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Z:\0 OBRAS\"/>
    </mc:Choice>
  </mc:AlternateContent>
  <xr:revisionPtr revIDLastSave="0" documentId="13_ncr:1_{6D9E8D79-8CE7-443B-BACC-BDDF03D33382}" xr6:coauthVersionLast="47" xr6:coauthVersionMax="47" xr10:uidLastSave="{00000000-0000-0000-0000-000000000000}"/>
  <bookViews>
    <workbookView xWindow="-120" yWindow="-120" windowWidth="29040" windowHeight="15840" tabRatio="856" xr2:uid="{58CE40EC-8DC3-42BB-85E9-F28A08F21589}"/>
  </bookViews>
  <sheets>
    <sheet name="LANÇAMENTO" sheetId="1" r:id="rId1"/>
    <sheet name="Planilha1" sheetId="15" state="hidden" r:id="rId2"/>
    <sheet name="Planilha2" sheetId="16" state="hidden" r:id="rId3"/>
    <sheet name="Planilha3" sheetId="17" state="hidden" r:id="rId4"/>
    <sheet name="PEDIDOS EMITIDOS" sheetId="3" r:id="rId5"/>
    <sheet name="BASE PEDIDO" sheetId="8" r:id="rId6"/>
    <sheet name="JB IMPRIMIR" sheetId="11" r:id="rId7"/>
    <sheet name="BRASUL IMPRIMIR" sheetId="14" r:id="rId8"/>
    <sheet name="B&amp;B" sheetId="23" r:id="rId9"/>
    <sheet name="INTERIORANA IMPRIMIR" sheetId="22" r:id="rId10"/>
    <sheet name="DADOS DAS OBRAS" sheetId="10" r:id="rId11"/>
    <sheet name="FORNECEDORES" sheetId="12" r:id="rId12"/>
    <sheet name="UNIDADES + ITENS" sheetId="13" state="hidden" r:id="rId13"/>
    <sheet name="TOTAL GERAL" sheetId="5" state="hidden" r:id="rId14"/>
    <sheet name="PEDIDOS EMITIDOS + DESCRIÇÃO" sheetId="18" state="hidden" r:id="rId15"/>
    <sheet name="PREV ENTREGA" sheetId="20" r:id="rId16"/>
    <sheet name="SEM PEDIDO" sheetId="21" r:id="rId17"/>
  </sheets>
  <definedNames>
    <definedName name="_xlnm._FilterDatabase" localSheetId="13" hidden="1">'TOTAL GERAL'!$A$1:$L$67</definedName>
    <definedName name="bb" localSheetId="8">LANÇAMENTO[[#Headers],[OBRA]]</definedName>
    <definedName name="bb">LANÇAMENTO[[#Headers],[OBRA]]</definedName>
    <definedName name="FORNECEDORES" localSheetId="8">FORNECEDOR[]</definedName>
    <definedName name="FORNECEDORES" localSheetId="7">FORNECEDOR[]</definedName>
    <definedName name="FORNECEDORES" localSheetId="9">FORNECEDOR[]</definedName>
    <definedName name="FORNECEDORES" localSheetId="14">FORNECEDOR[]</definedName>
    <definedName name="FORNECEDORES" localSheetId="16">FORNECEDOR[]</definedName>
    <definedName name="FORNECEDORES">FORNECEDOR[]</definedName>
    <definedName name="OBRA" localSheetId="8">LANÇAMENTO[[#Headers],[OBRA]]</definedName>
    <definedName name="OBRA" localSheetId="7">LANÇAMENTO[[#Headers],[OBRA]]</definedName>
    <definedName name="OBRA" localSheetId="9">LANÇAMENTO[[#Headers],[OBRA]]</definedName>
    <definedName name="OBRA" localSheetId="6">LANÇAMENTO[[#Headers],[OBRA]]</definedName>
    <definedName name="OBRA" localSheetId="14">LANÇAMENTO[[#Headers],[OBRA]]</definedName>
    <definedName name="OBRA" localSheetId="16">LANÇAMENTO[[#Headers],[OBRA]]</definedName>
    <definedName name="OBRA">LANÇAMENTO[[#Headers],[OBRA]]</definedName>
    <definedName name="_xlnm.Print_Titles" localSheetId="14">'PEDIDOS EMITIDOS + DESCRIÇÃO'!$2:$4</definedName>
  </definedNames>
  <calcPr calcId="191029"/>
  <pivotCaches>
    <pivotCache cacheId="0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77" i="1" l="1"/>
  <c r="L3577" i="1"/>
  <c r="N3577" i="1"/>
  <c r="S3577" i="1"/>
  <c r="T3577" i="1"/>
  <c r="C3576" i="1"/>
  <c r="L3576" i="1"/>
  <c r="N3576" i="1"/>
  <c r="S3576" i="1"/>
  <c r="T3576" i="1"/>
  <c r="C3575" i="1"/>
  <c r="L3575" i="1"/>
  <c r="N3575" i="1"/>
  <c r="S3575" i="1"/>
  <c r="T3575" i="1"/>
  <c r="C3574" i="1"/>
  <c r="L3574" i="1"/>
  <c r="N3574" i="1"/>
  <c r="S3574" i="1"/>
  <c r="C3573" i="1"/>
  <c r="L3573" i="1"/>
  <c r="N3573" i="1"/>
  <c r="S3573" i="1"/>
  <c r="C3572" i="1"/>
  <c r="L3572" i="1"/>
  <c r="N3572" i="1"/>
  <c r="S3572" i="1"/>
  <c r="C3571" i="1"/>
  <c r="L3571" i="1"/>
  <c r="N3571" i="1"/>
  <c r="S3571" i="1"/>
  <c r="C3570" i="1"/>
  <c r="L3570" i="1"/>
  <c r="N3570" i="1"/>
  <c r="S3570" i="1"/>
  <c r="C3569" i="1"/>
  <c r="L3569" i="1"/>
  <c r="N3569" i="1"/>
  <c r="S3569" i="1"/>
  <c r="C3568" i="1"/>
  <c r="L3568" i="1"/>
  <c r="N3568" i="1"/>
  <c r="S3568" i="1"/>
  <c r="C3567" i="1" l="1"/>
  <c r="L3567" i="1"/>
  <c r="N3567" i="1"/>
  <c r="S3567" i="1"/>
  <c r="C3566" i="1"/>
  <c r="L3566" i="1"/>
  <c r="N3566" i="1"/>
  <c r="S3566" i="1"/>
  <c r="C3565" i="1"/>
  <c r="L3565" i="1"/>
  <c r="N3565" i="1"/>
  <c r="S3565" i="1"/>
  <c r="C3564" i="1"/>
  <c r="L3564" i="1"/>
  <c r="N3564" i="1"/>
  <c r="S3564" i="1"/>
  <c r="C3563" i="1"/>
  <c r="L3563" i="1"/>
  <c r="N3563" i="1"/>
  <c r="S3563" i="1"/>
  <c r="C3562" i="1"/>
  <c r="L3562" i="1"/>
  <c r="N3562" i="1"/>
  <c r="S3562" i="1"/>
  <c r="C3561" i="1"/>
  <c r="L3561" i="1"/>
  <c r="N3561" i="1"/>
  <c r="S3561" i="1"/>
  <c r="N3560" i="1"/>
  <c r="S3560" i="1"/>
  <c r="L3560" i="1"/>
  <c r="C3560" i="1"/>
  <c r="C3559" i="1"/>
  <c r="C3558" i="1"/>
  <c r="C3557" i="1"/>
  <c r="C3556" i="1"/>
  <c r="C3555" i="1"/>
  <c r="C3554" i="1"/>
  <c r="L3559" i="1"/>
  <c r="N3559" i="1"/>
  <c r="S3559" i="1"/>
  <c r="L3558" i="1"/>
  <c r="N3558" i="1"/>
  <c r="S3558" i="1"/>
  <c r="L3557" i="1"/>
  <c r="N3557" i="1"/>
  <c r="S3557" i="1"/>
  <c r="L3556" i="1"/>
  <c r="N3556" i="1"/>
  <c r="S3556" i="1"/>
  <c r="L3555" i="1"/>
  <c r="N3555" i="1"/>
  <c r="S3555" i="1"/>
  <c r="L3554" i="1"/>
  <c r="N3554" i="1"/>
  <c r="S3554" i="1"/>
  <c r="C3553" i="1"/>
  <c r="L3553" i="1"/>
  <c r="N3553" i="1"/>
  <c r="S3553" i="1"/>
  <c r="C3552" i="1"/>
  <c r="L3552" i="1"/>
  <c r="N3552" i="1"/>
  <c r="S3552" i="1"/>
  <c r="C3551" i="1"/>
  <c r="L3551" i="1"/>
  <c r="N3551" i="1"/>
  <c r="S3551" i="1"/>
  <c r="C3550" i="1"/>
  <c r="L3550" i="1"/>
  <c r="N3550" i="1"/>
  <c r="S3550" i="1"/>
  <c r="C3549" i="1"/>
  <c r="L3549" i="1"/>
  <c r="N3549" i="1"/>
  <c r="S3549" i="1"/>
  <c r="C3548" i="1"/>
  <c r="L3548" i="1"/>
  <c r="N3548" i="1"/>
  <c r="S3548" i="1"/>
  <c r="C3547" i="1"/>
  <c r="L3547" i="1"/>
  <c r="N3547" i="1"/>
  <c r="S3547" i="1"/>
  <c r="C3546" i="1"/>
  <c r="L3546" i="1"/>
  <c r="N3546" i="1"/>
  <c r="S3546" i="1"/>
  <c r="C3545" i="1"/>
  <c r="L3545" i="1"/>
  <c r="N3545" i="1"/>
  <c r="S3545" i="1"/>
  <c r="C3544" i="1"/>
  <c r="L3544" i="1"/>
  <c r="N3544" i="1"/>
  <c r="S3544" i="1"/>
  <c r="C3543" i="1" l="1"/>
  <c r="L3543" i="1"/>
  <c r="N3543" i="1"/>
  <c r="S3543" i="1"/>
  <c r="C3542" i="1"/>
  <c r="L3542" i="1"/>
  <c r="N3542" i="1"/>
  <c r="S3542" i="1"/>
  <c r="C3541" i="1" l="1"/>
  <c r="L3541" i="1"/>
  <c r="N3541" i="1"/>
  <c r="S3541" i="1"/>
  <c r="C3540" i="1"/>
  <c r="L3540" i="1"/>
  <c r="N3540" i="1"/>
  <c r="S3540" i="1"/>
  <c r="C3539" i="1"/>
  <c r="L3539" i="1"/>
  <c r="N3539" i="1"/>
  <c r="S3539" i="1"/>
  <c r="C3538" i="1"/>
  <c r="L3538" i="1"/>
  <c r="N3538" i="1"/>
  <c r="S3538" i="1"/>
  <c r="C3537" i="1"/>
  <c r="L3537" i="1"/>
  <c r="N3537" i="1"/>
  <c r="S3537" i="1"/>
  <c r="C3536" i="1" l="1"/>
  <c r="L3536" i="1"/>
  <c r="N3536" i="1"/>
  <c r="S3536" i="1"/>
  <c r="C3535" i="1"/>
  <c r="L3535" i="1"/>
  <c r="N3535" i="1"/>
  <c r="S3535" i="1"/>
  <c r="C3534" i="1" l="1"/>
  <c r="L3534" i="1"/>
  <c r="N3534" i="1"/>
  <c r="S3534" i="1"/>
  <c r="C3533" i="1"/>
  <c r="L3533" i="1"/>
  <c r="N3533" i="1"/>
  <c r="S3533" i="1"/>
  <c r="C3532" i="1"/>
  <c r="L3532" i="1"/>
  <c r="N3532" i="1"/>
  <c r="S3532" i="1"/>
  <c r="C3531" i="1"/>
  <c r="L3531" i="1"/>
  <c r="N3531" i="1"/>
  <c r="S3531" i="1"/>
  <c r="C3530" i="1"/>
  <c r="L3530" i="1"/>
  <c r="N3530" i="1"/>
  <c r="S3530" i="1"/>
  <c r="C3529" i="1"/>
  <c r="L3529" i="1"/>
  <c r="N3529" i="1"/>
  <c r="S3529" i="1"/>
  <c r="C3528" i="1"/>
  <c r="L3528" i="1"/>
  <c r="N3528" i="1"/>
  <c r="S3528" i="1"/>
  <c r="C3527" i="1"/>
  <c r="L3527" i="1"/>
  <c r="N3527" i="1"/>
  <c r="S3527" i="1"/>
  <c r="C3526" i="1"/>
  <c r="L3526" i="1"/>
  <c r="N3526" i="1"/>
  <c r="S3526" i="1"/>
  <c r="C3525" i="1"/>
  <c r="L3525" i="1"/>
  <c r="N3525" i="1"/>
  <c r="S3525" i="1"/>
  <c r="C3524" i="1"/>
  <c r="L3524" i="1"/>
  <c r="N3524" i="1"/>
  <c r="S3524" i="1"/>
  <c r="C3523" i="1"/>
  <c r="L3523" i="1"/>
  <c r="N3523" i="1"/>
  <c r="S3523" i="1"/>
  <c r="C3522" i="1"/>
  <c r="L3522" i="1"/>
  <c r="N3522" i="1"/>
  <c r="S3522" i="1"/>
  <c r="C3521" i="1"/>
  <c r="L3521" i="1"/>
  <c r="N3521" i="1"/>
  <c r="S3521" i="1"/>
  <c r="C3520" i="1"/>
  <c r="L3520" i="1"/>
  <c r="N3520" i="1"/>
  <c r="S3520" i="1"/>
  <c r="C3519" i="1"/>
  <c r="L3519" i="1"/>
  <c r="N3519" i="1"/>
  <c r="S3519" i="1"/>
  <c r="C3518" i="1" l="1"/>
  <c r="L3518" i="1"/>
  <c r="N3518" i="1"/>
  <c r="S3518" i="1"/>
  <c r="C3517" i="1"/>
  <c r="L3517" i="1"/>
  <c r="N3517" i="1"/>
  <c r="S3517" i="1"/>
  <c r="C3516" i="1"/>
  <c r="L3516" i="1"/>
  <c r="N3516" i="1"/>
  <c r="S3516" i="1"/>
  <c r="C3515" i="1"/>
  <c r="L3515" i="1"/>
  <c r="N3515" i="1"/>
  <c r="S3515" i="1"/>
  <c r="S3514" i="1" l="1"/>
  <c r="N3514" i="1"/>
  <c r="L3514" i="1"/>
  <c r="C3514" i="1"/>
  <c r="C3513" i="1"/>
  <c r="L3513" i="1"/>
  <c r="N3513" i="1"/>
  <c r="S3513" i="1"/>
  <c r="C3512" i="1"/>
  <c r="L3512" i="1"/>
  <c r="N3512" i="1"/>
  <c r="S3512" i="1"/>
  <c r="C3511" i="1"/>
  <c r="L3511" i="1"/>
  <c r="N3511" i="1"/>
  <c r="S3511" i="1"/>
  <c r="C3510" i="1"/>
  <c r="L3510" i="1"/>
  <c r="N3510" i="1"/>
  <c r="S3510" i="1"/>
  <c r="C3509" i="1"/>
  <c r="L3509" i="1"/>
  <c r="N3509" i="1"/>
  <c r="S3509" i="1"/>
  <c r="C3508" i="1"/>
  <c r="L3508" i="1"/>
  <c r="N3508" i="1"/>
  <c r="S3508" i="1"/>
  <c r="C3507" i="1"/>
  <c r="L3507" i="1"/>
  <c r="N3507" i="1"/>
  <c r="S3507" i="1"/>
  <c r="C3506" i="1"/>
  <c r="L3506" i="1"/>
  <c r="N3506" i="1"/>
  <c r="S3506" i="1"/>
  <c r="C3505" i="1"/>
  <c r="L3505" i="1"/>
  <c r="N3505" i="1"/>
  <c r="S3505" i="1"/>
  <c r="C3504" i="1"/>
  <c r="L3504" i="1"/>
  <c r="N3504" i="1"/>
  <c r="S3504" i="1"/>
  <c r="C3503" i="1"/>
  <c r="L3503" i="1"/>
  <c r="N3503" i="1"/>
  <c r="S3503" i="1"/>
  <c r="C3502" i="1" l="1"/>
  <c r="L3502" i="1"/>
  <c r="N3502" i="1"/>
  <c r="S3502" i="1"/>
  <c r="C3501" i="1"/>
  <c r="L3501" i="1"/>
  <c r="N3501" i="1"/>
  <c r="S3501" i="1"/>
  <c r="C3500" i="1"/>
  <c r="L3500" i="1"/>
  <c r="N3500" i="1"/>
  <c r="S3500" i="1"/>
  <c r="C3499" i="1" l="1"/>
  <c r="L3499" i="1"/>
  <c r="N3499" i="1"/>
  <c r="S3499" i="1"/>
  <c r="C3498" i="1"/>
  <c r="L3498" i="1"/>
  <c r="N3498" i="1"/>
  <c r="S3498" i="1"/>
  <c r="C3497" i="1"/>
  <c r="L3497" i="1"/>
  <c r="N3497" i="1"/>
  <c r="S3497" i="1"/>
  <c r="C3496" i="1"/>
  <c r="L3496" i="1"/>
  <c r="N3496" i="1"/>
  <c r="S3496" i="1"/>
  <c r="C3495" i="1"/>
  <c r="L3495" i="1"/>
  <c r="N3495" i="1"/>
  <c r="S3495" i="1"/>
  <c r="C3494" i="1"/>
  <c r="L3494" i="1"/>
  <c r="N3494" i="1"/>
  <c r="S3494" i="1"/>
  <c r="C3493" i="1"/>
  <c r="L3493" i="1"/>
  <c r="N3493" i="1"/>
  <c r="S3493" i="1"/>
  <c r="C3492" i="1"/>
  <c r="L3492" i="1"/>
  <c r="N3492" i="1"/>
  <c r="S3492" i="1"/>
  <c r="C3491" i="1"/>
  <c r="L3491" i="1"/>
  <c r="N3491" i="1"/>
  <c r="S3491" i="1"/>
  <c r="C3490" i="1"/>
  <c r="C3489" i="1"/>
  <c r="C3488" i="1"/>
  <c r="C3487" i="1"/>
  <c r="L3490" i="1"/>
  <c r="N3490" i="1"/>
  <c r="S3490" i="1"/>
  <c r="L3489" i="1"/>
  <c r="N3489" i="1"/>
  <c r="S3489" i="1"/>
  <c r="L3488" i="1"/>
  <c r="N3488" i="1"/>
  <c r="S3488" i="1"/>
  <c r="L3487" i="1"/>
  <c r="N3487" i="1"/>
  <c r="S3487" i="1"/>
  <c r="C3486" i="1"/>
  <c r="L3486" i="1"/>
  <c r="N3486" i="1"/>
  <c r="S3486" i="1"/>
  <c r="L3485" i="1"/>
  <c r="N3485" i="1"/>
  <c r="S3485" i="1"/>
  <c r="C3485" i="1"/>
  <c r="C3484" i="1"/>
  <c r="L3484" i="1"/>
  <c r="N3484" i="1"/>
  <c r="S3484" i="1"/>
  <c r="C3483" i="1"/>
  <c r="L3483" i="1"/>
  <c r="N3483" i="1"/>
  <c r="S3483" i="1"/>
  <c r="C3482" i="1"/>
  <c r="L3482" i="1"/>
  <c r="N3482" i="1"/>
  <c r="S3482" i="1"/>
  <c r="C3473" i="1"/>
  <c r="L3473" i="1"/>
  <c r="N3473" i="1"/>
  <c r="S3473" i="1"/>
  <c r="C3474" i="1"/>
  <c r="L3474" i="1"/>
  <c r="N3474" i="1"/>
  <c r="S3474" i="1"/>
  <c r="C3475" i="1"/>
  <c r="L3475" i="1"/>
  <c r="N3475" i="1"/>
  <c r="S3475" i="1"/>
  <c r="C3476" i="1"/>
  <c r="L3476" i="1"/>
  <c r="N3476" i="1"/>
  <c r="S3476" i="1"/>
  <c r="C3477" i="1"/>
  <c r="L3477" i="1"/>
  <c r="N3477" i="1"/>
  <c r="S3477" i="1"/>
  <c r="C3481" i="1"/>
  <c r="L3481" i="1"/>
  <c r="N3481" i="1"/>
  <c r="S3481" i="1"/>
  <c r="C3480" i="1"/>
  <c r="L3480" i="1"/>
  <c r="N3480" i="1"/>
  <c r="S3480" i="1"/>
  <c r="C3479" i="1"/>
  <c r="L3479" i="1"/>
  <c r="N3479" i="1"/>
  <c r="S3479" i="1"/>
  <c r="C3478" i="1"/>
  <c r="L3478" i="1"/>
  <c r="N3478" i="1"/>
  <c r="S3478" i="1"/>
  <c r="C3472" i="1"/>
  <c r="L3472" i="1"/>
  <c r="N3472" i="1"/>
  <c r="S3472" i="1"/>
  <c r="C3471" i="1"/>
  <c r="L3471" i="1"/>
  <c r="N3471" i="1"/>
  <c r="S3471" i="1"/>
  <c r="C3470" i="1"/>
  <c r="L3470" i="1"/>
  <c r="N3470" i="1"/>
  <c r="S3470" i="1"/>
  <c r="C3469" i="1"/>
  <c r="L3469" i="1"/>
  <c r="N3469" i="1"/>
  <c r="S3469" i="1"/>
  <c r="C3468" i="1"/>
  <c r="L3468" i="1"/>
  <c r="N3468" i="1"/>
  <c r="S3468" i="1"/>
  <c r="C3467" i="1"/>
  <c r="L3467" i="1"/>
  <c r="N3467" i="1"/>
  <c r="S3467" i="1"/>
  <c r="C3466" i="1"/>
  <c r="L3466" i="1"/>
  <c r="N3466" i="1"/>
  <c r="S3466" i="1"/>
  <c r="C3465" i="1"/>
  <c r="L3465" i="1"/>
  <c r="N3465" i="1"/>
  <c r="S3465" i="1"/>
  <c r="C3464" i="1"/>
  <c r="L3464" i="1"/>
  <c r="N3464" i="1"/>
  <c r="S3464" i="1"/>
  <c r="C3463" i="1"/>
  <c r="L3463" i="1"/>
  <c r="N3463" i="1"/>
  <c r="S3463" i="1"/>
  <c r="C3462" i="1"/>
  <c r="L3462" i="1"/>
  <c r="N3462" i="1"/>
  <c r="S3462" i="1"/>
  <c r="C3461" i="1"/>
  <c r="L3461" i="1"/>
  <c r="N3461" i="1"/>
  <c r="S3461" i="1"/>
  <c r="C3460" i="1"/>
  <c r="L3460" i="1"/>
  <c r="N3460" i="1"/>
  <c r="S3460" i="1"/>
  <c r="C3459" i="1"/>
  <c r="L3459" i="1"/>
  <c r="N3459" i="1"/>
  <c r="S3459" i="1"/>
  <c r="C3458" i="1"/>
  <c r="L3458" i="1"/>
  <c r="N3458" i="1"/>
  <c r="S3458" i="1"/>
  <c r="C3457" i="1"/>
  <c r="L3457" i="1"/>
  <c r="N3457" i="1"/>
  <c r="S3457" i="1"/>
  <c r="C3456" i="1"/>
  <c r="L3456" i="1"/>
  <c r="N3456" i="1"/>
  <c r="S3456" i="1"/>
  <c r="C3455" i="1"/>
  <c r="L3455" i="1"/>
  <c r="N3455" i="1"/>
  <c r="S3455" i="1"/>
  <c r="C3454" i="1"/>
  <c r="L3454" i="1"/>
  <c r="N3454" i="1"/>
  <c r="S3454" i="1"/>
  <c r="C3453" i="1"/>
  <c r="L3453" i="1"/>
  <c r="N3453" i="1"/>
  <c r="S3453" i="1"/>
  <c r="C3452" i="1"/>
  <c r="L3452" i="1"/>
  <c r="N3452" i="1"/>
  <c r="S3452" i="1"/>
  <c r="C3451" i="1"/>
  <c r="L3451" i="1"/>
  <c r="N3451" i="1"/>
  <c r="S3451" i="1"/>
  <c r="C3450" i="1"/>
  <c r="L3450" i="1"/>
  <c r="N3450" i="1"/>
  <c r="S3450" i="1"/>
  <c r="C3449" i="1"/>
  <c r="L3449" i="1"/>
  <c r="N3449" i="1"/>
  <c r="S3449" i="1"/>
  <c r="C3448" i="1"/>
  <c r="L3448" i="1"/>
  <c r="N3448" i="1"/>
  <c r="S3448" i="1"/>
  <c r="C3447" i="1"/>
  <c r="L3447" i="1"/>
  <c r="N3447" i="1"/>
  <c r="S3447" i="1"/>
  <c r="C3446" i="1"/>
  <c r="L3446" i="1"/>
  <c r="N3446" i="1"/>
  <c r="S3446" i="1"/>
  <c r="C3445" i="1"/>
  <c r="L3445" i="1"/>
  <c r="N3445" i="1"/>
  <c r="S3445" i="1"/>
  <c r="C3444" i="1"/>
  <c r="L3444" i="1"/>
  <c r="N3444" i="1"/>
  <c r="S3444" i="1"/>
  <c r="C3443" i="1"/>
  <c r="L3443" i="1"/>
  <c r="N3443" i="1"/>
  <c r="S3443" i="1"/>
  <c r="C3442" i="1"/>
  <c r="L3442" i="1"/>
  <c r="N3442" i="1"/>
  <c r="S3442" i="1"/>
  <c r="C3441" i="1"/>
  <c r="L3441" i="1"/>
  <c r="N3441" i="1"/>
  <c r="S3441" i="1"/>
  <c r="C3440" i="1"/>
  <c r="L3440" i="1"/>
  <c r="N3440" i="1"/>
  <c r="S3440" i="1"/>
  <c r="C3439" i="1"/>
  <c r="L3439" i="1"/>
  <c r="N3439" i="1"/>
  <c r="S3439" i="1"/>
  <c r="C3438" i="1"/>
  <c r="L3438" i="1"/>
  <c r="N3438" i="1"/>
  <c r="S3438" i="1"/>
  <c r="C3437" i="1"/>
  <c r="L3437" i="1"/>
  <c r="N3437" i="1"/>
  <c r="S3437" i="1"/>
  <c r="C3436" i="1"/>
  <c r="L3436" i="1"/>
  <c r="N3436" i="1"/>
  <c r="S3436" i="1"/>
  <c r="C3435" i="1"/>
  <c r="L3435" i="1"/>
  <c r="N3435" i="1"/>
  <c r="S3435" i="1"/>
  <c r="C3434" i="1"/>
  <c r="L3434" i="1"/>
  <c r="N3434" i="1"/>
  <c r="S3434" i="1"/>
  <c r="L3433" i="1" l="1"/>
  <c r="N3433" i="1"/>
  <c r="S3433" i="1"/>
  <c r="C3433" i="1"/>
  <c r="C3432" i="1"/>
  <c r="L3432" i="1"/>
  <c r="N3432" i="1"/>
  <c r="S3432" i="1"/>
  <c r="C3431" i="1"/>
  <c r="C3430" i="1"/>
  <c r="C3429" i="1"/>
  <c r="L3431" i="1"/>
  <c r="N3431" i="1"/>
  <c r="S3431" i="1"/>
  <c r="L3430" i="1"/>
  <c r="N3430" i="1"/>
  <c r="S3430" i="1"/>
  <c r="L3429" i="1"/>
  <c r="N3429" i="1"/>
  <c r="S3429" i="1"/>
  <c r="C3428" i="1"/>
  <c r="L3428" i="1"/>
  <c r="N3428" i="1"/>
  <c r="S3428" i="1"/>
  <c r="C3427" i="1"/>
  <c r="L3427" i="1"/>
  <c r="N3427" i="1"/>
  <c r="S3427" i="1"/>
  <c r="C3416" i="1"/>
  <c r="L3416" i="1"/>
  <c r="N3416" i="1"/>
  <c r="S3416" i="1"/>
  <c r="C3415" i="1"/>
  <c r="C3414" i="1"/>
  <c r="L3414" i="1"/>
  <c r="N3414" i="1"/>
  <c r="S3414" i="1"/>
  <c r="L3415" i="1"/>
  <c r="N3415" i="1"/>
  <c r="S3415" i="1"/>
  <c r="C3418" i="1"/>
  <c r="L3418" i="1"/>
  <c r="N3418" i="1"/>
  <c r="S3418" i="1"/>
  <c r="C3426" i="1"/>
  <c r="C3425" i="1"/>
  <c r="C3424" i="1"/>
  <c r="C3423" i="1"/>
  <c r="C3422" i="1"/>
  <c r="C3421" i="1"/>
  <c r="C3420" i="1"/>
  <c r="C3419" i="1"/>
  <c r="C3417" i="1"/>
  <c r="C3413" i="1"/>
  <c r="C3412" i="1"/>
  <c r="C3411" i="1"/>
  <c r="C3410" i="1"/>
  <c r="C3409" i="1"/>
  <c r="C3408" i="1"/>
  <c r="C3407" i="1"/>
  <c r="L3407" i="1"/>
  <c r="N3407" i="1"/>
  <c r="S3407" i="1"/>
  <c r="L3408" i="1"/>
  <c r="N3408" i="1"/>
  <c r="S3408" i="1"/>
  <c r="L3409" i="1"/>
  <c r="N3409" i="1"/>
  <c r="S3409" i="1"/>
  <c r="L3410" i="1"/>
  <c r="N3410" i="1"/>
  <c r="S3410" i="1"/>
  <c r="L3411" i="1"/>
  <c r="N3411" i="1"/>
  <c r="S3411" i="1"/>
  <c r="L3426" i="1"/>
  <c r="N3426" i="1"/>
  <c r="S3426" i="1"/>
  <c r="L3425" i="1"/>
  <c r="N3425" i="1"/>
  <c r="S3425" i="1"/>
  <c r="L3424" i="1"/>
  <c r="N3424" i="1"/>
  <c r="S3424" i="1"/>
  <c r="L3423" i="1"/>
  <c r="N3423" i="1"/>
  <c r="S3423" i="1"/>
  <c r="L3422" i="1"/>
  <c r="N3422" i="1"/>
  <c r="S3422" i="1"/>
  <c r="L3421" i="1"/>
  <c r="N3421" i="1"/>
  <c r="S3421" i="1"/>
  <c r="L3420" i="1"/>
  <c r="N3420" i="1"/>
  <c r="S3420" i="1"/>
  <c r="L3419" i="1"/>
  <c r="N3419" i="1"/>
  <c r="S3419" i="1"/>
  <c r="L3417" i="1"/>
  <c r="N3417" i="1"/>
  <c r="S3417" i="1"/>
  <c r="L3413" i="1"/>
  <c r="N3413" i="1"/>
  <c r="S3413" i="1"/>
  <c r="L3412" i="1"/>
  <c r="N3412" i="1"/>
  <c r="S3412" i="1"/>
  <c r="C3406" i="1"/>
  <c r="L3406" i="1"/>
  <c r="N3406" i="1"/>
  <c r="S3406" i="1"/>
  <c r="C3405" i="1"/>
  <c r="L3405" i="1"/>
  <c r="N3405" i="1"/>
  <c r="S3405" i="1"/>
  <c r="C3404" i="1"/>
  <c r="L3404" i="1"/>
  <c r="N3404" i="1"/>
  <c r="S3404" i="1"/>
  <c r="C3403" i="1"/>
  <c r="L3403" i="1"/>
  <c r="N3403" i="1"/>
  <c r="S3403" i="1"/>
  <c r="C3402" i="1"/>
  <c r="L3402" i="1"/>
  <c r="N3402" i="1"/>
  <c r="S3402" i="1"/>
  <c r="C3401" i="1"/>
  <c r="L3401" i="1"/>
  <c r="S3401" i="1"/>
  <c r="N3401" i="1"/>
  <c r="C3400" i="1"/>
  <c r="L3400" i="1"/>
  <c r="N3400" i="1"/>
  <c r="S3400" i="1"/>
  <c r="C3399" i="1"/>
  <c r="L3399" i="1"/>
  <c r="N3399" i="1"/>
  <c r="S3399" i="1"/>
  <c r="C3398" i="1"/>
  <c r="L3398" i="1"/>
  <c r="N3398" i="1"/>
  <c r="S3398" i="1"/>
  <c r="C3397" i="1"/>
  <c r="L3397" i="1"/>
  <c r="N3397" i="1"/>
  <c r="S3397" i="1"/>
  <c r="C3396" i="1"/>
  <c r="L3396" i="1"/>
  <c r="N3396" i="1"/>
  <c r="S3396" i="1"/>
  <c r="C3395" i="1"/>
  <c r="L3395" i="1"/>
  <c r="N3395" i="1"/>
  <c r="S3395" i="1"/>
  <c r="C3394" i="1"/>
  <c r="L3394" i="1"/>
  <c r="N3394" i="1"/>
  <c r="S3394" i="1"/>
  <c r="S3393" i="1"/>
  <c r="N3393" i="1"/>
  <c r="L3393" i="1"/>
  <c r="C3393" i="1"/>
  <c r="S3392" i="1"/>
  <c r="N3392" i="1"/>
  <c r="L3392" i="1"/>
  <c r="C3392" i="1"/>
  <c r="N3391" i="1"/>
  <c r="L3391" i="1"/>
  <c r="S3391" i="1"/>
  <c r="C3391" i="1"/>
  <c r="C3390" i="1"/>
  <c r="L3390" i="1"/>
  <c r="N3390" i="1"/>
  <c r="S3390" i="1"/>
  <c r="N3389" i="1"/>
  <c r="S3389" i="1"/>
  <c r="L3389" i="1"/>
  <c r="C3389" i="1"/>
  <c r="C3388" i="1"/>
  <c r="L3388" i="1"/>
  <c r="N3388" i="1"/>
  <c r="S3388" i="1"/>
  <c r="C3387" i="1"/>
  <c r="L3387" i="1"/>
  <c r="N3387" i="1"/>
  <c r="S3387" i="1"/>
  <c r="C3386" i="1"/>
  <c r="L3386" i="1"/>
  <c r="N3386" i="1"/>
  <c r="S3386" i="1"/>
  <c r="C3385" i="1"/>
  <c r="L3385" i="1"/>
  <c r="N3385" i="1"/>
  <c r="S3385" i="1"/>
  <c r="C3384" i="1"/>
  <c r="L3384" i="1"/>
  <c r="N3384" i="1"/>
  <c r="S3384" i="1"/>
  <c r="C3383" i="1"/>
  <c r="L3383" i="1"/>
  <c r="N3383" i="1"/>
  <c r="S3383" i="1"/>
  <c r="C3382" i="1"/>
  <c r="L3382" i="1"/>
  <c r="N3382" i="1"/>
  <c r="S3382" i="1"/>
  <c r="C3381" i="1"/>
  <c r="L3381" i="1"/>
  <c r="N3381" i="1"/>
  <c r="S3381" i="1"/>
  <c r="C3380" i="1"/>
  <c r="L3380" i="1"/>
  <c r="N3380" i="1"/>
  <c r="S3380" i="1"/>
  <c r="C3379" i="1"/>
  <c r="L3379" i="1"/>
  <c r="N3379" i="1"/>
  <c r="S3379" i="1"/>
  <c r="C3378" i="1"/>
  <c r="L3378" i="1"/>
  <c r="N3378" i="1"/>
  <c r="S3378" i="1"/>
  <c r="C3377" i="1"/>
  <c r="L3377" i="1"/>
  <c r="N3377" i="1"/>
  <c r="S3377" i="1"/>
  <c r="C3376" i="1"/>
  <c r="C3375" i="1"/>
  <c r="L3376" i="1"/>
  <c r="N3376" i="1"/>
  <c r="S3376" i="1"/>
  <c r="L3375" i="1"/>
  <c r="N3375" i="1"/>
  <c r="S3375" i="1"/>
  <c r="N3374" i="1" l="1"/>
  <c r="N3373" i="1"/>
  <c r="N3372" i="1"/>
  <c r="N3371" i="1"/>
  <c r="N3370" i="1"/>
  <c r="N3369" i="1"/>
  <c r="N3368" i="1"/>
  <c r="C3368" i="1"/>
  <c r="C3369" i="1"/>
  <c r="C3370" i="1"/>
  <c r="C3371" i="1"/>
  <c r="C3372" i="1"/>
  <c r="C3373" i="1"/>
  <c r="C3374" i="1"/>
  <c r="L3368" i="1"/>
  <c r="L3369" i="1"/>
  <c r="L3370" i="1"/>
  <c r="L3371" i="1"/>
  <c r="L3372" i="1"/>
  <c r="L3373" i="1"/>
  <c r="L3374" i="1"/>
  <c r="S3368" i="1"/>
  <c r="S3369" i="1"/>
  <c r="S3370" i="1"/>
  <c r="S3371" i="1"/>
  <c r="S3372" i="1"/>
  <c r="S3373" i="1"/>
  <c r="S3374" i="1"/>
  <c r="L3367" i="1"/>
  <c r="N3367" i="1"/>
  <c r="S3367" i="1"/>
  <c r="C3367" i="1"/>
  <c r="C3359" i="1"/>
  <c r="C3360" i="1"/>
  <c r="C3361" i="1"/>
  <c r="C3362" i="1"/>
  <c r="C3363" i="1"/>
  <c r="C3364" i="1"/>
  <c r="C3365" i="1"/>
  <c r="C3366" i="1"/>
  <c r="L3359" i="1"/>
  <c r="L3360" i="1"/>
  <c r="L3361" i="1"/>
  <c r="L3362" i="1"/>
  <c r="L3363" i="1"/>
  <c r="L3364" i="1"/>
  <c r="L3365" i="1"/>
  <c r="L3366" i="1"/>
  <c r="N3359" i="1"/>
  <c r="N3360" i="1"/>
  <c r="N3361" i="1"/>
  <c r="N3362" i="1"/>
  <c r="N3363" i="1"/>
  <c r="N3364" i="1"/>
  <c r="N3365" i="1"/>
  <c r="N3366" i="1"/>
  <c r="S3359" i="1"/>
  <c r="S3360" i="1"/>
  <c r="S3361" i="1"/>
  <c r="S3362" i="1"/>
  <c r="S3363" i="1"/>
  <c r="S3364" i="1"/>
  <c r="S3365" i="1"/>
  <c r="S3366" i="1"/>
  <c r="C3358" i="1"/>
  <c r="C3357" i="1"/>
  <c r="C3356" i="1"/>
  <c r="C3355" i="1"/>
  <c r="L3358" i="1" l="1"/>
  <c r="N3358" i="1"/>
  <c r="S3358" i="1"/>
  <c r="L3357" i="1"/>
  <c r="N3357" i="1"/>
  <c r="S3357" i="1"/>
  <c r="L3356" i="1"/>
  <c r="N3356" i="1"/>
  <c r="S3356" i="1"/>
  <c r="L3355" i="1"/>
  <c r="N3355" i="1"/>
  <c r="S3355" i="1"/>
  <c r="C3354" i="1"/>
  <c r="L3354" i="1"/>
  <c r="N3354" i="1"/>
  <c r="S3354" i="1"/>
  <c r="C3353" i="1"/>
  <c r="L3353" i="1"/>
  <c r="N3353" i="1"/>
  <c r="S3353" i="1"/>
  <c r="C3352" i="1"/>
  <c r="L3352" i="1"/>
  <c r="N3352" i="1"/>
  <c r="S3352" i="1"/>
  <c r="C3351" i="1"/>
  <c r="L3351" i="1"/>
  <c r="N3351" i="1"/>
  <c r="S3351" i="1"/>
  <c r="C3350" i="1" l="1"/>
  <c r="L3350" i="1"/>
  <c r="N3350" i="1"/>
  <c r="S3350" i="1"/>
  <c r="C3349" i="1"/>
  <c r="L3349" i="1"/>
  <c r="N3349" i="1"/>
  <c r="S3349" i="1"/>
  <c r="C3348" i="1"/>
  <c r="L3348" i="1"/>
  <c r="N3348" i="1"/>
  <c r="S3348" i="1"/>
  <c r="C3347" i="1"/>
  <c r="L3347" i="1"/>
  <c r="N3347" i="1"/>
  <c r="S3347" i="1"/>
  <c r="C3346" i="1"/>
  <c r="L3346" i="1"/>
  <c r="N3346" i="1"/>
  <c r="S3346" i="1"/>
  <c r="C3345" i="1"/>
  <c r="L3345" i="1"/>
  <c r="N3345" i="1"/>
  <c r="S3345" i="1"/>
  <c r="C3344" i="1"/>
  <c r="L3344" i="1"/>
  <c r="N3344" i="1"/>
  <c r="S3344" i="1"/>
  <c r="C3343" i="1"/>
  <c r="L3343" i="1"/>
  <c r="N3343" i="1"/>
  <c r="S3343" i="1"/>
  <c r="C3342" i="1"/>
  <c r="L3342" i="1"/>
  <c r="N3342" i="1"/>
  <c r="S3342" i="1"/>
  <c r="L3341" i="1"/>
  <c r="N3341" i="1"/>
  <c r="S3341" i="1"/>
  <c r="C3341" i="1"/>
  <c r="L3340" i="1"/>
  <c r="N3340" i="1"/>
  <c r="S3340" i="1"/>
  <c r="C3340" i="1"/>
  <c r="C3339" i="1"/>
  <c r="L3339" i="1"/>
  <c r="N3339" i="1"/>
  <c r="S3339" i="1"/>
  <c r="C3338" i="1"/>
  <c r="L3338" i="1"/>
  <c r="N3338" i="1"/>
  <c r="S3338" i="1"/>
  <c r="C3337" i="1"/>
  <c r="C3336" i="1"/>
  <c r="L3337" i="1"/>
  <c r="N3337" i="1"/>
  <c r="S3337" i="1"/>
  <c r="L3336" i="1"/>
  <c r="N3336" i="1"/>
  <c r="S3336" i="1"/>
  <c r="C3335" i="1"/>
  <c r="L3335" i="1"/>
  <c r="N3335" i="1"/>
  <c r="S3335" i="1"/>
  <c r="C3334" i="1"/>
  <c r="L3334" i="1"/>
  <c r="N3334" i="1"/>
  <c r="S3334" i="1"/>
  <c r="C3333" i="1"/>
  <c r="L3333" i="1"/>
  <c r="N3333" i="1"/>
  <c r="S3333" i="1"/>
  <c r="C3332" i="1"/>
  <c r="L3332" i="1"/>
  <c r="N3332" i="1"/>
  <c r="S3332" i="1"/>
  <c r="C3331" i="1"/>
  <c r="L3331" i="1"/>
  <c r="N3331" i="1"/>
  <c r="S3331" i="1"/>
  <c r="C3330" i="1"/>
  <c r="L3330" i="1"/>
  <c r="N3330" i="1"/>
  <c r="S3330" i="1"/>
  <c r="L3329" i="1"/>
  <c r="N3329" i="1"/>
  <c r="S3329" i="1"/>
  <c r="C3329" i="1"/>
  <c r="C3328" i="1" l="1"/>
  <c r="L3328" i="1"/>
  <c r="N3328" i="1"/>
  <c r="S3328" i="1"/>
  <c r="C3327" i="1"/>
  <c r="C3326" i="1"/>
  <c r="C3325" i="1"/>
  <c r="L3327" i="1"/>
  <c r="N3327" i="1"/>
  <c r="S3327" i="1"/>
  <c r="L3326" i="1"/>
  <c r="N3326" i="1"/>
  <c r="S3326" i="1"/>
  <c r="L3325" i="1"/>
  <c r="N3325" i="1"/>
  <c r="S3325" i="1"/>
  <c r="C3324" i="1"/>
  <c r="L3324" i="1"/>
  <c r="N3324" i="1"/>
  <c r="S3324" i="1"/>
  <c r="C3323" i="1"/>
  <c r="L3323" i="1"/>
  <c r="N3323" i="1"/>
  <c r="S3323" i="1"/>
  <c r="C3322" i="1"/>
  <c r="L3322" i="1"/>
  <c r="N3322" i="1"/>
  <c r="S3322" i="1"/>
  <c r="C3321" i="1"/>
  <c r="L3321" i="1"/>
  <c r="N3321" i="1"/>
  <c r="S3321" i="1"/>
  <c r="C3320" i="1"/>
  <c r="C3319" i="1"/>
  <c r="C3318" i="1"/>
  <c r="L3320" i="1"/>
  <c r="N3320" i="1"/>
  <c r="S3320" i="1"/>
  <c r="L3319" i="1"/>
  <c r="N3319" i="1"/>
  <c r="S3319" i="1"/>
  <c r="L3318" i="1"/>
  <c r="N3318" i="1"/>
  <c r="S3318" i="1"/>
  <c r="C3317" i="1"/>
  <c r="L3317" i="1"/>
  <c r="N3317" i="1"/>
  <c r="S3317" i="1"/>
  <c r="C3316" i="1"/>
  <c r="L3316" i="1"/>
  <c r="N3316" i="1"/>
  <c r="S3316" i="1"/>
  <c r="C3315" i="1" l="1"/>
  <c r="L3315" i="1"/>
  <c r="N3315" i="1"/>
  <c r="S3315" i="1"/>
  <c r="C3314" i="1"/>
  <c r="L3314" i="1"/>
  <c r="N3314" i="1"/>
  <c r="S3314" i="1"/>
  <c r="C3313" i="1"/>
  <c r="L3313" i="1"/>
  <c r="N3313" i="1"/>
  <c r="S3313" i="1"/>
  <c r="C3312" i="1" l="1"/>
  <c r="L3312" i="1"/>
  <c r="N3312" i="1"/>
  <c r="S3312" i="1"/>
  <c r="C3311" i="1"/>
  <c r="L3311" i="1"/>
  <c r="N3311" i="1"/>
  <c r="S3311" i="1"/>
  <c r="C3310" i="1" l="1"/>
  <c r="L3310" i="1"/>
  <c r="N3310" i="1"/>
  <c r="S3310" i="1"/>
  <c r="C3309" i="1"/>
  <c r="L3309" i="1"/>
  <c r="N3309" i="1"/>
  <c r="S3309" i="1"/>
  <c r="C3308" i="1"/>
  <c r="L3308" i="1"/>
  <c r="N3308" i="1"/>
  <c r="S3308" i="1"/>
  <c r="C3307" i="1"/>
  <c r="L3307" i="1"/>
  <c r="N3307" i="1"/>
  <c r="S3307" i="1"/>
  <c r="C3306" i="1"/>
  <c r="L3306" i="1"/>
  <c r="N3306" i="1"/>
  <c r="S3306" i="1"/>
  <c r="C3305" i="1"/>
  <c r="L3305" i="1"/>
  <c r="N3305" i="1"/>
  <c r="S3305" i="1"/>
  <c r="C3299" i="1"/>
  <c r="C3297" i="1"/>
  <c r="C3304" i="1"/>
  <c r="L3304" i="1"/>
  <c r="N3304" i="1"/>
  <c r="S3304" i="1"/>
  <c r="C3303" i="1"/>
  <c r="L3303" i="1"/>
  <c r="N3303" i="1"/>
  <c r="S3303" i="1"/>
  <c r="C3302" i="1"/>
  <c r="L3302" i="1"/>
  <c r="N3302" i="1"/>
  <c r="S3302" i="1"/>
  <c r="C3301" i="1"/>
  <c r="L3301" i="1"/>
  <c r="N3301" i="1"/>
  <c r="S3301" i="1"/>
  <c r="C3300" i="1"/>
  <c r="L3300" i="1"/>
  <c r="N3300" i="1"/>
  <c r="S3300" i="1"/>
  <c r="L3299" i="1"/>
  <c r="N3299" i="1"/>
  <c r="S3299" i="1"/>
  <c r="C3298" i="1"/>
  <c r="L3298" i="1"/>
  <c r="N3298" i="1"/>
  <c r="S3298" i="1"/>
  <c r="L3297" i="1"/>
  <c r="N3297" i="1"/>
  <c r="S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L3296" i="1"/>
  <c r="N3296" i="1"/>
  <c r="S3296" i="1"/>
  <c r="L3295" i="1"/>
  <c r="N3295" i="1"/>
  <c r="S3295" i="1"/>
  <c r="L3294" i="1"/>
  <c r="N3294" i="1"/>
  <c r="S3294" i="1"/>
  <c r="L3293" i="1"/>
  <c r="N3293" i="1"/>
  <c r="S3293" i="1"/>
  <c r="L3292" i="1"/>
  <c r="N3292" i="1"/>
  <c r="S3292" i="1"/>
  <c r="L3291" i="1"/>
  <c r="N3291" i="1"/>
  <c r="S3291" i="1"/>
  <c r="L3290" i="1"/>
  <c r="N3290" i="1"/>
  <c r="S3290" i="1"/>
  <c r="L3289" i="1"/>
  <c r="N3289" i="1"/>
  <c r="S3289" i="1"/>
  <c r="L3288" i="1"/>
  <c r="N3288" i="1"/>
  <c r="S3288" i="1"/>
  <c r="L3287" i="1"/>
  <c r="N3287" i="1"/>
  <c r="S3287" i="1"/>
  <c r="L3286" i="1"/>
  <c r="N3286" i="1"/>
  <c r="S3286" i="1"/>
  <c r="L3285" i="1"/>
  <c r="N3285" i="1"/>
  <c r="S3285" i="1"/>
  <c r="L3284" i="1"/>
  <c r="N3284" i="1"/>
  <c r="S3284" i="1"/>
  <c r="L3283" i="1"/>
  <c r="N3283" i="1"/>
  <c r="S3283" i="1"/>
  <c r="L3282" i="1"/>
  <c r="N3282" i="1"/>
  <c r="S3282" i="1"/>
  <c r="L3281" i="1"/>
  <c r="N3281" i="1"/>
  <c r="S3281" i="1"/>
  <c r="L3280" i="1"/>
  <c r="N3280" i="1"/>
  <c r="S3280" i="1"/>
  <c r="L3279" i="1"/>
  <c r="N3279" i="1"/>
  <c r="S3279" i="1"/>
  <c r="L3278" i="1"/>
  <c r="N3278" i="1"/>
  <c r="S3278" i="1"/>
  <c r="L3277" i="1"/>
  <c r="N3277" i="1"/>
  <c r="S3277" i="1"/>
  <c r="L3276" i="1"/>
  <c r="N3276" i="1"/>
  <c r="S3276" i="1"/>
  <c r="L3275" i="1"/>
  <c r="N3275" i="1"/>
  <c r="S3275" i="1"/>
  <c r="L3274" i="1"/>
  <c r="N3274" i="1"/>
  <c r="S3274" i="1"/>
  <c r="L3273" i="1"/>
  <c r="N3273" i="1"/>
  <c r="S3273" i="1"/>
  <c r="C3272" i="1"/>
  <c r="L3272" i="1"/>
  <c r="N3272" i="1"/>
  <c r="S3272" i="1"/>
  <c r="C3271" i="1"/>
  <c r="L3271" i="1"/>
  <c r="N3271" i="1"/>
  <c r="S3271" i="1"/>
  <c r="C3270" i="1"/>
  <c r="L3270" i="1"/>
  <c r="N3270" i="1"/>
  <c r="S3270" i="1"/>
  <c r="C3269" i="1"/>
  <c r="L3269" i="1"/>
  <c r="N3269" i="1"/>
  <c r="S3269" i="1"/>
  <c r="T3264" i="1"/>
  <c r="C3268" i="1"/>
  <c r="L3268" i="1"/>
  <c r="N3268" i="1"/>
  <c r="S3268" i="1"/>
  <c r="S3265" i="1"/>
  <c r="S3267" i="1"/>
  <c r="S3266" i="1"/>
  <c r="S3264" i="1"/>
  <c r="N3264" i="1"/>
  <c r="L3264" i="1"/>
  <c r="C3267" i="1"/>
  <c r="L3267" i="1"/>
  <c r="N3267" i="1"/>
  <c r="L3265" i="1"/>
  <c r="L3266" i="1"/>
  <c r="N3265" i="1"/>
  <c r="N3266" i="1"/>
  <c r="C3266" i="1"/>
  <c r="C3265" i="1"/>
  <c r="C3264" i="1"/>
  <c r="C3263" i="1"/>
  <c r="L3263" i="1"/>
  <c r="N3263" i="1"/>
  <c r="S3263" i="1"/>
  <c r="C3262" i="1"/>
  <c r="L3262" i="1"/>
  <c r="N3262" i="1"/>
  <c r="S3262" i="1"/>
  <c r="C3261" i="1"/>
  <c r="L3261" i="1"/>
  <c r="N3261" i="1"/>
  <c r="S3261" i="1"/>
  <c r="C3259" i="1"/>
  <c r="L3259" i="1"/>
  <c r="N3259" i="1"/>
  <c r="S3259" i="1"/>
  <c r="C3260" i="1"/>
  <c r="L3260" i="1"/>
  <c r="N3260" i="1"/>
  <c r="S3260" i="1"/>
  <c r="L3258" i="1"/>
  <c r="N3258" i="1"/>
  <c r="S3258" i="1"/>
  <c r="C3258" i="1"/>
  <c r="C3257" i="1"/>
  <c r="L3256" i="1"/>
  <c r="L3257" i="1"/>
  <c r="N3256" i="1"/>
  <c r="N3257" i="1"/>
  <c r="S3256" i="1"/>
  <c r="S3257" i="1"/>
  <c r="C3256" i="1"/>
  <c r="L3254" i="1"/>
  <c r="L3255" i="1"/>
  <c r="N3254" i="1"/>
  <c r="N3255" i="1"/>
  <c r="S3254" i="1"/>
  <c r="S3255" i="1"/>
  <c r="C3255" i="1"/>
  <c r="C3254" i="1"/>
  <c r="D65" i="14"/>
  <c r="I65" i="14"/>
  <c r="J65" i="14"/>
  <c r="K65" i="14"/>
  <c r="D62" i="14"/>
  <c r="L3250" i="1"/>
  <c r="L3251" i="1"/>
  <c r="L3252" i="1"/>
  <c r="L3253" i="1"/>
  <c r="N3250" i="1"/>
  <c r="N3251" i="1"/>
  <c r="N3252" i="1"/>
  <c r="N3253" i="1"/>
  <c r="S3250" i="1"/>
  <c r="S3251" i="1"/>
  <c r="S3252" i="1"/>
  <c r="S3253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L3236" i="1"/>
  <c r="N3236" i="1"/>
  <c r="S3236" i="1"/>
  <c r="L3237" i="1"/>
  <c r="N3237" i="1"/>
  <c r="S3237" i="1"/>
  <c r="L3238" i="1"/>
  <c r="N3238" i="1"/>
  <c r="S3238" i="1"/>
  <c r="L3239" i="1"/>
  <c r="N3239" i="1"/>
  <c r="S3239" i="1"/>
  <c r="L3240" i="1"/>
  <c r="N3240" i="1"/>
  <c r="S3240" i="1"/>
  <c r="L3241" i="1"/>
  <c r="N3241" i="1"/>
  <c r="S3241" i="1"/>
  <c r="L3242" i="1"/>
  <c r="N3242" i="1"/>
  <c r="S3242" i="1"/>
  <c r="L3243" i="1"/>
  <c r="N3243" i="1"/>
  <c r="S3243" i="1"/>
  <c r="L3249" i="1"/>
  <c r="N3249" i="1"/>
  <c r="S3249" i="1"/>
  <c r="L3248" i="1"/>
  <c r="N3248" i="1"/>
  <c r="S3248" i="1"/>
  <c r="L3247" i="1"/>
  <c r="N3247" i="1"/>
  <c r="S3247" i="1"/>
  <c r="L3246" i="1"/>
  <c r="N3246" i="1"/>
  <c r="S3246" i="1"/>
  <c r="L3245" i="1"/>
  <c r="N3245" i="1"/>
  <c r="S3245" i="1"/>
  <c r="L3244" i="1"/>
  <c r="N3244" i="1"/>
  <c r="S3244" i="1"/>
  <c r="L3235" i="1"/>
  <c r="N3235" i="1"/>
  <c r="S3235" i="1"/>
  <c r="L3234" i="1"/>
  <c r="N3234" i="1"/>
  <c r="S3234" i="1"/>
  <c r="L3233" i="1"/>
  <c r="N3233" i="1"/>
  <c r="S3233" i="1"/>
  <c r="L3232" i="1"/>
  <c r="N3232" i="1"/>
  <c r="S3232" i="1"/>
  <c r="L3231" i="1"/>
  <c r="N3231" i="1"/>
  <c r="S3231" i="1"/>
  <c r="L3230" i="1"/>
  <c r="N3230" i="1"/>
  <c r="S3230" i="1"/>
  <c r="L3229" i="1"/>
  <c r="N3229" i="1"/>
  <c r="S3229" i="1"/>
  <c r="L3228" i="1"/>
  <c r="N3228" i="1"/>
  <c r="S3228" i="1"/>
  <c r="L3227" i="1"/>
  <c r="N3227" i="1"/>
  <c r="S3227" i="1"/>
  <c r="L3226" i="1"/>
  <c r="N3226" i="1"/>
  <c r="S3226" i="1"/>
  <c r="L3225" i="1"/>
  <c r="N3225" i="1"/>
  <c r="S3225" i="1"/>
  <c r="L3224" i="1"/>
  <c r="N3224" i="1"/>
  <c r="S3224" i="1"/>
  <c r="L3223" i="1"/>
  <c r="N3223" i="1"/>
  <c r="S3223" i="1"/>
  <c r="L3220" i="1"/>
  <c r="L3221" i="1"/>
  <c r="L3222" i="1"/>
  <c r="N3220" i="1"/>
  <c r="N3221" i="1"/>
  <c r="N3222" i="1"/>
  <c r="S3220" i="1"/>
  <c r="S3221" i="1"/>
  <c r="S3222" i="1"/>
  <c r="L3219" i="1"/>
  <c r="N3219" i="1"/>
  <c r="S3219" i="1"/>
  <c r="C3209" i="1"/>
  <c r="L3209" i="1"/>
  <c r="N3209" i="1"/>
  <c r="S3209" i="1"/>
  <c r="C3218" i="1"/>
  <c r="L3218" i="1"/>
  <c r="N3218" i="1"/>
  <c r="S3218" i="1"/>
  <c r="C3217" i="1"/>
  <c r="L3217" i="1"/>
  <c r="N3217" i="1"/>
  <c r="S3217" i="1"/>
  <c r="C3216" i="1"/>
  <c r="L3216" i="1"/>
  <c r="N3216" i="1"/>
  <c r="S3216" i="1"/>
  <c r="C3215" i="1"/>
  <c r="L3215" i="1"/>
  <c r="N3215" i="1"/>
  <c r="S3215" i="1"/>
  <c r="C3214" i="1"/>
  <c r="L3214" i="1"/>
  <c r="N3214" i="1"/>
  <c r="S3214" i="1"/>
  <c r="C3213" i="1"/>
  <c r="L3213" i="1"/>
  <c r="N3213" i="1"/>
  <c r="S3213" i="1"/>
  <c r="C3212" i="1"/>
  <c r="L3212" i="1"/>
  <c r="N3212" i="1"/>
  <c r="S3212" i="1"/>
  <c r="C3211" i="1"/>
  <c r="L3211" i="1"/>
  <c r="N3211" i="1"/>
  <c r="S3211" i="1"/>
  <c r="C3210" i="1"/>
  <c r="L3210" i="1"/>
  <c r="N3210" i="1"/>
  <c r="S3210" i="1"/>
  <c r="C3208" i="1"/>
  <c r="C3203" i="1"/>
  <c r="C3204" i="1"/>
  <c r="C3205" i="1"/>
  <c r="C3206" i="1"/>
  <c r="C3207" i="1"/>
  <c r="C3196" i="1"/>
  <c r="C3197" i="1"/>
  <c r="C3198" i="1"/>
  <c r="C3199" i="1"/>
  <c r="C3200" i="1"/>
  <c r="C3201" i="1"/>
  <c r="C3202" i="1"/>
  <c r="L3208" i="1"/>
  <c r="N3208" i="1"/>
  <c r="S3208" i="1"/>
  <c r="L3207" i="1"/>
  <c r="N3207" i="1"/>
  <c r="S3207" i="1"/>
  <c r="L3206" i="1"/>
  <c r="N3206" i="1"/>
  <c r="S3206" i="1"/>
  <c r="L3205" i="1"/>
  <c r="N3205" i="1"/>
  <c r="S3205" i="1"/>
  <c r="L3204" i="1"/>
  <c r="N3204" i="1"/>
  <c r="S3204" i="1"/>
  <c r="L3203" i="1"/>
  <c r="N3203" i="1"/>
  <c r="S3203" i="1"/>
  <c r="L3202" i="1"/>
  <c r="N3202" i="1"/>
  <c r="S3202" i="1"/>
  <c r="L3201" i="1"/>
  <c r="N3201" i="1"/>
  <c r="S3201" i="1"/>
  <c r="L3200" i="1"/>
  <c r="N3200" i="1"/>
  <c r="S3200" i="1"/>
  <c r="L3199" i="1"/>
  <c r="N3199" i="1"/>
  <c r="S3199" i="1"/>
  <c r="L3198" i="1"/>
  <c r="N3198" i="1"/>
  <c r="S3198" i="1"/>
  <c r="L3197" i="1"/>
  <c r="N3197" i="1"/>
  <c r="S3197" i="1"/>
  <c r="L3196" i="1"/>
  <c r="N3196" i="1"/>
  <c r="S3196" i="1"/>
  <c r="C3195" i="1"/>
  <c r="L3195" i="1"/>
  <c r="N3195" i="1"/>
  <c r="S3195" i="1"/>
  <c r="C3194" i="1"/>
  <c r="L3194" i="1"/>
  <c r="N3194" i="1"/>
  <c r="S3194" i="1"/>
  <c r="C3193" i="1"/>
  <c r="L3193" i="1"/>
  <c r="N3193" i="1"/>
  <c r="S3193" i="1"/>
  <c r="C3192" i="1"/>
  <c r="L3192" i="1"/>
  <c r="N3192" i="1"/>
  <c r="S3192" i="1"/>
  <c r="C3191" i="1"/>
  <c r="L3191" i="1"/>
  <c r="N3191" i="1"/>
  <c r="S3191" i="1"/>
  <c r="C3190" i="1"/>
  <c r="L3190" i="1"/>
  <c r="N3190" i="1"/>
  <c r="S3190" i="1"/>
  <c r="C3189" i="1"/>
  <c r="L3189" i="1"/>
  <c r="N3189" i="1"/>
  <c r="S3189" i="1"/>
  <c r="C3188" i="1"/>
  <c r="L3188" i="1"/>
  <c r="N3188" i="1"/>
  <c r="S3188" i="1"/>
  <c r="C3187" i="1"/>
  <c r="L3187" i="1"/>
  <c r="N3187" i="1"/>
  <c r="S3187" i="1"/>
  <c r="C3186" i="1"/>
  <c r="L3186" i="1"/>
  <c r="N3186" i="1"/>
  <c r="S3186" i="1"/>
  <c r="C3185" i="1"/>
  <c r="L3185" i="1"/>
  <c r="N3185" i="1"/>
  <c r="S3185" i="1"/>
  <c r="C3184" i="1"/>
  <c r="L3184" i="1"/>
  <c r="N3184" i="1"/>
  <c r="S3184" i="1"/>
  <c r="C3183" i="1"/>
  <c r="L3183" i="1"/>
  <c r="N3183" i="1"/>
  <c r="S3183" i="1"/>
  <c r="C3182" i="1"/>
  <c r="L3182" i="1"/>
  <c r="N3182" i="1"/>
  <c r="S3182" i="1"/>
  <c r="C3181" i="1"/>
  <c r="L3181" i="1"/>
  <c r="N3181" i="1"/>
  <c r="S3181" i="1"/>
  <c r="C3180" i="1"/>
  <c r="L3180" i="1"/>
  <c r="N3180" i="1"/>
  <c r="S3180" i="1"/>
  <c r="C3179" i="1"/>
  <c r="L3179" i="1"/>
  <c r="N3179" i="1"/>
  <c r="S3179" i="1"/>
  <c r="C3178" i="1"/>
  <c r="L3178" i="1"/>
  <c r="N3178" i="1"/>
  <c r="S3178" i="1"/>
  <c r="C3177" i="1"/>
  <c r="L3177" i="1"/>
  <c r="N3177" i="1"/>
  <c r="S3177" i="1"/>
  <c r="L3176" i="1"/>
  <c r="N3176" i="1"/>
  <c r="S3176" i="1"/>
  <c r="C3176" i="1"/>
  <c r="C3175" i="1"/>
  <c r="L3175" i="1"/>
  <c r="N3175" i="1"/>
  <c r="S3175" i="1"/>
  <c r="C3174" i="1"/>
  <c r="L3174" i="1"/>
  <c r="N3174" i="1"/>
  <c r="S3174" i="1"/>
  <c r="C3173" i="1"/>
  <c r="L3173" i="1"/>
  <c r="N3173" i="1"/>
  <c r="S3173" i="1"/>
  <c r="C3172" i="1"/>
  <c r="L3172" i="1"/>
  <c r="N3172" i="1"/>
  <c r="S3172" i="1"/>
  <c r="C3171" i="1"/>
  <c r="L3171" i="1"/>
  <c r="N3171" i="1"/>
  <c r="S3171" i="1"/>
  <c r="C3170" i="1"/>
  <c r="L3170" i="1"/>
  <c r="N3170" i="1"/>
  <c r="S3170" i="1"/>
  <c r="C3169" i="1"/>
  <c r="L3169" i="1"/>
  <c r="N3169" i="1"/>
  <c r="S3169" i="1"/>
  <c r="C3168" i="1"/>
  <c r="L3168" i="1"/>
  <c r="N3168" i="1"/>
  <c r="S3168" i="1"/>
  <c r="C3167" i="1"/>
  <c r="L3167" i="1"/>
  <c r="N3167" i="1"/>
  <c r="S3167" i="1"/>
  <c r="C3166" i="1"/>
  <c r="L3166" i="1"/>
  <c r="N3166" i="1"/>
  <c r="S3166" i="1"/>
  <c r="C3165" i="1"/>
  <c r="L3165" i="1"/>
  <c r="N3165" i="1"/>
  <c r="S3165" i="1"/>
  <c r="C3164" i="1"/>
  <c r="C3163" i="1"/>
  <c r="C3162" i="1"/>
  <c r="C3161" i="1"/>
  <c r="C3160" i="1"/>
  <c r="C3159" i="1"/>
  <c r="C3158" i="1"/>
  <c r="C3157" i="1"/>
  <c r="C3156" i="1"/>
  <c r="L3164" i="1"/>
  <c r="N3164" i="1"/>
  <c r="S3164" i="1"/>
  <c r="L3163" i="1"/>
  <c r="N3163" i="1"/>
  <c r="S3163" i="1"/>
  <c r="L3162" i="1"/>
  <c r="N3162" i="1"/>
  <c r="S3162" i="1"/>
  <c r="L3161" i="1"/>
  <c r="N3161" i="1"/>
  <c r="S3161" i="1"/>
  <c r="L3160" i="1"/>
  <c r="N3160" i="1"/>
  <c r="S3160" i="1"/>
  <c r="L3159" i="1"/>
  <c r="N3159" i="1"/>
  <c r="S3159" i="1"/>
  <c r="L3158" i="1"/>
  <c r="N3158" i="1"/>
  <c r="S3158" i="1"/>
  <c r="L3157" i="1"/>
  <c r="N3157" i="1"/>
  <c r="S3157" i="1"/>
  <c r="L3156" i="1"/>
  <c r="N3156" i="1"/>
  <c r="S3156" i="1"/>
  <c r="L3155" i="1"/>
  <c r="N3155" i="1"/>
  <c r="S3155" i="1"/>
  <c r="C3155" i="1"/>
  <c r="C3154" i="1"/>
  <c r="L3154" i="1"/>
  <c r="N3154" i="1"/>
  <c r="S3154" i="1"/>
  <c r="L3153" i="1"/>
  <c r="N3153" i="1"/>
  <c r="S3153" i="1"/>
  <c r="C3153" i="1"/>
  <c r="C3152" i="1"/>
  <c r="L3152" i="1"/>
  <c r="N3152" i="1"/>
  <c r="S3152" i="1"/>
  <c r="L3151" i="1"/>
  <c r="N3151" i="1"/>
  <c r="S3151" i="1"/>
  <c r="C3151" i="1"/>
  <c r="L3150" i="1"/>
  <c r="N3150" i="1"/>
  <c r="S3150" i="1"/>
  <c r="C3150" i="1"/>
  <c r="L3149" i="1"/>
  <c r="N3149" i="1"/>
  <c r="S3149" i="1"/>
  <c r="C3149" i="1"/>
  <c r="L3148" i="1"/>
  <c r="N3148" i="1"/>
  <c r="S3148" i="1"/>
  <c r="C3148" i="1"/>
  <c r="L3147" i="1"/>
  <c r="N3147" i="1"/>
  <c r="S3147" i="1"/>
  <c r="C3147" i="1"/>
  <c r="L3146" i="1"/>
  <c r="N3146" i="1"/>
  <c r="S3146" i="1"/>
  <c r="C3146" i="1"/>
  <c r="C3145" i="1"/>
  <c r="L3145" i="1"/>
  <c r="N3145" i="1"/>
  <c r="S3145" i="1"/>
  <c r="C3144" i="1"/>
  <c r="C3143" i="1"/>
  <c r="C3142" i="1"/>
  <c r="L3144" i="1"/>
  <c r="N3144" i="1"/>
  <c r="S3144" i="1"/>
  <c r="L3143" i="1"/>
  <c r="N3143" i="1"/>
  <c r="S3143" i="1"/>
  <c r="L3142" i="1"/>
  <c r="N3142" i="1"/>
  <c r="S3142" i="1"/>
  <c r="C3141" i="1"/>
  <c r="L3141" i="1"/>
  <c r="N3141" i="1"/>
  <c r="S3141" i="1"/>
  <c r="C3140" i="1"/>
  <c r="L3140" i="1"/>
  <c r="N3140" i="1"/>
  <c r="S3140" i="1"/>
  <c r="L3139" i="1"/>
  <c r="N3139" i="1"/>
  <c r="S3139" i="1"/>
  <c r="C3139" i="1"/>
  <c r="C3138" i="1"/>
  <c r="L3138" i="1"/>
  <c r="N3138" i="1"/>
  <c r="S3138" i="1"/>
  <c r="C3137" i="1"/>
  <c r="L3137" i="1"/>
  <c r="N3137" i="1"/>
  <c r="S3137" i="1"/>
  <c r="C3136" i="1"/>
  <c r="L3136" i="1"/>
  <c r="N3136" i="1"/>
  <c r="S3136" i="1"/>
  <c r="C3135" i="1"/>
  <c r="L3135" i="1"/>
  <c r="N3135" i="1"/>
  <c r="S3135" i="1"/>
  <c r="C3134" i="1"/>
  <c r="L3134" i="1"/>
  <c r="N3134" i="1"/>
  <c r="S3134" i="1"/>
  <c r="C3133" i="1"/>
  <c r="L3133" i="1"/>
  <c r="N3133" i="1"/>
  <c r="S3133" i="1"/>
  <c r="C3132" i="1"/>
  <c r="L3132" i="1"/>
  <c r="N3132" i="1"/>
  <c r="S3132" i="1"/>
  <c r="C3131" i="1"/>
  <c r="L3131" i="1"/>
  <c r="N3131" i="1"/>
  <c r="S3131" i="1"/>
  <c r="L3130" i="1"/>
  <c r="N3130" i="1"/>
  <c r="S3130" i="1"/>
  <c r="C3130" i="1"/>
  <c r="C3129" i="1"/>
  <c r="L3129" i="1"/>
  <c r="N3129" i="1"/>
  <c r="S3129" i="1"/>
  <c r="C3128" i="1"/>
  <c r="L3128" i="1"/>
  <c r="N3128" i="1"/>
  <c r="S3128" i="1"/>
  <c r="C3124" i="1"/>
  <c r="C3123" i="1"/>
  <c r="L3123" i="1"/>
  <c r="N3123" i="1"/>
  <c r="S3123" i="1"/>
  <c r="L3124" i="1"/>
  <c r="N3124" i="1"/>
  <c r="S3124" i="1"/>
  <c r="C3122" i="1"/>
  <c r="L3122" i="1"/>
  <c r="N3122" i="1"/>
  <c r="S3122" i="1"/>
  <c r="C3127" i="1"/>
  <c r="L3127" i="1"/>
  <c r="N3127" i="1"/>
  <c r="S3127" i="1"/>
  <c r="C3126" i="1"/>
  <c r="C3125" i="1"/>
  <c r="L3126" i="1"/>
  <c r="N3126" i="1"/>
  <c r="S3126" i="1"/>
  <c r="L3125" i="1"/>
  <c r="N3125" i="1"/>
  <c r="S3125" i="1"/>
  <c r="C3121" i="1"/>
  <c r="L3121" i="1"/>
  <c r="N3121" i="1"/>
  <c r="S3121" i="1"/>
  <c r="C3120" i="1"/>
  <c r="L3120" i="1"/>
  <c r="N3120" i="1"/>
  <c r="S3120" i="1"/>
  <c r="C3119" i="1"/>
  <c r="L3119" i="1"/>
  <c r="N3119" i="1"/>
  <c r="S3119" i="1"/>
  <c r="C3118" i="1"/>
  <c r="L3118" i="1"/>
  <c r="N3118" i="1"/>
  <c r="S3118" i="1"/>
  <c r="C3117" i="1"/>
  <c r="L3117" i="1"/>
  <c r="N3117" i="1"/>
  <c r="S3117" i="1"/>
  <c r="C3116" i="1"/>
  <c r="L3116" i="1"/>
  <c r="N3116" i="1"/>
  <c r="S3116" i="1"/>
  <c r="C3115" i="1"/>
  <c r="C3114" i="1"/>
  <c r="L3115" i="1"/>
  <c r="N3115" i="1"/>
  <c r="S3115" i="1"/>
  <c r="L3114" i="1"/>
  <c r="N3114" i="1"/>
  <c r="S3114" i="1"/>
  <c r="C3113" i="1"/>
  <c r="L3113" i="1"/>
  <c r="N3113" i="1"/>
  <c r="S3113" i="1"/>
  <c r="C3112" i="1"/>
  <c r="L3112" i="1"/>
  <c r="N3112" i="1"/>
  <c r="S3112" i="1"/>
  <c r="C3111" i="1"/>
  <c r="L3111" i="1"/>
  <c r="N3111" i="1"/>
  <c r="S3111" i="1"/>
  <c r="C3110" i="1"/>
  <c r="L3110" i="1"/>
  <c r="N3110" i="1"/>
  <c r="S3110" i="1"/>
  <c r="C3109" i="1"/>
  <c r="L3109" i="1"/>
  <c r="N3109" i="1"/>
  <c r="S3109" i="1"/>
  <c r="C3108" i="1"/>
  <c r="L3108" i="1"/>
  <c r="N3108" i="1"/>
  <c r="S3108" i="1"/>
  <c r="C3107" i="1"/>
  <c r="L3107" i="1"/>
  <c r="N3107" i="1"/>
  <c r="S3107" i="1"/>
  <c r="C3106" i="1"/>
  <c r="L3106" i="1"/>
  <c r="N3106" i="1"/>
  <c r="S3106" i="1"/>
  <c r="C3105" i="1"/>
  <c r="L3105" i="1"/>
  <c r="N3105" i="1"/>
  <c r="S3105" i="1"/>
  <c r="C3104" i="1"/>
  <c r="L3104" i="1"/>
  <c r="N3104" i="1"/>
  <c r="S3104" i="1"/>
  <c r="C3103" i="1"/>
  <c r="L3103" i="1"/>
  <c r="N3103" i="1"/>
  <c r="S3103" i="1"/>
  <c r="C3102" i="1"/>
  <c r="L3102" i="1"/>
  <c r="N3102" i="1"/>
  <c r="S3102" i="1"/>
  <c r="C3101" i="1"/>
  <c r="L3101" i="1"/>
  <c r="N3101" i="1"/>
  <c r="S3101" i="1"/>
  <c r="C3100" i="1"/>
  <c r="L3100" i="1"/>
  <c r="N3100" i="1"/>
  <c r="S3100" i="1"/>
  <c r="C3099" i="1"/>
  <c r="L3099" i="1"/>
  <c r="N3099" i="1"/>
  <c r="S3099" i="1"/>
  <c r="C3098" i="1"/>
  <c r="L3098" i="1"/>
  <c r="N3098" i="1"/>
  <c r="S3098" i="1"/>
  <c r="C3097" i="1"/>
  <c r="L3097" i="1"/>
  <c r="N3097" i="1"/>
  <c r="S3097" i="1"/>
  <c r="L3094" i="1"/>
  <c r="L3095" i="1"/>
  <c r="L3096" i="1"/>
  <c r="N3094" i="1"/>
  <c r="N3095" i="1"/>
  <c r="N3096" i="1"/>
  <c r="S3094" i="1"/>
  <c r="S3095" i="1"/>
  <c r="S3096" i="1"/>
  <c r="C3096" i="1"/>
  <c r="C3095" i="1"/>
  <c r="C3094" i="1"/>
  <c r="C3093" i="1"/>
  <c r="L3093" i="1"/>
  <c r="N3093" i="1"/>
  <c r="S3093" i="1"/>
  <c r="L3092" i="1"/>
  <c r="N3092" i="1"/>
  <c r="S3092" i="1"/>
  <c r="C3092" i="1"/>
  <c r="L3091" i="1"/>
  <c r="N3091" i="1"/>
  <c r="S3091" i="1"/>
  <c r="C3091" i="1"/>
  <c r="C3090" i="1"/>
  <c r="C3089" i="1"/>
  <c r="C3088" i="1"/>
  <c r="L3090" i="1"/>
  <c r="N3090" i="1"/>
  <c r="S3090" i="1"/>
  <c r="L3089" i="1"/>
  <c r="N3089" i="1"/>
  <c r="S3089" i="1"/>
  <c r="L3088" i="1"/>
  <c r="N3088" i="1"/>
  <c r="S3088" i="1"/>
  <c r="C3087" i="1"/>
  <c r="L3087" i="1"/>
  <c r="N3087" i="1"/>
  <c r="S3087" i="1"/>
  <c r="C3086" i="1"/>
  <c r="L3086" i="1"/>
  <c r="N3086" i="1"/>
  <c r="S3086" i="1"/>
  <c r="C3085" i="1"/>
  <c r="L3085" i="1"/>
  <c r="N3085" i="1"/>
  <c r="S3085" i="1"/>
  <c r="C3084" i="1"/>
  <c r="L3084" i="1"/>
  <c r="N3084" i="1"/>
  <c r="S3084" i="1"/>
  <c r="C3083" i="1"/>
  <c r="L3083" i="1"/>
  <c r="N3083" i="1"/>
  <c r="S3083" i="1"/>
  <c r="C3082" i="1"/>
  <c r="L3082" i="1"/>
  <c r="N3082" i="1"/>
  <c r="S3082" i="1"/>
  <c r="C3081" i="1"/>
  <c r="C3080" i="1"/>
  <c r="C3079" i="1"/>
  <c r="C3078" i="1"/>
  <c r="C3077" i="1"/>
  <c r="C3076" i="1"/>
  <c r="L3081" i="1"/>
  <c r="N3081" i="1"/>
  <c r="S3081" i="1"/>
  <c r="L3080" i="1"/>
  <c r="N3080" i="1"/>
  <c r="S3080" i="1"/>
  <c r="L3079" i="1"/>
  <c r="N3079" i="1"/>
  <c r="S3079" i="1"/>
  <c r="L3078" i="1"/>
  <c r="N3078" i="1"/>
  <c r="S3078" i="1"/>
  <c r="L3077" i="1"/>
  <c r="N3077" i="1"/>
  <c r="S3077" i="1"/>
  <c r="L3076" i="1"/>
  <c r="N3076" i="1"/>
  <c r="S3076" i="1"/>
  <c r="C3075" i="1"/>
  <c r="L3075" i="1"/>
  <c r="N3075" i="1"/>
  <c r="S3075" i="1"/>
  <c r="C3074" i="1"/>
  <c r="L3074" i="1"/>
  <c r="N3074" i="1"/>
  <c r="S3074" i="1"/>
  <c r="C3073" i="1"/>
  <c r="L3073" i="1"/>
  <c r="N3073" i="1"/>
  <c r="S3073" i="1"/>
  <c r="C3072" i="1"/>
  <c r="C3071" i="1"/>
  <c r="C3070" i="1"/>
  <c r="L3072" i="1"/>
  <c r="N3072" i="1"/>
  <c r="S3072" i="1"/>
  <c r="L3071" i="1"/>
  <c r="N3071" i="1"/>
  <c r="S3071" i="1"/>
  <c r="L3070" i="1"/>
  <c r="N3070" i="1"/>
  <c r="S3070" i="1"/>
  <c r="C3069" i="1"/>
  <c r="L3069" i="1"/>
  <c r="N3069" i="1"/>
  <c r="S3069" i="1"/>
  <c r="C3068" i="1"/>
  <c r="L3068" i="1"/>
  <c r="N3068" i="1"/>
  <c r="S3068" i="1"/>
  <c r="N3067" i="1"/>
  <c r="C3067" i="1"/>
  <c r="L3067" i="1"/>
  <c r="S3067" i="1"/>
  <c r="C3066" i="1"/>
  <c r="C3065" i="1"/>
  <c r="L3066" i="1"/>
  <c r="N3066" i="1"/>
  <c r="S3066" i="1"/>
  <c r="L3065" i="1"/>
  <c r="N3065" i="1"/>
  <c r="S3065" i="1"/>
  <c r="C3064" i="1"/>
  <c r="L3064" i="1"/>
  <c r="N3064" i="1"/>
  <c r="S3064" i="1"/>
  <c r="C3063" i="1"/>
  <c r="L3063" i="1"/>
  <c r="N3063" i="1"/>
  <c r="S3063" i="1"/>
  <c r="C3062" i="1"/>
  <c r="L3062" i="1"/>
  <c r="N3062" i="1"/>
  <c r="S3062" i="1"/>
  <c r="C3061" i="1"/>
  <c r="L3061" i="1"/>
  <c r="N3061" i="1"/>
  <c r="S3061" i="1"/>
  <c r="C3060" i="1"/>
  <c r="L3060" i="1"/>
  <c r="N3060" i="1"/>
  <c r="S3060" i="1"/>
  <c r="C3059" i="1"/>
  <c r="L3059" i="1"/>
  <c r="N3059" i="1"/>
  <c r="S3059" i="1"/>
  <c r="C3058" i="1"/>
  <c r="L3058" i="1"/>
  <c r="N3058" i="1"/>
  <c r="S3058" i="1"/>
  <c r="S3057" i="1"/>
  <c r="S3056" i="1"/>
  <c r="C3057" i="1"/>
  <c r="L3057" i="1"/>
  <c r="N3057" i="1"/>
  <c r="C3056" i="1"/>
  <c r="L3056" i="1"/>
  <c r="N3056" i="1"/>
  <c r="C3055" i="1"/>
  <c r="L3055" i="1"/>
  <c r="N3055" i="1"/>
  <c r="S3055" i="1"/>
  <c r="C3054" i="1"/>
  <c r="L3054" i="1"/>
  <c r="N3054" i="1"/>
  <c r="S3054" i="1"/>
  <c r="C3053" i="1"/>
  <c r="L3053" i="1"/>
  <c r="N3053" i="1"/>
  <c r="S3053" i="1"/>
  <c r="C3052" i="1"/>
  <c r="L3052" i="1"/>
  <c r="N3052" i="1"/>
  <c r="S3052" i="1"/>
  <c r="C3051" i="1"/>
  <c r="L3051" i="1"/>
  <c r="N3051" i="1"/>
  <c r="S3051" i="1"/>
  <c r="C3050" i="1"/>
  <c r="L3050" i="1"/>
  <c r="N3050" i="1"/>
  <c r="S3050" i="1"/>
  <c r="L65" i="14" l="1"/>
  <c r="C3049" i="1"/>
  <c r="L3049" i="1"/>
  <c r="N3049" i="1"/>
  <c r="S3049" i="1"/>
  <c r="C3048" i="1"/>
  <c r="L3048" i="1"/>
  <c r="N3048" i="1"/>
  <c r="S3048" i="1"/>
  <c r="C3047" i="1" l="1"/>
  <c r="L3047" i="1"/>
  <c r="N3047" i="1"/>
  <c r="S3047" i="1"/>
  <c r="C3046" i="1"/>
  <c r="L3046" i="1"/>
  <c r="N3046" i="1"/>
  <c r="S3046" i="1"/>
  <c r="C3045" i="1"/>
  <c r="L3045" i="1"/>
  <c r="N3045" i="1"/>
  <c r="S3045" i="1"/>
  <c r="C3044" i="1"/>
  <c r="L3044" i="1"/>
  <c r="N3044" i="1"/>
  <c r="S3044" i="1"/>
  <c r="C3043" i="1"/>
  <c r="L3043" i="1"/>
  <c r="N3043" i="1"/>
  <c r="S3043" i="1"/>
  <c r="C3042" i="1"/>
  <c r="L3042" i="1"/>
  <c r="N3042" i="1"/>
  <c r="S3042" i="1"/>
  <c r="C3041" i="1"/>
  <c r="L3041" i="1"/>
  <c r="N3041" i="1"/>
  <c r="S3041" i="1"/>
  <c r="C3040" i="1"/>
  <c r="L3040" i="1"/>
  <c r="N3040" i="1"/>
  <c r="S3040" i="1"/>
  <c r="C3039" i="1"/>
  <c r="L3039" i="1"/>
  <c r="N3039" i="1"/>
  <c r="S3039" i="1"/>
  <c r="C3038" i="1"/>
  <c r="L3038" i="1"/>
  <c r="N3038" i="1"/>
  <c r="S3038" i="1"/>
  <c r="C3037" i="1"/>
  <c r="C3036" i="1"/>
  <c r="C3035" i="1"/>
  <c r="C3034" i="1"/>
  <c r="L3037" i="1"/>
  <c r="N3037" i="1"/>
  <c r="S3037" i="1"/>
  <c r="L3036" i="1"/>
  <c r="N3036" i="1"/>
  <c r="S3036" i="1"/>
  <c r="L3035" i="1"/>
  <c r="N3035" i="1"/>
  <c r="S3035" i="1"/>
  <c r="L3034" i="1"/>
  <c r="N3034" i="1"/>
  <c r="S3034" i="1"/>
  <c r="C3033" i="1"/>
  <c r="C3032" i="1"/>
  <c r="C3031" i="1"/>
  <c r="C3030" i="1"/>
  <c r="C3029" i="1"/>
  <c r="C3028" i="1"/>
  <c r="C3027" i="1"/>
  <c r="C3026" i="1"/>
  <c r="C3025" i="1"/>
  <c r="C3024" i="1"/>
  <c r="L3033" i="1"/>
  <c r="N3033" i="1"/>
  <c r="S3033" i="1"/>
  <c r="L3032" i="1"/>
  <c r="N3032" i="1"/>
  <c r="S3032" i="1"/>
  <c r="L3031" i="1"/>
  <c r="N3031" i="1"/>
  <c r="S3031" i="1"/>
  <c r="L3030" i="1"/>
  <c r="N3030" i="1"/>
  <c r="S3030" i="1"/>
  <c r="L3029" i="1"/>
  <c r="N3029" i="1"/>
  <c r="S3029" i="1"/>
  <c r="L3028" i="1"/>
  <c r="N3028" i="1"/>
  <c r="S3028" i="1"/>
  <c r="L3027" i="1"/>
  <c r="N3027" i="1"/>
  <c r="S3027" i="1"/>
  <c r="L3026" i="1"/>
  <c r="N3026" i="1"/>
  <c r="S3026" i="1"/>
  <c r="L3025" i="1"/>
  <c r="N3025" i="1"/>
  <c r="S3025" i="1"/>
  <c r="L3024" i="1"/>
  <c r="N3024" i="1"/>
  <c r="S3024" i="1"/>
  <c r="L3023" i="1"/>
  <c r="N3023" i="1"/>
  <c r="S3023" i="1"/>
  <c r="C3023" i="1"/>
  <c r="C3022" i="1"/>
  <c r="L3022" i="1"/>
  <c r="N3022" i="1"/>
  <c r="S3022" i="1"/>
  <c r="C3021" i="1"/>
  <c r="L3021" i="1"/>
  <c r="N3021" i="1"/>
  <c r="S3021" i="1"/>
  <c r="C3020" i="1"/>
  <c r="C3019" i="1"/>
  <c r="C3018" i="1"/>
  <c r="L3020" i="1"/>
  <c r="N3020" i="1"/>
  <c r="S3020" i="1"/>
  <c r="L3019" i="1"/>
  <c r="N3019" i="1"/>
  <c r="S3019" i="1"/>
  <c r="L3018" i="1"/>
  <c r="N3018" i="1"/>
  <c r="S3018" i="1"/>
  <c r="C3017" i="1"/>
  <c r="L3017" i="1"/>
  <c r="N3017" i="1"/>
  <c r="S3017" i="1"/>
  <c r="C3016" i="1"/>
  <c r="L3016" i="1"/>
  <c r="N3016" i="1"/>
  <c r="S3016" i="1"/>
  <c r="C3015" i="1"/>
  <c r="L3015" i="1"/>
  <c r="N3015" i="1"/>
  <c r="S3015" i="1"/>
  <c r="C3014" i="1"/>
  <c r="C3013" i="1"/>
  <c r="C3012" i="1"/>
  <c r="C3011" i="1"/>
  <c r="C3010" i="1"/>
  <c r="C3009" i="1"/>
  <c r="C3008" i="1"/>
  <c r="C3007" i="1"/>
  <c r="C3006" i="1"/>
  <c r="L3014" i="1"/>
  <c r="N3014" i="1"/>
  <c r="S3014" i="1"/>
  <c r="L3013" i="1"/>
  <c r="N3013" i="1"/>
  <c r="S3013" i="1"/>
  <c r="L3012" i="1"/>
  <c r="N3012" i="1"/>
  <c r="S3012" i="1"/>
  <c r="L3011" i="1"/>
  <c r="N3011" i="1"/>
  <c r="S3011" i="1"/>
  <c r="L3010" i="1"/>
  <c r="N3010" i="1"/>
  <c r="S3010" i="1"/>
  <c r="L3009" i="1"/>
  <c r="N3009" i="1"/>
  <c r="S3009" i="1"/>
  <c r="L3008" i="1"/>
  <c r="N3008" i="1"/>
  <c r="S3008" i="1"/>
  <c r="L3007" i="1"/>
  <c r="N3007" i="1"/>
  <c r="S3007" i="1"/>
  <c r="L3006" i="1"/>
  <c r="N3006" i="1"/>
  <c r="S3006" i="1"/>
  <c r="C3005" i="1" l="1"/>
  <c r="L3005" i="1"/>
  <c r="N3005" i="1"/>
  <c r="S3005" i="1"/>
  <c r="C3004" i="1"/>
  <c r="C3003" i="1"/>
  <c r="L3004" i="1"/>
  <c r="N3004" i="1"/>
  <c r="S3004" i="1"/>
  <c r="L3003" i="1"/>
  <c r="N3003" i="1"/>
  <c r="S3003" i="1"/>
  <c r="L3001" i="1"/>
  <c r="L3002" i="1"/>
  <c r="N3001" i="1"/>
  <c r="N3002" i="1"/>
  <c r="S3001" i="1"/>
  <c r="S3002" i="1"/>
  <c r="C3002" i="1"/>
  <c r="C3001" i="1"/>
  <c r="L2999" i="1"/>
  <c r="L3000" i="1"/>
  <c r="N2999" i="1"/>
  <c r="N3000" i="1"/>
  <c r="S2999" i="1"/>
  <c r="S3000" i="1"/>
  <c r="C3000" i="1"/>
  <c r="C2999" i="1"/>
  <c r="C2998" i="1"/>
  <c r="L2998" i="1"/>
  <c r="N2998" i="1"/>
  <c r="S2998" i="1"/>
  <c r="C2997" i="1"/>
  <c r="L2997" i="1"/>
  <c r="N2997" i="1"/>
  <c r="S2997" i="1"/>
  <c r="C2996" i="1"/>
  <c r="L2996" i="1"/>
  <c r="N2996" i="1"/>
  <c r="S2996" i="1"/>
  <c r="C2995" i="1"/>
  <c r="L2995" i="1"/>
  <c r="N2995" i="1"/>
  <c r="S2995" i="1"/>
  <c r="C2994" i="1"/>
  <c r="L2994" i="1"/>
  <c r="N2994" i="1"/>
  <c r="S2994" i="1"/>
  <c r="C2993" i="1"/>
  <c r="L2993" i="1"/>
  <c r="N2993" i="1"/>
  <c r="S2993" i="1"/>
  <c r="C2992" i="1"/>
  <c r="L2992" i="1"/>
  <c r="N2992" i="1"/>
  <c r="S2992" i="1"/>
  <c r="C2991" i="1"/>
  <c r="L2991" i="1"/>
  <c r="N2991" i="1"/>
  <c r="S2991" i="1"/>
  <c r="C2990" i="1"/>
  <c r="L2990" i="1"/>
  <c r="N2990" i="1"/>
  <c r="S2990" i="1"/>
  <c r="C2989" i="1"/>
  <c r="L2989" i="1"/>
  <c r="N2989" i="1"/>
  <c r="S2989" i="1"/>
  <c r="C2988" i="1"/>
  <c r="L2988" i="1"/>
  <c r="N2988" i="1"/>
  <c r="S2988" i="1"/>
  <c r="C2987" i="1"/>
  <c r="L2987" i="1"/>
  <c r="N2987" i="1"/>
  <c r="S2987" i="1"/>
  <c r="C2986" i="1"/>
  <c r="L2986" i="1"/>
  <c r="N2986" i="1"/>
  <c r="S2986" i="1"/>
  <c r="C2985" i="1"/>
  <c r="L2985" i="1"/>
  <c r="N2985" i="1"/>
  <c r="S2985" i="1"/>
  <c r="C2984" i="1"/>
  <c r="L2984" i="1"/>
  <c r="N2984" i="1"/>
  <c r="S2984" i="1"/>
  <c r="C2983" i="1"/>
  <c r="L2983" i="1"/>
  <c r="N2983" i="1"/>
  <c r="S2983" i="1"/>
  <c r="C2982" i="1"/>
  <c r="L2982" i="1"/>
  <c r="N2982" i="1"/>
  <c r="S2982" i="1"/>
  <c r="C2981" i="1"/>
  <c r="L2981" i="1"/>
  <c r="N2981" i="1"/>
  <c r="S2981" i="1"/>
  <c r="C2980" i="1"/>
  <c r="L2980" i="1"/>
  <c r="N2980" i="1"/>
  <c r="S2980" i="1"/>
  <c r="C2979" i="1"/>
  <c r="L2979" i="1"/>
  <c r="N2979" i="1"/>
  <c r="S2979" i="1"/>
  <c r="C2978" i="1"/>
  <c r="L2978" i="1"/>
  <c r="N2978" i="1"/>
  <c r="S2978" i="1"/>
  <c r="C2977" i="1"/>
  <c r="L2977" i="1"/>
  <c r="N2977" i="1"/>
  <c r="S2977" i="1"/>
  <c r="C2976" i="1"/>
  <c r="L2976" i="1"/>
  <c r="N2976" i="1"/>
  <c r="S2976" i="1"/>
  <c r="C2975" i="1"/>
  <c r="L2975" i="1"/>
  <c r="N2975" i="1"/>
  <c r="S2975" i="1"/>
  <c r="C2974" i="1"/>
  <c r="L2974" i="1"/>
  <c r="N2974" i="1"/>
  <c r="S2974" i="1"/>
  <c r="C2973" i="1"/>
  <c r="L2973" i="1"/>
  <c r="N2973" i="1"/>
  <c r="S2973" i="1"/>
  <c r="C2972" i="1"/>
  <c r="L2972" i="1"/>
  <c r="N2972" i="1"/>
  <c r="S2972" i="1"/>
  <c r="C2971" i="1"/>
  <c r="L2971" i="1"/>
  <c r="N2971" i="1"/>
  <c r="S2971" i="1"/>
  <c r="C2970" i="1"/>
  <c r="L2970" i="1"/>
  <c r="N2970" i="1"/>
  <c r="S2970" i="1"/>
  <c r="C2969" i="1"/>
  <c r="L2969" i="1"/>
  <c r="N2969" i="1"/>
  <c r="S2969" i="1"/>
  <c r="C2968" i="1"/>
  <c r="L2968" i="1"/>
  <c r="N2968" i="1"/>
  <c r="S2968" i="1"/>
  <c r="C2967" i="1"/>
  <c r="L2967" i="1"/>
  <c r="N2967" i="1"/>
  <c r="S2967" i="1"/>
  <c r="C2966" i="1"/>
  <c r="L2966" i="1"/>
  <c r="N2966" i="1"/>
  <c r="S2966" i="1"/>
  <c r="C2965" i="1"/>
  <c r="L2965" i="1"/>
  <c r="N2965" i="1"/>
  <c r="S2965" i="1"/>
  <c r="C2964" i="1"/>
  <c r="L2964" i="1"/>
  <c r="N2964" i="1"/>
  <c r="S2964" i="1"/>
  <c r="C2963" i="1"/>
  <c r="L2963" i="1"/>
  <c r="N2963" i="1"/>
  <c r="S2963" i="1"/>
  <c r="C2962" i="1"/>
  <c r="L2962" i="1"/>
  <c r="N2962" i="1"/>
  <c r="S2962" i="1"/>
  <c r="C2961" i="1"/>
  <c r="L2961" i="1"/>
  <c r="N2961" i="1"/>
  <c r="S2961" i="1"/>
  <c r="C2960" i="1"/>
  <c r="L2960" i="1"/>
  <c r="N2960" i="1"/>
  <c r="S2960" i="1"/>
  <c r="C2959" i="1"/>
  <c r="L2959" i="1"/>
  <c r="N2959" i="1"/>
  <c r="S2959" i="1"/>
  <c r="C2958" i="1"/>
  <c r="L2958" i="1"/>
  <c r="N2958" i="1"/>
  <c r="S2958" i="1"/>
  <c r="C2957" i="1"/>
  <c r="L2957" i="1"/>
  <c r="N2957" i="1"/>
  <c r="S2957" i="1"/>
  <c r="C2956" i="1"/>
  <c r="L2956" i="1"/>
  <c r="N2956" i="1"/>
  <c r="S2956" i="1"/>
  <c r="C2955" i="1"/>
  <c r="L2955" i="1"/>
  <c r="N2955" i="1"/>
  <c r="S2955" i="1"/>
  <c r="C2954" i="1"/>
  <c r="L2954" i="1"/>
  <c r="N2954" i="1"/>
  <c r="S2954" i="1"/>
  <c r="C2953" i="1"/>
  <c r="L2953" i="1"/>
  <c r="N2953" i="1"/>
  <c r="S2953" i="1"/>
  <c r="C2952" i="1"/>
  <c r="L2952" i="1"/>
  <c r="N2952" i="1"/>
  <c r="S2952" i="1"/>
  <c r="C2951" i="1"/>
  <c r="L2951" i="1"/>
  <c r="N2951" i="1"/>
  <c r="S2951" i="1"/>
  <c r="C2950" i="1"/>
  <c r="L2950" i="1"/>
  <c r="N2950" i="1"/>
  <c r="S2950" i="1"/>
  <c r="D35" i="22"/>
  <c r="L2949" i="1"/>
  <c r="S2949" i="1"/>
  <c r="C2949" i="1"/>
  <c r="N2948" i="1"/>
  <c r="N2947" i="1"/>
  <c r="L2948" i="1"/>
  <c r="S2948" i="1"/>
  <c r="C2948" i="1"/>
  <c r="C2947" i="1"/>
  <c r="L2947" i="1"/>
  <c r="S2947" i="1"/>
  <c r="C2946" i="1"/>
  <c r="L2946" i="1"/>
  <c r="N2946" i="1"/>
  <c r="S2946" i="1"/>
  <c r="C2945" i="1"/>
  <c r="L2945" i="1"/>
  <c r="N2945" i="1"/>
  <c r="S2945" i="1"/>
  <c r="C2944" i="1"/>
  <c r="L2944" i="1"/>
  <c r="N2944" i="1"/>
  <c r="S2944" i="1"/>
  <c r="C2943" i="1" l="1"/>
  <c r="L2943" i="1"/>
  <c r="N2943" i="1"/>
  <c r="S2943" i="1"/>
  <c r="F23" i="14"/>
  <c r="C2942" i="1"/>
  <c r="L2942" i="1"/>
  <c r="N2942" i="1"/>
  <c r="S2942" i="1"/>
  <c r="C2941" i="1"/>
  <c r="L2941" i="1"/>
  <c r="N2941" i="1"/>
  <c r="S2941" i="1"/>
  <c r="C2940" i="1" l="1"/>
  <c r="L2940" i="1"/>
  <c r="N2940" i="1"/>
  <c r="S2940" i="1"/>
  <c r="L2939" i="1"/>
  <c r="N2939" i="1"/>
  <c r="S2939" i="1"/>
  <c r="C2939" i="1"/>
  <c r="C2938" i="1"/>
  <c r="L2938" i="1"/>
  <c r="N2938" i="1"/>
  <c r="S2938" i="1"/>
  <c r="C2937" i="1"/>
  <c r="L2937" i="1"/>
  <c r="N2937" i="1"/>
  <c r="S2937" i="1"/>
  <c r="C2936" i="1"/>
  <c r="L2936" i="1"/>
  <c r="N2936" i="1"/>
  <c r="S2936" i="1"/>
  <c r="C2935" i="1"/>
  <c r="L2935" i="1"/>
  <c r="N2935" i="1"/>
  <c r="S2935" i="1"/>
  <c r="C2934" i="1"/>
  <c r="L2934" i="1"/>
  <c r="N2934" i="1"/>
  <c r="S2934" i="1"/>
  <c r="C2933" i="1"/>
  <c r="L2933" i="1"/>
  <c r="N2933" i="1"/>
  <c r="S2933" i="1"/>
  <c r="C2932" i="1"/>
  <c r="L2932" i="1"/>
  <c r="N2932" i="1"/>
  <c r="S2932" i="1"/>
  <c r="C2931" i="1"/>
  <c r="L2931" i="1"/>
  <c r="N2931" i="1"/>
  <c r="S2931" i="1"/>
  <c r="C2930" i="1"/>
  <c r="L2930" i="1"/>
  <c r="N2930" i="1"/>
  <c r="S2930" i="1"/>
  <c r="C2929" i="1"/>
  <c r="L2929" i="1"/>
  <c r="N2929" i="1"/>
  <c r="S2929" i="1"/>
  <c r="C2928" i="1"/>
  <c r="L2928" i="1"/>
  <c r="N2928" i="1"/>
  <c r="S2928" i="1"/>
  <c r="C2927" i="1"/>
  <c r="L2927" i="1"/>
  <c r="N2927" i="1"/>
  <c r="S2927" i="1"/>
  <c r="C2926" i="1"/>
  <c r="L2926" i="1"/>
  <c r="N2926" i="1"/>
  <c r="S2926" i="1"/>
  <c r="C2925" i="1"/>
  <c r="L2925" i="1"/>
  <c r="N2925" i="1"/>
  <c r="S2925" i="1"/>
  <c r="C2924" i="1"/>
  <c r="L2924" i="1"/>
  <c r="N2924" i="1"/>
  <c r="S2924" i="1"/>
  <c r="C2923" i="1"/>
  <c r="L2923" i="1"/>
  <c r="N2923" i="1"/>
  <c r="S2923" i="1"/>
  <c r="C2922" i="1"/>
  <c r="L2922" i="1"/>
  <c r="N2922" i="1"/>
  <c r="S2922" i="1"/>
  <c r="C2921" i="1"/>
  <c r="L2921" i="1"/>
  <c r="N2921" i="1"/>
  <c r="S2921" i="1"/>
  <c r="C2920" i="1"/>
  <c r="L2920" i="1"/>
  <c r="N2920" i="1"/>
  <c r="S2920" i="1"/>
  <c r="C2919" i="1"/>
  <c r="L2919" i="1"/>
  <c r="N2919" i="1"/>
  <c r="S2919" i="1"/>
  <c r="C2918" i="1"/>
  <c r="L2918" i="1"/>
  <c r="N2918" i="1"/>
  <c r="S2918" i="1"/>
  <c r="C2917" i="1"/>
  <c r="L2917" i="1"/>
  <c r="N2917" i="1"/>
  <c r="S2917" i="1"/>
  <c r="C2916" i="1"/>
  <c r="L2916" i="1"/>
  <c r="N2916" i="1"/>
  <c r="S2916" i="1"/>
  <c r="C2915" i="1"/>
  <c r="L2915" i="1"/>
  <c r="N2915" i="1"/>
  <c r="S2915" i="1"/>
  <c r="C2914" i="1"/>
  <c r="L2914" i="1"/>
  <c r="N2914" i="1"/>
  <c r="S2914" i="1"/>
  <c r="C2911" i="1"/>
  <c r="L2911" i="1"/>
  <c r="N2911" i="1"/>
  <c r="S2911" i="1"/>
  <c r="C2910" i="1"/>
  <c r="L2910" i="1"/>
  <c r="N2910" i="1"/>
  <c r="S2910" i="1"/>
  <c r="C2908" i="1"/>
  <c r="L2908" i="1"/>
  <c r="N2908" i="1"/>
  <c r="S2908" i="1"/>
  <c r="C2909" i="1"/>
  <c r="L2909" i="1"/>
  <c r="N2909" i="1"/>
  <c r="S2909" i="1"/>
  <c r="C2913" i="1"/>
  <c r="L2913" i="1"/>
  <c r="N2913" i="1"/>
  <c r="S2913" i="1"/>
  <c r="C2912" i="1"/>
  <c r="L2912" i="1"/>
  <c r="N2912" i="1"/>
  <c r="S2912" i="1"/>
  <c r="C2907" i="1"/>
  <c r="L2907" i="1"/>
  <c r="N2907" i="1"/>
  <c r="S2907" i="1"/>
  <c r="C2906" i="1"/>
  <c r="L2906" i="1"/>
  <c r="N2906" i="1"/>
  <c r="S2906" i="1"/>
  <c r="N2905" i="1"/>
  <c r="C2905" i="1"/>
  <c r="L2905" i="1"/>
  <c r="S2905" i="1"/>
  <c r="C2904" i="1"/>
  <c r="L2904" i="1"/>
  <c r="N2904" i="1"/>
  <c r="S2904" i="1"/>
  <c r="C2903" i="1"/>
  <c r="L2903" i="1"/>
  <c r="N2903" i="1"/>
  <c r="S2903" i="1"/>
  <c r="C2902" i="1"/>
  <c r="L2902" i="1"/>
  <c r="N2902" i="1"/>
  <c r="S2902" i="1"/>
  <c r="C2901" i="1"/>
  <c r="L2901" i="1"/>
  <c r="N2901" i="1"/>
  <c r="S2901" i="1"/>
  <c r="C2900" i="1"/>
  <c r="L2900" i="1"/>
  <c r="N2900" i="1"/>
  <c r="S2900" i="1"/>
  <c r="C2899" i="1"/>
  <c r="L2899" i="1"/>
  <c r="N2899" i="1"/>
  <c r="S2899" i="1"/>
  <c r="C2897" i="1"/>
  <c r="C2898" i="1"/>
  <c r="L2897" i="1"/>
  <c r="L2898" i="1"/>
  <c r="N2897" i="1"/>
  <c r="N2898" i="1"/>
  <c r="S2897" i="1"/>
  <c r="S2898" i="1"/>
  <c r="C2896" i="1"/>
  <c r="L2896" i="1"/>
  <c r="N2896" i="1"/>
  <c r="S2896" i="1"/>
  <c r="C2895" i="1"/>
  <c r="L2895" i="1"/>
  <c r="N2895" i="1"/>
  <c r="S2895" i="1"/>
  <c r="C2894" i="1"/>
  <c r="L2894" i="1"/>
  <c r="N2894" i="1"/>
  <c r="S2894" i="1"/>
  <c r="C2893" i="1"/>
  <c r="L2893" i="1"/>
  <c r="N2893" i="1"/>
  <c r="S2893" i="1"/>
  <c r="C2892" i="1"/>
  <c r="L2892" i="1"/>
  <c r="N2892" i="1"/>
  <c r="S2892" i="1"/>
  <c r="D42" i="22"/>
  <c r="D43" i="22"/>
  <c r="D44" i="22"/>
  <c r="C2891" i="1"/>
  <c r="L2891" i="1"/>
  <c r="N2891" i="1"/>
  <c r="S2891" i="1"/>
  <c r="C2890" i="1"/>
  <c r="L2890" i="1"/>
  <c r="N2890" i="1"/>
  <c r="S2890" i="1"/>
  <c r="C2889" i="1"/>
  <c r="L2889" i="1"/>
  <c r="N2889" i="1"/>
  <c r="S2889" i="1"/>
  <c r="C2888" i="1"/>
  <c r="L2888" i="1"/>
  <c r="N2888" i="1"/>
  <c r="S2888" i="1"/>
  <c r="C2887" i="1"/>
  <c r="C2886" i="1"/>
  <c r="C2885" i="1"/>
  <c r="C2884" i="1"/>
  <c r="C2883" i="1"/>
  <c r="C2882" i="1"/>
  <c r="C2881" i="1"/>
  <c r="C2880" i="1"/>
  <c r="C2879" i="1"/>
  <c r="L2887" i="1"/>
  <c r="N2887" i="1"/>
  <c r="S2887" i="1"/>
  <c r="L2886" i="1"/>
  <c r="N2886" i="1"/>
  <c r="S2886" i="1"/>
  <c r="L2885" i="1"/>
  <c r="N2885" i="1"/>
  <c r="S2885" i="1"/>
  <c r="L2884" i="1"/>
  <c r="N2884" i="1"/>
  <c r="S2884" i="1"/>
  <c r="L2883" i="1"/>
  <c r="N2883" i="1"/>
  <c r="S2883" i="1"/>
  <c r="L2882" i="1"/>
  <c r="N2882" i="1"/>
  <c r="S2882" i="1"/>
  <c r="L2881" i="1"/>
  <c r="N2881" i="1"/>
  <c r="S2881" i="1"/>
  <c r="L2880" i="1"/>
  <c r="N2880" i="1"/>
  <c r="S2880" i="1"/>
  <c r="L2879" i="1"/>
  <c r="N2879" i="1"/>
  <c r="S2879" i="1"/>
  <c r="C2878" i="1"/>
  <c r="L2878" i="1"/>
  <c r="N2878" i="1"/>
  <c r="S2878" i="1"/>
  <c r="C2877" i="1"/>
  <c r="L2877" i="1"/>
  <c r="N2877" i="1"/>
  <c r="S2877" i="1"/>
  <c r="C2876" i="1"/>
  <c r="L2876" i="1"/>
  <c r="N2876" i="1"/>
  <c r="S2876" i="1"/>
  <c r="C2875" i="1"/>
  <c r="L2875" i="1"/>
  <c r="N2875" i="1"/>
  <c r="S2875" i="1"/>
  <c r="C2874" i="1"/>
  <c r="L2874" i="1"/>
  <c r="N2874" i="1"/>
  <c r="S2874" i="1"/>
  <c r="C2873" i="1"/>
  <c r="L2873" i="1"/>
  <c r="N2873" i="1"/>
  <c r="S2873" i="1"/>
  <c r="C2872" i="1"/>
  <c r="L2872" i="1"/>
  <c r="N2872" i="1"/>
  <c r="S2872" i="1"/>
  <c r="C2871" i="1"/>
  <c r="L2871" i="1"/>
  <c r="N2871" i="1"/>
  <c r="S2871" i="1"/>
  <c r="S2870" i="1"/>
  <c r="N2870" i="1"/>
  <c r="L2870" i="1"/>
  <c r="C2870" i="1"/>
  <c r="C2869" i="1" l="1"/>
  <c r="L2869" i="1"/>
  <c r="N2869" i="1"/>
  <c r="S2869" i="1"/>
  <c r="C2868" i="1"/>
  <c r="L2868" i="1"/>
  <c r="N2868" i="1"/>
  <c r="S2868" i="1"/>
  <c r="C2867" i="1"/>
  <c r="L2867" i="1"/>
  <c r="N2867" i="1"/>
  <c r="S2867" i="1"/>
  <c r="C2866" i="1"/>
  <c r="L2866" i="1"/>
  <c r="N2866" i="1"/>
  <c r="S2866" i="1"/>
  <c r="C2865" i="1"/>
  <c r="L2865" i="1"/>
  <c r="N2865" i="1"/>
  <c r="S2865" i="1"/>
  <c r="C2864" i="1"/>
  <c r="L2864" i="1"/>
  <c r="N2864" i="1"/>
  <c r="S2864" i="1"/>
  <c r="C2863" i="1"/>
  <c r="L2863" i="1"/>
  <c r="N2863" i="1"/>
  <c r="S2863" i="1"/>
  <c r="C2862" i="1"/>
  <c r="L2862" i="1"/>
  <c r="N2862" i="1"/>
  <c r="S2862" i="1"/>
  <c r="C2861" i="1"/>
  <c r="L2861" i="1"/>
  <c r="N2861" i="1"/>
  <c r="S2861" i="1"/>
  <c r="C2860" i="1"/>
  <c r="L2860" i="1"/>
  <c r="N2860" i="1"/>
  <c r="S2860" i="1"/>
  <c r="C2859" i="1"/>
  <c r="L2859" i="1"/>
  <c r="N2859" i="1"/>
  <c r="S2859" i="1"/>
  <c r="C2858" i="1"/>
  <c r="L2858" i="1"/>
  <c r="N2858" i="1"/>
  <c r="S2858" i="1"/>
  <c r="L2857" i="1"/>
  <c r="N2857" i="1"/>
  <c r="S2857" i="1"/>
  <c r="C2857" i="1"/>
  <c r="C2856" i="1"/>
  <c r="L2856" i="1"/>
  <c r="N2856" i="1"/>
  <c r="S2856" i="1"/>
  <c r="C2855" i="1"/>
  <c r="L2855" i="1"/>
  <c r="N2855" i="1"/>
  <c r="S2855" i="1"/>
  <c r="C2854" i="1" l="1"/>
  <c r="L2854" i="1"/>
  <c r="N2854" i="1"/>
  <c r="S2854" i="1"/>
  <c r="C2853" i="1" l="1"/>
  <c r="L2853" i="1"/>
  <c r="N2853" i="1"/>
  <c r="S2853" i="1"/>
  <c r="C2851" i="1"/>
  <c r="C2852" i="1"/>
  <c r="L2851" i="1"/>
  <c r="L2852" i="1"/>
  <c r="N2851" i="1"/>
  <c r="N2852" i="1"/>
  <c r="S2851" i="1"/>
  <c r="S2852" i="1"/>
  <c r="C2850" i="1"/>
  <c r="L2850" i="1"/>
  <c r="N2850" i="1"/>
  <c r="S2850" i="1"/>
  <c r="C2849" i="1"/>
  <c r="L2849" i="1"/>
  <c r="N2849" i="1"/>
  <c r="S2849" i="1"/>
  <c r="C2848" i="1"/>
  <c r="L2848" i="1"/>
  <c r="N2848" i="1"/>
  <c r="S2848" i="1"/>
  <c r="C2847" i="1"/>
  <c r="L2847" i="1"/>
  <c r="N2847" i="1"/>
  <c r="S2847" i="1"/>
  <c r="C2846" i="1"/>
  <c r="L2846" i="1"/>
  <c r="N2846" i="1"/>
  <c r="S2846" i="1"/>
  <c r="C2845" i="1"/>
  <c r="L2845" i="1"/>
  <c r="N2845" i="1"/>
  <c r="S2845" i="1"/>
  <c r="C2844" i="1"/>
  <c r="L2844" i="1"/>
  <c r="N2844" i="1"/>
  <c r="S2844" i="1"/>
  <c r="C2843" i="1"/>
  <c r="L2843" i="1"/>
  <c r="N2843" i="1"/>
  <c r="S2843" i="1"/>
  <c r="L2842" i="1"/>
  <c r="N2842" i="1"/>
  <c r="S2842" i="1"/>
  <c r="C2842" i="1"/>
  <c r="C2841" i="1"/>
  <c r="L2841" i="1"/>
  <c r="N2841" i="1"/>
  <c r="S2841" i="1"/>
  <c r="C2840" i="1"/>
  <c r="C2839" i="1"/>
  <c r="C2838" i="1"/>
  <c r="C2837" i="1"/>
  <c r="C2836" i="1"/>
  <c r="C2835" i="1"/>
  <c r="L2840" i="1"/>
  <c r="N2840" i="1"/>
  <c r="S2840" i="1"/>
  <c r="L2839" i="1"/>
  <c r="N2839" i="1"/>
  <c r="S2839" i="1"/>
  <c r="L2838" i="1"/>
  <c r="N2838" i="1"/>
  <c r="S2838" i="1"/>
  <c r="L2837" i="1"/>
  <c r="N2837" i="1"/>
  <c r="S2837" i="1"/>
  <c r="L2836" i="1"/>
  <c r="N2836" i="1"/>
  <c r="S2836" i="1"/>
  <c r="L2835" i="1"/>
  <c r="N2835" i="1"/>
  <c r="S2835" i="1"/>
  <c r="S2834" i="1"/>
  <c r="N2834" i="1"/>
  <c r="L2834" i="1"/>
  <c r="C2834" i="1"/>
  <c r="S2833" i="1"/>
  <c r="N2833" i="1"/>
  <c r="L2833" i="1"/>
  <c r="C2833" i="1"/>
  <c r="S2830" i="1"/>
  <c r="S2831" i="1"/>
  <c r="S2832" i="1"/>
  <c r="N2832" i="1"/>
  <c r="L2832" i="1"/>
  <c r="C2832" i="1"/>
  <c r="N2831" i="1"/>
  <c r="L2831" i="1"/>
  <c r="C2831" i="1"/>
  <c r="N2830" i="1"/>
  <c r="L2830" i="1"/>
  <c r="C2830" i="1"/>
  <c r="L2828" i="1"/>
  <c r="L2829" i="1"/>
  <c r="N2828" i="1"/>
  <c r="N2829" i="1"/>
  <c r="S2828" i="1"/>
  <c r="S2829" i="1"/>
  <c r="C2829" i="1"/>
  <c r="C2828" i="1"/>
  <c r="C2827" i="1"/>
  <c r="L2827" i="1"/>
  <c r="N2827" i="1"/>
  <c r="S2827" i="1"/>
  <c r="C2826" i="1"/>
  <c r="L2826" i="1"/>
  <c r="N2826" i="1"/>
  <c r="S2826" i="1"/>
  <c r="C2825" i="1"/>
  <c r="L2825" i="1"/>
  <c r="N2825" i="1"/>
  <c r="S2825" i="1"/>
  <c r="C2782" i="1"/>
  <c r="L2782" i="1"/>
  <c r="N2782" i="1"/>
  <c r="S2782" i="1"/>
  <c r="C2823" i="1" l="1"/>
  <c r="C2824" i="1"/>
  <c r="L2823" i="1"/>
  <c r="L2824" i="1"/>
  <c r="N2823" i="1"/>
  <c r="N2824" i="1"/>
  <c r="S2823" i="1"/>
  <c r="S2824" i="1"/>
  <c r="C2822" i="1"/>
  <c r="L2822" i="1"/>
  <c r="N2822" i="1"/>
  <c r="S2822" i="1"/>
  <c r="L2821" i="1"/>
  <c r="N2821" i="1"/>
  <c r="S2821" i="1"/>
  <c r="C2821" i="1"/>
  <c r="C2820" i="1"/>
  <c r="L2820" i="1"/>
  <c r="N2820" i="1"/>
  <c r="S2820" i="1"/>
  <c r="C2819" i="1"/>
  <c r="L2819" i="1"/>
  <c r="N2819" i="1"/>
  <c r="S2819" i="1"/>
  <c r="C2818" i="1"/>
  <c r="L2818" i="1"/>
  <c r="N2818" i="1"/>
  <c r="S2818" i="1"/>
  <c r="C2817" i="1"/>
  <c r="L2817" i="1"/>
  <c r="N2817" i="1"/>
  <c r="S2817" i="1"/>
  <c r="C2816" i="1"/>
  <c r="L2816" i="1"/>
  <c r="N2816" i="1"/>
  <c r="S2816" i="1"/>
  <c r="C2815" i="1"/>
  <c r="L2815" i="1"/>
  <c r="N2815" i="1"/>
  <c r="S2815" i="1"/>
  <c r="C2814" i="1"/>
  <c r="L2814" i="1"/>
  <c r="N2814" i="1"/>
  <c r="S2814" i="1"/>
  <c r="C2813" i="1"/>
  <c r="L2813" i="1"/>
  <c r="N2813" i="1"/>
  <c r="S2813" i="1"/>
  <c r="L2812" i="1"/>
  <c r="N2812" i="1"/>
  <c r="S2812" i="1"/>
  <c r="C2812" i="1"/>
  <c r="L2811" i="1"/>
  <c r="C2811" i="1"/>
  <c r="N2811" i="1"/>
  <c r="S2811" i="1"/>
  <c r="C2810" i="1"/>
  <c r="L2810" i="1"/>
  <c r="N2810" i="1"/>
  <c r="S2810" i="1"/>
  <c r="C2809" i="1"/>
  <c r="L2809" i="1"/>
  <c r="N2809" i="1"/>
  <c r="S2809" i="1"/>
  <c r="C2808" i="1"/>
  <c r="L2808" i="1"/>
  <c r="N2808" i="1"/>
  <c r="S2808" i="1"/>
  <c r="C2807" i="1"/>
  <c r="L2807" i="1"/>
  <c r="N2807" i="1"/>
  <c r="S2807" i="1"/>
  <c r="C2806" i="1"/>
  <c r="L2806" i="1"/>
  <c r="N2806" i="1"/>
  <c r="S2806" i="1"/>
  <c r="C2805" i="1"/>
  <c r="L2805" i="1"/>
  <c r="N2805" i="1"/>
  <c r="S2805" i="1"/>
  <c r="C2804" i="1"/>
  <c r="L2804" i="1"/>
  <c r="N2804" i="1"/>
  <c r="S2804" i="1"/>
  <c r="C2803" i="1" l="1"/>
  <c r="L2803" i="1"/>
  <c r="N2803" i="1"/>
  <c r="S2803" i="1"/>
  <c r="C2802" i="1"/>
  <c r="L2802" i="1"/>
  <c r="N2802" i="1"/>
  <c r="S2802" i="1"/>
  <c r="C2801" i="1"/>
  <c r="C2800" i="1"/>
  <c r="L2801" i="1"/>
  <c r="N2801" i="1"/>
  <c r="S2801" i="1"/>
  <c r="L2800" i="1"/>
  <c r="N2800" i="1"/>
  <c r="S2800" i="1"/>
  <c r="C2799" i="1"/>
  <c r="L2799" i="1"/>
  <c r="N2799" i="1"/>
  <c r="S2799" i="1"/>
  <c r="C2798" i="1"/>
  <c r="L2798" i="1"/>
  <c r="N2798" i="1"/>
  <c r="S2798" i="1"/>
  <c r="C2797" i="1"/>
  <c r="C2796" i="1"/>
  <c r="C2795" i="1"/>
  <c r="C2794" i="1"/>
  <c r="C2793" i="1"/>
  <c r="C2792" i="1"/>
  <c r="C2791" i="1"/>
  <c r="C2790" i="1"/>
  <c r="C2789" i="1"/>
  <c r="C2788" i="1"/>
  <c r="L2797" i="1"/>
  <c r="N2797" i="1"/>
  <c r="S2797" i="1"/>
  <c r="L2796" i="1"/>
  <c r="N2796" i="1"/>
  <c r="S2796" i="1"/>
  <c r="L2795" i="1"/>
  <c r="N2795" i="1"/>
  <c r="S2795" i="1"/>
  <c r="L2794" i="1"/>
  <c r="N2794" i="1"/>
  <c r="S2794" i="1"/>
  <c r="L2793" i="1"/>
  <c r="N2793" i="1"/>
  <c r="S2793" i="1"/>
  <c r="L2792" i="1"/>
  <c r="N2792" i="1"/>
  <c r="S2792" i="1"/>
  <c r="L2791" i="1"/>
  <c r="N2791" i="1"/>
  <c r="S2791" i="1"/>
  <c r="L2790" i="1"/>
  <c r="N2790" i="1"/>
  <c r="S2790" i="1"/>
  <c r="L2789" i="1"/>
  <c r="N2789" i="1"/>
  <c r="S2789" i="1"/>
  <c r="L2788" i="1"/>
  <c r="N2788" i="1"/>
  <c r="S2788" i="1"/>
  <c r="C2787" i="1"/>
  <c r="L2787" i="1"/>
  <c r="N2787" i="1"/>
  <c r="S2787" i="1"/>
  <c r="C2786" i="1"/>
  <c r="L2786" i="1"/>
  <c r="N2786" i="1"/>
  <c r="S2786" i="1"/>
  <c r="C2785" i="1"/>
  <c r="L2785" i="1"/>
  <c r="N2785" i="1"/>
  <c r="S2785" i="1"/>
  <c r="C2784" i="1"/>
  <c r="L2784" i="1"/>
  <c r="N2784" i="1"/>
  <c r="S2784" i="1"/>
  <c r="C2783" i="1"/>
  <c r="L2783" i="1"/>
  <c r="N2783" i="1"/>
  <c r="S2783" i="1"/>
  <c r="C2781" i="1"/>
  <c r="L2781" i="1"/>
  <c r="N2781" i="1"/>
  <c r="S2781" i="1"/>
  <c r="C2780" i="1"/>
  <c r="L2780" i="1"/>
  <c r="N2780" i="1"/>
  <c r="S2780" i="1"/>
  <c r="C2779" i="1"/>
  <c r="L2779" i="1"/>
  <c r="N2779" i="1"/>
  <c r="S2779" i="1"/>
  <c r="C2766" i="1"/>
  <c r="L2766" i="1"/>
  <c r="N2766" i="1"/>
  <c r="S2766" i="1"/>
  <c r="S2776" i="1"/>
  <c r="S2777" i="1"/>
  <c r="S2778" i="1"/>
  <c r="N2778" i="1"/>
  <c r="L2778" i="1"/>
  <c r="N2777" i="1"/>
  <c r="L2777" i="1"/>
  <c r="N2776" i="1"/>
  <c r="L2776" i="1"/>
  <c r="S2774" i="1" l="1"/>
  <c r="S2775" i="1"/>
  <c r="N2775" i="1"/>
  <c r="L2775" i="1"/>
  <c r="C2775" i="1"/>
  <c r="N2774" i="1"/>
  <c r="L2774" i="1"/>
  <c r="C2774" i="1"/>
  <c r="S2773" i="1"/>
  <c r="N2773" i="1"/>
  <c r="L2773" i="1"/>
  <c r="C2773" i="1"/>
  <c r="S2772" i="1"/>
  <c r="N2772" i="1"/>
  <c r="L2772" i="1"/>
  <c r="C2772" i="1"/>
  <c r="S2771" i="1"/>
  <c r="N2771" i="1"/>
  <c r="L2771" i="1"/>
  <c r="C2771" i="1"/>
  <c r="S2770" i="1"/>
  <c r="N2770" i="1"/>
  <c r="L2770" i="1"/>
  <c r="C2770" i="1"/>
  <c r="S2769" i="1"/>
  <c r="N2769" i="1"/>
  <c r="L2769" i="1"/>
  <c r="C2769" i="1"/>
  <c r="S2768" i="1"/>
  <c r="N2768" i="1"/>
  <c r="L2768" i="1"/>
  <c r="C2768" i="1"/>
  <c r="S2767" i="1"/>
  <c r="N2767" i="1"/>
  <c r="L2767" i="1"/>
  <c r="C2767" i="1"/>
  <c r="L2761" i="1"/>
  <c r="L2762" i="1"/>
  <c r="L2763" i="1"/>
  <c r="L2764" i="1"/>
  <c r="L2765" i="1"/>
  <c r="N2761" i="1"/>
  <c r="N2762" i="1"/>
  <c r="N2763" i="1"/>
  <c r="N2764" i="1"/>
  <c r="N2765" i="1"/>
  <c r="S2761" i="1"/>
  <c r="S2762" i="1"/>
  <c r="S2763" i="1"/>
  <c r="S2764" i="1"/>
  <c r="S2765" i="1"/>
  <c r="C2765" i="1"/>
  <c r="C2764" i="1"/>
  <c r="C2763" i="1"/>
  <c r="C2762" i="1"/>
  <c r="C2761" i="1"/>
  <c r="L2760" i="1"/>
  <c r="N2760" i="1"/>
  <c r="S2760" i="1"/>
  <c r="C2760" i="1"/>
  <c r="L2759" i="1"/>
  <c r="N2759" i="1"/>
  <c r="S2759" i="1"/>
  <c r="C2759" i="1"/>
  <c r="L2758" i="1"/>
  <c r="N2758" i="1"/>
  <c r="S2758" i="1"/>
  <c r="C2758" i="1"/>
  <c r="L2757" i="1"/>
  <c r="N2757" i="1"/>
  <c r="S2757" i="1"/>
  <c r="C2757" i="1"/>
  <c r="L2756" i="1"/>
  <c r="N2756" i="1"/>
  <c r="S2756" i="1"/>
  <c r="C2756" i="1"/>
  <c r="C2755" i="1"/>
  <c r="L2755" i="1"/>
  <c r="N2755" i="1"/>
  <c r="S2755" i="1"/>
  <c r="C2754" i="1"/>
  <c r="L2754" i="1"/>
  <c r="N2754" i="1"/>
  <c r="S2754" i="1"/>
  <c r="S2753" i="1"/>
  <c r="N2753" i="1"/>
  <c r="L2753" i="1"/>
  <c r="C2753" i="1"/>
  <c r="C2752" i="1"/>
  <c r="L2752" i="1"/>
  <c r="N2752" i="1"/>
  <c r="S2752" i="1"/>
  <c r="C2751" i="1"/>
  <c r="S2751" i="1"/>
  <c r="N2751" i="1"/>
  <c r="L2751" i="1"/>
  <c r="S2750" i="1"/>
  <c r="N2750" i="1"/>
  <c r="C2750" i="1"/>
  <c r="L2750" i="1"/>
  <c r="C2749" i="1"/>
  <c r="L2749" i="1"/>
  <c r="N2749" i="1"/>
  <c r="S2749" i="1"/>
  <c r="S2748" i="1"/>
  <c r="N2748" i="1"/>
  <c r="S2747" i="1"/>
  <c r="N2747" i="1"/>
  <c r="L2748" i="1"/>
  <c r="C2748" i="1"/>
  <c r="L2747" i="1"/>
  <c r="C2747" i="1"/>
  <c r="S2746" i="1"/>
  <c r="N2746" i="1"/>
  <c r="S2745" i="1"/>
  <c r="N2745" i="1"/>
  <c r="C2746" i="1"/>
  <c r="C2745" i="1"/>
  <c r="L2746" i="1"/>
  <c r="L2745" i="1"/>
  <c r="C2744" i="1"/>
  <c r="L2744" i="1"/>
  <c r="N2744" i="1"/>
  <c r="S2744" i="1"/>
  <c r="S2743" i="1"/>
  <c r="N2743" i="1"/>
  <c r="L2743" i="1"/>
  <c r="C2743" i="1"/>
  <c r="C2742" i="1"/>
  <c r="L2742" i="1"/>
  <c r="N2742" i="1"/>
  <c r="S2742" i="1"/>
  <c r="C2741" i="1"/>
  <c r="L2741" i="1"/>
  <c r="N2741" i="1"/>
  <c r="S2741" i="1"/>
  <c r="S2730" i="1"/>
  <c r="C2730" i="1"/>
  <c r="L2730" i="1"/>
  <c r="N2730" i="1"/>
  <c r="S2740" i="1"/>
  <c r="N2740" i="1"/>
  <c r="S2739" i="1"/>
  <c r="N2739" i="1"/>
  <c r="S2738" i="1"/>
  <c r="N2738" i="1"/>
  <c r="S2737" i="1"/>
  <c r="N2737" i="1"/>
  <c r="S2736" i="1"/>
  <c r="N2736" i="1"/>
  <c r="S2735" i="1"/>
  <c r="N2735" i="1"/>
  <c r="S2734" i="1"/>
  <c r="N2734" i="1"/>
  <c r="S2733" i="1"/>
  <c r="N2733" i="1"/>
  <c r="C2740" i="1"/>
  <c r="C2739" i="1"/>
  <c r="C2738" i="1"/>
  <c r="C2737" i="1"/>
  <c r="C2736" i="1"/>
  <c r="C2735" i="1"/>
  <c r="C2734" i="1"/>
  <c r="C2733" i="1"/>
  <c r="L2740" i="1"/>
  <c r="L2739" i="1"/>
  <c r="L2738" i="1"/>
  <c r="L2737" i="1"/>
  <c r="L2736" i="1"/>
  <c r="L2735" i="1"/>
  <c r="L2734" i="1"/>
  <c r="L2733" i="1"/>
  <c r="C2732" i="1"/>
  <c r="L2732" i="1"/>
  <c r="N2732" i="1"/>
  <c r="S2732" i="1"/>
  <c r="S2731" i="1"/>
  <c r="N2731" i="1"/>
  <c r="S2729" i="1"/>
  <c r="N2729" i="1"/>
  <c r="S2728" i="1"/>
  <c r="N2728" i="1"/>
  <c r="S2727" i="1"/>
  <c r="N2727" i="1"/>
  <c r="S2726" i="1"/>
  <c r="N2726" i="1"/>
  <c r="C2731" i="1"/>
  <c r="C2729" i="1"/>
  <c r="C2728" i="1"/>
  <c r="C2727" i="1"/>
  <c r="C2726" i="1"/>
  <c r="L2731" i="1"/>
  <c r="L2729" i="1"/>
  <c r="L2728" i="1"/>
  <c r="L2727" i="1"/>
  <c r="L2726" i="1"/>
  <c r="C2725" i="1"/>
  <c r="L2725" i="1"/>
  <c r="N2725" i="1"/>
  <c r="S2725" i="1"/>
  <c r="S2724" i="1"/>
  <c r="N2724" i="1"/>
  <c r="S2723" i="1"/>
  <c r="N2723" i="1"/>
  <c r="S2722" i="1"/>
  <c r="N2722" i="1"/>
  <c r="S2721" i="1"/>
  <c r="N2721" i="1"/>
  <c r="S2720" i="1"/>
  <c r="N2720" i="1"/>
  <c r="S2719" i="1"/>
  <c r="N2719" i="1"/>
  <c r="S2718" i="1"/>
  <c r="N2718" i="1"/>
  <c r="S2717" i="1"/>
  <c r="N2717" i="1"/>
  <c r="S2716" i="1"/>
  <c r="N2716" i="1"/>
  <c r="C2724" i="1"/>
  <c r="C2723" i="1"/>
  <c r="C2722" i="1"/>
  <c r="L2724" i="1"/>
  <c r="L2723" i="1"/>
  <c r="L2722" i="1"/>
  <c r="L2718" i="1"/>
  <c r="L2719" i="1"/>
  <c r="L2720" i="1"/>
  <c r="L2721" i="1"/>
  <c r="C2721" i="1"/>
  <c r="C2720" i="1"/>
  <c r="C2719" i="1"/>
  <c r="C2718" i="1"/>
  <c r="C2717" i="1"/>
  <c r="C2716" i="1"/>
  <c r="L2717" i="1"/>
  <c r="L2716" i="1"/>
  <c r="C2715" i="1"/>
  <c r="L2715" i="1"/>
  <c r="N2715" i="1"/>
  <c r="S2715" i="1"/>
  <c r="C2714" i="1"/>
  <c r="L2714" i="1"/>
  <c r="N2714" i="1"/>
  <c r="S2714" i="1"/>
  <c r="S2713" i="1"/>
  <c r="N2713" i="1"/>
  <c r="S2712" i="1"/>
  <c r="N2712" i="1"/>
  <c r="S2711" i="1"/>
  <c r="N2711" i="1"/>
  <c r="S2710" i="1"/>
  <c r="N2710" i="1"/>
  <c r="S2709" i="1"/>
  <c r="N2709" i="1"/>
  <c r="S2708" i="1"/>
  <c r="N2708" i="1"/>
  <c r="S2707" i="1"/>
  <c r="N2707" i="1"/>
  <c r="S2706" i="1"/>
  <c r="N2706" i="1"/>
  <c r="S2705" i="1"/>
  <c r="N2705" i="1"/>
  <c r="S2704" i="1"/>
  <c r="N2704" i="1"/>
  <c r="S2703" i="1"/>
  <c r="N2703" i="1"/>
  <c r="S2702" i="1"/>
  <c r="N2702" i="1"/>
  <c r="S2701" i="1"/>
  <c r="N2701" i="1"/>
  <c r="S2700" i="1"/>
  <c r="N2700" i="1"/>
  <c r="S2699" i="1"/>
  <c r="N2699" i="1"/>
  <c r="S2698" i="1"/>
  <c r="N2698" i="1"/>
  <c r="S2697" i="1"/>
  <c r="N2697" i="1"/>
  <c r="S2696" i="1"/>
  <c r="N2696" i="1"/>
  <c r="S2695" i="1"/>
  <c r="N2695" i="1"/>
  <c r="S2694" i="1"/>
  <c r="N2694" i="1"/>
  <c r="S2693" i="1"/>
  <c r="N2693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L2713" i="1"/>
  <c r="L2712" i="1"/>
  <c r="L2711" i="1"/>
  <c r="L2710" i="1"/>
  <c r="L2709" i="1"/>
  <c r="L2708" i="1"/>
  <c r="L2707" i="1"/>
  <c r="L2706" i="1"/>
  <c r="L2705" i="1"/>
  <c r="L2704" i="1"/>
  <c r="L2703" i="1"/>
  <c r="L2702" i="1"/>
  <c r="L2701" i="1"/>
  <c r="L2700" i="1"/>
  <c r="L2699" i="1"/>
  <c r="L2698" i="1"/>
  <c r="L2697" i="1"/>
  <c r="L2696" i="1"/>
  <c r="L2695" i="1"/>
  <c r="L2694" i="1"/>
  <c r="L2693" i="1"/>
  <c r="C2692" i="1"/>
  <c r="L2692" i="1"/>
  <c r="N2692" i="1"/>
  <c r="S2692" i="1"/>
  <c r="S2691" i="1"/>
  <c r="N2691" i="1"/>
  <c r="L2691" i="1"/>
  <c r="C2691" i="1"/>
  <c r="C2690" i="1"/>
  <c r="L2690" i="1"/>
  <c r="N2690" i="1"/>
  <c r="S2690" i="1"/>
  <c r="S2689" i="1"/>
  <c r="N2689" i="1"/>
  <c r="S2688" i="1"/>
  <c r="N2688" i="1"/>
  <c r="S2687" i="1"/>
  <c r="N2687" i="1"/>
  <c r="S2686" i="1"/>
  <c r="N2686" i="1"/>
  <c r="S2685" i="1"/>
  <c r="N2685" i="1"/>
  <c r="S2684" i="1"/>
  <c r="N2684" i="1"/>
  <c r="S2683" i="1"/>
  <c r="N2683" i="1"/>
  <c r="S2682" i="1"/>
  <c r="N2682" i="1"/>
  <c r="S2681" i="1"/>
  <c r="N2681" i="1"/>
  <c r="C2689" i="1"/>
  <c r="L2689" i="1"/>
  <c r="C2688" i="1"/>
  <c r="C2687" i="1"/>
  <c r="C2686" i="1"/>
  <c r="C2685" i="1"/>
  <c r="C2684" i="1"/>
  <c r="C2683" i="1"/>
  <c r="C2682" i="1"/>
  <c r="C2681" i="1"/>
  <c r="L2688" i="1"/>
  <c r="L2687" i="1"/>
  <c r="L2686" i="1"/>
  <c r="L2685" i="1"/>
  <c r="L2684" i="1"/>
  <c r="L2683" i="1"/>
  <c r="L2682" i="1"/>
  <c r="L2681" i="1"/>
  <c r="C2680" i="1"/>
  <c r="L2680" i="1"/>
  <c r="N2680" i="1"/>
  <c r="S2680" i="1"/>
  <c r="S2679" i="1"/>
  <c r="N2679" i="1"/>
  <c r="S2678" i="1"/>
  <c r="N2678" i="1"/>
  <c r="S2677" i="1"/>
  <c r="N2677" i="1"/>
  <c r="C2679" i="1"/>
  <c r="C2678" i="1"/>
  <c r="C2677" i="1"/>
  <c r="L2679" i="1"/>
  <c r="L2678" i="1"/>
  <c r="L2677" i="1"/>
  <c r="C2676" i="1"/>
  <c r="L2676" i="1"/>
  <c r="N2676" i="1"/>
  <c r="S2676" i="1"/>
  <c r="S2675" i="1"/>
  <c r="N2675" i="1"/>
  <c r="S2674" i="1"/>
  <c r="N2674" i="1"/>
  <c r="S2673" i="1"/>
  <c r="N2673" i="1"/>
  <c r="C2675" i="1"/>
  <c r="C2674" i="1"/>
  <c r="C2673" i="1"/>
  <c r="L2675" i="1"/>
  <c r="L2674" i="1"/>
  <c r="L2673" i="1"/>
  <c r="C2672" i="1"/>
  <c r="L2672" i="1"/>
  <c r="N2672" i="1"/>
  <c r="S2672" i="1"/>
  <c r="C2671" i="1"/>
  <c r="L2671" i="1"/>
  <c r="N2671" i="1"/>
  <c r="S2671" i="1"/>
  <c r="S2670" i="1"/>
  <c r="C2670" i="1"/>
  <c r="L2670" i="1"/>
  <c r="N2670" i="1"/>
  <c r="C2669" i="1"/>
  <c r="L2669" i="1"/>
  <c r="N2669" i="1"/>
  <c r="S2669" i="1"/>
  <c r="S2668" i="1"/>
  <c r="N2668" i="1"/>
  <c r="S2667" i="1"/>
  <c r="N2667" i="1"/>
  <c r="S2666" i="1"/>
  <c r="N2666" i="1"/>
  <c r="C2668" i="1"/>
  <c r="C2667" i="1"/>
  <c r="C2666" i="1"/>
  <c r="L2668" i="1"/>
  <c r="L2667" i="1"/>
  <c r="L2666" i="1"/>
  <c r="C2665" i="1"/>
  <c r="L2665" i="1"/>
  <c r="N2665" i="1"/>
  <c r="S2665" i="1"/>
  <c r="C2664" i="1"/>
  <c r="L2664" i="1"/>
  <c r="N2664" i="1"/>
  <c r="S2664" i="1"/>
  <c r="C2663" i="1"/>
  <c r="L2663" i="1"/>
  <c r="N2663" i="1"/>
  <c r="S2663" i="1"/>
  <c r="S2662" i="1"/>
  <c r="N2662" i="1"/>
  <c r="S2661" i="1"/>
  <c r="N2661" i="1"/>
  <c r="S2660" i="1"/>
  <c r="N2660" i="1"/>
  <c r="S2659" i="1"/>
  <c r="N2659" i="1"/>
  <c r="S2658" i="1"/>
  <c r="N2658" i="1"/>
  <c r="S2657" i="1"/>
  <c r="N2657" i="1"/>
  <c r="C2662" i="1"/>
  <c r="L2662" i="1"/>
  <c r="C2661" i="1"/>
  <c r="C2660" i="1"/>
  <c r="C2659" i="1"/>
  <c r="C2658" i="1"/>
  <c r="C2657" i="1"/>
  <c r="L2661" i="1"/>
  <c r="L2660" i="1"/>
  <c r="L2659" i="1"/>
  <c r="L2658" i="1"/>
  <c r="L2657" i="1"/>
  <c r="C2656" i="1"/>
  <c r="L2656" i="1"/>
  <c r="N2656" i="1"/>
  <c r="S2656" i="1"/>
  <c r="S2655" i="1"/>
  <c r="N2655" i="1"/>
  <c r="S2654" i="1"/>
  <c r="N2654" i="1"/>
  <c r="S2653" i="1"/>
  <c r="N2653" i="1"/>
  <c r="C2655" i="1"/>
  <c r="C2654" i="1"/>
  <c r="C2653" i="1"/>
  <c r="L2655" i="1"/>
  <c r="L2654" i="1"/>
  <c r="L2653" i="1"/>
  <c r="C2652" i="1"/>
  <c r="L2652" i="1"/>
  <c r="N2652" i="1"/>
  <c r="S2652" i="1"/>
  <c r="C2651" i="1"/>
  <c r="L2651" i="1"/>
  <c r="N2651" i="1"/>
  <c r="S2651" i="1"/>
  <c r="C2650" i="1"/>
  <c r="L2650" i="1"/>
  <c r="N2650" i="1"/>
  <c r="S2650" i="1"/>
  <c r="C2649" i="1"/>
  <c r="L2649" i="1"/>
  <c r="N2649" i="1"/>
  <c r="S2649" i="1"/>
  <c r="C2648" i="1"/>
  <c r="L2648" i="1"/>
  <c r="N2648" i="1"/>
  <c r="S2648" i="1"/>
  <c r="C2647" i="1"/>
  <c r="L2647" i="1"/>
  <c r="N2647" i="1"/>
  <c r="S2647" i="1"/>
  <c r="C2646" i="1"/>
  <c r="L2646" i="1"/>
  <c r="N2646" i="1"/>
  <c r="S2646" i="1"/>
  <c r="C2645" i="1"/>
  <c r="L2645" i="1"/>
  <c r="N2645" i="1"/>
  <c r="S2645" i="1"/>
  <c r="C2644" i="1"/>
  <c r="L2644" i="1"/>
  <c r="N2644" i="1"/>
  <c r="S2644" i="1"/>
  <c r="C2643" i="1"/>
  <c r="L2643" i="1"/>
  <c r="N2643" i="1"/>
  <c r="S2643" i="1"/>
  <c r="C2642" i="1"/>
  <c r="L2642" i="1"/>
  <c r="N2642" i="1"/>
  <c r="S2642" i="1"/>
  <c r="C2641" i="1"/>
  <c r="L2641" i="1"/>
  <c r="N2641" i="1"/>
  <c r="S2641" i="1"/>
  <c r="C2640" i="1"/>
  <c r="C2639" i="1"/>
  <c r="C2638" i="1"/>
  <c r="L2640" i="1"/>
  <c r="N2640" i="1"/>
  <c r="S2640" i="1"/>
  <c r="L2639" i="1"/>
  <c r="N2639" i="1"/>
  <c r="S2639" i="1"/>
  <c r="L2638" i="1"/>
  <c r="N2638" i="1"/>
  <c r="S2638" i="1"/>
  <c r="C2637" i="1" l="1"/>
  <c r="C2636" i="1"/>
  <c r="C2635" i="1"/>
  <c r="L2637" i="1"/>
  <c r="N2637" i="1"/>
  <c r="S2637" i="1"/>
  <c r="L2636" i="1"/>
  <c r="N2636" i="1"/>
  <c r="S2636" i="1"/>
  <c r="L2635" i="1"/>
  <c r="N2635" i="1"/>
  <c r="S2635" i="1"/>
  <c r="C2634" i="1"/>
  <c r="C2633" i="1"/>
  <c r="C2632" i="1"/>
  <c r="C2631" i="1"/>
  <c r="C2630" i="1"/>
  <c r="C2629" i="1"/>
  <c r="L2634" i="1"/>
  <c r="N2634" i="1"/>
  <c r="S2634" i="1"/>
  <c r="L2633" i="1"/>
  <c r="N2633" i="1"/>
  <c r="S2633" i="1"/>
  <c r="L2632" i="1"/>
  <c r="N2632" i="1"/>
  <c r="S2632" i="1"/>
  <c r="L2631" i="1"/>
  <c r="N2631" i="1"/>
  <c r="S2631" i="1"/>
  <c r="L2630" i="1"/>
  <c r="N2630" i="1"/>
  <c r="S2630" i="1"/>
  <c r="L2629" i="1"/>
  <c r="N2629" i="1"/>
  <c r="S2629" i="1"/>
  <c r="C2614" i="1"/>
  <c r="L2614" i="1"/>
  <c r="N2614" i="1"/>
  <c r="S2614" i="1"/>
  <c r="C2628" i="1"/>
  <c r="C2627" i="1"/>
  <c r="C2626" i="1"/>
  <c r="C2625" i="1"/>
  <c r="C2624" i="1"/>
  <c r="C2623" i="1"/>
  <c r="C2622" i="1"/>
  <c r="C2621" i="1"/>
  <c r="L2628" i="1"/>
  <c r="N2628" i="1"/>
  <c r="S2628" i="1"/>
  <c r="L2627" i="1"/>
  <c r="N2627" i="1"/>
  <c r="S2627" i="1"/>
  <c r="L2626" i="1"/>
  <c r="N2626" i="1"/>
  <c r="S2626" i="1"/>
  <c r="L2625" i="1"/>
  <c r="N2625" i="1"/>
  <c r="S2625" i="1"/>
  <c r="L2624" i="1"/>
  <c r="N2624" i="1"/>
  <c r="S2624" i="1"/>
  <c r="L2623" i="1"/>
  <c r="N2623" i="1"/>
  <c r="S2623" i="1"/>
  <c r="L2622" i="1"/>
  <c r="N2622" i="1"/>
  <c r="S2622" i="1"/>
  <c r="L2621" i="1"/>
  <c r="N2621" i="1"/>
  <c r="S2621" i="1"/>
  <c r="C2620" i="1"/>
  <c r="L2620" i="1"/>
  <c r="N2620" i="1"/>
  <c r="S2620" i="1"/>
  <c r="C2619" i="1"/>
  <c r="L2619" i="1"/>
  <c r="N2619" i="1"/>
  <c r="S2619" i="1"/>
  <c r="C2618" i="1"/>
  <c r="L2618" i="1"/>
  <c r="N2618" i="1"/>
  <c r="S2618" i="1"/>
  <c r="C2617" i="1"/>
  <c r="L2617" i="1"/>
  <c r="N2617" i="1"/>
  <c r="S2617" i="1"/>
  <c r="C2616" i="1"/>
  <c r="L2616" i="1"/>
  <c r="N2616" i="1"/>
  <c r="S2616" i="1"/>
  <c r="C2615" i="1"/>
  <c r="L2615" i="1"/>
  <c r="N2615" i="1"/>
  <c r="S2615" i="1"/>
  <c r="S2613" i="1"/>
  <c r="N2613" i="1"/>
  <c r="L2613" i="1"/>
  <c r="C2613" i="1"/>
  <c r="C2612" i="1"/>
  <c r="L2612" i="1"/>
  <c r="N2612" i="1"/>
  <c r="S2612" i="1"/>
  <c r="C2611" i="1"/>
  <c r="L2611" i="1"/>
  <c r="N2611" i="1"/>
  <c r="S2611" i="1"/>
  <c r="C2610" i="1"/>
  <c r="L2610" i="1"/>
  <c r="N2610" i="1"/>
  <c r="S2610" i="1"/>
  <c r="C2609" i="1"/>
  <c r="L2609" i="1"/>
  <c r="N2609" i="1"/>
  <c r="S2609" i="1"/>
  <c r="C2608" i="1"/>
  <c r="L2608" i="1"/>
  <c r="N2608" i="1"/>
  <c r="S2608" i="1"/>
  <c r="C2607" i="1"/>
  <c r="L2607" i="1"/>
  <c r="N2607" i="1"/>
  <c r="S2607" i="1"/>
  <c r="C2606" i="1"/>
  <c r="L2606" i="1"/>
  <c r="N2606" i="1"/>
  <c r="S2606" i="1"/>
  <c r="C2605" i="1" l="1"/>
  <c r="L2605" i="1"/>
  <c r="N2605" i="1"/>
  <c r="S2605" i="1"/>
  <c r="C2604" i="1"/>
  <c r="L2604" i="1"/>
  <c r="N2604" i="1"/>
  <c r="S2604" i="1"/>
  <c r="C2603" i="1"/>
  <c r="L2603" i="1"/>
  <c r="N2603" i="1"/>
  <c r="S2603" i="1"/>
  <c r="C2602" i="1"/>
  <c r="L2602" i="1"/>
  <c r="N2602" i="1"/>
  <c r="S2602" i="1"/>
  <c r="C2601" i="1"/>
  <c r="L2601" i="1"/>
  <c r="N2601" i="1"/>
  <c r="S2601" i="1"/>
  <c r="C2600" i="1"/>
  <c r="L2600" i="1"/>
  <c r="N2600" i="1"/>
  <c r="S2600" i="1"/>
  <c r="C2599" i="1"/>
  <c r="L2599" i="1"/>
  <c r="N2599" i="1"/>
  <c r="S2599" i="1"/>
  <c r="C2598" i="1"/>
  <c r="L2598" i="1"/>
  <c r="N2598" i="1"/>
  <c r="S2598" i="1"/>
  <c r="C2597" i="1"/>
  <c r="L2597" i="1"/>
  <c r="N2597" i="1"/>
  <c r="S2597" i="1"/>
  <c r="C2596" i="1"/>
  <c r="L2596" i="1"/>
  <c r="N2596" i="1"/>
  <c r="S2596" i="1"/>
  <c r="C2595" i="1"/>
  <c r="L2595" i="1"/>
  <c r="N2595" i="1"/>
  <c r="S2595" i="1"/>
  <c r="S2593" i="1"/>
  <c r="S2594" i="1"/>
  <c r="N2594" i="1"/>
  <c r="L2594" i="1"/>
  <c r="C2594" i="1"/>
  <c r="N2593" i="1"/>
  <c r="L2593" i="1"/>
  <c r="C2593" i="1"/>
  <c r="S2592" i="1"/>
  <c r="N2592" i="1"/>
  <c r="L2592" i="1"/>
  <c r="C2592" i="1"/>
  <c r="S2591" i="1"/>
  <c r="N2591" i="1"/>
  <c r="L2591" i="1"/>
  <c r="C2591" i="1"/>
  <c r="S2590" i="1"/>
  <c r="N2590" i="1"/>
  <c r="L2590" i="1"/>
  <c r="C2590" i="1"/>
  <c r="S2589" i="1"/>
  <c r="N2589" i="1"/>
  <c r="L2589" i="1"/>
  <c r="C2589" i="1"/>
  <c r="S2588" i="1"/>
  <c r="N2588" i="1"/>
  <c r="L2588" i="1"/>
  <c r="C2588" i="1"/>
  <c r="N2587" i="1"/>
  <c r="S2587" i="1"/>
  <c r="L2587" i="1"/>
  <c r="C2587" i="1"/>
  <c r="C2586" i="1"/>
  <c r="L2586" i="1"/>
  <c r="N2586" i="1"/>
  <c r="S2586" i="1"/>
  <c r="C2585" i="1"/>
  <c r="L2585" i="1"/>
  <c r="N2585" i="1"/>
  <c r="S2585" i="1"/>
  <c r="C2584" i="1"/>
  <c r="L2584" i="1"/>
  <c r="N2584" i="1"/>
  <c r="S2584" i="1"/>
  <c r="C2583" i="1"/>
  <c r="L2583" i="1"/>
  <c r="N2583" i="1"/>
  <c r="S2583" i="1"/>
  <c r="C2582" i="1"/>
  <c r="L2582" i="1"/>
  <c r="N2582" i="1"/>
  <c r="S2582" i="1"/>
  <c r="C2581" i="1"/>
  <c r="L2581" i="1"/>
  <c r="N2581" i="1"/>
  <c r="S2581" i="1"/>
  <c r="C2580" i="1"/>
  <c r="L2580" i="1"/>
  <c r="N2580" i="1"/>
  <c r="S2580" i="1"/>
  <c r="C2579" i="1"/>
  <c r="L2579" i="1"/>
  <c r="N2579" i="1"/>
  <c r="S2579" i="1"/>
  <c r="C2578" i="1"/>
  <c r="L2578" i="1"/>
  <c r="N2578" i="1"/>
  <c r="S2578" i="1"/>
  <c r="C2577" i="1"/>
  <c r="L2577" i="1"/>
  <c r="N2577" i="1"/>
  <c r="S2577" i="1"/>
  <c r="C2576" i="1" l="1"/>
  <c r="L2576" i="1"/>
  <c r="N2576" i="1"/>
  <c r="S2576" i="1"/>
  <c r="C2575" i="1"/>
  <c r="L2575" i="1"/>
  <c r="N2575" i="1"/>
  <c r="S2575" i="1"/>
  <c r="C2574" i="1"/>
  <c r="L2574" i="1"/>
  <c r="N2574" i="1"/>
  <c r="S2574" i="1"/>
  <c r="C2573" i="1"/>
  <c r="L2573" i="1"/>
  <c r="N2573" i="1"/>
  <c r="S2573" i="1"/>
  <c r="C2572" i="1"/>
  <c r="L2572" i="1"/>
  <c r="N2572" i="1"/>
  <c r="S2572" i="1"/>
  <c r="C2571" i="1"/>
  <c r="L2571" i="1"/>
  <c r="N2571" i="1"/>
  <c r="S2571" i="1"/>
  <c r="C2570" i="1"/>
  <c r="L2570" i="1"/>
  <c r="N2570" i="1"/>
  <c r="S2570" i="1"/>
  <c r="C2569" i="1"/>
  <c r="L2569" i="1"/>
  <c r="N2569" i="1"/>
  <c r="S2569" i="1"/>
  <c r="C2568" i="1" l="1"/>
  <c r="L2568" i="1"/>
  <c r="N2568" i="1"/>
  <c r="S2568" i="1"/>
  <c r="C2567" i="1"/>
  <c r="L2567" i="1"/>
  <c r="N2567" i="1"/>
  <c r="S2567" i="1"/>
  <c r="C2566" i="1"/>
  <c r="L2566" i="1"/>
  <c r="N2566" i="1"/>
  <c r="S2566" i="1"/>
  <c r="C2565" i="1"/>
  <c r="L2565" i="1"/>
  <c r="N2565" i="1"/>
  <c r="S2565" i="1"/>
  <c r="C2564" i="1"/>
  <c r="L2564" i="1"/>
  <c r="N2564" i="1"/>
  <c r="S2564" i="1"/>
  <c r="C2563" i="1"/>
  <c r="L2563" i="1"/>
  <c r="N2563" i="1"/>
  <c r="S2563" i="1"/>
  <c r="C2562" i="1"/>
  <c r="L2562" i="1"/>
  <c r="N2562" i="1"/>
  <c r="S2562" i="1"/>
  <c r="C2561" i="1"/>
  <c r="L2561" i="1"/>
  <c r="N2561" i="1"/>
  <c r="S2561" i="1"/>
  <c r="C2560" i="1"/>
  <c r="L2560" i="1"/>
  <c r="N2560" i="1"/>
  <c r="S2560" i="1"/>
  <c r="C2559" i="1"/>
  <c r="L2559" i="1"/>
  <c r="N2559" i="1"/>
  <c r="S2559" i="1"/>
  <c r="C2558" i="1"/>
  <c r="L2558" i="1"/>
  <c r="N2558" i="1"/>
  <c r="S255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57" i="1"/>
  <c r="L2557" i="1"/>
  <c r="N2557" i="1"/>
  <c r="S2557" i="1"/>
  <c r="C2556" i="1"/>
  <c r="L2556" i="1"/>
  <c r="N2556" i="1"/>
  <c r="S2556" i="1"/>
  <c r="C2555" i="1"/>
  <c r="L2555" i="1"/>
  <c r="N2555" i="1"/>
  <c r="S2555" i="1"/>
  <c r="C2554" i="1"/>
  <c r="L2554" i="1"/>
  <c r="N2554" i="1"/>
  <c r="S2554" i="1"/>
  <c r="C2553" i="1"/>
  <c r="L2553" i="1"/>
  <c r="N2553" i="1"/>
  <c r="S2553" i="1"/>
  <c r="C2552" i="1"/>
  <c r="L2552" i="1"/>
  <c r="N2552" i="1"/>
  <c r="S2552" i="1"/>
  <c r="C2551" i="1"/>
  <c r="L2551" i="1"/>
  <c r="N2551" i="1"/>
  <c r="S2551" i="1"/>
  <c r="C2550" i="1"/>
  <c r="L2550" i="1"/>
  <c r="N2550" i="1"/>
  <c r="S2550" i="1"/>
  <c r="C2549" i="1"/>
  <c r="L2549" i="1"/>
  <c r="N2549" i="1"/>
  <c r="S2549" i="1"/>
  <c r="C2548" i="1"/>
  <c r="L2548" i="1"/>
  <c r="N2548" i="1"/>
  <c r="S2548" i="1"/>
  <c r="L2547" i="1"/>
  <c r="N2547" i="1"/>
  <c r="S2547" i="1"/>
  <c r="L2546" i="1"/>
  <c r="N2546" i="1"/>
  <c r="S2546" i="1"/>
  <c r="L2545" i="1"/>
  <c r="N2545" i="1"/>
  <c r="S2545" i="1"/>
  <c r="L2544" i="1"/>
  <c r="N2544" i="1"/>
  <c r="S2544" i="1"/>
  <c r="L2543" i="1"/>
  <c r="N2543" i="1"/>
  <c r="S2543" i="1"/>
  <c r="L2542" i="1"/>
  <c r="N2542" i="1"/>
  <c r="S2542" i="1"/>
  <c r="L2541" i="1"/>
  <c r="N2541" i="1"/>
  <c r="S2541" i="1"/>
  <c r="L2540" i="1"/>
  <c r="N2540" i="1"/>
  <c r="S2540" i="1"/>
  <c r="L2539" i="1"/>
  <c r="N2539" i="1"/>
  <c r="S2539" i="1"/>
  <c r="L2538" i="1"/>
  <c r="N2538" i="1"/>
  <c r="S2538" i="1"/>
  <c r="L2537" i="1"/>
  <c r="N2537" i="1"/>
  <c r="S2537" i="1"/>
  <c r="L2536" i="1"/>
  <c r="N2536" i="1"/>
  <c r="S2536" i="1"/>
  <c r="L2535" i="1"/>
  <c r="N2535" i="1"/>
  <c r="S2535" i="1"/>
  <c r="L2534" i="1"/>
  <c r="N2534" i="1"/>
  <c r="S2534" i="1"/>
  <c r="G16" i="11"/>
  <c r="L2532" i="1"/>
  <c r="L2533" i="1"/>
  <c r="N2532" i="1"/>
  <c r="N2533" i="1"/>
  <c r="S2532" i="1"/>
  <c r="S2533" i="1"/>
  <c r="C2533" i="1"/>
  <c r="C2532" i="1"/>
  <c r="C2531" i="1"/>
  <c r="C2530" i="1"/>
  <c r="C2529" i="1"/>
  <c r="L2531" i="1"/>
  <c r="N2531" i="1"/>
  <c r="S2531" i="1"/>
  <c r="L2530" i="1"/>
  <c r="N2530" i="1"/>
  <c r="S2530" i="1"/>
  <c r="L2529" i="1"/>
  <c r="N2529" i="1"/>
  <c r="S2529" i="1"/>
  <c r="C2528" i="1"/>
  <c r="L2528" i="1"/>
  <c r="N2528" i="1"/>
  <c r="S2528" i="1"/>
  <c r="C2527" i="1"/>
  <c r="L2527" i="1"/>
  <c r="N2527" i="1"/>
  <c r="S2527" i="1"/>
  <c r="S2524" i="1" l="1"/>
  <c r="S2525" i="1"/>
  <c r="S2526" i="1"/>
  <c r="N2526" i="1"/>
  <c r="L2526" i="1"/>
  <c r="N2525" i="1"/>
  <c r="L2525" i="1"/>
  <c r="N2524" i="1"/>
  <c r="L2524" i="1"/>
  <c r="C2523" i="1" l="1"/>
  <c r="L2523" i="1"/>
  <c r="N2523" i="1"/>
  <c r="S2523" i="1"/>
  <c r="C2522" i="1"/>
  <c r="L2522" i="1"/>
  <c r="N2522" i="1"/>
  <c r="S2522" i="1"/>
  <c r="C2521" i="1"/>
  <c r="L2521" i="1"/>
  <c r="N2521" i="1"/>
  <c r="S2521" i="1"/>
  <c r="C2520" i="1"/>
  <c r="L2520" i="1"/>
  <c r="N2520" i="1"/>
  <c r="S2520" i="1"/>
  <c r="C2519" i="1"/>
  <c r="L2519" i="1"/>
  <c r="N2519" i="1"/>
  <c r="S2519" i="1"/>
  <c r="C2518" i="1"/>
  <c r="L2518" i="1"/>
  <c r="N2518" i="1"/>
  <c r="S2518" i="1"/>
  <c r="C2517" i="1"/>
  <c r="L2517" i="1"/>
  <c r="N2517" i="1"/>
  <c r="S2517" i="1"/>
  <c r="C2516" i="1"/>
  <c r="L2516" i="1"/>
  <c r="N2516" i="1"/>
  <c r="S2516" i="1"/>
  <c r="C2515" i="1"/>
  <c r="L2515" i="1"/>
  <c r="N2515" i="1"/>
  <c r="S2515" i="1"/>
  <c r="C2514" i="1"/>
  <c r="L2514" i="1"/>
  <c r="N2514" i="1"/>
  <c r="S2514" i="1"/>
  <c r="C2513" i="1"/>
  <c r="L2513" i="1"/>
  <c r="N2513" i="1"/>
  <c r="S2513" i="1"/>
  <c r="C2512" i="1"/>
  <c r="L2512" i="1"/>
  <c r="N2512" i="1"/>
  <c r="S2512" i="1"/>
  <c r="C2511" i="1"/>
  <c r="L2511" i="1"/>
  <c r="N2511" i="1"/>
  <c r="S2511" i="1"/>
  <c r="C2510" i="1"/>
  <c r="L2510" i="1"/>
  <c r="N2510" i="1"/>
  <c r="S2510" i="1"/>
  <c r="C2509" i="1"/>
  <c r="L2509" i="1"/>
  <c r="N2509" i="1"/>
  <c r="S2509" i="1"/>
  <c r="C2508" i="1"/>
  <c r="L2508" i="1"/>
  <c r="N2508" i="1"/>
  <c r="S2508" i="1"/>
  <c r="C2507" i="1"/>
  <c r="L2507" i="1"/>
  <c r="N2507" i="1"/>
  <c r="S2507" i="1"/>
  <c r="C2506" i="1"/>
  <c r="L2506" i="1"/>
  <c r="N2506" i="1"/>
  <c r="S2506" i="1"/>
  <c r="C2505" i="1"/>
  <c r="L2505" i="1"/>
  <c r="N2505" i="1"/>
  <c r="S2505" i="1"/>
  <c r="C2504" i="1"/>
  <c r="L2504" i="1"/>
  <c r="N2504" i="1"/>
  <c r="S2504" i="1"/>
  <c r="C2503" i="1"/>
  <c r="L2503" i="1"/>
  <c r="N2503" i="1"/>
  <c r="S2503" i="1"/>
  <c r="C2502" i="1"/>
  <c r="L2502" i="1"/>
  <c r="N2502" i="1"/>
  <c r="S2502" i="1"/>
  <c r="C2501" i="1"/>
  <c r="L2501" i="1"/>
  <c r="N2501" i="1"/>
  <c r="S2501" i="1"/>
  <c r="C2500" i="1"/>
  <c r="L2500" i="1"/>
  <c r="N2500" i="1"/>
  <c r="S2500" i="1"/>
  <c r="C2499" i="1"/>
  <c r="L2499" i="1"/>
  <c r="N2499" i="1"/>
  <c r="S2499" i="1"/>
  <c r="C2498" i="1"/>
  <c r="L2498" i="1"/>
  <c r="N2498" i="1"/>
  <c r="S2498" i="1"/>
  <c r="C2497" i="1"/>
  <c r="L2497" i="1"/>
  <c r="N2497" i="1"/>
  <c r="S2497" i="1"/>
  <c r="C2496" i="1"/>
  <c r="L2496" i="1"/>
  <c r="N2496" i="1"/>
  <c r="S2496" i="1"/>
  <c r="C2495" i="1"/>
  <c r="L2495" i="1"/>
  <c r="N2495" i="1"/>
  <c r="S2495" i="1"/>
  <c r="C2494" i="1"/>
  <c r="L2494" i="1"/>
  <c r="N2494" i="1"/>
  <c r="S2494" i="1"/>
  <c r="C2493" i="1"/>
  <c r="L2493" i="1"/>
  <c r="N2493" i="1"/>
  <c r="S2493" i="1"/>
  <c r="C2492" i="1" l="1"/>
  <c r="L2492" i="1"/>
  <c r="N2492" i="1"/>
  <c r="S2492" i="1"/>
  <c r="C2491" i="1"/>
  <c r="L2491" i="1"/>
  <c r="N2491" i="1"/>
  <c r="S2491" i="1"/>
  <c r="C2490" i="1"/>
  <c r="L2490" i="1"/>
  <c r="N2490" i="1"/>
  <c r="S2490" i="1"/>
  <c r="C2489" i="1" l="1"/>
  <c r="L2489" i="1"/>
  <c r="N2489" i="1"/>
  <c r="S2489" i="1"/>
  <c r="F16" i="23"/>
  <c r="G16" i="23"/>
  <c r="N2488" i="1"/>
  <c r="C2488" i="1"/>
  <c r="L2488" i="1"/>
  <c r="S2488" i="1"/>
  <c r="C2487" i="1"/>
  <c r="L2487" i="1"/>
  <c r="N2487" i="1"/>
  <c r="S2487" i="1"/>
  <c r="C2486" i="1"/>
  <c r="L2486" i="1"/>
  <c r="N2486" i="1"/>
  <c r="S2486" i="1"/>
  <c r="C2485" i="1" l="1"/>
  <c r="L2485" i="1"/>
  <c r="N2485" i="1"/>
  <c r="S2485" i="1"/>
  <c r="C2484" i="1"/>
  <c r="L2484" i="1"/>
  <c r="N2484" i="1"/>
  <c r="S2484" i="1"/>
  <c r="C2483" i="1"/>
  <c r="L2483" i="1"/>
  <c r="N2483" i="1"/>
  <c r="S2483" i="1"/>
  <c r="C2482" i="1"/>
  <c r="L2482" i="1"/>
  <c r="N2482" i="1"/>
  <c r="S2482" i="1"/>
  <c r="C2481" i="1"/>
  <c r="L2481" i="1"/>
  <c r="N2481" i="1"/>
  <c r="S2481" i="1"/>
  <c r="C2480" i="1"/>
  <c r="L2480" i="1"/>
  <c r="N2480" i="1"/>
  <c r="S2480" i="1"/>
  <c r="L2436" i="1"/>
  <c r="C2479" i="1"/>
  <c r="L2479" i="1"/>
  <c r="N2479" i="1"/>
  <c r="S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L2478" i="1"/>
  <c r="N2478" i="1"/>
  <c r="S2478" i="1"/>
  <c r="L2477" i="1"/>
  <c r="N2477" i="1"/>
  <c r="S2477" i="1"/>
  <c r="L2476" i="1"/>
  <c r="N2476" i="1"/>
  <c r="S2476" i="1"/>
  <c r="L2475" i="1"/>
  <c r="N2475" i="1"/>
  <c r="S2475" i="1"/>
  <c r="L2474" i="1"/>
  <c r="N2474" i="1"/>
  <c r="S2474" i="1"/>
  <c r="L2473" i="1"/>
  <c r="N2473" i="1"/>
  <c r="S2473" i="1"/>
  <c r="L2472" i="1"/>
  <c r="N2472" i="1"/>
  <c r="S2472" i="1"/>
  <c r="L2471" i="1"/>
  <c r="N2471" i="1"/>
  <c r="S2471" i="1"/>
  <c r="L2470" i="1"/>
  <c r="N2470" i="1"/>
  <c r="S2470" i="1"/>
  <c r="L2469" i="1"/>
  <c r="N2469" i="1"/>
  <c r="S2469" i="1"/>
  <c r="L2468" i="1"/>
  <c r="N2468" i="1"/>
  <c r="S2468" i="1"/>
  <c r="L2467" i="1"/>
  <c r="N2467" i="1"/>
  <c r="S2467" i="1"/>
  <c r="L2466" i="1"/>
  <c r="N2466" i="1"/>
  <c r="S2466" i="1"/>
  <c r="L2465" i="1"/>
  <c r="N2465" i="1"/>
  <c r="S2465" i="1"/>
  <c r="L2464" i="1"/>
  <c r="N2464" i="1"/>
  <c r="S2464" i="1"/>
  <c r="L2463" i="1"/>
  <c r="N2463" i="1"/>
  <c r="S2463" i="1"/>
  <c r="L2462" i="1"/>
  <c r="N2462" i="1"/>
  <c r="S2462" i="1"/>
  <c r="L2461" i="1"/>
  <c r="N2461" i="1"/>
  <c r="S2461" i="1"/>
  <c r="L2460" i="1"/>
  <c r="N2460" i="1"/>
  <c r="S2460" i="1"/>
  <c r="L2459" i="1"/>
  <c r="N2459" i="1"/>
  <c r="S2459" i="1"/>
  <c r="L2458" i="1"/>
  <c r="N2458" i="1"/>
  <c r="S2458" i="1"/>
  <c r="L2457" i="1"/>
  <c r="N2457" i="1"/>
  <c r="S2457" i="1"/>
  <c r="L2456" i="1"/>
  <c r="N2456" i="1"/>
  <c r="S2456" i="1"/>
  <c r="L2455" i="1"/>
  <c r="N2455" i="1"/>
  <c r="S2455" i="1"/>
  <c r="L2454" i="1"/>
  <c r="N2454" i="1"/>
  <c r="S2454" i="1"/>
  <c r="L2453" i="1"/>
  <c r="N2453" i="1"/>
  <c r="S2453" i="1"/>
  <c r="L2452" i="1"/>
  <c r="N2452" i="1"/>
  <c r="S2452" i="1"/>
  <c r="C2451" i="1"/>
  <c r="L2451" i="1"/>
  <c r="N2451" i="1"/>
  <c r="S2451" i="1"/>
  <c r="C2450" i="1"/>
  <c r="L2450" i="1"/>
  <c r="N2450" i="1"/>
  <c r="S2450" i="1"/>
  <c r="C2449" i="1"/>
  <c r="L2449" i="1"/>
  <c r="N2449" i="1"/>
  <c r="S2449" i="1"/>
  <c r="C2448" i="1"/>
  <c r="L2448" i="1"/>
  <c r="N2448" i="1"/>
  <c r="S2448" i="1"/>
  <c r="C2447" i="1"/>
  <c r="L2447" i="1"/>
  <c r="N2447" i="1"/>
  <c r="S2447" i="1"/>
  <c r="C2446" i="1"/>
  <c r="L2446" i="1"/>
  <c r="N2446" i="1"/>
  <c r="S2446" i="1"/>
  <c r="C2445" i="1"/>
  <c r="L2445" i="1"/>
  <c r="N2445" i="1"/>
  <c r="S2445" i="1"/>
  <c r="C2444" i="1"/>
  <c r="L2444" i="1"/>
  <c r="N2444" i="1"/>
  <c r="S2444" i="1"/>
  <c r="C2443" i="1"/>
  <c r="L2443" i="1"/>
  <c r="N2443" i="1"/>
  <c r="S2443" i="1"/>
  <c r="C2442" i="1"/>
  <c r="L2442" i="1"/>
  <c r="N2442" i="1"/>
  <c r="S2442" i="1"/>
  <c r="L2441" i="1"/>
  <c r="N2441" i="1"/>
  <c r="S2441" i="1"/>
  <c r="C2441" i="1"/>
  <c r="C2440" i="1"/>
  <c r="L2440" i="1"/>
  <c r="N2440" i="1"/>
  <c r="S2440" i="1"/>
  <c r="C2439" i="1"/>
  <c r="L2439" i="1"/>
  <c r="N2439" i="1"/>
  <c r="S2439" i="1"/>
  <c r="C2438" i="1"/>
  <c r="L2438" i="1"/>
  <c r="N2438" i="1"/>
  <c r="S2438" i="1"/>
  <c r="C2437" i="1"/>
  <c r="L2437" i="1"/>
  <c r="N2437" i="1"/>
  <c r="S2437" i="1"/>
  <c r="C2436" i="1"/>
  <c r="N2436" i="1"/>
  <c r="S2436" i="1"/>
  <c r="C2435" i="1"/>
  <c r="L2435" i="1"/>
  <c r="N2435" i="1"/>
  <c r="S2435" i="1"/>
  <c r="C2434" i="1"/>
  <c r="L2434" i="1"/>
  <c r="N2434" i="1"/>
  <c r="S2434" i="1"/>
  <c r="C2433" i="1"/>
  <c r="L2433" i="1"/>
  <c r="N2433" i="1"/>
  <c r="S2433" i="1"/>
  <c r="C2432" i="1"/>
  <c r="L2432" i="1"/>
  <c r="N2432" i="1"/>
  <c r="S2432" i="1"/>
  <c r="C2431" i="1"/>
  <c r="L2431" i="1"/>
  <c r="N2431" i="1"/>
  <c r="S2431" i="1"/>
  <c r="C2430" i="1"/>
  <c r="L2430" i="1"/>
  <c r="N2430" i="1"/>
  <c r="S2430" i="1"/>
  <c r="C2429" i="1"/>
  <c r="L2429" i="1"/>
  <c r="N2429" i="1"/>
  <c r="S2429" i="1"/>
  <c r="C2428" i="1"/>
  <c r="L2428" i="1"/>
  <c r="N2428" i="1"/>
  <c r="S2428" i="1"/>
  <c r="C2427" i="1"/>
  <c r="L2427" i="1"/>
  <c r="N2427" i="1"/>
  <c r="S2427" i="1"/>
  <c r="C2426" i="1"/>
  <c r="L2426" i="1"/>
  <c r="N2426" i="1"/>
  <c r="S2426" i="1"/>
  <c r="C2425" i="1"/>
  <c r="L2425" i="1"/>
  <c r="N2425" i="1"/>
  <c r="S2425" i="1"/>
  <c r="C2424" i="1"/>
  <c r="L2424" i="1"/>
  <c r="N2424" i="1"/>
  <c r="S2424" i="1"/>
  <c r="C2423" i="1"/>
  <c r="L2423" i="1"/>
  <c r="N2423" i="1"/>
  <c r="S2423" i="1"/>
  <c r="C2422" i="1"/>
  <c r="L2422" i="1"/>
  <c r="N2422" i="1"/>
  <c r="S2422" i="1"/>
  <c r="C2421" i="1"/>
  <c r="L2421" i="1"/>
  <c r="N2421" i="1"/>
  <c r="S2421" i="1"/>
  <c r="C2420" i="1"/>
  <c r="L2420" i="1"/>
  <c r="N2420" i="1"/>
  <c r="S2420" i="1"/>
  <c r="C2419" i="1"/>
  <c r="L2419" i="1"/>
  <c r="N2419" i="1"/>
  <c r="S2419" i="1"/>
  <c r="C2418" i="1"/>
  <c r="L2418" i="1"/>
  <c r="N2418" i="1"/>
  <c r="S2418" i="1"/>
  <c r="C2417" i="1"/>
  <c r="L2417" i="1"/>
  <c r="N2417" i="1"/>
  <c r="S2417" i="1"/>
  <c r="C2416" i="1"/>
  <c r="L2416" i="1"/>
  <c r="N2416" i="1"/>
  <c r="S2416" i="1"/>
  <c r="C2415" i="1"/>
  <c r="L2415" i="1"/>
  <c r="N2415" i="1"/>
  <c r="S2415" i="1"/>
  <c r="C2414" i="1"/>
  <c r="L2414" i="1"/>
  <c r="N2414" i="1"/>
  <c r="S2414" i="1"/>
  <c r="C2413" i="1"/>
  <c r="L2413" i="1"/>
  <c r="N2413" i="1"/>
  <c r="S2413" i="1"/>
  <c r="C2412" i="1"/>
  <c r="L2412" i="1"/>
  <c r="N2412" i="1"/>
  <c r="S2412" i="1"/>
  <c r="C2411" i="1"/>
  <c r="L2411" i="1"/>
  <c r="N2411" i="1"/>
  <c r="S2411" i="1"/>
  <c r="C2410" i="1"/>
  <c r="L2410" i="1"/>
  <c r="N2410" i="1"/>
  <c r="S2410" i="1"/>
  <c r="C2409" i="1"/>
  <c r="L2409" i="1"/>
  <c r="N2409" i="1"/>
  <c r="S2409" i="1"/>
  <c r="C2408" i="1"/>
  <c r="L2408" i="1"/>
  <c r="N2408" i="1"/>
  <c r="S2408" i="1"/>
  <c r="C2407" i="1"/>
  <c r="L2407" i="1"/>
  <c r="N2407" i="1"/>
  <c r="S2407" i="1"/>
  <c r="C2406" i="1"/>
  <c r="L2406" i="1"/>
  <c r="N2406" i="1"/>
  <c r="S2406" i="1"/>
  <c r="C2405" i="1"/>
  <c r="L2405" i="1"/>
  <c r="N2405" i="1"/>
  <c r="S2405" i="1"/>
  <c r="C2404" i="1"/>
  <c r="L2404" i="1"/>
  <c r="N2404" i="1"/>
  <c r="S2404" i="1"/>
  <c r="C2403" i="1"/>
  <c r="L2403" i="1"/>
  <c r="N2403" i="1"/>
  <c r="S2403" i="1"/>
  <c r="N2402" i="1"/>
  <c r="S2402" i="1"/>
  <c r="L2402" i="1"/>
  <c r="C2401" i="1" l="1"/>
  <c r="L2401" i="1"/>
  <c r="N2401" i="1"/>
  <c r="S2401" i="1"/>
  <c r="C2400" i="1"/>
  <c r="L2400" i="1"/>
  <c r="N2400" i="1"/>
  <c r="S2400" i="1"/>
  <c r="C2399" i="1"/>
  <c r="C2398" i="1"/>
  <c r="L2398" i="1"/>
  <c r="L2399" i="1"/>
  <c r="N2398" i="1"/>
  <c r="N2399" i="1"/>
  <c r="S2398" i="1"/>
  <c r="S2399" i="1"/>
  <c r="C2397" i="1"/>
  <c r="L2397" i="1"/>
  <c r="N2397" i="1"/>
  <c r="S2397" i="1"/>
  <c r="C2396" i="1"/>
  <c r="L2396" i="1"/>
  <c r="N2396" i="1"/>
  <c r="S2396" i="1"/>
  <c r="C2395" i="1"/>
  <c r="L2395" i="1"/>
  <c r="N2395" i="1"/>
  <c r="S2395" i="1"/>
  <c r="C2394" i="1"/>
  <c r="L2394" i="1"/>
  <c r="N2394" i="1"/>
  <c r="S2394" i="1"/>
  <c r="C2393" i="1"/>
  <c r="L2393" i="1"/>
  <c r="N2393" i="1"/>
  <c r="S2393" i="1"/>
  <c r="C2392" i="1"/>
  <c r="L2392" i="1"/>
  <c r="N2392" i="1"/>
  <c r="S2392" i="1"/>
  <c r="C2391" i="1"/>
  <c r="L2391" i="1"/>
  <c r="N2391" i="1"/>
  <c r="S2391" i="1"/>
  <c r="C2390" i="1"/>
  <c r="L2390" i="1"/>
  <c r="N2390" i="1"/>
  <c r="S2390" i="1"/>
  <c r="C2389" i="1"/>
  <c r="L2389" i="1"/>
  <c r="N2389" i="1"/>
  <c r="S2389" i="1"/>
  <c r="C2388" i="1"/>
  <c r="L2388" i="1"/>
  <c r="N2388" i="1"/>
  <c r="S2388" i="1"/>
  <c r="C2387" i="1"/>
  <c r="L2387" i="1"/>
  <c r="N2387" i="1"/>
  <c r="S2387" i="1"/>
  <c r="C2386" i="1"/>
  <c r="L2386" i="1"/>
  <c r="N2386" i="1"/>
  <c r="S2386" i="1"/>
  <c r="C2385" i="1"/>
  <c r="L2385" i="1"/>
  <c r="N2385" i="1"/>
  <c r="S2385" i="1"/>
  <c r="C2384" i="1"/>
  <c r="L2384" i="1"/>
  <c r="N2384" i="1"/>
  <c r="S2384" i="1"/>
  <c r="C2383" i="1"/>
  <c r="L2383" i="1"/>
  <c r="N2383" i="1"/>
  <c r="S2383" i="1"/>
  <c r="C2382" i="1"/>
  <c r="L2382" i="1"/>
  <c r="N2382" i="1"/>
  <c r="S2382" i="1"/>
  <c r="C2381" i="1"/>
  <c r="L2381" i="1"/>
  <c r="N2381" i="1"/>
  <c r="S2381" i="1"/>
  <c r="C2380" i="1"/>
  <c r="L2380" i="1"/>
  <c r="N2380" i="1"/>
  <c r="S2380" i="1"/>
  <c r="C2379" i="1"/>
  <c r="C2378" i="1"/>
  <c r="C2377" i="1"/>
  <c r="L2379" i="1"/>
  <c r="N2379" i="1"/>
  <c r="S2379" i="1"/>
  <c r="L2378" i="1"/>
  <c r="N2378" i="1"/>
  <c r="S2378" i="1"/>
  <c r="L2377" i="1"/>
  <c r="N2377" i="1"/>
  <c r="S2377" i="1"/>
  <c r="C2376" i="1"/>
  <c r="L2376" i="1"/>
  <c r="N2376" i="1"/>
  <c r="S2376" i="1"/>
  <c r="C2375" i="1"/>
  <c r="L2375" i="1"/>
  <c r="N2375" i="1"/>
  <c r="S2375" i="1"/>
  <c r="C2374" i="1"/>
  <c r="L2374" i="1"/>
  <c r="N2374" i="1"/>
  <c r="S2374" i="1"/>
  <c r="C2373" i="1"/>
  <c r="L2373" i="1"/>
  <c r="N2373" i="1"/>
  <c r="S2373" i="1"/>
  <c r="C2372" i="1"/>
  <c r="L2372" i="1"/>
  <c r="N2372" i="1"/>
  <c r="S2372" i="1"/>
  <c r="C2371" i="1"/>
  <c r="L2371" i="1"/>
  <c r="N2371" i="1"/>
  <c r="S2371" i="1"/>
  <c r="C2370" i="1" l="1"/>
  <c r="C2369" i="1"/>
  <c r="L2370" i="1"/>
  <c r="N2370" i="1"/>
  <c r="S2370" i="1"/>
  <c r="L2369" i="1"/>
  <c r="N2369" i="1"/>
  <c r="C2368" i="1"/>
  <c r="L2368" i="1"/>
  <c r="N2368" i="1"/>
  <c r="S2368" i="1"/>
  <c r="C2367" i="1"/>
  <c r="L2367" i="1"/>
  <c r="N2367" i="1"/>
  <c r="S2367" i="1"/>
  <c r="C2366" i="1"/>
  <c r="C2365" i="1"/>
  <c r="C2364" i="1"/>
  <c r="C2363" i="1"/>
  <c r="C2362" i="1"/>
  <c r="C2361" i="1"/>
  <c r="C2360" i="1"/>
  <c r="C2359" i="1"/>
  <c r="L2366" i="1"/>
  <c r="N2366" i="1"/>
  <c r="S2366" i="1"/>
  <c r="L2365" i="1"/>
  <c r="N2365" i="1"/>
  <c r="S2365" i="1"/>
  <c r="L2364" i="1"/>
  <c r="N2364" i="1"/>
  <c r="S2364" i="1"/>
  <c r="L2363" i="1"/>
  <c r="N2363" i="1"/>
  <c r="S2363" i="1"/>
  <c r="L2362" i="1"/>
  <c r="N2362" i="1"/>
  <c r="S2362" i="1"/>
  <c r="L2361" i="1"/>
  <c r="N2361" i="1"/>
  <c r="S2361" i="1"/>
  <c r="L2360" i="1"/>
  <c r="N2360" i="1"/>
  <c r="S2360" i="1"/>
  <c r="L2359" i="1"/>
  <c r="N2359" i="1"/>
  <c r="S2359" i="1"/>
  <c r="C2358" i="1"/>
  <c r="L2358" i="1"/>
  <c r="N2358" i="1"/>
  <c r="S2358" i="1"/>
  <c r="C2357" i="1"/>
  <c r="L2357" i="1"/>
  <c r="N2357" i="1"/>
  <c r="S2357" i="1"/>
  <c r="C2356" i="1"/>
  <c r="L2356" i="1"/>
  <c r="N2356" i="1"/>
  <c r="S2356" i="1"/>
  <c r="C2355" i="1"/>
  <c r="L2355" i="1"/>
  <c r="N2355" i="1"/>
  <c r="S2355" i="1"/>
  <c r="C2354" i="1"/>
  <c r="L2354" i="1"/>
  <c r="N2354" i="1"/>
  <c r="S2354" i="1"/>
  <c r="C2353" i="1"/>
  <c r="L2353" i="1"/>
  <c r="N2353" i="1"/>
  <c r="S2353" i="1"/>
  <c r="C2352" i="1"/>
  <c r="L2352" i="1"/>
  <c r="N2352" i="1"/>
  <c r="S2352" i="1"/>
  <c r="C2351" i="1"/>
  <c r="L2351" i="1"/>
  <c r="N2351" i="1"/>
  <c r="S2351" i="1"/>
  <c r="C2350" i="1"/>
  <c r="L2350" i="1"/>
  <c r="N2350" i="1"/>
  <c r="S2350" i="1"/>
  <c r="C2349" i="1"/>
  <c r="L2349" i="1"/>
  <c r="N2349" i="1"/>
  <c r="S2349" i="1"/>
  <c r="C2348" i="1"/>
  <c r="L2348" i="1"/>
  <c r="N2348" i="1"/>
  <c r="S2348" i="1"/>
  <c r="C2347" i="1"/>
  <c r="L2347" i="1"/>
  <c r="N2347" i="1"/>
  <c r="S2347" i="1"/>
  <c r="C2346" i="1"/>
  <c r="L2346" i="1"/>
  <c r="N2346" i="1"/>
  <c r="S2346" i="1"/>
  <c r="C2345" i="1"/>
  <c r="L2345" i="1"/>
  <c r="N2345" i="1"/>
  <c r="S2345" i="1"/>
  <c r="C2344" i="1"/>
  <c r="L2344" i="1"/>
  <c r="N2344" i="1"/>
  <c r="S2344" i="1"/>
  <c r="C2343" i="1"/>
  <c r="L2343" i="1"/>
  <c r="N2343" i="1"/>
  <c r="S2343" i="1"/>
  <c r="C2342" i="1"/>
  <c r="L2342" i="1"/>
  <c r="N2342" i="1"/>
  <c r="S2342" i="1"/>
  <c r="C2341" i="1"/>
  <c r="L2341" i="1"/>
  <c r="N2341" i="1"/>
  <c r="S2341" i="1"/>
  <c r="C2340" i="1"/>
  <c r="L2340" i="1"/>
  <c r="N2340" i="1"/>
  <c r="S2340" i="1"/>
  <c r="C2339" i="1"/>
  <c r="L2339" i="1"/>
  <c r="N2339" i="1"/>
  <c r="S2339" i="1"/>
  <c r="S2338" i="1"/>
  <c r="N2338" i="1"/>
  <c r="L2338" i="1"/>
  <c r="C2338" i="1"/>
  <c r="S2330" i="1"/>
  <c r="S2331" i="1"/>
  <c r="S2332" i="1"/>
  <c r="S2333" i="1"/>
  <c r="S2334" i="1"/>
  <c r="S2335" i="1"/>
  <c r="S2336" i="1"/>
  <c r="S2337" i="1"/>
  <c r="N2337" i="1"/>
  <c r="L2337" i="1"/>
  <c r="C2337" i="1"/>
  <c r="N2336" i="1"/>
  <c r="L2336" i="1"/>
  <c r="C2336" i="1"/>
  <c r="N2335" i="1"/>
  <c r="L2335" i="1"/>
  <c r="C2335" i="1"/>
  <c r="N2334" i="1"/>
  <c r="L2334" i="1"/>
  <c r="C2334" i="1"/>
  <c r="N2333" i="1"/>
  <c r="L2333" i="1"/>
  <c r="C2333" i="1"/>
  <c r="N2332" i="1"/>
  <c r="L2332" i="1"/>
  <c r="C2332" i="1"/>
  <c r="N2331" i="1"/>
  <c r="L2331" i="1"/>
  <c r="C2331" i="1"/>
  <c r="N2330" i="1"/>
  <c r="L2330" i="1"/>
  <c r="C2330" i="1"/>
  <c r="C2329" i="1"/>
  <c r="L2329" i="1"/>
  <c r="N2329" i="1"/>
  <c r="S2329" i="1"/>
  <c r="S2328" i="1"/>
  <c r="N2328" i="1"/>
  <c r="L2328" i="1"/>
  <c r="C2327" i="1"/>
  <c r="L2327" i="1"/>
  <c r="N2327" i="1"/>
  <c r="S2327" i="1"/>
  <c r="C2326" i="1" l="1"/>
  <c r="L2326" i="1"/>
  <c r="N2326" i="1"/>
  <c r="S2326" i="1"/>
  <c r="C2325" i="1"/>
  <c r="L2325" i="1"/>
  <c r="N2325" i="1"/>
  <c r="S2325" i="1"/>
  <c r="C2324" i="1"/>
  <c r="L2324" i="1"/>
  <c r="N2324" i="1"/>
  <c r="S2324" i="1"/>
  <c r="C2323" i="1"/>
  <c r="L2323" i="1"/>
  <c r="N2323" i="1"/>
  <c r="S2323" i="1"/>
  <c r="C2322" i="1"/>
  <c r="L2322" i="1"/>
  <c r="N2322" i="1"/>
  <c r="S2322" i="1"/>
  <c r="C2321" i="1"/>
  <c r="L2321" i="1"/>
  <c r="N2321" i="1"/>
  <c r="S2321" i="1"/>
  <c r="C2320" i="1"/>
  <c r="L2320" i="1"/>
  <c r="N2320" i="1"/>
  <c r="S2320" i="1"/>
  <c r="C2319" i="1"/>
  <c r="L2319" i="1"/>
  <c r="N2319" i="1"/>
  <c r="S2319" i="1"/>
  <c r="C2318" i="1"/>
  <c r="L2318" i="1"/>
  <c r="N2318" i="1"/>
  <c r="S2318" i="1"/>
  <c r="C2317" i="1"/>
  <c r="L2317" i="1"/>
  <c r="N2317" i="1"/>
  <c r="S2317" i="1"/>
  <c r="C2316" i="1"/>
  <c r="L2316" i="1"/>
  <c r="N2316" i="1"/>
  <c r="S2316" i="1"/>
  <c r="C2315" i="1"/>
  <c r="L2315" i="1"/>
  <c r="N2315" i="1"/>
  <c r="S2315" i="1"/>
  <c r="C2314" i="1"/>
  <c r="L2314" i="1"/>
  <c r="N2314" i="1"/>
  <c r="S2314" i="1"/>
  <c r="C2313" i="1"/>
  <c r="L2313" i="1"/>
  <c r="N2313" i="1"/>
  <c r="S2313" i="1"/>
  <c r="C2312" i="1"/>
  <c r="L2312" i="1"/>
  <c r="N2312" i="1"/>
  <c r="S2312" i="1"/>
  <c r="C2311" i="1"/>
  <c r="L2311" i="1"/>
  <c r="N2311" i="1"/>
  <c r="S2311" i="1"/>
  <c r="C2310" i="1"/>
  <c r="L2310" i="1"/>
  <c r="N2310" i="1"/>
  <c r="S2310" i="1"/>
  <c r="C2309" i="1"/>
  <c r="L2309" i="1"/>
  <c r="N2309" i="1"/>
  <c r="S2309" i="1"/>
  <c r="C2305" i="1"/>
  <c r="L2305" i="1"/>
  <c r="N2305" i="1"/>
  <c r="S2305" i="1"/>
  <c r="C2306" i="1"/>
  <c r="L2306" i="1"/>
  <c r="N2306" i="1"/>
  <c r="S2306" i="1"/>
  <c r="C2307" i="1"/>
  <c r="L2307" i="1"/>
  <c r="N2307" i="1"/>
  <c r="S2307" i="1"/>
  <c r="C2308" i="1"/>
  <c r="L2308" i="1"/>
  <c r="N2308" i="1"/>
  <c r="S2308" i="1"/>
  <c r="C2304" i="1"/>
  <c r="L2304" i="1"/>
  <c r="N2304" i="1"/>
  <c r="S2304" i="1"/>
  <c r="C2303" i="1"/>
  <c r="L2303" i="1"/>
  <c r="N2303" i="1"/>
  <c r="S2303" i="1"/>
  <c r="C2302" i="1"/>
  <c r="L2302" i="1"/>
  <c r="N2302" i="1"/>
  <c r="S2302" i="1"/>
  <c r="C2301" i="1"/>
  <c r="L2301" i="1"/>
  <c r="N2301" i="1"/>
  <c r="S2301" i="1"/>
  <c r="C2300" i="1"/>
  <c r="L2300" i="1"/>
  <c r="N2300" i="1"/>
  <c r="S2300" i="1"/>
  <c r="C2299" i="1"/>
  <c r="L2299" i="1"/>
  <c r="N2299" i="1"/>
  <c r="S2299" i="1"/>
  <c r="C2298" i="1"/>
  <c r="L2298" i="1"/>
  <c r="N2298" i="1"/>
  <c r="S2298" i="1"/>
  <c r="C2297" i="1"/>
  <c r="L2297" i="1"/>
  <c r="N2297" i="1"/>
  <c r="S2297" i="1"/>
  <c r="C2296" i="1"/>
  <c r="L2296" i="1"/>
  <c r="N2296" i="1"/>
  <c r="S2296" i="1"/>
  <c r="C2295" i="1"/>
  <c r="L2295" i="1"/>
  <c r="N2295" i="1"/>
  <c r="S2295" i="1"/>
  <c r="C2294" i="1"/>
  <c r="L2294" i="1"/>
  <c r="N2294" i="1"/>
  <c r="S2294" i="1"/>
  <c r="C2293" i="1"/>
  <c r="L2293" i="1"/>
  <c r="N2293" i="1"/>
  <c r="S2293" i="1"/>
  <c r="C2292" i="1"/>
  <c r="L2292" i="1"/>
  <c r="N2292" i="1"/>
  <c r="S2292" i="1"/>
  <c r="C2291" i="1"/>
  <c r="L2291" i="1"/>
  <c r="N2291" i="1"/>
  <c r="S2291" i="1"/>
  <c r="C2290" i="1"/>
  <c r="L2290" i="1"/>
  <c r="N2290" i="1"/>
  <c r="S2290" i="1"/>
  <c r="C2289" i="1"/>
  <c r="L2289" i="1"/>
  <c r="N2289" i="1"/>
  <c r="S2289" i="1"/>
  <c r="C2288" i="1"/>
  <c r="L2288" i="1"/>
  <c r="N2288" i="1"/>
  <c r="S2288" i="1"/>
  <c r="C2287" i="1"/>
  <c r="L2287" i="1"/>
  <c r="N2287" i="1"/>
  <c r="S2287" i="1"/>
  <c r="C2286" i="1"/>
  <c r="L2286" i="1"/>
  <c r="N2286" i="1"/>
  <c r="S2286" i="1"/>
  <c r="C2285" i="1"/>
  <c r="L2285" i="1"/>
  <c r="N2285" i="1"/>
  <c r="S2285" i="1"/>
  <c r="C2284" i="1"/>
  <c r="L2284" i="1"/>
  <c r="N2284" i="1"/>
  <c r="S2284" i="1"/>
  <c r="C2283" i="1"/>
  <c r="L2283" i="1"/>
  <c r="N2283" i="1"/>
  <c r="S2283" i="1"/>
  <c r="C2282" i="1"/>
  <c r="L2282" i="1"/>
  <c r="N2282" i="1"/>
  <c r="S2282" i="1"/>
  <c r="C2281" i="1"/>
  <c r="L2281" i="1"/>
  <c r="N2281" i="1"/>
  <c r="S2281" i="1"/>
  <c r="C2280" i="1"/>
  <c r="L2280" i="1"/>
  <c r="N2280" i="1"/>
  <c r="S2280" i="1"/>
  <c r="C2279" i="1"/>
  <c r="L2279" i="1"/>
  <c r="N2279" i="1"/>
  <c r="S2279" i="1"/>
  <c r="C2278" i="1"/>
  <c r="L2278" i="1"/>
  <c r="N2278" i="1"/>
  <c r="S2278" i="1"/>
  <c r="C2277" i="1"/>
  <c r="L2277" i="1"/>
  <c r="N2277" i="1"/>
  <c r="S2277" i="1"/>
  <c r="C2276" i="1"/>
  <c r="L2276" i="1"/>
  <c r="N2276" i="1"/>
  <c r="S2276" i="1"/>
  <c r="C2275" i="1"/>
  <c r="L2275" i="1"/>
  <c r="N2275" i="1"/>
  <c r="S2275" i="1"/>
  <c r="C2274" i="1"/>
  <c r="L2274" i="1"/>
  <c r="N2274" i="1"/>
  <c r="S2274" i="1"/>
  <c r="C2273" i="1"/>
  <c r="L2273" i="1"/>
  <c r="N2273" i="1"/>
  <c r="S2273" i="1"/>
  <c r="C2272" i="1"/>
  <c r="L2272" i="1"/>
  <c r="N2272" i="1"/>
  <c r="S2272" i="1"/>
  <c r="C2271" i="1"/>
  <c r="L2271" i="1"/>
  <c r="N2271" i="1"/>
  <c r="S2271" i="1"/>
  <c r="C2270" i="1"/>
  <c r="L2270" i="1"/>
  <c r="N2270" i="1"/>
  <c r="S2270" i="1"/>
  <c r="C2269" i="1"/>
  <c r="L2269" i="1"/>
  <c r="N2269" i="1"/>
  <c r="S2269" i="1"/>
  <c r="C2268" i="1"/>
  <c r="L2268" i="1"/>
  <c r="N2268" i="1"/>
  <c r="S2268" i="1"/>
  <c r="C2267" i="1"/>
  <c r="L2267" i="1"/>
  <c r="N2267" i="1"/>
  <c r="S2267" i="1"/>
  <c r="C2266" i="1"/>
  <c r="L2266" i="1"/>
  <c r="N2266" i="1"/>
  <c r="S2266" i="1"/>
  <c r="C2265" i="1"/>
  <c r="L2265" i="1"/>
  <c r="N2265" i="1"/>
  <c r="S2265" i="1"/>
  <c r="C2264" i="1"/>
  <c r="L2264" i="1"/>
  <c r="N2264" i="1"/>
  <c r="S2264" i="1"/>
  <c r="C2263" i="1"/>
  <c r="L2263" i="1"/>
  <c r="N2263" i="1"/>
  <c r="S2263" i="1"/>
  <c r="C2262" i="1"/>
  <c r="L2262" i="1"/>
  <c r="N2262" i="1"/>
  <c r="S2262" i="1"/>
  <c r="C2261" i="1"/>
  <c r="L2261" i="1"/>
  <c r="N2261" i="1"/>
  <c r="S2261" i="1"/>
  <c r="C2260" i="1"/>
  <c r="C2259" i="1"/>
  <c r="L2260" i="1"/>
  <c r="N2260" i="1"/>
  <c r="S2260" i="1"/>
  <c r="L2259" i="1"/>
  <c r="N2259" i="1"/>
  <c r="S2259" i="1"/>
  <c r="C2258" i="1"/>
  <c r="L2258" i="1"/>
  <c r="N2258" i="1"/>
  <c r="S2258" i="1"/>
  <c r="C2257" i="1"/>
  <c r="L2257" i="1"/>
  <c r="N2257" i="1"/>
  <c r="S2257" i="1"/>
  <c r="C2256" i="1"/>
  <c r="L2256" i="1"/>
  <c r="N2256" i="1"/>
  <c r="S2256" i="1"/>
  <c r="C2255" i="1"/>
  <c r="L2255" i="1"/>
  <c r="N2255" i="1"/>
  <c r="S2255" i="1"/>
  <c r="C2254" i="1"/>
  <c r="L2254" i="1"/>
  <c r="N2254" i="1"/>
  <c r="S2254" i="1"/>
  <c r="C2253" i="1"/>
  <c r="L2253" i="1"/>
  <c r="N2253" i="1"/>
  <c r="S2253" i="1"/>
  <c r="C2252" i="1"/>
  <c r="L2252" i="1"/>
  <c r="N2252" i="1"/>
  <c r="S2252" i="1"/>
  <c r="C2251" i="1"/>
  <c r="L2251" i="1"/>
  <c r="N2251" i="1"/>
  <c r="S2251" i="1"/>
  <c r="C2250" i="1"/>
  <c r="L2250" i="1"/>
  <c r="N2250" i="1"/>
  <c r="S2250" i="1"/>
  <c r="C2249" i="1"/>
  <c r="L2249" i="1"/>
  <c r="N2249" i="1"/>
  <c r="S2249" i="1"/>
  <c r="C2248" i="1"/>
  <c r="L2248" i="1"/>
  <c r="N2248" i="1"/>
  <c r="S2248" i="1"/>
  <c r="C2247" i="1"/>
  <c r="L2247" i="1"/>
  <c r="N2247" i="1"/>
  <c r="S2247" i="1"/>
  <c r="C2246" i="1"/>
  <c r="L2246" i="1"/>
  <c r="N2246" i="1"/>
  <c r="S2246" i="1"/>
  <c r="C2245" i="1"/>
  <c r="L2245" i="1"/>
  <c r="N2245" i="1"/>
  <c r="S2245" i="1"/>
  <c r="C2244" i="1"/>
  <c r="L2244" i="1"/>
  <c r="N2244" i="1"/>
  <c r="S2244" i="1"/>
  <c r="C2243" i="1"/>
  <c r="L2243" i="1"/>
  <c r="N2243" i="1"/>
  <c r="S2243" i="1"/>
  <c r="N2242" i="1"/>
  <c r="C2242" i="1"/>
  <c r="L2242" i="1"/>
  <c r="S2242" i="1"/>
  <c r="C2241" i="1"/>
  <c r="L2241" i="1"/>
  <c r="N2241" i="1"/>
  <c r="S2241" i="1"/>
  <c r="C2240" i="1"/>
  <c r="L2240" i="1"/>
  <c r="N2240" i="1"/>
  <c r="S2240" i="1"/>
  <c r="C2239" i="1"/>
  <c r="L2239" i="1"/>
  <c r="N2239" i="1"/>
  <c r="S2239" i="1"/>
  <c r="C2238" i="1"/>
  <c r="C2237" i="1"/>
  <c r="L2238" i="1"/>
  <c r="N2238" i="1"/>
  <c r="S2238" i="1"/>
  <c r="L2237" i="1"/>
  <c r="N2237" i="1"/>
  <c r="S2237" i="1"/>
  <c r="B17" i="22"/>
  <c r="C2236" i="1"/>
  <c r="L2236" i="1"/>
  <c r="N2236" i="1"/>
  <c r="S2236" i="1"/>
  <c r="C2235" i="1"/>
  <c r="L2235" i="1"/>
  <c r="N2235" i="1"/>
  <c r="S2235" i="1"/>
  <c r="C2234" i="1"/>
  <c r="L2234" i="1"/>
  <c r="N2234" i="1"/>
  <c r="S2234" i="1"/>
  <c r="C2233" i="1"/>
  <c r="L2233" i="1"/>
  <c r="N2233" i="1"/>
  <c r="S2233" i="1"/>
  <c r="C2232" i="1"/>
  <c r="L2232" i="1"/>
  <c r="N2232" i="1"/>
  <c r="S2232" i="1"/>
  <c r="C2231" i="1"/>
  <c r="L2231" i="1"/>
  <c r="N2231" i="1"/>
  <c r="S2231" i="1"/>
  <c r="L2230" i="1"/>
  <c r="N2230" i="1"/>
  <c r="S2230" i="1"/>
  <c r="C2230" i="1"/>
  <c r="L2229" i="1"/>
  <c r="N2229" i="1"/>
  <c r="S2229" i="1"/>
  <c r="C2229" i="1"/>
  <c r="L2228" i="1"/>
  <c r="N2228" i="1"/>
  <c r="S2228" i="1"/>
  <c r="C2228" i="1"/>
  <c r="L2227" i="1"/>
  <c r="N2227" i="1"/>
  <c r="S2227" i="1"/>
  <c r="C2227" i="1"/>
  <c r="C2226" i="1"/>
  <c r="C2225" i="1"/>
  <c r="C2224" i="1"/>
  <c r="C2223" i="1"/>
  <c r="L2226" i="1"/>
  <c r="N2226" i="1"/>
  <c r="S2226" i="1"/>
  <c r="L2225" i="1"/>
  <c r="N2225" i="1"/>
  <c r="S2225" i="1"/>
  <c r="L2223" i="1"/>
  <c r="L2224" i="1"/>
  <c r="N2223" i="1"/>
  <c r="N2224" i="1"/>
  <c r="S2223" i="1"/>
  <c r="S2224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L2207" i="1"/>
  <c r="L2208" i="1"/>
  <c r="L2209" i="1"/>
  <c r="L2210" i="1"/>
  <c r="N2207" i="1"/>
  <c r="N2208" i="1"/>
  <c r="N2209" i="1"/>
  <c r="N2210" i="1"/>
  <c r="S2207" i="1"/>
  <c r="S2208" i="1"/>
  <c r="S2209" i="1"/>
  <c r="S2210" i="1"/>
  <c r="L2211" i="1"/>
  <c r="L2212" i="1"/>
  <c r="N2211" i="1"/>
  <c r="N2212" i="1"/>
  <c r="S2211" i="1"/>
  <c r="S2212" i="1"/>
  <c r="L2213" i="1"/>
  <c r="N2213" i="1"/>
  <c r="S2213" i="1"/>
  <c r="L2214" i="1"/>
  <c r="N2214" i="1"/>
  <c r="S2214" i="1"/>
  <c r="L2222" i="1"/>
  <c r="N2222" i="1"/>
  <c r="S2222" i="1"/>
  <c r="L2221" i="1"/>
  <c r="N2221" i="1"/>
  <c r="S2221" i="1"/>
  <c r="L2220" i="1"/>
  <c r="N2220" i="1"/>
  <c r="S2220" i="1"/>
  <c r="L2219" i="1"/>
  <c r="N2219" i="1"/>
  <c r="S2219" i="1"/>
  <c r="L2218" i="1"/>
  <c r="N2218" i="1"/>
  <c r="S2218" i="1"/>
  <c r="L2217" i="1"/>
  <c r="N2217" i="1"/>
  <c r="S2217" i="1"/>
  <c r="L2216" i="1"/>
  <c r="N2216" i="1"/>
  <c r="S2216" i="1"/>
  <c r="L2215" i="1"/>
  <c r="N2215" i="1"/>
  <c r="S2215" i="1"/>
  <c r="C2206" i="1" l="1"/>
  <c r="C2205" i="1"/>
  <c r="L2206" i="1"/>
  <c r="N2206" i="1"/>
  <c r="S2206" i="1"/>
  <c r="L2205" i="1"/>
  <c r="N2205" i="1"/>
  <c r="S2205" i="1"/>
  <c r="C2204" i="1"/>
  <c r="C2203" i="1"/>
  <c r="L2204" i="1"/>
  <c r="N2204" i="1"/>
  <c r="S2204" i="1"/>
  <c r="L2203" i="1"/>
  <c r="N2203" i="1"/>
  <c r="S2203" i="1"/>
  <c r="C2202" i="1"/>
  <c r="L2202" i="1"/>
  <c r="N2202" i="1"/>
  <c r="S2202" i="1"/>
  <c r="C2201" i="1"/>
  <c r="L2201" i="1"/>
  <c r="N2201" i="1"/>
  <c r="S2201" i="1"/>
  <c r="C2200" i="1"/>
  <c r="L2200" i="1"/>
  <c r="N2200" i="1"/>
  <c r="S2200" i="1"/>
  <c r="C2199" i="1"/>
  <c r="L2199" i="1"/>
  <c r="N2199" i="1"/>
  <c r="S2199" i="1"/>
  <c r="C2197" i="1" l="1"/>
  <c r="C2198" i="1"/>
  <c r="L2197" i="1"/>
  <c r="L2198" i="1"/>
  <c r="N2197" i="1"/>
  <c r="N2198" i="1"/>
  <c r="S2197" i="1"/>
  <c r="S2198" i="1"/>
  <c r="L2196" i="1"/>
  <c r="N2196" i="1"/>
  <c r="S2196" i="1"/>
  <c r="C2196" i="1"/>
  <c r="C2195" i="1"/>
  <c r="C2194" i="1"/>
  <c r="L2195" i="1"/>
  <c r="N2195" i="1"/>
  <c r="S2195" i="1"/>
  <c r="L2194" i="1"/>
  <c r="N2194" i="1"/>
  <c r="S2194" i="1"/>
  <c r="C2193" i="1"/>
  <c r="L2193" i="1"/>
  <c r="N2193" i="1"/>
  <c r="S2193" i="1"/>
  <c r="C2192" i="1"/>
  <c r="L2192" i="1"/>
  <c r="N2192" i="1"/>
  <c r="S2192" i="1"/>
  <c r="C2191" i="1"/>
  <c r="L2191" i="1"/>
  <c r="N2191" i="1"/>
  <c r="S2191" i="1"/>
  <c r="C2190" i="1"/>
  <c r="L2190" i="1"/>
  <c r="N2190" i="1"/>
  <c r="S2190" i="1"/>
  <c r="C2189" i="1"/>
  <c r="L2189" i="1"/>
  <c r="N2189" i="1"/>
  <c r="S2189" i="1"/>
  <c r="L2188" i="1"/>
  <c r="N2188" i="1"/>
  <c r="S2188" i="1"/>
  <c r="C2188" i="1"/>
  <c r="C2187" i="1"/>
  <c r="L2187" i="1"/>
  <c r="N2187" i="1"/>
  <c r="S2187" i="1"/>
  <c r="L2186" i="1" l="1"/>
  <c r="N2186" i="1"/>
  <c r="S2186" i="1"/>
  <c r="C2185" i="1"/>
  <c r="L2185" i="1"/>
  <c r="N2185" i="1"/>
  <c r="S2185" i="1"/>
  <c r="C2184" i="1"/>
  <c r="L2184" i="1"/>
  <c r="N2184" i="1"/>
  <c r="S2184" i="1"/>
  <c r="C2183" i="1"/>
  <c r="C2182" i="1"/>
  <c r="C2181" i="1"/>
  <c r="C2180" i="1"/>
  <c r="C2179" i="1"/>
  <c r="C2178" i="1"/>
  <c r="C2177" i="1"/>
  <c r="L2183" i="1"/>
  <c r="N2183" i="1"/>
  <c r="S2183" i="1"/>
  <c r="L2182" i="1"/>
  <c r="N2182" i="1"/>
  <c r="S2182" i="1"/>
  <c r="L2181" i="1"/>
  <c r="N2181" i="1"/>
  <c r="S2181" i="1"/>
  <c r="L2180" i="1"/>
  <c r="N2180" i="1"/>
  <c r="S2180" i="1"/>
  <c r="L2179" i="1"/>
  <c r="N2179" i="1"/>
  <c r="S2179" i="1"/>
  <c r="L2178" i="1"/>
  <c r="N2178" i="1"/>
  <c r="S2178" i="1"/>
  <c r="L2177" i="1"/>
  <c r="N2177" i="1"/>
  <c r="S2177" i="1"/>
  <c r="C2174" i="1"/>
  <c r="L2174" i="1"/>
  <c r="N2174" i="1"/>
  <c r="S2174" i="1"/>
  <c r="C2175" i="1"/>
  <c r="L2175" i="1"/>
  <c r="N2175" i="1"/>
  <c r="S2175" i="1"/>
  <c r="C2176" i="1"/>
  <c r="L2176" i="1"/>
  <c r="N2176" i="1"/>
  <c r="S2176" i="1"/>
  <c r="C2173" i="1"/>
  <c r="L2173" i="1"/>
  <c r="N2173" i="1"/>
  <c r="S2173" i="1"/>
  <c r="C2172" i="1"/>
  <c r="L2172" i="1"/>
  <c r="N2172" i="1"/>
  <c r="S2172" i="1"/>
  <c r="C2171" i="1"/>
  <c r="L2171" i="1"/>
  <c r="N2171" i="1"/>
  <c r="S2171" i="1"/>
  <c r="C2170" i="1"/>
  <c r="L2170" i="1"/>
  <c r="N2170" i="1"/>
  <c r="S2170" i="1"/>
  <c r="C2169" i="1"/>
  <c r="L2169" i="1"/>
  <c r="N2169" i="1"/>
  <c r="S2169" i="1"/>
  <c r="C2168" i="1"/>
  <c r="L2168" i="1"/>
  <c r="N2168" i="1"/>
  <c r="S2168" i="1"/>
  <c r="C2167" i="1"/>
  <c r="L2167" i="1"/>
  <c r="N2167" i="1"/>
  <c r="S2167" i="1"/>
  <c r="C2166" i="1"/>
  <c r="L2166" i="1"/>
  <c r="N2166" i="1"/>
  <c r="S2166" i="1"/>
  <c r="C2165" i="1"/>
  <c r="L2165" i="1"/>
  <c r="N2165" i="1"/>
  <c r="S2165" i="1"/>
  <c r="C2164" i="1"/>
  <c r="L2164" i="1"/>
  <c r="N2164" i="1"/>
  <c r="S2164" i="1"/>
  <c r="C2163" i="1"/>
  <c r="L2163" i="1"/>
  <c r="N2163" i="1"/>
  <c r="S2163" i="1"/>
  <c r="C2162" i="1"/>
  <c r="L2162" i="1"/>
  <c r="N2162" i="1"/>
  <c r="S2162" i="1"/>
  <c r="C2161" i="1" l="1"/>
  <c r="L2161" i="1"/>
  <c r="N2161" i="1"/>
  <c r="S2161" i="1"/>
  <c r="C2160" i="1"/>
  <c r="L2160" i="1"/>
  <c r="N2160" i="1"/>
  <c r="S2160" i="1"/>
  <c r="C2159" i="1"/>
  <c r="L2159" i="1"/>
  <c r="N2159" i="1"/>
  <c r="S2159" i="1"/>
  <c r="S2158" i="1"/>
  <c r="N2158" i="1"/>
  <c r="S2157" i="1"/>
  <c r="N2157" i="1"/>
  <c r="S2156" i="1"/>
  <c r="N2156" i="1"/>
  <c r="S2155" i="1"/>
  <c r="N2155" i="1"/>
  <c r="S2154" i="1"/>
  <c r="N2154" i="1"/>
  <c r="S2153" i="1"/>
  <c r="N2153" i="1"/>
  <c r="S2152" i="1"/>
  <c r="N2152" i="1"/>
  <c r="L2158" i="1"/>
  <c r="L2157" i="1"/>
  <c r="L2156" i="1"/>
  <c r="L2155" i="1"/>
  <c r="L2154" i="1"/>
  <c r="L2153" i="1"/>
  <c r="L2152" i="1"/>
  <c r="L2151" i="1"/>
  <c r="N2151" i="1"/>
  <c r="S2151" i="1"/>
  <c r="C2150" i="1"/>
  <c r="L2150" i="1"/>
  <c r="N2150" i="1"/>
  <c r="S2150" i="1"/>
  <c r="S2149" i="1"/>
  <c r="N2149" i="1"/>
  <c r="S2148" i="1"/>
  <c r="N2148" i="1"/>
  <c r="S2147" i="1"/>
  <c r="N2147" i="1"/>
  <c r="S2146" i="1"/>
  <c r="N2146" i="1"/>
  <c r="C2149" i="1"/>
  <c r="C2148" i="1"/>
  <c r="C2147" i="1"/>
  <c r="L2149" i="1"/>
  <c r="L2148" i="1"/>
  <c r="L2147" i="1"/>
  <c r="C2146" i="1"/>
  <c r="L2146" i="1"/>
  <c r="L2145" i="1"/>
  <c r="N2145" i="1"/>
  <c r="S2145" i="1"/>
  <c r="C2145" i="1"/>
  <c r="T2144" i="1"/>
  <c r="S2144" i="1"/>
  <c r="N2144" i="1"/>
  <c r="T2143" i="1"/>
  <c r="S2143" i="1"/>
  <c r="N2143" i="1"/>
  <c r="T2142" i="1"/>
  <c r="S2142" i="1"/>
  <c r="N2142" i="1"/>
  <c r="T2141" i="1"/>
  <c r="S2141" i="1"/>
  <c r="N2141" i="1"/>
  <c r="C2144" i="1"/>
  <c r="C2143" i="1"/>
  <c r="C2142" i="1"/>
  <c r="C2141" i="1"/>
  <c r="L2144" i="1"/>
  <c r="L2143" i="1"/>
  <c r="L2142" i="1"/>
  <c r="L2141" i="1"/>
  <c r="C2140" i="1"/>
  <c r="L2140" i="1"/>
  <c r="N2140" i="1"/>
  <c r="S2140" i="1"/>
  <c r="S2139" i="1"/>
  <c r="N2139" i="1"/>
  <c r="S2138" i="1"/>
  <c r="N2138" i="1"/>
  <c r="S2137" i="1"/>
  <c r="N2137" i="1"/>
  <c r="S2136" i="1"/>
  <c r="N2136" i="1"/>
  <c r="S2135" i="1"/>
  <c r="N2135" i="1"/>
  <c r="S2134" i="1"/>
  <c r="N2134" i="1"/>
  <c r="C2139" i="1"/>
  <c r="C2138" i="1"/>
  <c r="C2137" i="1"/>
  <c r="C2136" i="1"/>
  <c r="C2135" i="1"/>
  <c r="C2134" i="1"/>
  <c r="L2139" i="1"/>
  <c r="L2138" i="1"/>
  <c r="L2137" i="1"/>
  <c r="L2136" i="1"/>
  <c r="L2135" i="1"/>
  <c r="L2134" i="1"/>
  <c r="C2133" i="1"/>
  <c r="L2133" i="1"/>
  <c r="N2133" i="1"/>
  <c r="S2133" i="1"/>
  <c r="T2132" i="1" l="1"/>
  <c r="S2132" i="1"/>
  <c r="N2132" i="1"/>
  <c r="L2132" i="1"/>
  <c r="T2131" i="1"/>
  <c r="S2131" i="1"/>
  <c r="N2131" i="1"/>
  <c r="L2131" i="1"/>
  <c r="T2130" i="1"/>
  <c r="S2130" i="1"/>
  <c r="N2130" i="1"/>
  <c r="L2130" i="1"/>
  <c r="T2129" i="1"/>
  <c r="S2129" i="1"/>
  <c r="N2129" i="1"/>
  <c r="L2129" i="1"/>
  <c r="C2128" i="1"/>
  <c r="L2128" i="1"/>
  <c r="N2128" i="1"/>
  <c r="S2128" i="1"/>
  <c r="T2127" i="1"/>
  <c r="S2127" i="1"/>
  <c r="N2127" i="1"/>
  <c r="L2127" i="1"/>
  <c r="T2126" i="1"/>
  <c r="S2126" i="1"/>
  <c r="N2126" i="1"/>
  <c r="L2126" i="1"/>
  <c r="T2125" i="1"/>
  <c r="S2125" i="1"/>
  <c r="N2125" i="1"/>
  <c r="L2125" i="1"/>
  <c r="T2124" i="1"/>
  <c r="S2124" i="1"/>
  <c r="N2124" i="1"/>
  <c r="L2124" i="1"/>
  <c r="T2123" i="1"/>
  <c r="S2123" i="1"/>
  <c r="N2123" i="1"/>
  <c r="L2123" i="1"/>
  <c r="T2122" i="1"/>
  <c r="S2122" i="1"/>
  <c r="N2122" i="1"/>
  <c r="L2122" i="1"/>
  <c r="T2121" i="1"/>
  <c r="S2121" i="1"/>
  <c r="N2121" i="1"/>
  <c r="L2121" i="1"/>
  <c r="T2120" i="1"/>
  <c r="S2120" i="1"/>
  <c r="N2120" i="1"/>
  <c r="L2120" i="1"/>
  <c r="T2119" i="1"/>
  <c r="S2119" i="1"/>
  <c r="N2119" i="1"/>
  <c r="L2119" i="1"/>
  <c r="C2118" i="1"/>
  <c r="L2118" i="1"/>
  <c r="N2118" i="1"/>
  <c r="S2118" i="1"/>
  <c r="T2117" i="1"/>
  <c r="S2117" i="1"/>
  <c r="N2117" i="1"/>
  <c r="L2117" i="1"/>
  <c r="T2116" i="1"/>
  <c r="S2116" i="1"/>
  <c r="N2116" i="1"/>
  <c r="L2116" i="1"/>
  <c r="T2115" i="1"/>
  <c r="S2115" i="1"/>
  <c r="N2115" i="1"/>
  <c r="L2115" i="1"/>
  <c r="C2114" i="1"/>
  <c r="L2114" i="1"/>
  <c r="N2114" i="1"/>
  <c r="S2114" i="1"/>
  <c r="T2113" i="1" l="1"/>
  <c r="S2113" i="1"/>
  <c r="N2113" i="1"/>
  <c r="T2112" i="1"/>
  <c r="S2112" i="1"/>
  <c r="N2112" i="1"/>
  <c r="T2111" i="1"/>
  <c r="S2111" i="1"/>
  <c r="N2111" i="1"/>
  <c r="T2110" i="1"/>
  <c r="S2110" i="1"/>
  <c r="N2110" i="1"/>
  <c r="T2109" i="1"/>
  <c r="S2109" i="1"/>
  <c r="N2109" i="1"/>
  <c r="T2108" i="1"/>
  <c r="S2108" i="1"/>
  <c r="N2108" i="1"/>
  <c r="T2107" i="1"/>
  <c r="S2107" i="1"/>
  <c r="N2107" i="1"/>
  <c r="T2106" i="1"/>
  <c r="S2106" i="1"/>
  <c r="N2106" i="1"/>
  <c r="C2113" i="1"/>
  <c r="C2112" i="1"/>
  <c r="C2111" i="1"/>
  <c r="C2110" i="1"/>
  <c r="C2109" i="1"/>
  <c r="C2108" i="1"/>
  <c r="C2107" i="1"/>
  <c r="C2106" i="1"/>
  <c r="L2113" i="1"/>
  <c r="L2112" i="1"/>
  <c r="L2111" i="1"/>
  <c r="L2110" i="1"/>
  <c r="L2109" i="1"/>
  <c r="L2108" i="1"/>
  <c r="L2107" i="1"/>
  <c r="L2106" i="1"/>
  <c r="C2105" i="1"/>
  <c r="L2105" i="1"/>
  <c r="N2105" i="1"/>
  <c r="S2105" i="1"/>
  <c r="C2104" i="1"/>
  <c r="L2104" i="1"/>
  <c r="N2104" i="1"/>
  <c r="S2104" i="1"/>
  <c r="C2103" i="1"/>
  <c r="L2103" i="1"/>
  <c r="N2103" i="1"/>
  <c r="S2103" i="1"/>
  <c r="S2102" i="1"/>
  <c r="N2102" i="1"/>
  <c r="S2101" i="1"/>
  <c r="N2101" i="1"/>
  <c r="C2102" i="1"/>
  <c r="C2101" i="1"/>
  <c r="L2102" i="1"/>
  <c r="L2101" i="1"/>
  <c r="C2100" i="1"/>
  <c r="L2100" i="1"/>
  <c r="N2100" i="1"/>
  <c r="S2100" i="1"/>
  <c r="S2099" i="1"/>
  <c r="N2099" i="1"/>
  <c r="C2099" i="1"/>
  <c r="L2099" i="1"/>
  <c r="S2098" i="1"/>
  <c r="N2098" i="1"/>
  <c r="S2097" i="1"/>
  <c r="N2097" i="1"/>
  <c r="C2098" i="1"/>
  <c r="C2097" i="1"/>
  <c r="L2098" i="1"/>
  <c r="L2097" i="1"/>
  <c r="C2096" i="1"/>
  <c r="L2096" i="1"/>
  <c r="N2096" i="1"/>
  <c r="S2096" i="1"/>
  <c r="S2095" i="1"/>
  <c r="N2095" i="1"/>
  <c r="C2095" i="1"/>
  <c r="L2095" i="1"/>
  <c r="C2094" i="1"/>
  <c r="L2094" i="1"/>
  <c r="N2094" i="1"/>
  <c r="S2094" i="1"/>
  <c r="S2093" i="1" l="1"/>
  <c r="N2093" i="1"/>
  <c r="S2092" i="1"/>
  <c r="N2092" i="1"/>
  <c r="S2091" i="1"/>
  <c r="N2091" i="1"/>
  <c r="S2090" i="1"/>
  <c r="N2090" i="1"/>
  <c r="S2089" i="1"/>
  <c r="N2089" i="1"/>
  <c r="S2088" i="1"/>
  <c r="N2088" i="1"/>
  <c r="C2093" i="1"/>
  <c r="C2092" i="1"/>
  <c r="C2091" i="1"/>
  <c r="C2090" i="1"/>
  <c r="C2089" i="1"/>
  <c r="C2088" i="1"/>
  <c r="C2087" i="1"/>
  <c r="L2093" i="1"/>
  <c r="L2092" i="1"/>
  <c r="L2091" i="1"/>
  <c r="L2090" i="1"/>
  <c r="L2089" i="1"/>
  <c r="L2088" i="1"/>
  <c r="L2087" i="1"/>
  <c r="N2087" i="1"/>
  <c r="S2087" i="1"/>
  <c r="C2086" i="1" l="1"/>
  <c r="L2086" i="1"/>
  <c r="N2086" i="1"/>
  <c r="S2086" i="1"/>
  <c r="S2085" i="1"/>
  <c r="N2085" i="1"/>
  <c r="S2084" i="1"/>
  <c r="N2084" i="1"/>
  <c r="S2083" i="1"/>
  <c r="N2083" i="1"/>
  <c r="S2082" i="1"/>
  <c r="N2082" i="1"/>
  <c r="S2081" i="1"/>
  <c r="N2081" i="1"/>
  <c r="S2080" i="1"/>
  <c r="N2080" i="1"/>
  <c r="S2079" i="1"/>
  <c r="N2079" i="1"/>
  <c r="S2078" i="1"/>
  <c r="N2078" i="1"/>
  <c r="C2085" i="1"/>
  <c r="C2084" i="1"/>
  <c r="C2083" i="1"/>
  <c r="C2082" i="1"/>
  <c r="C2081" i="1"/>
  <c r="C2080" i="1"/>
  <c r="C2079" i="1"/>
  <c r="C2078" i="1"/>
  <c r="L2085" i="1"/>
  <c r="L2084" i="1"/>
  <c r="L2083" i="1"/>
  <c r="L2082" i="1"/>
  <c r="L2081" i="1"/>
  <c r="L2080" i="1"/>
  <c r="L2079" i="1"/>
  <c r="L2078" i="1"/>
  <c r="C2077" i="1"/>
  <c r="L2077" i="1"/>
  <c r="N2077" i="1"/>
  <c r="S2077" i="1"/>
  <c r="D38" i="23"/>
  <c r="S2076" i="1"/>
  <c r="N2076" i="1"/>
  <c r="S2075" i="1"/>
  <c r="N2075" i="1"/>
  <c r="S2074" i="1"/>
  <c r="N2074" i="1"/>
  <c r="S2073" i="1"/>
  <c r="N2073" i="1"/>
  <c r="S2072" i="1"/>
  <c r="N2072" i="1"/>
  <c r="S2071" i="1"/>
  <c r="N2071" i="1"/>
  <c r="S2070" i="1"/>
  <c r="N2070" i="1"/>
  <c r="S2069" i="1"/>
  <c r="N2069" i="1"/>
  <c r="S2068" i="1"/>
  <c r="N2068" i="1"/>
  <c r="S2067" i="1"/>
  <c r="N2067" i="1"/>
  <c r="C2076" i="1"/>
  <c r="C2075" i="1"/>
  <c r="C2074" i="1"/>
  <c r="C2073" i="1"/>
  <c r="C2072" i="1"/>
  <c r="C2071" i="1"/>
  <c r="C2070" i="1"/>
  <c r="C2069" i="1"/>
  <c r="C2068" i="1"/>
  <c r="C2067" i="1"/>
  <c r="L2076" i="1"/>
  <c r="L2075" i="1"/>
  <c r="L2074" i="1"/>
  <c r="L2073" i="1"/>
  <c r="L2072" i="1"/>
  <c r="L2071" i="1"/>
  <c r="L2070" i="1"/>
  <c r="L2069" i="1"/>
  <c r="L2068" i="1"/>
  <c r="L2067" i="1"/>
  <c r="C2066" i="1"/>
  <c r="L2066" i="1"/>
  <c r="N2066" i="1"/>
  <c r="S2066" i="1"/>
  <c r="C2065" i="1"/>
  <c r="L2065" i="1"/>
  <c r="N2065" i="1"/>
  <c r="S2065" i="1"/>
  <c r="D38" i="22" l="1"/>
  <c r="F24" i="22"/>
  <c r="C2064" i="1"/>
  <c r="L2064" i="1"/>
  <c r="N2064" i="1"/>
  <c r="S2064" i="1"/>
  <c r="F22" i="23"/>
  <c r="C2063" i="1"/>
  <c r="L2063" i="1"/>
  <c r="N2063" i="1"/>
  <c r="S2063" i="1"/>
  <c r="S2062" i="1"/>
  <c r="N2062" i="1"/>
  <c r="S2061" i="1"/>
  <c r="N2061" i="1"/>
  <c r="S2060" i="1"/>
  <c r="N2060" i="1"/>
  <c r="C2062" i="1"/>
  <c r="C2061" i="1"/>
  <c r="C2060" i="1"/>
  <c r="L2062" i="1"/>
  <c r="L2061" i="1"/>
  <c r="L2060" i="1"/>
  <c r="C2059" i="1"/>
  <c r="L2059" i="1"/>
  <c r="N2059" i="1"/>
  <c r="S2059" i="1"/>
  <c r="S2058" i="1" l="1"/>
  <c r="N2058" i="1"/>
  <c r="S2057" i="1"/>
  <c r="N2057" i="1"/>
  <c r="S2056" i="1"/>
  <c r="N2056" i="1"/>
  <c r="C2058" i="1"/>
  <c r="C2057" i="1"/>
  <c r="C2056" i="1"/>
  <c r="L2058" i="1"/>
  <c r="L2057" i="1"/>
  <c r="L2056" i="1"/>
  <c r="C2055" i="1"/>
  <c r="L2055" i="1"/>
  <c r="N2055" i="1"/>
  <c r="S2055" i="1"/>
  <c r="S2054" i="1"/>
  <c r="N2054" i="1"/>
  <c r="S2053" i="1"/>
  <c r="N2053" i="1"/>
  <c r="S2052" i="1"/>
  <c r="N2052" i="1"/>
  <c r="C2054" i="1"/>
  <c r="C2053" i="1"/>
  <c r="C2052" i="1"/>
  <c r="L2054" i="1"/>
  <c r="L2053" i="1"/>
  <c r="L2052" i="1"/>
  <c r="C2051" i="1"/>
  <c r="L2051" i="1"/>
  <c r="N2051" i="1"/>
  <c r="S2051" i="1"/>
  <c r="S2050" i="1" l="1"/>
  <c r="N2050" i="1"/>
  <c r="S2049" i="1"/>
  <c r="N2049" i="1"/>
  <c r="S2048" i="1"/>
  <c r="N2048" i="1"/>
  <c r="S2047" i="1"/>
  <c r="N2047" i="1"/>
  <c r="S2046" i="1"/>
  <c r="N2046" i="1"/>
  <c r="S2045" i="1"/>
  <c r="N2045" i="1"/>
  <c r="S2044" i="1"/>
  <c r="N2044" i="1"/>
  <c r="S2043" i="1"/>
  <c r="N2043" i="1"/>
  <c r="S2042" i="1"/>
  <c r="N2042" i="1"/>
  <c r="S2041" i="1"/>
  <c r="N2041" i="1"/>
  <c r="C2050" i="1"/>
  <c r="C2049" i="1"/>
  <c r="L2050" i="1"/>
  <c r="L2049" i="1"/>
  <c r="C2048" i="1"/>
  <c r="C2047" i="1"/>
  <c r="C2046" i="1"/>
  <c r="C2045" i="1"/>
  <c r="C2044" i="1"/>
  <c r="C2043" i="1"/>
  <c r="C2042" i="1"/>
  <c r="C2041" i="1"/>
  <c r="L2048" i="1"/>
  <c r="L2047" i="1"/>
  <c r="L2046" i="1"/>
  <c r="L2045" i="1"/>
  <c r="L2044" i="1"/>
  <c r="L2043" i="1"/>
  <c r="L2042" i="1"/>
  <c r="L2041" i="1"/>
  <c r="C2040" i="1"/>
  <c r="L2040" i="1"/>
  <c r="N2040" i="1"/>
  <c r="S2040" i="1"/>
  <c r="C2039" i="1"/>
  <c r="L2039" i="1"/>
  <c r="N2039" i="1"/>
  <c r="S2039" i="1"/>
  <c r="S2038" i="1"/>
  <c r="N2038" i="1"/>
  <c r="C2038" i="1" l="1"/>
  <c r="L2038" i="1"/>
  <c r="C2037" i="1"/>
  <c r="L2037" i="1"/>
  <c r="N2037" i="1"/>
  <c r="S2037" i="1"/>
  <c r="C2026" i="1"/>
  <c r="C2034" i="1"/>
  <c r="C2036" i="1"/>
  <c r="C2035" i="1"/>
  <c r="T2036" i="1"/>
  <c r="S2036" i="1"/>
  <c r="N2036" i="1"/>
  <c r="L2036" i="1"/>
  <c r="T2035" i="1"/>
  <c r="S2035" i="1"/>
  <c r="N2035" i="1"/>
  <c r="L2035" i="1"/>
  <c r="T2034" i="1"/>
  <c r="S2034" i="1"/>
  <c r="N2034" i="1"/>
  <c r="L2034" i="1"/>
  <c r="S2033" i="1"/>
  <c r="N2033" i="1"/>
  <c r="S2032" i="1"/>
  <c r="N2032" i="1"/>
  <c r="S2031" i="1"/>
  <c r="N2031" i="1"/>
  <c r="S2030" i="1"/>
  <c r="N2030" i="1"/>
  <c r="S2029" i="1"/>
  <c r="N2029" i="1"/>
  <c r="S2028" i="1"/>
  <c r="N2028" i="1"/>
  <c r="C2033" i="1"/>
  <c r="C2032" i="1"/>
  <c r="C2031" i="1"/>
  <c r="C2030" i="1"/>
  <c r="C2029" i="1"/>
  <c r="C2028" i="1"/>
  <c r="L2033" i="1"/>
  <c r="L2032" i="1"/>
  <c r="L2031" i="1"/>
  <c r="L2030" i="1"/>
  <c r="L2029" i="1"/>
  <c r="L2028" i="1"/>
  <c r="C2027" i="1"/>
  <c r="L2027" i="1"/>
  <c r="N2027" i="1"/>
  <c r="S2027" i="1"/>
  <c r="T2026" i="1" l="1"/>
  <c r="S2026" i="1"/>
  <c r="N2026" i="1"/>
  <c r="L2026" i="1"/>
  <c r="C2025" i="1"/>
  <c r="L2025" i="1"/>
  <c r="N2025" i="1"/>
  <c r="S2025" i="1"/>
  <c r="S2024" i="1" l="1"/>
  <c r="N2024" i="1"/>
  <c r="C2024" i="1"/>
  <c r="L2024" i="1"/>
  <c r="C2023" i="1"/>
  <c r="L2023" i="1"/>
  <c r="N2023" i="1"/>
  <c r="S2023" i="1"/>
  <c r="C2022" i="1"/>
  <c r="L2022" i="1"/>
  <c r="N2022" i="1"/>
  <c r="S2022" i="1"/>
  <c r="C2021" i="1"/>
  <c r="L2021" i="1"/>
  <c r="N2021" i="1"/>
  <c r="S2021" i="1"/>
  <c r="C2020" i="1"/>
  <c r="L2020" i="1"/>
  <c r="N2020" i="1"/>
  <c r="S2020" i="1"/>
  <c r="C2019" i="1"/>
  <c r="L2019" i="1"/>
  <c r="N2019" i="1"/>
  <c r="S2019" i="1"/>
  <c r="C2018" i="1"/>
  <c r="L2018" i="1"/>
  <c r="N2018" i="1"/>
  <c r="S2018" i="1"/>
  <c r="C2017" i="1"/>
  <c r="L2017" i="1"/>
  <c r="N2017" i="1"/>
  <c r="S2017" i="1"/>
  <c r="C2016" i="1"/>
  <c r="L2016" i="1"/>
  <c r="N2016" i="1"/>
  <c r="S2016" i="1"/>
  <c r="C2015" i="1"/>
  <c r="L2015" i="1"/>
  <c r="N2015" i="1"/>
  <c r="S2015" i="1"/>
  <c r="C2014" i="1"/>
  <c r="L2014" i="1"/>
  <c r="N2014" i="1"/>
  <c r="S2014" i="1"/>
  <c r="C2013" i="1"/>
  <c r="L2013" i="1"/>
  <c r="N2013" i="1"/>
  <c r="S2013" i="1"/>
  <c r="C2012" i="1"/>
  <c r="L2012" i="1"/>
  <c r="N2012" i="1"/>
  <c r="S2012" i="1"/>
  <c r="C2011" i="1"/>
  <c r="L2011" i="1"/>
  <c r="N2011" i="1"/>
  <c r="S2011" i="1"/>
  <c r="C2010" i="1"/>
  <c r="L2010" i="1"/>
  <c r="N2010" i="1"/>
  <c r="S2010" i="1"/>
  <c r="C2009" i="1"/>
  <c r="L2009" i="1"/>
  <c r="N2009" i="1"/>
  <c r="S2009" i="1"/>
  <c r="C2008" i="1"/>
  <c r="L2008" i="1"/>
  <c r="N2008" i="1"/>
  <c r="S2008" i="1"/>
  <c r="C2007" i="1"/>
  <c r="L2007" i="1"/>
  <c r="N2007" i="1"/>
  <c r="S2007" i="1"/>
  <c r="C2006" i="1"/>
  <c r="L2006" i="1"/>
  <c r="N2006" i="1"/>
  <c r="S2006" i="1"/>
  <c r="C2005" i="1"/>
  <c r="L2005" i="1"/>
  <c r="N2005" i="1"/>
  <c r="S2005" i="1"/>
  <c r="C2004" i="1"/>
  <c r="L2004" i="1"/>
  <c r="N2004" i="1"/>
  <c r="S2004" i="1"/>
  <c r="C2003" i="1"/>
  <c r="L2003" i="1"/>
  <c r="N2003" i="1"/>
  <c r="S2003" i="1"/>
  <c r="C2002" i="1"/>
  <c r="L2002" i="1"/>
  <c r="N2002" i="1"/>
  <c r="S2002" i="1"/>
  <c r="C2001" i="1"/>
  <c r="L2001" i="1"/>
  <c r="N2001" i="1"/>
  <c r="S2001" i="1"/>
  <c r="C2000" i="1"/>
  <c r="L2000" i="1"/>
  <c r="N2000" i="1"/>
  <c r="S2000" i="1"/>
  <c r="C1999" i="1"/>
  <c r="L1999" i="1"/>
  <c r="N1999" i="1"/>
  <c r="S1999" i="1"/>
  <c r="C1998" i="1"/>
  <c r="L1998" i="1"/>
  <c r="N1998" i="1"/>
  <c r="S1998" i="1"/>
  <c r="C1997" i="1"/>
  <c r="L1997" i="1"/>
  <c r="N1997" i="1"/>
  <c r="S1997" i="1"/>
  <c r="C1996" i="1"/>
  <c r="L1996" i="1"/>
  <c r="N1996" i="1"/>
  <c r="S1996" i="1"/>
  <c r="C1995" i="1"/>
  <c r="L1995" i="1"/>
  <c r="N1995" i="1"/>
  <c r="S1995" i="1"/>
  <c r="C1994" i="1"/>
  <c r="L1994" i="1"/>
  <c r="N1994" i="1"/>
  <c r="S1994" i="1"/>
  <c r="C1993" i="1"/>
  <c r="L1993" i="1"/>
  <c r="N1993" i="1"/>
  <c r="S1993" i="1"/>
  <c r="C1992" i="1"/>
  <c r="L1992" i="1"/>
  <c r="N1992" i="1"/>
  <c r="S1992" i="1"/>
  <c r="C1991" i="1"/>
  <c r="L1991" i="1"/>
  <c r="N1991" i="1"/>
  <c r="S1991" i="1"/>
  <c r="C1990" i="1"/>
  <c r="L1990" i="1"/>
  <c r="N1990" i="1"/>
  <c r="S1990" i="1"/>
  <c r="C1989" i="1" l="1"/>
  <c r="L1989" i="1"/>
  <c r="N1989" i="1"/>
  <c r="S1989" i="1"/>
  <c r="C1988" i="1"/>
  <c r="L1988" i="1"/>
  <c r="N1988" i="1"/>
  <c r="S1988" i="1"/>
  <c r="C1987" i="1"/>
  <c r="L1987" i="1"/>
  <c r="N1987" i="1"/>
  <c r="S1987" i="1"/>
  <c r="C1986" i="1"/>
  <c r="L1986" i="1"/>
  <c r="N1986" i="1"/>
  <c r="S1986" i="1"/>
  <c r="L1985" i="1"/>
  <c r="N1985" i="1"/>
  <c r="S1985" i="1"/>
  <c r="C1985" i="1"/>
  <c r="C1984" i="1"/>
  <c r="L1984" i="1"/>
  <c r="N1984" i="1"/>
  <c r="S1984" i="1"/>
  <c r="C1983" i="1"/>
  <c r="L1983" i="1"/>
  <c r="N1983" i="1"/>
  <c r="S1983" i="1"/>
  <c r="C1982" i="1"/>
  <c r="L1982" i="1"/>
  <c r="N1982" i="1"/>
  <c r="S1982" i="1"/>
  <c r="C1981" i="1"/>
  <c r="L1981" i="1"/>
  <c r="N1981" i="1"/>
  <c r="S1981" i="1"/>
  <c r="C1980" i="1"/>
  <c r="L1980" i="1"/>
  <c r="N1980" i="1"/>
  <c r="S1980" i="1"/>
  <c r="C1979" i="1"/>
  <c r="L1979" i="1"/>
  <c r="N1979" i="1"/>
  <c r="S1979" i="1"/>
  <c r="C1978" i="1"/>
  <c r="L1978" i="1"/>
  <c r="N1978" i="1"/>
  <c r="S1978" i="1"/>
  <c r="C1977" i="1"/>
  <c r="L1977" i="1"/>
  <c r="N1977" i="1"/>
  <c r="S1977" i="1"/>
  <c r="C1976" i="1"/>
  <c r="L1976" i="1"/>
  <c r="N1976" i="1"/>
  <c r="S1976" i="1"/>
  <c r="C1975" i="1"/>
  <c r="L1975" i="1"/>
  <c r="N1975" i="1"/>
  <c r="S1975" i="1"/>
  <c r="C1974" i="1"/>
  <c r="L1974" i="1"/>
  <c r="N1974" i="1"/>
  <c r="S1974" i="1"/>
  <c r="C1973" i="1"/>
  <c r="L1973" i="1"/>
  <c r="N1973" i="1"/>
  <c r="S1973" i="1"/>
  <c r="C1972" i="1"/>
  <c r="L1972" i="1"/>
  <c r="N1972" i="1"/>
  <c r="S1972" i="1"/>
  <c r="C1971" i="1"/>
  <c r="L1971" i="1"/>
  <c r="N1971" i="1"/>
  <c r="S1971" i="1"/>
  <c r="C1970" i="1"/>
  <c r="L1970" i="1"/>
  <c r="N1970" i="1"/>
  <c r="S1970" i="1"/>
  <c r="C1969" i="1"/>
  <c r="L1969" i="1"/>
  <c r="N1969" i="1"/>
  <c r="S1969" i="1"/>
  <c r="C1968" i="1"/>
  <c r="L1968" i="1"/>
  <c r="N1968" i="1"/>
  <c r="S1968" i="1"/>
  <c r="C1967" i="1"/>
  <c r="L1967" i="1"/>
  <c r="N1967" i="1"/>
  <c r="S1967" i="1"/>
  <c r="C1966" i="1"/>
  <c r="L1966" i="1"/>
  <c r="N1966" i="1"/>
  <c r="S1966" i="1"/>
  <c r="C1965" i="1"/>
  <c r="L1965" i="1"/>
  <c r="N1965" i="1"/>
  <c r="S1965" i="1"/>
  <c r="C1964" i="1"/>
  <c r="L1964" i="1"/>
  <c r="N1964" i="1"/>
  <c r="S1964" i="1"/>
  <c r="C1963" i="1"/>
  <c r="L1963" i="1"/>
  <c r="N1963" i="1"/>
  <c r="S1963" i="1"/>
  <c r="C1962" i="1" l="1"/>
  <c r="L1962" i="1"/>
  <c r="N1962" i="1"/>
  <c r="S1962" i="1"/>
  <c r="C1956" i="1"/>
  <c r="L1956" i="1"/>
  <c r="N1956" i="1"/>
  <c r="S1956" i="1"/>
  <c r="C1957" i="1"/>
  <c r="L1957" i="1"/>
  <c r="N1957" i="1"/>
  <c r="S1957" i="1"/>
  <c r="C1958" i="1"/>
  <c r="L1958" i="1"/>
  <c r="N1958" i="1"/>
  <c r="S1958" i="1"/>
  <c r="C1961" i="1"/>
  <c r="L1961" i="1"/>
  <c r="N1961" i="1"/>
  <c r="S1961" i="1"/>
  <c r="C1960" i="1"/>
  <c r="L1960" i="1"/>
  <c r="N1960" i="1"/>
  <c r="S1960" i="1"/>
  <c r="C1959" i="1"/>
  <c r="L1959" i="1"/>
  <c r="N1959" i="1"/>
  <c r="S1959" i="1"/>
  <c r="N1955" i="1"/>
  <c r="C1955" i="1"/>
  <c r="L1955" i="1"/>
  <c r="S1955" i="1"/>
  <c r="C1954" i="1"/>
  <c r="L1954" i="1"/>
  <c r="N1954" i="1"/>
  <c r="S1954" i="1"/>
  <c r="C1953" i="1"/>
  <c r="L1953" i="1"/>
  <c r="N1953" i="1"/>
  <c r="S1953" i="1"/>
  <c r="C1952" i="1"/>
  <c r="L1952" i="1"/>
  <c r="N1952" i="1"/>
  <c r="S1952" i="1"/>
  <c r="C1951" i="1"/>
  <c r="L1951" i="1"/>
  <c r="N1951" i="1"/>
  <c r="S1951" i="1"/>
  <c r="C1950" i="1"/>
  <c r="L1950" i="1"/>
  <c r="N1950" i="1"/>
  <c r="S1950" i="1"/>
  <c r="C1949" i="1"/>
  <c r="L1949" i="1"/>
  <c r="N1949" i="1"/>
  <c r="S1949" i="1"/>
  <c r="C1948" i="1"/>
  <c r="L1948" i="1"/>
  <c r="N1948" i="1"/>
  <c r="S1948" i="1"/>
  <c r="C1947" i="1"/>
  <c r="L1947" i="1"/>
  <c r="N1947" i="1"/>
  <c r="S1947" i="1"/>
  <c r="C1946" i="1"/>
  <c r="L1946" i="1"/>
  <c r="N1946" i="1"/>
  <c r="S1946" i="1"/>
  <c r="C1945" i="1"/>
  <c r="L1945" i="1"/>
  <c r="N1945" i="1"/>
  <c r="S1945" i="1"/>
  <c r="C1944" i="1"/>
  <c r="L1944" i="1"/>
  <c r="N1944" i="1"/>
  <c r="S1944" i="1"/>
  <c r="C1943" i="1"/>
  <c r="L1943" i="1"/>
  <c r="N1943" i="1"/>
  <c r="S1943" i="1"/>
  <c r="C1942" i="1"/>
  <c r="L1942" i="1"/>
  <c r="N1942" i="1"/>
  <c r="S1942" i="1"/>
  <c r="C1941" i="1"/>
  <c r="L1941" i="1"/>
  <c r="N1941" i="1"/>
  <c r="S1941" i="1"/>
  <c r="C1940" i="1"/>
  <c r="L1940" i="1"/>
  <c r="N1940" i="1"/>
  <c r="S1940" i="1"/>
  <c r="C1939" i="1"/>
  <c r="L1939" i="1"/>
  <c r="N1939" i="1"/>
  <c r="S1939" i="1"/>
  <c r="C1938" i="1"/>
  <c r="L1938" i="1"/>
  <c r="N1938" i="1"/>
  <c r="S1938" i="1"/>
  <c r="C1937" i="1"/>
  <c r="L1937" i="1"/>
  <c r="N1937" i="1"/>
  <c r="S1937" i="1"/>
  <c r="C1936" i="1"/>
  <c r="L1936" i="1"/>
  <c r="N1936" i="1"/>
  <c r="S1936" i="1"/>
  <c r="C1935" i="1"/>
  <c r="L1935" i="1"/>
  <c r="N1935" i="1"/>
  <c r="S1935" i="1"/>
  <c r="C1934" i="1"/>
  <c r="L1934" i="1"/>
  <c r="N1934" i="1"/>
  <c r="S1934" i="1"/>
  <c r="C1933" i="1"/>
  <c r="L1933" i="1"/>
  <c r="N1933" i="1"/>
  <c r="S1933" i="1"/>
  <c r="C1932" i="1"/>
  <c r="L1932" i="1"/>
  <c r="N1932" i="1"/>
  <c r="S1932" i="1"/>
  <c r="C1931" i="1"/>
  <c r="L1931" i="1"/>
  <c r="N1931" i="1"/>
  <c r="S1931" i="1"/>
  <c r="C1930" i="1"/>
  <c r="L1930" i="1"/>
  <c r="N1930" i="1"/>
  <c r="S1930" i="1"/>
  <c r="C1929" i="1"/>
  <c r="L1929" i="1"/>
  <c r="N1929" i="1"/>
  <c r="S1929" i="1"/>
  <c r="L1928" i="1"/>
  <c r="N1928" i="1"/>
  <c r="S1928" i="1"/>
  <c r="C1928" i="1"/>
  <c r="C1927" i="1"/>
  <c r="L1927" i="1"/>
  <c r="N1927" i="1"/>
  <c r="S1927" i="1"/>
  <c r="C1926" i="1"/>
  <c r="L1926" i="1"/>
  <c r="N1926" i="1"/>
  <c r="S1926" i="1"/>
  <c r="C1925" i="1"/>
  <c r="L1925" i="1"/>
  <c r="N1925" i="1"/>
  <c r="S1925" i="1"/>
  <c r="C1924" i="1"/>
  <c r="L1924" i="1"/>
  <c r="N1924" i="1"/>
  <c r="S1924" i="1"/>
  <c r="C1923" i="1"/>
  <c r="L1923" i="1"/>
  <c r="N1923" i="1"/>
  <c r="S1923" i="1"/>
  <c r="C1922" i="1"/>
  <c r="L1922" i="1"/>
  <c r="N1922" i="1"/>
  <c r="S1922" i="1"/>
  <c r="C1921" i="1"/>
  <c r="L1921" i="1"/>
  <c r="N1921" i="1"/>
  <c r="S1921" i="1"/>
  <c r="C1920" i="1"/>
  <c r="L1920" i="1"/>
  <c r="N1920" i="1"/>
  <c r="S1920" i="1"/>
  <c r="C1919" i="1"/>
  <c r="L1919" i="1"/>
  <c r="N1919" i="1"/>
  <c r="S1919" i="1"/>
  <c r="C1918" i="1" l="1"/>
  <c r="L1918" i="1"/>
  <c r="N1918" i="1"/>
  <c r="S1918" i="1"/>
  <c r="C1917" i="1"/>
  <c r="L1917" i="1"/>
  <c r="N1917" i="1"/>
  <c r="S1917" i="1"/>
  <c r="C1916" i="1"/>
  <c r="L1916" i="1"/>
  <c r="N1916" i="1"/>
  <c r="S1916" i="1"/>
  <c r="C1914" i="1" l="1"/>
  <c r="C1915" i="1"/>
  <c r="L1914" i="1"/>
  <c r="L1915" i="1"/>
  <c r="N1914" i="1"/>
  <c r="N1915" i="1"/>
  <c r="S1914" i="1"/>
  <c r="S1915" i="1"/>
  <c r="C1913" i="1"/>
  <c r="L1913" i="1"/>
  <c r="N1913" i="1"/>
  <c r="S1913" i="1"/>
  <c r="C1912" i="1"/>
  <c r="L1912" i="1"/>
  <c r="N1912" i="1"/>
  <c r="S1912" i="1"/>
  <c r="C1911" i="1"/>
  <c r="L1911" i="1"/>
  <c r="N1911" i="1"/>
  <c r="S1911" i="1"/>
  <c r="C1910" i="1"/>
  <c r="L1910" i="1"/>
  <c r="N1910" i="1"/>
  <c r="S1910" i="1"/>
  <c r="C1909" i="1"/>
  <c r="L1909" i="1"/>
  <c r="N1909" i="1"/>
  <c r="S1909" i="1"/>
  <c r="I65" i="22"/>
  <c r="J65" i="22"/>
  <c r="K65" i="22"/>
  <c r="I66" i="22"/>
  <c r="J66" i="22"/>
  <c r="K66" i="22"/>
  <c r="I67" i="22"/>
  <c r="J67" i="22"/>
  <c r="K67" i="22"/>
  <c r="I68" i="22"/>
  <c r="J68" i="22"/>
  <c r="K68" i="22"/>
  <c r="I69" i="22"/>
  <c r="J69" i="22"/>
  <c r="K69" i="22"/>
  <c r="I70" i="22"/>
  <c r="J70" i="22"/>
  <c r="K70" i="22"/>
  <c r="I71" i="22"/>
  <c r="J71" i="22"/>
  <c r="K71" i="22"/>
  <c r="I72" i="22"/>
  <c r="J72" i="22"/>
  <c r="K72" i="22"/>
  <c r="I73" i="22"/>
  <c r="J73" i="22"/>
  <c r="K73" i="22"/>
  <c r="I74" i="22"/>
  <c r="J74" i="22"/>
  <c r="K74" i="22"/>
  <c r="I75" i="22"/>
  <c r="J75" i="22"/>
  <c r="K75" i="22"/>
  <c r="I76" i="22"/>
  <c r="J76" i="22"/>
  <c r="K76" i="22"/>
  <c r="I77" i="22"/>
  <c r="J77" i="22"/>
  <c r="K77" i="22"/>
  <c r="I78" i="22"/>
  <c r="J78" i="22"/>
  <c r="K78" i="22"/>
  <c r="I79" i="22"/>
  <c r="J79" i="22"/>
  <c r="K79" i="22"/>
  <c r="I80" i="22"/>
  <c r="J80" i="22"/>
  <c r="K80" i="22"/>
  <c r="I81" i="22"/>
  <c r="J81" i="22"/>
  <c r="K81" i="22"/>
  <c r="I82" i="22"/>
  <c r="J82" i="22"/>
  <c r="K82" i="22"/>
  <c r="I83" i="22"/>
  <c r="J83" i="22"/>
  <c r="K83" i="22"/>
  <c r="I84" i="22"/>
  <c r="J84" i="22"/>
  <c r="K84" i="22"/>
  <c r="I85" i="22"/>
  <c r="J85" i="22"/>
  <c r="K85" i="22"/>
  <c r="I86" i="22"/>
  <c r="J86" i="22"/>
  <c r="K86" i="22"/>
  <c r="I87" i="22"/>
  <c r="J87" i="22"/>
  <c r="K87" i="22"/>
  <c r="I88" i="22"/>
  <c r="J88" i="22"/>
  <c r="K88" i="22"/>
  <c r="I89" i="22"/>
  <c r="J89" i="22"/>
  <c r="K89" i="22"/>
  <c r="I90" i="22"/>
  <c r="J90" i="22"/>
  <c r="K90" i="22"/>
  <c r="I91" i="22"/>
  <c r="J91" i="22"/>
  <c r="K91" i="22"/>
  <c r="I92" i="22"/>
  <c r="J92" i="22"/>
  <c r="K92" i="22"/>
  <c r="I93" i="22"/>
  <c r="J93" i="22"/>
  <c r="K93" i="22"/>
  <c r="I94" i="22"/>
  <c r="J94" i="22"/>
  <c r="K94" i="22"/>
  <c r="I95" i="22"/>
  <c r="J95" i="22"/>
  <c r="K95" i="22"/>
  <c r="I96" i="22"/>
  <c r="J96" i="22"/>
  <c r="K96" i="22"/>
  <c r="I97" i="22"/>
  <c r="J97" i="22"/>
  <c r="K97" i="22"/>
  <c r="I98" i="22"/>
  <c r="J98" i="22"/>
  <c r="K98" i="22"/>
  <c r="I99" i="22"/>
  <c r="J99" i="22"/>
  <c r="K99" i="22"/>
  <c r="I100" i="22"/>
  <c r="J100" i="22"/>
  <c r="K100" i="22"/>
  <c r="I101" i="22"/>
  <c r="J101" i="22"/>
  <c r="K101" i="22"/>
  <c r="I102" i="22"/>
  <c r="J102" i="22"/>
  <c r="K102" i="22"/>
  <c r="I103" i="22"/>
  <c r="J103" i="22"/>
  <c r="K103" i="22"/>
  <c r="I104" i="22"/>
  <c r="J104" i="22"/>
  <c r="K104" i="22"/>
  <c r="I51" i="23"/>
  <c r="J51" i="23"/>
  <c r="K51" i="23"/>
  <c r="I52" i="23"/>
  <c r="J52" i="23"/>
  <c r="K52" i="23"/>
  <c r="I53" i="23"/>
  <c r="J53" i="23"/>
  <c r="K53" i="23"/>
  <c r="I54" i="23"/>
  <c r="J54" i="23"/>
  <c r="K54" i="23"/>
  <c r="I55" i="23"/>
  <c r="J55" i="23"/>
  <c r="K55" i="23"/>
  <c r="I56" i="23"/>
  <c r="J56" i="23"/>
  <c r="K56" i="23"/>
  <c r="I57" i="23"/>
  <c r="J57" i="23"/>
  <c r="K57" i="23"/>
  <c r="I58" i="23"/>
  <c r="J58" i="23"/>
  <c r="K58" i="23"/>
  <c r="I59" i="23"/>
  <c r="J59" i="23"/>
  <c r="K59" i="23"/>
  <c r="I60" i="23"/>
  <c r="J60" i="23"/>
  <c r="K60" i="23"/>
  <c r="I61" i="23"/>
  <c r="J61" i="23"/>
  <c r="K61" i="23"/>
  <c r="I62" i="23"/>
  <c r="J62" i="23"/>
  <c r="K62" i="23"/>
  <c r="I63" i="23"/>
  <c r="J63" i="23"/>
  <c r="K63" i="23"/>
  <c r="I64" i="23"/>
  <c r="J64" i="23"/>
  <c r="K64" i="23"/>
  <c r="I65" i="23"/>
  <c r="J65" i="23"/>
  <c r="K65" i="23"/>
  <c r="I66" i="23"/>
  <c r="J66" i="23"/>
  <c r="K66" i="23"/>
  <c r="I67" i="23"/>
  <c r="J67" i="23"/>
  <c r="K67" i="23"/>
  <c r="I68" i="23"/>
  <c r="J68" i="23"/>
  <c r="K68" i="23"/>
  <c r="I69" i="23"/>
  <c r="J69" i="23"/>
  <c r="K69" i="23"/>
  <c r="I70" i="23"/>
  <c r="J70" i="23"/>
  <c r="K70" i="23"/>
  <c r="I71" i="23"/>
  <c r="J71" i="23"/>
  <c r="K71" i="23"/>
  <c r="I72" i="23"/>
  <c r="J72" i="23"/>
  <c r="K72" i="23"/>
  <c r="I73" i="23"/>
  <c r="J73" i="23"/>
  <c r="K73" i="23"/>
  <c r="I74" i="23"/>
  <c r="J74" i="23"/>
  <c r="K74" i="23"/>
  <c r="I75" i="23"/>
  <c r="J75" i="23"/>
  <c r="K75" i="23"/>
  <c r="I76" i="23"/>
  <c r="J76" i="23"/>
  <c r="K76" i="23"/>
  <c r="I77" i="23"/>
  <c r="J77" i="23"/>
  <c r="K77" i="23"/>
  <c r="I78" i="23"/>
  <c r="J78" i="23"/>
  <c r="K78" i="23"/>
  <c r="I79" i="23"/>
  <c r="J79" i="23"/>
  <c r="K79" i="23"/>
  <c r="I80" i="23"/>
  <c r="J80" i="23"/>
  <c r="K80" i="23"/>
  <c r="I81" i="23"/>
  <c r="J81" i="23"/>
  <c r="K81" i="23"/>
  <c r="I82" i="23"/>
  <c r="J82" i="23"/>
  <c r="K82" i="23"/>
  <c r="I83" i="23"/>
  <c r="J83" i="23"/>
  <c r="K83" i="23"/>
  <c r="I84" i="23"/>
  <c r="J84" i="23"/>
  <c r="K84" i="23"/>
  <c r="I85" i="23"/>
  <c r="J85" i="23"/>
  <c r="K85" i="23"/>
  <c r="I86" i="23"/>
  <c r="J86" i="23"/>
  <c r="K86" i="23"/>
  <c r="I87" i="23"/>
  <c r="J87" i="23"/>
  <c r="K87" i="23"/>
  <c r="I88" i="23"/>
  <c r="J88" i="23"/>
  <c r="K88" i="23"/>
  <c r="I89" i="23"/>
  <c r="J89" i="23"/>
  <c r="K89" i="23"/>
  <c r="I90" i="23"/>
  <c r="J90" i="23"/>
  <c r="K90" i="23"/>
  <c r="I91" i="23"/>
  <c r="J91" i="23"/>
  <c r="K91" i="23"/>
  <c r="I92" i="23"/>
  <c r="J92" i="23"/>
  <c r="K92" i="23"/>
  <c r="I93" i="23"/>
  <c r="J93" i="23"/>
  <c r="K93" i="23"/>
  <c r="I94" i="23"/>
  <c r="J94" i="23"/>
  <c r="K94" i="23"/>
  <c r="I95" i="23"/>
  <c r="J95" i="23"/>
  <c r="K95" i="23"/>
  <c r="I47" i="14"/>
  <c r="J47" i="14"/>
  <c r="K47" i="14"/>
  <c r="I48" i="14"/>
  <c r="J48" i="14"/>
  <c r="K48" i="14"/>
  <c r="I49" i="14"/>
  <c r="J49" i="14"/>
  <c r="K49" i="14"/>
  <c r="I50" i="14"/>
  <c r="J50" i="14"/>
  <c r="K50" i="14"/>
  <c r="I51" i="14"/>
  <c r="J51" i="14"/>
  <c r="K51" i="14"/>
  <c r="I52" i="14"/>
  <c r="J52" i="14"/>
  <c r="K52" i="14"/>
  <c r="I53" i="14"/>
  <c r="J53" i="14"/>
  <c r="K53" i="14"/>
  <c r="I54" i="14"/>
  <c r="J54" i="14"/>
  <c r="K54" i="14"/>
  <c r="I55" i="14"/>
  <c r="J55" i="14"/>
  <c r="K55" i="14"/>
  <c r="I56" i="14"/>
  <c r="J56" i="14"/>
  <c r="K56" i="14"/>
  <c r="I57" i="14"/>
  <c r="J57" i="14"/>
  <c r="K57" i="14"/>
  <c r="I58" i="14"/>
  <c r="J58" i="14"/>
  <c r="K58" i="14"/>
  <c r="I59" i="14"/>
  <c r="J59" i="14"/>
  <c r="K59" i="14"/>
  <c r="I60" i="14"/>
  <c r="J60" i="14"/>
  <c r="K60" i="14"/>
  <c r="I61" i="14"/>
  <c r="J61" i="14"/>
  <c r="K61" i="14"/>
  <c r="I62" i="14"/>
  <c r="J62" i="14"/>
  <c r="K62" i="14"/>
  <c r="I63" i="14"/>
  <c r="J63" i="14"/>
  <c r="K63" i="14"/>
  <c r="I64" i="14"/>
  <c r="J64" i="14"/>
  <c r="K64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3" i="14"/>
  <c r="D64" i="14"/>
  <c r="D48" i="23"/>
  <c r="D49" i="23"/>
  <c r="D50" i="23"/>
  <c r="D51" i="23"/>
  <c r="D52" i="23"/>
  <c r="D53" i="23"/>
  <c r="D54" i="23"/>
  <c r="D55" i="23"/>
  <c r="D56" i="23"/>
  <c r="D57" i="23"/>
  <c r="D58" i="23"/>
  <c r="D59" i="23"/>
  <c r="D60" i="23"/>
  <c r="D61" i="23"/>
  <c r="D62" i="23"/>
  <c r="D63" i="23"/>
  <c r="D64" i="23"/>
  <c r="D65" i="23"/>
  <c r="D66" i="23"/>
  <c r="D67" i="23"/>
  <c r="D68" i="23"/>
  <c r="D69" i="23"/>
  <c r="D70" i="23"/>
  <c r="D71" i="23"/>
  <c r="D72" i="23"/>
  <c r="D73" i="23"/>
  <c r="D74" i="23"/>
  <c r="D75" i="23"/>
  <c r="D76" i="23"/>
  <c r="D77" i="23"/>
  <c r="D78" i="23"/>
  <c r="D79" i="23"/>
  <c r="D80" i="23"/>
  <c r="D81" i="23"/>
  <c r="D82" i="23"/>
  <c r="D83" i="23"/>
  <c r="D84" i="23"/>
  <c r="D85" i="23"/>
  <c r="D86" i="23"/>
  <c r="D87" i="23"/>
  <c r="D88" i="23"/>
  <c r="D89" i="23"/>
  <c r="D90" i="23"/>
  <c r="D91" i="23"/>
  <c r="D92" i="23"/>
  <c r="D93" i="23"/>
  <c r="D94" i="23"/>
  <c r="D95" i="23"/>
  <c r="D48" i="22"/>
  <c r="D49" i="22"/>
  <c r="D50" i="22"/>
  <c r="D51" i="22"/>
  <c r="D52" i="22"/>
  <c r="D53" i="22"/>
  <c r="D54" i="22"/>
  <c r="D55" i="22"/>
  <c r="D56" i="22"/>
  <c r="D57" i="22"/>
  <c r="D58" i="22"/>
  <c r="D59" i="22"/>
  <c r="D60" i="22"/>
  <c r="D61" i="22"/>
  <c r="D62" i="22"/>
  <c r="D63" i="22"/>
  <c r="D64" i="22"/>
  <c r="D65" i="22"/>
  <c r="D66" i="22"/>
  <c r="D67" i="22"/>
  <c r="D68" i="22"/>
  <c r="D69" i="22"/>
  <c r="D70" i="22"/>
  <c r="D71" i="22"/>
  <c r="D72" i="22"/>
  <c r="D73" i="22"/>
  <c r="D74" i="22"/>
  <c r="D75" i="22"/>
  <c r="D76" i="22"/>
  <c r="D77" i="22"/>
  <c r="D78" i="22"/>
  <c r="D79" i="22"/>
  <c r="D80" i="22"/>
  <c r="D81" i="22"/>
  <c r="D82" i="22"/>
  <c r="D83" i="22"/>
  <c r="D84" i="22"/>
  <c r="D85" i="22"/>
  <c r="D86" i="22"/>
  <c r="D87" i="22"/>
  <c r="D88" i="22"/>
  <c r="D89" i="22"/>
  <c r="D90" i="22"/>
  <c r="D91" i="22"/>
  <c r="D92" i="22"/>
  <c r="D93" i="22"/>
  <c r="D94" i="22"/>
  <c r="D95" i="22"/>
  <c r="D96" i="22"/>
  <c r="D97" i="22"/>
  <c r="D98" i="22"/>
  <c r="D99" i="22"/>
  <c r="D100" i="22"/>
  <c r="D101" i="22"/>
  <c r="D102" i="22"/>
  <c r="D103" i="22"/>
  <c r="D104" i="22"/>
  <c r="L1908" i="1"/>
  <c r="C1908" i="1"/>
  <c r="N1908" i="1"/>
  <c r="S1908" i="1"/>
  <c r="C1907" i="1"/>
  <c r="L1907" i="1"/>
  <c r="N1907" i="1"/>
  <c r="S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L1899" i="1"/>
  <c r="L1900" i="1"/>
  <c r="N1899" i="1"/>
  <c r="N1900" i="1"/>
  <c r="S1899" i="1"/>
  <c r="S1900" i="1"/>
  <c r="L1901" i="1"/>
  <c r="N1901" i="1"/>
  <c r="S1901" i="1"/>
  <c r="L1887" i="1"/>
  <c r="L1888" i="1"/>
  <c r="L1889" i="1"/>
  <c r="L1890" i="1"/>
  <c r="L1891" i="1"/>
  <c r="L1892" i="1"/>
  <c r="L1893" i="1"/>
  <c r="N1887" i="1"/>
  <c r="N1888" i="1"/>
  <c r="N1889" i="1"/>
  <c r="N1890" i="1"/>
  <c r="N1891" i="1"/>
  <c r="N1892" i="1"/>
  <c r="N1893" i="1"/>
  <c r="S1887" i="1"/>
  <c r="S1888" i="1"/>
  <c r="S1889" i="1"/>
  <c r="S1890" i="1"/>
  <c r="S1891" i="1"/>
  <c r="S1892" i="1"/>
  <c r="S1893" i="1"/>
  <c r="L1894" i="1"/>
  <c r="L1895" i="1"/>
  <c r="N1894" i="1"/>
  <c r="N1895" i="1"/>
  <c r="S1894" i="1"/>
  <c r="S1895" i="1"/>
  <c r="L1896" i="1"/>
  <c r="L1897" i="1"/>
  <c r="N1896" i="1"/>
  <c r="N1897" i="1"/>
  <c r="S1896" i="1"/>
  <c r="S1897" i="1"/>
  <c r="L1898" i="1"/>
  <c r="N1898" i="1"/>
  <c r="S1898" i="1"/>
  <c r="L1902" i="1"/>
  <c r="N1902" i="1"/>
  <c r="S1902" i="1"/>
  <c r="L1906" i="1"/>
  <c r="N1906" i="1"/>
  <c r="S1906" i="1"/>
  <c r="L1905" i="1"/>
  <c r="N1905" i="1"/>
  <c r="S1905" i="1"/>
  <c r="L1904" i="1"/>
  <c r="N1904" i="1"/>
  <c r="S1904" i="1"/>
  <c r="L1903" i="1"/>
  <c r="N1903" i="1"/>
  <c r="S1903" i="1"/>
  <c r="C1886" i="1"/>
  <c r="L1886" i="1"/>
  <c r="N1886" i="1"/>
  <c r="S1886" i="1"/>
  <c r="C1885" i="1"/>
  <c r="L1885" i="1"/>
  <c r="N1885" i="1"/>
  <c r="S1885" i="1"/>
  <c r="C1884" i="1"/>
  <c r="L1884" i="1"/>
  <c r="N1884" i="1"/>
  <c r="S1884" i="1"/>
  <c r="C1883" i="1"/>
  <c r="L1883" i="1"/>
  <c r="N1883" i="1"/>
  <c r="S1883" i="1"/>
  <c r="C1882" i="1"/>
  <c r="L1882" i="1"/>
  <c r="N1882" i="1"/>
  <c r="S1882" i="1"/>
  <c r="C1881" i="1"/>
  <c r="L1881" i="1"/>
  <c r="N1881" i="1"/>
  <c r="S1881" i="1"/>
  <c r="C1880" i="1"/>
  <c r="L1880" i="1"/>
  <c r="N1880" i="1"/>
  <c r="S1880" i="1"/>
  <c r="C1879" i="1"/>
  <c r="L1879" i="1"/>
  <c r="N1879" i="1"/>
  <c r="S1879" i="1"/>
  <c r="C1878" i="1"/>
  <c r="L1878" i="1"/>
  <c r="N1878" i="1"/>
  <c r="S1878" i="1"/>
  <c r="C1877" i="1"/>
  <c r="L1877" i="1"/>
  <c r="N1877" i="1"/>
  <c r="S1877" i="1"/>
  <c r="C1876" i="1"/>
  <c r="L1876" i="1"/>
  <c r="N1876" i="1"/>
  <c r="S1876" i="1"/>
  <c r="C1875" i="1"/>
  <c r="L1875" i="1"/>
  <c r="N1875" i="1"/>
  <c r="S1875" i="1"/>
  <c r="C1874" i="1"/>
  <c r="L1874" i="1"/>
  <c r="N1874" i="1"/>
  <c r="S1874" i="1"/>
  <c r="C1873" i="1"/>
  <c r="L1873" i="1"/>
  <c r="N1873" i="1"/>
  <c r="S1873" i="1"/>
  <c r="C1872" i="1"/>
  <c r="L1872" i="1"/>
  <c r="N1872" i="1"/>
  <c r="S1872" i="1"/>
  <c r="C1871" i="1"/>
  <c r="L1871" i="1"/>
  <c r="N1871" i="1"/>
  <c r="S1871" i="1"/>
  <c r="C1870" i="1"/>
  <c r="L1870" i="1"/>
  <c r="N1870" i="1"/>
  <c r="S1870" i="1"/>
  <c r="C1869" i="1"/>
  <c r="L1869" i="1"/>
  <c r="N1869" i="1"/>
  <c r="S1869" i="1"/>
  <c r="C1849" i="1"/>
  <c r="L1849" i="1"/>
  <c r="N1849" i="1"/>
  <c r="S1849" i="1"/>
  <c r="C1850" i="1"/>
  <c r="L1850" i="1"/>
  <c r="N1850" i="1"/>
  <c r="S1850" i="1"/>
  <c r="C1868" i="1"/>
  <c r="L1868" i="1"/>
  <c r="N1868" i="1"/>
  <c r="S1868" i="1"/>
  <c r="C1867" i="1"/>
  <c r="L1867" i="1"/>
  <c r="N1867" i="1"/>
  <c r="S1867" i="1"/>
  <c r="C1866" i="1"/>
  <c r="L1866" i="1"/>
  <c r="N1866" i="1"/>
  <c r="S1866" i="1"/>
  <c r="C1865" i="1"/>
  <c r="L1865" i="1"/>
  <c r="N1865" i="1"/>
  <c r="S1865" i="1"/>
  <c r="C1864" i="1"/>
  <c r="L1864" i="1"/>
  <c r="N1864" i="1"/>
  <c r="S1864" i="1"/>
  <c r="C1863" i="1"/>
  <c r="L1863" i="1"/>
  <c r="N1863" i="1"/>
  <c r="S1863" i="1"/>
  <c r="C1862" i="1"/>
  <c r="L1862" i="1"/>
  <c r="N1862" i="1"/>
  <c r="S1862" i="1"/>
  <c r="C1861" i="1"/>
  <c r="L1861" i="1"/>
  <c r="N1861" i="1"/>
  <c r="S1861" i="1"/>
  <c r="C1860" i="1"/>
  <c r="L1860" i="1"/>
  <c r="N1860" i="1"/>
  <c r="S1860" i="1"/>
  <c r="C1859" i="1"/>
  <c r="L1859" i="1"/>
  <c r="N1859" i="1"/>
  <c r="S1859" i="1"/>
  <c r="C1858" i="1"/>
  <c r="L1858" i="1"/>
  <c r="N1858" i="1"/>
  <c r="S1858" i="1"/>
  <c r="C1857" i="1"/>
  <c r="L1857" i="1"/>
  <c r="N1857" i="1"/>
  <c r="S1857" i="1"/>
  <c r="C1856" i="1"/>
  <c r="L1856" i="1"/>
  <c r="N1856" i="1"/>
  <c r="S1856" i="1"/>
  <c r="C1855" i="1"/>
  <c r="L1855" i="1"/>
  <c r="N1855" i="1"/>
  <c r="S1855" i="1"/>
  <c r="C1854" i="1"/>
  <c r="L1854" i="1"/>
  <c r="N1854" i="1"/>
  <c r="S1854" i="1"/>
  <c r="C1853" i="1"/>
  <c r="L1853" i="1"/>
  <c r="N1853" i="1"/>
  <c r="S1853" i="1"/>
  <c r="C1852" i="1"/>
  <c r="L1852" i="1"/>
  <c r="N1852" i="1"/>
  <c r="S1852" i="1"/>
  <c r="C1851" i="1"/>
  <c r="L1851" i="1"/>
  <c r="N1851" i="1"/>
  <c r="S1851" i="1"/>
  <c r="C1848" i="1"/>
  <c r="L1848" i="1"/>
  <c r="N1848" i="1"/>
  <c r="S1848" i="1"/>
  <c r="C1847" i="1"/>
  <c r="L1847" i="1"/>
  <c r="N1847" i="1"/>
  <c r="S1847" i="1"/>
  <c r="C1846" i="1"/>
  <c r="L1846" i="1"/>
  <c r="N1846" i="1"/>
  <c r="S1846" i="1"/>
  <c r="C1845" i="1"/>
  <c r="L1845" i="1"/>
  <c r="N1845" i="1"/>
  <c r="S1845" i="1"/>
  <c r="C1844" i="1"/>
  <c r="L1844" i="1"/>
  <c r="N1844" i="1"/>
  <c r="S1844" i="1"/>
  <c r="C1843" i="1"/>
  <c r="L1843" i="1"/>
  <c r="N1843" i="1"/>
  <c r="S1843" i="1"/>
  <c r="C1842" i="1"/>
  <c r="L1842" i="1"/>
  <c r="N1842" i="1"/>
  <c r="S1842" i="1"/>
  <c r="C1841" i="1"/>
  <c r="L1841" i="1"/>
  <c r="N1841" i="1"/>
  <c r="S1841" i="1"/>
  <c r="L63" i="14" l="1"/>
  <c r="L59" i="14"/>
  <c r="L55" i="14"/>
  <c r="L51" i="14"/>
  <c r="L47" i="14"/>
  <c r="L66" i="22"/>
  <c r="L93" i="23"/>
  <c r="L89" i="23"/>
  <c r="L85" i="23"/>
  <c r="L81" i="23"/>
  <c r="L77" i="23"/>
  <c r="L73" i="23"/>
  <c r="L69" i="23"/>
  <c r="L103" i="22"/>
  <c r="L60" i="14"/>
  <c r="L56" i="14"/>
  <c r="L52" i="14"/>
  <c r="L48" i="14"/>
  <c r="L65" i="23"/>
  <c r="L61" i="23"/>
  <c r="L57" i="23"/>
  <c r="L94" i="23"/>
  <c r="L90" i="23"/>
  <c r="L86" i="23"/>
  <c r="L82" i="23"/>
  <c r="L78" i="23"/>
  <c r="L74" i="23"/>
  <c r="L70" i="23"/>
  <c r="L104" i="22"/>
  <c r="L100" i="22"/>
  <c r="L96" i="22"/>
  <c r="L92" i="22"/>
  <c r="L88" i="22"/>
  <c r="L84" i="22"/>
  <c r="L80" i="22"/>
  <c r="L76" i="22"/>
  <c r="L72" i="22"/>
  <c r="L97" i="22"/>
  <c r="L93" i="22"/>
  <c r="L89" i="22"/>
  <c r="L85" i="22"/>
  <c r="L81" i="22"/>
  <c r="L77" i="22"/>
  <c r="L73" i="22"/>
  <c r="L69" i="22"/>
  <c r="L64" i="14"/>
  <c r="L61" i="14"/>
  <c r="L57" i="14"/>
  <c r="L53" i="14"/>
  <c r="L49" i="14"/>
  <c r="L66" i="23"/>
  <c r="L62" i="23"/>
  <c r="L58" i="23"/>
  <c r="L54" i="23"/>
  <c r="L62" i="14"/>
  <c r="L58" i="14"/>
  <c r="L54" i="14"/>
  <c r="L50" i="14"/>
  <c r="L92" i="23"/>
  <c r="L88" i="23"/>
  <c r="L84" i="23"/>
  <c r="L80" i="23"/>
  <c r="L76" i="23"/>
  <c r="L72" i="23"/>
  <c r="L68" i="23"/>
  <c r="L64" i="23"/>
  <c r="L60" i="23"/>
  <c r="L56" i="23"/>
  <c r="L52" i="23"/>
  <c r="L102" i="22"/>
  <c r="L98" i="22"/>
  <c r="L94" i="22"/>
  <c r="L90" i="22"/>
  <c r="L86" i="22"/>
  <c r="L82" i="22"/>
  <c r="L78" i="22"/>
  <c r="L74" i="22"/>
  <c r="L70" i="22"/>
  <c r="L53" i="23"/>
  <c r="L99" i="22"/>
  <c r="L95" i="22"/>
  <c r="L91" i="22"/>
  <c r="L87" i="22"/>
  <c r="L83" i="22"/>
  <c r="L79" i="22"/>
  <c r="L75" i="22"/>
  <c r="L71" i="22"/>
  <c r="L67" i="22"/>
  <c r="L68" i="22"/>
  <c r="L95" i="23"/>
  <c r="L91" i="23"/>
  <c r="L87" i="23"/>
  <c r="L83" i="23"/>
  <c r="L79" i="23"/>
  <c r="L75" i="23"/>
  <c r="L71" i="23"/>
  <c r="L67" i="23"/>
  <c r="L63" i="23"/>
  <c r="L59" i="23"/>
  <c r="L55" i="23"/>
  <c r="L51" i="23"/>
  <c r="L101" i="22"/>
  <c r="L65" i="22"/>
  <c r="C1840" i="1"/>
  <c r="L1840" i="1"/>
  <c r="N1840" i="1"/>
  <c r="S1840" i="1"/>
  <c r="C1839" i="1"/>
  <c r="L1839" i="1"/>
  <c r="N1839" i="1"/>
  <c r="S1839" i="1"/>
  <c r="C1838" i="1"/>
  <c r="L1838" i="1"/>
  <c r="N1838" i="1"/>
  <c r="S1838" i="1"/>
  <c r="C1837" i="1"/>
  <c r="L1837" i="1"/>
  <c r="N1837" i="1"/>
  <c r="S1837" i="1"/>
  <c r="C1836" i="1"/>
  <c r="L1836" i="1"/>
  <c r="N1836" i="1"/>
  <c r="S1836" i="1"/>
  <c r="C1835" i="1"/>
  <c r="L1835" i="1"/>
  <c r="N1835" i="1"/>
  <c r="S1835" i="1"/>
  <c r="C1834" i="1"/>
  <c r="L1834" i="1"/>
  <c r="N1834" i="1"/>
  <c r="S1834" i="1"/>
  <c r="C1833" i="1"/>
  <c r="L1833" i="1"/>
  <c r="N1833" i="1"/>
  <c r="S1833" i="1"/>
  <c r="C1832" i="1"/>
  <c r="L1832" i="1"/>
  <c r="N1832" i="1"/>
  <c r="S1832" i="1"/>
  <c r="C1831" i="1"/>
  <c r="L1831" i="1"/>
  <c r="N1831" i="1"/>
  <c r="S1831" i="1"/>
  <c r="C1830" i="1"/>
  <c r="L1830" i="1"/>
  <c r="N1830" i="1"/>
  <c r="S1830" i="1"/>
  <c r="C1829" i="1"/>
  <c r="L1829" i="1"/>
  <c r="N1829" i="1"/>
  <c r="S1829" i="1"/>
  <c r="C1828" i="1"/>
  <c r="L1828" i="1"/>
  <c r="N1828" i="1"/>
  <c r="S1828" i="1"/>
  <c r="C1827" i="1"/>
  <c r="L1827" i="1"/>
  <c r="N1827" i="1"/>
  <c r="S1827" i="1"/>
  <c r="C1826" i="1" l="1"/>
  <c r="L1826" i="1"/>
  <c r="N1826" i="1"/>
  <c r="S1826" i="1"/>
  <c r="C1825" i="1"/>
  <c r="L1825" i="1"/>
  <c r="N1825" i="1"/>
  <c r="S1825" i="1"/>
  <c r="C1824" i="1"/>
  <c r="L1824" i="1"/>
  <c r="N1824" i="1"/>
  <c r="S1824" i="1"/>
  <c r="C1823" i="1"/>
  <c r="L1823" i="1"/>
  <c r="N1823" i="1"/>
  <c r="S1823" i="1"/>
  <c r="C1822" i="1"/>
  <c r="L1822" i="1"/>
  <c r="N1822" i="1"/>
  <c r="S1822" i="1"/>
  <c r="C1821" i="1"/>
  <c r="L1821" i="1"/>
  <c r="N1821" i="1"/>
  <c r="S1821" i="1"/>
  <c r="C1820" i="1"/>
  <c r="L1820" i="1"/>
  <c r="N1820" i="1"/>
  <c r="S1820" i="1"/>
  <c r="C1819" i="1"/>
  <c r="L1819" i="1"/>
  <c r="N1819" i="1"/>
  <c r="S1819" i="1"/>
  <c r="C1818" i="1"/>
  <c r="L1818" i="1"/>
  <c r="N1818" i="1"/>
  <c r="S1818" i="1"/>
  <c r="C1817" i="1"/>
  <c r="L1817" i="1"/>
  <c r="N1817" i="1"/>
  <c r="S1817" i="1"/>
  <c r="C1816" i="1"/>
  <c r="L1816" i="1"/>
  <c r="N1816" i="1"/>
  <c r="S1816" i="1"/>
  <c r="C1815" i="1"/>
  <c r="L1815" i="1"/>
  <c r="N1815" i="1"/>
  <c r="S1815" i="1"/>
  <c r="C1814" i="1"/>
  <c r="L1814" i="1"/>
  <c r="N1814" i="1"/>
  <c r="S1814" i="1"/>
  <c r="C1813" i="1"/>
  <c r="L1813" i="1"/>
  <c r="N1813" i="1"/>
  <c r="S1813" i="1"/>
  <c r="C1812" i="1"/>
  <c r="L1812" i="1"/>
  <c r="N1812" i="1"/>
  <c r="S1812" i="1"/>
  <c r="C1811" i="1"/>
  <c r="L1811" i="1"/>
  <c r="N1811" i="1"/>
  <c r="S1811" i="1"/>
  <c r="C1810" i="1"/>
  <c r="L1810" i="1"/>
  <c r="N1810" i="1"/>
  <c r="S1810" i="1"/>
  <c r="C1809" i="1"/>
  <c r="L1809" i="1"/>
  <c r="N1809" i="1"/>
  <c r="S1809" i="1"/>
  <c r="C1808" i="1"/>
  <c r="L1808" i="1"/>
  <c r="N1808" i="1"/>
  <c r="S1808" i="1"/>
  <c r="C1807" i="1"/>
  <c r="L1807" i="1"/>
  <c r="N1807" i="1"/>
  <c r="S1807" i="1"/>
  <c r="C1806" i="1"/>
  <c r="L1806" i="1"/>
  <c r="N1806" i="1"/>
  <c r="S1806" i="1"/>
  <c r="C1805" i="1"/>
  <c r="L1805" i="1"/>
  <c r="N1805" i="1"/>
  <c r="S1805" i="1"/>
  <c r="C1804" i="1"/>
  <c r="L1804" i="1"/>
  <c r="N1804" i="1"/>
  <c r="S1804" i="1"/>
  <c r="C1803" i="1"/>
  <c r="L1803" i="1"/>
  <c r="N1803" i="1"/>
  <c r="S1803" i="1"/>
  <c r="C1802" i="1"/>
  <c r="L1802" i="1"/>
  <c r="N1802" i="1"/>
  <c r="S1802" i="1"/>
  <c r="C1800" i="1"/>
  <c r="C1801" i="1"/>
  <c r="L1801" i="1"/>
  <c r="N1801" i="1"/>
  <c r="S1801" i="1"/>
  <c r="S1800" i="1"/>
  <c r="N1800" i="1"/>
  <c r="L1800" i="1"/>
  <c r="C1799" i="1"/>
  <c r="L1799" i="1"/>
  <c r="N1799" i="1"/>
  <c r="S1799" i="1"/>
  <c r="C1798" i="1"/>
  <c r="L1798" i="1"/>
  <c r="N1798" i="1"/>
  <c r="S1798" i="1"/>
  <c r="C1797" i="1"/>
  <c r="L1797" i="1"/>
  <c r="N1797" i="1"/>
  <c r="S1797" i="1"/>
  <c r="C1796" i="1"/>
  <c r="L1796" i="1"/>
  <c r="N1796" i="1"/>
  <c r="S1796" i="1"/>
  <c r="C1795" i="1"/>
  <c r="L1795" i="1"/>
  <c r="N1795" i="1"/>
  <c r="S1795" i="1"/>
  <c r="C1794" i="1"/>
  <c r="L1794" i="1"/>
  <c r="N1794" i="1"/>
  <c r="S1794" i="1"/>
  <c r="C1793" i="1"/>
  <c r="L1793" i="1"/>
  <c r="N1793" i="1"/>
  <c r="S1793" i="1"/>
  <c r="C1792" i="1"/>
  <c r="L1792" i="1"/>
  <c r="N1792" i="1"/>
  <c r="S1792" i="1"/>
  <c r="C1791" i="1"/>
  <c r="L1791" i="1"/>
  <c r="N1791" i="1"/>
  <c r="S1791" i="1"/>
  <c r="C1790" i="1"/>
  <c r="L1790" i="1"/>
  <c r="N1790" i="1"/>
  <c r="S1790" i="1"/>
  <c r="C1789" i="1"/>
  <c r="L1789" i="1"/>
  <c r="N1789" i="1"/>
  <c r="S1789" i="1"/>
  <c r="C1788" i="1"/>
  <c r="L1788" i="1"/>
  <c r="N1788" i="1"/>
  <c r="S1788" i="1"/>
  <c r="C1787" i="1"/>
  <c r="L1787" i="1"/>
  <c r="N1787" i="1"/>
  <c r="S1787" i="1"/>
  <c r="C1786" i="1"/>
  <c r="L1786" i="1"/>
  <c r="N1786" i="1"/>
  <c r="S1786" i="1"/>
  <c r="C1785" i="1"/>
  <c r="L1785" i="1"/>
  <c r="N1785" i="1"/>
  <c r="S1785" i="1"/>
  <c r="C1784" i="1"/>
  <c r="L1784" i="1"/>
  <c r="N1784" i="1"/>
  <c r="S1784" i="1"/>
  <c r="C1783" i="1"/>
  <c r="L1783" i="1"/>
  <c r="N1783" i="1"/>
  <c r="S1783" i="1"/>
  <c r="C1782" i="1"/>
  <c r="L1782" i="1"/>
  <c r="N1782" i="1"/>
  <c r="S1782" i="1"/>
  <c r="C1781" i="1"/>
  <c r="L1781" i="1"/>
  <c r="N1781" i="1"/>
  <c r="S1781" i="1"/>
  <c r="C1780" i="1"/>
  <c r="L1780" i="1"/>
  <c r="N1780" i="1"/>
  <c r="S1780" i="1"/>
  <c r="C1779" i="1"/>
  <c r="L1779" i="1"/>
  <c r="N1779" i="1"/>
  <c r="S1779" i="1"/>
  <c r="C1778" i="1"/>
  <c r="L1778" i="1"/>
  <c r="N1778" i="1"/>
  <c r="S1778" i="1"/>
  <c r="C1777" i="1"/>
  <c r="L1777" i="1"/>
  <c r="N1777" i="1"/>
  <c r="S1777" i="1"/>
  <c r="C1776" i="1"/>
  <c r="L1776" i="1"/>
  <c r="N1776" i="1"/>
  <c r="S1776" i="1"/>
  <c r="C1775" i="1"/>
  <c r="L1775" i="1"/>
  <c r="N1775" i="1"/>
  <c r="S1775" i="1"/>
  <c r="C1774" i="1"/>
  <c r="L1774" i="1"/>
  <c r="N1774" i="1"/>
  <c r="S1774" i="1"/>
  <c r="C1773" i="1"/>
  <c r="L1773" i="1"/>
  <c r="N1773" i="1"/>
  <c r="S1773" i="1"/>
  <c r="C1772" i="1"/>
  <c r="L1772" i="1"/>
  <c r="N1772" i="1"/>
  <c r="S1772" i="1"/>
  <c r="C1771" i="1"/>
  <c r="L1771" i="1"/>
  <c r="N1771" i="1"/>
  <c r="S1771" i="1"/>
  <c r="C1770" i="1"/>
  <c r="L1770" i="1"/>
  <c r="N1770" i="1"/>
  <c r="S1770" i="1"/>
  <c r="C1769" i="1"/>
  <c r="L1769" i="1"/>
  <c r="N1769" i="1"/>
  <c r="S1769" i="1"/>
  <c r="C1768" i="1"/>
  <c r="L1768" i="1"/>
  <c r="N1768" i="1"/>
  <c r="S1768" i="1"/>
  <c r="C1767" i="1"/>
  <c r="L1767" i="1"/>
  <c r="N1767" i="1"/>
  <c r="S1767" i="1"/>
  <c r="C1766" i="1"/>
  <c r="L1766" i="1"/>
  <c r="N1766" i="1"/>
  <c r="S1766" i="1"/>
  <c r="C1765" i="1"/>
  <c r="L1765" i="1"/>
  <c r="N1765" i="1"/>
  <c r="S1765" i="1"/>
  <c r="C1764" i="1"/>
  <c r="L1764" i="1"/>
  <c r="N1764" i="1"/>
  <c r="S1764" i="1"/>
  <c r="C1763" i="1"/>
  <c r="L1763" i="1"/>
  <c r="N1763" i="1"/>
  <c r="S1763" i="1"/>
  <c r="C1762" i="1"/>
  <c r="L1762" i="1"/>
  <c r="N1762" i="1"/>
  <c r="S1762" i="1"/>
  <c r="C1761" i="1"/>
  <c r="L1761" i="1"/>
  <c r="N1761" i="1"/>
  <c r="S1761" i="1"/>
  <c r="C1760" i="1"/>
  <c r="L1760" i="1"/>
  <c r="N1760" i="1"/>
  <c r="S1760" i="1"/>
  <c r="C1759" i="1"/>
  <c r="L1759" i="1"/>
  <c r="N1759" i="1"/>
  <c r="S1759" i="1"/>
  <c r="C1758" i="1"/>
  <c r="L1758" i="1"/>
  <c r="N1758" i="1"/>
  <c r="S1758" i="1"/>
  <c r="C1757" i="1" l="1"/>
  <c r="L1757" i="1"/>
  <c r="N1757" i="1"/>
  <c r="S1757" i="1"/>
  <c r="C1756" i="1"/>
  <c r="L1756" i="1"/>
  <c r="N1756" i="1"/>
  <c r="S1756" i="1"/>
  <c r="C1755" i="1"/>
  <c r="L1755" i="1"/>
  <c r="N1755" i="1"/>
  <c r="S1755" i="1"/>
  <c r="C1754" i="1"/>
  <c r="L1754" i="1"/>
  <c r="N1754" i="1"/>
  <c r="S1754" i="1"/>
  <c r="C1753" i="1"/>
  <c r="L1753" i="1"/>
  <c r="N1753" i="1"/>
  <c r="S1753" i="1"/>
  <c r="C1752" i="1"/>
  <c r="C1751" i="1"/>
  <c r="C1750" i="1"/>
  <c r="L1752" i="1"/>
  <c r="N1752" i="1"/>
  <c r="S1752" i="1"/>
  <c r="L1751" i="1"/>
  <c r="N1751" i="1"/>
  <c r="S1751" i="1"/>
  <c r="L1750" i="1"/>
  <c r="N1750" i="1"/>
  <c r="S1750" i="1"/>
  <c r="C1749" i="1"/>
  <c r="L1749" i="1"/>
  <c r="N1749" i="1"/>
  <c r="S1749" i="1"/>
  <c r="C1748" i="1"/>
  <c r="L1748" i="1"/>
  <c r="N1748" i="1"/>
  <c r="S1748" i="1"/>
  <c r="C1747" i="1"/>
  <c r="L1747" i="1"/>
  <c r="N1747" i="1"/>
  <c r="S1747" i="1"/>
  <c r="C1746" i="1"/>
  <c r="L1746" i="1"/>
  <c r="N1746" i="1"/>
  <c r="S1746" i="1"/>
  <c r="N1745" i="1"/>
  <c r="L1745" i="1"/>
  <c r="S1745" i="1"/>
  <c r="C1745" i="1"/>
  <c r="C1744" i="1"/>
  <c r="L1744" i="1"/>
  <c r="N1744" i="1"/>
  <c r="S1744" i="1"/>
  <c r="C1743" i="1"/>
  <c r="L1743" i="1"/>
  <c r="N1743" i="1"/>
  <c r="S1743" i="1"/>
  <c r="C1742" i="1"/>
  <c r="L1742" i="1"/>
  <c r="N1742" i="1"/>
  <c r="S1742" i="1"/>
  <c r="C1741" i="1"/>
  <c r="L1741" i="1"/>
  <c r="N1741" i="1"/>
  <c r="S1741" i="1"/>
  <c r="C1740" i="1"/>
  <c r="L1740" i="1"/>
  <c r="N1740" i="1"/>
  <c r="S1740" i="1"/>
  <c r="C1739" i="1"/>
  <c r="L1739" i="1"/>
  <c r="N1739" i="1"/>
  <c r="S1739" i="1"/>
  <c r="C1738" i="1"/>
  <c r="L1738" i="1"/>
  <c r="N1738" i="1"/>
  <c r="S1738" i="1"/>
  <c r="C1737" i="1"/>
  <c r="L1737" i="1"/>
  <c r="N1737" i="1"/>
  <c r="S1737" i="1"/>
  <c r="C1736" i="1"/>
  <c r="L1736" i="1"/>
  <c r="N1736" i="1"/>
  <c r="S1736" i="1"/>
  <c r="C1735" i="1"/>
  <c r="L1735" i="1"/>
  <c r="N1735" i="1"/>
  <c r="S1735" i="1"/>
  <c r="S1734" i="1"/>
  <c r="N1734" i="1"/>
  <c r="L1734" i="1"/>
  <c r="C1734" i="1"/>
  <c r="C1733" i="1"/>
  <c r="L1733" i="1"/>
  <c r="N1733" i="1"/>
  <c r="S1733" i="1"/>
  <c r="C1732" i="1"/>
  <c r="L1732" i="1"/>
  <c r="N1732" i="1"/>
  <c r="S1732" i="1"/>
  <c r="C1731" i="1"/>
  <c r="L1731" i="1"/>
  <c r="N1731" i="1"/>
  <c r="S1731" i="1"/>
  <c r="C1730" i="1"/>
  <c r="L1730" i="1"/>
  <c r="N1730" i="1"/>
  <c r="S1730" i="1"/>
  <c r="C1729" i="1"/>
  <c r="L1729" i="1"/>
  <c r="N1729" i="1"/>
  <c r="S1729" i="1"/>
  <c r="C1728" i="1"/>
  <c r="L1728" i="1"/>
  <c r="N1728" i="1"/>
  <c r="S1728" i="1"/>
  <c r="C1727" i="1"/>
  <c r="L1727" i="1"/>
  <c r="N1727" i="1"/>
  <c r="S1727" i="1"/>
  <c r="C1726" i="1"/>
  <c r="L1726" i="1"/>
  <c r="N1726" i="1"/>
  <c r="S1726" i="1"/>
  <c r="C1725" i="1"/>
  <c r="L1725" i="1"/>
  <c r="N1725" i="1"/>
  <c r="S1725" i="1"/>
  <c r="C1724" i="1"/>
  <c r="L1724" i="1"/>
  <c r="N1724" i="1"/>
  <c r="S1724" i="1"/>
  <c r="N1723" i="1"/>
  <c r="N1722" i="1"/>
  <c r="L1723" i="1"/>
  <c r="S1723" i="1"/>
  <c r="C1723" i="1"/>
  <c r="C1722" i="1"/>
  <c r="L1722" i="1"/>
  <c r="S1722" i="1"/>
  <c r="C1721" i="1"/>
  <c r="L1721" i="1"/>
  <c r="N1721" i="1"/>
  <c r="S1721" i="1"/>
  <c r="C1720" i="1"/>
  <c r="L1720" i="1"/>
  <c r="N1720" i="1"/>
  <c r="S1720" i="1"/>
  <c r="C1719" i="1"/>
  <c r="L1719" i="1"/>
  <c r="N1719" i="1"/>
  <c r="S1719" i="1"/>
  <c r="C1718" i="1"/>
  <c r="L1718" i="1"/>
  <c r="N1718" i="1"/>
  <c r="S1718" i="1"/>
  <c r="C1717" i="1"/>
  <c r="L1717" i="1"/>
  <c r="N1717" i="1"/>
  <c r="S1717" i="1"/>
  <c r="C1716" i="1"/>
  <c r="L1716" i="1"/>
  <c r="N1716" i="1"/>
  <c r="S1716" i="1"/>
  <c r="C1715" i="1"/>
  <c r="L1715" i="1"/>
  <c r="N1715" i="1"/>
  <c r="S1715" i="1"/>
  <c r="C1714" i="1"/>
  <c r="L1714" i="1"/>
  <c r="N1714" i="1"/>
  <c r="S1714" i="1"/>
  <c r="C1713" i="1"/>
  <c r="L1713" i="1"/>
  <c r="N1713" i="1"/>
  <c r="S1713" i="1"/>
  <c r="C1712" i="1"/>
  <c r="L1712" i="1"/>
  <c r="N1712" i="1"/>
  <c r="S1712" i="1"/>
  <c r="C1711" i="1"/>
  <c r="L1711" i="1"/>
  <c r="N1711" i="1"/>
  <c r="S1711" i="1"/>
  <c r="C1710" i="1"/>
  <c r="L1710" i="1"/>
  <c r="N1710" i="1"/>
  <c r="S1710" i="1"/>
  <c r="C1709" i="1"/>
  <c r="L1709" i="1"/>
  <c r="N1709" i="1"/>
  <c r="S1709" i="1"/>
  <c r="C1705" i="1"/>
  <c r="C1706" i="1"/>
  <c r="C1707" i="1"/>
  <c r="C1708" i="1"/>
  <c r="L1705" i="1"/>
  <c r="L1706" i="1"/>
  <c r="L1707" i="1"/>
  <c r="L1708" i="1"/>
  <c r="N1705" i="1"/>
  <c r="N1706" i="1"/>
  <c r="N1707" i="1"/>
  <c r="N1708" i="1"/>
  <c r="S1705" i="1"/>
  <c r="S1706" i="1"/>
  <c r="S1707" i="1"/>
  <c r="S1708" i="1"/>
  <c r="C1704" i="1"/>
  <c r="L1704" i="1"/>
  <c r="N1704" i="1"/>
  <c r="S1704" i="1"/>
  <c r="C1703" i="1"/>
  <c r="L1703" i="1"/>
  <c r="N1703" i="1"/>
  <c r="S1703" i="1"/>
  <c r="C1702" i="1"/>
  <c r="L1702" i="1"/>
  <c r="N1702" i="1"/>
  <c r="S1702" i="1"/>
  <c r="C1701" i="1"/>
  <c r="L1701" i="1"/>
  <c r="N1701" i="1"/>
  <c r="S1701" i="1"/>
  <c r="C1700" i="1"/>
  <c r="L1700" i="1"/>
  <c r="N1700" i="1"/>
  <c r="S1700" i="1"/>
  <c r="C1699" i="1"/>
  <c r="L1699" i="1"/>
  <c r="N1699" i="1"/>
  <c r="S1699" i="1"/>
  <c r="C1698" i="1"/>
  <c r="L1698" i="1"/>
  <c r="N1698" i="1"/>
  <c r="S1698" i="1"/>
  <c r="C1697" i="1"/>
  <c r="L1697" i="1"/>
  <c r="N1697" i="1"/>
  <c r="S1697" i="1"/>
  <c r="C1696" i="1"/>
  <c r="L1696" i="1"/>
  <c r="N1696" i="1"/>
  <c r="S1696" i="1"/>
  <c r="C1695" i="1"/>
  <c r="L1695" i="1"/>
  <c r="N1695" i="1"/>
  <c r="S1695" i="1"/>
  <c r="C1694" i="1"/>
  <c r="L1694" i="1"/>
  <c r="N1694" i="1"/>
  <c r="S1694" i="1"/>
  <c r="C1693" i="1"/>
  <c r="L1693" i="1"/>
  <c r="N1693" i="1"/>
  <c r="S1693" i="1"/>
  <c r="C1692" i="1"/>
  <c r="L1692" i="1"/>
  <c r="N1692" i="1"/>
  <c r="S1692" i="1"/>
  <c r="C1691" i="1"/>
  <c r="L1691" i="1"/>
  <c r="N1691" i="1"/>
  <c r="S1691" i="1"/>
  <c r="C1690" i="1"/>
  <c r="L1690" i="1"/>
  <c r="N1690" i="1"/>
  <c r="S1690" i="1"/>
  <c r="C1689" i="1"/>
  <c r="L1689" i="1"/>
  <c r="N1689" i="1"/>
  <c r="S1689" i="1"/>
  <c r="C1688" i="1"/>
  <c r="L1688" i="1"/>
  <c r="N1688" i="1"/>
  <c r="S1688" i="1"/>
  <c r="C1687" i="1"/>
  <c r="L1687" i="1"/>
  <c r="N1687" i="1"/>
  <c r="S1687" i="1"/>
  <c r="C1686" i="1"/>
  <c r="L1686" i="1"/>
  <c r="N1686" i="1"/>
  <c r="S1686" i="1"/>
  <c r="C1685" i="1"/>
  <c r="L1685" i="1"/>
  <c r="N1685" i="1"/>
  <c r="S1685" i="1"/>
  <c r="C1684" i="1"/>
  <c r="L1684" i="1"/>
  <c r="N1684" i="1"/>
  <c r="S1684" i="1"/>
  <c r="C1683" i="1"/>
  <c r="L1683" i="1"/>
  <c r="N1683" i="1"/>
  <c r="S1683" i="1"/>
  <c r="C1682" i="1"/>
  <c r="L1682" i="1"/>
  <c r="N1682" i="1"/>
  <c r="S1682" i="1"/>
  <c r="C1681" i="1"/>
  <c r="L1681" i="1"/>
  <c r="N1681" i="1"/>
  <c r="S1681" i="1"/>
  <c r="C1680" i="1"/>
  <c r="L1680" i="1"/>
  <c r="N1680" i="1"/>
  <c r="S1680" i="1"/>
  <c r="C1679" i="1"/>
  <c r="L1679" i="1"/>
  <c r="N1679" i="1"/>
  <c r="S1679" i="1"/>
  <c r="C1678" i="1"/>
  <c r="L1678" i="1"/>
  <c r="N1678" i="1"/>
  <c r="S1678" i="1"/>
  <c r="C1677" i="1"/>
  <c r="L1677" i="1"/>
  <c r="N1677" i="1"/>
  <c r="S1677" i="1"/>
  <c r="C1676" i="1"/>
  <c r="L1676" i="1"/>
  <c r="N1676" i="1"/>
  <c r="S1676" i="1"/>
  <c r="C1675" i="1"/>
  <c r="L1675" i="1"/>
  <c r="N1675" i="1"/>
  <c r="S1675" i="1"/>
  <c r="C1674" i="1"/>
  <c r="L1674" i="1"/>
  <c r="N1674" i="1"/>
  <c r="S1674" i="1"/>
  <c r="C1673" i="1"/>
  <c r="L1673" i="1"/>
  <c r="N1673" i="1"/>
  <c r="S1673" i="1"/>
  <c r="C1672" i="1"/>
  <c r="L1672" i="1"/>
  <c r="N1672" i="1"/>
  <c r="S1672" i="1"/>
  <c r="C1671" i="1"/>
  <c r="L1671" i="1"/>
  <c r="N1671" i="1"/>
  <c r="S1671" i="1"/>
  <c r="C1670" i="1"/>
  <c r="L1670" i="1"/>
  <c r="N1670" i="1"/>
  <c r="S1670" i="1"/>
  <c r="C1669" i="1"/>
  <c r="L1669" i="1"/>
  <c r="N1669" i="1"/>
  <c r="S1669" i="1"/>
  <c r="C1668" i="1"/>
  <c r="C1667" i="1"/>
  <c r="C1666" i="1"/>
  <c r="C1665" i="1"/>
  <c r="L1668" i="1"/>
  <c r="N1668" i="1"/>
  <c r="S1668" i="1"/>
  <c r="L1667" i="1"/>
  <c r="N1667" i="1"/>
  <c r="S1667" i="1"/>
  <c r="L1666" i="1"/>
  <c r="N1666" i="1"/>
  <c r="S1666" i="1"/>
  <c r="L1665" i="1"/>
  <c r="N1665" i="1"/>
  <c r="S1665" i="1"/>
  <c r="C1664" i="1"/>
  <c r="L1664" i="1"/>
  <c r="N1664" i="1"/>
  <c r="S1664" i="1"/>
  <c r="C1663" i="1"/>
  <c r="L1663" i="1"/>
  <c r="N1663" i="1"/>
  <c r="S1663" i="1"/>
  <c r="C1662" i="1"/>
  <c r="L1662" i="1"/>
  <c r="N1662" i="1"/>
  <c r="S1662" i="1"/>
  <c r="S1661" i="1"/>
  <c r="N1661" i="1"/>
  <c r="L1661" i="1"/>
  <c r="C1661" i="1"/>
  <c r="S1660" i="1"/>
  <c r="N1660" i="1"/>
  <c r="L1660" i="1"/>
  <c r="C1660" i="1"/>
  <c r="S1659" i="1"/>
  <c r="N1659" i="1"/>
  <c r="L1659" i="1"/>
  <c r="C1659" i="1"/>
  <c r="S1658" i="1"/>
  <c r="N1658" i="1"/>
  <c r="L1658" i="1"/>
  <c r="C1658" i="1"/>
  <c r="C1657" i="1"/>
  <c r="L1657" i="1"/>
  <c r="N1657" i="1"/>
  <c r="S1657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T23" i="1"/>
  <c r="T455" i="1"/>
  <c r="H78" i="5" l="1"/>
  <c r="G78" i="5"/>
  <c r="F78" i="5"/>
  <c r="E78" i="5"/>
  <c r="D78" i="5"/>
  <c r="H77" i="5"/>
  <c r="G77" i="5"/>
  <c r="F77" i="5"/>
  <c r="E77" i="5"/>
  <c r="D77" i="5"/>
  <c r="H76" i="5"/>
  <c r="G76" i="5"/>
  <c r="F76" i="5"/>
  <c r="E76" i="5"/>
  <c r="D76" i="5"/>
  <c r="H75" i="5"/>
  <c r="G75" i="5"/>
  <c r="F75" i="5"/>
  <c r="E75" i="5"/>
  <c r="D75" i="5"/>
  <c r="H74" i="5"/>
  <c r="G74" i="5"/>
  <c r="F74" i="5"/>
  <c r="E74" i="5"/>
  <c r="D74" i="5"/>
  <c r="H73" i="5"/>
  <c r="G73" i="5"/>
  <c r="F73" i="5"/>
  <c r="E73" i="5"/>
  <c r="D73" i="5"/>
  <c r="H72" i="5"/>
  <c r="G72" i="5"/>
  <c r="F72" i="5"/>
  <c r="E72" i="5"/>
  <c r="D72" i="5"/>
  <c r="H71" i="5"/>
  <c r="G71" i="5"/>
  <c r="F71" i="5"/>
  <c r="E71" i="5"/>
  <c r="D71" i="5"/>
  <c r="H70" i="5"/>
  <c r="G70" i="5"/>
  <c r="F70" i="5"/>
  <c r="E70" i="5"/>
  <c r="D70" i="5"/>
  <c r="H69" i="5"/>
  <c r="G69" i="5"/>
  <c r="F69" i="5"/>
  <c r="E69" i="5"/>
  <c r="D69" i="5"/>
  <c r="L68" i="5"/>
  <c r="K68" i="5"/>
  <c r="J68" i="5"/>
  <c r="I68" i="5"/>
  <c r="A68" i="5"/>
  <c r="H67" i="5"/>
  <c r="G67" i="5"/>
  <c r="F67" i="5"/>
  <c r="E67" i="5"/>
  <c r="D67" i="5"/>
  <c r="H66" i="5"/>
  <c r="G66" i="5"/>
  <c r="F66" i="5"/>
  <c r="E66" i="5"/>
  <c r="D66" i="5"/>
  <c r="H65" i="5"/>
  <c r="G65" i="5"/>
  <c r="F65" i="5"/>
  <c r="E65" i="5"/>
  <c r="D65" i="5"/>
  <c r="H64" i="5"/>
  <c r="G64" i="5"/>
  <c r="F64" i="5"/>
  <c r="E64" i="5"/>
  <c r="D64" i="5"/>
  <c r="H63" i="5"/>
  <c r="G63" i="5"/>
  <c r="F63" i="5"/>
  <c r="E63" i="5"/>
  <c r="D63" i="5"/>
  <c r="H62" i="5"/>
  <c r="G62" i="5"/>
  <c r="F62" i="5"/>
  <c r="E62" i="5"/>
  <c r="D62" i="5"/>
  <c r="H61" i="5"/>
  <c r="G61" i="5"/>
  <c r="F61" i="5"/>
  <c r="E61" i="5"/>
  <c r="D61" i="5"/>
  <c r="H60" i="5"/>
  <c r="G60" i="5"/>
  <c r="F60" i="5"/>
  <c r="E60" i="5"/>
  <c r="D60" i="5"/>
  <c r="H59" i="5"/>
  <c r="G59" i="5"/>
  <c r="F59" i="5"/>
  <c r="E59" i="5"/>
  <c r="D59" i="5"/>
  <c r="H58" i="5"/>
  <c r="G58" i="5"/>
  <c r="F58" i="5"/>
  <c r="E58" i="5"/>
  <c r="D58" i="5"/>
  <c r="L57" i="5"/>
  <c r="K57" i="5"/>
  <c r="J57" i="5"/>
  <c r="I57" i="5"/>
  <c r="A57" i="5"/>
  <c r="H56" i="5"/>
  <c r="G56" i="5"/>
  <c r="F56" i="5"/>
  <c r="H55" i="5"/>
  <c r="G55" i="5"/>
  <c r="F55" i="5"/>
  <c r="H54" i="5"/>
  <c r="G54" i="5"/>
  <c r="F54" i="5"/>
  <c r="H53" i="5"/>
  <c r="G53" i="5"/>
  <c r="F53" i="5"/>
  <c r="H52" i="5"/>
  <c r="G52" i="5"/>
  <c r="F52" i="5"/>
  <c r="H51" i="5"/>
  <c r="G51" i="5"/>
  <c r="F51" i="5"/>
  <c r="H50" i="5"/>
  <c r="G50" i="5"/>
  <c r="F50" i="5"/>
  <c r="H49" i="5"/>
  <c r="G49" i="5"/>
  <c r="F49" i="5"/>
  <c r="H48" i="5"/>
  <c r="G48" i="5"/>
  <c r="F48" i="5"/>
  <c r="H47" i="5"/>
  <c r="G47" i="5"/>
  <c r="F47" i="5"/>
  <c r="L46" i="5"/>
  <c r="K46" i="5"/>
  <c r="J46" i="5"/>
  <c r="I46" i="5"/>
  <c r="A46" i="5"/>
  <c r="H45" i="5"/>
  <c r="G45" i="5"/>
  <c r="F45" i="5"/>
  <c r="H44" i="5"/>
  <c r="G44" i="5"/>
  <c r="F44" i="5"/>
  <c r="H43" i="5"/>
  <c r="G43" i="5"/>
  <c r="F43" i="5"/>
  <c r="H42" i="5"/>
  <c r="G42" i="5"/>
  <c r="F42" i="5"/>
  <c r="H41" i="5"/>
  <c r="G41" i="5"/>
  <c r="F41" i="5"/>
  <c r="H40" i="5"/>
  <c r="G40" i="5"/>
  <c r="F40" i="5"/>
  <c r="H39" i="5"/>
  <c r="G39" i="5"/>
  <c r="F39" i="5"/>
  <c r="H38" i="5"/>
  <c r="G38" i="5"/>
  <c r="F38" i="5"/>
  <c r="H37" i="5"/>
  <c r="G37" i="5"/>
  <c r="F37" i="5"/>
  <c r="H36" i="5"/>
  <c r="G36" i="5"/>
  <c r="F36" i="5"/>
  <c r="L35" i="5"/>
  <c r="K35" i="5"/>
  <c r="J35" i="5"/>
  <c r="I35" i="5"/>
  <c r="A35" i="5"/>
  <c r="H34" i="5"/>
  <c r="G34" i="5"/>
  <c r="F34" i="5"/>
  <c r="H33" i="5"/>
  <c r="G33" i="5"/>
  <c r="F33" i="5"/>
  <c r="H32" i="5"/>
  <c r="G32" i="5"/>
  <c r="F32" i="5"/>
  <c r="H31" i="5"/>
  <c r="G31" i="5"/>
  <c r="F31" i="5"/>
  <c r="H30" i="5"/>
  <c r="G30" i="5"/>
  <c r="F30" i="5"/>
  <c r="H29" i="5"/>
  <c r="G29" i="5"/>
  <c r="F29" i="5"/>
  <c r="H28" i="5"/>
  <c r="G28" i="5"/>
  <c r="F28" i="5"/>
  <c r="H27" i="5"/>
  <c r="G27" i="5"/>
  <c r="F27" i="5"/>
  <c r="H26" i="5"/>
  <c r="G26" i="5"/>
  <c r="F26" i="5"/>
  <c r="H25" i="5"/>
  <c r="G25" i="5"/>
  <c r="F25" i="5"/>
  <c r="L24" i="5"/>
  <c r="K24" i="5"/>
  <c r="J24" i="5"/>
  <c r="I24" i="5"/>
  <c r="A24" i="5"/>
  <c r="H23" i="5"/>
  <c r="G23" i="5"/>
  <c r="F23" i="5"/>
  <c r="H22" i="5"/>
  <c r="G22" i="5"/>
  <c r="F22" i="5"/>
  <c r="H21" i="5"/>
  <c r="G21" i="5"/>
  <c r="F21" i="5"/>
  <c r="H20" i="5"/>
  <c r="G20" i="5"/>
  <c r="F20" i="5"/>
  <c r="H19" i="5"/>
  <c r="G19" i="5"/>
  <c r="F19" i="5"/>
  <c r="H18" i="5"/>
  <c r="G18" i="5"/>
  <c r="F18" i="5"/>
  <c r="H17" i="5"/>
  <c r="G17" i="5"/>
  <c r="F17" i="5"/>
  <c r="H16" i="5"/>
  <c r="G16" i="5"/>
  <c r="F16" i="5"/>
  <c r="H15" i="5"/>
  <c r="G15" i="5"/>
  <c r="F15" i="5"/>
  <c r="H14" i="5"/>
  <c r="G14" i="5"/>
  <c r="F14" i="5"/>
  <c r="L13" i="5"/>
  <c r="K13" i="5"/>
  <c r="J13" i="5"/>
  <c r="I13" i="5"/>
  <c r="A13" i="5"/>
  <c r="F12" i="5"/>
  <c r="E12" i="5"/>
  <c r="D12" i="5"/>
  <c r="F11" i="5"/>
  <c r="E11" i="5"/>
  <c r="D11" i="5"/>
  <c r="F10" i="5"/>
  <c r="E10" i="5"/>
  <c r="D10" i="5"/>
  <c r="F9" i="5"/>
  <c r="E9" i="5"/>
  <c r="D9" i="5"/>
  <c r="F8" i="5"/>
  <c r="E8" i="5"/>
  <c r="D8" i="5"/>
  <c r="F7" i="5"/>
  <c r="E7" i="5"/>
  <c r="D7" i="5"/>
  <c r="F6" i="5"/>
  <c r="E6" i="5"/>
  <c r="D6" i="5"/>
  <c r="F5" i="5"/>
  <c r="E5" i="5"/>
  <c r="D5" i="5"/>
  <c r="F4" i="5"/>
  <c r="E4" i="5"/>
  <c r="D4" i="5"/>
  <c r="F3" i="5"/>
  <c r="E3" i="5"/>
  <c r="D3" i="5"/>
  <c r="L2" i="5"/>
  <c r="K2" i="5"/>
  <c r="J2" i="5"/>
  <c r="I2" i="5"/>
  <c r="H2" i="5"/>
  <c r="G2" i="5"/>
  <c r="A2" i="5"/>
  <c r="K64" i="22"/>
  <c r="J64" i="22"/>
  <c r="I64" i="22"/>
  <c r="K63" i="22"/>
  <c r="J63" i="22"/>
  <c r="I63" i="22"/>
  <c r="K62" i="22"/>
  <c r="J62" i="22"/>
  <c r="I62" i="22"/>
  <c r="K61" i="22"/>
  <c r="J61" i="22"/>
  <c r="I61" i="22"/>
  <c r="K60" i="22"/>
  <c r="J60" i="22"/>
  <c r="I60" i="22"/>
  <c r="K59" i="22"/>
  <c r="J59" i="22"/>
  <c r="I59" i="22"/>
  <c r="K58" i="22"/>
  <c r="J58" i="22"/>
  <c r="I58" i="22"/>
  <c r="K57" i="22"/>
  <c r="J57" i="22"/>
  <c r="I57" i="22"/>
  <c r="K56" i="22"/>
  <c r="J56" i="22"/>
  <c r="I56" i="22"/>
  <c r="K55" i="22"/>
  <c r="J55" i="22"/>
  <c r="I55" i="22"/>
  <c r="K54" i="22"/>
  <c r="J54" i="22"/>
  <c r="I54" i="22"/>
  <c r="K53" i="22"/>
  <c r="J53" i="22"/>
  <c r="I53" i="22"/>
  <c r="K52" i="22"/>
  <c r="J52" i="22"/>
  <c r="I52" i="22"/>
  <c r="K51" i="22"/>
  <c r="J51" i="22"/>
  <c r="I51" i="22"/>
  <c r="K50" i="22"/>
  <c r="J50" i="22"/>
  <c r="I50" i="22"/>
  <c r="K49" i="22"/>
  <c r="J49" i="22"/>
  <c r="I49" i="22"/>
  <c r="K48" i="22"/>
  <c r="J48" i="22"/>
  <c r="I48" i="22"/>
  <c r="K47" i="22"/>
  <c r="J47" i="22"/>
  <c r="I47" i="22"/>
  <c r="D47" i="22"/>
  <c r="K46" i="22"/>
  <c r="J46" i="22"/>
  <c r="I46" i="22"/>
  <c r="D46" i="22"/>
  <c r="K45" i="22"/>
  <c r="J45" i="22"/>
  <c r="I45" i="22"/>
  <c r="D45" i="22"/>
  <c r="K44" i="22"/>
  <c r="J44" i="22"/>
  <c r="I44" i="22"/>
  <c r="K43" i="22"/>
  <c r="J43" i="22"/>
  <c r="I43" i="22"/>
  <c r="K42" i="22"/>
  <c r="J42" i="22"/>
  <c r="I42" i="22"/>
  <c r="K41" i="22"/>
  <c r="J41" i="22"/>
  <c r="I41" i="22"/>
  <c r="D41" i="22"/>
  <c r="K40" i="22"/>
  <c r="J40" i="22"/>
  <c r="I40" i="22"/>
  <c r="D40" i="22"/>
  <c r="K39" i="22"/>
  <c r="J39" i="22"/>
  <c r="I39" i="22"/>
  <c r="D39" i="22"/>
  <c r="K38" i="22"/>
  <c r="J38" i="22"/>
  <c r="I38" i="22"/>
  <c r="K37" i="22"/>
  <c r="J37" i="22"/>
  <c r="I37" i="22"/>
  <c r="D37" i="22"/>
  <c r="K36" i="22"/>
  <c r="J36" i="22"/>
  <c r="I36" i="22"/>
  <c r="D36" i="22"/>
  <c r="K35" i="22"/>
  <c r="J35" i="22"/>
  <c r="I35" i="22"/>
  <c r="K34" i="22"/>
  <c r="J34" i="22"/>
  <c r="I34" i="22"/>
  <c r="D34" i="22"/>
  <c r="K33" i="22"/>
  <c r="J33" i="22"/>
  <c r="I33" i="22"/>
  <c r="D33" i="22"/>
  <c r="K24" i="22"/>
  <c r="D24" i="22"/>
  <c r="I22" i="22"/>
  <c r="F21" i="22"/>
  <c r="F20" i="22"/>
  <c r="F19" i="22"/>
  <c r="G16" i="22"/>
  <c r="F16" i="22"/>
  <c r="E10" i="22"/>
  <c r="E9" i="22" s="1"/>
  <c r="L7" i="22"/>
  <c r="I28" i="22" s="1"/>
  <c r="L6" i="22"/>
  <c r="D6" i="22"/>
  <c r="K50" i="23"/>
  <c r="J50" i="23"/>
  <c r="I50" i="23"/>
  <c r="K49" i="23"/>
  <c r="J49" i="23"/>
  <c r="I49" i="23"/>
  <c r="K48" i="23"/>
  <c r="J48" i="23"/>
  <c r="I48" i="23"/>
  <c r="K47" i="23"/>
  <c r="J47" i="23"/>
  <c r="I47" i="23"/>
  <c r="D47" i="23"/>
  <c r="K46" i="23"/>
  <c r="J46" i="23"/>
  <c r="I46" i="23"/>
  <c r="D46" i="23"/>
  <c r="K45" i="23"/>
  <c r="J45" i="23"/>
  <c r="I45" i="23"/>
  <c r="D45" i="23"/>
  <c r="K44" i="23"/>
  <c r="J44" i="23"/>
  <c r="I44" i="23"/>
  <c r="D44" i="23"/>
  <c r="K43" i="23"/>
  <c r="J43" i="23"/>
  <c r="I43" i="23"/>
  <c r="D43" i="23"/>
  <c r="K42" i="23"/>
  <c r="J42" i="23"/>
  <c r="I42" i="23"/>
  <c r="D42" i="23"/>
  <c r="K41" i="23"/>
  <c r="J41" i="23"/>
  <c r="I41" i="23"/>
  <c r="D41" i="23"/>
  <c r="K40" i="23"/>
  <c r="J40" i="23"/>
  <c r="I40" i="23"/>
  <c r="D40" i="23"/>
  <c r="K39" i="23"/>
  <c r="J39" i="23"/>
  <c r="I39" i="23"/>
  <c r="D39" i="23"/>
  <c r="K38" i="23"/>
  <c r="J38" i="23"/>
  <c r="I38" i="23"/>
  <c r="K37" i="23"/>
  <c r="J37" i="23"/>
  <c r="I37" i="23"/>
  <c r="D37" i="23"/>
  <c r="K36" i="23"/>
  <c r="J36" i="23"/>
  <c r="I36" i="23"/>
  <c r="D36" i="23"/>
  <c r="K35" i="23"/>
  <c r="J35" i="23"/>
  <c r="I35" i="23"/>
  <c r="D35" i="23"/>
  <c r="K34" i="23"/>
  <c r="J34" i="23"/>
  <c r="I34" i="23"/>
  <c r="D34" i="23"/>
  <c r="K33" i="23"/>
  <c r="J33" i="23"/>
  <c r="I33" i="23"/>
  <c r="D33" i="23"/>
  <c r="K32" i="23"/>
  <c r="J32" i="23"/>
  <c r="I32" i="23"/>
  <c r="D32" i="23"/>
  <c r="K31" i="23"/>
  <c r="J31" i="23"/>
  <c r="I31" i="23"/>
  <c r="D31" i="23"/>
  <c r="K22" i="23"/>
  <c r="D22" i="23"/>
  <c r="I20" i="23"/>
  <c r="B17" i="23"/>
  <c r="E17" i="23" s="1"/>
  <c r="E10" i="23"/>
  <c r="L7" i="23"/>
  <c r="D26" i="23" s="1"/>
  <c r="L6" i="23"/>
  <c r="D6" i="23"/>
  <c r="L22" i="23" s="1"/>
  <c r="L18" i="23" s="1"/>
  <c r="K46" i="14"/>
  <c r="J46" i="14"/>
  <c r="I46" i="14"/>
  <c r="K45" i="14"/>
  <c r="J45" i="14"/>
  <c r="I45" i="14"/>
  <c r="K44" i="14"/>
  <c r="J44" i="14"/>
  <c r="I44" i="14"/>
  <c r="K43" i="14"/>
  <c r="J43" i="14"/>
  <c r="I43" i="14"/>
  <c r="K42" i="14"/>
  <c r="J42" i="14"/>
  <c r="I42" i="14"/>
  <c r="K41" i="14"/>
  <c r="J41" i="14"/>
  <c r="I41" i="14"/>
  <c r="D41" i="14"/>
  <c r="K40" i="14"/>
  <c r="J40" i="14"/>
  <c r="I40" i="14"/>
  <c r="D40" i="14"/>
  <c r="K39" i="14"/>
  <c r="J39" i="14"/>
  <c r="I39" i="14"/>
  <c r="D39" i="14"/>
  <c r="K38" i="14"/>
  <c r="J38" i="14"/>
  <c r="I38" i="14"/>
  <c r="D38" i="14"/>
  <c r="K37" i="14"/>
  <c r="J37" i="14"/>
  <c r="I37" i="14"/>
  <c r="D37" i="14"/>
  <c r="K36" i="14"/>
  <c r="J36" i="14"/>
  <c r="I36" i="14"/>
  <c r="D36" i="14"/>
  <c r="K35" i="14"/>
  <c r="J35" i="14"/>
  <c r="I35" i="14"/>
  <c r="D35" i="14"/>
  <c r="K34" i="14"/>
  <c r="J34" i="14"/>
  <c r="I34" i="14"/>
  <c r="D34" i="14"/>
  <c r="K33" i="14"/>
  <c r="J33" i="14"/>
  <c r="I33" i="14"/>
  <c r="D33" i="14"/>
  <c r="K32" i="14"/>
  <c r="J32" i="14"/>
  <c r="I32" i="14"/>
  <c r="D32" i="14"/>
  <c r="K23" i="14"/>
  <c r="D23" i="14"/>
  <c r="I21" i="14"/>
  <c r="F19" i="14"/>
  <c r="F18" i="14"/>
  <c r="B17" i="14"/>
  <c r="G16" i="14"/>
  <c r="F16" i="14"/>
  <c r="E10" i="14"/>
  <c r="L7" i="14"/>
  <c r="L27" i="14" s="1"/>
  <c r="L6" i="14"/>
  <c r="D6" i="14"/>
  <c r="L23" i="14" s="1"/>
  <c r="K59" i="11"/>
  <c r="J59" i="11"/>
  <c r="I59" i="11"/>
  <c r="D59" i="11"/>
  <c r="K58" i="11"/>
  <c r="J58" i="11"/>
  <c r="I58" i="11"/>
  <c r="D58" i="11"/>
  <c r="K57" i="11"/>
  <c r="J57" i="11"/>
  <c r="I57" i="11"/>
  <c r="D57" i="11"/>
  <c r="K56" i="11"/>
  <c r="J56" i="11"/>
  <c r="I56" i="11"/>
  <c r="D56" i="11"/>
  <c r="K55" i="11"/>
  <c r="J55" i="11"/>
  <c r="I55" i="11"/>
  <c r="D55" i="11"/>
  <c r="K54" i="11"/>
  <c r="J54" i="11"/>
  <c r="I54" i="11"/>
  <c r="D54" i="11"/>
  <c r="K53" i="11"/>
  <c r="J53" i="11"/>
  <c r="I53" i="11"/>
  <c r="D53" i="11"/>
  <c r="K52" i="11"/>
  <c r="J52" i="11"/>
  <c r="I52" i="11"/>
  <c r="D52" i="11"/>
  <c r="K51" i="11"/>
  <c r="J51" i="11"/>
  <c r="I51" i="11"/>
  <c r="D51" i="11"/>
  <c r="K50" i="11"/>
  <c r="J50" i="11"/>
  <c r="I50" i="11"/>
  <c r="D50" i="11"/>
  <c r="K49" i="11"/>
  <c r="J49" i="11"/>
  <c r="I49" i="11"/>
  <c r="D49" i="11"/>
  <c r="K48" i="11"/>
  <c r="J48" i="11"/>
  <c r="I48" i="11"/>
  <c r="D48" i="11"/>
  <c r="K47" i="11"/>
  <c r="J47" i="11"/>
  <c r="I47" i="11"/>
  <c r="D47" i="11"/>
  <c r="K46" i="11"/>
  <c r="J46" i="11"/>
  <c r="I46" i="11"/>
  <c r="D46" i="11"/>
  <c r="K45" i="11"/>
  <c r="J45" i="11"/>
  <c r="I45" i="11"/>
  <c r="D45" i="11"/>
  <c r="K44" i="11"/>
  <c r="J44" i="11"/>
  <c r="I44" i="11"/>
  <c r="D44" i="11"/>
  <c r="K43" i="11"/>
  <c r="J43" i="11"/>
  <c r="I43" i="11"/>
  <c r="D43" i="11"/>
  <c r="K42" i="11"/>
  <c r="J42" i="11"/>
  <c r="I42" i="11"/>
  <c r="D42" i="11"/>
  <c r="K41" i="11"/>
  <c r="J41" i="11"/>
  <c r="I41" i="11"/>
  <c r="D41" i="11"/>
  <c r="K40" i="11"/>
  <c r="J40" i="11"/>
  <c r="I40" i="11"/>
  <c r="D40" i="11"/>
  <c r="K39" i="11"/>
  <c r="J39" i="11"/>
  <c r="I39" i="11"/>
  <c r="D39" i="11"/>
  <c r="K38" i="11"/>
  <c r="J38" i="11"/>
  <c r="I38" i="11"/>
  <c r="D38" i="11"/>
  <c r="K37" i="11"/>
  <c r="J37" i="11"/>
  <c r="I37" i="11"/>
  <c r="D37" i="11"/>
  <c r="K36" i="11"/>
  <c r="J36" i="11"/>
  <c r="I36" i="11"/>
  <c r="D36" i="11"/>
  <c r="K35" i="11"/>
  <c r="J35" i="11"/>
  <c r="I35" i="11"/>
  <c r="D35" i="11"/>
  <c r="K34" i="11"/>
  <c r="J34" i="11"/>
  <c r="I34" i="11"/>
  <c r="D34" i="11"/>
  <c r="K33" i="11"/>
  <c r="J33" i="11"/>
  <c r="I33" i="11"/>
  <c r="D33" i="11"/>
  <c r="K32" i="11"/>
  <c r="J32" i="11"/>
  <c r="I32" i="11"/>
  <c r="D32" i="11"/>
  <c r="K31" i="11"/>
  <c r="J31" i="11"/>
  <c r="I31" i="11"/>
  <c r="D31" i="11"/>
  <c r="K30" i="11"/>
  <c r="J30" i="11"/>
  <c r="I30" i="11"/>
  <c r="D30" i="11"/>
  <c r="K21" i="11"/>
  <c r="F21" i="11"/>
  <c r="D21" i="11"/>
  <c r="I19" i="11"/>
  <c r="B17" i="11"/>
  <c r="E18" i="11" s="1"/>
  <c r="E10" i="11"/>
  <c r="K10" i="11" s="1"/>
  <c r="L7" i="11"/>
  <c r="D25" i="11" s="1"/>
  <c r="L6" i="11"/>
  <c r="D6" i="11"/>
  <c r="S3" i="1"/>
  <c r="N3" i="1"/>
  <c r="L3" i="1"/>
  <c r="C3" i="1"/>
  <c r="E1" i="1"/>
  <c r="T3573" i="1" l="1"/>
  <c r="T3574" i="1"/>
  <c r="T3571" i="1"/>
  <c r="T3572" i="1"/>
  <c r="T3569" i="1"/>
  <c r="T3570" i="1"/>
  <c r="T3567" i="1"/>
  <c r="T3568" i="1"/>
  <c r="T3565" i="1"/>
  <c r="T3566" i="1"/>
  <c r="T3563" i="1"/>
  <c r="T3564" i="1"/>
  <c r="T3561" i="1"/>
  <c r="T3562" i="1"/>
  <c r="T3559" i="1"/>
  <c r="T3560" i="1"/>
  <c r="T3557" i="1"/>
  <c r="T3558" i="1"/>
  <c r="T3555" i="1"/>
  <c r="T3556" i="1"/>
  <c r="T3553" i="1"/>
  <c r="T3554" i="1"/>
  <c r="T3551" i="1"/>
  <c r="T3552" i="1"/>
  <c r="T3549" i="1"/>
  <c r="T3550" i="1"/>
  <c r="T3547" i="1"/>
  <c r="T3548" i="1"/>
  <c r="T3545" i="1"/>
  <c r="T3546" i="1"/>
  <c r="T3543" i="1"/>
  <c r="T3544" i="1"/>
  <c r="T3541" i="1"/>
  <c r="T3542" i="1"/>
  <c r="T3539" i="1"/>
  <c r="T3540" i="1"/>
  <c r="T3537" i="1"/>
  <c r="T3538" i="1"/>
  <c r="L17" i="14"/>
  <c r="L18" i="14"/>
  <c r="L19" i="14"/>
  <c r="L20" i="14"/>
  <c r="T3535" i="1"/>
  <c r="T3536" i="1"/>
  <c r="T3533" i="1"/>
  <c r="T3534" i="1"/>
  <c r="T3531" i="1"/>
  <c r="T3532" i="1"/>
  <c r="T3529" i="1"/>
  <c r="T3530" i="1"/>
  <c r="T3527" i="1"/>
  <c r="T3528" i="1"/>
  <c r="T3525" i="1"/>
  <c r="T3526" i="1"/>
  <c r="T3523" i="1"/>
  <c r="T3524" i="1"/>
  <c r="T3521" i="1"/>
  <c r="T3522" i="1"/>
  <c r="T3519" i="1"/>
  <c r="T3520" i="1"/>
  <c r="T3517" i="1"/>
  <c r="T3518" i="1"/>
  <c r="T3515" i="1"/>
  <c r="T3516" i="1"/>
  <c r="T3509" i="1"/>
  <c r="T3510" i="1"/>
  <c r="T3507" i="1"/>
  <c r="T3508" i="1"/>
  <c r="T3513" i="1"/>
  <c r="T3514" i="1"/>
  <c r="T3512" i="1"/>
  <c r="T3511" i="1"/>
  <c r="T3502" i="1"/>
  <c r="T3503" i="1"/>
  <c r="T3500" i="1"/>
  <c r="T3501" i="1"/>
  <c r="T3506" i="1"/>
  <c r="T3504" i="1"/>
  <c r="T3505" i="1"/>
  <c r="T3498" i="1"/>
  <c r="T3499" i="1"/>
  <c r="T3496" i="1"/>
  <c r="T3497" i="1"/>
  <c r="T3494" i="1"/>
  <c r="T3495" i="1"/>
  <c r="T3492" i="1"/>
  <c r="T3493" i="1"/>
  <c r="T3490" i="1"/>
  <c r="T3491" i="1"/>
  <c r="T3488" i="1"/>
  <c r="T3489" i="1"/>
  <c r="T3486" i="1"/>
  <c r="T3487" i="1"/>
  <c r="T3484" i="1"/>
  <c r="T3485" i="1"/>
  <c r="T3482" i="1"/>
  <c r="T3483" i="1"/>
  <c r="T3481" i="1"/>
  <c r="T3479" i="1"/>
  <c r="T3480" i="1"/>
  <c r="T3478" i="1"/>
  <c r="T3476" i="1"/>
  <c r="T3477" i="1"/>
  <c r="T3474" i="1"/>
  <c r="T3475" i="1"/>
  <c r="T3472" i="1"/>
  <c r="T3473" i="1"/>
  <c r="T3470" i="1"/>
  <c r="T3471" i="1"/>
  <c r="T3468" i="1"/>
  <c r="T3469" i="1"/>
  <c r="T3466" i="1"/>
  <c r="T3467" i="1"/>
  <c r="T3464" i="1"/>
  <c r="T3465" i="1"/>
  <c r="T3462" i="1"/>
  <c r="T3463" i="1"/>
  <c r="T3460" i="1"/>
  <c r="T3461" i="1"/>
  <c r="T3458" i="1"/>
  <c r="T3459" i="1"/>
  <c r="T3456" i="1"/>
  <c r="T3457" i="1"/>
  <c r="T3454" i="1"/>
  <c r="T3455" i="1"/>
  <c r="T3452" i="1"/>
  <c r="T3453" i="1"/>
  <c r="T3450" i="1"/>
  <c r="T3451" i="1"/>
  <c r="T3448" i="1"/>
  <c r="T3449" i="1"/>
  <c r="T3446" i="1"/>
  <c r="T3447" i="1"/>
  <c r="T3444" i="1"/>
  <c r="T3445" i="1"/>
  <c r="T3442" i="1"/>
  <c r="T3443" i="1"/>
  <c r="T3440" i="1"/>
  <c r="T3441" i="1"/>
  <c r="T3438" i="1"/>
  <c r="T3439" i="1"/>
  <c r="T3436" i="1"/>
  <c r="T3437" i="1"/>
  <c r="T3434" i="1"/>
  <c r="T3435" i="1"/>
  <c r="T3432" i="1"/>
  <c r="T3433" i="1"/>
  <c r="T3430" i="1"/>
  <c r="T3431" i="1"/>
  <c r="T3428" i="1"/>
  <c r="T3429" i="1"/>
  <c r="T3417" i="1"/>
  <c r="T3427" i="1"/>
  <c r="T3415" i="1"/>
  <c r="T3416" i="1"/>
  <c r="T3413" i="1"/>
  <c r="T3414" i="1"/>
  <c r="T3411" i="1"/>
  <c r="T3412" i="1"/>
  <c r="T3409" i="1"/>
  <c r="T3410" i="1"/>
  <c r="T3407" i="1"/>
  <c r="T3408" i="1"/>
  <c r="T3426" i="1"/>
  <c r="T3418" i="1"/>
  <c r="T3424" i="1"/>
  <c r="T3425" i="1"/>
  <c r="T3422" i="1"/>
  <c r="T3423" i="1"/>
  <c r="T3420" i="1"/>
  <c r="T3421" i="1"/>
  <c r="T3406" i="1"/>
  <c r="T3419" i="1"/>
  <c r="T3404" i="1"/>
  <c r="T3405" i="1"/>
  <c r="T3403" i="1"/>
  <c r="T3401" i="1"/>
  <c r="T3402" i="1"/>
  <c r="T3399" i="1"/>
  <c r="T3400" i="1"/>
  <c r="T3397" i="1"/>
  <c r="T3398" i="1"/>
  <c r="T3395" i="1"/>
  <c r="T3396" i="1"/>
  <c r="T3393" i="1"/>
  <c r="T3394" i="1"/>
  <c r="T3391" i="1"/>
  <c r="T3392" i="1"/>
  <c r="T3389" i="1"/>
  <c r="T3390" i="1"/>
  <c r="T3387" i="1"/>
  <c r="T3388" i="1"/>
  <c r="T3385" i="1"/>
  <c r="T3386" i="1"/>
  <c r="T3383" i="1"/>
  <c r="T3384" i="1"/>
  <c r="T3381" i="1"/>
  <c r="T3382" i="1"/>
  <c r="T3379" i="1"/>
  <c r="T3380" i="1"/>
  <c r="T3377" i="1"/>
  <c r="T3378" i="1"/>
  <c r="T3375" i="1"/>
  <c r="T3376" i="1"/>
  <c r="T3374" i="1"/>
  <c r="T3373" i="1"/>
  <c r="T3367" i="1"/>
  <c r="T3368" i="1"/>
  <c r="T3372" i="1"/>
  <c r="T3369" i="1"/>
  <c r="T3371" i="1"/>
  <c r="T3370" i="1"/>
  <c r="T3359" i="1"/>
  <c r="T3363" i="1"/>
  <c r="T3362" i="1"/>
  <c r="T3360" i="1"/>
  <c r="T3364" i="1"/>
  <c r="T3365" i="1"/>
  <c r="T3366" i="1"/>
  <c r="T3361" i="1"/>
  <c r="T3357" i="1"/>
  <c r="T3358" i="1"/>
  <c r="T3355" i="1"/>
  <c r="T3356" i="1"/>
  <c r="T3353" i="1"/>
  <c r="T3354" i="1"/>
  <c r="T3351" i="1"/>
  <c r="T3352" i="1"/>
  <c r="T3349" i="1"/>
  <c r="T3350" i="1"/>
  <c r="T3347" i="1"/>
  <c r="T3348" i="1"/>
  <c r="T3345" i="1"/>
  <c r="T3346" i="1"/>
  <c r="T3343" i="1"/>
  <c r="T3344" i="1"/>
  <c r="T3341" i="1"/>
  <c r="T3342" i="1"/>
  <c r="T3339" i="1"/>
  <c r="T3340" i="1"/>
  <c r="T3337" i="1"/>
  <c r="T3338" i="1"/>
  <c r="T3335" i="1"/>
  <c r="T3336" i="1"/>
  <c r="T3333" i="1"/>
  <c r="T3334" i="1"/>
  <c r="T3331" i="1"/>
  <c r="T3332" i="1"/>
  <c r="T3329" i="1"/>
  <c r="T3330" i="1"/>
  <c r="T3327" i="1"/>
  <c r="T3328" i="1"/>
  <c r="T3325" i="1"/>
  <c r="T3326" i="1"/>
  <c r="T3323" i="1"/>
  <c r="T3324" i="1"/>
  <c r="T3321" i="1"/>
  <c r="T3322" i="1"/>
  <c r="T3319" i="1"/>
  <c r="T3320" i="1"/>
  <c r="T3317" i="1"/>
  <c r="T3318" i="1"/>
  <c r="T3315" i="1"/>
  <c r="T3316" i="1"/>
  <c r="T3313" i="1"/>
  <c r="T3314" i="1"/>
  <c r="T3311" i="1"/>
  <c r="T3312" i="1"/>
  <c r="T3309" i="1"/>
  <c r="T3310" i="1"/>
  <c r="T3307" i="1"/>
  <c r="T3308" i="1"/>
  <c r="T3305" i="1"/>
  <c r="T3306" i="1"/>
  <c r="T3303" i="1"/>
  <c r="T3304" i="1"/>
  <c r="T3301" i="1"/>
  <c r="T3302" i="1"/>
  <c r="T3299" i="1"/>
  <c r="T3300" i="1"/>
  <c r="T3297" i="1"/>
  <c r="T3298" i="1"/>
  <c r="T3295" i="1"/>
  <c r="T3296" i="1"/>
  <c r="T3293" i="1"/>
  <c r="T3294" i="1"/>
  <c r="T3291" i="1"/>
  <c r="T3292" i="1"/>
  <c r="T3289" i="1"/>
  <c r="T3290" i="1"/>
  <c r="T3287" i="1"/>
  <c r="T3288" i="1"/>
  <c r="T3285" i="1"/>
  <c r="T3286" i="1"/>
  <c r="T3283" i="1"/>
  <c r="T3284" i="1"/>
  <c r="T3281" i="1"/>
  <c r="T3282" i="1"/>
  <c r="T3279" i="1"/>
  <c r="T3280" i="1"/>
  <c r="T3277" i="1"/>
  <c r="T3278" i="1"/>
  <c r="T3275" i="1"/>
  <c r="T3276" i="1"/>
  <c r="T3273" i="1"/>
  <c r="T3274" i="1"/>
  <c r="T3271" i="1"/>
  <c r="T3272" i="1"/>
  <c r="T3269" i="1"/>
  <c r="T3270" i="1"/>
  <c r="T3267" i="1"/>
  <c r="T3268" i="1"/>
  <c r="T3265" i="1"/>
  <c r="T3266" i="1"/>
  <c r="T3262" i="1"/>
  <c r="T3263" i="1"/>
  <c r="T3259" i="1"/>
  <c r="T3261" i="1"/>
  <c r="T3258" i="1"/>
  <c r="T3260" i="1"/>
  <c r="T3256" i="1"/>
  <c r="T3257" i="1"/>
  <c r="T3254" i="1"/>
  <c r="T3255" i="1"/>
  <c r="T3252" i="1"/>
  <c r="T3253" i="1"/>
  <c r="T3250" i="1"/>
  <c r="T3245" i="1"/>
  <c r="T3251" i="1"/>
  <c r="T3249" i="1"/>
  <c r="T3247" i="1"/>
  <c r="T3244" i="1"/>
  <c r="T3243" i="1"/>
  <c r="T3248" i="1"/>
  <c r="T3246" i="1"/>
  <c r="T3231" i="1"/>
  <c r="T3238" i="1"/>
  <c r="T3239" i="1"/>
  <c r="T3240" i="1"/>
  <c r="T3241" i="1"/>
  <c r="T3242" i="1"/>
  <c r="T3235" i="1"/>
  <c r="T3234" i="1"/>
  <c r="T3233" i="1"/>
  <c r="T3232" i="1"/>
  <c r="T3236" i="1"/>
  <c r="T3237" i="1"/>
  <c r="T3229" i="1"/>
  <c r="T3230" i="1"/>
  <c r="T3228" i="1"/>
  <c r="T3227" i="1"/>
  <c r="T3226" i="1"/>
  <c r="T3225" i="1"/>
  <c r="T3223" i="1"/>
  <c r="T3224" i="1"/>
  <c r="T3220" i="1"/>
  <c r="T3222" i="1"/>
  <c r="T3221" i="1"/>
  <c r="T3218" i="1"/>
  <c r="T3219" i="1"/>
  <c r="T3216" i="1"/>
  <c r="T3217" i="1"/>
  <c r="T3214" i="1"/>
  <c r="T3215" i="1"/>
  <c r="T3212" i="1"/>
  <c r="T3213" i="1"/>
  <c r="T3210" i="1"/>
  <c r="T3211" i="1"/>
  <c r="T3204" i="1"/>
  <c r="T3209" i="1"/>
  <c r="T3207" i="1"/>
  <c r="T3208" i="1"/>
  <c r="T3205" i="1"/>
  <c r="T3206" i="1"/>
  <c r="T3202" i="1"/>
  <c r="T3203" i="1"/>
  <c r="T3200" i="1"/>
  <c r="T3201" i="1"/>
  <c r="T3198" i="1"/>
  <c r="T3199" i="1"/>
  <c r="T3196" i="1"/>
  <c r="T3197" i="1"/>
  <c r="T3194" i="1"/>
  <c r="T3195" i="1"/>
  <c r="T3192" i="1"/>
  <c r="T3193" i="1"/>
  <c r="T3190" i="1"/>
  <c r="T3191" i="1"/>
  <c r="T3188" i="1"/>
  <c r="T3189" i="1"/>
  <c r="T3186" i="1"/>
  <c r="T3187" i="1"/>
  <c r="T3184" i="1"/>
  <c r="T3185" i="1"/>
  <c r="T3182" i="1"/>
  <c r="T3183" i="1"/>
  <c r="T3180" i="1"/>
  <c r="T3181" i="1"/>
  <c r="T3178" i="1"/>
  <c r="T3179" i="1"/>
  <c r="T3176" i="1"/>
  <c r="T3177" i="1"/>
  <c r="T3174" i="1"/>
  <c r="T3175" i="1"/>
  <c r="T3172" i="1"/>
  <c r="T3173" i="1"/>
  <c r="T3170" i="1"/>
  <c r="T3171" i="1"/>
  <c r="T3168" i="1"/>
  <c r="T3169" i="1"/>
  <c r="T3166" i="1"/>
  <c r="T3167" i="1"/>
  <c r="T3164" i="1"/>
  <c r="T3165" i="1"/>
  <c r="T3162" i="1"/>
  <c r="T3163" i="1"/>
  <c r="T3160" i="1"/>
  <c r="T3161" i="1"/>
  <c r="T3158" i="1"/>
  <c r="T3159" i="1"/>
  <c r="T3156" i="1"/>
  <c r="T3157" i="1"/>
  <c r="T3154" i="1"/>
  <c r="T3155" i="1"/>
  <c r="T3152" i="1"/>
  <c r="T3153" i="1"/>
  <c r="T3150" i="1"/>
  <c r="T3151" i="1"/>
  <c r="T3148" i="1"/>
  <c r="T3149" i="1"/>
  <c r="T3146" i="1"/>
  <c r="T3147" i="1"/>
  <c r="T3144" i="1"/>
  <c r="T3145" i="1"/>
  <c r="T3142" i="1"/>
  <c r="T3143" i="1"/>
  <c r="T3140" i="1"/>
  <c r="T3141" i="1"/>
  <c r="T3138" i="1"/>
  <c r="T3139" i="1"/>
  <c r="T3136" i="1"/>
  <c r="T3137" i="1"/>
  <c r="T3134" i="1"/>
  <c r="T3135" i="1"/>
  <c r="T3132" i="1"/>
  <c r="T3133" i="1"/>
  <c r="T3130" i="1"/>
  <c r="T3131" i="1"/>
  <c r="T3128" i="1"/>
  <c r="T3129" i="1"/>
  <c r="T3123" i="1"/>
  <c r="T3124" i="1"/>
  <c r="T3127" i="1"/>
  <c r="T3122" i="1"/>
  <c r="T3125" i="1"/>
  <c r="T3126" i="1"/>
  <c r="T3120" i="1"/>
  <c r="T3121" i="1"/>
  <c r="T3118" i="1"/>
  <c r="T3119" i="1"/>
  <c r="T3116" i="1"/>
  <c r="T3117" i="1"/>
  <c r="T3114" i="1"/>
  <c r="T3115" i="1"/>
  <c r="T3112" i="1"/>
  <c r="T3113" i="1"/>
  <c r="T3110" i="1"/>
  <c r="T3111" i="1"/>
  <c r="T3109" i="1"/>
  <c r="T3107" i="1"/>
  <c r="T3108" i="1"/>
  <c r="T3105" i="1"/>
  <c r="T3106" i="1"/>
  <c r="T3103" i="1"/>
  <c r="T3104" i="1"/>
  <c r="T3101" i="1"/>
  <c r="T3102" i="1"/>
  <c r="T3099" i="1"/>
  <c r="T3100" i="1"/>
  <c r="T3097" i="1"/>
  <c r="T3098" i="1"/>
  <c r="T3095" i="1"/>
  <c r="T3096" i="1"/>
  <c r="T3093" i="1"/>
  <c r="T3094" i="1"/>
  <c r="T3091" i="1"/>
  <c r="T3092" i="1"/>
  <c r="T3089" i="1"/>
  <c r="T3090" i="1"/>
  <c r="T3087" i="1"/>
  <c r="T3088" i="1"/>
  <c r="T3085" i="1"/>
  <c r="T3086" i="1"/>
  <c r="T3083" i="1"/>
  <c r="T3084" i="1"/>
  <c r="T3081" i="1"/>
  <c r="T3082" i="1"/>
  <c r="T3079" i="1"/>
  <c r="T3080" i="1"/>
  <c r="T3077" i="1"/>
  <c r="T3078" i="1"/>
  <c r="T3075" i="1"/>
  <c r="T3076" i="1"/>
  <c r="T3073" i="1"/>
  <c r="T3074" i="1"/>
  <c r="T3071" i="1"/>
  <c r="T3072" i="1"/>
  <c r="T3069" i="1"/>
  <c r="T3070" i="1"/>
  <c r="T3067" i="1"/>
  <c r="T3068" i="1"/>
  <c r="T3065" i="1"/>
  <c r="T3066" i="1"/>
  <c r="T3063" i="1"/>
  <c r="T3064" i="1"/>
  <c r="T3061" i="1"/>
  <c r="T3062" i="1"/>
  <c r="T3059" i="1"/>
  <c r="T3060" i="1"/>
  <c r="T3057" i="1"/>
  <c r="T3058" i="1"/>
  <c r="T3055" i="1"/>
  <c r="T3056" i="1"/>
  <c r="T3053" i="1"/>
  <c r="T3054" i="1"/>
  <c r="T3051" i="1"/>
  <c r="T3052" i="1"/>
  <c r="T3049" i="1"/>
  <c r="T3050" i="1"/>
  <c r="T3047" i="1"/>
  <c r="T3048" i="1"/>
  <c r="T3045" i="1"/>
  <c r="T3046" i="1"/>
  <c r="T3043" i="1"/>
  <c r="T3044" i="1"/>
  <c r="T3041" i="1"/>
  <c r="T3042" i="1"/>
  <c r="T3038" i="1"/>
  <c r="T3039" i="1"/>
  <c r="T3040" i="1"/>
  <c r="T3036" i="1"/>
  <c r="T3037" i="1"/>
  <c r="T3034" i="1"/>
  <c r="T3035" i="1"/>
  <c r="T3032" i="1"/>
  <c r="T3033" i="1"/>
  <c r="T3030" i="1"/>
  <c r="T3031" i="1"/>
  <c r="T3028" i="1"/>
  <c r="T3029" i="1"/>
  <c r="T3026" i="1"/>
  <c r="T3027" i="1"/>
  <c r="T3024" i="1"/>
  <c r="T3025" i="1"/>
  <c r="T3022" i="1"/>
  <c r="T3023" i="1"/>
  <c r="T3020" i="1"/>
  <c r="T3021" i="1"/>
  <c r="T3018" i="1"/>
  <c r="T3019" i="1"/>
  <c r="T3016" i="1"/>
  <c r="T3017" i="1"/>
  <c r="T3014" i="1"/>
  <c r="T3015" i="1"/>
  <c r="T3012" i="1"/>
  <c r="T3013" i="1"/>
  <c r="T3010" i="1"/>
  <c r="T3011" i="1"/>
  <c r="T3008" i="1"/>
  <c r="T3009" i="1"/>
  <c r="T3006" i="1"/>
  <c r="T3007" i="1"/>
  <c r="T3004" i="1"/>
  <c r="T3005" i="1"/>
  <c r="T3002" i="1"/>
  <c r="T3003" i="1"/>
  <c r="T3000" i="1"/>
  <c r="T3001" i="1"/>
  <c r="T2998" i="1"/>
  <c r="T2999" i="1"/>
  <c r="T2996" i="1"/>
  <c r="T2997" i="1"/>
  <c r="T2995" i="1"/>
  <c r="T2993" i="1"/>
  <c r="T2994" i="1"/>
  <c r="T2991" i="1"/>
  <c r="T2992" i="1"/>
  <c r="T2989" i="1"/>
  <c r="T2990" i="1"/>
  <c r="T2987" i="1"/>
  <c r="T2988" i="1"/>
  <c r="T2985" i="1"/>
  <c r="T2986" i="1"/>
  <c r="T2983" i="1"/>
  <c r="T2984" i="1"/>
  <c r="T2981" i="1"/>
  <c r="T2982" i="1"/>
  <c r="T2979" i="1"/>
  <c r="T2980" i="1"/>
  <c r="T2977" i="1"/>
  <c r="T2978" i="1"/>
  <c r="T2975" i="1"/>
  <c r="T2976" i="1"/>
  <c r="T2973" i="1"/>
  <c r="T2974" i="1"/>
  <c r="T2971" i="1"/>
  <c r="T2972" i="1"/>
  <c r="T2969" i="1"/>
  <c r="T2970" i="1"/>
  <c r="T2967" i="1"/>
  <c r="T2968" i="1"/>
  <c r="T2965" i="1"/>
  <c r="T2966" i="1"/>
  <c r="T2963" i="1"/>
  <c r="T2964" i="1"/>
  <c r="T2961" i="1"/>
  <c r="T2962" i="1"/>
  <c r="T2959" i="1"/>
  <c r="T2960" i="1"/>
  <c r="T2957" i="1"/>
  <c r="T2958" i="1"/>
  <c r="T2955" i="1"/>
  <c r="T2956" i="1"/>
  <c r="T2953" i="1"/>
  <c r="T2954" i="1"/>
  <c r="T2951" i="1"/>
  <c r="T2952" i="1"/>
  <c r="T2947" i="1"/>
  <c r="T2950" i="1"/>
  <c r="T2948" i="1"/>
  <c r="T2949" i="1"/>
  <c r="T2945" i="1"/>
  <c r="T2946" i="1"/>
  <c r="T2943" i="1"/>
  <c r="T2944" i="1"/>
  <c r="T2942" i="1"/>
  <c r="T2941" i="1"/>
  <c r="T2939" i="1"/>
  <c r="T2940" i="1"/>
  <c r="T2937" i="1"/>
  <c r="T2938" i="1"/>
  <c r="T2935" i="1"/>
  <c r="T2936" i="1"/>
  <c r="T2933" i="1"/>
  <c r="T2934" i="1"/>
  <c r="T2931" i="1"/>
  <c r="T2932" i="1"/>
  <c r="T2929" i="1"/>
  <c r="T2930" i="1"/>
  <c r="T2927" i="1"/>
  <c r="T2928" i="1"/>
  <c r="T2925" i="1"/>
  <c r="T2926" i="1"/>
  <c r="T2923" i="1"/>
  <c r="T2924" i="1"/>
  <c r="T2921" i="1"/>
  <c r="T2922" i="1"/>
  <c r="T2919" i="1"/>
  <c r="T2920" i="1"/>
  <c r="T2917" i="1"/>
  <c r="T2918" i="1"/>
  <c r="T2915" i="1"/>
  <c r="T2916" i="1"/>
  <c r="T2912" i="1"/>
  <c r="T2914" i="1"/>
  <c r="T2910" i="1"/>
  <c r="T2911" i="1"/>
  <c r="T2908" i="1"/>
  <c r="T2909" i="1"/>
  <c r="T2907" i="1"/>
  <c r="T2913" i="1"/>
  <c r="T2905" i="1"/>
  <c r="T2906" i="1"/>
  <c r="T2903" i="1"/>
  <c r="T2904" i="1"/>
  <c r="T2901" i="1"/>
  <c r="T2902" i="1"/>
  <c r="T2899" i="1"/>
  <c r="T2900" i="1"/>
  <c r="T2897" i="1"/>
  <c r="T2898" i="1"/>
  <c r="T2895" i="1"/>
  <c r="T2896" i="1"/>
  <c r="T2893" i="1"/>
  <c r="T2894" i="1"/>
  <c r="T2891" i="1"/>
  <c r="T2892" i="1"/>
  <c r="T2889" i="1"/>
  <c r="T2890" i="1"/>
  <c r="T2887" i="1"/>
  <c r="T2888" i="1"/>
  <c r="T2885" i="1"/>
  <c r="T2886" i="1"/>
  <c r="T2883" i="1"/>
  <c r="T2884" i="1"/>
  <c r="T2881" i="1"/>
  <c r="T2882" i="1"/>
  <c r="T2879" i="1"/>
  <c r="T2880" i="1"/>
  <c r="T2877" i="1"/>
  <c r="T2878" i="1"/>
  <c r="T2875" i="1"/>
  <c r="T2876" i="1"/>
  <c r="T2873" i="1"/>
  <c r="T2874" i="1"/>
  <c r="T2871" i="1"/>
  <c r="T2872" i="1"/>
  <c r="T2869" i="1"/>
  <c r="T2870" i="1"/>
  <c r="T2867" i="1"/>
  <c r="T2868" i="1"/>
  <c r="T2865" i="1"/>
  <c r="T2866" i="1"/>
  <c r="T2863" i="1"/>
  <c r="T2864" i="1"/>
  <c r="T2861" i="1"/>
  <c r="T2862" i="1"/>
  <c r="T2859" i="1"/>
  <c r="T2860" i="1"/>
  <c r="T2857" i="1"/>
  <c r="T2858" i="1"/>
  <c r="T2855" i="1"/>
  <c r="T2856" i="1"/>
  <c r="T2853" i="1"/>
  <c r="T2854" i="1"/>
  <c r="T2851" i="1"/>
  <c r="T2852" i="1"/>
  <c r="T2849" i="1"/>
  <c r="T2850" i="1"/>
  <c r="T2847" i="1"/>
  <c r="T2848" i="1"/>
  <c r="T2845" i="1"/>
  <c r="T2846" i="1"/>
  <c r="T2843" i="1"/>
  <c r="T2844" i="1"/>
  <c r="T2841" i="1"/>
  <c r="T2842" i="1"/>
  <c r="T2839" i="1"/>
  <c r="T2840" i="1"/>
  <c r="T2837" i="1"/>
  <c r="T2838" i="1"/>
  <c r="T2835" i="1"/>
  <c r="T2836" i="1"/>
  <c r="T2833" i="1"/>
  <c r="T2834" i="1"/>
  <c r="T2829" i="1"/>
  <c r="T2831" i="1"/>
  <c r="T2832" i="1"/>
  <c r="T2830" i="1"/>
  <c r="T2827" i="1"/>
  <c r="T2828" i="1"/>
  <c r="T2825" i="1"/>
  <c r="T2826" i="1"/>
  <c r="T2824" i="1"/>
  <c r="T2782" i="1"/>
  <c r="T2822" i="1"/>
  <c r="T2823" i="1"/>
  <c r="T2820" i="1"/>
  <c r="T2821" i="1"/>
  <c r="T2819" i="1"/>
  <c r="T2818" i="1"/>
  <c r="T2816" i="1"/>
  <c r="T2817" i="1"/>
  <c r="T2814" i="1"/>
  <c r="T2815" i="1"/>
  <c r="T2812" i="1"/>
  <c r="T2813" i="1"/>
  <c r="T2810" i="1"/>
  <c r="T2811" i="1"/>
  <c r="T2808" i="1"/>
  <c r="T2809" i="1"/>
  <c r="T2806" i="1"/>
  <c r="T2807" i="1"/>
  <c r="T2804" i="1"/>
  <c r="T2805" i="1"/>
  <c r="T2802" i="1"/>
  <c r="T2803" i="1"/>
  <c r="T2800" i="1"/>
  <c r="T2801" i="1"/>
  <c r="T2798" i="1"/>
  <c r="T2799" i="1"/>
  <c r="T2796" i="1"/>
  <c r="T2797" i="1"/>
  <c r="T2794" i="1"/>
  <c r="T2795" i="1"/>
  <c r="T2792" i="1"/>
  <c r="T2793" i="1"/>
  <c r="T2790" i="1"/>
  <c r="T2791" i="1"/>
  <c r="T2788" i="1"/>
  <c r="T2789" i="1"/>
  <c r="T2786" i="1"/>
  <c r="T2787" i="1"/>
  <c r="T2784" i="1"/>
  <c r="T2785" i="1"/>
  <c r="T2781" i="1"/>
  <c r="T2783" i="1"/>
  <c r="T2779" i="1"/>
  <c r="T2780" i="1"/>
  <c r="T2765" i="1"/>
  <c r="T2766" i="1"/>
  <c r="T2763" i="1"/>
  <c r="T2764" i="1"/>
  <c r="T2761" i="1"/>
  <c r="T2762" i="1"/>
  <c r="T2759" i="1"/>
  <c r="T2760" i="1"/>
  <c r="T2757" i="1"/>
  <c r="T2758" i="1"/>
  <c r="T2755" i="1"/>
  <c r="T2756" i="1"/>
  <c r="T2777" i="1"/>
  <c r="T2776" i="1"/>
  <c r="T2778" i="1"/>
  <c r="T2774" i="1"/>
  <c r="T2775" i="1"/>
  <c r="T2767" i="1"/>
  <c r="T2771" i="1"/>
  <c r="T2768" i="1"/>
  <c r="T2772" i="1"/>
  <c r="T2769" i="1"/>
  <c r="T2773" i="1"/>
  <c r="T2770" i="1"/>
  <c r="T2753" i="1"/>
  <c r="T2754" i="1"/>
  <c r="T2751" i="1"/>
  <c r="T2752" i="1"/>
  <c r="T2749" i="1"/>
  <c r="T2750" i="1"/>
  <c r="T2747" i="1"/>
  <c r="T2748" i="1"/>
  <c r="T2744" i="1"/>
  <c r="T2745" i="1"/>
  <c r="T2746" i="1"/>
  <c r="T2742" i="1"/>
  <c r="T2743" i="1"/>
  <c r="T2730" i="1"/>
  <c r="T2741" i="1"/>
  <c r="T2732" i="1"/>
  <c r="T2738" i="1"/>
  <c r="T2734" i="1"/>
  <c r="T2736" i="1"/>
  <c r="T2733" i="1"/>
  <c r="T2737" i="1"/>
  <c r="T2739" i="1"/>
  <c r="T2740" i="1"/>
  <c r="T2735" i="1"/>
  <c r="T2725" i="1"/>
  <c r="T2726" i="1"/>
  <c r="T2727" i="1"/>
  <c r="T2728" i="1"/>
  <c r="T2731" i="1"/>
  <c r="T2729" i="1"/>
  <c r="T2723" i="1"/>
  <c r="T2719" i="1"/>
  <c r="T2720" i="1"/>
  <c r="T2716" i="1"/>
  <c r="T2722" i="1"/>
  <c r="T2724" i="1"/>
  <c r="T2721" i="1"/>
  <c r="T2717" i="1"/>
  <c r="T2718" i="1"/>
  <c r="T2714" i="1"/>
  <c r="T2715" i="1"/>
  <c r="T2692" i="1"/>
  <c r="T2709" i="1"/>
  <c r="T2705" i="1"/>
  <c r="T2701" i="1"/>
  <c r="T2697" i="1"/>
  <c r="T2693" i="1"/>
  <c r="T2696" i="1"/>
  <c r="T2706" i="1"/>
  <c r="T2702" i="1"/>
  <c r="T2695" i="1"/>
  <c r="T2703" i="1"/>
  <c r="T2707" i="1"/>
  <c r="T2710" i="1"/>
  <c r="T2713" i="1"/>
  <c r="T2712" i="1"/>
  <c r="T2708" i="1"/>
  <c r="T2698" i="1"/>
  <c r="T2704" i="1"/>
  <c r="T2699" i="1"/>
  <c r="T2711" i="1"/>
  <c r="T2694" i="1"/>
  <c r="T2700" i="1"/>
  <c r="T2690" i="1"/>
  <c r="T2691" i="1"/>
  <c r="T2680" i="1"/>
  <c r="T2682" i="1"/>
  <c r="T2686" i="1"/>
  <c r="T2681" i="1"/>
  <c r="T2688" i="1"/>
  <c r="T2689" i="1"/>
  <c r="T2687" i="1"/>
  <c r="T2684" i="1"/>
  <c r="T2685" i="1"/>
  <c r="T2683" i="1"/>
  <c r="T2676" i="1"/>
  <c r="T2678" i="1"/>
  <c r="T2677" i="1"/>
  <c r="T2679" i="1"/>
  <c r="T2674" i="1"/>
  <c r="T2673" i="1"/>
  <c r="T2675" i="1"/>
  <c r="T2671" i="1"/>
  <c r="T2672" i="1"/>
  <c r="T2669" i="1"/>
  <c r="T2670" i="1"/>
  <c r="T2665" i="1"/>
  <c r="T2666" i="1"/>
  <c r="T2667" i="1"/>
  <c r="T2668" i="1"/>
  <c r="T2663" i="1"/>
  <c r="T2664" i="1"/>
  <c r="T2656" i="1"/>
  <c r="T2658" i="1"/>
  <c r="T2657" i="1"/>
  <c r="T2661" i="1"/>
  <c r="T2659" i="1"/>
  <c r="T2660" i="1"/>
  <c r="T2662" i="1"/>
  <c r="T2655" i="1"/>
  <c r="T2653" i="1"/>
  <c r="T2654" i="1"/>
  <c r="T2651" i="1"/>
  <c r="T2652" i="1"/>
  <c r="T2649" i="1"/>
  <c r="T2650" i="1"/>
  <c r="T2647" i="1"/>
  <c r="T2648" i="1"/>
  <c r="T2645" i="1"/>
  <c r="T2646" i="1"/>
  <c r="T2643" i="1"/>
  <c r="T2644" i="1"/>
  <c r="T2641" i="1"/>
  <c r="T2642" i="1"/>
  <c r="T2639" i="1"/>
  <c r="T2640" i="1"/>
  <c r="T2637" i="1"/>
  <c r="T2638" i="1"/>
  <c r="T2635" i="1"/>
  <c r="T2636" i="1"/>
  <c r="T2634" i="1"/>
  <c r="T2632" i="1"/>
  <c r="T2633" i="1"/>
  <c r="T2630" i="1"/>
  <c r="T2631" i="1"/>
  <c r="T2614" i="1"/>
  <c r="T2629" i="1"/>
  <c r="T2627" i="1"/>
  <c r="T2628" i="1"/>
  <c r="T2625" i="1"/>
  <c r="T2626" i="1"/>
  <c r="T2623" i="1"/>
  <c r="T2624" i="1"/>
  <c r="T2621" i="1"/>
  <c r="T2622" i="1"/>
  <c r="T2619" i="1"/>
  <c r="T2620" i="1"/>
  <c r="T2617" i="1"/>
  <c r="T2618" i="1"/>
  <c r="T2615" i="1"/>
  <c r="T2616" i="1"/>
  <c r="T2612" i="1"/>
  <c r="T2613" i="1"/>
  <c r="T2610" i="1"/>
  <c r="T2609" i="1"/>
  <c r="T2611" i="1"/>
  <c r="T2607" i="1"/>
  <c r="T2608" i="1"/>
  <c r="T2605" i="1"/>
  <c r="T2606" i="1"/>
  <c r="T2603" i="1"/>
  <c r="T2604" i="1"/>
  <c r="T2601" i="1"/>
  <c r="T2602" i="1"/>
  <c r="T2599" i="1"/>
  <c r="T2600" i="1"/>
  <c r="T2597" i="1"/>
  <c r="T2598" i="1"/>
  <c r="T2595" i="1"/>
  <c r="T2596" i="1"/>
  <c r="T2594" i="1"/>
  <c r="T2593" i="1"/>
  <c r="T2587" i="1"/>
  <c r="T2588" i="1"/>
  <c r="T2589" i="1"/>
  <c r="T2591" i="1"/>
  <c r="T2590" i="1"/>
  <c r="T2592" i="1"/>
  <c r="T2577" i="1"/>
  <c r="T2576" i="1"/>
  <c r="T2585" i="1"/>
  <c r="T2586" i="1"/>
  <c r="T2583" i="1"/>
  <c r="T2584" i="1"/>
  <c r="T2581" i="1"/>
  <c r="T2582" i="1"/>
  <c r="T2579" i="1"/>
  <c r="T2580" i="1"/>
  <c r="T2575" i="1"/>
  <c r="T2578" i="1"/>
  <c r="T2573" i="1"/>
  <c r="T2574" i="1"/>
  <c r="T2571" i="1"/>
  <c r="T2572" i="1"/>
  <c r="T2569" i="1"/>
  <c r="T2570" i="1"/>
  <c r="T2567" i="1"/>
  <c r="T2568" i="1"/>
  <c r="T2565" i="1"/>
  <c r="T2566" i="1"/>
  <c r="T2563" i="1"/>
  <c r="T2564" i="1"/>
  <c r="T2561" i="1"/>
  <c r="T2562" i="1"/>
  <c r="T2559" i="1"/>
  <c r="T2560" i="1"/>
  <c r="T2539" i="1"/>
  <c r="T2558" i="1"/>
  <c r="T2546" i="1"/>
  <c r="T2547" i="1"/>
  <c r="T2544" i="1"/>
  <c r="T2545" i="1"/>
  <c r="T2542" i="1"/>
  <c r="T2543" i="1"/>
  <c r="T2540" i="1"/>
  <c r="T2541" i="1"/>
  <c r="T2537" i="1"/>
  <c r="T2538" i="1"/>
  <c r="T2535" i="1"/>
  <c r="T2536" i="1"/>
  <c r="T2557" i="1"/>
  <c r="T2534" i="1"/>
  <c r="T2555" i="1"/>
  <c r="T2556" i="1"/>
  <c r="T2553" i="1"/>
  <c r="T2554" i="1"/>
  <c r="T2551" i="1"/>
  <c r="T2552" i="1"/>
  <c r="T2549" i="1"/>
  <c r="T2550" i="1"/>
  <c r="T2533" i="1"/>
  <c r="T2548" i="1"/>
  <c r="T2531" i="1"/>
  <c r="T2532" i="1"/>
  <c r="T2529" i="1"/>
  <c r="T2530" i="1"/>
  <c r="T2527" i="1"/>
  <c r="T2528" i="1"/>
  <c r="T2513" i="1"/>
  <c r="T2525" i="1"/>
  <c r="T2526" i="1"/>
  <c r="T2524" i="1"/>
  <c r="T2522" i="1"/>
  <c r="T2523" i="1"/>
  <c r="T2520" i="1"/>
  <c r="T2521" i="1"/>
  <c r="T2518" i="1"/>
  <c r="T2519" i="1"/>
  <c r="T2516" i="1"/>
  <c r="T2517" i="1"/>
  <c r="T2514" i="1"/>
  <c r="T2515" i="1"/>
  <c r="T2510" i="1"/>
  <c r="T2511" i="1"/>
  <c r="T2508" i="1"/>
  <c r="T2509" i="1"/>
  <c r="T2507" i="1"/>
  <c r="T2512" i="1"/>
  <c r="T2505" i="1"/>
  <c r="T2506" i="1"/>
  <c r="T2503" i="1"/>
  <c r="T2504" i="1"/>
  <c r="T2501" i="1"/>
  <c r="T2502" i="1"/>
  <c r="T2499" i="1"/>
  <c r="T2500" i="1"/>
  <c r="T2497" i="1"/>
  <c r="T2498" i="1"/>
  <c r="T2495" i="1"/>
  <c r="T2496" i="1"/>
  <c r="T2493" i="1"/>
  <c r="T2494" i="1"/>
  <c r="T2491" i="1"/>
  <c r="T2492" i="1"/>
  <c r="T2489" i="1"/>
  <c r="T2490" i="1"/>
  <c r="T2487" i="1"/>
  <c r="T2488" i="1"/>
  <c r="H18" i="22"/>
  <c r="T2485" i="1"/>
  <c r="T2486" i="1"/>
  <c r="T2483" i="1"/>
  <c r="T2484" i="1"/>
  <c r="T2481" i="1"/>
  <c r="T2482" i="1"/>
  <c r="T2480" i="1"/>
  <c r="T2478" i="1"/>
  <c r="T2479" i="1"/>
  <c r="T2477" i="1"/>
  <c r="T2476" i="1"/>
  <c r="T2475" i="1"/>
  <c r="T2473" i="1"/>
  <c r="T2474" i="1"/>
  <c r="T2472" i="1"/>
  <c r="T2462" i="1"/>
  <c r="T2470" i="1"/>
  <c r="T2469" i="1"/>
  <c r="T2468" i="1"/>
  <c r="T2467" i="1"/>
  <c r="T2465" i="1"/>
  <c r="T2464" i="1"/>
  <c r="T2463" i="1"/>
  <c r="T2471" i="1"/>
  <c r="T2466" i="1"/>
  <c r="T2451" i="1"/>
  <c r="T2460" i="1"/>
  <c r="T2459" i="1"/>
  <c r="T2457" i="1"/>
  <c r="T2455" i="1"/>
  <c r="T2453" i="1"/>
  <c r="T2461" i="1"/>
  <c r="T2458" i="1"/>
  <c r="T2456" i="1"/>
  <c r="T2454" i="1"/>
  <c r="T2452" i="1"/>
  <c r="T2449" i="1"/>
  <c r="T2450" i="1"/>
  <c r="T2447" i="1"/>
  <c r="T2448" i="1"/>
  <c r="T2445" i="1"/>
  <c r="T2446" i="1"/>
  <c r="T2443" i="1"/>
  <c r="T2444" i="1"/>
  <c r="T2441" i="1"/>
  <c r="T2442" i="1"/>
  <c r="T2439" i="1"/>
  <c r="T2440" i="1"/>
  <c r="T2437" i="1"/>
  <c r="T2438" i="1"/>
  <c r="T2435" i="1"/>
  <c r="T2436" i="1"/>
  <c r="T2433" i="1"/>
  <c r="T2434" i="1"/>
  <c r="T2431" i="1"/>
  <c r="T2432" i="1"/>
  <c r="T2429" i="1"/>
  <c r="T2430" i="1"/>
  <c r="T2427" i="1"/>
  <c r="T2428" i="1"/>
  <c r="T2425" i="1"/>
  <c r="T2426" i="1"/>
  <c r="T2423" i="1"/>
  <c r="T2424" i="1"/>
  <c r="T2421" i="1"/>
  <c r="T2422" i="1"/>
  <c r="T2419" i="1"/>
  <c r="T2420" i="1"/>
  <c r="T2417" i="1"/>
  <c r="T2418" i="1"/>
  <c r="T2415" i="1"/>
  <c r="T2416" i="1"/>
  <c r="T2413" i="1"/>
  <c r="T2414" i="1"/>
  <c r="T2411" i="1"/>
  <c r="T2412" i="1"/>
  <c r="T2409" i="1"/>
  <c r="T2410" i="1"/>
  <c r="T2407" i="1"/>
  <c r="T2408" i="1"/>
  <c r="T2405" i="1"/>
  <c r="T2406" i="1"/>
  <c r="T2403" i="1"/>
  <c r="T2404" i="1"/>
  <c r="T2401" i="1"/>
  <c r="T2402" i="1"/>
  <c r="T2399" i="1"/>
  <c r="T2400" i="1"/>
  <c r="T2397" i="1"/>
  <c r="T2398" i="1"/>
  <c r="T2395" i="1"/>
  <c r="T2396" i="1"/>
  <c r="T2393" i="1"/>
  <c r="T2394" i="1"/>
  <c r="T2391" i="1"/>
  <c r="T2392" i="1"/>
  <c r="T2389" i="1"/>
  <c r="T2390" i="1"/>
  <c r="T2387" i="1"/>
  <c r="T2388" i="1"/>
  <c r="T2385" i="1"/>
  <c r="T2386" i="1"/>
  <c r="T2383" i="1"/>
  <c r="T2384" i="1"/>
  <c r="T2381" i="1"/>
  <c r="T2382" i="1"/>
  <c r="T2379" i="1"/>
  <c r="T2380" i="1"/>
  <c r="T2377" i="1"/>
  <c r="T2378" i="1"/>
  <c r="T2375" i="1"/>
  <c r="T2376" i="1"/>
  <c r="T2373" i="1"/>
  <c r="T2374" i="1"/>
  <c r="T2371" i="1"/>
  <c r="T2372" i="1"/>
  <c r="T2369" i="1"/>
  <c r="T2370" i="1"/>
  <c r="T2367" i="1"/>
  <c r="T2368" i="1"/>
  <c r="T2365" i="1"/>
  <c r="T2366" i="1"/>
  <c r="T2363" i="1"/>
  <c r="T2364" i="1"/>
  <c r="T2361" i="1"/>
  <c r="T2362" i="1"/>
  <c r="T2359" i="1"/>
  <c r="T2360" i="1"/>
  <c r="T2357" i="1"/>
  <c r="T2358" i="1"/>
  <c r="T2347" i="1"/>
  <c r="T2356" i="1"/>
  <c r="T2345" i="1"/>
  <c r="T2346" i="1"/>
  <c r="T2343" i="1"/>
  <c r="T2344" i="1"/>
  <c r="T2341" i="1"/>
  <c r="T2342" i="1"/>
  <c r="T2339" i="1"/>
  <c r="T2340" i="1"/>
  <c r="T2354" i="1"/>
  <c r="T2355" i="1"/>
  <c r="T2352" i="1"/>
  <c r="T2353" i="1"/>
  <c r="T2350" i="1"/>
  <c r="T2351" i="1"/>
  <c r="T2348" i="1"/>
  <c r="T2349" i="1"/>
  <c r="T2337" i="1"/>
  <c r="T2338" i="1"/>
  <c r="T2335" i="1"/>
  <c r="T2336" i="1"/>
  <c r="T2333" i="1"/>
  <c r="T2334" i="1"/>
  <c r="T2331" i="1"/>
  <c r="T2332" i="1"/>
  <c r="T2329" i="1"/>
  <c r="T2330" i="1"/>
  <c r="T2326" i="1"/>
  <c r="T2328" i="1"/>
  <c r="T2324" i="1"/>
  <c r="T2325" i="1"/>
  <c r="T2322" i="1"/>
  <c r="T2323" i="1"/>
  <c r="T2320" i="1"/>
  <c r="T2321" i="1"/>
  <c r="T2318" i="1"/>
  <c r="T2319" i="1"/>
  <c r="T2316" i="1"/>
  <c r="T2317" i="1"/>
  <c r="T2314" i="1"/>
  <c r="T2315" i="1"/>
  <c r="T2327" i="1"/>
  <c r="T2313" i="1"/>
  <c r="T2311" i="1"/>
  <c r="T2312" i="1"/>
  <c r="T2309" i="1"/>
  <c r="T2310" i="1"/>
  <c r="T2307" i="1"/>
  <c r="T2308" i="1"/>
  <c r="T2305" i="1"/>
  <c r="T2306" i="1"/>
  <c r="T2303" i="1"/>
  <c r="T2304" i="1"/>
  <c r="T2301" i="1"/>
  <c r="T2302" i="1"/>
  <c r="T2299" i="1"/>
  <c r="T2300" i="1"/>
  <c r="T2297" i="1"/>
  <c r="T2298" i="1"/>
  <c r="T2295" i="1"/>
  <c r="T2296" i="1"/>
  <c r="T2293" i="1"/>
  <c r="T2294" i="1"/>
  <c r="T2291" i="1"/>
  <c r="T2292" i="1"/>
  <c r="T2289" i="1"/>
  <c r="T2290" i="1"/>
  <c r="T2287" i="1"/>
  <c r="T2288" i="1"/>
  <c r="T2285" i="1"/>
  <c r="T2286" i="1"/>
  <c r="T2283" i="1"/>
  <c r="T2284" i="1"/>
  <c r="T2281" i="1"/>
  <c r="T2282" i="1"/>
  <c r="T2279" i="1"/>
  <c r="T2280" i="1"/>
  <c r="T2277" i="1"/>
  <c r="T2278" i="1"/>
  <c r="T2275" i="1"/>
  <c r="T2276" i="1"/>
  <c r="T2273" i="1"/>
  <c r="T2274" i="1"/>
  <c r="T2271" i="1"/>
  <c r="T2272" i="1"/>
  <c r="T2269" i="1"/>
  <c r="T2270" i="1"/>
  <c r="T2267" i="1"/>
  <c r="T2268" i="1"/>
  <c r="T2265" i="1"/>
  <c r="T2266" i="1"/>
  <c r="T2263" i="1"/>
  <c r="T2264" i="1"/>
  <c r="T2261" i="1"/>
  <c r="T2262" i="1"/>
  <c r="T2259" i="1"/>
  <c r="T2260" i="1"/>
  <c r="T2257" i="1"/>
  <c r="T2258" i="1"/>
  <c r="T2255" i="1"/>
  <c r="T2256" i="1"/>
  <c r="T2253" i="1"/>
  <c r="T2254" i="1"/>
  <c r="T2251" i="1"/>
  <c r="T2252" i="1"/>
  <c r="T2249" i="1"/>
  <c r="T2250" i="1"/>
  <c r="T2247" i="1"/>
  <c r="T2248" i="1"/>
  <c r="T2245" i="1"/>
  <c r="T2246" i="1"/>
  <c r="T2243" i="1"/>
  <c r="T2244" i="1"/>
  <c r="T2241" i="1"/>
  <c r="T2242" i="1"/>
  <c r="T2239" i="1"/>
  <c r="T2240" i="1"/>
  <c r="L24" i="22"/>
  <c r="L18" i="22"/>
  <c r="T2237" i="1"/>
  <c r="T2238" i="1"/>
  <c r="T2235" i="1"/>
  <c r="T2236" i="1"/>
  <c r="T2233" i="1"/>
  <c r="T2234" i="1"/>
  <c r="T2231" i="1"/>
  <c r="T2232" i="1"/>
  <c r="T2229" i="1"/>
  <c r="T2230" i="1"/>
  <c r="T2227" i="1"/>
  <c r="T2228" i="1"/>
  <c r="T2225" i="1"/>
  <c r="T2226" i="1"/>
  <c r="T2223" i="1"/>
  <c r="T2224" i="1"/>
  <c r="T2221" i="1"/>
  <c r="T2222" i="1"/>
  <c r="T2219" i="1"/>
  <c r="T2220" i="1"/>
  <c r="T2217" i="1"/>
  <c r="T2218" i="1"/>
  <c r="T2215" i="1"/>
  <c r="T2216" i="1"/>
  <c r="T2213" i="1"/>
  <c r="T2214" i="1"/>
  <c r="T2211" i="1"/>
  <c r="T2212" i="1"/>
  <c r="T2209" i="1"/>
  <c r="T2210" i="1"/>
  <c r="T2207" i="1"/>
  <c r="T2208" i="1"/>
  <c r="T2205" i="1"/>
  <c r="T2206" i="1"/>
  <c r="T2203" i="1"/>
  <c r="T2204" i="1"/>
  <c r="T2201" i="1"/>
  <c r="T2202" i="1"/>
  <c r="T2199" i="1"/>
  <c r="T2200" i="1"/>
  <c r="T2197" i="1"/>
  <c r="T2198" i="1"/>
  <c r="T2195" i="1"/>
  <c r="T2196" i="1"/>
  <c r="T2193" i="1"/>
  <c r="T2194" i="1"/>
  <c r="T2191" i="1"/>
  <c r="T2192" i="1"/>
  <c r="T2189" i="1"/>
  <c r="T2190" i="1"/>
  <c r="T2187" i="1"/>
  <c r="T2188" i="1"/>
  <c r="T2186" i="1"/>
  <c r="T2185" i="1"/>
  <c r="T2183" i="1"/>
  <c r="T2184" i="1"/>
  <c r="T2181" i="1"/>
  <c r="T2182" i="1"/>
  <c r="T2179" i="1"/>
  <c r="T2180" i="1"/>
  <c r="T2177" i="1"/>
  <c r="T2178" i="1"/>
  <c r="T2175" i="1"/>
  <c r="T2176" i="1"/>
  <c r="T2173" i="1"/>
  <c r="T2174" i="1"/>
  <c r="T2171" i="1"/>
  <c r="T2172" i="1"/>
  <c r="T2169" i="1"/>
  <c r="T2170" i="1"/>
  <c r="T2167" i="1"/>
  <c r="T2168" i="1"/>
  <c r="T2165" i="1"/>
  <c r="T2166" i="1"/>
  <c r="T2163" i="1"/>
  <c r="T2164" i="1"/>
  <c r="T2161" i="1"/>
  <c r="T2162" i="1"/>
  <c r="T2159" i="1"/>
  <c r="T2160" i="1"/>
  <c r="T2154" i="1"/>
  <c r="T2153" i="1"/>
  <c r="T2155" i="1"/>
  <c r="T2156" i="1"/>
  <c r="T2157" i="1"/>
  <c r="T2152" i="1"/>
  <c r="T2158" i="1"/>
  <c r="T2150" i="1"/>
  <c r="T2151" i="1"/>
  <c r="T2149" i="1"/>
  <c r="T2147" i="1"/>
  <c r="T2146" i="1"/>
  <c r="T2148" i="1"/>
  <c r="T2140" i="1"/>
  <c r="T2145" i="1"/>
  <c r="T2133" i="1"/>
  <c r="T2135" i="1"/>
  <c r="T2136" i="1"/>
  <c r="T2134" i="1"/>
  <c r="T2137" i="1"/>
  <c r="T2138" i="1"/>
  <c r="T2139" i="1"/>
  <c r="T2118" i="1"/>
  <c r="T2128" i="1"/>
  <c r="T2105" i="1"/>
  <c r="T2114" i="1"/>
  <c r="T2103" i="1"/>
  <c r="T2104" i="1"/>
  <c r="T2101" i="1"/>
  <c r="T2102" i="1"/>
  <c r="T2099" i="1"/>
  <c r="T2100" i="1"/>
  <c r="F17" i="23"/>
  <c r="F19" i="23"/>
  <c r="T2096" i="1"/>
  <c r="T2097" i="1"/>
  <c r="T2098" i="1"/>
  <c r="T2094" i="1"/>
  <c r="T2095" i="1"/>
  <c r="T2089" i="1"/>
  <c r="T2091" i="1"/>
  <c r="T2092" i="1"/>
  <c r="T2093" i="1"/>
  <c r="T2088" i="1"/>
  <c r="T2090" i="1"/>
  <c r="T2086" i="1"/>
  <c r="T2087" i="1"/>
  <c r="T2077" i="1"/>
  <c r="T2081" i="1"/>
  <c r="T2079" i="1"/>
  <c r="T2083" i="1"/>
  <c r="T2084" i="1"/>
  <c r="T2080" i="1"/>
  <c r="T2082" i="1"/>
  <c r="T2078" i="1"/>
  <c r="T2085" i="1"/>
  <c r="T2067" i="1"/>
  <c r="T2071" i="1"/>
  <c r="T2068" i="1"/>
  <c r="T2069" i="1"/>
  <c r="T2070" i="1"/>
  <c r="T2072" i="1"/>
  <c r="T2073" i="1"/>
  <c r="T2074" i="1"/>
  <c r="T2075" i="1"/>
  <c r="T2076" i="1"/>
  <c r="T2065" i="1"/>
  <c r="T2066" i="1"/>
  <c r="T2063" i="1"/>
  <c r="T2064" i="1"/>
  <c r="T2059" i="1"/>
  <c r="T2061" i="1"/>
  <c r="T2060" i="1"/>
  <c r="T2062" i="1"/>
  <c r="T2055" i="1"/>
  <c r="T2057" i="1"/>
  <c r="T2056" i="1"/>
  <c r="T2058" i="1"/>
  <c r="F16" i="11"/>
  <c r="T2051" i="1"/>
  <c r="T2053" i="1"/>
  <c r="T2054" i="1"/>
  <c r="T2052" i="1"/>
  <c r="T2049" i="1"/>
  <c r="T2045" i="1"/>
  <c r="T2041" i="1"/>
  <c r="T2046" i="1"/>
  <c r="T2047" i="1"/>
  <c r="T2042" i="1"/>
  <c r="T2048" i="1"/>
  <c r="T2043" i="1"/>
  <c r="T2044" i="1"/>
  <c r="T2050" i="1"/>
  <c r="T2039" i="1"/>
  <c r="T2040" i="1"/>
  <c r="T2037" i="1"/>
  <c r="T2038" i="1"/>
  <c r="T2027" i="1"/>
  <c r="T2028" i="1"/>
  <c r="T2032" i="1"/>
  <c r="T2029" i="1"/>
  <c r="T2030" i="1"/>
  <c r="T2031" i="1"/>
  <c r="T2033" i="1"/>
  <c r="T2024" i="1"/>
  <c r="T2025" i="1"/>
  <c r="T2022" i="1"/>
  <c r="T2023" i="1"/>
  <c r="T2020" i="1"/>
  <c r="T2021" i="1"/>
  <c r="T2018" i="1"/>
  <c r="T2019" i="1"/>
  <c r="T2016" i="1"/>
  <c r="T2017" i="1"/>
  <c r="T2010" i="1"/>
  <c r="T2014" i="1"/>
  <c r="T2013" i="1"/>
  <c r="T2011" i="1"/>
  <c r="T2012" i="1"/>
  <c r="T2015" i="1"/>
  <c r="T2008" i="1"/>
  <c r="T2009" i="1"/>
  <c r="T2006" i="1"/>
  <c r="T2007" i="1"/>
  <c r="T2004" i="1"/>
  <c r="T2005" i="1"/>
  <c r="T2002" i="1"/>
  <c r="T2003" i="1"/>
  <c r="T2000" i="1"/>
  <c r="T2001" i="1"/>
  <c r="T1998" i="1"/>
  <c r="T1999" i="1"/>
  <c r="T1996" i="1"/>
  <c r="T1997" i="1"/>
  <c r="T1994" i="1"/>
  <c r="T1995" i="1"/>
  <c r="T1992" i="1"/>
  <c r="T1993" i="1"/>
  <c r="T1990" i="1"/>
  <c r="T1991" i="1"/>
  <c r="T1988" i="1"/>
  <c r="T1989" i="1"/>
  <c r="T1986" i="1"/>
  <c r="T1987" i="1"/>
  <c r="T1984" i="1"/>
  <c r="T1985" i="1"/>
  <c r="T1982" i="1"/>
  <c r="T1983" i="1"/>
  <c r="T1980" i="1"/>
  <c r="T1981" i="1"/>
  <c r="T1978" i="1"/>
  <c r="T1979" i="1"/>
  <c r="T1976" i="1"/>
  <c r="T1977" i="1"/>
  <c r="T1974" i="1"/>
  <c r="T1975" i="1"/>
  <c r="T1972" i="1"/>
  <c r="T1973" i="1"/>
  <c r="T1970" i="1"/>
  <c r="T1971" i="1"/>
  <c r="T1968" i="1"/>
  <c r="T1969" i="1"/>
  <c r="T1966" i="1"/>
  <c r="T1967" i="1"/>
  <c r="T1964" i="1"/>
  <c r="T1965" i="1"/>
  <c r="T1962" i="1"/>
  <c r="T1963" i="1"/>
  <c r="T1960" i="1"/>
  <c r="T1961" i="1"/>
  <c r="T1958" i="1"/>
  <c r="T1959" i="1"/>
  <c r="T1956" i="1"/>
  <c r="T1957" i="1"/>
  <c r="T1954" i="1"/>
  <c r="T1955" i="1"/>
  <c r="T1952" i="1"/>
  <c r="T1953" i="1"/>
  <c r="T1950" i="1"/>
  <c r="T1951" i="1"/>
  <c r="T1948" i="1"/>
  <c r="T1949" i="1"/>
  <c r="T1946" i="1"/>
  <c r="T1947" i="1"/>
  <c r="T1944" i="1"/>
  <c r="T1945" i="1"/>
  <c r="T1942" i="1"/>
  <c r="T1943" i="1"/>
  <c r="T1940" i="1"/>
  <c r="T1941" i="1"/>
  <c r="T1938" i="1"/>
  <c r="T1939" i="1"/>
  <c r="T1936" i="1"/>
  <c r="T1937" i="1"/>
  <c r="T1934" i="1"/>
  <c r="T1935" i="1"/>
  <c r="T1932" i="1"/>
  <c r="T1933" i="1"/>
  <c r="T1930" i="1"/>
  <c r="T1931" i="1"/>
  <c r="T1928" i="1"/>
  <c r="T1929" i="1"/>
  <c r="T1925" i="1"/>
  <c r="T1927" i="1"/>
  <c r="T1924" i="1"/>
  <c r="T1926" i="1"/>
  <c r="T1922" i="1"/>
  <c r="T1923" i="1"/>
  <c r="T1920" i="1"/>
  <c r="T1921" i="1"/>
  <c r="T1918" i="1"/>
  <c r="T1919" i="1"/>
  <c r="T1916" i="1"/>
  <c r="T1917" i="1"/>
  <c r="T1914" i="1"/>
  <c r="T1915" i="1"/>
  <c r="T1912" i="1"/>
  <c r="T1911" i="1"/>
  <c r="T1913" i="1"/>
  <c r="T1909" i="1"/>
  <c r="T1910" i="1"/>
  <c r="T1907" i="1"/>
  <c r="T1908" i="1"/>
  <c r="T1905" i="1"/>
  <c r="T1906" i="1"/>
  <c r="T1903" i="1"/>
  <c r="T1904" i="1"/>
  <c r="T1901" i="1"/>
  <c r="T1902" i="1"/>
  <c r="T1899" i="1"/>
  <c r="T1900" i="1"/>
  <c r="T1897" i="1"/>
  <c r="T1898" i="1"/>
  <c r="T1895" i="1"/>
  <c r="T1896" i="1"/>
  <c r="T1893" i="1"/>
  <c r="T1894" i="1"/>
  <c r="T1891" i="1"/>
  <c r="T1892" i="1"/>
  <c r="T1889" i="1"/>
  <c r="T1890" i="1"/>
  <c r="T1887" i="1"/>
  <c r="T1888" i="1"/>
  <c r="T1885" i="1"/>
  <c r="T1886" i="1"/>
  <c r="T1883" i="1"/>
  <c r="T1884" i="1"/>
  <c r="T1881" i="1"/>
  <c r="T1882" i="1"/>
  <c r="T1879" i="1"/>
  <c r="T1880" i="1"/>
  <c r="T1877" i="1"/>
  <c r="T1878" i="1"/>
  <c r="T1875" i="1"/>
  <c r="T1876" i="1"/>
  <c r="T1873" i="1"/>
  <c r="T1874" i="1"/>
  <c r="T1871" i="1"/>
  <c r="T1872" i="1"/>
  <c r="T1869" i="1"/>
  <c r="T1870" i="1"/>
  <c r="T1867" i="1"/>
  <c r="T1868" i="1"/>
  <c r="T1865" i="1"/>
  <c r="T1866" i="1"/>
  <c r="T1863" i="1"/>
  <c r="T1864" i="1"/>
  <c r="T1861" i="1"/>
  <c r="T1862" i="1"/>
  <c r="T1859" i="1"/>
  <c r="T1860" i="1"/>
  <c r="T1857" i="1"/>
  <c r="T1858" i="1"/>
  <c r="T1855" i="1"/>
  <c r="T1856" i="1"/>
  <c r="T1853" i="1"/>
  <c r="T1854" i="1"/>
  <c r="T1851" i="1"/>
  <c r="T1852" i="1"/>
  <c r="T1849" i="1"/>
  <c r="T1850" i="1"/>
  <c r="T1847" i="1"/>
  <c r="T1848" i="1"/>
  <c r="T1845" i="1"/>
  <c r="T1846" i="1"/>
  <c r="T1843" i="1"/>
  <c r="T1844" i="1"/>
  <c r="T1841" i="1"/>
  <c r="T1842" i="1"/>
  <c r="T1840" i="1"/>
  <c r="T1839" i="1"/>
  <c r="T1837" i="1"/>
  <c r="T1838" i="1"/>
  <c r="T1835" i="1"/>
  <c r="T1836" i="1"/>
  <c r="T1833" i="1"/>
  <c r="T1834" i="1"/>
  <c r="T1831" i="1"/>
  <c r="T1832" i="1"/>
  <c r="T1829" i="1"/>
  <c r="T1830" i="1"/>
  <c r="T1827" i="1"/>
  <c r="T1828" i="1"/>
  <c r="T1825" i="1"/>
  <c r="T1826" i="1"/>
  <c r="T1823" i="1"/>
  <c r="T1824" i="1"/>
  <c r="T1821" i="1"/>
  <c r="T1822" i="1"/>
  <c r="T1819" i="1"/>
  <c r="T1820" i="1"/>
  <c r="T1817" i="1"/>
  <c r="T1818" i="1"/>
  <c r="T1815" i="1"/>
  <c r="T1816" i="1"/>
  <c r="T1813" i="1"/>
  <c r="T1814" i="1"/>
  <c r="T1811" i="1"/>
  <c r="T1812" i="1"/>
  <c r="T1809" i="1"/>
  <c r="T1810" i="1"/>
  <c r="T1807" i="1"/>
  <c r="T1808" i="1"/>
  <c r="T1805" i="1"/>
  <c r="T1806" i="1"/>
  <c r="T1803" i="1"/>
  <c r="T1804" i="1"/>
  <c r="T1801" i="1"/>
  <c r="T1802" i="1"/>
  <c r="T1799" i="1"/>
  <c r="T1800" i="1"/>
  <c r="T1797" i="1"/>
  <c r="T1798" i="1"/>
  <c r="T1795" i="1"/>
  <c r="T1796" i="1"/>
  <c r="T1793" i="1"/>
  <c r="T1794" i="1"/>
  <c r="T1791" i="1"/>
  <c r="T1792" i="1"/>
  <c r="T1789" i="1"/>
  <c r="T1790" i="1"/>
  <c r="T1787" i="1"/>
  <c r="T1788" i="1"/>
  <c r="T1785" i="1"/>
  <c r="T1786" i="1"/>
  <c r="T1783" i="1"/>
  <c r="T1784" i="1"/>
  <c r="T1781" i="1"/>
  <c r="T1782" i="1"/>
  <c r="T1779" i="1"/>
  <c r="T1780" i="1"/>
  <c r="T1777" i="1"/>
  <c r="T1778" i="1"/>
  <c r="T1775" i="1"/>
  <c r="T1776" i="1"/>
  <c r="T1773" i="1"/>
  <c r="T1774" i="1"/>
  <c r="T1771" i="1"/>
  <c r="T1772" i="1"/>
  <c r="T1769" i="1"/>
  <c r="T1770" i="1"/>
  <c r="T1766" i="1"/>
  <c r="T1767" i="1"/>
  <c r="T1765" i="1"/>
  <c r="T1768" i="1"/>
  <c r="T1763" i="1"/>
  <c r="T1764" i="1"/>
  <c r="T1761" i="1"/>
  <c r="T1762" i="1"/>
  <c r="T1759" i="1"/>
  <c r="T1760" i="1"/>
  <c r="T1756" i="1"/>
  <c r="T1758" i="1"/>
  <c r="T1757" i="1"/>
  <c r="T1754" i="1"/>
  <c r="T1755" i="1"/>
  <c r="T1752" i="1"/>
  <c r="T1753" i="1"/>
  <c r="T1748" i="1"/>
  <c r="T1751" i="1"/>
  <c r="T1750" i="1"/>
  <c r="T1749" i="1"/>
  <c r="T1746" i="1"/>
  <c r="T1747" i="1"/>
  <c r="T1740" i="1"/>
  <c r="T1745" i="1"/>
  <c r="T1744" i="1"/>
  <c r="T1743" i="1"/>
  <c r="T1742" i="1"/>
  <c r="T1741" i="1"/>
  <c r="T1737" i="1"/>
  <c r="T1739" i="1"/>
  <c r="T1738" i="1"/>
  <c r="T1735" i="1"/>
  <c r="T1736" i="1"/>
  <c r="T1732" i="1"/>
  <c r="T1734" i="1"/>
  <c r="T1733" i="1"/>
  <c r="T1730" i="1"/>
  <c r="T1731" i="1"/>
  <c r="T1728" i="1"/>
  <c r="T1729" i="1"/>
  <c r="T1726" i="1"/>
  <c r="T1727" i="1"/>
  <c r="T1720" i="1"/>
  <c r="T1725" i="1"/>
  <c r="T1724" i="1"/>
  <c r="T1722" i="1"/>
  <c r="T1723" i="1"/>
  <c r="T1721" i="1"/>
  <c r="T1719" i="1"/>
  <c r="T1715" i="1"/>
  <c r="T1718" i="1"/>
  <c r="T1717" i="1"/>
  <c r="T1716" i="1"/>
  <c r="T1713" i="1"/>
  <c r="T1714" i="1"/>
  <c r="T1711" i="1"/>
  <c r="T1712" i="1"/>
  <c r="T1706" i="1"/>
  <c r="T1710" i="1"/>
  <c r="T1709" i="1"/>
  <c r="T1708" i="1"/>
  <c r="T1707" i="1"/>
  <c r="T1703" i="1"/>
  <c r="T1705" i="1"/>
  <c r="T1701" i="1"/>
  <c r="T1704" i="1"/>
  <c r="T1699" i="1"/>
  <c r="T1702" i="1"/>
  <c r="T1700" i="1"/>
  <c r="T1695" i="1"/>
  <c r="T1698" i="1"/>
  <c r="T1697" i="1"/>
  <c r="T1696" i="1"/>
  <c r="T1675" i="1"/>
  <c r="T1678" i="1"/>
  <c r="T1677" i="1"/>
  <c r="T1676" i="1"/>
  <c r="T1671" i="1"/>
  <c r="T1674" i="1"/>
  <c r="T1673" i="1"/>
  <c r="T1672" i="1"/>
  <c r="T1685" i="1"/>
  <c r="T1670" i="1"/>
  <c r="T1694" i="1"/>
  <c r="T1693" i="1"/>
  <c r="T1692" i="1"/>
  <c r="T1691" i="1"/>
  <c r="T1690" i="1"/>
  <c r="T1689" i="1"/>
  <c r="T1686" i="1"/>
  <c r="T1682" i="1"/>
  <c r="T1687" i="1"/>
  <c r="T1684" i="1"/>
  <c r="T1688" i="1"/>
  <c r="T1683" i="1"/>
  <c r="T1680" i="1"/>
  <c r="T1681" i="1"/>
  <c r="T1668" i="1"/>
  <c r="T1679" i="1"/>
  <c r="T1669" i="1"/>
  <c r="T1666" i="1"/>
  <c r="T1667" i="1"/>
  <c r="T1664" i="1"/>
  <c r="T1665" i="1"/>
  <c r="T1663" i="1"/>
  <c r="T1662" i="1"/>
  <c r="T1658" i="1"/>
  <c r="T1661" i="1"/>
  <c r="T1660" i="1"/>
  <c r="T1659" i="1"/>
  <c r="T1657" i="1"/>
  <c r="T5" i="1"/>
  <c r="T9" i="1"/>
  <c r="T13" i="1"/>
  <c r="T17" i="1"/>
  <c r="T21" i="1"/>
  <c r="T25" i="1"/>
  <c r="T29" i="1"/>
  <c r="T33" i="1"/>
  <c r="T37" i="1"/>
  <c r="T41" i="1"/>
  <c r="T45" i="1"/>
  <c r="T49" i="1"/>
  <c r="T53" i="1"/>
  <c r="T57" i="1"/>
  <c r="T61" i="1"/>
  <c r="T65" i="1"/>
  <c r="T69" i="1"/>
  <c r="T73" i="1"/>
  <c r="T77" i="1"/>
  <c r="T81" i="1"/>
  <c r="T85" i="1"/>
  <c r="T89" i="1"/>
  <c r="T93" i="1"/>
  <c r="T97" i="1"/>
  <c r="T101" i="1"/>
  <c r="T105" i="1"/>
  <c r="T109" i="1"/>
  <c r="T113" i="1"/>
  <c r="T117" i="1"/>
  <c r="T121" i="1"/>
  <c r="T125" i="1"/>
  <c r="T129" i="1"/>
  <c r="T133" i="1"/>
  <c r="T137" i="1"/>
  <c r="T141" i="1"/>
  <c r="T145" i="1"/>
  <c r="T149" i="1"/>
  <c r="T153" i="1"/>
  <c r="T157" i="1"/>
  <c r="T161" i="1"/>
  <c r="T165" i="1"/>
  <c r="T169" i="1"/>
  <c r="T173" i="1"/>
  <c r="T177" i="1"/>
  <c r="T181" i="1"/>
  <c r="T185" i="1"/>
  <c r="T189" i="1"/>
  <c r="T193" i="1"/>
  <c r="T197" i="1"/>
  <c r="T201" i="1"/>
  <c r="T205" i="1"/>
  <c r="T209" i="1"/>
  <c r="T213" i="1"/>
  <c r="T217" i="1"/>
  <c r="T221" i="1"/>
  <c r="T225" i="1"/>
  <c r="T229" i="1"/>
  <c r="T233" i="1"/>
  <c r="T237" i="1"/>
  <c r="T241" i="1"/>
  <c r="T245" i="1"/>
  <c r="T249" i="1"/>
  <c r="T253" i="1"/>
  <c r="T257" i="1"/>
  <c r="T261" i="1"/>
  <c r="T265" i="1"/>
  <c r="T269" i="1"/>
  <c r="T273" i="1"/>
  <c r="T277" i="1"/>
  <c r="T281" i="1"/>
  <c r="T285" i="1"/>
  <c r="T289" i="1"/>
  <c r="T293" i="1"/>
  <c r="T297" i="1"/>
  <c r="T301" i="1"/>
  <c r="T305" i="1"/>
  <c r="T309" i="1"/>
  <c r="T313" i="1"/>
  <c r="T317" i="1"/>
  <c r="T321" i="1"/>
  <c r="T325" i="1"/>
  <c r="T329" i="1"/>
  <c r="T333" i="1"/>
  <c r="T337" i="1"/>
  <c r="T341" i="1"/>
  <c r="T6" i="1"/>
  <c r="T10" i="1"/>
  <c r="T14" i="1"/>
  <c r="T18" i="1"/>
  <c r="T22" i="1"/>
  <c r="T26" i="1"/>
  <c r="T30" i="1"/>
  <c r="T34" i="1"/>
  <c r="T38" i="1"/>
  <c r="T42" i="1"/>
  <c r="T46" i="1"/>
  <c r="T50" i="1"/>
  <c r="T54" i="1"/>
  <c r="T58" i="1"/>
  <c r="T62" i="1"/>
  <c r="T66" i="1"/>
  <c r="T70" i="1"/>
  <c r="T74" i="1"/>
  <c r="T78" i="1"/>
  <c r="T82" i="1"/>
  <c r="T86" i="1"/>
  <c r="T90" i="1"/>
  <c r="T94" i="1"/>
  <c r="T98" i="1"/>
  <c r="T102" i="1"/>
  <c r="T106" i="1"/>
  <c r="T110" i="1"/>
  <c r="T114" i="1"/>
  <c r="T118" i="1"/>
  <c r="T122" i="1"/>
  <c r="T126" i="1"/>
  <c r="T130" i="1"/>
  <c r="T134" i="1"/>
  <c r="T138" i="1"/>
  <c r="T142" i="1"/>
  <c r="T146" i="1"/>
  <c r="T150" i="1"/>
  <c r="T154" i="1"/>
  <c r="T158" i="1"/>
  <c r="T162" i="1"/>
  <c r="T166" i="1"/>
  <c r="T170" i="1"/>
  <c r="T174" i="1"/>
  <c r="T178" i="1"/>
  <c r="T182" i="1"/>
  <c r="T186" i="1"/>
  <c r="T190" i="1"/>
  <c r="T194" i="1"/>
  <c r="T198" i="1"/>
  <c r="T202" i="1"/>
  <c r="T206" i="1"/>
  <c r="T210" i="1"/>
  <c r="T214" i="1"/>
  <c r="T218" i="1"/>
  <c r="T222" i="1"/>
  <c r="T226" i="1"/>
  <c r="T230" i="1"/>
  <c r="T234" i="1"/>
  <c r="T238" i="1"/>
  <c r="T242" i="1"/>
  <c r="T246" i="1"/>
  <c r="T250" i="1"/>
  <c r="T254" i="1"/>
  <c r="T258" i="1"/>
  <c r="T262" i="1"/>
  <c r="T266" i="1"/>
  <c r="T270" i="1"/>
  <c r="T274" i="1"/>
  <c r="T278" i="1"/>
  <c r="T282" i="1"/>
  <c r="T286" i="1"/>
  <c r="T290" i="1"/>
  <c r="T294" i="1"/>
  <c r="T298" i="1"/>
  <c r="T302" i="1"/>
  <c r="T306" i="1"/>
  <c r="T310" i="1"/>
  <c r="T314" i="1"/>
  <c r="T318" i="1"/>
  <c r="T322" i="1"/>
  <c r="T326" i="1"/>
  <c r="T330" i="1"/>
  <c r="T334" i="1"/>
  <c r="T338" i="1"/>
  <c r="T342" i="1"/>
  <c r="T7" i="1"/>
  <c r="T11" i="1"/>
  <c r="T15" i="1"/>
  <c r="T19" i="1"/>
  <c r="T27" i="1"/>
  <c r="T31" i="1"/>
  <c r="T35" i="1"/>
  <c r="T39" i="1"/>
  <c r="T43" i="1"/>
  <c r="T47" i="1"/>
  <c r="T51" i="1"/>
  <c r="T55" i="1"/>
  <c r="T59" i="1"/>
  <c r="T63" i="1"/>
  <c r="T67" i="1"/>
  <c r="T71" i="1"/>
  <c r="T75" i="1"/>
  <c r="T79" i="1"/>
  <c r="T83" i="1"/>
  <c r="T87" i="1"/>
  <c r="T91" i="1"/>
  <c r="T95" i="1"/>
  <c r="T99" i="1"/>
  <c r="T103" i="1"/>
  <c r="T107" i="1"/>
  <c r="T111" i="1"/>
  <c r="T115" i="1"/>
  <c r="T119" i="1"/>
  <c r="T123" i="1"/>
  <c r="T127" i="1"/>
  <c r="T131" i="1"/>
  <c r="T135" i="1"/>
  <c r="T139" i="1"/>
  <c r="T143" i="1"/>
  <c r="T147" i="1"/>
  <c r="T151" i="1"/>
  <c r="T155" i="1"/>
  <c r="T159" i="1"/>
  <c r="T163" i="1"/>
  <c r="T167" i="1"/>
  <c r="T171" i="1"/>
  <c r="T175" i="1"/>
  <c r="T179" i="1"/>
  <c r="T183" i="1"/>
  <c r="T187" i="1"/>
  <c r="T191" i="1"/>
  <c r="T195" i="1"/>
  <c r="T199" i="1"/>
  <c r="T203" i="1"/>
  <c r="T207" i="1"/>
  <c r="T211" i="1"/>
  <c r="T215" i="1"/>
  <c r="T219" i="1"/>
  <c r="T223" i="1"/>
  <c r="T227" i="1"/>
  <c r="T231" i="1"/>
  <c r="T235" i="1"/>
  <c r="T239" i="1"/>
  <c r="T243" i="1"/>
  <c r="T247" i="1"/>
  <c r="T251" i="1"/>
  <c r="T255" i="1"/>
  <c r="T259" i="1"/>
  <c r="T263" i="1"/>
  <c r="T267" i="1"/>
  <c r="T271" i="1"/>
  <c r="T275" i="1"/>
  <c r="T279" i="1"/>
  <c r="T283" i="1"/>
  <c r="T287" i="1"/>
  <c r="T291" i="1"/>
  <c r="T295" i="1"/>
  <c r="T299" i="1"/>
  <c r="T303" i="1"/>
  <c r="T307" i="1"/>
  <c r="T311" i="1"/>
  <c r="T315" i="1"/>
  <c r="T319" i="1"/>
  <c r="T323" i="1"/>
  <c r="T327" i="1"/>
  <c r="T331" i="1"/>
  <c r="T335" i="1"/>
  <c r="T339" i="1"/>
  <c r="T343" i="1"/>
  <c r="T347" i="1"/>
  <c r="T4" i="1"/>
  <c r="T8" i="1"/>
  <c r="T12" i="1"/>
  <c r="T16" i="1"/>
  <c r="T20" i="1"/>
  <c r="T24" i="1"/>
  <c r="T28" i="1"/>
  <c r="T32" i="1"/>
  <c r="T36" i="1"/>
  <c r="T40" i="1"/>
  <c r="T44" i="1"/>
  <c r="T48" i="1"/>
  <c r="T52" i="1"/>
  <c r="T56" i="1"/>
  <c r="T60" i="1"/>
  <c r="T64" i="1"/>
  <c r="T68" i="1"/>
  <c r="T72" i="1"/>
  <c r="T76" i="1"/>
  <c r="T80" i="1"/>
  <c r="T84" i="1"/>
  <c r="T88" i="1"/>
  <c r="T92" i="1"/>
  <c r="T96" i="1"/>
  <c r="T100" i="1"/>
  <c r="T104" i="1"/>
  <c r="T108" i="1"/>
  <c r="T112" i="1"/>
  <c r="T116" i="1"/>
  <c r="T120" i="1"/>
  <c r="T124" i="1"/>
  <c r="T128" i="1"/>
  <c r="T132" i="1"/>
  <c r="T136" i="1"/>
  <c r="T140" i="1"/>
  <c r="T144" i="1"/>
  <c r="T148" i="1"/>
  <c r="T152" i="1"/>
  <c r="T156" i="1"/>
  <c r="T160" i="1"/>
  <c r="T164" i="1"/>
  <c r="T168" i="1"/>
  <c r="T172" i="1"/>
  <c r="T176" i="1"/>
  <c r="T180" i="1"/>
  <c r="T184" i="1"/>
  <c r="T188" i="1"/>
  <c r="T192" i="1"/>
  <c r="T196" i="1"/>
  <c r="T200" i="1"/>
  <c r="T204" i="1"/>
  <c r="T208" i="1"/>
  <c r="T212" i="1"/>
  <c r="T216" i="1"/>
  <c r="T220" i="1"/>
  <c r="T224" i="1"/>
  <c r="T228" i="1"/>
  <c r="T232" i="1"/>
  <c r="T236" i="1"/>
  <c r="T240" i="1"/>
  <c r="T244" i="1"/>
  <c r="T248" i="1"/>
  <c r="T252" i="1"/>
  <c r="T256" i="1"/>
  <c r="T260" i="1"/>
  <c r="T264" i="1"/>
  <c r="T268" i="1"/>
  <c r="T272" i="1"/>
  <c r="T276" i="1"/>
  <c r="T280" i="1"/>
  <c r="T284" i="1"/>
  <c r="T288" i="1"/>
  <c r="T292" i="1"/>
  <c r="T296" i="1"/>
  <c r="T300" i="1"/>
  <c r="T304" i="1"/>
  <c r="T308" i="1"/>
  <c r="T312" i="1"/>
  <c r="T316" i="1"/>
  <c r="T320" i="1"/>
  <c r="T336" i="1"/>
  <c r="T346" i="1"/>
  <c r="T351" i="1"/>
  <c r="T355" i="1"/>
  <c r="T359" i="1"/>
  <c r="T363" i="1"/>
  <c r="T367" i="1"/>
  <c r="T371" i="1"/>
  <c r="T375" i="1"/>
  <c r="T379" i="1"/>
  <c r="T383" i="1"/>
  <c r="T387" i="1"/>
  <c r="T391" i="1"/>
  <c r="T395" i="1"/>
  <c r="T399" i="1"/>
  <c r="T403" i="1"/>
  <c r="T407" i="1"/>
  <c r="T411" i="1"/>
  <c r="T415" i="1"/>
  <c r="T419" i="1"/>
  <c r="T423" i="1"/>
  <c r="T427" i="1"/>
  <c r="T431" i="1"/>
  <c r="T435" i="1"/>
  <c r="T439" i="1"/>
  <c r="T443" i="1"/>
  <c r="T447" i="1"/>
  <c r="T451" i="1"/>
  <c r="T459" i="1"/>
  <c r="T463" i="1"/>
  <c r="T467" i="1"/>
  <c r="T471" i="1"/>
  <c r="T475" i="1"/>
  <c r="T479" i="1"/>
  <c r="T483" i="1"/>
  <c r="T487" i="1"/>
  <c r="T491" i="1"/>
  <c r="T495" i="1"/>
  <c r="T499" i="1"/>
  <c r="T503" i="1"/>
  <c r="T507" i="1"/>
  <c r="T511" i="1"/>
  <c r="T515" i="1"/>
  <c r="T519" i="1"/>
  <c r="T523" i="1"/>
  <c r="T527" i="1"/>
  <c r="T531" i="1"/>
  <c r="T535" i="1"/>
  <c r="T539" i="1"/>
  <c r="T543" i="1"/>
  <c r="T547" i="1"/>
  <c r="T551" i="1"/>
  <c r="T555" i="1"/>
  <c r="T559" i="1"/>
  <c r="T563" i="1"/>
  <c r="T567" i="1"/>
  <c r="T571" i="1"/>
  <c r="T575" i="1"/>
  <c r="T579" i="1"/>
  <c r="T583" i="1"/>
  <c r="T587" i="1"/>
  <c r="T591" i="1"/>
  <c r="T595" i="1"/>
  <c r="T599" i="1"/>
  <c r="T603" i="1"/>
  <c r="T607" i="1"/>
  <c r="T611" i="1"/>
  <c r="T615" i="1"/>
  <c r="T619" i="1"/>
  <c r="T623" i="1"/>
  <c r="T627" i="1"/>
  <c r="T631" i="1"/>
  <c r="T635" i="1"/>
  <c r="T639" i="1"/>
  <c r="T643" i="1"/>
  <c r="T647" i="1"/>
  <c r="T651" i="1"/>
  <c r="T655" i="1"/>
  <c r="T659" i="1"/>
  <c r="T663" i="1"/>
  <c r="T667" i="1"/>
  <c r="T671" i="1"/>
  <c r="T675" i="1"/>
  <c r="T679" i="1"/>
  <c r="T683" i="1"/>
  <c r="T687" i="1"/>
  <c r="T691" i="1"/>
  <c r="T695" i="1"/>
  <c r="T699" i="1"/>
  <c r="T703" i="1"/>
  <c r="T707" i="1"/>
  <c r="T711" i="1"/>
  <c r="T715" i="1"/>
  <c r="T719" i="1"/>
  <c r="T723" i="1"/>
  <c r="T727" i="1"/>
  <c r="T731" i="1"/>
  <c r="T735" i="1"/>
  <c r="T739" i="1"/>
  <c r="T743" i="1"/>
  <c r="T747" i="1"/>
  <c r="T751" i="1"/>
  <c r="T755" i="1"/>
  <c r="T759" i="1"/>
  <c r="T763" i="1"/>
  <c r="T767" i="1"/>
  <c r="T771" i="1"/>
  <c r="T775" i="1"/>
  <c r="T779" i="1"/>
  <c r="T783" i="1"/>
  <c r="T787" i="1"/>
  <c r="T791" i="1"/>
  <c r="T795" i="1"/>
  <c r="T799" i="1"/>
  <c r="T803" i="1"/>
  <c r="T807" i="1"/>
  <c r="T811" i="1"/>
  <c r="T815" i="1"/>
  <c r="T819" i="1"/>
  <c r="T823" i="1"/>
  <c r="T827" i="1"/>
  <c r="T831" i="1"/>
  <c r="T835" i="1"/>
  <c r="T839" i="1"/>
  <c r="T843" i="1"/>
  <c r="T847" i="1"/>
  <c r="T851" i="1"/>
  <c r="T855" i="1"/>
  <c r="T859" i="1"/>
  <c r="T863" i="1"/>
  <c r="T867" i="1"/>
  <c r="T871" i="1"/>
  <c r="T875" i="1"/>
  <c r="T879" i="1"/>
  <c r="T883" i="1"/>
  <c r="T887" i="1"/>
  <c r="T891" i="1"/>
  <c r="T895" i="1"/>
  <c r="T899" i="1"/>
  <c r="T903" i="1"/>
  <c r="T907" i="1"/>
  <c r="T911" i="1"/>
  <c r="T915" i="1"/>
  <c r="T919" i="1"/>
  <c r="T923" i="1"/>
  <c r="T927" i="1"/>
  <c r="T931" i="1"/>
  <c r="T935" i="1"/>
  <c r="T939" i="1"/>
  <c r="T943" i="1"/>
  <c r="T947" i="1"/>
  <c r="T951" i="1"/>
  <c r="T955" i="1"/>
  <c r="T959" i="1"/>
  <c r="T963" i="1"/>
  <c r="T967" i="1"/>
  <c r="T971" i="1"/>
  <c r="T324" i="1"/>
  <c r="T340" i="1"/>
  <c r="T348" i="1"/>
  <c r="T352" i="1"/>
  <c r="T356" i="1"/>
  <c r="T360" i="1"/>
  <c r="T364" i="1"/>
  <c r="T368" i="1"/>
  <c r="T372" i="1"/>
  <c r="T376" i="1"/>
  <c r="T380" i="1"/>
  <c r="T384" i="1"/>
  <c r="T388" i="1"/>
  <c r="T392" i="1"/>
  <c r="T396" i="1"/>
  <c r="T400" i="1"/>
  <c r="T404" i="1"/>
  <c r="T408" i="1"/>
  <c r="T412" i="1"/>
  <c r="T416" i="1"/>
  <c r="T420" i="1"/>
  <c r="T424" i="1"/>
  <c r="T428" i="1"/>
  <c r="T432" i="1"/>
  <c r="T436" i="1"/>
  <c r="T440" i="1"/>
  <c r="T444" i="1"/>
  <c r="T448" i="1"/>
  <c r="T452" i="1"/>
  <c r="T456" i="1"/>
  <c r="T460" i="1"/>
  <c r="T464" i="1"/>
  <c r="T468" i="1"/>
  <c r="T472" i="1"/>
  <c r="T476" i="1"/>
  <c r="T480" i="1"/>
  <c r="T484" i="1"/>
  <c r="T488" i="1"/>
  <c r="T492" i="1"/>
  <c r="T496" i="1"/>
  <c r="T500" i="1"/>
  <c r="T504" i="1"/>
  <c r="T508" i="1"/>
  <c r="T512" i="1"/>
  <c r="T516" i="1"/>
  <c r="T520" i="1"/>
  <c r="T524" i="1"/>
  <c r="T528" i="1"/>
  <c r="T532" i="1"/>
  <c r="T536" i="1"/>
  <c r="T540" i="1"/>
  <c r="T544" i="1"/>
  <c r="T548" i="1"/>
  <c r="T552" i="1"/>
  <c r="T556" i="1"/>
  <c r="T560" i="1"/>
  <c r="T564" i="1"/>
  <c r="T568" i="1"/>
  <c r="T572" i="1"/>
  <c r="T576" i="1"/>
  <c r="T580" i="1"/>
  <c r="T584" i="1"/>
  <c r="T588" i="1"/>
  <c r="T592" i="1"/>
  <c r="T596" i="1"/>
  <c r="T600" i="1"/>
  <c r="T604" i="1"/>
  <c r="T608" i="1"/>
  <c r="T612" i="1"/>
  <c r="T616" i="1"/>
  <c r="T620" i="1"/>
  <c r="T624" i="1"/>
  <c r="T628" i="1"/>
  <c r="T632" i="1"/>
  <c r="T636" i="1"/>
  <c r="T640" i="1"/>
  <c r="T644" i="1"/>
  <c r="T648" i="1"/>
  <c r="T652" i="1"/>
  <c r="T656" i="1"/>
  <c r="T660" i="1"/>
  <c r="T664" i="1"/>
  <c r="T668" i="1"/>
  <c r="T672" i="1"/>
  <c r="T676" i="1"/>
  <c r="T680" i="1"/>
  <c r="T684" i="1"/>
  <c r="T688" i="1"/>
  <c r="T692" i="1"/>
  <c r="T696" i="1"/>
  <c r="T700" i="1"/>
  <c r="T704" i="1"/>
  <c r="T708" i="1"/>
  <c r="T712" i="1"/>
  <c r="T716" i="1"/>
  <c r="T720" i="1"/>
  <c r="T724" i="1"/>
  <c r="T728" i="1"/>
  <c r="T732" i="1"/>
  <c r="T736" i="1"/>
  <c r="T740" i="1"/>
  <c r="T744" i="1"/>
  <c r="T748" i="1"/>
  <c r="T752" i="1"/>
  <c r="T756" i="1"/>
  <c r="T760" i="1"/>
  <c r="T764" i="1"/>
  <c r="T768" i="1"/>
  <c r="T772" i="1"/>
  <c r="T776" i="1"/>
  <c r="T780" i="1"/>
  <c r="T784" i="1"/>
  <c r="T788" i="1"/>
  <c r="T792" i="1"/>
  <c r="T796" i="1"/>
  <c r="T800" i="1"/>
  <c r="T804" i="1"/>
  <c r="T808" i="1"/>
  <c r="T812" i="1"/>
  <c r="T816" i="1"/>
  <c r="T820" i="1"/>
  <c r="T824" i="1"/>
  <c r="T828" i="1"/>
  <c r="T832" i="1"/>
  <c r="T836" i="1"/>
  <c r="T840" i="1"/>
  <c r="T844" i="1"/>
  <c r="T848" i="1"/>
  <c r="T852" i="1"/>
  <c r="T856" i="1"/>
  <c r="T860" i="1"/>
  <c r="T864" i="1"/>
  <c r="T868" i="1"/>
  <c r="T872" i="1"/>
  <c r="T876" i="1"/>
  <c r="T880" i="1"/>
  <c r="T884" i="1"/>
  <c r="T888" i="1"/>
  <c r="T892" i="1"/>
  <c r="T896" i="1"/>
  <c r="T900" i="1"/>
  <c r="T904" i="1"/>
  <c r="T908" i="1"/>
  <c r="T912" i="1"/>
  <c r="T916" i="1"/>
  <c r="T920" i="1"/>
  <c r="T924" i="1"/>
  <c r="T928" i="1"/>
  <c r="T932" i="1"/>
  <c r="T936" i="1"/>
  <c r="T940" i="1"/>
  <c r="T944" i="1"/>
  <c r="T948" i="1"/>
  <c r="T952" i="1"/>
  <c r="T956" i="1"/>
  <c r="T960" i="1"/>
  <c r="T964" i="1"/>
  <c r="T968" i="1"/>
  <c r="T972" i="1"/>
  <c r="T976" i="1"/>
  <c r="T980" i="1"/>
  <c r="T984" i="1"/>
  <c r="T988" i="1"/>
  <c r="T992" i="1"/>
  <c r="T996" i="1"/>
  <c r="T1000" i="1"/>
  <c r="T1004" i="1"/>
  <c r="T1008" i="1"/>
  <c r="T1012" i="1"/>
  <c r="T1016" i="1"/>
  <c r="T328" i="1"/>
  <c r="T344" i="1"/>
  <c r="T349" i="1"/>
  <c r="T353" i="1"/>
  <c r="T357" i="1"/>
  <c r="T361" i="1"/>
  <c r="T365" i="1"/>
  <c r="T369" i="1"/>
  <c r="T373" i="1"/>
  <c r="T377" i="1"/>
  <c r="T381" i="1"/>
  <c r="T385" i="1"/>
  <c r="T389" i="1"/>
  <c r="T393" i="1"/>
  <c r="T397" i="1"/>
  <c r="T401" i="1"/>
  <c r="T405" i="1"/>
  <c r="T409" i="1"/>
  <c r="T413" i="1"/>
  <c r="T417" i="1"/>
  <c r="T421" i="1"/>
  <c r="T425" i="1"/>
  <c r="T429" i="1"/>
  <c r="T433" i="1"/>
  <c r="T437" i="1"/>
  <c r="T441" i="1"/>
  <c r="T445" i="1"/>
  <c r="T449" i="1"/>
  <c r="T453" i="1"/>
  <c r="T457" i="1"/>
  <c r="T461" i="1"/>
  <c r="T465" i="1"/>
  <c r="T469" i="1"/>
  <c r="T473" i="1"/>
  <c r="T477" i="1"/>
  <c r="T481" i="1"/>
  <c r="T485" i="1"/>
  <c r="T489" i="1"/>
  <c r="T493" i="1"/>
  <c r="T497" i="1"/>
  <c r="T501" i="1"/>
  <c r="T505" i="1"/>
  <c r="T509" i="1"/>
  <c r="T513" i="1"/>
  <c r="T517" i="1"/>
  <c r="T521" i="1"/>
  <c r="T525" i="1"/>
  <c r="T529" i="1"/>
  <c r="T533" i="1"/>
  <c r="T537" i="1"/>
  <c r="T541" i="1"/>
  <c r="T545" i="1"/>
  <c r="T549" i="1"/>
  <c r="T553" i="1"/>
  <c r="T557" i="1"/>
  <c r="T561" i="1"/>
  <c r="T565" i="1"/>
  <c r="T569" i="1"/>
  <c r="T573" i="1"/>
  <c r="T577" i="1"/>
  <c r="T581" i="1"/>
  <c r="T585" i="1"/>
  <c r="T589" i="1"/>
  <c r="T593" i="1"/>
  <c r="T597" i="1"/>
  <c r="T601" i="1"/>
  <c r="T605" i="1"/>
  <c r="T609" i="1"/>
  <c r="T613" i="1"/>
  <c r="T617" i="1"/>
  <c r="T621" i="1"/>
  <c r="T625" i="1"/>
  <c r="T629" i="1"/>
  <c r="T633" i="1"/>
  <c r="T637" i="1"/>
  <c r="T641" i="1"/>
  <c r="T645" i="1"/>
  <c r="T649" i="1"/>
  <c r="T653" i="1"/>
  <c r="T657" i="1"/>
  <c r="T661" i="1"/>
  <c r="T665" i="1"/>
  <c r="T669" i="1"/>
  <c r="T673" i="1"/>
  <c r="T677" i="1"/>
  <c r="T681" i="1"/>
  <c r="T685" i="1"/>
  <c r="T689" i="1"/>
  <c r="T693" i="1"/>
  <c r="T697" i="1"/>
  <c r="T701" i="1"/>
  <c r="T705" i="1"/>
  <c r="T709" i="1"/>
  <c r="T713" i="1"/>
  <c r="T717" i="1"/>
  <c r="T721" i="1"/>
  <c r="T725" i="1"/>
  <c r="T729" i="1"/>
  <c r="T733" i="1"/>
  <c r="T737" i="1"/>
  <c r="T741" i="1"/>
  <c r="T745" i="1"/>
  <c r="T749" i="1"/>
  <c r="T753" i="1"/>
  <c r="T757" i="1"/>
  <c r="T761" i="1"/>
  <c r="T765" i="1"/>
  <c r="T769" i="1"/>
  <c r="T773" i="1"/>
  <c r="T777" i="1"/>
  <c r="T781" i="1"/>
  <c r="T785" i="1"/>
  <c r="T789" i="1"/>
  <c r="T793" i="1"/>
  <c r="T797" i="1"/>
  <c r="T801" i="1"/>
  <c r="T805" i="1"/>
  <c r="T809" i="1"/>
  <c r="T813" i="1"/>
  <c r="T817" i="1"/>
  <c r="T821" i="1"/>
  <c r="T825" i="1"/>
  <c r="T829" i="1"/>
  <c r="T833" i="1"/>
  <c r="T837" i="1"/>
  <c r="T841" i="1"/>
  <c r="T845" i="1"/>
  <c r="T849" i="1"/>
  <c r="T853" i="1"/>
  <c r="T857" i="1"/>
  <c r="T861" i="1"/>
  <c r="T865" i="1"/>
  <c r="T869" i="1"/>
  <c r="T873" i="1"/>
  <c r="T877" i="1"/>
  <c r="T881" i="1"/>
  <c r="T885" i="1"/>
  <c r="T889" i="1"/>
  <c r="T893" i="1"/>
  <c r="T897" i="1"/>
  <c r="T901" i="1"/>
  <c r="T905" i="1"/>
  <c r="T909" i="1"/>
  <c r="T913" i="1"/>
  <c r="T917" i="1"/>
  <c r="T921" i="1"/>
  <c r="T925" i="1"/>
  <c r="T929" i="1"/>
  <c r="T933" i="1"/>
  <c r="T937" i="1"/>
  <c r="T941" i="1"/>
  <c r="T945" i="1"/>
  <c r="T949" i="1"/>
  <c r="T953" i="1"/>
  <c r="T957" i="1"/>
  <c r="T961" i="1"/>
  <c r="T965" i="1"/>
  <c r="T969" i="1"/>
  <c r="T973" i="1"/>
  <c r="T977" i="1"/>
  <c r="T981" i="1"/>
  <c r="T985" i="1"/>
  <c r="T989" i="1"/>
  <c r="T993" i="1"/>
  <c r="T997" i="1"/>
  <c r="T1001" i="1"/>
  <c r="T1005" i="1"/>
  <c r="T1009" i="1"/>
  <c r="T1013" i="1"/>
  <c r="T1017" i="1"/>
  <c r="T332" i="1"/>
  <c r="T358" i="1"/>
  <c r="T374" i="1"/>
  <c r="T390" i="1"/>
  <c r="T406" i="1"/>
  <c r="T422" i="1"/>
  <c r="T438" i="1"/>
  <c r="T454" i="1"/>
  <c r="T466" i="1"/>
  <c r="T482" i="1"/>
  <c r="T498" i="1"/>
  <c r="T514" i="1"/>
  <c r="T530" i="1"/>
  <c r="T546" i="1"/>
  <c r="T562" i="1"/>
  <c r="T578" i="1"/>
  <c r="T594" i="1"/>
  <c r="T610" i="1"/>
  <c r="T626" i="1"/>
  <c r="T642" i="1"/>
  <c r="T658" i="1"/>
  <c r="T674" i="1"/>
  <c r="T690" i="1"/>
  <c r="T706" i="1"/>
  <c r="T722" i="1"/>
  <c r="T738" i="1"/>
  <c r="T754" i="1"/>
  <c r="T770" i="1"/>
  <c r="T786" i="1"/>
  <c r="T802" i="1"/>
  <c r="T818" i="1"/>
  <c r="T834" i="1"/>
  <c r="T850" i="1"/>
  <c r="T866" i="1"/>
  <c r="T882" i="1"/>
  <c r="T898" i="1"/>
  <c r="T914" i="1"/>
  <c r="T930" i="1"/>
  <c r="T946" i="1"/>
  <c r="T962" i="1"/>
  <c r="T975" i="1"/>
  <c r="T983" i="1"/>
  <c r="T991" i="1"/>
  <c r="T999" i="1"/>
  <c r="T1007" i="1"/>
  <c r="T1015" i="1"/>
  <c r="T1021" i="1"/>
  <c r="T1025" i="1"/>
  <c r="T1029" i="1"/>
  <c r="T1033" i="1"/>
  <c r="T1037" i="1"/>
  <c r="T1041" i="1"/>
  <c r="T1045" i="1"/>
  <c r="T1049" i="1"/>
  <c r="T1053" i="1"/>
  <c r="T1057" i="1"/>
  <c r="T1061" i="1"/>
  <c r="T1065" i="1"/>
  <c r="T1069" i="1"/>
  <c r="T1073" i="1"/>
  <c r="T1077" i="1"/>
  <c r="T1081" i="1"/>
  <c r="T1085" i="1"/>
  <c r="T1089" i="1"/>
  <c r="T1093" i="1"/>
  <c r="T1097" i="1"/>
  <c r="T1101" i="1"/>
  <c r="T1105" i="1"/>
  <c r="T1109" i="1"/>
  <c r="T1113" i="1"/>
  <c r="T1117" i="1"/>
  <c r="T1121" i="1"/>
  <c r="T1125" i="1"/>
  <c r="T1129" i="1"/>
  <c r="T1133" i="1"/>
  <c r="T1137" i="1"/>
  <c r="T1141" i="1"/>
  <c r="T1145" i="1"/>
  <c r="T1149" i="1"/>
  <c r="T1153" i="1"/>
  <c r="T1157" i="1"/>
  <c r="T1161" i="1"/>
  <c r="T1165" i="1"/>
  <c r="T1169" i="1"/>
  <c r="T1173" i="1"/>
  <c r="T1177" i="1"/>
  <c r="T1181" i="1"/>
  <c r="T1185" i="1"/>
  <c r="T1189" i="1"/>
  <c r="T1193" i="1"/>
  <c r="T1197" i="1"/>
  <c r="T1201" i="1"/>
  <c r="T1205" i="1"/>
  <c r="T1209" i="1"/>
  <c r="T1213" i="1"/>
  <c r="T1217" i="1"/>
  <c r="T1221" i="1"/>
  <c r="T1225" i="1"/>
  <c r="T1229" i="1"/>
  <c r="T1233" i="1"/>
  <c r="T1237" i="1"/>
  <c r="T1241" i="1"/>
  <c r="T1245" i="1"/>
  <c r="T1249" i="1"/>
  <c r="T1253" i="1"/>
  <c r="T1257" i="1"/>
  <c r="T1261" i="1"/>
  <c r="T1265" i="1"/>
  <c r="T1269" i="1"/>
  <c r="T1273" i="1"/>
  <c r="T1277" i="1"/>
  <c r="T1281" i="1"/>
  <c r="T1285" i="1"/>
  <c r="T1289" i="1"/>
  <c r="T1293" i="1"/>
  <c r="T1297" i="1"/>
  <c r="T1301" i="1"/>
  <c r="T1305" i="1"/>
  <c r="T1309" i="1"/>
  <c r="T1313" i="1"/>
  <c r="T1317" i="1"/>
  <c r="T1321" i="1"/>
  <c r="T1325" i="1"/>
  <c r="T1329" i="1"/>
  <c r="T1333" i="1"/>
  <c r="T1337" i="1"/>
  <c r="T1341" i="1"/>
  <c r="T1345" i="1"/>
  <c r="T1349" i="1"/>
  <c r="T1353" i="1"/>
  <c r="T1357" i="1"/>
  <c r="T1361" i="1"/>
  <c r="T1365" i="1"/>
  <c r="T1369" i="1"/>
  <c r="T1373" i="1"/>
  <c r="T1377" i="1"/>
  <c r="T1381" i="1"/>
  <c r="T1385" i="1"/>
  <c r="T1389" i="1"/>
  <c r="T1393" i="1"/>
  <c r="T1397" i="1"/>
  <c r="T1401" i="1"/>
  <c r="T1405" i="1"/>
  <c r="T1409" i="1"/>
  <c r="T1413" i="1"/>
  <c r="T1417" i="1"/>
  <c r="T1421" i="1"/>
  <c r="T1425" i="1"/>
  <c r="T1429" i="1"/>
  <c r="T1433" i="1"/>
  <c r="T1437" i="1"/>
  <c r="T1441" i="1"/>
  <c r="T1445" i="1"/>
  <c r="T1449" i="1"/>
  <c r="T1453" i="1"/>
  <c r="T1457" i="1"/>
  <c r="T1461" i="1"/>
  <c r="T1465" i="1"/>
  <c r="T1469" i="1"/>
  <c r="T1473" i="1"/>
  <c r="T1477" i="1"/>
  <c r="T1481" i="1"/>
  <c r="T1485" i="1"/>
  <c r="T1489" i="1"/>
  <c r="T1493" i="1"/>
  <c r="T1497" i="1"/>
  <c r="T1501" i="1"/>
  <c r="T1505" i="1"/>
  <c r="T1509" i="1"/>
  <c r="T1513" i="1"/>
  <c r="T345" i="1"/>
  <c r="T362" i="1"/>
  <c r="T378" i="1"/>
  <c r="T394" i="1"/>
  <c r="T410" i="1"/>
  <c r="T426" i="1"/>
  <c r="T442" i="1"/>
  <c r="T470" i="1"/>
  <c r="T486" i="1"/>
  <c r="T502" i="1"/>
  <c r="T518" i="1"/>
  <c r="T534" i="1"/>
  <c r="T550" i="1"/>
  <c r="T566" i="1"/>
  <c r="T582" i="1"/>
  <c r="T598" i="1"/>
  <c r="T614" i="1"/>
  <c r="T630" i="1"/>
  <c r="T646" i="1"/>
  <c r="T662" i="1"/>
  <c r="T678" i="1"/>
  <c r="T694" i="1"/>
  <c r="T710" i="1"/>
  <c r="T726" i="1"/>
  <c r="T742" i="1"/>
  <c r="T758" i="1"/>
  <c r="T774" i="1"/>
  <c r="T790" i="1"/>
  <c r="T806" i="1"/>
  <c r="T822" i="1"/>
  <c r="T838" i="1"/>
  <c r="T854" i="1"/>
  <c r="T870" i="1"/>
  <c r="T886" i="1"/>
  <c r="T902" i="1"/>
  <c r="T918" i="1"/>
  <c r="T934" i="1"/>
  <c r="T950" i="1"/>
  <c r="T966" i="1"/>
  <c r="T978" i="1"/>
  <c r="T986" i="1"/>
  <c r="T994" i="1"/>
  <c r="T1002" i="1"/>
  <c r="T1010" i="1"/>
  <c r="T1018" i="1"/>
  <c r="T1022" i="1"/>
  <c r="T1026" i="1"/>
  <c r="T1030" i="1"/>
  <c r="T1034" i="1"/>
  <c r="T1038" i="1"/>
  <c r="T1042" i="1"/>
  <c r="T1046" i="1"/>
  <c r="T1050" i="1"/>
  <c r="T1054" i="1"/>
  <c r="T1058" i="1"/>
  <c r="T1062" i="1"/>
  <c r="T1066" i="1"/>
  <c r="T1070" i="1"/>
  <c r="T1074" i="1"/>
  <c r="T1078" i="1"/>
  <c r="T1082" i="1"/>
  <c r="T1086" i="1"/>
  <c r="T1090" i="1"/>
  <c r="T1094" i="1"/>
  <c r="T1098" i="1"/>
  <c r="T1102" i="1"/>
  <c r="T1106" i="1"/>
  <c r="T1110" i="1"/>
  <c r="T1114" i="1"/>
  <c r="T1118" i="1"/>
  <c r="T1122" i="1"/>
  <c r="T1126" i="1"/>
  <c r="T1130" i="1"/>
  <c r="T1134" i="1"/>
  <c r="T1138" i="1"/>
  <c r="T1142" i="1"/>
  <c r="T1146" i="1"/>
  <c r="T1150" i="1"/>
  <c r="T1154" i="1"/>
  <c r="T1158" i="1"/>
  <c r="T1162" i="1"/>
  <c r="T1166" i="1"/>
  <c r="T1170" i="1"/>
  <c r="T1174" i="1"/>
  <c r="T1178" i="1"/>
  <c r="T1182" i="1"/>
  <c r="T1186" i="1"/>
  <c r="T1190" i="1"/>
  <c r="T1194" i="1"/>
  <c r="T1198" i="1"/>
  <c r="T1202" i="1"/>
  <c r="T1206" i="1"/>
  <c r="T1210" i="1"/>
  <c r="T1214" i="1"/>
  <c r="T1218" i="1"/>
  <c r="T1222" i="1"/>
  <c r="T1226" i="1"/>
  <c r="T1230" i="1"/>
  <c r="T1234" i="1"/>
  <c r="T1238" i="1"/>
  <c r="T1242" i="1"/>
  <c r="T1246" i="1"/>
  <c r="T1250" i="1"/>
  <c r="T1254" i="1"/>
  <c r="T1258" i="1"/>
  <c r="T1262" i="1"/>
  <c r="T1266" i="1"/>
  <c r="T1270" i="1"/>
  <c r="T1274" i="1"/>
  <c r="T1278" i="1"/>
  <c r="T1282" i="1"/>
  <c r="T1286" i="1"/>
  <c r="T1290" i="1"/>
  <c r="T1294" i="1"/>
  <c r="T1298" i="1"/>
  <c r="T1302" i="1"/>
  <c r="T1306" i="1"/>
  <c r="T1310" i="1"/>
  <c r="T1314" i="1"/>
  <c r="T1318" i="1"/>
  <c r="T1322" i="1"/>
  <c r="T1326" i="1"/>
  <c r="T1330" i="1"/>
  <c r="T1334" i="1"/>
  <c r="T1338" i="1"/>
  <c r="T1342" i="1"/>
  <c r="T1346" i="1"/>
  <c r="T1350" i="1"/>
  <c r="T1354" i="1"/>
  <c r="T1358" i="1"/>
  <c r="T1362" i="1"/>
  <c r="T1366" i="1"/>
  <c r="T1370" i="1"/>
  <c r="T1374" i="1"/>
  <c r="T1378" i="1"/>
  <c r="T1382" i="1"/>
  <c r="T1386" i="1"/>
  <c r="T1390" i="1"/>
  <c r="T1394" i="1"/>
  <c r="T1398" i="1"/>
  <c r="T1402" i="1"/>
  <c r="T1406" i="1"/>
  <c r="T1410" i="1"/>
  <c r="T1414" i="1"/>
  <c r="T1418" i="1"/>
  <c r="T1422" i="1"/>
  <c r="T1426" i="1"/>
  <c r="T1430" i="1"/>
  <c r="T1434" i="1"/>
  <c r="T1438" i="1"/>
  <c r="T1442" i="1"/>
  <c r="T1446" i="1"/>
  <c r="T1450" i="1"/>
  <c r="T1454" i="1"/>
  <c r="T1458" i="1"/>
  <c r="T1462" i="1"/>
  <c r="T1466" i="1"/>
  <c r="T1470" i="1"/>
  <c r="T1474" i="1"/>
  <c r="T1478" i="1"/>
  <c r="T1482" i="1"/>
  <c r="T1486" i="1"/>
  <c r="T1490" i="1"/>
  <c r="T1494" i="1"/>
  <c r="T1498" i="1"/>
  <c r="T1502" i="1"/>
  <c r="T1506" i="1"/>
  <c r="T1510" i="1"/>
  <c r="T1514" i="1"/>
  <c r="T1518" i="1"/>
  <c r="T350" i="1"/>
  <c r="T366" i="1"/>
  <c r="T382" i="1"/>
  <c r="T398" i="1"/>
  <c r="T414" i="1"/>
  <c r="T430" i="1"/>
  <c r="T446" i="1"/>
  <c r="T458" i="1"/>
  <c r="T474" i="1"/>
  <c r="T490" i="1"/>
  <c r="T506" i="1"/>
  <c r="T522" i="1"/>
  <c r="T538" i="1"/>
  <c r="T554" i="1"/>
  <c r="T570" i="1"/>
  <c r="T586" i="1"/>
  <c r="T602" i="1"/>
  <c r="T618" i="1"/>
  <c r="T634" i="1"/>
  <c r="T650" i="1"/>
  <c r="T666" i="1"/>
  <c r="T682" i="1"/>
  <c r="T698" i="1"/>
  <c r="T714" i="1"/>
  <c r="T730" i="1"/>
  <c r="T746" i="1"/>
  <c r="T762" i="1"/>
  <c r="T778" i="1"/>
  <c r="T794" i="1"/>
  <c r="T810" i="1"/>
  <c r="T826" i="1"/>
  <c r="T842" i="1"/>
  <c r="T858" i="1"/>
  <c r="T874" i="1"/>
  <c r="T890" i="1"/>
  <c r="T906" i="1"/>
  <c r="T922" i="1"/>
  <c r="T938" i="1"/>
  <c r="T954" i="1"/>
  <c r="T970" i="1"/>
  <c r="T979" i="1"/>
  <c r="T987" i="1"/>
  <c r="T995" i="1"/>
  <c r="T1003" i="1"/>
  <c r="T1011" i="1"/>
  <c r="T1019" i="1"/>
  <c r="T1023" i="1"/>
  <c r="T1027" i="1"/>
  <c r="T1031" i="1"/>
  <c r="T1035" i="1"/>
  <c r="T1039" i="1"/>
  <c r="T1043" i="1"/>
  <c r="T1047" i="1"/>
  <c r="T1051" i="1"/>
  <c r="T1055" i="1"/>
  <c r="T1059" i="1"/>
  <c r="T1063" i="1"/>
  <c r="T1067" i="1"/>
  <c r="T1071" i="1"/>
  <c r="T1075" i="1"/>
  <c r="T1079" i="1"/>
  <c r="T1083" i="1"/>
  <c r="T1087" i="1"/>
  <c r="T1091" i="1"/>
  <c r="T1095" i="1"/>
  <c r="T1099" i="1"/>
  <c r="T1103" i="1"/>
  <c r="T1107" i="1"/>
  <c r="T1111" i="1"/>
  <c r="T1115" i="1"/>
  <c r="T1119" i="1"/>
  <c r="T1123" i="1"/>
  <c r="T1127" i="1"/>
  <c r="T1131" i="1"/>
  <c r="T1135" i="1"/>
  <c r="T1139" i="1"/>
  <c r="T1143" i="1"/>
  <c r="T1147" i="1"/>
  <c r="T1151" i="1"/>
  <c r="T1155" i="1"/>
  <c r="T1159" i="1"/>
  <c r="T1163" i="1"/>
  <c r="T1167" i="1"/>
  <c r="T1171" i="1"/>
  <c r="T1175" i="1"/>
  <c r="T1179" i="1"/>
  <c r="T1183" i="1"/>
  <c r="T1187" i="1"/>
  <c r="T1191" i="1"/>
  <c r="T1195" i="1"/>
  <c r="T1199" i="1"/>
  <c r="T1203" i="1"/>
  <c r="T1207" i="1"/>
  <c r="T1211" i="1"/>
  <c r="T1215" i="1"/>
  <c r="T1219" i="1"/>
  <c r="T1223" i="1"/>
  <c r="T1227" i="1"/>
  <c r="T1231" i="1"/>
  <c r="T1235" i="1"/>
  <c r="T1239" i="1"/>
  <c r="T1243" i="1"/>
  <c r="T1247" i="1"/>
  <c r="T1251" i="1"/>
  <c r="T1255" i="1"/>
  <c r="T1259" i="1"/>
  <c r="T1263" i="1"/>
  <c r="T1267" i="1"/>
  <c r="T1271" i="1"/>
  <c r="T1275" i="1"/>
  <c r="T1279" i="1"/>
  <c r="T1283" i="1"/>
  <c r="T1287" i="1"/>
  <c r="T1291" i="1"/>
  <c r="T1295" i="1"/>
  <c r="T1299" i="1"/>
  <c r="T1303" i="1"/>
  <c r="T1307" i="1"/>
  <c r="T1311" i="1"/>
  <c r="T1315" i="1"/>
  <c r="T1319" i="1"/>
  <c r="T1323" i="1"/>
  <c r="T1327" i="1"/>
  <c r="T1331" i="1"/>
  <c r="T1335" i="1"/>
  <c r="T1339" i="1"/>
  <c r="T1343" i="1"/>
  <c r="T1347" i="1"/>
  <c r="T1351" i="1"/>
  <c r="T1355" i="1"/>
  <c r="T1359" i="1"/>
  <c r="T1363" i="1"/>
  <c r="T1367" i="1"/>
  <c r="T1371" i="1"/>
  <c r="T1375" i="1"/>
  <c r="T1379" i="1"/>
  <c r="T1383" i="1"/>
  <c r="T1387" i="1"/>
  <c r="T1391" i="1"/>
  <c r="T1395" i="1"/>
  <c r="T1399" i="1"/>
  <c r="T1403" i="1"/>
  <c r="T1407" i="1"/>
  <c r="T1411" i="1"/>
  <c r="T1415" i="1"/>
  <c r="T1419" i="1"/>
  <c r="T1423" i="1"/>
  <c r="T1427" i="1"/>
  <c r="T1431" i="1"/>
  <c r="T1435" i="1"/>
  <c r="T1439" i="1"/>
  <c r="T1443" i="1"/>
  <c r="T1447" i="1"/>
  <c r="T1451" i="1"/>
  <c r="T1455" i="1"/>
  <c r="T1459" i="1"/>
  <c r="T1463" i="1"/>
  <c r="T1467" i="1"/>
  <c r="T1471" i="1"/>
  <c r="T1475" i="1"/>
  <c r="T1479" i="1"/>
  <c r="T1483" i="1"/>
  <c r="T1487" i="1"/>
  <c r="T1491" i="1"/>
  <c r="T1495" i="1"/>
  <c r="T1499" i="1"/>
  <c r="T1503" i="1"/>
  <c r="T1507" i="1"/>
  <c r="T1511" i="1"/>
  <c r="T1515" i="1"/>
  <c r="T354" i="1"/>
  <c r="T418" i="1"/>
  <c r="T462" i="1"/>
  <c r="T526" i="1"/>
  <c r="T590" i="1"/>
  <c r="T654" i="1"/>
  <c r="T718" i="1"/>
  <c r="T782" i="1"/>
  <c r="T846" i="1"/>
  <c r="T910" i="1"/>
  <c r="T974" i="1"/>
  <c r="T1006" i="1"/>
  <c r="T1028" i="1"/>
  <c r="T1044" i="1"/>
  <c r="T1060" i="1"/>
  <c r="T1076" i="1"/>
  <c r="T1092" i="1"/>
  <c r="T1108" i="1"/>
  <c r="T1124" i="1"/>
  <c r="T1140" i="1"/>
  <c r="T1156" i="1"/>
  <c r="T1172" i="1"/>
  <c r="T1188" i="1"/>
  <c r="T1204" i="1"/>
  <c r="T1220" i="1"/>
  <c r="T1236" i="1"/>
  <c r="T1252" i="1"/>
  <c r="T1268" i="1"/>
  <c r="T1284" i="1"/>
  <c r="T1300" i="1"/>
  <c r="T1316" i="1"/>
  <c r="T1332" i="1"/>
  <c r="T1348" i="1"/>
  <c r="T1364" i="1"/>
  <c r="T1380" i="1"/>
  <c r="T1396" i="1"/>
  <c r="T1412" i="1"/>
  <c r="T1428" i="1"/>
  <c r="T1444" i="1"/>
  <c r="T1460" i="1"/>
  <c r="T1476" i="1"/>
  <c r="T1492" i="1"/>
  <c r="T1508" i="1"/>
  <c r="T1519" i="1"/>
  <c r="T1523" i="1"/>
  <c r="T1527" i="1"/>
  <c r="T1531" i="1"/>
  <c r="T1535" i="1"/>
  <c r="T1539" i="1"/>
  <c r="T1543" i="1"/>
  <c r="T1547" i="1"/>
  <c r="T1551" i="1"/>
  <c r="T1555" i="1"/>
  <c r="T1559" i="1"/>
  <c r="T1563" i="1"/>
  <c r="T1567" i="1"/>
  <c r="T1571" i="1"/>
  <c r="T1575" i="1"/>
  <c r="T1579" i="1"/>
  <c r="T1583" i="1"/>
  <c r="T1587" i="1"/>
  <c r="T1591" i="1"/>
  <c r="T1595" i="1"/>
  <c r="T1599" i="1"/>
  <c r="T1603" i="1"/>
  <c r="T1607" i="1"/>
  <c r="T1611" i="1"/>
  <c r="T1615" i="1"/>
  <c r="T1619" i="1"/>
  <c r="T1623" i="1"/>
  <c r="T1627" i="1"/>
  <c r="T1631" i="1"/>
  <c r="T1635" i="1"/>
  <c r="T1639" i="1"/>
  <c r="T1643" i="1"/>
  <c r="T1647" i="1"/>
  <c r="T1651" i="1"/>
  <c r="T1655" i="1"/>
  <c r="T402" i="1"/>
  <c r="T638" i="1"/>
  <c r="T830" i="1"/>
  <c r="T998" i="1"/>
  <c r="T1056" i="1"/>
  <c r="T1104" i="1"/>
  <c r="T1152" i="1"/>
  <c r="T1184" i="1"/>
  <c r="T1248" i="1"/>
  <c r="T1296" i="1"/>
  <c r="T1360" i="1"/>
  <c r="T1408" i="1"/>
  <c r="T1472" i="1"/>
  <c r="T1517" i="1"/>
  <c r="T1530" i="1"/>
  <c r="T1546" i="1"/>
  <c r="T1558" i="1"/>
  <c r="T1570" i="1"/>
  <c r="T1582" i="1"/>
  <c r="T1594" i="1"/>
  <c r="T1606" i="1"/>
  <c r="T1618" i="1"/>
  <c r="T1630" i="1"/>
  <c r="T1642" i="1"/>
  <c r="T1654" i="1"/>
  <c r="T370" i="1"/>
  <c r="T434" i="1"/>
  <c r="T478" i="1"/>
  <c r="T542" i="1"/>
  <c r="T606" i="1"/>
  <c r="T670" i="1"/>
  <c r="T734" i="1"/>
  <c r="T798" i="1"/>
  <c r="T862" i="1"/>
  <c r="T926" i="1"/>
  <c r="T982" i="1"/>
  <c r="T1014" i="1"/>
  <c r="T1032" i="1"/>
  <c r="T1048" i="1"/>
  <c r="T1064" i="1"/>
  <c r="T1080" i="1"/>
  <c r="T1096" i="1"/>
  <c r="T1112" i="1"/>
  <c r="T1128" i="1"/>
  <c r="T1144" i="1"/>
  <c r="T1160" i="1"/>
  <c r="T1176" i="1"/>
  <c r="T1192" i="1"/>
  <c r="T1208" i="1"/>
  <c r="T1224" i="1"/>
  <c r="T1240" i="1"/>
  <c r="T1256" i="1"/>
  <c r="T1272" i="1"/>
  <c r="T1288" i="1"/>
  <c r="T1304" i="1"/>
  <c r="T1320" i="1"/>
  <c r="T1336" i="1"/>
  <c r="T1352" i="1"/>
  <c r="T1368" i="1"/>
  <c r="T1384" i="1"/>
  <c r="T1400" i="1"/>
  <c r="T1416" i="1"/>
  <c r="T1432" i="1"/>
  <c r="T1448" i="1"/>
  <c r="T1464" i="1"/>
  <c r="T1480" i="1"/>
  <c r="T1496" i="1"/>
  <c r="T1512" i="1"/>
  <c r="T1520" i="1"/>
  <c r="T1524" i="1"/>
  <c r="T1528" i="1"/>
  <c r="T1532" i="1"/>
  <c r="T1536" i="1"/>
  <c r="T1540" i="1"/>
  <c r="T1544" i="1"/>
  <c r="T1548" i="1"/>
  <c r="T1552" i="1"/>
  <c r="T1556" i="1"/>
  <c r="T1560" i="1"/>
  <c r="T1564" i="1"/>
  <c r="T1568" i="1"/>
  <c r="T1572" i="1"/>
  <c r="T1576" i="1"/>
  <c r="T1580" i="1"/>
  <c r="T1584" i="1"/>
  <c r="T1588" i="1"/>
  <c r="T1592" i="1"/>
  <c r="T1596" i="1"/>
  <c r="T1600" i="1"/>
  <c r="T1604" i="1"/>
  <c r="T1608" i="1"/>
  <c r="T1612" i="1"/>
  <c r="T1616" i="1"/>
  <c r="T1620" i="1"/>
  <c r="T1624" i="1"/>
  <c r="T1628" i="1"/>
  <c r="T1632" i="1"/>
  <c r="T1636" i="1"/>
  <c r="T1640" i="1"/>
  <c r="T1644" i="1"/>
  <c r="T1648" i="1"/>
  <c r="T1652" i="1"/>
  <c r="T1656" i="1"/>
  <c r="T510" i="1"/>
  <c r="T702" i="1"/>
  <c r="T894" i="1"/>
  <c r="T1024" i="1"/>
  <c r="T1072" i="1"/>
  <c r="T1120" i="1"/>
  <c r="T1168" i="1"/>
  <c r="T1216" i="1"/>
  <c r="T1264" i="1"/>
  <c r="T1312" i="1"/>
  <c r="T1344" i="1"/>
  <c r="T1392" i="1"/>
  <c r="T1456" i="1"/>
  <c r="T1504" i="1"/>
  <c r="T1526" i="1"/>
  <c r="T1538" i="1"/>
  <c r="T1550" i="1"/>
  <c r="T1562" i="1"/>
  <c r="T1574" i="1"/>
  <c r="T1586" i="1"/>
  <c r="T1598" i="1"/>
  <c r="T1610" i="1"/>
  <c r="T1622" i="1"/>
  <c r="T1634" i="1"/>
  <c r="T1646" i="1"/>
  <c r="T386" i="1"/>
  <c r="T450" i="1"/>
  <c r="T494" i="1"/>
  <c r="T558" i="1"/>
  <c r="T622" i="1"/>
  <c r="T686" i="1"/>
  <c r="T750" i="1"/>
  <c r="T814" i="1"/>
  <c r="T878" i="1"/>
  <c r="T942" i="1"/>
  <c r="T990" i="1"/>
  <c r="T1020" i="1"/>
  <c r="T1036" i="1"/>
  <c r="T1052" i="1"/>
  <c r="T1068" i="1"/>
  <c r="T1084" i="1"/>
  <c r="T1100" i="1"/>
  <c r="T1116" i="1"/>
  <c r="T1132" i="1"/>
  <c r="T1148" i="1"/>
  <c r="T1164" i="1"/>
  <c r="T1180" i="1"/>
  <c r="T1196" i="1"/>
  <c r="T1212" i="1"/>
  <c r="T1228" i="1"/>
  <c r="T1244" i="1"/>
  <c r="T1260" i="1"/>
  <c r="T1276" i="1"/>
  <c r="T1292" i="1"/>
  <c r="T1308" i="1"/>
  <c r="T1324" i="1"/>
  <c r="T1340" i="1"/>
  <c r="T1356" i="1"/>
  <c r="T1372" i="1"/>
  <c r="T1388" i="1"/>
  <c r="T1404" i="1"/>
  <c r="T1420" i="1"/>
  <c r="T1436" i="1"/>
  <c r="T1452" i="1"/>
  <c r="T1468" i="1"/>
  <c r="T1484" i="1"/>
  <c r="T1500" i="1"/>
  <c r="T1516" i="1"/>
  <c r="T1521" i="1"/>
  <c r="T1525" i="1"/>
  <c r="T1529" i="1"/>
  <c r="T1533" i="1"/>
  <c r="T1537" i="1"/>
  <c r="T1541" i="1"/>
  <c r="T1545" i="1"/>
  <c r="T1549" i="1"/>
  <c r="T1553" i="1"/>
  <c r="T1557" i="1"/>
  <c r="T1561" i="1"/>
  <c r="T1565" i="1"/>
  <c r="T1569" i="1"/>
  <c r="T1573" i="1"/>
  <c r="T1577" i="1"/>
  <c r="T1581" i="1"/>
  <c r="T1585" i="1"/>
  <c r="T1589" i="1"/>
  <c r="T1593" i="1"/>
  <c r="T1597" i="1"/>
  <c r="T1601" i="1"/>
  <c r="T1605" i="1"/>
  <c r="T1609" i="1"/>
  <c r="T1613" i="1"/>
  <c r="T1617" i="1"/>
  <c r="T1621" i="1"/>
  <c r="T1625" i="1"/>
  <c r="T1629" i="1"/>
  <c r="T1633" i="1"/>
  <c r="T1637" i="1"/>
  <c r="T1641" i="1"/>
  <c r="T1645" i="1"/>
  <c r="T1649" i="1"/>
  <c r="T1653" i="1"/>
  <c r="T574" i="1"/>
  <c r="T766" i="1"/>
  <c r="T958" i="1"/>
  <c r="T1040" i="1"/>
  <c r="T1088" i="1"/>
  <c r="T1136" i="1"/>
  <c r="T1200" i="1"/>
  <c r="T1232" i="1"/>
  <c r="T1280" i="1"/>
  <c r="T1328" i="1"/>
  <c r="T1376" i="1"/>
  <c r="T1424" i="1"/>
  <c r="T1440" i="1"/>
  <c r="T1488" i="1"/>
  <c r="T1522" i="1"/>
  <c r="T1534" i="1"/>
  <c r="T1542" i="1"/>
  <c r="T1554" i="1"/>
  <c r="T1566" i="1"/>
  <c r="T1578" i="1"/>
  <c r="T1590" i="1"/>
  <c r="T1602" i="1"/>
  <c r="T1614" i="1"/>
  <c r="T1626" i="1"/>
  <c r="T1638" i="1"/>
  <c r="T1650" i="1"/>
  <c r="L45" i="14"/>
  <c r="L39" i="11"/>
  <c r="L45" i="11"/>
  <c r="L46" i="11"/>
  <c r="L47" i="11"/>
  <c r="L49" i="11"/>
  <c r="L50" i="11"/>
  <c r="L51" i="11"/>
  <c r="L55" i="11"/>
  <c r="L46" i="23"/>
  <c r="L42" i="14"/>
  <c r="L49" i="22"/>
  <c r="L53" i="22"/>
  <c r="L56" i="22"/>
  <c r="L56" i="11"/>
  <c r="L59" i="11"/>
  <c r="H17" i="23"/>
  <c r="L43" i="23"/>
  <c r="L52" i="22"/>
  <c r="L46" i="14"/>
  <c r="L47" i="23"/>
  <c r="L50" i="23"/>
  <c r="L42" i="22"/>
  <c r="L43" i="22"/>
  <c r="L44" i="22"/>
  <c r="L46" i="22"/>
  <c r="L47" i="22"/>
  <c r="L48" i="22"/>
  <c r="L40" i="11"/>
  <c r="L43" i="11"/>
  <c r="L52" i="11"/>
  <c r="L41" i="14"/>
  <c r="L40" i="23"/>
  <c r="L41" i="23"/>
  <c r="L42" i="23"/>
  <c r="L58" i="22"/>
  <c r="L59" i="22"/>
  <c r="L60" i="22"/>
  <c r="L62" i="22"/>
  <c r="L63" i="22"/>
  <c r="L64" i="22"/>
  <c r="L37" i="14"/>
  <c r="L34" i="23"/>
  <c r="L36" i="23"/>
  <c r="L37" i="23"/>
  <c r="L38" i="23"/>
  <c r="L35" i="11"/>
  <c r="L44" i="11"/>
  <c r="L53" i="11"/>
  <c r="L54" i="11"/>
  <c r="L43" i="14"/>
  <c r="L44" i="14"/>
  <c r="L44" i="23"/>
  <c r="L45" i="23"/>
  <c r="L41" i="22"/>
  <c r="L50" i="22"/>
  <c r="L51" i="22"/>
  <c r="L57" i="22"/>
  <c r="L41" i="11"/>
  <c r="L42" i="11"/>
  <c r="L48" i="11"/>
  <c r="L57" i="11"/>
  <c r="L58" i="11"/>
  <c r="L48" i="23"/>
  <c r="L49" i="23"/>
  <c r="L45" i="22"/>
  <c r="L54" i="22"/>
  <c r="L55" i="22"/>
  <c r="L61" i="22"/>
  <c r="E11" i="11"/>
  <c r="L36" i="11"/>
  <c r="I25" i="14"/>
  <c r="L30" i="11"/>
  <c r="L31" i="11"/>
  <c r="L33" i="11"/>
  <c r="L34" i="11"/>
  <c r="L36" i="22"/>
  <c r="E9" i="11"/>
  <c r="K11" i="11"/>
  <c r="L38" i="14"/>
  <c r="L37" i="22"/>
  <c r="L21" i="11"/>
  <c r="L32" i="14"/>
  <c r="L67" i="14" s="1"/>
  <c r="L33" i="14"/>
  <c r="L35" i="14"/>
  <c r="L36" i="14"/>
  <c r="L34" i="22"/>
  <c r="L35" i="22"/>
  <c r="L40" i="22"/>
  <c r="E17" i="11"/>
  <c r="F17" i="11" s="1"/>
  <c r="I26" i="14"/>
  <c r="I26" i="23"/>
  <c r="F18" i="11"/>
  <c r="L37" i="11"/>
  <c r="L38" i="11"/>
  <c r="D27" i="14"/>
  <c r="L39" i="14"/>
  <c r="L40" i="14"/>
  <c r="L35" i="23"/>
  <c r="K11" i="22"/>
  <c r="L38" i="22"/>
  <c r="L39" i="22"/>
  <c r="L32" i="11"/>
  <c r="L34" i="14"/>
  <c r="L32" i="23"/>
  <c r="L33" i="23"/>
  <c r="L39" i="23"/>
  <c r="L33" i="22"/>
  <c r="L106" i="22" s="1"/>
  <c r="I24" i="23"/>
  <c r="L26" i="23"/>
  <c r="L31" i="23"/>
  <c r="E23" i="11"/>
  <c r="E25" i="14"/>
  <c r="I27" i="14"/>
  <c r="D25" i="23"/>
  <c r="K10" i="22"/>
  <c r="H16" i="22"/>
  <c r="I26" i="22"/>
  <c r="I25" i="23"/>
  <c r="L28" i="22"/>
  <c r="H24" i="5"/>
  <c r="F24" i="5"/>
  <c r="H46" i="5"/>
  <c r="F68" i="5"/>
  <c r="H35" i="5"/>
  <c r="G35" i="5"/>
  <c r="F35" i="5"/>
  <c r="D2" i="5"/>
  <c r="F13" i="5"/>
  <c r="E68" i="5"/>
  <c r="G68" i="5"/>
  <c r="G24" i="5"/>
  <c r="F57" i="5"/>
  <c r="D57" i="5"/>
  <c r="H57" i="5"/>
  <c r="G57" i="5"/>
  <c r="T3" i="1"/>
  <c r="K11" i="23"/>
  <c r="E9" i="23"/>
  <c r="E11" i="23"/>
  <c r="K10" i="23"/>
  <c r="E2" i="5"/>
  <c r="E9" i="14"/>
  <c r="K11" i="14"/>
  <c r="K10" i="14"/>
  <c r="F46" i="5"/>
  <c r="G46" i="5"/>
  <c r="H17" i="11"/>
  <c r="H16" i="11"/>
  <c r="I24" i="11"/>
  <c r="L25" i="11"/>
  <c r="D24" i="11"/>
  <c r="I25" i="11"/>
  <c r="I23" i="11"/>
  <c r="L61" i="11"/>
  <c r="L16" i="14"/>
  <c r="G13" i="5"/>
  <c r="H13" i="5"/>
  <c r="D68" i="5"/>
  <c r="H68" i="5"/>
  <c r="H17" i="14"/>
  <c r="H16" i="14"/>
  <c r="F2" i="5"/>
  <c r="E57" i="5"/>
  <c r="D27" i="22"/>
  <c r="D26" i="14"/>
  <c r="H16" i="23"/>
  <c r="E24" i="23"/>
  <c r="L19" i="22"/>
  <c r="I27" i="22"/>
  <c r="E26" i="22"/>
  <c r="L66" i="14" l="1"/>
  <c r="L68" i="14" s="1"/>
  <c r="L97" i="23"/>
  <c r="L96" i="23" s="1"/>
  <c r="L98" i="23" s="1"/>
  <c r="L20" i="22"/>
  <c r="L17" i="22"/>
  <c r="L16" i="22"/>
  <c r="L21" i="22"/>
  <c r="L19" i="23"/>
  <c r="L17" i="23"/>
  <c r="L16" i="23"/>
  <c r="L16" i="11"/>
  <c r="L17" i="11"/>
  <c r="L60" i="11"/>
  <c r="L62" i="11" s="1"/>
  <c r="L18" i="11"/>
  <c r="L105" i="22"/>
  <c r="L107" i="22" s="1"/>
  <c r="C24" i="5"/>
  <c r="C35" i="5"/>
  <c r="C57" i="5"/>
  <c r="C68" i="5"/>
  <c r="C46" i="5"/>
  <c r="C2" i="5"/>
  <c r="C13" i="5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<sst xmlns="http://schemas.openxmlformats.org/spreadsheetml/2006/main" count="52804" uniqueCount="5640">
  <si>
    <t>OBRA</t>
  </si>
  <si>
    <t>ITEM</t>
  </si>
  <si>
    <t>PEDIDO</t>
  </si>
  <si>
    <t>MATERIAL SOLICITADO</t>
  </si>
  <si>
    <t>DESCRIÇÃO MATERIAL</t>
  </si>
  <si>
    <t>QTDADE</t>
  </si>
  <si>
    <t>UNID</t>
  </si>
  <si>
    <t>VALOR UNITARIO</t>
  </si>
  <si>
    <t>VALOR TOTAL</t>
  </si>
  <si>
    <t>DATA PEDIDO</t>
  </si>
  <si>
    <t>RETIRA OU ENTREGA</t>
  </si>
  <si>
    <t>PINTURA</t>
  </si>
  <si>
    <t>ENTREGA</t>
  </si>
  <si>
    <t>PRAZO</t>
  </si>
  <si>
    <t>PREVISÃO ENTREGA OBRA</t>
  </si>
  <si>
    <t>OBRA COM MATERIAL</t>
  </si>
  <si>
    <t>INCENDIO</t>
  </si>
  <si>
    <t>ELETRICA</t>
  </si>
  <si>
    <t>Total Geral</t>
  </si>
  <si>
    <t>Soma de VALOR TOTAL</t>
  </si>
  <si>
    <t>MÊS/ANO PEDIDO</t>
  </si>
  <si>
    <t>HIDRAULICA</t>
  </si>
  <si>
    <t>JOGO</t>
  </si>
  <si>
    <t>KG</t>
  </si>
  <si>
    <t>LATA</t>
  </si>
  <si>
    <t>RESTA</t>
  </si>
  <si>
    <t>FORNECEDOR</t>
  </si>
  <si>
    <t>LOCAÇÃO</t>
  </si>
  <si>
    <t>CONDIÇÃO PAGAMENTO</t>
  </si>
  <si>
    <t>FORMA DE PAGAMENTO</t>
  </si>
  <si>
    <t>BOLETO</t>
  </si>
  <si>
    <t>FCO MIGNONE</t>
  </si>
  <si>
    <t>TOTAL</t>
  </si>
  <si>
    <t>Rua Coronel Jordão, 440, Vila Paiva - São Paulo, SP - CEP 02075-030</t>
  </si>
  <si>
    <t>Telefone: (11) 3313-8220</t>
  </si>
  <si>
    <t>DATA:</t>
  </si>
  <si>
    <t>Nº</t>
  </si>
  <si>
    <t>Razão Social:</t>
  </si>
  <si>
    <t>Fornecedor:</t>
  </si>
  <si>
    <t>Vendedor:</t>
  </si>
  <si>
    <t>E-mail:</t>
  </si>
  <si>
    <t>Telefone:</t>
  </si>
  <si>
    <r>
      <t xml:space="preserve">Endereço de Cobrança: </t>
    </r>
    <r>
      <rPr>
        <sz val="10"/>
        <color theme="1"/>
        <rFont val="Aptos Narrow"/>
        <family val="2"/>
        <scheme val="minor"/>
      </rPr>
      <t>Rua Coronel Jordão, 440 /450</t>
    </r>
  </si>
  <si>
    <r>
      <rPr>
        <b/>
        <sz val="11"/>
        <color theme="1"/>
        <rFont val="Aptos Narrow"/>
        <family val="2"/>
        <scheme val="minor"/>
      </rPr>
      <t xml:space="preserve">Bairro: </t>
    </r>
    <r>
      <rPr>
        <sz val="11"/>
        <color theme="1"/>
        <rFont val="Aptos Narrow"/>
        <family val="2"/>
        <scheme val="minor"/>
      </rPr>
      <t>Vila Paiva</t>
    </r>
  </si>
  <si>
    <r>
      <rPr>
        <b/>
        <sz val="11"/>
        <color theme="1"/>
        <rFont val="Aptos Narrow"/>
        <family val="2"/>
        <scheme val="minor"/>
      </rPr>
      <t>CEP:</t>
    </r>
    <r>
      <rPr>
        <sz val="11"/>
        <color theme="1"/>
        <rFont val="Aptos Narrow"/>
        <family val="2"/>
        <scheme val="minor"/>
      </rPr>
      <t xml:space="preserve"> 02075-030</t>
    </r>
  </si>
  <si>
    <r>
      <t xml:space="preserve">Cidade: </t>
    </r>
    <r>
      <rPr>
        <sz val="11"/>
        <color theme="1"/>
        <rFont val="Aptos Narrow"/>
        <family val="2"/>
        <scheme val="minor"/>
      </rPr>
      <t>São Paulo</t>
    </r>
  </si>
  <si>
    <r>
      <rPr>
        <b/>
        <sz val="11"/>
        <color theme="1"/>
        <rFont val="Aptos Narrow"/>
        <family val="2"/>
        <scheme val="minor"/>
      </rPr>
      <t>UF:</t>
    </r>
    <r>
      <rPr>
        <sz val="11"/>
        <color theme="1"/>
        <rFont val="Aptos Narrow"/>
        <family val="2"/>
        <scheme val="minor"/>
      </rPr>
      <t xml:space="preserve"> SP</t>
    </r>
  </si>
  <si>
    <t>Faturamento:</t>
  </si>
  <si>
    <t>dias</t>
  </si>
  <si>
    <t>Estimativa de vencimento:</t>
  </si>
  <si>
    <t>Local de Entrega:</t>
  </si>
  <si>
    <t>Rua Rio Birigui nº 01</t>
  </si>
  <si>
    <t>Bairro:</t>
  </si>
  <si>
    <t>Gleba do Pessego - Parque do Carmo</t>
  </si>
  <si>
    <t>OBRA:</t>
  </si>
  <si>
    <t>EE FRANCISCO MIGNONE</t>
  </si>
  <si>
    <t>Contrato Obra:</t>
  </si>
  <si>
    <t>70/00146/23/01</t>
  </si>
  <si>
    <t>CEP:</t>
  </si>
  <si>
    <t>08265-290</t>
  </si>
  <si>
    <t>Cidade:</t>
  </si>
  <si>
    <t>São Paulo</t>
  </si>
  <si>
    <t>UF:</t>
  </si>
  <si>
    <t>SP</t>
  </si>
  <si>
    <t>DESCRIÇÃO</t>
  </si>
  <si>
    <t>UNID.</t>
  </si>
  <si>
    <t>VALOR UNITÁRIO</t>
  </si>
  <si>
    <t>SUB TOTAL</t>
  </si>
  <si>
    <t>DESCONTO</t>
  </si>
  <si>
    <t>Horario de RECEBIMENTO NA OBRA</t>
  </si>
  <si>
    <t>Segunda a Quinta-feira das 07:30h às 11:30h e das 13:00h as 15:30h</t>
  </si>
  <si>
    <t>Sexta-feira das 07:30h às 11:30h e das 13:00h as 14:30h</t>
  </si>
  <si>
    <t>M2</t>
  </si>
  <si>
    <t>KEIZO - JB</t>
  </si>
  <si>
    <t>EE KEIZO ISHIHARA</t>
  </si>
  <si>
    <t>10/00005/23-01-051</t>
  </si>
  <si>
    <t>Rua Mário Gessulho, 60</t>
  </si>
  <si>
    <t>Conj. Res. Butanta</t>
  </si>
  <si>
    <t>05540-130</t>
  </si>
  <si>
    <t>Empreiteiro</t>
  </si>
  <si>
    <t>Contato</t>
  </si>
  <si>
    <t>(11) 9.8033-4770</t>
  </si>
  <si>
    <t>GEORGE</t>
  </si>
  <si>
    <t>BERNARDO</t>
  </si>
  <si>
    <t>(11) 9.8506-0719</t>
  </si>
  <si>
    <t>EE/CEL SOLON BORGES DOS REIS</t>
  </si>
  <si>
    <t>Av. José Joaquim Seabra, 1187</t>
  </si>
  <si>
    <t>Rio Pequeno</t>
  </si>
  <si>
    <t>05364-000</t>
  </si>
  <si>
    <t>EE DEP PEDRO COSTA</t>
  </si>
  <si>
    <t>SOLON BORGES - JB</t>
  </si>
  <si>
    <t>PEDRO COSTA - JB</t>
  </si>
  <si>
    <t>Rua Nilo Luís Mazzei, 378</t>
  </si>
  <si>
    <t>Vila Isolina Mazzei</t>
  </si>
  <si>
    <t>02081-070</t>
  </si>
  <si>
    <t>EE PROF BENEDITO TOLOSA</t>
  </si>
  <si>
    <t>Rua Jaguarete, 617</t>
  </si>
  <si>
    <t>Casa Verde</t>
  </si>
  <si>
    <t>02515-010</t>
  </si>
  <si>
    <t>KERLISON</t>
  </si>
  <si>
    <t>(11) 9.8570-2178</t>
  </si>
  <si>
    <t>THEREZA</t>
  </si>
  <si>
    <t>PE NILDO</t>
  </si>
  <si>
    <t>ESCOLA</t>
  </si>
  <si>
    <t>OUTROS</t>
  </si>
  <si>
    <t>FUNDAÇÃO / ESTRUTURA</t>
  </si>
  <si>
    <t>COBERTURA / FORRO</t>
  </si>
  <si>
    <t>REVESTMENTO / PISO</t>
  </si>
  <si>
    <t>VIDRO / CAIXILHARIA</t>
  </si>
  <si>
    <t>PEÇA</t>
  </si>
  <si>
    <t>GALÃO</t>
  </si>
  <si>
    <t>M</t>
  </si>
  <si>
    <t>CONJ.</t>
  </si>
  <si>
    <t>VERBA</t>
  </si>
  <si>
    <t>SACO</t>
  </si>
  <si>
    <t>ROLO</t>
  </si>
  <si>
    <t>PACOTE</t>
  </si>
  <si>
    <t>BENEDITO TOLOSA - JB</t>
  </si>
  <si>
    <t>Av luis dummount vilares 2078, São Paulo, Brazil 02239-000</t>
  </si>
  <si>
    <t>JB CONSTRUÇÕES E EMPREENDIMENTOS LTDA</t>
  </si>
  <si>
    <t>BARRICA</t>
  </si>
  <si>
    <t>ALDEIA CAPOEIRÃO</t>
  </si>
  <si>
    <t>EEI ALDEIA CAPOEIRAO</t>
  </si>
  <si>
    <t>SANDOVAL</t>
  </si>
  <si>
    <t>(11) 9.7792-3909</t>
  </si>
  <si>
    <t>BIG TELHAS</t>
  </si>
  <si>
    <t>PEDRO BARROS</t>
  </si>
  <si>
    <t>EE/EMEF PEDRO BARROS</t>
  </si>
  <si>
    <t>69/00077/24-001-001</t>
  </si>
  <si>
    <t>OK</t>
  </si>
  <si>
    <t>F PINHEIRO</t>
  </si>
  <si>
    <t>Razão Social</t>
  </si>
  <si>
    <t>E-mail</t>
  </si>
  <si>
    <t>Vendedor</t>
  </si>
  <si>
    <t>Telefone</t>
  </si>
  <si>
    <t>F Pinheiro Comercio de Mat. p/ Construção LTDA</t>
  </si>
  <si>
    <t>Beatriz</t>
  </si>
  <si>
    <t>(11) 96591-4597</t>
  </si>
  <si>
    <t>ARY BARROSO</t>
  </si>
  <si>
    <t>BALDE</t>
  </si>
  <si>
    <t>M3</t>
  </si>
  <si>
    <t>BARRA</t>
  </si>
  <si>
    <t>C&amp;C</t>
  </si>
  <si>
    <t>C&amp;C CASA E CONSTRUÇÃO LTDA</t>
  </si>
  <si>
    <t>Luciane</t>
  </si>
  <si>
    <t>(11) 94778-9353</t>
  </si>
  <si>
    <t>30/60/90/120/150</t>
  </si>
  <si>
    <t>OLD RIVER</t>
  </si>
  <si>
    <t>94015-2734</t>
  </si>
  <si>
    <t>Rudy</t>
  </si>
  <si>
    <t>cotacao@oldriver.com.br</t>
  </si>
  <si>
    <t>CORANTE</t>
  </si>
  <si>
    <t>OZ MATERIAIS PARA CONSTRUCAO LTDA - MATRIZ</t>
  </si>
  <si>
    <t>11 98269-0417</t>
  </si>
  <si>
    <t xml:space="preserve">Aretusa </t>
  </si>
  <si>
    <t>aretusa@corantetintas.com.br</t>
  </si>
  <si>
    <t xml:space="preserve">OBRAMESTRE </t>
  </si>
  <si>
    <t>OBRAMESTRE DEP MAT CONST LTDA</t>
  </si>
  <si>
    <t>adm01@obramestre.com</t>
  </si>
  <si>
    <t>Mayra</t>
  </si>
  <si>
    <t>11 93950-6104</t>
  </si>
  <si>
    <t>CIMENTOFORT</t>
  </si>
  <si>
    <t>CimentoFort Distribuidora</t>
  </si>
  <si>
    <t>silvia@cimentofort.com.br</t>
  </si>
  <si>
    <t>(11)97514-9578</t>
  </si>
  <si>
    <t>Silvia</t>
  </si>
  <si>
    <t>ECO AMBIENTAL</t>
  </si>
  <si>
    <t>ECO AMBIENTAL CACAMBAS ESTACIONARIAS LTDA</t>
  </si>
  <si>
    <t>rodrigo@ecoambientalcacambas.com.br</t>
  </si>
  <si>
    <t>Rodrigo</t>
  </si>
  <si>
    <t>11 97697-2621</t>
  </si>
  <si>
    <t xml:space="preserve">INOVABAN </t>
  </si>
  <si>
    <t>INOVABAN COMERCIO, LOCAÇÃO E MANUTENÇÃO DE EQUIPAMENTOS LTDA</t>
  </si>
  <si>
    <t>priscila@inovaban.com.br</t>
  </si>
  <si>
    <t>Priscila</t>
  </si>
  <si>
    <t>11 98908-1735</t>
  </si>
  <si>
    <t>ANTONIO FERNANDES</t>
  </si>
  <si>
    <t>UEHARA ELETRICA</t>
  </si>
  <si>
    <t>UEHARA COM.DE MATS ELETRLTDA</t>
  </si>
  <si>
    <t>fernando@ueharaeletrica.com.br</t>
  </si>
  <si>
    <t>Fernando</t>
  </si>
  <si>
    <t>11 3856-7501</t>
  </si>
  <si>
    <t>EE PROF ANTONIO FERNANDES</t>
  </si>
  <si>
    <t>Rua Prof Antonio Fernandes 74</t>
  </si>
  <si>
    <t>Vila Tupy</t>
  </si>
  <si>
    <t>11900-000</t>
  </si>
  <si>
    <t>69/00811/23/01</t>
  </si>
  <si>
    <t>Registro</t>
  </si>
  <si>
    <t>THIAGO ELETRICA</t>
  </si>
  <si>
    <t>31.191.128 THIAGO DOS SANTOS SOUZA</t>
  </si>
  <si>
    <t>tseletricargt@hotmail.com</t>
  </si>
  <si>
    <t>Thiago</t>
  </si>
  <si>
    <t>PIX</t>
  </si>
  <si>
    <t>CATEL</t>
  </si>
  <si>
    <t>CATEL HIDRAULICOS LOUCAS E METAIS</t>
  </si>
  <si>
    <t>alan@catelhlm.com.br</t>
  </si>
  <si>
    <t>Alan</t>
  </si>
  <si>
    <t>11 3313-8220</t>
  </si>
  <si>
    <t>CASA MIMOSA</t>
  </si>
  <si>
    <t>CASA MIMOSA HIDRAULICA E ACABAMENTOS LTDA</t>
  </si>
  <si>
    <t>vendas@casamimosa.com.br</t>
  </si>
  <si>
    <t>(11) 27825500</t>
  </si>
  <si>
    <t>PORTUGUÊS CAÇAMBAS</t>
  </si>
  <si>
    <t>JOYCE MARION ZORGDRAGER GUARUJÁ</t>
  </si>
  <si>
    <t>jmzcacamba@gmail.com</t>
  </si>
  <si>
    <t>Andrade</t>
  </si>
  <si>
    <t>13 97812-3658</t>
  </si>
  <si>
    <t>E. E. Prof. Waldemar da Silva Rigotto</t>
  </si>
  <si>
    <t xml:space="preserve">R. Primeiro de Maio, S/N </t>
  </si>
  <si>
    <t>Sítio Paecara (Vicente de Carvalho)</t>
  </si>
  <si>
    <t>11460-000</t>
  </si>
  <si>
    <t xml:space="preserve">Guaruja </t>
  </si>
  <si>
    <t>PARADA DA LIMPEZA</t>
  </si>
  <si>
    <t>PARADA DA LIMPEZA 16.657.550/0001-18</t>
  </si>
  <si>
    <t>PEDIDO DE COMPRA</t>
  </si>
  <si>
    <t>CARTÃO</t>
  </si>
  <si>
    <t>BECO GÁS</t>
  </si>
  <si>
    <t>11 2692-6150</t>
  </si>
  <si>
    <t>ANDAIMES ZONA LESTE</t>
  </si>
  <si>
    <t>ZONA LESTE ANDAIMES</t>
  </si>
  <si>
    <t>Amanda</t>
  </si>
  <si>
    <t>(11) 2765-8733</t>
  </si>
  <si>
    <t>CONSTRUSILVA</t>
  </si>
  <si>
    <t>Ana Clara</t>
  </si>
  <si>
    <t>11) 9 8599-5296</t>
  </si>
  <si>
    <t>LESTE SÃO PAULO</t>
  </si>
  <si>
    <t>LESTE SÃO PAULO MATERIAIS DE CONSTRUÇÃO LTDA</t>
  </si>
  <si>
    <t xml:space="preserve">leticia@futuramadeiras.com.br </t>
  </si>
  <si>
    <t>11 2254-8764</t>
  </si>
  <si>
    <t>Leticia</t>
  </si>
  <si>
    <t>DEPOSITO PADRÃO</t>
  </si>
  <si>
    <t>DEPOSITO E COMERCIO PADRAO LOJA 2 LTDA</t>
  </si>
  <si>
    <t>viviane@brasulconstrutora.com.br</t>
  </si>
  <si>
    <t>Melissa</t>
  </si>
  <si>
    <t xml:space="preserve">Rod. Régis Bittencourt, 384 </t>
  </si>
  <si>
    <t xml:space="preserve"> 11850-00</t>
  </si>
  <si>
    <t>Pedro Barros</t>
  </si>
  <si>
    <t>Miracatu</t>
  </si>
  <si>
    <t>ITA AÇOS</t>
  </si>
  <si>
    <t>AÇOS ITAPETININGA LTDA</t>
  </si>
  <si>
    <t>sebachvocal@gmail.com</t>
  </si>
  <si>
    <t>Erik Maluf</t>
  </si>
  <si>
    <t>(15) 3259-8333</t>
  </si>
  <si>
    <t>ART VIDROS</t>
  </si>
  <si>
    <t>ART VIDROS VIDRAÇARIA</t>
  </si>
  <si>
    <t>artvidros@vidracariaartvidros.com.br</t>
  </si>
  <si>
    <t>Beth</t>
  </si>
  <si>
    <t>(11) 2905-5804</t>
  </si>
  <si>
    <t>GFENDS ESQUADRIAS</t>
  </si>
  <si>
    <t>GFENDS ESQUADRIAS DE ALUMINIO LTDA</t>
  </si>
  <si>
    <t>Geraldo</t>
  </si>
  <si>
    <t>(11) 94784-5189</t>
  </si>
  <si>
    <t>EE ITARIRI</t>
  </si>
  <si>
    <t>Rua Benedito Calixto, 306</t>
  </si>
  <si>
    <t>Centro Itariri</t>
  </si>
  <si>
    <t>11760-000</t>
  </si>
  <si>
    <t>70/00158/23/01</t>
  </si>
  <si>
    <t>Itariri</t>
  </si>
  <si>
    <t>EE PEI ITARIRI</t>
  </si>
  <si>
    <t>13 99746-9888</t>
  </si>
  <si>
    <t>AREA ELETRICOS</t>
  </si>
  <si>
    <t>Wellison</t>
  </si>
  <si>
    <t>EE WALDOMIRO MARIANI</t>
  </si>
  <si>
    <t>EE Prof. Waldomiro Marian</t>
  </si>
  <si>
    <t>R. Orlando Terras, s/n</t>
  </si>
  <si>
    <t>Jardim Rea</t>
  </si>
  <si>
    <t>11534-870</t>
  </si>
  <si>
    <t>Cubatão</t>
  </si>
  <si>
    <t>(13) 3323-6265</t>
  </si>
  <si>
    <t>GUARUJÁ EXTINTORES</t>
  </si>
  <si>
    <t xml:space="preserve">GUARUJA EXTINTORES CNPJ: 17338751000115 </t>
  </si>
  <si>
    <t>DIRECT BORRACHAS</t>
  </si>
  <si>
    <t>DIRECT BORRACHAS CNPJ: 23.447.624/0001-57</t>
  </si>
  <si>
    <t>GISELE</t>
  </si>
  <si>
    <t>(11)2011-9058</t>
  </si>
  <si>
    <t>FAVORECIDO</t>
  </si>
  <si>
    <t>DEPOSITO ZONA NORTE</t>
  </si>
  <si>
    <t>JOÃO</t>
  </si>
  <si>
    <t>11) 2638-2438</t>
  </si>
  <si>
    <t>DEPÓSITO ZONA NORTE</t>
  </si>
  <si>
    <t>vendas@depositozonanorte.com.br</t>
  </si>
  <si>
    <t>CS EXTINTORES</t>
  </si>
  <si>
    <t>BRUNO</t>
  </si>
  <si>
    <t>11 96359-7115</t>
  </si>
  <si>
    <t>Rua: Santo Antonio, 41</t>
  </si>
  <si>
    <t>EE THEREZA SILVEIRA</t>
  </si>
  <si>
    <t>Jd. São Miguel</t>
  </si>
  <si>
    <t>11440-080</t>
  </si>
  <si>
    <t>CM MARMORE E GRANITO</t>
  </si>
  <si>
    <t>CS EXTINTORES REPRESENTAÇÕES</t>
  </si>
  <si>
    <t>CM MARMORES E GRANITOS</t>
  </si>
  <si>
    <t>cm.marmore@hotmail.com</t>
  </si>
  <si>
    <t>ANGELO</t>
  </si>
  <si>
    <t>(11) 99677-8779</t>
  </si>
  <si>
    <t>BARRACAO DO CONSTRUTOR PERUÍBE CNPJ: 46.387.169/0001-47</t>
  </si>
  <si>
    <t>BARRACAO ANDAIMES</t>
  </si>
  <si>
    <t>PEDRO</t>
  </si>
  <si>
    <t>(13) 99645-1016</t>
  </si>
  <si>
    <t>MAD VERDE</t>
  </si>
  <si>
    <t>roseli.madverde@hotmail.com</t>
  </si>
  <si>
    <t>Roseli</t>
  </si>
  <si>
    <t>11 95967-8300</t>
  </si>
  <si>
    <t>CNPJ: 46387169000147</t>
  </si>
  <si>
    <t>Barracao do Construtor Peruíbe</t>
  </si>
  <si>
    <t>CNPJ: 42.794.567/0001-27</t>
  </si>
  <si>
    <t>C E M ALVENARIA E COMERCIO LTDA</t>
  </si>
  <si>
    <t>CNPJ 53.198.573/0001-38</t>
  </si>
  <si>
    <t>Deposito e COmercio Padrao - loja 02</t>
  </si>
  <si>
    <t xml:space="preserve"> 31.391.128/0001-57</t>
  </si>
  <si>
    <t xml:space="preserve"> 31.391.128 Thiago dos Santos Souza Banco: BTG Pactual</t>
  </si>
  <si>
    <t>ITATERRA</t>
  </si>
  <si>
    <t>Itaterra Transportes LTDA 43.223.981/0001-49</t>
  </si>
  <si>
    <t>contato@itaterraentulho.com.br</t>
  </si>
  <si>
    <t>Aline</t>
  </si>
  <si>
    <t>11 94012-5563</t>
  </si>
  <si>
    <t>EE Padre Nildo do Amaral Junior</t>
  </si>
  <si>
    <t xml:space="preserve"> Jardim Pedro José Nunes</t>
  </si>
  <si>
    <t>08061-010</t>
  </si>
  <si>
    <t xml:space="preserve">R. da Tropicália, s/n </t>
  </si>
  <si>
    <t>HAMAN BLOCOS INDUSTRIA E COMERCIO LTDA</t>
  </si>
  <si>
    <t>HAMAN BLOCOS</t>
  </si>
  <si>
    <t>financeiro_hamanblocos@hotmail.com</t>
  </si>
  <si>
    <t>(11) 4656-1096</t>
  </si>
  <si>
    <t>Nilton</t>
  </si>
  <si>
    <t>ALDEIA CAPOEIRAO</t>
  </si>
  <si>
    <t>11760 - 000</t>
  </si>
  <si>
    <t>KM 93</t>
  </si>
  <si>
    <t>CASA DA LOCAÇÃO EIRELI-ME</t>
  </si>
  <si>
    <t>CASA DA LOCAÇÃO</t>
  </si>
  <si>
    <t>casadalocacao2018@hotmail.com</t>
  </si>
  <si>
    <t>13 3821-2007</t>
  </si>
  <si>
    <t>WALDEMAR RIGOTO - B&amp;B</t>
  </si>
  <si>
    <t>WRC</t>
  </si>
  <si>
    <t>WRC HIDRAULICA LOUÇAS E METAIS LTDA</t>
  </si>
  <si>
    <t>gabriel@wrchidrulica.com</t>
  </si>
  <si>
    <t>Gabriel</t>
  </si>
  <si>
    <t>NSA</t>
  </si>
  <si>
    <t>N.S.A COMERCIO DE PARAFUSOS LTDA</t>
  </si>
  <si>
    <t>vendas@gruponsa.com.br</t>
  </si>
  <si>
    <t>Cosme</t>
  </si>
  <si>
    <t>11 3976-2869</t>
  </si>
  <si>
    <t>RV PLASTIC</t>
  </si>
  <si>
    <t>RV PLASTIC FORROS E DIVISORIAS LTDA</t>
  </si>
  <si>
    <t>rvplastic@rvplastic.com.br</t>
  </si>
  <si>
    <t>Junior</t>
  </si>
  <si>
    <t>11 3326-2994</t>
  </si>
  <si>
    <t>TELHA NORTE</t>
  </si>
  <si>
    <t>SAINT-GOBAIN DISTRIBUIÇÃO BRASUL LTDA</t>
  </si>
  <si>
    <t>augusto.endes@saint-gobain.com</t>
  </si>
  <si>
    <t>Augusto</t>
  </si>
  <si>
    <t>11 9.8510-6170</t>
  </si>
  <si>
    <t>INFINITY MADEIRAS</t>
  </si>
  <si>
    <t>RICARDO FRETE VIDROS</t>
  </si>
  <si>
    <t>RICARDO FRETE DE VIDROS</t>
  </si>
  <si>
    <t>Ricardo</t>
  </si>
  <si>
    <t>11 99965-2665</t>
  </si>
  <si>
    <t>CPF :116.776.968-69</t>
  </si>
  <si>
    <t>Ricardo Julio</t>
  </si>
  <si>
    <t>SIRO MATERIAIS ELETRICO</t>
  </si>
  <si>
    <t>luciana.soares@siro.com.br</t>
  </si>
  <si>
    <t>Siro Materiais Elétricos Ltda</t>
  </si>
  <si>
    <t>Luciana</t>
  </si>
  <si>
    <t>11 3879-6102</t>
  </si>
  <si>
    <t>CNPJ 43.479.500/0001-60</t>
  </si>
  <si>
    <t>ART VIDROS LTDA BANCO ITAU</t>
  </si>
  <si>
    <t>SANTA ROSA</t>
  </si>
  <si>
    <t>H A C MATERIAIS PARA CONTRUÇÃO LTDA - SANTA ROSA</t>
  </si>
  <si>
    <t>NAKA GRANILITE</t>
  </si>
  <si>
    <t>nakagranilite@gmail.com</t>
  </si>
  <si>
    <t>11 98378-6009</t>
  </si>
  <si>
    <t>NAKA</t>
  </si>
  <si>
    <t>TELHADÃO</t>
  </si>
  <si>
    <t>JMD</t>
  </si>
  <si>
    <t>JMD COMERCIO DE MATERIAIS ELETRICOS LTDA - EPP</t>
  </si>
  <si>
    <t>11 97562-8201</t>
  </si>
  <si>
    <t>N TINTAS</t>
  </si>
  <si>
    <t>N TINTAS COMERCIO DE TINTAS LTDA</t>
  </si>
  <si>
    <t>Gabriela</t>
  </si>
  <si>
    <t>11 2950-5070</t>
  </si>
  <si>
    <t>LITOS LOCAÇÃO</t>
  </si>
  <si>
    <t>LITO ENTULHOS - BRUNO CEZAR CREPALDI - ME</t>
  </si>
  <si>
    <t>crepaldi.bruno@hotmail.com</t>
  </si>
  <si>
    <t>Nadja</t>
  </si>
  <si>
    <t>11 94735-3954</t>
  </si>
  <si>
    <t>JD ONIX</t>
  </si>
  <si>
    <t>JD ONIX FECHADURAS E SERVIÇOS PARA ESCOLA</t>
  </si>
  <si>
    <t>Julio Rodrigues</t>
  </si>
  <si>
    <t>11 98598-3967</t>
  </si>
  <si>
    <t>OBRA FINALIZADA</t>
  </si>
  <si>
    <t>OBSERVAÇÃO</t>
  </si>
  <si>
    <t>POLIBRA</t>
  </si>
  <si>
    <t>POLIBRA REPRESENTAÇÕES LTDA</t>
  </si>
  <si>
    <t>Percival</t>
  </si>
  <si>
    <t>ALTISSIMO</t>
  </si>
  <si>
    <t>ALTISSIMO EQUIPAMENTOS PARA CONSTRUÇÃO LTDA</t>
  </si>
  <si>
    <t>Fernanda</t>
  </si>
  <si>
    <t>11 3526-5777</t>
  </si>
  <si>
    <t>ANDAIMENORTE</t>
  </si>
  <si>
    <t>ANDAIMENORTE LOCAÇÃO DE EQUIPAMENTO PARA CONSTRUÇÃO CIVIL LTDA</t>
  </si>
  <si>
    <t>Ygor</t>
  </si>
  <si>
    <t>BRN</t>
  </si>
  <si>
    <t>BRN INDUSTRIA DE QUIMICOS PARA CONSTRUÇÃO LTDA</t>
  </si>
  <si>
    <t>maria.santos@grupobarone.com.br</t>
  </si>
  <si>
    <t>Maria</t>
  </si>
  <si>
    <t>11 97816-3074</t>
  </si>
  <si>
    <t>RISATEC</t>
  </si>
  <si>
    <t>RISATEC DISTRIBUIDORA DE FERRO E AÇO LTDA</t>
  </si>
  <si>
    <t>francisca.cavalcante@risatec.com.br</t>
  </si>
  <si>
    <t>Francisca</t>
  </si>
  <si>
    <t>11 91315-0876</t>
  </si>
  <si>
    <t>LONGAMETRAGEM</t>
  </si>
  <si>
    <t>LONGAMETRAGEM FERRAGENS LTDA</t>
  </si>
  <si>
    <t xml:space="preserve">JOSE CARLOS </t>
  </si>
  <si>
    <t>JOSE CARLOS DE LMEIDA M.E</t>
  </si>
  <si>
    <t>jc1232106@gmail.com</t>
  </si>
  <si>
    <t>Zeca</t>
  </si>
  <si>
    <t>13 99701-2267</t>
  </si>
  <si>
    <t>Soma de QTDADE</t>
  </si>
  <si>
    <t>pablodantas@alfamaquinas.com</t>
  </si>
  <si>
    <t>ALFA MAQUINAS</t>
  </si>
  <si>
    <t>Alfa maquinas locação e serviços</t>
  </si>
  <si>
    <t>Pablo</t>
  </si>
  <si>
    <t>11 94703-7896</t>
  </si>
  <si>
    <t>LAJE GODEK</t>
  </si>
  <si>
    <t>GODEK MATERIAIS PARA CONSTRUÇÃO</t>
  </si>
  <si>
    <t>13 99641-0608</t>
  </si>
  <si>
    <t>materiais.godek2930@gmail.com</t>
  </si>
  <si>
    <t>GAMELINHA</t>
  </si>
  <si>
    <t>GAMELINHA MATERIAIS P/ CONSTRUÇÃO LTDA ME</t>
  </si>
  <si>
    <t>gamelinha@terra.com.br</t>
  </si>
  <si>
    <t>Maria Paula</t>
  </si>
  <si>
    <t>DUTRA MAQUINAS</t>
  </si>
  <si>
    <t>Alisson</t>
  </si>
  <si>
    <t xml:space="preserve"> </t>
  </si>
  <si>
    <t>Athos</t>
  </si>
  <si>
    <t>11 94128-1161</t>
  </si>
  <si>
    <t>TRANSLINO</t>
  </si>
  <si>
    <t>Translino Comercio de Areia e Pedra</t>
  </si>
  <si>
    <t>translinotransporte@hotmail.com</t>
  </si>
  <si>
    <t>EE Therezinha A Mantelli</t>
  </si>
  <si>
    <t>THEREZINHA ARANHA</t>
  </si>
  <si>
    <t>Rua Profº Antonio de Castro Lopes, 930</t>
  </si>
  <si>
    <t>PQ Boturussu/Ermelindo Matarazzo</t>
  </si>
  <si>
    <t>03805-080</t>
  </si>
  <si>
    <t>MAD MAIS MADEIRAS LTDA</t>
  </si>
  <si>
    <t>MAD MAIS</t>
  </si>
  <si>
    <t>Thais</t>
  </si>
  <si>
    <t>11 2902-0505</t>
  </si>
  <si>
    <t>NFE@MADMAIS.COM.BR</t>
  </si>
  <si>
    <t>Concreto e Lajes Brasil Novo 08408532000174</t>
  </si>
  <si>
    <t>rafarocha25@hotmail.com</t>
  </si>
  <si>
    <t>Leandro</t>
  </si>
  <si>
    <t>11 95477-5297</t>
  </si>
  <si>
    <t>BRASIL NOVO</t>
  </si>
  <si>
    <t>ARG USO INTERNO AC1 20KG FORT</t>
  </si>
  <si>
    <t>878</t>
  </si>
  <si>
    <t>CASA DO LOJISTA</t>
  </si>
  <si>
    <t>Casa do lojista atacadista de materiais para construção</t>
  </si>
  <si>
    <t>eduardo.silva@casadolojista.com.br</t>
  </si>
  <si>
    <t>Eduardo</t>
  </si>
  <si>
    <t>GOLDONI</t>
  </si>
  <si>
    <t>IND. DE TELAS E ARAMES N GOLDONI LTDA</t>
  </si>
  <si>
    <t>comercial@telasgoldoni.com.br</t>
  </si>
  <si>
    <t xml:space="preserve">MITSUNARI </t>
  </si>
  <si>
    <t>anamitsunarivendas@hotmail.com</t>
  </si>
  <si>
    <t>Ana Mitsunari</t>
  </si>
  <si>
    <t>11 98771-7367</t>
  </si>
  <si>
    <t>IMPERIO AÇO</t>
  </si>
  <si>
    <t>IMPÉRIO COMÉRCIO DE PERFIS E TUBOS</t>
  </si>
  <si>
    <t>TELAS METALICAS TELMETAL LTDA 61.217.188/0001-19</t>
  </si>
  <si>
    <t>SOUZA GÁS</t>
  </si>
  <si>
    <t>van.gas2013@gmail.com</t>
  </si>
  <si>
    <t>LF Souza Comercio de Gás - 43316169000168</t>
  </si>
  <si>
    <t>11 91318-9870</t>
  </si>
  <si>
    <t>LF Souza</t>
  </si>
  <si>
    <t xml:space="preserve"> LUIS FELIPE SOUZA SILVA GAS</t>
  </si>
  <si>
    <t>DEPOSITO ZONA SUL</t>
  </si>
  <si>
    <t>Wellington</t>
  </si>
  <si>
    <t>we.vendas@dzs.com.br</t>
  </si>
  <si>
    <t>11 3501-1014</t>
  </si>
  <si>
    <t>THAMES DEEP CLEAN</t>
  </si>
  <si>
    <t>JLARA IND DE MAQUINAS E PRODS LIMPEZA LTDA.</t>
  </si>
  <si>
    <t>VENDAS@THAMESJLARA.COM.BR</t>
  </si>
  <si>
    <t>Thames</t>
  </si>
  <si>
    <t>11 2207-7820</t>
  </si>
  <si>
    <t>LUMICENTER LIGHTING</t>
  </si>
  <si>
    <t>Lucineia</t>
  </si>
  <si>
    <t>lucineia.nascimento@lumicenter.com</t>
  </si>
  <si>
    <t>41 2103-2750 Ramal 2820</t>
  </si>
  <si>
    <t>CNPJ: 78.331.899/0001-12</t>
  </si>
  <si>
    <t>CONSIGAZ MIRACATU</t>
  </si>
  <si>
    <t>CONSIGAZ MIRACATU CNPJ: 22.921.038/0005-63</t>
  </si>
  <si>
    <t>13 99799-5103</t>
  </si>
  <si>
    <t>CNPJ : 22.921.038/0005-63</t>
  </si>
  <si>
    <t>Itaú Empresas MH Distribuidora</t>
  </si>
  <si>
    <t>Ivan</t>
  </si>
  <si>
    <t>consigazmiracatu@hotmail.com</t>
  </si>
  <si>
    <t>CNPJ: 03.533.447/0001-14</t>
  </si>
  <si>
    <t>ADRIANA PINA DA SILVEIRA E SILVA</t>
  </si>
  <si>
    <t>Rod. Regis Bittencourt, Km 555</t>
  </si>
  <si>
    <t>Rio Vermelho</t>
  </si>
  <si>
    <t>MARIO CORADIN</t>
  </si>
  <si>
    <t>11955-000</t>
  </si>
  <si>
    <t>69/01135/23/01</t>
  </si>
  <si>
    <t>Barra do Turco</t>
  </si>
  <si>
    <t>ANDAIME NORTE</t>
  </si>
  <si>
    <t>09.525.694/0001-55 - ANDAIMENORTE LOCACAO DE EQUIPAMENTOS</t>
  </si>
  <si>
    <t>11 93074-6369</t>
  </si>
  <si>
    <t>17.955.910.0004-73</t>
  </si>
  <si>
    <t>Domingos Ramos da Silva Filho</t>
  </si>
  <si>
    <t>Juan@andaimenorte.com.br</t>
  </si>
  <si>
    <t>Juan</t>
  </si>
  <si>
    <t>CSA AUTOMATAÇÃO</t>
  </si>
  <si>
    <t>CPF/CNPJ: 20.297.280/0001-59</t>
  </si>
  <si>
    <t>vendas@csaautomacao.com.br</t>
  </si>
  <si>
    <t>11 4200-1320</t>
  </si>
  <si>
    <t>Juliana</t>
  </si>
  <si>
    <t>CNPJ: 20297280000159</t>
  </si>
  <si>
    <t>CSA Centro de Serviços e Automação Ltda</t>
  </si>
  <si>
    <t>EE GODOFREDO FURTADO - JB</t>
  </si>
  <si>
    <t>R. João Moura, 727 - Jardim Paulista, São Paulo</t>
  </si>
  <si>
    <t>05412-001</t>
  </si>
  <si>
    <t>GODOFREDO FURTADO - JB</t>
  </si>
  <si>
    <t>DRYKO IMPERMEABILIZANTES</t>
  </si>
  <si>
    <t>Indústria Dryko Ltda. CNPJ: 03.081.895/0005-58</t>
  </si>
  <si>
    <t>RONALDO.AMIN1705@GMAIL.COM</t>
  </si>
  <si>
    <t>Ronaldo</t>
  </si>
  <si>
    <t>11 99106-5488</t>
  </si>
  <si>
    <t>CNPJ 57.288.482/0001-44</t>
  </si>
  <si>
    <t>BECO DOS FOGÕES PEÇAS E ACESSÓRIOS LTDA</t>
  </si>
  <si>
    <t>CEARÁ</t>
  </si>
  <si>
    <t>CEARÁ MATERIAIS P/ CONSTRUÇÃO</t>
  </si>
  <si>
    <t>Reginaldo</t>
  </si>
  <si>
    <t>13 99195-2746</t>
  </si>
  <si>
    <t>CASA DA BETONEIRA</t>
  </si>
  <si>
    <t>adm@acasadabetoneira.com.br</t>
  </si>
  <si>
    <t>Karina</t>
  </si>
  <si>
    <t>13 98135-1437</t>
  </si>
  <si>
    <t>marcos.paulo@telhasmp.com.br</t>
  </si>
  <si>
    <t>Marcos Paulo</t>
  </si>
  <si>
    <t>19 99806-7474</t>
  </si>
  <si>
    <t>BIG TELHAS CNPJ: 05.167.149/0001-83</t>
  </si>
  <si>
    <t>ZECA</t>
  </si>
  <si>
    <t>CNPJ 179366170001-16</t>
  </si>
  <si>
    <t>José Carlos de Almeida ME CNPJ 179366170001-16</t>
  </si>
  <si>
    <t>José Carlos de Almeida ME</t>
  </si>
  <si>
    <t>44.019.149/0001-98</t>
  </si>
  <si>
    <t>Siro Materiais Eletricos</t>
  </si>
  <si>
    <t>FATURAMENTO</t>
  </si>
  <si>
    <t>BRASUL</t>
  </si>
  <si>
    <t>JB</t>
  </si>
  <si>
    <t>B&amp;B</t>
  </si>
  <si>
    <t>OBSERVAÇÃO:</t>
  </si>
  <si>
    <t xml:space="preserve">NOTA FISCAL DEVE SER FATURADA EM NOME DA EMPRESA </t>
  </si>
  <si>
    <t>ARTESANA</t>
  </si>
  <si>
    <t>ARTESANA DIVISÓRIAS E FORROS LTDA</t>
  </si>
  <si>
    <t>CNPJ: 55.010.060/0009-34</t>
  </si>
  <si>
    <t>Samira</t>
  </si>
  <si>
    <t>11 2797-7444</t>
  </si>
  <si>
    <t>REINALDO</t>
  </si>
  <si>
    <t>11 97336-0474</t>
  </si>
  <si>
    <t>ALAY CORREA</t>
  </si>
  <si>
    <t>ALAY JOSE CORREA VEREADOR</t>
  </si>
  <si>
    <t>R. Serra da Juréia, 130 - Jardim Valeri</t>
  </si>
  <si>
    <t xml:space="preserve">Registro </t>
  </si>
  <si>
    <t>beatriz@fpinheiro.com.br</t>
  </si>
  <si>
    <t>JOSÉ</t>
  </si>
  <si>
    <t>OBRAMAX</t>
  </si>
  <si>
    <t>BMB Material de Construcao S.A. - CNPJ: 23.476.033/0001-08</t>
  </si>
  <si>
    <t>Lucia</t>
  </si>
  <si>
    <t>11 94210-4263</t>
  </si>
  <si>
    <t>lastolpho@obramax.com.br</t>
  </si>
  <si>
    <t>FDE</t>
  </si>
  <si>
    <t>Fundação para o Desenvolvimento da Educação</t>
  </si>
  <si>
    <t>Av. São Luís, 99 - Centro Historico de São Paulo</t>
  </si>
  <si>
    <t>01046-001</t>
  </si>
  <si>
    <t>JOSE VICENTE BERTOLI</t>
  </si>
  <si>
    <t xml:space="preserve"> Estrada Municipal do Bairro Angatuba, S/N</t>
  </si>
  <si>
    <t>Pariquera-Açu</t>
  </si>
  <si>
    <t>Angatuba</t>
  </si>
  <si>
    <t>11930-000</t>
  </si>
  <si>
    <t>EE Prof. José Vicente Bertoli</t>
  </si>
  <si>
    <t>DARWIN FELIX</t>
  </si>
  <si>
    <t>Escola Estadual Professor Darwin Felix</t>
  </si>
  <si>
    <t>12620-000</t>
  </si>
  <si>
    <t>Piquete</t>
  </si>
  <si>
    <t>Rua Quintino Bocaiúva, 406 - V Esperanca</t>
  </si>
  <si>
    <t>GRAMA VERDE</t>
  </si>
  <si>
    <t>JOSE ALEXANDRE PONTES COSTA E OUTROS CNPJ : 27.255.936/0003-81</t>
  </si>
  <si>
    <t>grama4357@gmail.com</t>
  </si>
  <si>
    <t>15 99742-4670</t>
  </si>
  <si>
    <t>Alexandre</t>
  </si>
  <si>
    <t>WILSON SIMONINI</t>
  </si>
  <si>
    <t>EE Wilson Roberto Simonini</t>
  </si>
  <si>
    <t>Rua João correa magalhães 200</t>
  </si>
  <si>
    <t>Pq D João Neri</t>
  </si>
  <si>
    <t>08151-260</t>
  </si>
  <si>
    <t>70/00553/22-01</t>
  </si>
  <si>
    <t>CRISTAL ATACADO</t>
  </si>
  <si>
    <t>Cristal Atacado de Ferramentas CNPJ: 02.054.258/0001-04</t>
  </si>
  <si>
    <t xml:space="preserve"> 11 93450-3167</t>
  </si>
  <si>
    <t>cristal.atafer@gmail.com</t>
  </si>
  <si>
    <t>POETA DOMINGUES</t>
  </si>
  <si>
    <t>EE POETA DOMINGUES</t>
  </si>
  <si>
    <t>EE Poeta Domingos Bauer Leite</t>
  </si>
  <si>
    <t>11850-000</t>
  </si>
  <si>
    <t>CLAY PRESGRAVE</t>
  </si>
  <si>
    <t xml:space="preserve">
EE Engenheiro Clay Presgrave do Amaral</t>
  </si>
  <si>
    <t>Av. Engº Clay P. do Amaral, 386</t>
  </si>
  <si>
    <t>Ana Dias</t>
  </si>
  <si>
    <t>ELETRICA FUSÃO</t>
  </si>
  <si>
    <t>ELETRICA FUSÃO LTDA CNPJ: 29.719.702/0001-01</t>
  </si>
  <si>
    <t>contato@eletricafusao.com.br</t>
  </si>
  <si>
    <t>Bruno</t>
  </si>
  <si>
    <t>11 98690-3513</t>
  </si>
  <si>
    <t>SODIMAC</t>
  </si>
  <si>
    <t>Otilio</t>
  </si>
  <si>
    <t>11 94006-9257</t>
  </si>
  <si>
    <t>BRASCON</t>
  </si>
  <si>
    <t>DF INDUSTRIA E COMERCIO DE CONDUTORES ELETRICOS LTDA</t>
  </si>
  <si>
    <t>Luciani</t>
  </si>
  <si>
    <t>11 94778-9353</t>
  </si>
  <si>
    <t>GARCEZ</t>
  </si>
  <si>
    <t>Garcez Locação de Caçambas  CNPJ : 16.863.500/0001-97</t>
  </si>
  <si>
    <t>11 94032-3919</t>
  </si>
  <si>
    <t>Elaine</t>
  </si>
  <si>
    <t>garcezlocacao@outlook.com</t>
  </si>
  <si>
    <t>CIMEMPRIMO</t>
  </si>
  <si>
    <t>CIMEMPRIMO DISTRIBUIDORA DE MATERIAIS DE CONSTRUÇÃO LTDA</t>
  </si>
  <si>
    <t>Isabel</t>
  </si>
  <si>
    <t>11 2782-2004</t>
  </si>
  <si>
    <t>CNPJ: 10785708000159</t>
  </si>
  <si>
    <t>MAD MAIS MADEIRAS EM</t>
  </si>
  <si>
    <t xml:space="preserve">
E.E. Dona Ana Rosa De Araújo</t>
  </si>
  <si>
    <t>ANA ROSA DE ARAUJO</t>
  </si>
  <si>
    <t>Vila Inah</t>
  </si>
  <si>
    <t>05619-000</t>
  </si>
  <si>
    <t>E.E Prof. José Fernando Abbud</t>
  </si>
  <si>
    <t>FERNANDO ABBUD</t>
  </si>
  <si>
    <t>Av. Afonso Monteiro da Cruz, 261</t>
  </si>
  <si>
    <t>Serraria</t>
  </si>
  <si>
    <t>Diadema</t>
  </si>
  <si>
    <t>09980-550</t>
  </si>
  <si>
    <t>RARIDADE PISOS &amp; AZULEJOS</t>
  </si>
  <si>
    <t>11 97155-7219</t>
  </si>
  <si>
    <t>Cleide</t>
  </si>
  <si>
    <t xml:space="preserve">DE CENTRO </t>
  </si>
  <si>
    <t>Avenida Olavo Fontoura, 2.222</t>
  </si>
  <si>
    <t>02510-110</t>
  </si>
  <si>
    <t>PASQUETTI HIDRAULICA</t>
  </si>
  <si>
    <t>PASQUETTI COM MAT HIDR LTDA</t>
  </si>
  <si>
    <t>11 98562-0246</t>
  </si>
  <si>
    <t>Marcelo@pasquetti.com.br</t>
  </si>
  <si>
    <t>Marcelo</t>
  </si>
  <si>
    <t>ANTONIO PRADO</t>
  </si>
  <si>
    <t>EE CONS ANTÔNIO PRADO - JB</t>
  </si>
  <si>
    <t>R. Vitorino Carmilo, 621</t>
  </si>
  <si>
    <t>Barra Funda</t>
  </si>
  <si>
    <t> 01153-000</t>
  </si>
  <si>
    <t>MARIA AP VIANA MUNIZ</t>
  </si>
  <si>
    <t>MARIA APARECIDA VIANA MUNIZ PROFESSORA</t>
  </si>
  <si>
    <t>RUA 9 DE JULHO , 112</t>
  </si>
  <si>
    <t>CENTRO</t>
  </si>
  <si>
    <t>Eldorado Registro</t>
  </si>
  <si>
    <t>49.842.041/0001-14</t>
  </si>
  <si>
    <t>KARINE LARA DA SILVA</t>
  </si>
  <si>
    <t>PRESIDENTE PARAFUSO</t>
  </si>
  <si>
    <t>PRESIDENTE COMERCIO DE PARAFUSOS FERRAGENS E FERRAMENTAS SOC</t>
  </si>
  <si>
    <t>Renato</t>
  </si>
  <si>
    <t>11 99952-9490</t>
  </si>
  <si>
    <t>MULTI SOLUÇOES</t>
  </si>
  <si>
    <t>MULTI SOLUÇÕES MATERIAIS PARA CONSTRUÇÃO E SERVIÇOS</t>
  </si>
  <si>
    <t>(11) 940352683</t>
  </si>
  <si>
    <t>Bismarck</t>
  </si>
  <si>
    <t>adm.multisolucoes@gmail.com</t>
  </si>
  <si>
    <t>CNPJ  05867073000107</t>
  </si>
  <si>
    <t xml:space="preserve">11 96060-7199 </t>
  </si>
  <si>
    <t>Cleide Tavares Ramalho</t>
  </si>
  <si>
    <t>LUCI MARIA CAETANO CONSTRUÇÃO</t>
  </si>
  <si>
    <t>R. Eden, 100</t>
  </si>
  <si>
    <t>ARLINDO BETIO</t>
  </si>
  <si>
    <t>EE ARLINDO BETIO</t>
  </si>
  <si>
    <t>R. Vítor Brecheret, 31</t>
  </si>
  <si>
    <t>Jardim Casa Grande</t>
  </si>
  <si>
    <t>DIMIBU</t>
  </si>
  <si>
    <t>DIMIBU INDUSTRIA DE ARTEFATOS DE PAPEL E PAPELÃO TLDA</t>
  </si>
  <si>
    <t>dimibu@dimibu.com.br</t>
  </si>
  <si>
    <t>CNPJ: 60.810.611/0001-27</t>
  </si>
  <si>
    <t>Dimibu industria de artefatos de papel e Papelão ltda</t>
  </si>
  <si>
    <t>11 94028-2822</t>
  </si>
  <si>
    <t>Tainá</t>
  </si>
  <si>
    <t>ENNOVE</t>
  </si>
  <si>
    <t>E.N.V COMPONETES PLASTICOS E FERRAMENTARIA LTDA</t>
  </si>
  <si>
    <t>financeiro@ennove.ind.br</t>
  </si>
  <si>
    <t>(16) 3413-7235</t>
  </si>
  <si>
    <t>49.842.041 KARINE LARA DA SILVA</t>
  </si>
  <si>
    <t>OROSIMBO MAIA</t>
  </si>
  <si>
    <t>EE OROSIMBO MAIA</t>
  </si>
  <si>
    <t>Av. Andrade Neves, 214</t>
  </si>
  <si>
    <t>Centro</t>
  </si>
  <si>
    <t>Campinas</t>
  </si>
  <si>
    <t>13013-160</t>
  </si>
  <si>
    <t>JOAQUIM FERREIRA</t>
  </si>
  <si>
    <t>EE JOAQUIM FERREIRA LIMA PROFESSOR</t>
  </si>
  <si>
    <t>RUA JOAO NOGUEIRA FERRAZ FILHO</t>
  </si>
  <si>
    <t>13091-558</t>
  </si>
  <si>
    <t>SANTA ODILA</t>
  </si>
  <si>
    <t>staodila@uol.com.br</t>
  </si>
  <si>
    <t>Bianca</t>
  </si>
  <si>
    <t>19 98742-6560</t>
  </si>
  <si>
    <t>Vila Trinta e um de março</t>
  </si>
  <si>
    <t>METROPOLIS</t>
  </si>
  <si>
    <t>UBERTI - COMERCIO DE MATERIAIS PARA CONSTRUÇÃO LTDA</t>
  </si>
  <si>
    <t>compras@webmetropolis.com.br</t>
  </si>
  <si>
    <t>19 2138-3519</t>
  </si>
  <si>
    <t>LEDMOURA</t>
  </si>
  <si>
    <t>LED MOURA COMERCIAL ELETRICA E HIDRAULICA LTDA EPP</t>
  </si>
  <si>
    <t>luccas@ledmoura.com.br</t>
  </si>
  <si>
    <t>Luccas</t>
  </si>
  <si>
    <t>19 99191-0025</t>
  </si>
  <si>
    <t>ARTEX</t>
  </si>
  <si>
    <t>GESSO ARTEX DECOR 53.875.813/0001-91</t>
  </si>
  <si>
    <t xml:space="preserve"> 13 3458-3922</t>
  </si>
  <si>
    <t>Artex</t>
  </si>
  <si>
    <t xml:space="preserve">GESSO ARTEX DECOR COMÉRCIO E PRESTAÇÃO DE SERVIÇOS LTDA </t>
  </si>
  <si>
    <t xml:space="preserve">contato@gessoartexdecor.com </t>
  </si>
  <si>
    <t>ROBERTO CESAR CORREA PISOS</t>
  </si>
  <si>
    <t>RW SOLUÇÃO AMBIENTAL</t>
  </si>
  <si>
    <t xml:space="preserve">RW SOLUÇÃO AMBIENTAL LTDA </t>
  </si>
  <si>
    <t>Valquiria</t>
  </si>
  <si>
    <t>19 98116-8363</t>
  </si>
  <si>
    <t>rwcacambas@hotmail.com</t>
  </si>
  <si>
    <t>CALHAS ENGENHEIRO</t>
  </si>
  <si>
    <t>C. FERREIRA DOS SANTOS COMÉRCIO E SERVIÇO</t>
  </si>
  <si>
    <t>Cirlene</t>
  </si>
  <si>
    <t>11 95803-1004</t>
  </si>
  <si>
    <t>EE MNS LUIS GONZAGA DE MOURA</t>
  </si>
  <si>
    <t xml:space="preserve"> 13023-610</t>
  </si>
  <si>
    <t>FERRONOR</t>
  </si>
  <si>
    <t>FERRONOR COMERCIO DE FERRO E ACO LTDA</t>
  </si>
  <si>
    <t>Vivian</t>
  </si>
  <si>
    <t>11 2223-3913</t>
  </si>
  <si>
    <t>ferronor@ferronor.com.br</t>
  </si>
  <si>
    <t>ARTESANA BELENZINHO</t>
  </si>
  <si>
    <t>ARTESANA DIVISÓRIAS E FORROS LTDA C.N.P.J 55.010.060/0004-20</t>
  </si>
  <si>
    <t>FISCAL@ARTESANA.COM.BR</t>
  </si>
  <si>
    <t>OKINALAR MORUMBI</t>
  </si>
  <si>
    <t>TAKARA &amp; FILHO LTDA CNPJ : 53.544.029/0001-09</t>
  </si>
  <si>
    <t>11 99948-2340</t>
  </si>
  <si>
    <t>contato@okinalarmorumbi.com.br</t>
  </si>
  <si>
    <t>Claudio</t>
  </si>
  <si>
    <t>53.544.029/0001-09</t>
  </si>
  <si>
    <t>CNPJ Takara e Filho Lmda</t>
  </si>
  <si>
    <t>campinas2@casadoconstrutor.com.br</t>
  </si>
  <si>
    <t>19 99827-1457</t>
  </si>
  <si>
    <t>CASA DO CONSTRUTOR CAMPINAS</t>
  </si>
  <si>
    <t>CBLOC BRASIL LOCACAO DE EQUIPAMENTOS LTDA</t>
  </si>
  <si>
    <t>Miriã</t>
  </si>
  <si>
    <t>Edmilson</t>
  </si>
  <si>
    <t>TRANSOBRA</t>
  </si>
  <si>
    <t>A.GOMES ALUGUEL DE MAQUINAS E EQUIPAMENTOS LTDA</t>
  </si>
  <si>
    <t>emerson.conceicao@transobra.com.br</t>
  </si>
  <si>
    <t>19 3114-8041</t>
  </si>
  <si>
    <t>LIDER RENTAL</t>
  </si>
  <si>
    <t>LIDER PLATAFORMA COMERCIO E LOCAÇÃO LTDA</t>
  </si>
  <si>
    <t>comercial4@liderrental.com.br</t>
  </si>
  <si>
    <t>Carolina</t>
  </si>
  <si>
    <t>11 91878-8561</t>
  </si>
  <si>
    <t>17 99708-5945</t>
  </si>
  <si>
    <t>DE MIRACATU</t>
  </si>
  <si>
    <t>Av. Doná Evarista de Castro Ferreira</t>
  </si>
  <si>
    <t xml:space="preserve"> 11850-000</t>
  </si>
  <si>
    <t>DIRETORIA DE ENSINO MIRACATU</t>
  </si>
  <si>
    <t>LEROY MERLIN</t>
  </si>
  <si>
    <t>Leroy Merlin Cia Brasileira de Bricolagem.</t>
  </si>
  <si>
    <t>11 97663-3099</t>
  </si>
  <si>
    <t>ZAILY</t>
  </si>
  <si>
    <t>Zaily Caçambas e Remoção de Entulhos Eireli</t>
  </si>
  <si>
    <t>contato@zailycacambas.com.br</t>
  </si>
  <si>
    <t>Edna</t>
  </si>
  <si>
    <t>11 98586-1236</t>
  </si>
  <si>
    <t>JOAQUIM LEME PRADO</t>
  </si>
  <si>
    <t>Escola Estadual Joaquim Leme do Prado</t>
  </si>
  <si>
    <t xml:space="preserve"> Av. Imirim, 2113</t>
  </si>
  <si>
    <t>Imirim</t>
  </si>
  <si>
    <t>02465-200</t>
  </si>
  <si>
    <t>R. Carlos Francheu 100 - Centro</t>
  </si>
  <si>
    <t>MSN LUIS GONZAGA</t>
  </si>
  <si>
    <t>MPV CAÇAMBAS</t>
  </si>
  <si>
    <t>MPV TRANSPORTE E LOCAÇÃO CNPJ. 33330700000112</t>
  </si>
  <si>
    <t>11 95216-5785</t>
  </si>
  <si>
    <t>Miriam</t>
  </si>
  <si>
    <t>val205mira@gmail.com</t>
  </si>
  <si>
    <t>MAGENTA TINTAS</t>
  </si>
  <si>
    <t>MAGENTA TINTAS LTDA CNPJ: 54.634.483/0001-05</t>
  </si>
  <si>
    <t>controladoria@magentatintas.com.br</t>
  </si>
  <si>
    <t>Jordão</t>
  </si>
  <si>
    <t>19 99462-5577</t>
  </si>
  <si>
    <t>CALHAS BANDEIRANTES</t>
  </si>
  <si>
    <t>MAYARA HELENA DE PAULA 52.691.804/0001-88</t>
  </si>
  <si>
    <t>bandeirantescalhas@gmail.com</t>
  </si>
  <si>
    <t>19 99135-8030</t>
  </si>
  <si>
    <t xml:space="preserve">Mayara Helena de Paula </t>
  </si>
  <si>
    <t>MASTER BEBEDOURO</t>
  </si>
  <si>
    <t>Igor Vinicius Longue ME CNPJ 26.664.728/0001-01</t>
  </si>
  <si>
    <t>vendas@masterbebedouro.com.br</t>
  </si>
  <si>
    <t>Edvaldo</t>
  </si>
  <si>
    <t>11  94357-5891</t>
  </si>
  <si>
    <t>MARIA MONTESSORI</t>
  </si>
  <si>
    <t>EE MARIA MONTESSORI</t>
  </si>
  <si>
    <t>Av. Conceição, 2288</t>
  </si>
  <si>
    <t>Vila Maria Alta</t>
  </si>
  <si>
    <t>02072-002</t>
  </si>
  <si>
    <t>ASEBESI</t>
  </si>
  <si>
    <t>contato@asebesi.com.br</t>
  </si>
  <si>
    <t>ASEBESI MÁQUINAS E FERRAMENTAS LTDA. CNPJ: 59.194.936/0001-43</t>
  </si>
  <si>
    <t>Mike</t>
  </si>
  <si>
    <t>11 99772-1064</t>
  </si>
  <si>
    <t>59.194.936/0001-43</t>
  </si>
  <si>
    <t>ASEBESI MÁQUINAS E FERRAMENTAS LTDA</t>
  </si>
  <si>
    <t>PMG</t>
  </si>
  <si>
    <t>PMG ARTEFATOS DE ARAMES DO BRASIL CNPJ: 27.018.715/0001-28</t>
  </si>
  <si>
    <t>11 99771-6094</t>
  </si>
  <si>
    <t>leonardo@telhadao.com.br</t>
  </si>
  <si>
    <t>Leonardo</t>
  </si>
  <si>
    <t>11 97668-4346</t>
  </si>
  <si>
    <t>(Tudo)</t>
  </si>
  <si>
    <t>VR COMERCIO DE GESSO</t>
  </si>
  <si>
    <t>VR COMERCIO DE GESSO LTDA</t>
  </si>
  <si>
    <t>VR COMERCIO DE GESSO LTDA 52.311.288/0001-19</t>
  </si>
  <si>
    <t>11 97541-8402</t>
  </si>
  <si>
    <t>Tania</t>
  </si>
  <si>
    <t>gessocrystalmarginal@gmail.com</t>
  </si>
  <si>
    <t>52.311.288/0001-19</t>
  </si>
  <si>
    <t>RENT MAX</t>
  </si>
  <si>
    <t>RENTMAX LOCACOES LTDA. – ME 04.810.006/0001-85</t>
  </si>
  <si>
    <t>CONTATO@RENTMAX.COM.BR</t>
  </si>
  <si>
    <t>Lucas</t>
  </si>
  <si>
    <t>19 98726-5599</t>
  </si>
  <si>
    <t>BARREIRO AMBIENTAL</t>
  </si>
  <si>
    <t>BARREIRO AMBIENTAL LTDA 05.342.265/0001-91</t>
  </si>
  <si>
    <t>barreiro.entulho@gmail.com</t>
  </si>
  <si>
    <t>19 99812-0886</t>
  </si>
  <si>
    <t>Monique</t>
  </si>
  <si>
    <t>OBS: CONTAR FATURAMENTO A PARTIR DO DIA 27/12/24 PARA MANTER OS FATURAMENTOS ANTERIORES DA JB</t>
  </si>
  <si>
    <t>Felipe</t>
  </si>
  <si>
    <t>felsouza@leroymerlin.com.br</t>
  </si>
  <si>
    <t>PLACHE E PLACHE LTDA</t>
  </si>
  <si>
    <t>TOP LOCAÇÕES</t>
  </si>
  <si>
    <t>TOP LOCACOES E TERRAPLENAGEM LTDA</t>
  </si>
  <si>
    <t>11 98631-0255</t>
  </si>
  <si>
    <t>contato@topterraplenagem.com.br</t>
  </si>
  <si>
    <t>56.394.266/0001-10</t>
  </si>
  <si>
    <t>TOP LOCACOES E TERRAPLENAGEM</t>
  </si>
  <si>
    <t>MARIA JOSE MORAIS</t>
  </si>
  <si>
    <t>EE. Professora Maria José Morais de Carvalho</t>
  </si>
  <si>
    <t>Estrada dos Moraes, BR-116</t>
  </si>
  <si>
    <t>Construdecor S.A - Cumbica CD</t>
  </si>
  <si>
    <t>ANA RITA GODINHO</t>
  </si>
  <si>
    <t>Escola Estadual Professora Ana Rita Godinho Pousa</t>
  </si>
  <si>
    <t>R. Benedita Franco Gomes, 165</t>
  </si>
  <si>
    <t>Vila Esmeralda</t>
  </si>
  <si>
    <t>13077-066</t>
  </si>
  <si>
    <t xml:space="preserve">Campinas </t>
  </si>
  <si>
    <t>EE Fabio Farias</t>
  </si>
  <si>
    <t>Escola Estadual Fabio Farias</t>
  </si>
  <si>
    <t>AV. BRIGADEIRO RAFAEL TOBIAS DE AGUIAR 501</t>
  </si>
  <si>
    <t>Jardim Aurelia</t>
  </si>
  <si>
    <t>13033-010</t>
  </si>
  <si>
    <t>Atlantico Comercio de Gas e Transporte Ltda</t>
  </si>
  <si>
    <t>19 99650-9605</t>
  </si>
  <si>
    <t>Benivaldo</t>
  </si>
  <si>
    <t>62.743.711/0001-03</t>
  </si>
  <si>
    <t>famagascampinas@gmail.com</t>
  </si>
  <si>
    <t>ATLANTICO GÁS</t>
  </si>
  <si>
    <t>TERMOGAS AQUECIMENTO E CONTROLE LTDA 02.793.273/0001-66</t>
  </si>
  <si>
    <t>PEI RAPOSO TAVARES</t>
  </si>
  <si>
    <t>Rua Anízio Pedro Oliveira, 22</t>
  </si>
  <si>
    <t>E. E. PEI Raposo Tavares</t>
  </si>
  <si>
    <t>Raposo Tavares</t>
  </si>
  <si>
    <t>JOLI INTERNET</t>
  </si>
  <si>
    <t>Comércio de Materiais para Construção Joli Ltda</t>
  </si>
  <si>
    <t>sac@joli.com.br</t>
  </si>
  <si>
    <t>Internet</t>
  </si>
  <si>
    <t>(11) 2955-1000</t>
  </si>
  <si>
    <t xml:space="preserve">BRASUL CONSTRUTORA LTDA </t>
  </si>
  <si>
    <t xml:space="preserve">IBRAC </t>
  </si>
  <si>
    <t>Ibrac Indústria Brasileira Condutores Ltda / 44.463.638/0002-15</t>
  </si>
  <si>
    <t>11 93934-8218</t>
  </si>
  <si>
    <t>priscila.oliveira@ibrac.ind.br</t>
  </si>
  <si>
    <t>DE REGISTRO</t>
  </si>
  <si>
    <t>DIRETORIA DE ENSINO REGISTRO</t>
  </si>
  <si>
    <t xml:space="preserve">R. Vitória, 465 </t>
  </si>
  <si>
    <t>Jardim America</t>
  </si>
  <si>
    <t>BIG CONCRETO</t>
  </si>
  <si>
    <t>Enrico</t>
  </si>
  <si>
    <t>19 99663-1725</t>
  </si>
  <si>
    <t>enrico@bigargamassa.com.br</t>
  </si>
  <si>
    <t>Banco Itaú Agência: 0940</t>
  </si>
  <si>
    <t>Contato: Leandro Celular: 19 99702-5962</t>
  </si>
  <si>
    <t>JOSE BARTOCCI</t>
  </si>
  <si>
    <t>EE PROFESSOR JOSE BARTOCCI</t>
  </si>
  <si>
    <t xml:space="preserve"> R. São Serapião, 396</t>
  </si>
  <si>
    <t>Vila Ré</t>
  </si>
  <si>
    <t>03664-000</t>
  </si>
  <si>
    <t>REI DO GRANILITE</t>
  </si>
  <si>
    <t>19 99452-8448</t>
  </si>
  <si>
    <t>Arthur</t>
  </si>
  <si>
    <t>Arthur.izipato@gmail.com</t>
  </si>
  <si>
    <t>ADRIANO MANTOANELLI IZIPATO 21983913847 / 44.530.966/0001-06</t>
  </si>
  <si>
    <t>CPF : 219.839.138-47</t>
  </si>
  <si>
    <t xml:space="preserve">Adriano mantoanelli izipato </t>
  </si>
  <si>
    <t>E.E. Prof° Pascoal Grecco</t>
  </si>
  <si>
    <t>PASCOAL GRECCO</t>
  </si>
  <si>
    <t>Estr. do Taquaruçú</t>
  </si>
  <si>
    <t>IDEA&amp;LUZ</t>
  </si>
  <si>
    <t>R Vom Lighting Industrial e Gerenciamento de serviços Eireli</t>
  </si>
  <si>
    <t>Sabrina</t>
  </si>
  <si>
    <t>11 94785-2031</t>
  </si>
  <si>
    <t>Andressa</t>
  </si>
  <si>
    <t>ANDAIMES CAMPINAS</t>
  </si>
  <si>
    <t>Alugadora de Andaimes Campinas Ltda</t>
  </si>
  <si>
    <t>ALUGADORA DE ANDAIMES CAMPINAS LTDA ME /  06.118.926/0001-62</t>
  </si>
  <si>
    <t>andaimescampinas@terra.com.br</t>
  </si>
  <si>
    <t>19 99745-9651</t>
  </si>
  <si>
    <t>06.118.926/0001-62</t>
  </si>
  <si>
    <t>MARIA ALICE</t>
  </si>
  <si>
    <t>E.E. PROFESSORA MARIA ALICE COLEVATI RODRIGUES</t>
  </si>
  <si>
    <t>13084-472</t>
  </si>
  <si>
    <t>Av. Independência SN</t>
  </si>
  <si>
    <t>CLODONIL CARDOSO</t>
  </si>
  <si>
    <t>EE Clodonil Cardoso</t>
  </si>
  <si>
    <t>R. Vitoriano Ribeiro, 431</t>
  </si>
  <si>
    <t>Rocio</t>
  </si>
  <si>
    <t>11920-000</t>
  </si>
  <si>
    <t>Iguape</t>
  </si>
  <si>
    <t>FELIPE CANTÚSIO</t>
  </si>
  <si>
    <t>EE FELIPE CANTÚSIO</t>
  </si>
  <si>
    <t>R. Custodio José Inácio Rodrigues 269</t>
  </si>
  <si>
    <t>Parque Industrial</t>
  </si>
  <si>
    <t>13031-600</t>
  </si>
  <si>
    <t>Marcelo Calhas</t>
  </si>
  <si>
    <t>juliana.mguarnieri@hotmail.com</t>
  </si>
  <si>
    <t>Juliana Guarnieri</t>
  </si>
  <si>
    <t>GESSO SANTA ROSA</t>
  </si>
  <si>
    <t xml:space="preserve">Comércio de artigos de gesso e serviços Santa Rosa EPP Eireli </t>
  </si>
  <si>
    <t>Sonia</t>
  </si>
  <si>
    <t>11 95731-5053</t>
  </si>
  <si>
    <t>contato@gessojordao.com.br</t>
  </si>
  <si>
    <t>Egídio Moreira Jordão</t>
  </si>
  <si>
    <t>24.503.248.0001-33</t>
  </si>
  <si>
    <t>ART AREIA &amp; PEDRA</t>
  </si>
  <si>
    <t>19 97410-7557</t>
  </si>
  <si>
    <t>Rafael</t>
  </si>
  <si>
    <t>54.133.259/0001-30</t>
  </si>
  <si>
    <t>Art areia e pedra</t>
  </si>
  <si>
    <t>ART AREIA &amp; PEDRA MATERIAIS PARA CONSTRUCAO</t>
  </si>
  <si>
    <t>artareiaepedra.financeiro@gmail.com</t>
  </si>
  <si>
    <t>CASA DAS BOMBAS</t>
  </si>
  <si>
    <t>ARF COMERCIO DE BOMBAS E MAQUINAS LTDA</t>
  </si>
  <si>
    <t>andre.nunes@acasasaopaulo.com.br</t>
  </si>
  <si>
    <t>Nunes</t>
  </si>
  <si>
    <t>11 95033-2829</t>
  </si>
  <si>
    <t>BUENOS AIRES</t>
  </si>
  <si>
    <t>EE BUENOS AIRES</t>
  </si>
  <si>
    <t>Rua Dr. Olavo Egídio, 1008</t>
  </si>
  <si>
    <t>Santana</t>
  </si>
  <si>
    <t>02037-001</t>
  </si>
  <si>
    <t>Havila Comércio de Areia e Pedra Ltda.</t>
  </si>
  <si>
    <t>11 96402-6521</t>
  </si>
  <si>
    <t>mauro@barbelaareia.com.br</t>
  </si>
  <si>
    <t>Mauro</t>
  </si>
  <si>
    <t>BARBELA AREIA E PEDRA</t>
  </si>
  <si>
    <t>FRANCISCO PEREIRA</t>
  </si>
  <si>
    <t>EE FRANCISCO PEREIRA DE SOUZA</t>
  </si>
  <si>
    <t>R. Gonçalves Ribeiro, 50</t>
  </si>
  <si>
    <t>Parque Paulistano</t>
  </si>
  <si>
    <t>08080-090</t>
  </si>
  <si>
    <t>Guarulhos</t>
  </si>
  <si>
    <t>Escola Estadual Anna Lamberga Zeglio</t>
  </si>
  <si>
    <t>ANNA LAMBERGA ZEGLIO</t>
  </si>
  <si>
    <t>Rua do Poente 100</t>
  </si>
  <si>
    <t>07263-721</t>
  </si>
  <si>
    <t>Conj. Marcos Freire</t>
  </si>
  <si>
    <t>POWER SPORTS</t>
  </si>
  <si>
    <t>11 97126-0400</t>
  </si>
  <si>
    <t>POWER FUT SPORTS - COMÉRCIO DE MATERIAIS P/ QUADRAS ESPORTIVAS LTDA</t>
  </si>
  <si>
    <t>MERITO BOMBAS</t>
  </si>
  <si>
    <t>MERITO COMERCIO DE EQUIPAMENTOS LIMITADA</t>
  </si>
  <si>
    <t>11 3055-7600</t>
  </si>
  <si>
    <t>VISAÇO</t>
  </si>
  <si>
    <t>VISACO COMERCIO E SERVICOS DE METAIS LTDA</t>
  </si>
  <si>
    <t>Shirley</t>
  </si>
  <si>
    <t>11 99883-1350</t>
  </si>
  <si>
    <t>Shirlley@visaco.com.br</t>
  </si>
  <si>
    <t>JOÃO FRANCESCHINI</t>
  </si>
  <si>
    <t>EE JOÃO FRANCESCHINI</t>
  </si>
  <si>
    <t>Rua Cabo Hofman 161</t>
  </si>
  <si>
    <t>Parque Fransceschini</t>
  </si>
  <si>
    <t>13170-470</t>
  </si>
  <si>
    <t>Sumaré</t>
  </si>
  <si>
    <t>GALIETA LOCAÇÕES</t>
  </si>
  <si>
    <t>contato@galieta.com.br</t>
  </si>
  <si>
    <t>19 98861-2985</t>
  </si>
  <si>
    <t>53673709000114</t>
  </si>
  <si>
    <t>Rutra Soluções em Aço Ltda</t>
  </si>
  <si>
    <t>RUTRA SOLUÇÕES EM AÇO LTDA - 53.673.709/0001-14</t>
  </si>
  <si>
    <t>CNPJ 55.010.060/0001-87</t>
  </si>
  <si>
    <t>ARTESANA DIVISORIAS E FORROS</t>
  </si>
  <si>
    <t>VM MATERIAIS CONSTRUÇÃO</t>
  </si>
  <si>
    <t>COMERCIO DE MATERIAIS PARA CONSTRUCAO V.M. LTDA</t>
  </si>
  <si>
    <t>comercio.vm@uol.com.br</t>
  </si>
  <si>
    <t>Jesse</t>
  </si>
  <si>
    <t>11 94798-5049</t>
  </si>
  <si>
    <t>6189113000163</t>
  </si>
  <si>
    <t>Comercio de Materiais de construção</t>
  </si>
  <si>
    <t>EE JOÃO KOPKE</t>
  </si>
  <si>
    <t>JOÃO KOPKE</t>
  </si>
  <si>
    <t>Alameda Cleveland 331</t>
  </si>
  <si>
    <t>Campos Eliseos</t>
  </si>
  <si>
    <t>01218-000</t>
  </si>
  <si>
    <t>POLIMIX CAMPINAS</t>
  </si>
  <si>
    <t>POLIMIX CONCRETO LTDA CNPJ: 29.067.113/0418-95</t>
  </si>
  <si>
    <t>pxnc@polimix.com.br</t>
  </si>
  <si>
    <t>Marcos Chalegre</t>
  </si>
  <si>
    <t>19 99794-1546</t>
  </si>
  <si>
    <t>INTERNET</t>
  </si>
  <si>
    <t>AZEFER MATERIAIS</t>
  </si>
  <si>
    <t>AZEFER MATERIAIS PARA CONSTRUÇÃO EIRELI</t>
  </si>
  <si>
    <t>vendas@azevedoconstrucao.com.br</t>
  </si>
  <si>
    <t>19 98745-3060</t>
  </si>
  <si>
    <t>38154298000167</t>
  </si>
  <si>
    <t>AZEFER MATERIAIS PARA CONSTRUÇÃO</t>
  </si>
  <si>
    <t>HVR LOCAÇÃO</t>
  </si>
  <si>
    <t>H. V. R. LOCACAO DE CACAMBAS LTDA</t>
  </si>
  <si>
    <t>19 98240-0009</t>
  </si>
  <si>
    <t>Mayara</t>
  </si>
  <si>
    <t>financeiro@hvrcacambas.com.br</t>
  </si>
  <si>
    <t>T L SAO PAULO COMERCIO DE MATERIAIS ELETRICOS LTDA</t>
  </si>
  <si>
    <t>TL ELETRICA</t>
  </si>
  <si>
    <t>Marcos Antonio</t>
  </si>
  <si>
    <t>11 94762-0620</t>
  </si>
  <si>
    <t>MF MIX CONCRETO TUCURUVI LTDA</t>
  </si>
  <si>
    <t>FINANCEIRO.JACANA@FMIXCONCRETO.COM.BR</t>
  </si>
  <si>
    <t>Rosicler</t>
  </si>
  <si>
    <t>11 95487-7878</t>
  </si>
  <si>
    <t> 53450537000110</t>
  </si>
  <si>
    <t>MF MIX CONCRETO</t>
  </si>
  <si>
    <t>MF MIX CONCRETO TUCURUVI</t>
  </si>
  <si>
    <t>E.E. Professor Estephano Orlando Paulovisk</t>
  </si>
  <si>
    <t>ESTEPHANO ORLANDO</t>
  </si>
  <si>
    <t>R. Pedro Bonne</t>
  </si>
  <si>
    <t>Pariquera-Açu - SP</t>
  </si>
  <si>
    <t>JULIA LUIZ RUETE</t>
  </si>
  <si>
    <t>EE JULIA LUIZ RUETE</t>
  </si>
  <si>
    <t xml:space="preserve">Rua Hiléia 493 </t>
  </si>
  <si>
    <t>Jardim Andorinhas</t>
  </si>
  <si>
    <t>13101-420</t>
  </si>
  <si>
    <t>HUMBERTO DE CAMPOS</t>
  </si>
  <si>
    <t>DJALMA OCTAVIANO</t>
  </si>
  <si>
    <t>Rua irmã Serafina 674</t>
  </si>
  <si>
    <t>13015-200</t>
  </si>
  <si>
    <t>Rua Willian Booth</t>
  </si>
  <si>
    <t>Jardim Pauliceia</t>
  </si>
  <si>
    <t>13034-685</t>
  </si>
  <si>
    <t>CASTINAUTA DE BARROS</t>
  </si>
  <si>
    <t>EE Djalma Octaviano</t>
  </si>
  <si>
    <t>EE Humberto de Campos Instituto Pop</t>
  </si>
  <si>
    <t>EE Prof Castinauta de Barros Mello e Albuquerque</t>
  </si>
  <si>
    <t>Rua Orlando de Oliveira 700</t>
  </si>
  <si>
    <t>Jardim Campineiro</t>
  </si>
  <si>
    <t>FRANCISCO ALVARES</t>
  </si>
  <si>
    <t>EE Prof Francisco Álvares</t>
  </si>
  <si>
    <t xml:space="preserve">Estrada da Rhodia KM 15 N </t>
  </si>
  <si>
    <t>Vila Holandia</t>
  </si>
  <si>
    <t>E.E José Maria Matosinho</t>
  </si>
  <si>
    <t>MARIA MATOSINHO</t>
  </si>
  <si>
    <t>Praça Professsor Paulo José Otaviano, s/n</t>
  </si>
  <si>
    <t>São Bernardo</t>
  </si>
  <si>
    <t>13030-571</t>
  </si>
  <si>
    <t>CORTESIA CONCRETO</t>
  </si>
  <si>
    <t>CORTESIA SERVIÇOS DE CONCRETAGEM LTDA</t>
  </si>
  <si>
    <t>vanessa.oliveira@cortesiaconcreto.com.br</t>
  </si>
  <si>
    <t>11 95980-0648</t>
  </si>
  <si>
    <t>Vanessa</t>
  </si>
  <si>
    <t>BELA TINTAS</t>
  </si>
  <si>
    <t>BELA TINTAS LTDA ( PIMENTAS GUARULHOS</t>
  </si>
  <si>
    <t>11 2486-8318</t>
  </si>
  <si>
    <t>Erico</t>
  </si>
  <si>
    <t>loja66@belatintas.com.br</t>
  </si>
  <si>
    <t>SERRA NEGRA</t>
  </si>
  <si>
    <t>OMAR DONATO</t>
  </si>
  <si>
    <t>​Escola Estadual Omar Donato Bassani</t>
  </si>
  <si>
    <t>09837-150</t>
  </si>
  <si>
    <t>Tatetos</t>
  </si>
  <si>
    <t xml:space="preserve">Estr. Ernesto Zabeu, 253 </t>
  </si>
  <si>
    <t>META METAIS</t>
  </si>
  <si>
    <t>META METAIS CNPJ : 57.239.712/0001-85</t>
  </si>
  <si>
    <t>gustavo@metaismeta.com.br</t>
  </si>
  <si>
    <t>Gustavo</t>
  </si>
  <si>
    <t>11 94713-7060</t>
  </si>
  <si>
    <t>Escola Miguel Abu-Yaghi</t>
  </si>
  <si>
    <t>MIGUEL ABU-YAGHI</t>
  </si>
  <si>
    <r>
      <t> </t>
    </r>
    <r>
      <rPr>
        <sz val="11"/>
        <color theme="1"/>
        <rFont val="Arial"/>
        <family val="2"/>
      </rPr>
      <t>R. Sete de Setembro, 2-58</t>
    </r>
  </si>
  <si>
    <t>Jacupiranga</t>
  </si>
  <si>
    <t>11940-000</t>
  </si>
  <si>
    <t>DS VIDROS</t>
  </si>
  <si>
    <t>d.vssena@yahoo.com.br</t>
  </si>
  <si>
    <t>Damião</t>
  </si>
  <si>
    <t>11 96101-5205</t>
  </si>
  <si>
    <t>CNPJ 57.464.160/000109</t>
  </si>
  <si>
    <t>(11)961015205</t>
  </si>
  <si>
    <t>matriz comércio de vidro</t>
  </si>
  <si>
    <t>CONSTRUVIP CAMPINAS</t>
  </si>
  <si>
    <t>ZWING &amp; SILVEIRA - MATERIAIS PARA CONSTRUCAO LTDA</t>
  </si>
  <si>
    <t>Kaue</t>
  </si>
  <si>
    <t>19 3289-4824</t>
  </si>
  <si>
    <t>BOA NOVA TRANSPORTES</t>
  </si>
  <si>
    <t>Boa Nova Transportes 10.939.158/0001-85</t>
  </si>
  <si>
    <t>11 96238-3442</t>
  </si>
  <si>
    <t>leo.coqueirof@gmail.com</t>
  </si>
  <si>
    <t>CASA DA BOIA</t>
  </si>
  <si>
    <t>CASA DA BOIA COMERCIO INDUSTRIA DE METAIS LTDA</t>
  </si>
  <si>
    <t>adrianarosa@casadaboia.com.br</t>
  </si>
  <si>
    <t xml:space="preserve"> 11 94787-2144</t>
  </si>
  <si>
    <t>Adriana</t>
  </si>
  <si>
    <t>61.258.703/0001-09</t>
  </si>
  <si>
    <t>CASA DA BOIA COMERCIO INDUSTRIA METAIS</t>
  </si>
  <si>
    <t>BIG ARGAMASSA E CONCRETO LTDA / 22.360.521/0001-92</t>
  </si>
  <si>
    <t>LOCAFACIL</t>
  </si>
  <si>
    <t>LOCA FACIL COMERCIO E LOCAÇÕES EIRELLI</t>
  </si>
  <si>
    <t>gisele@locafacillocacoes.com.br</t>
  </si>
  <si>
    <t>Gisele</t>
  </si>
  <si>
    <t>11 97739-6752</t>
  </si>
  <si>
    <t>10.832.014/0001-25</t>
  </si>
  <si>
    <t>Loca facil indústria com.e loc.eireli</t>
  </si>
  <si>
    <t>ADALBERTO NASCIMENTO</t>
  </si>
  <si>
    <t>E. E. Adalberto Nascimento</t>
  </si>
  <si>
    <t xml:space="preserve"> R. Adalberto Maia, 235</t>
  </si>
  <si>
    <t>Taquaral</t>
  </si>
  <si>
    <t>13076-007</t>
  </si>
  <si>
    <t>COBREFLEX</t>
  </si>
  <si>
    <t>COBREFLEX IND. DIS. COM. FIOS CABO EIREL</t>
  </si>
  <si>
    <t>Wellinson Pedro</t>
  </si>
  <si>
    <t>Telhadão Comercial Ltda. 02.470.293/0002-87</t>
  </si>
  <si>
    <t>OURO-FER</t>
  </si>
  <si>
    <t>ABL-FER COMERCIO DE FERRAGENS LTDA</t>
  </si>
  <si>
    <t>Luca</t>
  </si>
  <si>
    <t>19 97117-2087</t>
  </si>
  <si>
    <t>00658364/0001-63</t>
  </si>
  <si>
    <t xml:space="preserve"> ABEL VICENTE TEIXEIRA </t>
  </si>
  <si>
    <t>CAELIMP CAÇAMBAS</t>
  </si>
  <si>
    <t>LIMPEZAS CAETANO LTDA ME</t>
  </si>
  <si>
    <t>comercial@caelimp.com.br</t>
  </si>
  <si>
    <t>Regiane</t>
  </si>
  <si>
    <t>11 2480-2798</t>
  </si>
  <si>
    <t>ACQUAREDES CAMPINAS</t>
  </si>
  <si>
    <t>GIOVANA DUTRA SORIANO</t>
  </si>
  <si>
    <t>acquaredes.campinas@gmail.com</t>
  </si>
  <si>
    <t>Andreia</t>
  </si>
  <si>
    <t>19 99975-0033</t>
  </si>
  <si>
    <t>EXTINCHAMAS</t>
  </si>
  <si>
    <t>nc@extinchamas.com.br</t>
  </si>
  <si>
    <t>Giulia</t>
  </si>
  <si>
    <t>111 2955-6559</t>
  </si>
  <si>
    <t>53867313/0001-08</t>
  </si>
  <si>
    <t>NC Comércio de Equipamentos Contra Incêndio Ltda</t>
  </si>
  <si>
    <t>EOLICS</t>
  </si>
  <si>
    <t>EÓLICS INSTAÇÃO E COMERCIO LTDA</t>
  </si>
  <si>
    <t>contato@eolics.com.br</t>
  </si>
  <si>
    <t>Luiz Eduardo</t>
  </si>
  <si>
    <t>11 969546616</t>
  </si>
  <si>
    <t>EÓLICS INSTALAÇÃO E COMÉRCIO LTDA</t>
  </si>
  <si>
    <t>QUINELATTO CAÇAMBAS</t>
  </si>
  <si>
    <t>03.239.138/0001-36</t>
  </si>
  <si>
    <t>José Antonio Quinelatto 03.239.138/0001-36</t>
  </si>
  <si>
    <t>Thainara</t>
  </si>
  <si>
    <t>19 3227-4181</t>
  </si>
  <si>
    <t>José Antonio Quinelatto</t>
  </si>
  <si>
    <t>RF CAÇAMBAS</t>
  </si>
  <si>
    <t>RF CACAMBAS LTDA</t>
  </si>
  <si>
    <t>11 98862-2928</t>
  </si>
  <si>
    <t>(11)97212-3944</t>
  </si>
  <si>
    <t>Thais de oliveira Rocha</t>
  </si>
  <si>
    <t>ECOVERDE PREMOLDADOS</t>
  </si>
  <si>
    <t>ECOVERDE PRE MOLDADOS</t>
  </si>
  <si>
    <t>VENDAS@ECOVERDE.IND.BR</t>
  </si>
  <si>
    <t>11 3132-9462</t>
  </si>
  <si>
    <t>GRADE FORTE</t>
  </si>
  <si>
    <t>GRADE FORTE COMERCIO DE FERRO LTDA</t>
  </si>
  <si>
    <t>19 99738-6470</t>
  </si>
  <si>
    <t>Daniela</t>
  </si>
  <si>
    <t>11 95839-1541</t>
  </si>
  <si>
    <t>DIMENSÃO</t>
  </si>
  <si>
    <t>DIMENSÃO EQUIPAMENTOS DE COMBATE A INCENDIO</t>
  </si>
  <si>
    <t>Simone</t>
  </si>
  <si>
    <t>11 96170-3745</t>
  </si>
  <si>
    <t>21.288.489.0001/19</t>
  </si>
  <si>
    <t>Mega Fire</t>
  </si>
  <si>
    <t>AUDELQUISSON MATOS</t>
  </si>
  <si>
    <t>AUDELQUISSON MATOS SILVA 27862456807</t>
  </si>
  <si>
    <t>AUDELQUISONMATOS@GMAIL.COM</t>
  </si>
  <si>
    <t>Audelquisson</t>
  </si>
  <si>
    <t>11 99559-5711</t>
  </si>
  <si>
    <t>Audelquisson matos Silva</t>
  </si>
  <si>
    <t>2 IRMÃOS</t>
  </si>
  <si>
    <t>Casa de Tintas Dois Irmãos / 56.632.524/0001-50</t>
  </si>
  <si>
    <t>19 3873-1631</t>
  </si>
  <si>
    <t>56.632.524/0001-50</t>
  </si>
  <si>
    <t>PRO LIMA - COMERCIAL E DISTRIBUIDORA LTDA</t>
  </si>
  <si>
    <t>MACHADO</t>
  </si>
  <si>
    <t>MACHADO COMERCIO DE FERRO E AÇO LTDA</t>
  </si>
  <si>
    <t>felipe-vendas@machadocom.com.br</t>
  </si>
  <si>
    <t>Igor Augusto</t>
  </si>
  <si>
    <t>11 94727-9422</t>
  </si>
  <si>
    <t>AGRICAMP PRESTACAO DE SERVICOS DE CONTROLE DE PRAGAS LTDA</t>
  </si>
  <si>
    <t>AGRICAMP</t>
  </si>
  <si>
    <t>05.521.354/0001-03</t>
  </si>
  <si>
    <t>19 99855-6496</t>
  </si>
  <si>
    <t>Gabrielle</t>
  </si>
  <si>
    <t>62.978.978/0001-80</t>
  </si>
  <si>
    <t>Casa Mimosa Hidráulica e Acabamentos Ltd</t>
  </si>
  <si>
    <t>Rua Irma Maria Rita de Souza Brito Lopes (Irma Dulce)</t>
  </si>
  <si>
    <t>Escola Estadual Albino Luiz Caldas</t>
  </si>
  <si>
    <t>ALBINO LUIZ CALDAS</t>
  </si>
  <si>
    <t>Conjunto Residencial Humaitá</t>
  </si>
  <si>
    <t xml:space="preserve">São Vicente </t>
  </si>
  <si>
    <t>11349-330</t>
  </si>
  <si>
    <t>construmaxlitoral@gmail.com</t>
  </si>
  <si>
    <t>(13)99699-6518</t>
  </si>
  <si>
    <t>CONSTRUMAX LITORAL</t>
  </si>
  <si>
    <t xml:space="preserve">INTERIORANA CONSTRUTORA LTDA     </t>
  </si>
  <si>
    <t>Avª Mofarrej, 348 – Sala 703 – Vila Leopoldina – São Paulo/SP</t>
  </si>
  <si>
    <t>Telefone: (11) 2892.8916</t>
  </si>
  <si>
    <t>INTERIORANA</t>
  </si>
  <si>
    <t>MARIA DE LOURDES</t>
  </si>
  <si>
    <t>E.E CARMELA CHIARA GINEFRA</t>
  </si>
  <si>
    <t>CARMELA CHIARA</t>
  </si>
  <si>
    <t>13190-000</t>
  </si>
  <si>
    <t>MONTE MOR</t>
  </si>
  <si>
    <t xml:space="preserve">B &amp; B Engenharia e Construções LTDA </t>
  </si>
  <si>
    <t>Rua itamonte 33, 440 ,  Vila Medeiros - São Paulo, SP - CEP 02220-000</t>
  </si>
  <si>
    <t>CRISTIANE CHAVES</t>
  </si>
  <si>
    <t>R. Fabiano Pinheiro da Silva, 40</t>
  </si>
  <si>
    <t>Jardim Santana</t>
  </si>
  <si>
    <t>Hortolandia</t>
  </si>
  <si>
    <t>13184-547</t>
  </si>
  <si>
    <t>CASA PLINIO</t>
  </si>
  <si>
    <t xml:space="preserve">Casa Plinio Materiais Para Construção Ltda EPP 
</t>
  </si>
  <si>
    <t>Cristiane</t>
  </si>
  <si>
    <t>19 99952-8416</t>
  </si>
  <si>
    <t>alvoradahortolandia@gmail.com</t>
  </si>
  <si>
    <t>CNPJ: 14.222.865/0001-07</t>
  </si>
  <si>
    <t xml:space="preserve">Alvorada Materiais Para Construção </t>
  </si>
  <si>
    <t>Arcovan Soluções em Concreto LTDA</t>
  </si>
  <si>
    <t>ARCOVAN</t>
  </si>
  <si>
    <t>comercial@arcovan.com.br</t>
  </si>
  <si>
    <t>Beto</t>
  </si>
  <si>
    <t>11 97150-3551</t>
  </si>
  <si>
    <t>TATU BLOCOS</t>
  </si>
  <si>
    <t>sumare@tatu.com.br</t>
  </si>
  <si>
    <t>Joseane</t>
  </si>
  <si>
    <t>19 3873-9883</t>
  </si>
  <si>
    <t>TATU BLOCOS LAJE PISOS TELHAS</t>
  </si>
  <si>
    <t>CASA CAMPOS</t>
  </si>
  <si>
    <t>CASA CAMPOS CONSTRUÇÕES &amp; EMPREENDIMENTOS</t>
  </si>
  <si>
    <t>Ester</t>
  </si>
  <si>
    <t>19 99674-4554</t>
  </si>
  <si>
    <t>CNPJ: 08357060/0001-78</t>
  </si>
  <si>
    <t>CASA CAMPOS CONSTRUÇÕES &amp; EMPREEDIMENTOS</t>
  </si>
  <si>
    <t>hyzakk.crediario@redeconstruvip.com.br</t>
  </si>
  <si>
    <t>SÃO JORGE LOCAÇÕES</t>
  </si>
  <si>
    <t>SAO JORGE LOCACAO DE EQUIPAMENTOS LTDA</t>
  </si>
  <si>
    <t>Tamirez</t>
  </si>
  <si>
    <t>19 99777-5660</t>
  </si>
  <si>
    <t>47.107.436/0001-48</t>
  </si>
  <si>
    <t>SAO JORGE LOCACAO DE EQUIPAMENTOS</t>
  </si>
  <si>
    <t>MEGA APOIO</t>
  </si>
  <si>
    <t>MEGA APOIO IND. E COM. DE MÓVEIS LTDA - ME</t>
  </si>
  <si>
    <t>vendas.colchoesterra@gmail.com</t>
  </si>
  <si>
    <t>Grazielly</t>
  </si>
  <si>
    <t>11 95586-1863</t>
  </si>
  <si>
    <t>11.460.559/0001-10</t>
  </si>
  <si>
    <t>MEGA APOIO INDÚSTRIA E COMÉRCIO DE MÓVEIS EIRELI ME.</t>
  </si>
  <si>
    <t>BLOCOS X</t>
  </si>
  <si>
    <t>Blocos X Ltda</t>
  </si>
  <si>
    <t>laercio@blocosul.com.br</t>
  </si>
  <si>
    <t>Laercio</t>
  </si>
  <si>
    <t>19 99669-6045</t>
  </si>
  <si>
    <t>JOSE DE ALMEIDA PINHEIRO</t>
  </si>
  <si>
    <t>JOSE DE ALMEIDA PINHEIRO JUNIOR PROFESSOR</t>
  </si>
  <si>
    <t>RUA DOUTOR JOSE BENEDITO ALMEIDA RIBEIRO , SN</t>
  </si>
  <si>
    <t xml:space="preserve"> PARQUE DAS BANDEIRAS</t>
  </si>
  <si>
    <t>11346-030</t>
  </si>
  <si>
    <t>E.E DONA ARACY</t>
  </si>
  <si>
    <t>EE ELOI CHAVES</t>
  </si>
  <si>
    <t>EE ESTERINA PLACO</t>
  </si>
  <si>
    <t>EE JESUINO DE ARRUDA</t>
  </si>
  <si>
    <t>EE LAURO BARREIRA</t>
  </si>
  <si>
    <t>EE JOSE JULIANO</t>
  </si>
  <si>
    <t>EE ATTILIA PRADO</t>
  </si>
  <si>
    <t>EE PEDRO CELESTINO</t>
  </si>
  <si>
    <t>DONA ARACY</t>
  </si>
  <si>
    <t xml:space="preserve">ATTILIA PRADO </t>
  </si>
  <si>
    <t xml:space="preserve">PEDRO CELESTINO </t>
  </si>
  <si>
    <t>ELOI CHAVES</t>
  </si>
  <si>
    <t>ESTERINA PLACO</t>
  </si>
  <si>
    <t>JESUINO DE ARRUDA</t>
  </si>
  <si>
    <t>LAURO BARREIRA</t>
  </si>
  <si>
    <t>JOSE JULIANO</t>
  </si>
  <si>
    <t>TRAVESSA FRANCISCO PARROTA SN</t>
  </si>
  <si>
    <t>VILA MONTE CARLO</t>
  </si>
  <si>
    <t>SÃO CARLOS</t>
  </si>
  <si>
    <t>RUA JOAQUIM AUGUSTO RIBEIRO DE SOUZA SN</t>
  </si>
  <si>
    <t>PLANALTO PARAISO</t>
  </si>
  <si>
    <t>RUA DAS ARAPONGAS, SN</t>
  </si>
  <si>
    <t>JARDIM SÃO JOAQUIM</t>
  </si>
  <si>
    <t>LEME</t>
  </si>
  <si>
    <t>AVENIDA ROSA SENHORINI ZERO 100</t>
  </si>
  <si>
    <t>CACHOEIRA DE EMAS</t>
  </si>
  <si>
    <t>PIRASSUNUNGA</t>
  </si>
  <si>
    <t>AVENIDA ARARAQUARA 451</t>
  </si>
  <si>
    <t>VILA BRASILIA</t>
  </si>
  <si>
    <t>PRAÇA DONA MARIA GERTRUDES DE ARRUDA, SN</t>
  </si>
  <si>
    <t>VILA SONIA</t>
  </si>
  <si>
    <t>RUA PRUDENTE DE MORAES 318</t>
  </si>
  <si>
    <t>SANTA CRUZ DAS PALMEIRAS</t>
  </si>
  <si>
    <t>RUA MAJOR JOSE INACIO 3681</t>
  </si>
  <si>
    <t>VILA FARIA</t>
  </si>
  <si>
    <t>13572-410</t>
  </si>
  <si>
    <t>13563-330</t>
  </si>
  <si>
    <t>13615-600</t>
  </si>
  <si>
    <t>13641-002</t>
  </si>
  <si>
    <t>13566-770</t>
  </si>
  <si>
    <t>13572-215</t>
  </si>
  <si>
    <t>13650-000</t>
  </si>
  <si>
    <t>13569-010</t>
  </si>
  <si>
    <t>01.146.381/0001-84 Tiraentulho LTDA EPP</t>
  </si>
  <si>
    <t>TIRA ENTULHO</t>
  </si>
  <si>
    <t>13 97422-7773</t>
  </si>
  <si>
    <t>Tira-entulho@uol.com.br</t>
  </si>
  <si>
    <t>PEI CRISTIANE CHAVES MOREIRA</t>
  </si>
  <si>
    <t>ODILA BENTO</t>
  </si>
  <si>
    <t>EE ODILA BENTO MIRARCHI</t>
  </si>
  <si>
    <t>RUA CARLOS TAMAGNINI , 695</t>
  </si>
  <si>
    <t>VILA NOSSA SENHORA DAS VITORIAS</t>
  </si>
  <si>
    <t>MAUÁ</t>
  </si>
  <si>
    <t>09360-160</t>
  </si>
  <si>
    <t>FRANCISCO PRISCO</t>
  </si>
  <si>
    <t>EE FRANCISCO PRISCO</t>
  </si>
  <si>
    <t>09430-210</t>
  </si>
  <si>
    <t>R DIADEMA , 135</t>
  </si>
  <si>
    <t>PARQUE DAS FONTES</t>
  </si>
  <si>
    <t>RIBEIRO PIRES</t>
  </si>
  <si>
    <t>LEA APARECIDA</t>
  </si>
  <si>
    <t>EE LEA APARECIDA DE OLIVEIRA</t>
  </si>
  <si>
    <t xml:space="preserve">RUA HONDURAS 325 </t>
  </si>
  <si>
    <t>PARQUE DAS AMERICAS</t>
  </si>
  <si>
    <t>09351-070</t>
  </si>
  <si>
    <t>DAGOBERTO SALLES FILHO</t>
  </si>
  <si>
    <t>EE DAGOBERTO SALLES FILHO DEP</t>
  </si>
  <si>
    <t>AV LUIZ FERREIRA GIL 500</t>
  </si>
  <si>
    <t>JD SÃO LUIZ (CAUCAI DO ALTO)</t>
  </si>
  <si>
    <t>COTIA</t>
  </si>
  <si>
    <t>06725-025</t>
  </si>
  <si>
    <t>ANDRE FRANCO MONTORO</t>
  </si>
  <si>
    <t>EE ANDRE FRANCO MONTORO GOVERNADOR</t>
  </si>
  <si>
    <t>R CHAPECO 61</t>
  </si>
  <si>
    <t>JD ALVORADA</t>
  </si>
  <si>
    <t>06331-040</t>
  </si>
  <si>
    <t>CARAPICUIBA</t>
  </si>
  <si>
    <t>ERICO VERISSIMO</t>
  </si>
  <si>
    <t>EE ERICO VERISSIMO</t>
  </si>
  <si>
    <t>RUA PORTUGUESA 394</t>
  </si>
  <si>
    <t>VILA ENDRES</t>
  </si>
  <si>
    <t>7041-050</t>
  </si>
  <si>
    <t>GUARULHOS</t>
  </si>
  <si>
    <t>JAFE MATERIAIS E ACABAMENTOS</t>
  </si>
  <si>
    <t>JAFE MATERIAIS E ACABAMENTOS LTDA</t>
  </si>
  <si>
    <t>vendas4@jafemateriais.com.br</t>
  </si>
  <si>
    <t>CASA DO CONSTRUTOR R.PIRES</t>
  </si>
  <si>
    <t>MRP Ribeirão Pires Aluguel de Maquinas e Equipamentos EIRELI</t>
  </si>
  <si>
    <t>ribeiraopires@casadoconstrutor.com.br</t>
  </si>
  <si>
    <t>Karen</t>
  </si>
  <si>
    <t>11 91092-5855</t>
  </si>
  <si>
    <t>BR MIX</t>
  </si>
  <si>
    <t>BR MIX SERVIÇOS DE CONCRETAGEM LTDA</t>
  </si>
  <si>
    <t>11 99825-1446</t>
  </si>
  <si>
    <t>comercial@brmixconcretos.com.br</t>
  </si>
  <si>
    <t>SEBASTIAO MARQUES DO NASCIMENTO CACAMBAS</t>
  </si>
  <si>
    <t>SEBASTIÃO CAÇAMBAS</t>
  </si>
  <si>
    <t>11 97809-2461</t>
  </si>
  <si>
    <t>Marlene</t>
  </si>
  <si>
    <t>mcremocoes@gmail.com</t>
  </si>
  <si>
    <t>Concretex Com. Madeiras LTDA</t>
  </si>
  <si>
    <t>CASA DO CONSTRUTOR SÃO VICENTE</t>
  </si>
  <si>
    <t>IBM SÃO VICENTE ALUGUEL DE EQUIP E COM DE MAQ. - EIRELI – ME</t>
  </si>
  <si>
    <t>saovicente.adm@casadoconstrutor.com.br</t>
  </si>
  <si>
    <t>(13) 97423-3251</t>
  </si>
  <si>
    <t>Karolayne</t>
  </si>
  <si>
    <t>F DA SILVA OLIVEIRA MAT P/ CONSTRUCAO</t>
  </si>
  <si>
    <t>54.773.338/0001-05</t>
  </si>
  <si>
    <t>F. PINHEIRO COMERCIO DE MATERIAL PARA CONSTRUCAO SLU LTDA</t>
  </si>
  <si>
    <t>ALVORADA PAULISTA</t>
  </si>
  <si>
    <t>COMÉRCIO DE MATERIAIS PARA CONSTRUÇÃO ALVORADA MONTE MOR</t>
  </si>
  <si>
    <t>Jaci</t>
  </si>
  <si>
    <t>19 3979-1100</t>
  </si>
  <si>
    <t>(19) 99776-5914</t>
  </si>
  <si>
    <t>MOLDELAJE</t>
  </si>
  <si>
    <t>13 97417-9057</t>
  </si>
  <si>
    <t>MOLDELAJE PRÉ-MOLDADO CONCRETO</t>
  </si>
  <si>
    <t>REALTA ELETRICA</t>
  </si>
  <si>
    <t>REALTA COMERCIO DE MATERIAIS ELETRICOS LTDA</t>
  </si>
  <si>
    <t>adm@eletricareal.com.br</t>
  </si>
  <si>
    <t>José Irineu</t>
  </si>
  <si>
    <t>16 99642-4722</t>
  </si>
  <si>
    <t>ANTONIO BARREIRO</t>
  </si>
  <si>
    <t>EE PROFESSOR ANTONIO BARREIROS</t>
  </si>
  <si>
    <t>GINASIO</t>
  </si>
  <si>
    <t>14350-000</t>
  </si>
  <si>
    <t>ALTINOPOLIS</t>
  </si>
  <si>
    <t>Praça João Montans 1</t>
  </si>
  <si>
    <t>DOLORES MARTINS</t>
  </si>
  <si>
    <t>EE DOLORES MARTINS DE CASTRO</t>
  </si>
  <si>
    <t>DISTRITO DE CANDIA</t>
  </si>
  <si>
    <t>14185-000</t>
  </si>
  <si>
    <t>PONTAL</t>
  </si>
  <si>
    <t>Rua São Pedro, 201</t>
  </si>
  <si>
    <t>GUARU LOK</t>
  </si>
  <si>
    <t>GUARU-LOK ALUG DE MÁQUINAS E EQUIPAMENTOS LTDA EPP</t>
  </si>
  <si>
    <t>financeiro2@guaru-lok.com.br</t>
  </si>
  <si>
    <t>11 93496-8642</t>
  </si>
  <si>
    <t>MINEIRO MATERIAIS DE CONTRUÇÃO LTDA</t>
  </si>
  <si>
    <t>MINEIRO</t>
  </si>
  <si>
    <t>Messias</t>
  </si>
  <si>
    <t>19 99114-6447</t>
  </si>
  <si>
    <t>CESSI AREIA E PEDRA</t>
  </si>
  <si>
    <t>CESSI COMÉRCIO DE MATERIAIS PARA CONSTRUÇÃO EIRELI</t>
  </si>
  <si>
    <t>nf.cessi@grupocessi.com.br</t>
  </si>
  <si>
    <t>11 96499-2435</t>
  </si>
  <si>
    <t>Ana</t>
  </si>
  <si>
    <t>CARRETÃO</t>
  </si>
  <si>
    <t>CARRETAO MATERIAIS PARA CONSTRUCAO LTDA</t>
  </si>
  <si>
    <t>atendimento@carretaoconstrucao.com.br</t>
  </si>
  <si>
    <t>11 94548-9700</t>
  </si>
  <si>
    <t>Kethilyn</t>
  </si>
  <si>
    <t>DA DA SILVEIRA TRANSPORTES E SERVICOS</t>
  </si>
  <si>
    <t>DANILO SILVEIRA CAÇAMBAS</t>
  </si>
  <si>
    <t>danilosilveira564@gmail.com</t>
  </si>
  <si>
    <t>Danilo</t>
  </si>
  <si>
    <t>11 94735-6096</t>
  </si>
  <si>
    <t>E.E. Profª Joana de Aguirre Marins Peixoto</t>
  </si>
  <si>
    <t>JOANA AGUIRRE</t>
  </si>
  <si>
    <t>PQ BELA VISTA</t>
  </si>
  <si>
    <t xml:space="preserve">R. Quinze </t>
  </si>
  <si>
    <t xml:space="preserve">MADEIREIRA N. A. MATOS E MORETI LTDA ME </t>
  </si>
  <si>
    <t>MADEREIRA MORETI</t>
  </si>
  <si>
    <t>19 3828-5534</t>
  </si>
  <si>
    <t>Elen</t>
  </si>
  <si>
    <t>madmoreti@hotmail.com</t>
  </si>
  <si>
    <t>RUBENS PAIVA</t>
  </si>
  <si>
    <t>E. E. Deputado Rubens Paiva</t>
  </si>
  <si>
    <t>R. Cort. Manoel Rodrigues Procópio do Vale, s/n</t>
  </si>
  <si>
    <t>Jardim Samambaia</t>
  </si>
  <si>
    <t>11712-450</t>
  </si>
  <si>
    <t>PRAIA GRANDE</t>
  </si>
  <si>
    <t>AEA DISTRIBUIDORA DE MAT. ELETRICOS LTDA</t>
  </si>
  <si>
    <t>ASAP LOCACAO D ANDAIMES E EQUIPAMENTOS
PARA CONSTRUCAO CIVIL</t>
  </si>
  <si>
    <t>ASAP</t>
  </si>
  <si>
    <t>CONT.DELTA@TERRA.COM.BR</t>
  </si>
  <si>
    <t>Adriano</t>
  </si>
  <si>
    <t>11 99777-7737</t>
  </si>
  <si>
    <t>IDEAL LOCADORA</t>
  </si>
  <si>
    <t>Ideal Locações e Montagens de Equipamentos LTDA</t>
  </si>
  <si>
    <t>financeiro@ideallocacoesemontagens.com.br</t>
  </si>
  <si>
    <t>11 97093-7056</t>
  </si>
  <si>
    <t>Moran</t>
  </si>
  <si>
    <t>E.E Alfredo Reis Viegas Dr</t>
  </si>
  <si>
    <t xml:space="preserve">Rua Olga de Almeida Machado </t>
  </si>
  <si>
    <t>11722-200</t>
  </si>
  <si>
    <t>ANTARTICA / VILA SONIA</t>
  </si>
  <si>
    <t>BLOCOS MAUÁ</t>
  </si>
  <si>
    <t>Bruna</t>
  </si>
  <si>
    <t>11 94273-3353</t>
  </si>
  <si>
    <t>RUBÃO AREIA E PEDRA</t>
  </si>
  <si>
    <t>TRANSPORTES, TERRAPLENAGENS E PARTICIPACOES RUBAO LTDA</t>
  </si>
  <si>
    <t>faturamento.dp01@rubao.com.br</t>
  </si>
  <si>
    <t>INDÚSTRIA E COMÉRCIO DE ARTEFATOS DE CIMENTO MAUÁ LTDA</t>
  </si>
  <si>
    <t>nfe@blocosmaua.com.br</t>
  </si>
  <si>
    <t>MONT BLOCOS</t>
  </si>
  <si>
    <t>EDILSON DE ABREU MONTE MOR</t>
  </si>
  <si>
    <t>analuizadeabreu76@gmail.com</t>
  </si>
  <si>
    <t>Ana Luiza</t>
  </si>
  <si>
    <t>19 99739-1221</t>
  </si>
  <si>
    <t xml:space="preserve">Ana Luiza Marques de Abreu </t>
  </si>
  <si>
    <t>CONSTRUCORES TINTAS</t>
  </si>
  <si>
    <t>M. A. Cores Comercio de Tintas LTDA</t>
  </si>
  <si>
    <t>19 99729-6737</t>
  </si>
  <si>
    <t>15.330.550/0001-46</t>
  </si>
  <si>
    <t>CONCREBLOCO</t>
  </si>
  <si>
    <t>CONCREBLOCO COMERCIO EIRELI</t>
  </si>
  <si>
    <t>19 99471-3535</t>
  </si>
  <si>
    <t>Enrico@bigargamassa.com.br</t>
  </si>
  <si>
    <t>234476240001-57</t>
  </si>
  <si>
    <t>DIRECT B I C PLASTICOS</t>
  </si>
  <si>
    <t>SYLVIA DE MELLO</t>
  </si>
  <si>
    <t>E.E SYLVIA DE MELLO</t>
  </si>
  <si>
    <t>AV DO TRABALHADOR 4279</t>
  </si>
  <si>
    <t>VILA ANTARTICA</t>
  </si>
  <si>
    <t>11720-090</t>
  </si>
  <si>
    <t>CORREIA MATERIAIS</t>
  </si>
  <si>
    <t>CORREIA MATERIAIS P/CONSTRUÇÃO LTDA ME</t>
  </si>
  <si>
    <t>correiamateriais@hotmail.com</t>
  </si>
  <si>
    <t>Noelia</t>
  </si>
  <si>
    <t>13 97415-2919</t>
  </si>
  <si>
    <t>02.141.173/0001-55</t>
  </si>
  <si>
    <t>CASA DO CONSTRUTOR P.G</t>
  </si>
  <si>
    <t>CC PRAIA GRANDE ALUGUEL DE EQUIPAMENTOS E COMÉRCIO DE MÁQUINAS EIRELI</t>
  </si>
  <si>
    <t>praiagrande@casadoconstrutor.com.br</t>
  </si>
  <si>
    <t>Vitoria</t>
  </si>
  <si>
    <t>13 99782-4520</t>
  </si>
  <si>
    <t>ALFREDO REIS VIEGAS</t>
  </si>
  <si>
    <t>TOP LOCADORA</t>
  </si>
  <si>
    <t>Suellen</t>
  </si>
  <si>
    <t>13 97824-8156</t>
  </si>
  <si>
    <t>Transportesemudancas1@gmail.com</t>
  </si>
  <si>
    <t>31.143.195/0001-52</t>
  </si>
  <si>
    <t xml:space="preserve">Toplar mudanças e transportes ou Cristian Cleiton Pontes dos Santos </t>
  </si>
  <si>
    <t>CASA NOVA</t>
  </si>
  <si>
    <t>11 971303625</t>
  </si>
  <si>
    <t xml:space="preserve">Casa Nova Material de Construção </t>
  </si>
  <si>
    <t>37.823.258/0001-06</t>
  </si>
  <si>
    <t>DME COMERCIO DE MATERIAIS PARA CONSTRUÇÃO</t>
  </si>
  <si>
    <t>Marcia</t>
  </si>
  <si>
    <t>11 94745-4009</t>
  </si>
  <si>
    <t>COMPACTA</t>
  </si>
  <si>
    <t>COMPACTA LOCADORA DE EQUIPAMENTOS</t>
  </si>
  <si>
    <t>Marcia@compactalocadora.com.br</t>
  </si>
  <si>
    <t xml:space="preserve">SANICLEAN </t>
  </si>
  <si>
    <t>HGL PERFIS</t>
  </si>
  <si>
    <t>11 99157-0355</t>
  </si>
  <si>
    <t>Luci</t>
  </si>
  <si>
    <t>hgl@uol.com.br</t>
  </si>
  <si>
    <t>MIKE MACHADO</t>
  </si>
  <si>
    <t>MIKE MACHADO DE SOUZA 01644650657</t>
  </si>
  <si>
    <t>1193206-4862</t>
  </si>
  <si>
    <t>48.721.003/0001-40</t>
  </si>
  <si>
    <t>Lucas Bertoldo</t>
  </si>
  <si>
    <t>08.959.076/0001-50</t>
  </si>
  <si>
    <t xml:space="preserve"> SANICLEAN LOCAÇÃO DE EQUIPAMENTOS LTDA.</t>
  </si>
  <si>
    <t xml:space="preserve"> 11 99839-5212</t>
  </si>
  <si>
    <t>Joice</t>
  </si>
  <si>
    <t>FAGNER ROGERIO DA SILVA 29107967870</t>
  </si>
  <si>
    <t>RH ESQUADRIAS E VIDROS</t>
  </si>
  <si>
    <t>13 4106-0064</t>
  </si>
  <si>
    <t>Fagner</t>
  </si>
  <si>
    <t>contato@rhesquadrias.com.br</t>
  </si>
  <si>
    <t>JABU ELETRICA E HIDRAULICA LTDA</t>
  </si>
  <si>
    <t>Isael</t>
  </si>
  <si>
    <t>16 3362-3300</t>
  </si>
  <si>
    <t>JABU ELETRICA SÃO CARLOS</t>
  </si>
  <si>
    <t>CONSTRUVIP MONTE MOR</t>
  </si>
  <si>
    <t>19 97418-1271</t>
  </si>
  <si>
    <t xml:space="preserve">Freire Materiais para Construção </t>
  </si>
  <si>
    <t>comercial@mafrel.com.br</t>
  </si>
  <si>
    <t>Amalia</t>
  </si>
  <si>
    <t>31.614.169/0001-65</t>
  </si>
  <si>
    <t>FREIRE MATERIAIS P/CONSTRUÇÃO</t>
  </si>
  <si>
    <t>FASTOBRAS</t>
  </si>
  <si>
    <t>COMERCIAL ANTONIO CARVALHO LTDA</t>
  </si>
  <si>
    <t>Julia Silva</t>
  </si>
  <si>
    <t>11 94016-8899</t>
  </si>
  <si>
    <t>julia@fastobra.com.br</t>
  </si>
  <si>
    <t>EXPEDICIONARIOS BRASILEIRO</t>
  </si>
  <si>
    <t>R: Orivaldo Braga, 617</t>
  </si>
  <si>
    <t>E.E EXPEDICIONARIOS BRASILEIRO</t>
  </si>
  <si>
    <t>14098-080</t>
  </si>
  <si>
    <t>RIBEIRÃO PRETO</t>
  </si>
  <si>
    <t>JARDIM SÃO JOSE</t>
  </si>
  <si>
    <t>E.E. Dr. Francisco Da C. Junqueira</t>
  </si>
  <si>
    <t>FRANCISCO DA CUNHA JUNQUEIRA</t>
  </si>
  <si>
    <t>Jair da Costa SN</t>
  </si>
  <si>
    <t>14110-000</t>
  </si>
  <si>
    <t>BI MADEIRAS</t>
  </si>
  <si>
    <t>BI MADEIRAS / Irene Nunes de Melo Vieira 22.658.222/0001-39</t>
  </si>
  <si>
    <t>bimadeiras.vieira@gmail.com</t>
  </si>
  <si>
    <t>Vieira</t>
  </si>
  <si>
    <t>19 9 9304-8787</t>
  </si>
  <si>
    <t>22.658.222/0001-39</t>
  </si>
  <si>
    <t>IRENE NUNES DE MELO VIEIRA</t>
  </si>
  <si>
    <t>CONCRECAMP</t>
  </si>
  <si>
    <t>CONCRECAMP COMERCIO DE MATERIAIS PARA CONSTRUÇÕES LTDA</t>
  </si>
  <si>
    <t>concrecamp.nfe@hotmail.com</t>
  </si>
  <si>
    <t>Estefani</t>
  </si>
  <si>
    <t>19 98600-1436</t>
  </si>
  <si>
    <t>BANDEIRA LOCAÇÕES</t>
  </si>
  <si>
    <t>B&amp;P - ENTULHOS E TRANSPORTES DE CARGAS</t>
  </si>
  <si>
    <t>adm@bandeiralocacoes.com.br</t>
  </si>
  <si>
    <t>19 99655-6757</t>
  </si>
  <si>
    <t>Angela</t>
  </si>
  <si>
    <t>Escola Estadual Professor Luiz D'Áurea</t>
  </si>
  <si>
    <t>LUIZ D'ÁUREA</t>
  </si>
  <si>
    <t xml:space="preserve">Rua Oito, 119 </t>
  </si>
  <si>
    <t>Vila Nova São Vicente</t>
  </si>
  <si>
    <t>11346-390</t>
  </si>
  <si>
    <t>SÃO VICENTE</t>
  </si>
  <si>
    <t>TGN</t>
  </si>
  <si>
    <t>GRUPO TGN FERRO E AÇO</t>
  </si>
  <si>
    <t>Diego</t>
  </si>
  <si>
    <t>19 99901-5283</t>
  </si>
  <si>
    <t>19.370.003/0001-45</t>
  </si>
  <si>
    <t>TGN MAQUINAS LTDA</t>
  </si>
  <si>
    <t>FOX CAÇAMBAS</t>
  </si>
  <si>
    <t>FOX AMBIENTAL LOCAÇÃO &amp; IMPORTAÇÃO LTDA</t>
  </si>
  <si>
    <t>13 97418-6400</t>
  </si>
  <si>
    <t>01.630.705/0001-55</t>
  </si>
  <si>
    <t>Fox Ambiental Locação &amp; Imp LTDA</t>
  </si>
  <si>
    <t>PLANALTO CAÇAMBAS</t>
  </si>
  <si>
    <t>AGN LOCAÇÃO DE EQUIPAMENTOS LTDA</t>
  </si>
  <si>
    <t>13 99632-8273</t>
  </si>
  <si>
    <t>agnlocacaodeequipamentos@hotmail.com</t>
  </si>
  <si>
    <t>Natã</t>
  </si>
  <si>
    <t>13 99685-9775</t>
  </si>
  <si>
    <t>TRANSVALE</t>
  </si>
  <si>
    <t>TRANSVALE CAÇAMBAS E SERVIÇOS LTDA.</t>
  </si>
  <si>
    <t>Viviane</t>
  </si>
  <si>
    <t>11 94747-5130</t>
  </si>
  <si>
    <t>BELA TINTAS (BARÃO)</t>
  </si>
  <si>
    <t xml:space="preserve">BELA TINTAS LTDA ( BARAO ) </t>
  </si>
  <si>
    <t>loja1@belatintas.com.br</t>
  </si>
  <si>
    <t>JONATHAN</t>
  </si>
  <si>
    <t>11 4516-2688</t>
  </si>
  <si>
    <t>DANIELLA RODRIGUES DE SOUZA SANTOS</t>
  </si>
  <si>
    <t>contato@totalredes.com.br</t>
  </si>
  <si>
    <t>Carlos</t>
  </si>
  <si>
    <t>11 95005-7892</t>
  </si>
  <si>
    <t>TOTAL REDES</t>
  </si>
  <si>
    <t>CRISTIAN CLEITON DOS SANTOS CNPJ 31.143.195/0001-52 (TOPLAR MUDANÇAS &amp; TRANSPORTES)</t>
  </si>
  <si>
    <t>ANTONIO NUNES LOPES</t>
  </si>
  <si>
    <t>E.E Professor Antonio Nunes Lopes da Silva</t>
  </si>
  <si>
    <t>Av. Dante Bellomaria 14-94</t>
  </si>
  <si>
    <t>11712-670</t>
  </si>
  <si>
    <t>CONCRELONGO SÃO VICENTE</t>
  </si>
  <si>
    <t>LONGO E MOURA SERV DE CONCRETAGEM LTDA</t>
  </si>
  <si>
    <t>Junior Reis</t>
  </si>
  <si>
    <t>13 99608-4208</t>
  </si>
  <si>
    <t>antonio.reis@concrelongo.com.br</t>
  </si>
  <si>
    <t>POSTE PRONTO ELETRO FORT LTDA</t>
  </si>
  <si>
    <t>POSTE PRONTO</t>
  </si>
  <si>
    <t>FINANCEIRO@SOROCABAPOSTEPADRAO.COM.BR</t>
  </si>
  <si>
    <t>15 97402-8429</t>
  </si>
  <si>
    <t>Neia</t>
  </si>
  <si>
    <t>WC CALHAS</t>
  </si>
  <si>
    <t xml:space="preserve">WC CALHAS </t>
  </si>
  <si>
    <t>Wesley</t>
  </si>
  <si>
    <t>13 99765-6253</t>
  </si>
  <si>
    <t>ALDEIA BANANAL</t>
  </si>
  <si>
    <t>E.E Aldeia Bananal</t>
  </si>
  <si>
    <t>11776-31</t>
  </si>
  <si>
    <t>PERUIBE</t>
  </si>
  <si>
    <t>ESTRADA ARMANDO CUNHA</t>
  </si>
  <si>
    <t>Peruibe</t>
  </si>
  <si>
    <t>wccalhas4@gmail.com</t>
  </si>
  <si>
    <t>Wesley cajaiba dos Santos</t>
  </si>
  <si>
    <t>WADIH JORGE MALUF</t>
  </si>
  <si>
    <t>E.E WADIH JORGE MALUF</t>
  </si>
  <si>
    <t>RUA SANTA CLARA 238</t>
  </si>
  <si>
    <t>JARDIM SANTA CLARA (NOVA VENEZA)</t>
  </si>
  <si>
    <t>13179-215</t>
  </si>
  <si>
    <t>SUMARÉ</t>
  </si>
  <si>
    <t>LICA ENTULHOS</t>
  </si>
  <si>
    <t>51.539.273 ELDER CORREIA FARIA</t>
  </si>
  <si>
    <t>elder_silvafaria@hotmail.com</t>
  </si>
  <si>
    <t>Edilson Faria</t>
  </si>
  <si>
    <t>19 99839-9798</t>
  </si>
  <si>
    <t>19 999684718</t>
  </si>
  <si>
    <t>Elder correia faria</t>
  </si>
  <si>
    <r>
      <rPr>
        <b/>
        <sz val="11"/>
        <color theme="1"/>
        <rFont val="Aptos Narrow"/>
        <family val="2"/>
        <scheme val="minor"/>
      </rPr>
      <t>Comprador:</t>
    </r>
    <r>
      <rPr>
        <sz val="11"/>
        <color theme="1"/>
        <rFont val="Aptos Narrow"/>
        <family val="2"/>
        <scheme val="minor"/>
      </rPr>
      <t xml:space="preserve"> Thamyres</t>
    </r>
  </si>
  <si>
    <r>
      <t>Comprador:</t>
    </r>
    <r>
      <rPr>
        <sz val="11"/>
        <color theme="1"/>
        <rFont val="Aptos Narrow"/>
        <family val="2"/>
        <scheme val="minor"/>
      </rPr>
      <t xml:space="preserve"> Thamyres</t>
    </r>
  </si>
  <si>
    <t>e-mail: thamyres@brasulconstrutora.com.br</t>
  </si>
  <si>
    <t>Hortocacambas Locacoes LTDA</t>
  </si>
  <si>
    <t>HORTOCAÇAMBAS</t>
  </si>
  <si>
    <t>19 98913-8085</t>
  </si>
  <si>
    <t>Ryan</t>
  </si>
  <si>
    <t>GUIDO ROSOLÉN</t>
  </si>
  <si>
    <t>E.E Guido Rosolen</t>
  </si>
  <si>
    <t>R. Guido Rosolém, 201</t>
  </si>
  <si>
    <t>Jardim Rosolem</t>
  </si>
  <si>
    <t>13185-320</t>
  </si>
  <si>
    <t>ITAPETININGA</t>
  </si>
  <si>
    <t>CAÇAMBA</t>
  </si>
  <si>
    <t>7304</t>
  </si>
  <si>
    <t>7</t>
  </si>
  <si>
    <t>7305</t>
  </si>
  <si>
    <t>TELHA OND. CRFS BRASILIT 2,44X1,10X8MM</t>
  </si>
  <si>
    <t>TELHA OND. CRFS BRASILIT 2,13X1,10X8MM</t>
  </si>
  <si>
    <t>TELHA OND. CRFS BRASILIT 1,83X1,10X8MM</t>
  </si>
  <si>
    <t>CUMEEIRA T.O. 1,10X300MM CRFS BRASILIT 15GR</t>
  </si>
  <si>
    <t>E.E dep Antônio Moreira Coelho</t>
  </si>
  <si>
    <t>DEPUTADO ANTONIO</t>
  </si>
  <si>
    <t xml:space="preserve">Praça Nossa Sra. Aparecida, 1 </t>
  </si>
  <si>
    <t>Vila Nossa Sra. de Fatima</t>
  </si>
  <si>
    <t>11355-340</t>
  </si>
  <si>
    <t xml:space="preserve">São Vicente  </t>
  </si>
  <si>
    <t>28/35/42</t>
  </si>
  <si>
    <t>RETIRA</t>
  </si>
  <si>
    <t>E.E Alexandrina Santiago Netto</t>
  </si>
  <si>
    <t>ALEXANDRINA SANTIAGO</t>
  </si>
  <si>
    <t xml:space="preserve">R. Paulo Setúbal, 19345 </t>
  </si>
  <si>
    <t>Jardim Trevo</t>
  </si>
  <si>
    <t>Praia Grande</t>
  </si>
  <si>
    <t>11700-510</t>
  </si>
  <si>
    <t>TELHA CERAMICA ROMANA IMP. REALEZA GOLD BARROBELLO</t>
  </si>
  <si>
    <t>TELHA CERAMICA PAULISTINHA CAPA IMPER  BARROBELLO</t>
  </si>
  <si>
    <t>7306</t>
  </si>
  <si>
    <t>28</t>
  </si>
  <si>
    <t>AMANCO TE SOLD. 50MM</t>
  </si>
  <si>
    <t>AMANCO CAP SOLD. 50MM</t>
  </si>
  <si>
    <t>AMANCO LUVA SOLD. 50MM</t>
  </si>
  <si>
    <t>AMANCO TE ESG. 50MM</t>
  </si>
  <si>
    <t>AMANCO JOELHO 90 ESG. 50MM</t>
  </si>
  <si>
    <t>AMANCO JOELHO 90 ESG. 100MM</t>
  </si>
  <si>
    <t>AMANCO CORPO CX.SIF. 150X150X50</t>
  </si>
  <si>
    <t>AMANCO CORPO CX.SIF. 100X100X50</t>
  </si>
  <si>
    <t>AMANCO TE SOLD. 25MM</t>
  </si>
  <si>
    <t>AMANCO JOELHO 90 SOLD. 25MM</t>
  </si>
  <si>
    <t>AMANCO JOELHO 90 AZUL RD 25X1/2</t>
  </si>
  <si>
    <t>AMANCO TUBO 6M MARROM SOLD. 25MM</t>
  </si>
  <si>
    <t>7307</t>
  </si>
  <si>
    <t>PRÉDIO VAGO</t>
  </si>
  <si>
    <t>Prédio Vago</t>
  </si>
  <si>
    <t xml:space="preserve">Av. Nossa Sra. de Fátima, 2553 </t>
  </si>
  <si>
    <t xml:space="preserve"> 11730-000</t>
  </si>
  <si>
    <t>Balneario Regina Maria</t>
  </si>
  <si>
    <t>Mongaguá</t>
  </si>
  <si>
    <t>04/08/2025 Total</t>
  </si>
  <si>
    <t>GUIDO ROSOLÉN Total</t>
  </si>
  <si>
    <t>05/08/2025 Total</t>
  </si>
  <si>
    <t>DEPUTADO ANTONIO Total</t>
  </si>
  <si>
    <t>ALEXANDRINA SANTIAGO Total</t>
  </si>
  <si>
    <t>(vazio)</t>
  </si>
  <si>
    <t xml:space="preserve"> ZILDA DOMINGOS</t>
  </si>
  <si>
    <t>E.E Zilda Domingos de Oliveira</t>
  </si>
  <si>
    <t>RUA: CAMPO GRANDE - 181</t>
  </si>
  <si>
    <t xml:space="preserve"> CARAPICUIBA</t>
  </si>
  <si>
    <t>Conj. Hab. Pres. Castelo Branco</t>
  </si>
  <si>
    <t>06328-080</t>
  </si>
  <si>
    <t>WANDA FÉLIX</t>
  </si>
  <si>
    <t>EE Wanda Felix</t>
  </si>
  <si>
    <t xml:space="preserve">R. Nelson Setti, 70 </t>
  </si>
  <si>
    <t>Nova Veneza</t>
  </si>
  <si>
    <t>13181-730</t>
  </si>
  <si>
    <t xml:space="preserve">Sumaré </t>
  </si>
  <si>
    <t>16 m3 concreto 25 mpa , pedrisco , slump 12 , com bomba</t>
  </si>
  <si>
    <t>ELVIRA SILVA</t>
  </si>
  <si>
    <t>E.E Elvira Silva</t>
  </si>
  <si>
    <t xml:space="preserve"> Iguape </t>
  </si>
  <si>
    <t>R. Vitorino Antonio Da Silva, SN</t>
  </si>
  <si>
    <t>ARMACAO PRESBOW P/1 ISOL MEDIA</t>
  </si>
  <si>
    <t>ISOLADOR ROLDANA 67X72 PRESSBOW</t>
  </si>
  <si>
    <t>ELETRODUTO GALV MED 2 (0,75)C/LV</t>
  </si>
  <si>
    <t>7308</t>
  </si>
  <si>
    <t>PRÉDIO VAGO Total</t>
  </si>
  <si>
    <t>Caçamba</t>
  </si>
  <si>
    <t>SOS CAÇAMBAS</t>
  </si>
  <si>
    <t>BRUNO TERRAPLANAGEM LTDA</t>
  </si>
  <si>
    <t>Anderson</t>
  </si>
  <si>
    <t>13 99145-6467</t>
  </si>
  <si>
    <t>RF ITAPETININGA ALUGUEL DE EQUIPAMENTOS LTDA</t>
  </si>
  <si>
    <t>Casa do construtor Itapetininga</t>
  </si>
  <si>
    <t>15 3527-2552</t>
  </si>
  <si>
    <t>Camila</t>
  </si>
  <si>
    <t>VIRGILIO SILVEIRA</t>
  </si>
  <si>
    <t>R. João Galdino de Camargo, 203</t>
  </si>
  <si>
    <t>Rechan</t>
  </si>
  <si>
    <t>BETONEIRA CID RENTAL 400L 220V</t>
  </si>
  <si>
    <t>7309</t>
  </si>
  <si>
    <t>7310</t>
  </si>
  <si>
    <t>15</t>
  </si>
  <si>
    <t>CASA DO CONSTRUTOR ITAPETININGA</t>
  </si>
  <si>
    <t>EURINY DE SOUZA</t>
  </si>
  <si>
    <t xml:space="preserve">Estr. Mun. José Corrêa de Morães, 225 </t>
  </si>
  <si>
    <t>Chapadinha</t>
  </si>
  <si>
    <t xml:space="preserve"> 18206-800</t>
  </si>
  <si>
    <t xml:space="preserve">Itapetininga </t>
  </si>
  <si>
    <t>CS INSTALAÇÕES E PREVENÇÕES E PREVENÇÕES EIRILI</t>
  </si>
  <si>
    <t xml:space="preserve">CS INSTALAÇÕES </t>
  </si>
  <si>
    <t>Cleiton</t>
  </si>
  <si>
    <t>11 99788-6785</t>
  </si>
  <si>
    <t>30.097.213/0001-44</t>
  </si>
  <si>
    <t>JOSÉ DE CAMPOS</t>
  </si>
  <si>
    <t xml:space="preserve">R. João Batista Nunes Beccari, 166 </t>
  </si>
  <si>
    <t>Jardim Morada do Sol</t>
  </si>
  <si>
    <t xml:space="preserve">Indaiatuba </t>
  </si>
  <si>
    <t>13346-430</t>
  </si>
  <si>
    <t>E.E Prof. José de Campos</t>
  </si>
  <si>
    <t>E.E PROFA EURINY DE SOUZA VIEIRA</t>
  </si>
  <si>
    <t>E.E VIRGILIO SILVEIRA</t>
  </si>
  <si>
    <t>TESTE E LAUDO DE ESTANQUEIDADE DE GÁS</t>
  </si>
  <si>
    <t>7311</t>
  </si>
  <si>
    <t>2</t>
  </si>
  <si>
    <t>E.E luiz campo dallorto</t>
  </si>
  <si>
    <t>LUIZ CAMPO</t>
  </si>
  <si>
    <t>R. Goianésia, 299</t>
  </si>
  <si>
    <t xml:space="preserve"> Jardim Dal'orto</t>
  </si>
  <si>
    <t>13178-030</t>
  </si>
  <si>
    <t>ARGAMASSA PARA PORCELANATO INTERNO 20KG CINZA</t>
  </si>
  <si>
    <t>REVESTIMENTO RETIFICADO FORMA BRANCO BRILHANTE 32X60CM CAIXA 2,30 M²</t>
  </si>
  <si>
    <t>ARGAMASSA USO INTERNO ACI 20KG 45X25X10CM CINZA</t>
  </si>
  <si>
    <t>REJUNTE FLEXÍVEL 5KG BRANCO WEBER QUARTZOLIT</t>
  </si>
  <si>
    <t>REJUNTE FLEXÍVEL, CINZA PLATINA, 5KG</t>
  </si>
  <si>
    <t>PORCELANATO YORK SGR CINZA 87,7X87,7 CAIXA 1,54M²PORTINARI</t>
  </si>
  <si>
    <t>7312</t>
  </si>
  <si>
    <t>28/56/84/112</t>
  </si>
  <si>
    <t>FRETE</t>
  </si>
  <si>
    <t>AREIA MÉDIA</t>
  </si>
  <si>
    <t>PEDRA N1</t>
  </si>
  <si>
    <t>7313</t>
  </si>
  <si>
    <t>0</t>
  </si>
  <si>
    <t xml:space="preserve">PEDRISCO </t>
  </si>
  <si>
    <t>7314</t>
  </si>
  <si>
    <t>7315</t>
  </si>
  <si>
    <t>CIMENTO CPII 50KG</t>
  </si>
  <si>
    <t>10</t>
  </si>
  <si>
    <t xml:space="preserve">CIA DO FERRO </t>
  </si>
  <si>
    <t>CIA DO FERRO LTDA</t>
  </si>
  <si>
    <t>19 97410-9510</t>
  </si>
  <si>
    <t>Sidney</t>
  </si>
  <si>
    <t>DER SUMARÉ</t>
  </si>
  <si>
    <t>Rua Luiz José Duarte, 333</t>
  </si>
  <si>
    <t>Diretoria de Ensino Sumaré</t>
  </si>
  <si>
    <t>Jardim Sao Carlos</t>
  </si>
  <si>
    <t>13170-023</t>
  </si>
  <si>
    <t>PERFIL UDE  100X40X17X2,25 MM</t>
  </si>
  <si>
    <t>PERFIL UDE 150x50x17x2,65 mm</t>
  </si>
  <si>
    <t>7316</t>
  </si>
  <si>
    <t>28/42/56</t>
  </si>
  <si>
    <t>BAUTECH 5000 SUPER 18KG</t>
  </si>
  <si>
    <t>COMPEL BROXA PLASTICA RET MEDIA</t>
  </si>
  <si>
    <t>FENIX 1300/09 ROLO LA ZERO RESPINGO 09CM</t>
  </si>
  <si>
    <t>FUTURA FUTURIT ESM SINT.BRILHO VERDE FOLHA 3,6L</t>
  </si>
  <si>
    <t>7317</t>
  </si>
  <si>
    <t>RENATO DE AZEVEDO</t>
  </si>
  <si>
    <t>E.E Renato de Azevedo</t>
  </si>
  <si>
    <t>Candido e Cruz locações e Remoções</t>
  </si>
  <si>
    <t>CAÇAMBAS ATIBAIA OFICIAL</t>
  </si>
  <si>
    <t>11 95312-4352</t>
  </si>
  <si>
    <t>Marcio</t>
  </si>
  <si>
    <t>22.175.436/0001-54</t>
  </si>
  <si>
    <t>CANDIDO &amp; CRUZ LOCACOES E REMOCOES LTDA</t>
  </si>
  <si>
    <t xml:space="preserve">Av. Santana, 3905 </t>
  </si>
  <si>
    <t xml:space="preserve"> Nova Gardênia</t>
  </si>
  <si>
    <t>12946-706</t>
  </si>
  <si>
    <t xml:space="preserve">Atibaia </t>
  </si>
  <si>
    <t>7318</t>
  </si>
  <si>
    <t>TAXA PREFEITURA</t>
  </si>
  <si>
    <t>ADESIVO PVA DENVERFIX XA35 50 KG</t>
  </si>
  <si>
    <t>7319</t>
  </si>
  <si>
    <t>PAINEL STANDARD 12,5X1200X1800MM</t>
  </si>
  <si>
    <t>CANALETA F-530 3000MM DRYWALL</t>
  </si>
  <si>
    <t>REGULADOR P/ PERFIL F530</t>
  </si>
  <si>
    <t>TIRANTE RIGIDO C/ ELO 1000 MM</t>
  </si>
  <si>
    <t>MASSA PRONTA P/ DRYWALL MAXCRYL 30 KG</t>
  </si>
  <si>
    <t>TABICA LISA 48X40X3000MM BRANCA</t>
  </si>
  <si>
    <t>FITA TELADA FIBATAPE ROLO 90M</t>
  </si>
  <si>
    <t>PARAFUSO GN25 ANCORA CAIXA COM 1000 PECAS</t>
  </si>
  <si>
    <t>7320</t>
  </si>
  <si>
    <t>REVESTIMENTO RETIFICADO FORMA BRANCO BRILHANTE32X60CM CAIXA 2,30 M²</t>
  </si>
  <si>
    <t>7321</t>
  </si>
  <si>
    <t>28/56/84</t>
  </si>
  <si>
    <t>7322</t>
  </si>
  <si>
    <t xml:space="preserve">Av. Pres. Tancredo de Almeida Neves, 85 </t>
  </si>
  <si>
    <t>06329-350</t>
  </si>
  <si>
    <t xml:space="preserve">Carapicuíba </t>
  </si>
  <si>
    <t>APARECIDA DE FATIMA</t>
  </si>
  <si>
    <t>E.E Aparecida de Fatima</t>
  </si>
  <si>
    <t>TOMADA RED 2P+T 10A 250V C/HASTE PT GRIS</t>
  </si>
  <si>
    <t>TOMADA RED HOR 2P+T 20A 250V S/PLACA PT</t>
  </si>
  <si>
    <t>LUMINARIA EMERG 30LED BIV 100LM SLIM SEG</t>
  </si>
  <si>
    <t>TAMPA ALUM CEGA 1</t>
  </si>
  <si>
    <t>TAMPA ALUM CEGA 3/4 OU 1/2</t>
  </si>
  <si>
    <t>TAMPA P/1 TOM RED 3/4 OU 1/2</t>
  </si>
  <si>
    <t>TAMPAO PLASTICO PVC 1</t>
  </si>
  <si>
    <t>TAMPAO PLASTICO PVC 3/4</t>
  </si>
  <si>
    <t>7323</t>
  </si>
  <si>
    <t>Vedapremix comércio de produtos e selantes ltda me</t>
  </si>
  <si>
    <t>VEDAPREMIX</t>
  </si>
  <si>
    <t>LECO</t>
  </si>
  <si>
    <t>Pu construcao tubo - 420 gramas - Branco</t>
  </si>
  <si>
    <t>Parafuso brocante - milheiro</t>
  </si>
  <si>
    <t xml:space="preserve"> 11 94722-4154</t>
  </si>
  <si>
    <t>Proveraço Ind e Comercio Ltda</t>
  </si>
  <si>
    <t>PROVERAÇO</t>
  </si>
  <si>
    <t>Airton</t>
  </si>
  <si>
    <t xml:space="preserve"> 11 99977-8014</t>
  </si>
  <si>
    <t>E.E Maria Célia Falcão Rodrigues</t>
  </si>
  <si>
    <t xml:space="preserve">RUA ARACY VALENTE , 159 </t>
  </si>
  <si>
    <t xml:space="preserve">PARQUE MIKAIL </t>
  </si>
  <si>
    <t xml:space="preserve"> GUARULHOS</t>
  </si>
  <si>
    <t>Telhas PVR40/980 Simples 0,50 2975 Branco Branco</t>
  </si>
  <si>
    <t>7325</t>
  </si>
  <si>
    <t xml:space="preserve"> MARIA CÉLIA</t>
  </si>
  <si>
    <t>NEUSA DE FATIMA</t>
  </si>
  <si>
    <t xml:space="preserve">RUA BARAO DE MAUA , 5875 </t>
  </si>
  <si>
    <t xml:space="preserve">JARDIM ITAPEVA </t>
  </si>
  <si>
    <t>MAUA</t>
  </si>
  <si>
    <t>09330-150</t>
  </si>
  <si>
    <t>E.E NEUSA DE FATIMA MARIN BERNADI</t>
  </si>
  <si>
    <t>Concreto FCK 25,0 MPA B0 Slump 12,00+/-2,00 PISO</t>
  </si>
  <si>
    <t>7326</t>
  </si>
  <si>
    <t>BOMBA ESTAC B1/B1+2 ATE 20M3</t>
  </si>
  <si>
    <t>MARTELETE 30KG 220V</t>
  </si>
  <si>
    <t>7327</t>
  </si>
  <si>
    <t>AREIA MEDIA ENSACADA 20KG</t>
  </si>
  <si>
    <t>PEDRA NUMERO 1 ENSACADA 20KG</t>
  </si>
  <si>
    <t>CIMENTOCNSENTREGACIMENTO CPII 50KG LIZ</t>
  </si>
  <si>
    <t>7328</t>
  </si>
  <si>
    <t>TELA NYLON TAPUME TELAPLAST  PLASTCOR 1,20M X 50M FIT LARANJA</t>
  </si>
  <si>
    <t>CUNHA P/PISO/AZ NIVEL.SLIM CORTAG C/100</t>
  </si>
  <si>
    <t>ESPACADOR NIVELADOR SLIM 2,0MM C/1000 PCS</t>
  </si>
  <si>
    <t>7329</t>
  </si>
  <si>
    <t>MANTA DRENAGEM 15 - 2.15 LARG</t>
  </si>
  <si>
    <t>6 M CONSTRUÇÃO</t>
  </si>
  <si>
    <t>6 M CONSTRUÇÃO CIVIL LTDA</t>
  </si>
  <si>
    <t>Maurilio</t>
  </si>
  <si>
    <t>15 99703-6881</t>
  </si>
  <si>
    <t> 15 997036881</t>
  </si>
  <si>
    <t xml:space="preserve">CAMINHÃO MUNK </t>
  </si>
  <si>
    <t>7330</t>
  </si>
  <si>
    <t>ESCADA EXTENSIVA 12 METROS</t>
  </si>
  <si>
    <t>7331</t>
  </si>
  <si>
    <t>ANDAIME 1 X 1,5</t>
  </si>
  <si>
    <t xml:space="preserve">PLATAFORMA </t>
  </si>
  <si>
    <t xml:space="preserve">DIAGONAL </t>
  </si>
  <si>
    <t>7332</t>
  </si>
  <si>
    <t>7324</t>
  </si>
  <si>
    <t>7333</t>
  </si>
  <si>
    <t>TB RD 50,80 X 1,55 MM (2")GALV</t>
  </si>
  <si>
    <t>7335</t>
  </si>
  <si>
    <t xml:space="preserve">IMPOSTO </t>
  </si>
  <si>
    <t>IMPOSTO</t>
  </si>
  <si>
    <t>PAINEL P/ ANDAIME 1,0 X 1,5 M</t>
  </si>
  <si>
    <t>PISO METALICO P/ ANDAIME 1,0 X 1,5 M</t>
  </si>
  <si>
    <t>DIAGONAL P/ ANDAIME 1,0 X 1,5 M</t>
  </si>
  <si>
    <t>RODIZIO ROTATIVO</t>
  </si>
  <si>
    <t>7334</t>
  </si>
  <si>
    <t>MARIA THEREZINHA</t>
  </si>
  <si>
    <t>E.E Maria Therezinha</t>
  </si>
  <si>
    <t xml:space="preserve">R MARIO DE ANDRADE , 186 </t>
  </si>
  <si>
    <t xml:space="preserve">JARDIM MIRANDA D'AVIZ </t>
  </si>
  <si>
    <t xml:space="preserve"> MAUA</t>
  </si>
  <si>
    <t>09330-500</t>
  </si>
  <si>
    <t>ELETRODUTO GALV LEVE 3/4 (0,50) C/LV</t>
  </si>
  <si>
    <t>CURVA GALV 90G 3/4</t>
  </si>
  <si>
    <t>CONDULETE ALUM MULTI X 3/4 S/T</t>
  </si>
  <si>
    <t>UNIDUT MULTIPLO ALUM 3/4</t>
  </si>
  <si>
    <t>UNIDUT RETO ALUM 3/4</t>
  </si>
  <si>
    <t>ABRACADEIRA GALV D C/PARAF 3/4</t>
  </si>
  <si>
    <t>ABRACADEIRA GALV D C/PARAF 2</t>
  </si>
  <si>
    <t>SERRA COPO BIMETAL FAST CUT 1.1/8 29MM</t>
  </si>
  <si>
    <t>MANGUEIRA LISA PONTA AZ 3/4 X 3,0MMC/100</t>
  </si>
  <si>
    <t>CABO FLEX750V 2,5MM2 BC</t>
  </si>
  <si>
    <t>MINI DISJUNTOR BIPOLAR 20A CURVA C 3KA</t>
  </si>
  <si>
    <t>MINI DISJUNTOR BIPOLAR 32A CURVA C 3KA</t>
  </si>
  <si>
    <t>MINI DISJUNTOR UNIPOLAR 20A CURVA C 3KA</t>
  </si>
  <si>
    <t>GRAMPO CROSBY CLIPS GALV 3/8 - 8/10MM</t>
  </si>
  <si>
    <t>7336</t>
  </si>
  <si>
    <t>30</t>
  </si>
  <si>
    <t>ELETRODO 2,50 KG</t>
  </si>
  <si>
    <t>ELETRODO 2,50 KG (7018)</t>
  </si>
  <si>
    <t>7337</t>
  </si>
  <si>
    <t>Forro PVC Plasbil - Gemini Frisado-7x200x7000mm - Branco</t>
  </si>
  <si>
    <t>Roda forro nobre pvc Plasbil 6000mm</t>
  </si>
  <si>
    <t>7338</t>
  </si>
  <si>
    <t>CALHA 2X32W 150005</t>
  </si>
  <si>
    <t>LAMP. TUBO LED 20,5W 6500K T8 BIV TASCHIBRA</t>
  </si>
  <si>
    <t>7339</t>
  </si>
  <si>
    <t>SELADOR ACR 18L FUTURA</t>
  </si>
  <si>
    <t>TINTA PISO AMARELO 18L FUTURA</t>
  </si>
  <si>
    <t>TINTA PISO VERMELHO SEGURANÇA 18L FUTURA</t>
  </si>
  <si>
    <t>TRINCHA 500 - 2 LATEX &amp; ACRILICA TIGRE</t>
  </si>
  <si>
    <t>7340</t>
  </si>
  <si>
    <t>7341</t>
  </si>
  <si>
    <t>30/60/90</t>
  </si>
  <si>
    <t>CORALIT BRI ALUMINIO ULTRA RESIST 3,6L CORAL</t>
  </si>
  <si>
    <t>BOCAL RED. 4" CHAPA GALV.</t>
  </si>
  <si>
    <t>CALHA GALV.60CM X 26 (0,50MM) SOB.MEDIDA</t>
  </si>
  <si>
    <t>CABECEIRA CALHA GALV. 40CM A 60CM X 26 (0,50MM)</t>
  </si>
  <si>
    <t>7342</t>
  </si>
  <si>
    <t>DECA BASE VALV.HYDRA MAX 4550 504 1.1/2</t>
  </si>
  <si>
    <t>DECA CANOPLA VALV.HYDRA MAX PRO PUBLICA</t>
  </si>
  <si>
    <t>AMANCO LUVA CORRER SOLD. 50MM</t>
  </si>
  <si>
    <t>AMANCO LUVA SOLD. 25MM</t>
  </si>
  <si>
    <t>AMANCO ADAPT. CURTO SOLD. 50X1.1/2</t>
  </si>
  <si>
    <t>AMANCO ADAPT. CURTO SOLD. 25X3/4</t>
  </si>
  <si>
    <t>SCOPO VEDA ROSCA 18MM X 50 MT</t>
  </si>
  <si>
    <t>AMANCO TE AZUL RD 25X1/2</t>
  </si>
  <si>
    <t>DECA BASE GAVETA 4509 502 1.1/2</t>
  </si>
  <si>
    <t>CEMIX ACABAMENTO C50 1.1/2</t>
  </si>
  <si>
    <t>DECA BASE GAVETA 4509 202 3/4</t>
  </si>
  <si>
    <t>CEMIX ACABAMENTO C50 3/4 F</t>
  </si>
  <si>
    <t>AMANCO TUBO VDE PONTA AZUL DN38</t>
  </si>
  <si>
    <t>SANTA MARINA BACIA CONVENCIONAL BCA**</t>
  </si>
  <si>
    <t>TUPAN ASS.UNIV PP PREMIUM CONV BR</t>
  </si>
  <si>
    <t>ALPHA MET TORN.AUTOMATICA PAREDE 3200</t>
  </si>
  <si>
    <t>CENSI TUBO EXTENS.BR 7150</t>
  </si>
  <si>
    <t>CENSI TUBO DE LIGACAO FLEX.BR 7290</t>
  </si>
  <si>
    <t>CLARINOX GRELHA INOX QUAD.15CM C/CX ROT.-5117</t>
  </si>
  <si>
    <t>TORALF PARAFUSO B-10 LAT. 75MM C/2 P/BACIA 1070</t>
  </si>
  <si>
    <t>CENSI ANEL DE VED.P/BACIA C/GUIA 7490</t>
  </si>
  <si>
    <t>AMANCO TUBO 6M MARROM SOLD. 50MM</t>
  </si>
  <si>
    <t>7343</t>
  </si>
  <si>
    <t>Matheus Augusto dos Santos Goes</t>
  </si>
  <si>
    <t>MM CAÇAMBAS</t>
  </si>
  <si>
    <t>Matheus</t>
  </si>
  <si>
    <t xml:space="preserve"> 15 99680-0818</t>
  </si>
  <si>
    <t>Matheus Augusto dos Santos Góes</t>
  </si>
  <si>
    <t>QUADRO DISTR CH EMB 28/20 100A</t>
  </si>
  <si>
    <t>KIT BARRAMENTO TRIFASICO 28DIN 100A</t>
  </si>
  <si>
    <t>MINI DISJUNTOR TRIPOLAR 40A CURVA 3KA</t>
  </si>
  <si>
    <t>MINI DISJUNTOR BIPOLAR 25A CURVA C 3KA</t>
  </si>
  <si>
    <t>MINI DISJUNTOR BIPOLAR 16A CURVA C 3KA</t>
  </si>
  <si>
    <t>MINI DISJUNTOR UNIPOLAR 16A CURVA C 3KA</t>
  </si>
  <si>
    <t>7344</t>
  </si>
  <si>
    <t>7345</t>
  </si>
  <si>
    <t>TB RD 50,80 X 1,55 MM (2") GALV</t>
  </si>
  <si>
    <t>TB RD 31,75 X 1,55 MM (1.1/4" GALV</t>
  </si>
  <si>
    <t>TB RD 38,10 X 1,55 MM (1.1/2") GALV</t>
  </si>
  <si>
    <t>7346</t>
  </si>
  <si>
    <t>30/45/60</t>
  </si>
  <si>
    <t>7347</t>
  </si>
  <si>
    <t>7348</t>
  </si>
  <si>
    <t>BUCHA FIXACAO IVPLAST NYLON 08 C/500</t>
  </si>
  <si>
    <t>CABO FLEX COBRECOM 1,50 MM PRETO</t>
  </si>
  <si>
    <t>CABO FLEX COBRECOM 2,50 MM AZUL CLARO</t>
  </si>
  <si>
    <t>CABO FLEX COBRECOM 2,50 MM PRETO</t>
  </si>
  <si>
    <t>CABO FLEX COBRECOM 4,00 MM PRETO</t>
  </si>
  <si>
    <t>CABO FLEX COBRECOM 4,00 MM VERMELHO</t>
  </si>
  <si>
    <t>CAIXA INSPECAO PVC 08 X 150MM RAYCON DR122</t>
  </si>
  <si>
    <t>CONDUITE CORRUGADO PVC AMARELO ADTEX 25MM 3/4</t>
  </si>
  <si>
    <t>CONDUITE PRE-ZINCADO B LEVE 3/4</t>
  </si>
  <si>
    <t>CONEXAO PRE-ZINCADO LEVE CURVA 2 90 X 3/4</t>
  </si>
  <si>
    <t>DAISA DAILET MULTIPLO S/TAMPA A 3/4 034X</t>
  </si>
  <si>
    <t>DAISA PLACA P/DAILET A 3/4 1 TOMADA</t>
  </si>
  <si>
    <t>DAISA PLACA P/DAILET A 3/4 CEGA</t>
  </si>
  <si>
    <t>DAISA UNIDUT 08 CONICO 3/4 UCN034C-PB</t>
  </si>
  <si>
    <t>DAISA UNIDUT 35 RETO B 3/4 URN034C</t>
  </si>
  <si>
    <t>DISCO CORTE INOX 4 1/2 1,0 7/8 FINE CUT</t>
  </si>
  <si>
    <t>FITA ALUMINIO P/PARA RAIO 7/8 X 1/8 C/6 MTS XADAI</t>
  </si>
  <si>
    <t>FITA ISOLANTE TIGRE USO GERAL 20MTS</t>
  </si>
  <si>
    <t>GRAMPO P/HASTE CELIO FERRARI GTDU 5/8 X 3/4</t>
  </si>
  <si>
    <t>LUZ EMERGENCIA 30 LEDS SEGURIMAX LITIOSLIM</t>
  </si>
  <si>
    <t>PARAF.SEXT.ROSCA SOBERBA 3/16 X 50 REF 08745</t>
  </si>
  <si>
    <t>REFLETOR LED EMPALUX 200W 6500K BIV IP66</t>
  </si>
  <si>
    <t>TAMPA GALVANIZADA P/CX DE INSP PVC RAYCON 08</t>
  </si>
  <si>
    <t>TERMINAL FUNDIDO INCOBRAME 50MM</t>
  </si>
  <si>
    <t>TOMADA PERLEX REDONDA 10A PT 5511PR</t>
  </si>
  <si>
    <t>TOMADA PERLEX REDONDA 20A VM 5515VM</t>
  </si>
  <si>
    <t>TRAMONTINA TAMPAO A 3/4 56114/252</t>
  </si>
  <si>
    <t>28/56</t>
  </si>
  <si>
    <t>COMPENSADO NAVAL – TABELA BASQUETE OFICIAL, COM ARO E REDE</t>
  </si>
  <si>
    <t>TUBO REDONDO 3" TRAVE FUTSAL</t>
  </si>
  <si>
    <t>REDE PARA FUTSAL, EM FIO DE POLIETILENO 100%</t>
  </si>
  <si>
    <t>TUBO REDONDO 3" POSTE VOLEIBOL</t>
  </si>
  <si>
    <t>CABO DE AÇO GALVANIZADO</t>
  </si>
  <si>
    <t>REDE PARA VOLEIBOL</t>
  </si>
  <si>
    <t>7349</t>
  </si>
  <si>
    <t>7350</t>
  </si>
  <si>
    <t>28/42</t>
  </si>
  <si>
    <t>COMPRADORA</t>
  </si>
  <si>
    <t>THAMYRES</t>
  </si>
  <si>
    <t>viga (11) c/5 mt</t>
  </si>
  <si>
    <t>MARIZA MARIA DA CONCEICAO</t>
  </si>
  <si>
    <t>DEPÓSITO DUARTE</t>
  </si>
  <si>
    <t>Mariza</t>
  </si>
  <si>
    <t xml:space="preserve"> 13 99715-6280</t>
  </si>
  <si>
    <t>7351</t>
  </si>
  <si>
    <t>7352</t>
  </si>
  <si>
    <t>7353</t>
  </si>
  <si>
    <t>PAINEL METALICO MECAN 1.00x1.50m GALVANIZADO</t>
  </si>
  <si>
    <t>DIAGONAL METALICA MECAN 2.12m GALVANIZADO</t>
  </si>
  <si>
    <t>PISO METALICO METALSAFE 0.30x1.50m</t>
  </si>
  <si>
    <t>RODA METALICA C/ ROLAMENTO DIVERSOS POLIURETANO FREIO</t>
  </si>
  <si>
    <t>7354</t>
  </si>
  <si>
    <t>7355</t>
  </si>
  <si>
    <t>CALHA GALV.100CM X 26 (0,50MM) SOB.MEDIDA</t>
  </si>
  <si>
    <t>7356</t>
  </si>
  <si>
    <t>7357</t>
  </si>
  <si>
    <t>PERFIL U DE  150x50x17x2,65 mm</t>
  </si>
  <si>
    <t>7358</t>
  </si>
  <si>
    <t>7359</t>
  </si>
  <si>
    <t>RESINA ACR BRI 18L EUCATEX</t>
  </si>
  <si>
    <t>TINTA PISO AZUL 18L FUTURA</t>
  </si>
  <si>
    <t>TINTA PISO CONCRETO 18L FUTURA</t>
  </si>
  <si>
    <t>TINTA PISO AMARELO 3,6L FUTURA</t>
  </si>
  <si>
    <t>PISO VERMELHO 3,6L SUVINIL</t>
  </si>
  <si>
    <t>TINTA PISO BRANCO 3,6L FUTURA</t>
  </si>
  <si>
    <t>FITA CREPE 18MM X 50M ADERE</t>
  </si>
  <si>
    <t>ROLO 05CM LA SINTETICA C/CABO 1366 TIGRE</t>
  </si>
  <si>
    <t>THINNER 16 5L ITAQUA</t>
  </si>
  <si>
    <t>FUTURIT ESMALTE BRI AZUL FRANCA 3,6L STANDARD FUTURA</t>
  </si>
  <si>
    <t>7360</t>
  </si>
  <si>
    <t>30/60</t>
  </si>
  <si>
    <t>REDONDO MECANICO 1/2" - 12,50MM 6,00 KG/BR</t>
  </si>
  <si>
    <t>CANTONEIRA 1" X 1/4 - 13,54 KG/BR</t>
  </si>
  <si>
    <t>VIGA ENRIJ. 10" X 2,65MM 250X70X17 54,00 KG/BR</t>
  </si>
  <si>
    <t>7361</t>
  </si>
  <si>
    <t>COLA SELANTE PU40 CIBRAFLEX CZ 400GR</t>
  </si>
  <si>
    <t>LONA PRETA SERLONAS 4X100</t>
  </si>
  <si>
    <t>7362</t>
  </si>
  <si>
    <t>14</t>
  </si>
  <si>
    <t>DIAGONAL METALICA DIVERSOS 2.12m</t>
  </si>
  <si>
    <t>PAINEL METALICO DIVERSOS 1.00x1.50m</t>
  </si>
  <si>
    <t>GUARDA CORPO C/ PORTA DIVERSOS 1.50m</t>
  </si>
  <si>
    <t>BARRA LIGACAO METALSAFE 1.50m A</t>
  </si>
  <si>
    <t>7363</t>
  </si>
  <si>
    <t>PORC YORK SGR BOLD A60X60 CX1,77 PORTINA</t>
  </si>
  <si>
    <t>7364</t>
  </si>
  <si>
    <t>Cabine STANDARD com 01 limpeza na semana</t>
  </si>
  <si>
    <t>BETONEIRA 220CV</t>
  </si>
  <si>
    <t>7365</t>
  </si>
  <si>
    <t>5</t>
  </si>
  <si>
    <t>7366</t>
  </si>
  <si>
    <t>BOTINA SEG.CART.R10 ELASTICO N40</t>
  </si>
  <si>
    <t>BOTINA SEG.CART.R10 ELASTICO N41</t>
  </si>
  <si>
    <t>BOTINA SEG.CART.R10 ELASTICO N42</t>
  </si>
  <si>
    <t>BOTINA SEG.CART.R10 ELASTICO N43</t>
  </si>
  <si>
    <t>7367</t>
  </si>
  <si>
    <t xml:space="preserve">REVERENDO AUGUSTO </t>
  </si>
  <si>
    <t>E.E Reverendo Augusto Paes</t>
  </si>
  <si>
    <t xml:space="preserve">R. Dr. Júlio de Mesquita Filho, 729 </t>
  </si>
  <si>
    <t>Aviação, Praia Grande</t>
  </si>
  <si>
    <t>11702-350</t>
  </si>
  <si>
    <t xml:space="preserve">Aviação </t>
  </si>
  <si>
    <t xml:space="preserve">CAÇAMBA </t>
  </si>
  <si>
    <t>7369</t>
  </si>
  <si>
    <t>LUVA VAQ/REFOR.ZANEL BLISTER 07CM</t>
  </si>
  <si>
    <t>CABO FLEX HEPR 1KV 2X4,0MM PT</t>
  </si>
  <si>
    <t>7368</t>
  </si>
  <si>
    <t>14/28</t>
  </si>
  <si>
    <t>concreto 25 mpa , sem bomba . Pedrisco . Slump 12</t>
  </si>
  <si>
    <t>7370</t>
  </si>
  <si>
    <t>sapatas ajustáveis</t>
  </si>
  <si>
    <t>escadas marinheiro 3mts</t>
  </si>
  <si>
    <t>7372</t>
  </si>
  <si>
    <t>Frete</t>
  </si>
  <si>
    <t>7371</t>
  </si>
  <si>
    <t>7373</t>
  </si>
  <si>
    <t xml:space="preserve">BANHEIRO STANDARD 2 limpezas semanais </t>
  </si>
  <si>
    <t>CONTAINER ALMOXARIFADO DEPÓSITO 1,5m x 2,5m</t>
  </si>
  <si>
    <t>7374</t>
  </si>
  <si>
    <t>BARRA CHATA 3/4 X 1/8 - 2,90 KG/BR * A</t>
  </si>
  <si>
    <t>12/08/2025 Total</t>
  </si>
  <si>
    <t>06/08/2025 Total</t>
  </si>
  <si>
    <t>16/08/2025 Total</t>
  </si>
  <si>
    <t>11/08/2025 Total</t>
  </si>
  <si>
    <t>08/08/2025 Total</t>
  </si>
  <si>
    <t/>
  </si>
  <si>
    <t xml:space="preserve"> Total</t>
  </si>
  <si>
    <t>09/08/2025 Total</t>
  </si>
  <si>
    <t xml:space="preserve"> ZILDA DOMINGOS Total</t>
  </si>
  <si>
    <t>07/08/2025 Total</t>
  </si>
  <si>
    <t>WANDA FÉLIX Total</t>
  </si>
  <si>
    <t>ELVIRA SILVA Total</t>
  </si>
  <si>
    <t>10/08/2025 Total</t>
  </si>
  <si>
    <t>VIRGILIO SILVEIRA Total</t>
  </si>
  <si>
    <t>EURINY DE SOUZA Total</t>
  </si>
  <si>
    <t>JOSÉ DE CAMPOS Total</t>
  </si>
  <si>
    <t>(vazio) Total</t>
  </si>
  <si>
    <t>14/08/2025 Total</t>
  </si>
  <si>
    <t>13/08/2025 Total</t>
  </si>
  <si>
    <t>LUIZ CAMPO Total</t>
  </si>
  <si>
    <t>DER SUMARÉ Total</t>
  </si>
  <si>
    <t>RENATO DE AZEVEDO Total</t>
  </si>
  <si>
    <t>APARECIDA DE FATIMA Total</t>
  </si>
  <si>
    <t>NEUSA DE FATIMA Total</t>
  </si>
  <si>
    <t xml:space="preserve"> MARIA CÉLIA Total</t>
  </si>
  <si>
    <t>MARIA THEREZINHA Total</t>
  </si>
  <si>
    <t>REVERENDO AUGUSTO  Total</t>
  </si>
  <si>
    <t>BRITA N1</t>
  </si>
  <si>
    <t>7375</t>
  </si>
  <si>
    <t>ESCADA METALICA DIVERSOS 2.00m</t>
  </si>
  <si>
    <t>7376</t>
  </si>
  <si>
    <t>FUTURA MASSA CORRIDA PVA BALDE 25KG</t>
  </si>
  <si>
    <t>FUTURA STANDARD SUPER RENDIMENTO BRANCO 18L</t>
  </si>
  <si>
    <t>7377</t>
  </si>
  <si>
    <t>TINTA PISO VERDE 18L FUTURA</t>
  </si>
  <si>
    <t>ROLO 23CM LA ANTIRRESPINGO ECON 1376 TIGRE</t>
  </si>
  <si>
    <t>SUPORTE PARA ROLO 1301 23CM TIGRE</t>
  </si>
  <si>
    <t>FITA CREPE 24MM X 50M ADERE</t>
  </si>
  <si>
    <t>ESMALTE COR E PROTECAO BRI ALUMINIO 900ML SUVINIL</t>
  </si>
  <si>
    <t>7378</t>
  </si>
  <si>
    <t>7379</t>
  </si>
  <si>
    <t>7380</t>
  </si>
  <si>
    <t>7381</t>
  </si>
  <si>
    <t>BLOCO DE CONCRETO VEDACAO COM FUNDO 14X19X39CM</t>
  </si>
  <si>
    <t>7382</t>
  </si>
  <si>
    <t>JOELHO ESG 150X90 -</t>
  </si>
  <si>
    <t>COLA PVC TIGRE FRASCO</t>
  </si>
  <si>
    <t xml:space="preserve">JOELHO ESG 150X90 </t>
  </si>
  <si>
    <t>21</t>
  </si>
  <si>
    <t>MALHA POP 3.4 2X3 20X20</t>
  </si>
  <si>
    <t>7383</t>
  </si>
  <si>
    <t>BARONEFLEX 700 FIBRAS 18KG CX</t>
  </si>
  <si>
    <t>PEDRISCO (MT3)</t>
  </si>
  <si>
    <t>BROXA</t>
  </si>
  <si>
    <t>7384</t>
  </si>
  <si>
    <t>COMERCIAL AEST LTDA. EPP</t>
  </si>
  <si>
    <t xml:space="preserve">COMERCIAL AEST </t>
  </si>
  <si>
    <t>15 99819-8139</t>
  </si>
  <si>
    <t>CNPJ 02.370.828.0001-67</t>
  </si>
  <si>
    <t>TALABARTE Y ELASTICO ABOSORV. MOSQ. 55MM</t>
  </si>
  <si>
    <t>CINTO PARAQUEDISTA 3 PONTOS SEM TALABARTE</t>
  </si>
  <si>
    <t>1</t>
  </si>
  <si>
    <t>7385</t>
  </si>
  <si>
    <t>calha de beiral corte de 500x0.5mm</t>
  </si>
  <si>
    <t>suporte para calha sobre medida de barra chata em alumínio na largura de 3/4</t>
  </si>
  <si>
    <t>reparo em tubulação de 100mm. troca de conexões e encanamento somente a parte onde estiver quebrado ou com vazamento.</t>
  </si>
  <si>
    <t>7386</t>
  </si>
  <si>
    <t>20/35</t>
  </si>
  <si>
    <t>DDO TERRAPLANAGEM</t>
  </si>
  <si>
    <t>Diogo</t>
  </si>
  <si>
    <t>11 94759-7570</t>
  </si>
  <si>
    <t>Diogo Alves da Rocha</t>
  </si>
  <si>
    <t>DIARIA DE RETROESCAVADEIRA</t>
  </si>
  <si>
    <t>MOBILIZAÇÃO DA MÁQUINA</t>
  </si>
  <si>
    <t>7387</t>
  </si>
  <si>
    <t>TUBO GALV.LEVE 2"X1,95MM 50,80 S/ROS-15,00 KG</t>
  </si>
  <si>
    <t>BARRA CHATA 1" X 1/4 - 7,68 KG/BR</t>
  </si>
  <si>
    <t>GONZO C/ABA N - 4 ABA 25MM X 80MM ALTURA</t>
  </si>
  <si>
    <t>BARRA CHATA 3/4 X 1/8 - 2,90 KG/BR</t>
  </si>
  <si>
    <t>ABRACADEIRA D C/PARAFUSO G 2 1/2 C/ 50 AIEDEM</t>
  </si>
  <si>
    <t>CLIPS P/CABO DE ACO STARFER 12 13,0-1/2</t>
  </si>
  <si>
    <t>DAISA DAILET VERSATIL C/PESCOCO 3/4 LB</t>
  </si>
  <si>
    <t>7395</t>
  </si>
  <si>
    <t>7388</t>
  </si>
  <si>
    <t>7389</t>
  </si>
  <si>
    <t>FIORI MICTORIO SIFONADO BR</t>
  </si>
  <si>
    <t>CEMIX VALV. MICTORIO METAL 214</t>
  </si>
  <si>
    <t>DECA BACIA P-11 CONV.IZY GE17</t>
  </si>
  <si>
    <t>DECA BACIA P-510 CONV.S/ABER.V.PLUS GE17</t>
  </si>
  <si>
    <t>TORALF PARAFUSO B-12 LAT. 90MM C/2 P/TANQUE 1089</t>
  </si>
  <si>
    <t>DECA LAVAT.L-510 V.PLUS/ASPEN 45X35 GE17</t>
  </si>
  <si>
    <t>DECA COLUNA C-510 V.PLUS SUSPENSA GE17</t>
  </si>
  <si>
    <t>CEMIX TORN.LAVAT.ALAV. B.ALT HOSPITALAR MESA 515</t>
  </si>
  <si>
    <t>CEMIX VALV.P/LAVATORIO - 124</t>
  </si>
  <si>
    <t>TORALF PARAFUSO B-8 LAT. 65MM C/2 P/LAVAT 1071</t>
  </si>
  <si>
    <t>LEVE BARRA APOIO RETA 40CM ALUM.PR</t>
  </si>
  <si>
    <t>LEVE BARRA APOIO RETA 80CM ALUM.PR</t>
  </si>
  <si>
    <t>DECA CANOPLA VALV.HYDRA MAX C</t>
  </si>
  <si>
    <t>CENSI TUBO DE LIGACAO FLEX.CR.7289</t>
  </si>
  <si>
    <t>EMMETI DUCHA HIG.ECO.1/2 GAT.MET.RG.MET.CR B665013</t>
  </si>
  <si>
    <t>TUPAN ASS.UNIV PP SOLUTION CONV BR</t>
  </si>
  <si>
    <t>CEMIX TORN.PAR AUTOMATICA 2001</t>
  </si>
  <si>
    <t>ESTEVES SIF.LAV.EUR.1X1.1/2 TS30 VSM080CWG</t>
  </si>
  <si>
    <t>AMANCO JOELHO 90 C/VISITA ESG. 100X50</t>
  </si>
  <si>
    <t>AMANCO TUBO 6M ESG. 50MM</t>
  </si>
  <si>
    <t>7396</t>
  </si>
  <si>
    <t>TELA ALAMBRADO MALHA 2" FIO 10 GALV. 2,30</t>
  </si>
  <si>
    <t>7397</t>
  </si>
  <si>
    <t>TELA ALAMBRADO MALHA 2" FIO 10 GALV. 2,30 11</t>
  </si>
  <si>
    <t>SUPER RENDIMENTO BRANCO 18L FUTURA</t>
  </si>
  <si>
    <t>ROLO 23CM LA SINTETICA 1312 TIGRE</t>
  </si>
  <si>
    <t>7398</t>
  </si>
  <si>
    <t>7399</t>
  </si>
  <si>
    <t>7400</t>
  </si>
  <si>
    <t>BETONEIRA 220V</t>
  </si>
  <si>
    <t>7390</t>
  </si>
  <si>
    <t>ANDAIME 1,5 X 1,5</t>
  </si>
  <si>
    <t>PLATAFORMA 1,5</t>
  </si>
  <si>
    <t>DIAGONAIS</t>
  </si>
  <si>
    <t>7391</t>
  </si>
  <si>
    <t>7392</t>
  </si>
  <si>
    <t>Painel andaime 1,5X1,5</t>
  </si>
  <si>
    <t>Diagonais para travamento de andaimes de 1,50 mts.</t>
  </si>
  <si>
    <t>Barra de ligação para andaimes de 1,50 mts</t>
  </si>
  <si>
    <t>Plataformas metálicas p/ andaimes de 1,50 mt</t>
  </si>
  <si>
    <t>Sapata com roscas ajustáveis</t>
  </si>
  <si>
    <t>7405</t>
  </si>
  <si>
    <t>7404</t>
  </si>
  <si>
    <t>PAINEL ANDAIME 1,5 X 1,5</t>
  </si>
  <si>
    <t>PLATAFORMAS</t>
  </si>
  <si>
    <t>SAPATAS</t>
  </si>
  <si>
    <t>7406</t>
  </si>
  <si>
    <t>MORIAH LOCACAO DE MAQUINAS E EQUIPAMENTOS LTDA</t>
  </si>
  <si>
    <t xml:space="preserve">MORIAH LOCACAO </t>
  </si>
  <si>
    <t>15 99701-4427</t>
  </si>
  <si>
    <t>26</t>
  </si>
  <si>
    <t>7407</t>
  </si>
  <si>
    <t>PEDRA I MT³</t>
  </si>
  <si>
    <t>CANTONEIRA AZULEJO EM L 3/4 BRANCA</t>
  </si>
  <si>
    <t>BARONE SILICONE TUBO 253 GR INCOLOR</t>
  </si>
  <si>
    <t>PYRAMID DISCO DIAMANT PORCELANATO COMBATE TURBO</t>
  </si>
  <si>
    <t>7408</t>
  </si>
  <si>
    <t>7409</t>
  </si>
  <si>
    <t>7410</t>
  </si>
  <si>
    <t>JOGOS DE RODA</t>
  </si>
  <si>
    <t>CANTONEIRA 1.1/4 X 1/4 - 17,27 KG/BR</t>
  </si>
  <si>
    <t>7411</t>
  </si>
  <si>
    <t>folha de madeirite preto ( plastificado ) 9 mm</t>
  </si>
  <si>
    <t>folha de madeirite preto ( plastificado ) 10 mm</t>
  </si>
  <si>
    <t>7412</t>
  </si>
  <si>
    <t xml:space="preserve">Concreto , 25 Mpa  pedrisco, Slump bomba piso acabado liso </t>
  </si>
  <si>
    <t>7413</t>
  </si>
  <si>
    <t>Bomba</t>
  </si>
  <si>
    <t>7414</t>
  </si>
  <si>
    <t>7415</t>
  </si>
  <si>
    <t>TELA ALAMBRADO MALHA 2" FIO 12 GALV.</t>
  </si>
  <si>
    <t>ARAME FIO 18 GALV.</t>
  </si>
  <si>
    <t>7416</t>
  </si>
  <si>
    <t>PINGADEIRAS DE MURO - FD-16 - FDEPreço</t>
  </si>
  <si>
    <t>7417</t>
  </si>
  <si>
    <t>CONTAIMER 6M</t>
  </si>
  <si>
    <t>7418</t>
  </si>
  <si>
    <t>PEÇAS DE 1M</t>
  </si>
  <si>
    <t>7419</t>
  </si>
  <si>
    <t>ROLO 23CM LA CARNEIRO 1316 TIGRE</t>
  </si>
  <si>
    <t>ROLO 15CM LA SINTETICA C/CABO 1366 TIGRE</t>
  </si>
  <si>
    <t>TINTA PISO VERDE 3,6L FUTURA</t>
  </si>
  <si>
    <t>7420</t>
  </si>
  <si>
    <t>CORALIT BRI AZUL MAR ULTRA RESIST 3,6L CORAL</t>
  </si>
  <si>
    <t>7421</t>
  </si>
  <si>
    <t>SAPATADAS</t>
  </si>
  <si>
    <t>7422</t>
  </si>
  <si>
    <t>7423</t>
  </si>
  <si>
    <t>TB RD 31,75 X 1,50 MM (1.1/4") GALV</t>
  </si>
  <si>
    <t>IPI</t>
  </si>
  <si>
    <t>Roda Forro U PVC Plasbil - 6000mm | NCM: 39162000</t>
  </si>
  <si>
    <t>Forro PVC Plasbil - Forro PVC-Gemini Frisado-7x200x4000mm - Branco | NCM: 39162000</t>
  </si>
  <si>
    <t>7424</t>
  </si>
  <si>
    <t>FENIX 1300/23 ROLO LA ZERO RESPINGO 23CM</t>
  </si>
  <si>
    <t>FENIX 3501/23 SUPORTE DE PRESSAO REFORCADO P/ ROLO 23CM</t>
  </si>
  <si>
    <t>FUTURA FUTURIT ESM SINT.BRILHO GELO 3,6L</t>
  </si>
  <si>
    <t>FUTURA MASSA CORRIDA PVA BALDE 25KG [</t>
  </si>
  <si>
    <t>ITAQUA AGUARRAZ 5L</t>
  </si>
  <si>
    <t>ITAQUA THINNER 116 5L</t>
  </si>
  <si>
    <t>ROMA 301/005 TRINCHA CABO PRETO/CERDA GRIS 301 2"</t>
  </si>
  <si>
    <t>BASE MF CORALIT ALTO BRILHO ULTRA RESIST 3,2L CORAL AZUL MAR - RM GL RM163 CORALIT ULTRA RESISTENCIA</t>
  </si>
  <si>
    <t>PISO AZUL 18L SUVINIL</t>
  </si>
  <si>
    <t>LONA PRETA EXTRA FINA 4X100</t>
  </si>
  <si>
    <t>MASSA CORRIDA 25KG BALDE FUTURA</t>
  </si>
  <si>
    <t>LIXA MASSA 100 TIGRE</t>
  </si>
  <si>
    <t>AGUARRÁS 5L ITAQUA</t>
  </si>
  <si>
    <t>7426</t>
  </si>
  <si>
    <t>7425</t>
  </si>
  <si>
    <t>FUTURA PREMIUM TINTA PARA PISO AZUL 18L</t>
  </si>
  <si>
    <t>7427</t>
  </si>
  <si>
    <t>UNIDUT RETO ALUM 2</t>
  </si>
  <si>
    <t>UNIDUT MULTIPLO 2</t>
  </si>
  <si>
    <t>ELETRODUTO GALV MED 3 (1,11) C/LV</t>
  </si>
  <si>
    <t>UNIDUT CONICO ALUM 3</t>
  </si>
  <si>
    <t>CONDULETE MULTIPLO C/TP X 3</t>
  </si>
  <si>
    <t>INTERRUPTOR SIMPLES 10A AM GRIS</t>
  </si>
  <si>
    <t>TAMPA ALUM P/1 INT SIMPLES 1/2 - 3/4</t>
  </si>
  <si>
    <t>7428</t>
  </si>
  <si>
    <t>WC QUÍMICO STANDARD O01XZV, LIMPEZA SEMANAL</t>
  </si>
  <si>
    <t>7429</t>
  </si>
  <si>
    <t>ANDAIME DE 1,5 C/</t>
  </si>
  <si>
    <t>PISOS METÁLICOS 1,5</t>
  </si>
  <si>
    <t>RODAS GIRATÓRIAS C/ FREIO</t>
  </si>
  <si>
    <t>ESCADAS P/ ANDAIME</t>
  </si>
  <si>
    <t>7430</t>
  </si>
  <si>
    <t xml:space="preserve">AMERICA RENTAL </t>
  </si>
  <si>
    <t>AMERICA RENTAL EQUIPAMENTOS LTDA</t>
  </si>
  <si>
    <t>Allanis</t>
  </si>
  <si>
    <t>11 99104-2685</t>
  </si>
  <si>
    <t>PAINEL 1X1</t>
  </si>
  <si>
    <t>7431</t>
  </si>
  <si>
    <t>7432</t>
  </si>
  <si>
    <t>FRETE DE RETIRA</t>
  </si>
  <si>
    <t>TAXA DE MOBILIZAÇÃO</t>
  </si>
  <si>
    <t>7433</t>
  </si>
  <si>
    <t>JOSÉ ROBERTO</t>
  </si>
  <si>
    <t>E.E José Roberto Friebolin</t>
  </si>
  <si>
    <t>Rua: Bahia, 392</t>
  </si>
  <si>
    <t>Vila Rosália</t>
  </si>
  <si>
    <t>07072-200</t>
  </si>
  <si>
    <t>ARGAMASSA PARA PORCELANATO INTERNO 20KG CINZA QUARTZOLIT</t>
  </si>
  <si>
    <t>PORCELANATO YORK WH 87,7X87,7CM CAIXA 1,54M² RETIFICADO BRANCO</t>
  </si>
  <si>
    <t>JD ALINE</t>
  </si>
  <si>
    <t>E.E JD ALINE</t>
  </si>
  <si>
    <t>R. Benedita Teodoro da Silva, 286</t>
  </si>
  <si>
    <t>Jardim Santiago</t>
  </si>
  <si>
    <t xml:space="preserve">Hortolândia </t>
  </si>
  <si>
    <t>13185-828</t>
  </si>
  <si>
    <t>7434</t>
  </si>
  <si>
    <t>ESPACADOR NIVELADOR SLIM 2,0 MM C/1000 PCS</t>
  </si>
  <si>
    <t xml:space="preserve"> R. Antônio Benedito Jesus Mte., 174 </t>
  </si>
  <si>
    <t>Jardim Marina</t>
  </si>
  <si>
    <t>13343-56</t>
  </si>
  <si>
    <t>Indaiatuba</t>
  </si>
  <si>
    <t>EE MARIA DE LOURDES STIPP STEFFEN</t>
  </si>
  <si>
    <t>7435</t>
  </si>
  <si>
    <t>7436</t>
  </si>
  <si>
    <t>7437</t>
  </si>
  <si>
    <t>POSTE PADRÃO RANGEL</t>
  </si>
  <si>
    <t>Karolina</t>
  </si>
  <si>
    <t>19 99244-5615</t>
  </si>
  <si>
    <t>TEL AUTO-BROCANTE SX AUTO BR CH.5/16 N12X3</t>
  </si>
  <si>
    <t>TEL AUTO-BROCANTE SX AUTO BR CH.5/16 N12X1</t>
  </si>
  <si>
    <t>TEL AUTO-BROCANTE P/EMENDA SX AUTO BR CH.5/16 N12X7/8 COSTURA</t>
  </si>
  <si>
    <t>38,05</t>
  </si>
  <si>
    <t>16,38</t>
  </si>
  <si>
    <t>19,74</t>
  </si>
  <si>
    <t>7438</t>
  </si>
  <si>
    <t>7439</t>
  </si>
  <si>
    <t>AREIA GROSSA</t>
  </si>
  <si>
    <t>7440</t>
  </si>
  <si>
    <t>Argamassa para Porcelanato Interno 20kg Cinza Quartzolit, CINZA, 20KG</t>
  </si>
  <si>
    <t>Porcelanato York WH 87,7x87,7cm Caixa 1,54m² Retificado Branco, BRANCO, ., 87,7X87,7</t>
  </si>
  <si>
    <t>Rejunte Flexível, Cinza Platina, 5kg, CINZA PLATINA, 5KG,</t>
  </si>
  <si>
    <t>7441</t>
  </si>
  <si>
    <t>KIT PORTA PRONTA P/ DRYWALL 82CMX95MM ESQUERDO</t>
  </si>
  <si>
    <t>PAR AFUSO GN25 ANCORA</t>
  </si>
  <si>
    <t>MAS SA PRONTA P/ DRYWALL MAXCRYL 15 KG</t>
  </si>
  <si>
    <t>MON TANTE 70X30X3000MM DRYWALL</t>
  </si>
  <si>
    <t>GUIA 70X30X3000MM</t>
  </si>
  <si>
    <t>7442</t>
  </si>
  <si>
    <t>AMANCO JOELHO 45 ESG. 150MM</t>
  </si>
  <si>
    <t>7443</t>
  </si>
  <si>
    <t>VIDRO INCOLOR 3MM COMUM – SÓ CORTADO</t>
  </si>
  <si>
    <t>0,690 x 0,120</t>
  </si>
  <si>
    <t>0,705 x 0,120</t>
  </si>
  <si>
    <t>0,690 x 0,300</t>
  </si>
  <si>
    <t>MASSA CINZA</t>
  </si>
  <si>
    <t>7444</t>
  </si>
  <si>
    <t>7445</t>
  </si>
  <si>
    <t>blocos 14x19x39</t>
  </si>
  <si>
    <t>meio bloco 14</t>
  </si>
  <si>
    <t>7446</t>
  </si>
  <si>
    <t>frete</t>
  </si>
  <si>
    <t>20</t>
  </si>
  <si>
    <t>PAULO CAMILLO</t>
  </si>
  <si>
    <t xml:space="preserve"> EE PAULO CAMILO DE CAMARGO</t>
  </si>
  <si>
    <t>R. Catulo da Paixão Cearense, 110</t>
  </si>
  <si>
    <t>Jardim Sao Bento</t>
  </si>
  <si>
    <t>13187-112</t>
  </si>
  <si>
    <t>Hortolândia</t>
  </si>
  <si>
    <t>7447</t>
  </si>
  <si>
    <t>GIRICA CARRINHO DE MAO - 60 LITROS - EXTRA FORTE</t>
  </si>
  <si>
    <t>7448</t>
  </si>
  <si>
    <t>ESPUMA EXPANSIVA quartz 320G</t>
  </si>
  <si>
    <t>REJUNTE QUARTZOLIT 5KG</t>
  </si>
  <si>
    <t>PU CINZA 280ML</t>
  </si>
  <si>
    <t>Argamassa Int 20K Quart</t>
  </si>
  <si>
    <t>7449</t>
  </si>
  <si>
    <t>MEIO BLOCO 14</t>
  </si>
  <si>
    <t xml:space="preserve">AREIA MÉDIA </t>
  </si>
  <si>
    <t>7450</t>
  </si>
  <si>
    <t>PORCELANATO RETIFICADO MUNARI BRANCO ACETINADO 60X60CM CAIXA 1,80 M² -</t>
  </si>
  <si>
    <t>PORCELANATO RETIFICADO MUNARI BRANCO ACETINADO 60X60CM CAIXA 1,80 M²</t>
  </si>
  <si>
    <t>ANDAIME DE 1,5 ( 2 TORRES C/ 8M E 02 TORRES C/ 5M )</t>
  </si>
  <si>
    <t>7451</t>
  </si>
  <si>
    <t>7452</t>
  </si>
  <si>
    <t>28/42/56/84</t>
  </si>
  <si>
    <t>7453</t>
  </si>
  <si>
    <t>TUBO GALV.LEVE 2"X1,95MM 50,80 S/ROS-15,00</t>
  </si>
  <si>
    <t>TUBO GALV.LEVE 1.1/2X1,95MM 38,1 S/ROS12,46</t>
  </si>
  <si>
    <t>CURVA 180 - 1".1/2</t>
  </si>
  <si>
    <t>TAMPAO P/TUBO 2" - 50,8MM</t>
  </si>
  <si>
    <t>7454</t>
  </si>
  <si>
    <t>JULIO SECCO</t>
  </si>
  <si>
    <t>E. E. Júlio Secco de Carvalho</t>
  </si>
  <si>
    <t xml:space="preserve">R. Amelletto Franceschelli, 286 </t>
  </si>
  <si>
    <t>Solemar</t>
  </si>
  <si>
    <t>11709-140</t>
  </si>
  <si>
    <t xml:space="preserve">Praia Grande </t>
  </si>
  <si>
    <t>CANTONEIRA ALUM.L 3/4 3MT</t>
  </si>
  <si>
    <t>VEDA CALHA ACRILICO CORTAG</t>
  </si>
  <si>
    <t>VALVULA LAVATORIO S/L 7/8 SLIM</t>
  </si>
  <si>
    <t>BARONEFLEX PU40 MULTIUSO</t>
  </si>
  <si>
    <t>PARAF BROCANTE SEX C/ARR</t>
  </si>
  <si>
    <t>7455</t>
  </si>
  <si>
    <t>7456</t>
  </si>
  <si>
    <t>AMANCO JOELHO 45 ESG. 100MM</t>
  </si>
  <si>
    <t>AMANCO LUVA SIMPLES ESG. 100MM</t>
  </si>
  <si>
    <t>AMANCO TUBO 6M ESG. 100MM</t>
  </si>
  <si>
    <t>AMANCO ADESIVO PVC 850G</t>
  </si>
  <si>
    <t>7457</t>
  </si>
  <si>
    <t>7458</t>
  </si>
  <si>
    <t>PAI &amp; FILHOS</t>
  </si>
  <si>
    <t>MPN Materiais para Construção</t>
  </si>
  <si>
    <t>Fabio</t>
  </si>
  <si>
    <t xml:space="preserve"> 19 3816-3971</t>
  </si>
  <si>
    <t>7459</t>
  </si>
  <si>
    <t>REDE PARA FUTSAL, EM FIO DE POLIETILENO 100% PURO DE ALTA DENSIDADE COM 02MM DE ESP.</t>
  </si>
  <si>
    <t>7460</t>
  </si>
  <si>
    <t>REDE PARA VOLEIBOL, COM MEDIDA OFICIAL, EM FIO DE POLIETILENO 100% PURO, COM
02MM, MALHA 10X10CM, COM 04 LONAS IMPERMEÁVEIS E COSTURA DUPLA.</t>
  </si>
  <si>
    <t>CURVA 180 X 1.1/2" GALV.</t>
  </si>
  <si>
    <t>PINO PARA SUPORTE 1/2 7 CM</t>
  </si>
  <si>
    <t>CHUMBADOR CBA 1/4" X 3"</t>
  </si>
  <si>
    <t>CHUMBADOR CBA 1/4" X 2"</t>
  </si>
  <si>
    <t>DISCO FLAP 40 4.1/2"</t>
  </si>
  <si>
    <t>7461</t>
  </si>
  <si>
    <t>7462</t>
  </si>
  <si>
    <t>ABRACADEIRA U JL J 4 C/050</t>
  </si>
  <si>
    <t>PARAF.MAD.CH F.PHILIPS 4,5 X45 ZI C/BUCHA 08 C/200 PCT</t>
  </si>
  <si>
    <t>7463</t>
  </si>
  <si>
    <t>Soleira de 82*17,5</t>
  </si>
  <si>
    <t>Soleiras de 20cmx3m</t>
  </si>
  <si>
    <t>7464</t>
  </si>
  <si>
    <t>TRANS JZ</t>
  </si>
  <si>
    <t>TRANS JZ TRANSPORTE E MATERIAIS PARA CONSTRUÇÃO LTDA</t>
  </si>
  <si>
    <t xml:space="preserve">José </t>
  </si>
  <si>
    <t xml:space="preserve"> 45.340.135 0001/ 34</t>
  </si>
  <si>
    <t xml:space="preserve"> 19 98272-7145</t>
  </si>
  <si>
    <t>Megalum Alumínio Ltda</t>
  </si>
  <si>
    <t>Megalum Alumínio</t>
  </si>
  <si>
    <t>11 98142-3384</t>
  </si>
  <si>
    <t>Rita</t>
  </si>
  <si>
    <t>05.515.029/0001-20</t>
  </si>
  <si>
    <t xml:space="preserve">PERFIL U </t>
  </si>
  <si>
    <t>7465</t>
  </si>
  <si>
    <t>7466</t>
  </si>
  <si>
    <t>7467</t>
  </si>
  <si>
    <t>4</t>
  </si>
  <si>
    <t xml:space="preserve">Instalação de calhas moldura </t>
  </si>
  <si>
    <t>PRIMÃO CALHAS</t>
  </si>
  <si>
    <t>William</t>
  </si>
  <si>
    <t>Willian Gasparetto</t>
  </si>
  <si>
    <t>ARGAMASSA AC3 CINZA 20KG QUARTZOLI</t>
  </si>
  <si>
    <t>7469</t>
  </si>
  <si>
    <t>BASE P CORALIT ALTO BRILHO ULTRA RESIST 3,2L CORAL CASTELO DO DESERTO GL 5186 20YY 53/124 CORALIT ULT</t>
  </si>
  <si>
    <t>BASE P CORALIT ALTO BRILHO ULTRA RESIST 3,2L CORAL BRONZE PALM SPRINGS GL 5203 20YY 39/130 CORALIT UL</t>
  </si>
  <si>
    <t>7468</t>
  </si>
  <si>
    <t>TUBO PVC BRANCO 75MM 6MTS</t>
  </si>
  <si>
    <t>JOELHO BRANCO 75MM 90 G</t>
  </si>
  <si>
    <t>7470</t>
  </si>
  <si>
    <t>TUBO PVC BRANCO 100MM 6MTS</t>
  </si>
  <si>
    <t>JOELHO BRANCO 100MM 90 G</t>
  </si>
  <si>
    <t>7471</t>
  </si>
  <si>
    <t>PA AJUNTADEIRA BICO NR3 COM CB Y PLAST - COLLINS</t>
  </si>
  <si>
    <t>ENXADA LARGA FORJADA 1;5L COM CB - COLLINS</t>
  </si>
  <si>
    <t>TALHADEIRA ACO LORD 3/4 X 12</t>
  </si>
  <si>
    <t>PONTEIRO ACO LORD 3/4 X 12</t>
  </si>
  <si>
    <t>MARRETA TEKFUND C/CABO 1500GR</t>
  </si>
  <si>
    <t>7472</t>
  </si>
  <si>
    <t>TUBO GALV.LEVE 1.1/2X1,95MM 38,1 S/ROS12,46 K</t>
  </si>
  <si>
    <t>METALON 60 X 40 GALVANIZADO 1,25MM 12,23 KG/BR</t>
  </si>
  <si>
    <t>METALON 25 X 25 GALVANIZADO 1,25MM 5,72 KG/BR</t>
  </si>
  <si>
    <t>CHAPA GALV.18 -1,25MM 3 X 1,20 -10,20 KG/M2</t>
  </si>
  <si>
    <t>7473</t>
  </si>
  <si>
    <t>TELA ALAMBRADO MALHA 2" FIO 12 GALV. 1,950</t>
  </si>
  <si>
    <t>7474</t>
  </si>
  <si>
    <t>7475</t>
  </si>
  <si>
    <t>7476</t>
  </si>
  <si>
    <t xml:space="preserve">Movelix caçambas </t>
  </si>
  <si>
    <t>Movelix caçambas Ltda</t>
  </si>
  <si>
    <t>Saulo</t>
  </si>
  <si>
    <t>11 96732-7536</t>
  </si>
  <si>
    <t>TELA ALAMBRADO MALHA 2" FIO 10 GALV. 4m</t>
  </si>
  <si>
    <t>TELA ALAMBRADO MALHA 2" FIO 10 GALV. 2,40m</t>
  </si>
  <si>
    <t>ARAME FIO 16 GALV.</t>
  </si>
  <si>
    <t>ok</t>
  </si>
  <si>
    <t>7477</t>
  </si>
  <si>
    <t>20/08/2025 Total</t>
  </si>
  <si>
    <t>21/08/2025 Total</t>
  </si>
  <si>
    <t>19/08/2025 Total</t>
  </si>
  <si>
    <t>25/08/2025 Total</t>
  </si>
  <si>
    <t>26/08/2025 Total</t>
  </si>
  <si>
    <t>MARIA DE LOURDES Total</t>
  </si>
  <si>
    <t>28/08/2025 Total</t>
  </si>
  <si>
    <t>15/08/2025 Total</t>
  </si>
  <si>
    <t>18/08/2025 Total</t>
  </si>
  <si>
    <t>22/08/2025 Total</t>
  </si>
  <si>
    <t>24/08/2025 Total</t>
  </si>
  <si>
    <t>01/09/2025 Total</t>
  </si>
  <si>
    <t>17/08/2025 Total</t>
  </si>
  <si>
    <t>JOSÉ ROBERTO Total</t>
  </si>
  <si>
    <t>JD ALINE Total</t>
  </si>
  <si>
    <t>PAULO CAMILLO Total</t>
  </si>
  <si>
    <t>JULIO SECCO Total</t>
  </si>
  <si>
    <t>QUADRO DISTR CH SOB 16/12 100A</t>
  </si>
  <si>
    <t>BARRAMENTO BIFASICO 16DIN 100A</t>
  </si>
  <si>
    <t>REFLETOR LED PLAY 200W 6500K PT</t>
  </si>
  <si>
    <t>TOMADA RED HOR 2P+T 20A 250V S/PLACA VM</t>
  </si>
  <si>
    <t>CABO FLEX750V 1,5MM2 PT</t>
  </si>
  <si>
    <t>CABO FLEX750V 2,5MM2 VM</t>
  </si>
  <si>
    <t>CABO FLEX750V 2,5MM2 AM</t>
  </si>
  <si>
    <t>CABO FLEX750V 2,5MM2 AZ CL</t>
  </si>
  <si>
    <t>ABRACADEIRA GALV D C/CUNHA 3/4</t>
  </si>
  <si>
    <t>BUCHA S8 PARAFUSO PVC</t>
  </si>
  <si>
    <t>PARAFUSO SEXTAVADO 3/16X60MM P/BUCHA S08</t>
  </si>
  <si>
    <t>BROCA ACO RAPIDO 6,00MM</t>
  </si>
  <si>
    <t>BROCA SDS PLUS 8MM X 95MM X 160MM</t>
  </si>
  <si>
    <t>7478</t>
  </si>
  <si>
    <t>QUADRO CEMAR II EMB S/B 4364 44/32 100A</t>
  </si>
  <si>
    <t>7479</t>
  </si>
  <si>
    <t>ABRACADEIRA TIPO U GALV.OMEGA 4</t>
  </si>
  <si>
    <t>7480</t>
  </si>
  <si>
    <t>PAINEL METALICO FORTEQUIP 1.00x1.50m</t>
  </si>
  <si>
    <t>DIAGONAL METALICA FORTEQUIP 2.12m</t>
  </si>
  <si>
    <t>PISO METALICO FORTEQUIP 0.37x1.50m</t>
  </si>
  <si>
    <t>7481</t>
  </si>
  <si>
    <t>27/08/2025 Total</t>
  </si>
  <si>
    <t>eURINY DE SOUZA</t>
  </si>
  <si>
    <t>7482</t>
  </si>
  <si>
    <t>7483</t>
  </si>
  <si>
    <t>7484</t>
  </si>
  <si>
    <t>MINI DISJUNTOR BIPOLAR 50A CURVA C 3KA</t>
  </si>
  <si>
    <t>HASTE ATERR B. CAMADA 5/8 X 2,40MTS</t>
  </si>
  <si>
    <t>CABO FLEX750V 6,0MM2 PT</t>
  </si>
  <si>
    <t>CABO FLEX750V 6,0MM2 AZ CL</t>
  </si>
  <si>
    <t>CONDULETE ALUM MULTIPLO X 3/4 S/T S/PINT</t>
  </si>
  <si>
    <t>TAMPA ALUM 1/2-3/4 CEGA S/PINTURA</t>
  </si>
  <si>
    <t>CONDULETE ALUM LB 3/4 S/TP S/ROSC S/PINT</t>
  </si>
  <si>
    <t>TAMPA CEGA 1/2 E 3/4 S/PINTURA</t>
  </si>
  <si>
    <t>7485</t>
  </si>
  <si>
    <t>30/45</t>
  </si>
  <si>
    <t>LT 06</t>
  </si>
  <si>
    <t>CUBAS DE LOUÇA</t>
  </si>
  <si>
    <t>7486</t>
  </si>
  <si>
    <t>7487</t>
  </si>
  <si>
    <t>7488</t>
  </si>
  <si>
    <t>7489</t>
  </si>
  <si>
    <t>FENIX 1000/09 ROLO LA DE CARNEIRO 100% 09CM [</t>
  </si>
  <si>
    <t>FUTURA FUTURIT ESM SINT.BRILHO AZUL DEL REY 3,6L</t>
  </si>
  <si>
    <t>ITAQUA AGUARRAZ 5L [</t>
  </si>
  <si>
    <t>7490</t>
  </si>
  <si>
    <t>PFW ASTM-A572-50 200 X 15 X 6.000</t>
  </si>
  <si>
    <t>PFW ASTM-A572-50 200 X 22,5 X 6.000</t>
  </si>
  <si>
    <t>PFW ASTM-A572-50 150 X 18 X 6.000</t>
  </si>
  <si>
    <t>EE Benedito calixto</t>
  </si>
  <si>
    <t>BENEDITO CALIXTO</t>
  </si>
  <si>
    <t xml:space="preserve">Av. Rui Barbosa, 180 </t>
  </si>
  <si>
    <t xml:space="preserve"> 11740-000</t>
  </si>
  <si>
    <t xml:space="preserve"> Itanhaém</t>
  </si>
  <si>
    <t>7491</t>
  </si>
  <si>
    <t>PAULISTEEL COMERCIAL DE FERRO E AÇO LTDA</t>
  </si>
  <si>
    <t xml:space="preserve">PAULISTEEL </t>
  </si>
  <si>
    <t>Igor</t>
  </si>
  <si>
    <t xml:space="preserve">CHAPA DE A/C - SAE 1010/20 DE #1/4" (6,30) X 200 X 400 MM </t>
  </si>
  <si>
    <t>CHAPA DE A/C - SAE 1010/20 DE #1/4" (6,30) X 200 X 200 MM</t>
  </si>
  <si>
    <t>30/40/50</t>
  </si>
  <si>
    <t>TB RD 31,75 X 1,55 MM (1.1/4") GALV</t>
  </si>
  <si>
    <t>7492</t>
  </si>
  <si>
    <t>7493</t>
  </si>
  <si>
    <t xml:space="preserve">FRETE </t>
  </si>
  <si>
    <t>PLATAFORMA</t>
  </si>
  <si>
    <t>7494</t>
  </si>
  <si>
    <t>7495</t>
  </si>
  <si>
    <t>PLATAFORMAS 1,5</t>
  </si>
  <si>
    <t>RODAS</t>
  </si>
  <si>
    <t>7496</t>
  </si>
  <si>
    <t>7498</t>
  </si>
  <si>
    <t>PLATAFORMA 1.5</t>
  </si>
  <si>
    <t>DIAGONAL 1.5</t>
  </si>
  <si>
    <t>7499</t>
  </si>
  <si>
    <t>Daniella Rodrigues de Souza Santos</t>
  </si>
  <si>
    <t>Circo Play</t>
  </si>
  <si>
    <t>2 redes de proteção, Fio 2 Malha 12 cm c/ instalação e acessórios, branca.</t>
  </si>
  <si>
    <t>7497</t>
  </si>
  <si>
    <t>PLATAFORMAS 1,5 X 1,5</t>
  </si>
  <si>
    <t>TRAVAS</t>
  </si>
  <si>
    <t>7500</t>
  </si>
  <si>
    <t>7501</t>
  </si>
  <si>
    <t>35</t>
  </si>
  <si>
    <t>MISTURADOR PAREDE CABINHO 1/4 CEMIX VOLTA</t>
  </si>
  <si>
    <t>TORNEIRA BICA MOVEL COZINHA CEMIX PAREDE</t>
  </si>
  <si>
    <t>SIFAO SANF UNIVERSAL COPO CRO SSUC2</t>
  </si>
  <si>
    <t>VALV AMERICANA 31/2 CR</t>
  </si>
  <si>
    <t>PORTA GRELHA QUADRADO INOX 15CM INSTAL</t>
  </si>
  <si>
    <t>GRELHA QUADRADA INOX C/FECHO 15CM INSTAL</t>
  </si>
  <si>
    <t>MAXI AQUECEDOR ULTRA 220V 5500</t>
  </si>
  <si>
    <t>ENGATE FLEXIVEL INOX 1/2X60CM NIPLE SOLTO</t>
  </si>
  <si>
    <t>7502</t>
  </si>
  <si>
    <t>PARAFUSO GN25 ANCORA</t>
  </si>
  <si>
    <t>7503</t>
  </si>
  <si>
    <t>7504</t>
  </si>
  <si>
    <t>7505</t>
  </si>
  <si>
    <t>CHU PARABOLT C/PO PB 3/8 X 5</t>
  </si>
  <si>
    <t>7506</t>
  </si>
  <si>
    <t>LUMINARIA 2X32/40W DIFUSOR ACRILICO 84005</t>
  </si>
  <si>
    <t>7507</t>
  </si>
  <si>
    <t>TINTA PISO BRANCO 18L FUTURA</t>
  </si>
  <si>
    <t>7508</t>
  </si>
  <si>
    <t>ESPACADOR NIVELADOR SLIM 2,0 MM (BRANCO) PCT</t>
  </si>
  <si>
    <t>JOELHO ESGOTO KRONA/FORTLEV/PLASTILIT 100X90MM</t>
  </si>
  <si>
    <t xml:space="preserve"> PAINEL METALICO 1,5M </t>
  </si>
  <si>
    <t xml:space="preserve"> PLATAFORMA P/ ANDAIMES 1.5M</t>
  </si>
  <si>
    <t>7509</t>
  </si>
  <si>
    <t>SAPATA DIVERSOS AJUSTAVEL</t>
  </si>
  <si>
    <t>GUARDA CORPO S/ PORTA C/ ROD. METALSAFE 1.50m</t>
  </si>
  <si>
    <t>7510</t>
  </si>
  <si>
    <t xml:space="preserve"> Resinado 2,20 x 1,10 x 10MM</t>
  </si>
  <si>
    <t>Pontalete 6cm x 6cm Pinus c/3mts</t>
  </si>
  <si>
    <t xml:space="preserve"> Prego 17 x 21</t>
  </si>
  <si>
    <t>Sarrafo 2cm x 10cm Pinus c/3mts</t>
  </si>
  <si>
    <t>7511</t>
  </si>
  <si>
    <t>BUC FISCHER ADESIVO EPOXI 1KG COMUM (ALTA FLUIDEZ - ESCORRE</t>
  </si>
  <si>
    <t>PEDRA 1</t>
  </si>
  <si>
    <t>7512</t>
  </si>
  <si>
    <t>CIMENTOCNSENTREGACIMENTO CPII 50KG LIZ/</t>
  </si>
  <si>
    <t>ARGAMASSA ACIII SUPERKOLA</t>
  </si>
  <si>
    <t>7513</t>
  </si>
  <si>
    <t>TERMINAL COMPRESSAO 50MM 1F1C M8</t>
  </si>
  <si>
    <t>TERMINAL COMPRESSAO 35MM 1F1C M8</t>
  </si>
  <si>
    <t>CABECOTE ALUMINIO 2.1/2</t>
  </si>
  <si>
    <t>BAIRRO JAIRE</t>
  </si>
  <si>
    <t>E E Bairro Jaire</t>
  </si>
  <si>
    <t>Estrada Municipal Iguape Pariquera Acu</t>
  </si>
  <si>
    <t>Avenida Jaire</t>
  </si>
  <si>
    <t>7514</t>
  </si>
  <si>
    <t>CABO FLEX 750V 50MM PT</t>
  </si>
  <si>
    <t>CABO FLEX 750V 35MM VD</t>
  </si>
  <si>
    <t>CABO FLEX 750V 35MM PT</t>
  </si>
  <si>
    <t>7515</t>
  </si>
  <si>
    <t>TELA NYLON TAPUME TELAPLAST PLASTCOR 1,20M X 50M FIT LARANJA</t>
  </si>
  <si>
    <t>7517</t>
  </si>
  <si>
    <t>7516</t>
  </si>
  <si>
    <t>Gonçales &amp; Cia Ltda</t>
  </si>
  <si>
    <t>MIL MÁQUINAS</t>
  </si>
  <si>
    <t>Daiane</t>
  </si>
  <si>
    <t>19 97419-7882</t>
  </si>
  <si>
    <t>7518</t>
  </si>
  <si>
    <t>Painel andaime</t>
  </si>
  <si>
    <t xml:space="preserve">Plataformas </t>
  </si>
  <si>
    <t>Rodas</t>
  </si>
  <si>
    <t>Guarda corpo</t>
  </si>
  <si>
    <t>7519</t>
  </si>
  <si>
    <t>OTTO B.NEUTROL 45 A LATA 900ML</t>
  </si>
  <si>
    <t>7520</t>
  </si>
  <si>
    <t>E.E Margarida Pinho Rodrigues</t>
  </si>
  <si>
    <t>MARGARIDA PINHO</t>
  </si>
  <si>
    <t xml:space="preserve">R: Drº - R. Dr. Polydoro de Oliveira Bittencourt, 300 </t>
  </si>
  <si>
    <t>11330-570</t>
  </si>
  <si>
    <t xml:space="preserve"> Vila Margarida</t>
  </si>
  <si>
    <t>7521</t>
  </si>
  <si>
    <t>TELHA OND. CRFS BRASILIT 1,83X1,10X6MM</t>
  </si>
  <si>
    <t>TELHA OND. CRFS BRASILIT 2,13X1,10X6MM</t>
  </si>
  <si>
    <t>PINUS/TABUA 30 BR 3,0M</t>
  </si>
  <si>
    <t>HASTE C/ ROSCA PORCA 6X300MM FRAZAO</t>
  </si>
  <si>
    <t>CONJUNTO DE VEDACAO 1/4 FRAZAO</t>
  </si>
  <si>
    <t>FITA VEDA TUDO BRASILIT 0,20 X 10M</t>
  </si>
  <si>
    <t>7522</t>
  </si>
  <si>
    <t>CONDULETE ALUM MULTIPLO X 2 C/T S/PINT</t>
  </si>
  <si>
    <t>ABRACADEIRA GALV D C/CUNHA 2</t>
  </si>
  <si>
    <t>DUTO CORR PEAD 2 DN63 PT</t>
  </si>
  <si>
    <t>CABO FLEX750V 4,0MM2 CZ</t>
  </si>
  <si>
    <t>CABO FLEX750V 2,5MM2 VD</t>
  </si>
  <si>
    <t>CABO FLEX750V 25MM2 PT</t>
  </si>
  <si>
    <t>CABO FLEX750V 25MM2 VD</t>
  </si>
  <si>
    <t>KIT BARRAMENTO TRIFASICO 16DIN 100A</t>
  </si>
  <si>
    <t>KIT BARRAMENTO TRIFASICO 34DIN 100A</t>
  </si>
  <si>
    <t>7523</t>
  </si>
  <si>
    <t>7524</t>
  </si>
  <si>
    <t>E.E  Julio pardo</t>
  </si>
  <si>
    <t>JULIO PARDO</t>
  </si>
  <si>
    <t xml:space="preserve"> Av. Júlio Prestes de Albuquerque, 934 </t>
  </si>
  <si>
    <t>Nova Mirim</t>
  </si>
  <si>
    <t>11717-110</t>
  </si>
  <si>
    <t>CABO FLEX 750V 2,5MM BR</t>
  </si>
  <si>
    <t>CABO FLEX 750V 2,5MM VM</t>
  </si>
  <si>
    <t>CABO FLEX 750V 2,5MM PT</t>
  </si>
  <si>
    <t>CABO FLEX 750V 2,5MM AM</t>
  </si>
  <si>
    <t>CABO FLEX 750V 2,5MM CZ</t>
  </si>
  <si>
    <t>CABO FLEX 750V 2,5MM AZ CL</t>
  </si>
  <si>
    <t>7525</t>
  </si>
  <si>
    <t>FUTURA SUPER RENDIMENTO FOSCO LT BRANCO</t>
  </si>
  <si>
    <t>ROLO ANTI RESPINGO TIGRE 1374/23CM S/C</t>
  </si>
  <si>
    <t>CABO DE ROLO 1301/23CM TIGRE</t>
  </si>
  <si>
    <t>TRINCHA TIGRE 500 2 1/2</t>
  </si>
  <si>
    <t>7526</t>
  </si>
  <si>
    <t>CABO FLEX COBRECOM 2,50 MM VERDE</t>
  </si>
  <si>
    <t>7527</t>
  </si>
  <si>
    <t>7528</t>
  </si>
  <si>
    <t>DISJUNTOR CAIXA MOLD TRIP 80A 690V</t>
  </si>
  <si>
    <t>7529</t>
  </si>
  <si>
    <t>TOPLAR MUDANÇA</t>
  </si>
  <si>
    <t>13 97426-4258</t>
  </si>
  <si>
    <t>Cnpj: 31.143.195/0001-52</t>
  </si>
  <si>
    <t>Toplar mudanças e transportes ou Cristian Cleiton Pontes dos SantoSs</t>
  </si>
  <si>
    <t>7530</t>
  </si>
  <si>
    <t>ARG PORCEL INT CZ 20KG ROYAL GRES</t>
  </si>
  <si>
    <t>7531</t>
  </si>
  <si>
    <t>7532</t>
  </si>
  <si>
    <t>7533</t>
  </si>
  <si>
    <t>7534</t>
  </si>
  <si>
    <t>DEMOLIÇÃO, MOBILIZAÇÃO, EQUIPAMENTOS, E LIMPEZA DOS ENTULHOS.</t>
  </si>
  <si>
    <t>7535</t>
  </si>
  <si>
    <t>0/35</t>
  </si>
  <si>
    <t>RMO Demolidora</t>
  </si>
  <si>
    <t>11 95998-8376</t>
  </si>
  <si>
    <t>LOCAÇÃO DE PLATAFORMA AÉREA</t>
  </si>
  <si>
    <t>7536</t>
  </si>
  <si>
    <t>ART</t>
  </si>
  <si>
    <t>LOCAR GUINDASTES E TRANSPORTES INTERMODAIS S. A.</t>
  </si>
  <si>
    <t>LOCAR GUINDASTE</t>
  </si>
  <si>
    <t>Rodolfo</t>
  </si>
  <si>
    <t xml:space="preserve"> 11 96865-7052</t>
  </si>
  <si>
    <t>TELHA OND. CRFS BRASILIT 1,53X1,10X6MM</t>
  </si>
  <si>
    <t>PARAFUSO GALVANIZADO R.S. 110MM FRAZAO</t>
  </si>
  <si>
    <t>CONJUNTO DE VEDACAO 5/16 FRAZAO</t>
  </si>
  <si>
    <t>Rua Serra das Areias</t>
  </si>
  <si>
    <t xml:space="preserve"> Serra do Mar</t>
  </si>
  <si>
    <t>11729-899</t>
  </si>
  <si>
    <t>ALDEIA TEKOA MIRIM</t>
  </si>
  <si>
    <t>E.E.Indígena Aldeia Tekoa Mirim</t>
  </si>
  <si>
    <t>7537</t>
  </si>
  <si>
    <t>ARGAMASSA COMUM</t>
  </si>
  <si>
    <t>7538</t>
  </si>
  <si>
    <t>7539</t>
  </si>
  <si>
    <t>Viga 5cm x 11cm Cambará c/4mts</t>
  </si>
  <si>
    <t>7540</t>
  </si>
  <si>
    <t>Ripa 1.5x5cm c/ 3, mts Cambará</t>
  </si>
  <si>
    <t>TINTA PISO CINZA 18L FUTURA</t>
  </si>
  <si>
    <t>FITA CREPE 48MM X 50M ADERE</t>
  </si>
  <si>
    <t>7541</t>
  </si>
  <si>
    <t>LOCAÇÃO DE PLATAFORMA AÉREA C/ SEGURO DE ROUBO E FURTO.</t>
  </si>
  <si>
    <t>TINTA PISO VERMELHO SEGURANÇA 3,6L FUTURA</t>
  </si>
  <si>
    <t>TINTA PISO PRETO 3,6L FUTURA</t>
  </si>
  <si>
    <t>7542</t>
  </si>
  <si>
    <t>7543</t>
  </si>
  <si>
    <t>CHAPA GALV.18 -1,25MM 2 X 1,20 -10,20 KG/M2</t>
  </si>
  <si>
    <t>7544</t>
  </si>
  <si>
    <t>METALON 30 X 30 - 1,20MM - 6.69 KG/BR</t>
  </si>
  <si>
    <t>DOBRADICA 3.1/2 X 3 REF.CAB. CHATA</t>
  </si>
  <si>
    <t>DOBRA CH.FF 18 -2,20 MTS X 1,20 MM 9,70 KG M2</t>
  </si>
  <si>
    <t>DOBRA CH. GALVANIZ. 16 -1,55MM 3,0MT 12,40 KG/M2</t>
  </si>
  <si>
    <t>7545</t>
  </si>
  <si>
    <t>7546</t>
  </si>
  <si>
    <t>RUFO C.D 120X26 Ref.254</t>
  </si>
  <si>
    <t>SELA CALHA PU40 CZA 400G Ref.84763</t>
  </si>
  <si>
    <t>BUCHA P/FIXACAO 10 Ref.118110</t>
  </si>
  <si>
    <t>PARAF CAB CHATA PHILLIPS 5,0X 60 CHIPB</t>
  </si>
  <si>
    <t>ESMERALDO SOARES</t>
  </si>
  <si>
    <t>E.E Esmeraldo Soares</t>
  </si>
  <si>
    <t>Av. Dep. Ulisses Guimarães, 180</t>
  </si>
  <si>
    <t xml:space="preserve"> Jardim Rio Branco</t>
  </si>
  <si>
    <t>11347-000</t>
  </si>
  <si>
    <t>7547</t>
  </si>
  <si>
    <t>CALHA GALV.85CM X 26 (0,50MM) SOB.MEDIDA</t>
  </si>
  <si>
    <t>CALHA GALV.25CM X 26 (0,50MM) SOB.MEDIDA</t>
  </si>
  <si>
    <t>7548</t>
  </si>
  <si>
    <t>7549</t>
  </si>
  <si>
    <t>FUTURA FUTURIT ESM SINT.BRILHO AZUL CELESTE 3,6L</t>
  </si>
  <si>
    <t xml:space="preserve">FUTURA FUTURIT ESM SINT.BRILHO GELO 3,6L </t>
  </si>
  <si>
    <t>ROMA 301/005 TRINCHA CABO PRETO/CERDA GRIS 3012"</t>
  </si>
  <si>
    <t>TRIONITE LIXA MASSA 100</t>
  </si>
  <si>
    <t>7550</t>
  </si>
  <si>
    <t>Cristian Cleiton Pontes dos Santos</t>
  </si>
  <si>
    <t>ARGAMASSA  PORCELANATO</t>
  </si>
  <si>
    <t>7551</t>
  </si>
  <si>
    <t>7552</t>
  </si>
  <si>
    <t>7553</t>
  </si>
  <si>
    <t>FRETE PLATAFORMA (SÓ IDA)</t>
  </si>
  <si>
    <t>QF TRANSPORTES</t>
  </si>
  <si>
    <t>T Q DE FREITAS TRANSPORTES ME</t>
  </si>
  <si>
    <t xml:space="preserve"> 11 94255-9950</t>
  </si>
  <si>
    <t>FUNDO DE QUADRO</t>
  </si>
  <si>
    <t>7554</t>
  </si>
  <si>
    <t>FUTURA FUTURIT ESM SINT.FOSCO GRAFITE 3,6L</t>
  </si>
  <si>
    <t>FUTURA STANDARD SUPER RENDIMENTO CONCRETO 18L</t>
  </si>
  <si>
    <t>7555</t>
  </si>
  <si>
    <t xml:space="preserve">AVARIA ANDAIME TUBULAR 1,5 MT  </t>
  </si>
  <si>
    <t>7556</t>
  </si>
  <si>
    <t>TUPAN ASS.UNIV PP EXPORT CONV BR</t>
  </si>
  <si>
    <t>CENSI TUBO EXTENS.CROMADO 7154</t>
  </si>
  <si>
    <t>ASTRA SPUD 1.1/2 BS5</t>
  </si>
  <si>
    <t>7557</t>
  </si>
  <si>
    <t>7558</t>
  </si>
  <si>
    <t>Tampas em aço para voleibol</t>
  </si>
  <si>
    <t>7559</t>
  </si>
  <si>
    <t>TB RET 60 X 40 X 1.50 FQ 1B</t>
  </si>
  <si>
    <t>7560</t>
  </si>
  <si>
    <t>7561</t>
  </si>
  <si>
    <t>7562</t>
  </si>
  <si>
    <t>CAMINHÕES DE TERRA e MÁQUINA.</t>
  </si>
  <si>
    <t>7563</t>
  </si>
  <si>
    <t>HENRIQUE AMARAL NORBERTO</t>
  </si>
  <si>
    <t>PURO VERDE JARDINAGEM</t>
  </si>
  <si>
    <t>Henrique</t>
  </si>
  <si>
    <t>15 99622-8382</t>
  </si>
  <si>
    <t>pix 15 99622 8382</t>
  </si>
  <si>
    <t>FITA ANTID. PRETO 3M</t>
  </si>
  <si>
    <t>FITA ANTID. PRETO 3M,</t>
  </si>
  <si>
    <t>7564</t>
  </si>
  <si>
    <t>CONTAINER 2,5</t>
  </si>
  <si>
    <t>7565</t>
  </si>
  <si>
    <t>RODA METAL. C/ ROLAMENTO DIVERSOS POLIURETANO FREIO</t>
  </si>
  <si>
    <t>7566</t>
  </si>
  <si>
    <t>RUFO C.D 120X14 Ref.23645</t>
  </si>
  <si>
    <t>46.044.268/0001-26</t>
  </si>
  <si>
    <t>7567</t>
  </si>
  <si>
    <t>TELA ALAMBRADO MALHA 2" FIO 12 GALV 3,0m</t>
  </si>
  <si>
    <t>FUTURIT ESMALTE BRI AZUL CELESTE 3,6L STANDARD FUTURA</t>
  </si>
  <si>
    <t>BASE B2 ESMALTE COR E PROTECAO BRI 3,2L SUVINIL SINO DA IGREJA GL SUVINIL E336</t>
  </si>
  <si>
    <t>GESSO LENTO 40KG SIQUE</t>
  </si>
  <si>
    <t>BASE A2 ESMALTE COR E PROTECAO BRI 3,2L SUVINIL MONTAO DE TRIGO GL SUVINIL G015</t>
  </si>
  <si>
    <t>7568</t>
  </si>
  <si>
    <t>7569</t>
  </si>
  <si>
    <t>Blocos 14x19x39</t>
  </si>
  <si>
    <t>Meio bloco 14</t>
  </si>
  <si>
    <t>FUTURIT ESMALTE BRI CINZA MEDIO 3,6L STANDARD FUTURA</t>
  </si>
  <si>
    <t>01776 ROLO 09CM LA SINTETICA C/CABO 1366 TIGRE</t>
  </si>
  <si>
    <t>7570</t>
  </si>
  <si>
    <t>7571</t>
  </si>
  <si>
    <t>CIMENTO RETIRA</t>
  </si>
  <si>
    <t>7572</t>
  </si>
  <si>
    <t>QUADRO DISTR PVC SOB 08 DIN BR</t>
  </si>
  <si>
    <t>CABO FLEX750V 2,5MM2 PT</t>
  </si>
  <si>
    <t>CABO FLEX750V 4,0MM2 VM</t>
  </si>
  <si>
    <t>BROCA ACO RAPIDO 5,00MM</t>
  </si>
  <si>
    <t>FITA ISOLANTE 18MMX20M PT FITECK</t>
  </si>
  <si>
    <t>FITA ISOLANTE 18MM X 10M AZ FITECK</t>
  </si>
  <si>
    <t>DUTO CORR PEAD 3/4 DN25 PT</t>
  </si>
  <si>
    <t>TRILHO ACO LISO TS35 P/DISJ. 1MTS</t>
  </si>
  <si>
    <t>PARAFUSO SEXTAVADO 3/16X50MM P/BUCHA S08</t>
  </si>
  <si>
    <t>PROTETOR SURTO DPS CL II 20KA 275V FRONT</t>
  </si>
  <si>
    <t>7574</t>
  </si>
  <si>
    <t>7575</t>
  </si>
  <si>
    <t>FOX AMBIENTAL LOCACAO &amp; IMPORTACAO LTDA</t>
  </si>
  <si>
    <t xml:space="preserve">FOX AMBIENTAL </t>
  </si>
  <si>
    <t xml:space="preserve"> 13 97418-6400</t>
  </si>
  <si>
    <t>7576</t>
  </si>
  <si>
    <t>7577</t>
  </si>
  <si>
    <t>7573</t>
  </si>
  <si>
    <t>30/90</t>
  </si>
  <si>
    <t>DISCO SPED/INOX TITANIUM</t>
  </si>
  <si>
    <t>DISCO SPED/INOX TITANIUM 4.1/2X7/8X1.0</t>
  </si>
  <si>
    <t>RODO PLASTICO 60CM -</t>
  </si>
  <si>
    <t>7578</t>
  </si>
  <si>
    <t xml:space="preserve">ENXADA LARGA FORJADA 1;5L </t>
  </si>
  <si>
    <t>CARRINHO MAO 55 LITROS</t>
  </si>
  <si>
    <t>FITA ISOL 3M IMPERIAL 20 MTS</t>
  </si>
  <si>
    <t>TALHADEIRA LORD 3/4 X 10</t>
  </si>
  <si>
    <t>7579</t>
  </si>
  <si>
    <t>7580</t>
  </si>
  <si>
    <t>MALHA PAINEL Q 113 6,00X2,45 10X10 3,80M 26,46 KG</t>
  </si>
  <si>
    <t>7581</t>
  </si>
  <si>
    <t>CEMIX TORN.LAVAT.ALAV. B.ALT HOSPITALAR MESA</t>
  </si>
  <si>
    <t>LEVE BARRA APOIO RETA 40CM PCD POL</t>
  </si>
  <si>
    <t>LEVE BARRA APOIO RETA 80CM PCD POL</t>
  </si>
  <si>
    <t>EMMETI DUCHA HIG.ECO.1/2 GAT.ABS BR RG.MET.</t>
  </si>
  <si>
    <t>7582</t>
  </si>
  <si>
    <t>ABRACADEIRA D C/CUNHA PERFILACO B 3/4 C/100</t>
  </si>
  <si>
    <t>BARRAM BIFASICO CEMARPLAST II 4386 DIN 28 100A</t>
  </si>
  <si>
    <t>BUCHA FIXACAO ANCORA NYLON CAIXA 08 C/100</t>
  </si>
  <si>
    <t>CABO FLEX COBRECOM 2,50 MM BRANCO</t>
  </si>
  <si>
    <t>CABO FLEX COBRECOM 2,50 MM VERMELHO</t>
  </si>
  <si>
    <t>CJ.POLLAR S/PL 2 INT SIMPLES</t>
  </si>
  <si>
    <t>COND.FLEXIVEL METALICO DELCAFLEX PR C C/30M 3/4RL</t>
  </si>
  <si>
    <t>DAISA PLACA P/DAILET A 3/4 2 TECLAS</t>
  </si>
  <si>
    <t>DISJUNTOR BIPOLAR DIN WEG MDWP C 63A</t>
  </si>
  <si>
    <t>DISJUNTOR UNIPOLAR DIN WEG MDWP C 20A</t>
  </si>
  <si>
    <t>TOMADA PERLEX REDONDA 20A PT 5515PR</t>
  </si>
  <si>
    <t>7583</t>
  </si>
  <si>
    <t>RODA METALICA C/ ROL. DIVERSOS POLIURETANO FREIO</t>
  </si>
  <si>
    <t>7584</t>
  </si>
  <si>
    <t>7585</t>
  </si>
  <si>
    <t>7586</t>
  </si>
  <si>
    <t>janela de vidro incolor de 8 mm temperado 4 folhas 2 fixas 2 mover</t>
  </si>
  <si>
    <t>7587</t>
  </si>
  <si>
    <t>Vidraçaria Itororó Ltda Me</t>
  </si>
  <si>
    <t>VIDRAÇARIA ITORORÓ</t>
  </si>
  <si>
    <t xml:space="preserve"> 19 99585-5356</t>
  </si>
  <si>
    <t>7588</t>
  </si>
  <si>
    <t>AG MATERIAIS DE CONSTRUCAO LTDA</t>
  </si>
  <si>
    <t xml:space="preserve">AG MATERIAIS DE CONSTRUCAO </t>
  </si>
  <si>
    <t>15 99848-3723</t>
  </si>
  <si>
    <t>AREIA LAVADA MEDIA</t>
  </si>
  <si>
    <t>PEDRA BRITADA N° 1</t>
  </si>
  <si>
    <t>7589</t>
  </si>
  <si>
    <t xml:space="preserve"> pix 15998483723</t>
  </si>
  <si>
    <t>7590</t>
  </si>
  <si>
    <t>PISO PRETO 3,6L SUVINIL</t>
  </si>
  <si>
    <t>7591</t>
  </si>
  <si>
    <t>7592</t>
  </si>
  <si>
    <t>TUBO ESGOTO 6M 100MM 4"</t>
  </si>
  <si>
    <t>JOELHO ESG 100X45</t>
  </si>
  <si>
    <t>CIMENTO CPII 50KG VOTORANTIM</t>
  </si>
  <si>
    <t>BLOCO DE CONCRETO VEDACAO VAZADO 14X19X39CM</t>
  </si>
  <si>
    <t>PREGOS E PARAFUSOS</t>
  </si>
  <si>
    <t>PARAFUSO FRANCES ZINCADO COM PORCA</t>
  </si>
  <si>
    <t>7593</t>
  </si>
  <si>
    <t>03/09/2025 Total</t>
  </si>
  <si>
    <t>05/09/2025 Total</t>
  </si>
  <si>
    <t>22/09/2025 Total</t>
  </si>
  <si>
    <t>02/09/2025 Total</t>
  </si>
  <si>
    <t>06/09/2025 Total</t>
  </si>
  <si>
    <t>08/09/2025 Total</t>
  </si>
  <si>
    <t>29/08/2025 Total</t>
  </si>
  <si>
    <t>04/09/2025 Total</t>
  </si>
  <si>
    <t>10/09/2025 Total</t>
  </si>
  <si>
    <t>09/09/2025 Total</t>
  </si>
  <si>
    <t>BENEDITO CALIXTO Total</t>
  </si>
  <si>
    <t>BAIRRO JAIRE Total</t>
  </si>
  <si>
    <t>MARGARIDA PINHO Total</t>
  </si>
  <si>
    <t>JULIO PARDO Total</t>
  </si>
  <si>
    <t>ALDEIA TEKOA MIRIM Total</t>
  </si>
  <si>
    <t>ESMERALDO SOARES Total</t>
  </si>
  <si>
    <t>CAÇANMBA</t>
  </si>
  <si>
    <t>7594</t>
  </si>
  <si>
    <t>BARRA CHATA 1" X 1/4 - 7,68 KG/BR **</t>
  </si>
  <si>
    <t>CANTONEIRA 1.1/4 X 1/8 - 9,40 KG/BR * *</t>
  </si>
  <si>
    <t>7595</t>
  </si>
  <si>
    <t>7596</t>
  </si>
  <si>
    <t>PEDRISCO</t>
  </si>
  <si>
    <t xml:space="preserve">TB RED GALV 2"(50,80MM) X 1,55MM    </t>
  </si>
  <si>
    <t>7597</t>
  </si>
  <si>
    <t>7598</t>
  </si>
  <si>
    <t>7599</t>
  </si>
  <si>
    <t>7600</t>
  </si>
  <si>
    <t>7601</t>
  </si>
  <si>
    <t>KALHETAO 90 CRFS BRASILIT 4,60 M</t>
  </si>
  <si>
    <t>CUMEEIRA NORMAL KALHETAO 90 CRFS BRASILIT 9%</t>
  </si>
  <si>
    <t>SACO PARA ENTULHO C/5 UNIDADES</t>
  </si>
  <si>
    <t>7602</t>
  </si>
  <si>
    <t>7603</t>
  </si>
  <si>
    <t>7604</t>
  </si>
  <si>
    <t>FUTURA PISO GL AZUL</t>
  </si>
  <si>
    <t>GRAMA ESMERALDA</t>
  </si>
  <si>
    <t>7605</t>
  </si>
  <si>
    <t>24/09/2025 Total</t>
  </si>
  <si>
    <t>11/09/2025 Total</t>
  </si>
  <si>
    <t>7606</t>
  </si>
  <si>
    <t>BARRAM TRIFASICO CEMARPLAST II 4382 DIN 28 100A</t>
  </si>
  <si>
    <t>BARRAM TRIFASICO CEMARPLAST II 4383 DIN 34 100A</t>
  </si>
  <si>
    <t>DISJUNTOR BIPOLAR DIN WEG MDWP C 20A</t>
  </si>
  <si>
    <t>DISJUNTOR BIPOLAR DIN WEG MDWP C 25A</t>
  </si>
  <si>
    <t>DISJUNTOR BIPOLAR DIN WEG MDWP C 32A</t>
  </si>
  <si>
    <t>DISJUNTOR BIPOLAR DIN WEG MDWP C 40A</t>
  </si>
  <si>
    <t>DISJUNTOR UNIPOLAR DIN WEG MDWP C 16A</t>
  </si>
  <si>
    <t>DISJUNTOR UNIPOLAR DIN WEG MDWP C 25A</t>
  </si>
  <si>
    <t>7607</t>
  </si>
  <si>
    <t>Bloco baiano de 9x19x19 </t>
  </si>
  <si>
    <t>7608</t>
  </si>
  <si>
    <t>ELETROCALHA CH22 100X 50 C/3 MTS ( 2.69KG)</t>
  </si>
  <si>
    <t xml:space="preserve">AD PEIXOTO </t>
  </si>
  <si>
    <t>AD PEIXOTO TERRAPLANAGEM E TRANSPORTES</t>
  </si>
  <si>
    <t>15 99774-6641</t>
  </si>
  <si>
    <t>pix 15.030.453/0001-38</t>
  </si>
  <si>
    <t>MAQUINA</t>
  </si>
  <si>
    <t>7609</t>
  </si>
  <si>
    <t>CAMINHÕES DE TERRA 6M</t>
  </si>
  <si>
    <t>7610</t>
  </si>
  <si>
    <t>Bloco 19 vedação</t>
  </si>
  <si>
    <t>7611</t>
  </si>
  <si>
    <t>ASTRA SIFAO SANFONADO COPO UNIVERSAL CR - SSUC2</t>
  </si>
  <si>
    <t xml:space="preserve"> BLUKIT ACAB.ABS P/VALV.H.MAX/ASTR/DOC. CR 340310</t>
  </si>
  <si>
    <t>TUPAN ASS.VOGUE LIFE FLOX PP CONV BR</t>
  </si>
  <si>
    <t>7612</t>
  </si>
  <si>
    <t>ROLDANA 2.1/2 C/CAIXA E ROLAMENTO</t>
  </si>
  <si>
    <t>CANTONEIRA 1" X 1/8 - 7,33 KG/BR</t>
  </si>
  <si>
    <t>BARRA CHATA 1" X 3/16 - 6,00 KG/BR</t>
  </si>
  <si>
    <t>7613</t>
  </si>
  <si>
    <t>BETONEIRA 220V ( CONTRATO 23338)</t>
  </si>
  <si>
    <t>7614</t>
  </si>
  <si>
    <t>CONDUITE PRE-ZINCADO C LEVE 1</t>
  </si>
  <si>
    <t>CONDUITE PRE-ZINCADO D MEDIO 1 1/4</t>
  </si>
  <si>
    <t>CONDUITE PRE-ZINCADO F MEDIO 2</t>
  </si>
  <si>
    <t>DAISA DAILET MULTIPLO S/TAMPA B 1 100X</t>
  </si>
  <si>
    <t>DAISA DAILET MULTIPLO S/TAMPA C 11/4 110X</t>
  </si>
  <si>
    <t>DAISA UNIDUT 09 CONICO 1 UCN100C-PB</t>
  </si>
  <si>
    <t>DAISA UNIDUT 10 CONICO 1 1/4 UC110C-PB</t>
  </si>
  <si>
    <t>DAISA UNIDUT 36 RETO C 1 URN100C</t>
  </si>
  <si>
    <t>FUTURA FUTURIT ESM SINT.BRILHO PLATINA 3,6L</t>
  </si>
  <si>
    <t>ROMA 430-09 ROLO ESPUMA POLIESTER 9CM PRETO</t>
  </si>
  <si>
    <t>ROMA 430-15 ROLO ESPUMA POLIESTER 15CM PRETO</t>
  </si>
  <si>
    <t>7615</t>
  </si>
  <si>
    <t>7616</t>
  </si>
  <si>
    <t>12/09/2025 Total</t>
  </si>
  <si>
    <t>15/09/2025 Total</t>
  </si>
  <si>
    <t>CALHA GALV.33CM X 26 (0,50MM) SOB.MEDIDA</t>
  </si>
  <si>
    <t>7617</t>
  </si>
  <si>
    <t>DISCO ICDER DEEP CUT 9" X 2,0 X 7/8 CX25</t>
  </si>
  <si>
    <t>DISCO ICDER DEEP CUT 4.1/2 X 1,6 X 7/8 CX25</t>
  </si>
  <si>
    <t>GALVANITEX SOLVENTEX CINZA CLARO FOSCO 3,6LTS COD540</t>
  </si>
  <si>
    <t>ZARCAO ARIMEL PRETO/CHUMBO ACABAMENTO DUPL. FUNC. 20 LTS</t>
  </si>
  <si>
    <t>TUBO GALV.LEVE 1.1/2X1,95MM 38,1 S/ROS12,46 KG</t>
  </si>
  <si>
    <t>METALON 70 X 30 - 1,50MM - C/ 6,00MT 13,95 KG/BR</t>
  </si>
  <si>
    <t>7618</t>
  </si>
  <si>
    <t>WC QUIMICO LIMPEZA SEMANAL</t>
  </si>
  <si>
    <t>7619</t>
  </si>
  <si>
    <t>7620</t>
  </si>
  <si>
    <t>Sistema de Transporte Praticos Ltda</t>
  </si>
  <si>
    <t>BAN MAQ</t>
  </si>
  <si>
    <t>Thauana</t>
  </si>
  <si>
    <t>15 99832-2496</t>
  </si>
  <si>
    <t>ANDAIME 1,5 X 1,5 (CONTRATO 23358)</t>
  </si>
  <si>
    <t>PLATAFORMA 1,5 (CONTRATO 23327)</t>
  </si>
  <si>
    <t xml:space="preserve">ANDAIME 1,5 X 1,5  </t>
  </si>
  <si>
    <t>7621</t>
  </si>
  <si>
    <t>7622</t>
  </si>
  <si>
    <t>7623</t>
  </si>
  <si>
    <t>BLOCO CIMENTO C/ FUNDO VED. 14X19X39</t>
  </si>
  <si>
    <t>7624</t>
  </si>
  <si>
    <t>CAETANO HOME CENTER</t>
  </si>
  <si>
    <t>CAETANO DE TATUI MATERIAIS PARA CONSTRUÇÃO LTDA</t>
  </si>
  <si>
    <t>Éder</t>
  </si>
  <si>
    <t>15 99871-3581</t>
  </si>
  <si>
    <t>7625</t>
  </si>
  <si>
    <t>7626</t>
  </si>
  <si>
    <t>7627</t>
  </si>
  <si>
    <t>7628</t>
  </si>
  <si>
    <t>BAUTECH 7000 - 18KG</t>
  </si>
  <si>
    <t>BROXA RETANGULAR 800/1 15X5,6CM ATLAS</t>
  </si>
  <si>
    <t>7629</t>
  </si>
  <si>
    <t>7630</t>
  </si>
  <si>
    <t>7631</t>
  </si>
  <si>
    <t>CABO FLEX COBRECOM 2,50 MM C/100M AZUL CLARO</t>
  </si>
  <si>
    <t>CABO FLEX COBRECOM 2,50 MM C/100M PRETO</t>
  </si>
  <si>
    <t>CJ.RADIAL S/PL 1 TOMADA 10A 1801.135</t>
  </si>
  <si>
    <t>DAISA PLACA P/DAILET A 3/4 1 TOMADA NOVA</t>
  </si>
  <si>
    <t>7632</t>
  </si>
  <si>
    <t>BRASFORT PARAFUSO C/BUCHA 6 C/8</t>
  </si>
  <si>
    <t>TOMADA PERLEX PISO REDONDA 10A PT 5711PR</t>
  </si>
  <si>
    <t>7633</t>
  </si>
  <si>
    <t>Trinco</t>
  </si>
  <si>
    <t>Dobradiça</t>
  </si>
  <si>
    <t>Porta semi-oca 0,62x2,10 (cortar com 60cm)</t>
  </si>
  <si>
    <t>7634</t>
  </si>
  <si>
    <t>7635</t>
  </si>
  <si>
    <t>Calhas e alumínio com corte de 80cm e espessura 0.5mm 30 M</t>
  </si>
  <si>
    <t>Alan Gimenez da Silva : 33.402.302/0001-45</t>
  </si>
  <si>
    <t>PH CALHA</t>
  </si>
  <si>
    <t>13 98882-6156</t>
  </si>
  <si>
    <t>Calhasph@gmail.com</t>
  </si>
  <si>
    <t xml:space="preserve">Alan Gimenez da Silva </t>
  </si>
  <si>
    <t>1 / 10</t>
  </si>
  <si>
    <t>7636</t>
  </si>
  <si>
    <t>7637</t>
  </si>
  <si>
    <t>7638</t>
  </si>
  <si>
    <t>Concreto Fck 25mpa, Brita 0</t>
  </si>
  <si>
    <t>7639</t>
  </si>
  <si>
    <t>16/09/2025 Total</t>
  </si>
  <si>
    <t>17/09/2025 Total</t>
  </si>
  <si>
    <t>7640</t>
  </si>
  <si>
    <t>7641</t>
  </si>
  <si>
    <t xml:space="preserve">CONTAINER </t>
  </si>
  <si>
    <t>7642</t>
  </si>
  <si>
    <t>Redes 5.50 x 21 Malha 12 cm Fio 2, Branco</t>
  </si>
  <si>
    <t>7643</t>
  </si>
  <si>
    <t>BLOCOS DE VEDAÇÃO 14X19X39</t>
  </si>
  <si>
    <t>7644</t>
  </si>
  <si>
    <t>Messias transportes</t>
  </si>
  <si>
    <t>BROXA TIGRE RETANGULAR</t>
  </si>
  <si>
    <t>RODO PLASTICO 60CM</t>
  </si>
  <si>
    <t xml:space="preserve">ENCARTELADOS - PREGOS </t>
  </si>
  <si>
    <t>7645</t>
  </si>
  <si>
    <t>7646</t>
  </si>
  <si>
    <t>ESCADA ALUMINIO DOMESTICA 7 DEGRAUS</t>
  </si>
  <si>
    <t>7647</t>
  </si>
  <si>
    <t>Janela 3,375m (largura) x 1,48m (altura) vidro temp., incolor, 8mm  Branco</t>
  </si>
  <si>
    <t>ALFHIR VIDRACARIA LTDA</t>
  </si>
  <si>
    <t xml:space="preserve">ALFHIR VIDRACARIA </t>
  </si>
  <si>
    <t>59.501.885.0001-55</t>
  </si>
  <si>
    <t xml:space="preserve"> 19 99843-7886</t>
  </si>
  <si>
    <t>Léo</t>
  </si>
  <si>
    <t>1/20</t>
  </si>
  <si>
    <t>EURODECOR SELA TRINCA 5KG BRANCO NATURAL</t>
  </si>
  <si>
    <t>FENIX 1001/23 ROLO LA MEGA SUPERWASH 23CM</t>
  </si>
  <si>
    <t>FUTURA PREMIUM TINTA PARA PISO CONCRETO 18L</t>
  </si>
  <si>
    <t>MELFI 10234 ESPATULA LAMINADA 8CM CABO</t>
  </si>
  <si>
    <t>ROMA 301/003 TRINCHA CABO PRETO/CERDA GRIS 301</t>
  </si>
  <si>
    <t>17/0925</t>
  </si>
  <si>
    <t>ROLO LA DE CARNEIRO 23CM</t>
  </si>
  <si>
    <t>7648</t>
  </si>
  <si>
    <t>7649</t>
  </si>
  <si>
    <t>7650</t>
  </si>
  <si>
    <t>Nova Era Drenagem e Pre - Moldados Ltda</t>
  </si>
  <si>
    <t>NOVA ERA</t>
  </si>
  <si>
    <t>Maycon</t>
  </si>
  <si>
    <t xml:space="preserve"> 15 99777-8450</t>
  </si>
  <si>
    <t>7651</t>
  </si>
  <si>
    <t>7652</t>
  </si>
  <si>
    <t>7653</t>
  </si>
  <si>
    <t>0/5</t>
  </si>
  <si>
    <t>Concreto , Pedrisco  Com Bomba  Slump 12  Concreto alisado</t>
  </si>
  <si>
    <t>DESMOBILIZAÇÃO</t>
  </si>
  <si>
    <t>7654</t>
  </si>
  <si>
    <t>7655</t>
  </si>
  <si>
    <t>Diorgenes Da Silva Archanjo</t>
  </si>
  <si>
    <t>D Calhas</t>
  </si>
  <si>
    <t>Diorgenes</t>
  </si>
  <si>
    <t>56.086.307/0001-01</t>
  </si>
  <si>
    <t xml:space="preserve">Diorgenes Da Silva </t>
  </si>
  <si>
    <t xml:space="preserve"> 11 91649-7717</t>
  </si>
  <si>
    <t>HF FILT.CARVAO ATIV.9.3/4" 120L/H BR 907-0019</t>
  </si>
  <si>
    <t>AMANCO JOELHO 90 AZUL 25X3/4</t>
  </si>
  <si>
    <t>AMANCO UNIAO PVC ROSC. 3/4</t>
  </si>
  <si>
    <t>AMANCO NIPEL PVC ROSC. 3/4</t>
  </si>
  <si>
    <t>AMANCO LUVA PVC ROSC. 3/4</t>
  </si>
  <si>
    <t>7656</t>
  </si>
  <si>
    <t>RODA FORRO U PLASTILIT BARRA 3MTS</t>
  </si>
  <si>
    <t>JOELHO RR 3/4X90 AGUA - KRONA - 25X90</t>
  </si>
  <si>
    <t>FORRO (EMENDA H ) PLASTILIT BARRA 3MT</t>
  </si>
  <si>
    <t>FORRO PVC BRANCO GENMINI FRISADO 7,3 X 200 X 4,00MT - VGF</t>
  </si>
  <si>
    <t>7657</t>
  </si>
  <si>
    <t>Rufo chapa galvanizada #26 (Instalado)
Rufo chapa galvanizada #26 C:30X21,00 Metros
Rufo chapa galvanizada #26 C70x21,00 Metros
Rufo chapa galvanizada #26 C:80x21,00 Metros
Base 40x40- 3 unidades
Parafuso,Rebites,PU</t>
  </si>
  <si>
    <t>7658</t>
  </si>
  <si>
    <t>0/7</t>
  </si>
  <si>
    <t>7659</t>
  </si>
  <si>
    <t>ANDAIME 1 X 1,5 (CONTRATO 24483)</t>
  </si>
  <si>
    <t>TIJOLO BAIANO 9 X 19 X 19CM</t>
  </si>
  <si>
    <t>7660</t>
  </si>
  <si>
    <t xml:space="preserve">Blocos 19x19x39 </t>
  </si>
  <si>
    <t>7661</t>
  </si>
  <si>
    <t>7662</t>
  </si>
  <si>
    <t>19/09/2025 Total</t>
  </si>
  <si>
    <t>06/10/2025 Total</t>
  </si>
  <si>
    <t>18/09/2025 Total</t>
  </si>
  <si>
    <t>26/09/2025 Total</t>
  </si>
  <si>
    <t>23/09/2025 Total</t>
  </si>
  <si>
    <t>01/10/2025 Total</t>
  </si>
  <si>
    <t xml:space="preserve">CIMENTO CPII 50KG </t>
  </si>
  <si>
    <t>7663</t>
  </si>
  <si>
    <t>7664</t>
  </si>
  <si>
    <t>ADERE FITA CREPE 24X50M</t>
  </si>
  <si>
    <t>FENIX 2001/05 ROLO ESPUMA POLIESTER 05CM PRETO</t>
  </si>
  <si>
    <t>7665</t>
  </si>
  <si>
    <t>CLAUDIO DOS SANTOS MENEZES FILHO</t>
  </si>
  <si>
    <t>C&amp;S CALHAS</t>
  </si>
  <si>
    <t>13 98878-5787</t>
  </si>
  <si>
    <t>5,50 metros rufo pingadeira corte 25cm 0.6mm</t>
  </si>
  <si>
    <t>5,20 metros rufo capa corte 70cm 0.7mm</t>
  </si>
  <si>
    <t>7666</t>
  </si>
  <si>
    <t>REDE DE PROTEÇÃO FIO 4 MALHA 10 INSTALADO</t>
  </si>
  <si>
    <t>7667</t>
  </si>
  <si>
    <t>CHARMOSA LTDA</t>
  </si>
  <si>
    <t>COMERCIO DE ARTIGOS ESPORTIVOS CHARMOSA LTDA</t>
  </si>
  <si>
    <t>15 99740-8855</t>
  </si>
  <si>
    <t>7668</t>
  </si>
  <si>
    <t>FRETE PLATAFORMA (VOLTA)</t>
  </si>
  <si>
    <t>REVESTIMENTO RETIFICADO FORMA BRANCO BRILHANTE
32X60CM CAIXA 2,30 M² - GRUPO MOHA</t>
  </si>
  <si>
    <t>ARGAMASSA USO INTERNO ACI 20KG 45X25X10CM CINZA
QUARTZOLIT - GRUPO QUAR</t>
  </si>
  <si>
    <t>REJUNTE FLEXÍVEL 5KG BRANCO WEBER QUARTZOLIT - GRUPO
QUAR</t>
  </si>
  <si>
    <t>FRETE ENTREGA</t>
  </si>
  <si>
    <t>7669</t>
  </si>
  <si>
    <t>1 CAÇAMBA</t>
  </si>
  <si>
    <t>7670</t>
  </si>
  <si>
    <t>LAVADORA WAP (MORIAH) 02</t>
  </si>
  <si>
    <t>7671</t>
  </si>
  <si>
    <t>7672</t>
  </si>
  <si>
    <t>0/6</t>
  </si>
  <si>
    <t>PLACA MONTAGEM 60X60</t>
  </si>
  <si>
    <t>QUADRO COMPLETO</t>
  </si>
  <si>
    <t>7673</t>
  </si>
  <si>
    <t xml:space="preserve"> EE Laurindo Gomes</t>
  </si>
  <si>
    <t>LAURINDO GOMES</t>
  </si>
  <si>
    <t>R. Natal Albino Leme, 200</t>
  </si>
  <si>
    <t xml:space="preserve">Monte Mor </t>
  </si>
  <si>
    <t>JARDIM SAN REMO</t>
  </si>
  <si>
    <t>7674</t>
  </si>
  <si>
    <t>FITA ALUMINIO 30CMX10MT DRYCO/SIKA</t>
  </si>
  <si>
    <t>CALÇA HELANCA ELASTICO E CORDÃOCOR:AZUL MARINHO;TAM:G</t>
  </si>
  <si>
    <t>CAMISETA MALHA PV GOLA REDONDA M/ LONGACOR:CINZA MESCLA CLARO;TAM:G</t>
  </si>
  <si>
    <t>CALÇA HELANCA ELASTICO E CORDÃOCOR:AZUL MARINHO;TAM:GG</t>
  </si>
  <si>
    <t>CAMISETA MALHA PV GOLA REDONDA M/ LONGACOR:CINZA MESCLA CLARO;TAM:GG</t>
  </si>
  <si>
    <t>7675</t>
  </si>
  <si>
    <t>YAWARA CONFECÇÕES E COMERCIO DE VESTUARIO EM GERAL LTDA</t>
  </si>
  <si>
    <t xml:space="preserve">YAWARA </t>
  </si>
  <si>
    <t>Binho</t>
  </si>
  <si>
    <t>11 98836-9391</t>
  </si>
  <si>
    <t>ABRACADEIRA GALV D C/CUNHA 3</t>
  </si>
  <si>
    <t>UNIDUT RETO ALUM 3</t>
  </si>
  <si>
    <t>CURVA GALV 90G 3</t>
  </si>
  <si>
    <t>MAO FRANCESA REFORCADA 300MM</t>
  </si>
  <si>
    <t>QUADRO DISTR CH SOB 56/40 225A</t>
  </si>
  <si>
    <t>KIT BARRAMENTO TRIFASICO 56DIN 225A</t>
  </si>
  <si>
    <t>SEALTUBO S/ CAPA 2 RL C/15MT</t>
  </si>
  <si>
    <t>PARAFUSO SEXTAVADO 1/4X75MM P/BUCHA S10</t>
  </si>
  <si>
    <t>BUCHA FUS-10 P/ PARAFUSO PVC BLOCO</t>
  </si>
  <si>
    <t>BUCHA FUS-8 P/ PARAFUSO PVC BLOCO</t>
  </si>
  <si>
    <t>PARAFUSO SEXTAVADO AUTO BROCANTE 1/2X3/4</t>
  </si>
  <si>
    <t>DUTO CORR PEAD 3 DN90 PT</t>
  </si>
  <si>
    <t>MINI DISJUNTOR UNIPOLAR 25A CURVA C 3KA</t>
  </si>
  <si>
    <t>MINI DISJUNTOR TRIPOLAR 100A CURVA C 3KA</t>
  </si>
  <si>
    <t>MINI DISJUNTOR TRIPOLAR 80A CURVA C 3KA</t>
  </si>
  <si>
    <t>TERMINAL OLHAL PRE ISOL 4-6MM M5 AM</t>
  </si>
  <si>
    <t>CABO FLEX750V 4,0MM2 PT</t>
  </si>
  <si>
    <t>DAILET MULTIPLO C/TAMPA L 3</t>
  </si>
  <si>
    <t>7676</t>
  </si>
  <si>
    <t>7677</t>
  </si>
  <si>
    <t>CANTONEIRA ALUM.L 1 3MT</t>
  </si>
  <si>
    <t>COLA SILICONE 250G PROSIL</t>
  </si>
  <si>
    <t>7678</t>
  </si>
  <si>
    <t>7679</t>
  </si>
  <si>
    <t>53.934.626.0001-31</t>
  </si>
  <si>
    <t>ACO PA CA-60 05,00 MM CD</t>
  </si>
  <si>
    <t>ACO PA CA-50 10,00 MM CD</t>
  </si>
  <si>
    <t>ACO PA CA-50 12,50 MM CD</t>
  </si>
  <si>
    <t>ACO PA CA-50 06,30 MM</t>
  </si>
  <si>
    <t>ARAME RECOZ DUPLO TRANCADO PA 18</t>
  </si>
  <si>
    <t>7680</t>
  </si>
  <si>
    <t>SAPATA C/REGULAGEM</t>
  </si>
  <si>
    <t>7681</t>
  </si>
  <si>
    <t>NO DE AÇO</t>
  </si>
  <si>
    <t>Tamires</t>
  </si>
  <si>
    <t>19 3792-2300</t>
  </si>
  <si>
    <t>ANDAIME 1.5 (CONTRATO 25234)</t>
  </si>
  <si>
    <t>CORTE / DOBRA / MONTAGEM CA-60 4,2mm</t>
  </si>
  <si>
    <t>CORTE / DOBRA / MONTAGEM CA-50 10,0mm 3/8"</t>
  </si>
  <si>
    <t>CORTE / DOBRA / MONTAGEM  CA-50 12,5mm 1/2''</t>
  </si>
  <si>
    <t>CA-50 6,3mm  1/4"</t>
  </si>
  <si>
    <t>7682</t>
  </si>
  <si>
    <t>ARAME PARA MONTAGEM</t>
  </si>
  <si>
    <t xml:space="preserve">ARAME 18 </t>
  </si>
  <si>
    <t>BRITA</t>
  </si>
  <si>
    <t>7683</t>
  </si>
  <si>
    <t>7684</t>
  </si>
  <si>
    <t>BLUKIT ACAB.ABS P/VALV.H.MAX/ASTR/DOC. CR</t>
  </si>
  <si>
    <t>DECA ASSENTO AP-50 VOGUE PLUS PP GE17</t>
  </si>
  <si>
    <t>ALPHA MET TORN.AUTOMATICA CLINICA MESA 2100</t>
  </si>
  <si>
    <t>DECA BASE GAVETA 4509 302 1</t>
  </si>
  <si>
    <t>CLARINOX GRELHA INOX RED.10CM C/CX ROT.-5087</t>
  </si>
  <si>
    <t>AMANCO JOELHO 45 ESG. 50MM</t>
  </si>
  <si>
    <t>AMANCO JUNCAO SIMPLES ESG. 100MM</t>
  </si>
  <si>
    <t xml:space="preserve"> EE Prof Laudelino Fernandes dos Santos</t>
  </si>
  <si>
    <t>LAUDELINO FERNANDES</t>
  </si>
  <si>
    <t xml:space="preserve">RUA SAO BENEDITO , 762 </t>
  </si>
  <si>
    <t xml:space="preserve"> VILA CAICARA</t>
  </si>
  <si>
    <t>7685</t>
  </si>
  <si>
    <t>7686</t>
  </si>
  <si>
    <t>FECHAD PAPAIZ 300 CR ALAV.ROSETA 570 EXT</t>
  </si>
  <si>
    <t>DOB. 850 X 3.1/2" ZINC - CART</t>
  </si>
  <si>
    <t>7687</t>
  </si>
  <si>
    <t>PARAFUSO PAN PHILIPS 3/16X1.1/2 BUCHA S8</t>
  </si>
  <si>
    <t>CABO FLEX750V 25MM2 AZ CL</t>
  </si>
  <si>
    <t>CABO FLEX750V 16MM2 VD</t>
  </si>
  <si>
    <t>R. Profa. Teresinha Rodrigues Kalil, 1221</t>
  </si>
  <si>
    <t>Jardim Brasil</t>
  </si>
  <si>
    <t xml:space="preserve"> 11750-000</t>
  </si>
  <si>
    <t xml:space="preserve">Peruíbe </t>
  </si>
  <si>
    <t>CARMEM MIRANDA</t>
  </si>
  <si>
    <t>EE Carmem Miranda</t>
  </si>
  <si>
    <t>FITA ALUMINIO 10CMX10MT DRYKO</t>
  </si>
  <si>
    <t>7689</t>
  </si>
  <si>
    <t>7688</t>
  </si>
  <si>
    <t>MADEIRITH</t>
  </si>
  <si>
    <t>7690</t>
  </si>
  <si>
    <t>CIMENTO CPII 50 KG VOTORAN</t>
  </si>
  <si>
    <t>7691</t>
  </si>
  <si>
    <t>soleiras 15x100cm</t>
  </si>
  <si>
    <t>7692</t>
  </si>
  <si>
    <t xml:space="preserve">REVESTIMENTO RETIFICADO FORMA BRANCO BRILHANTE 32X60CM CAIXA 2,30 M² </t>
  </si>
  <si>
    <t>7693</t>
  </si>
  <si>
    <t>REVESTIMENTO RETIFICADO FORMA BRANCO BRILHANTE 32X60CM CAIXA 2,30 M</t>
  </si>
  <si>
    <t>7694</t>
  </si>
  <si>
    <t>7695</t>
  </si>
  <si>
    <t>ADERE FITA CREPE 48X50M</t>
  </si>
  <si>
    <t>FENIX 1000/09 ROLO LA DE CARNEIRO 100% 09CM</t>
  </si>
  <si>
    <t>FENIX 1000/15 ROLO LA DE CARNEIRO 100% 15CM</t>
  </si>
  <si>
    <t>TRIONITE LIXA MASSA 150</t>
  </si>
  <si>
    <t>7696</t>
  </si>
  <si>
    <t>7697</t>
  </si>
  <si>
    <t>CANTONEIRA ALUM.L 3/4 3MT PERFIL BR N.H</t>
  </si>
  <si>
    <t>7698</t>
  </si>
  <si>
    <t>COLA SILICONE 250G PROSIL BRANCO</t>
  </si>
  <si>
    <t>CHAPA FF 18 - 1,2MM 2 X 1,20- 9,70 KG/M2</t>
  </si>
  <si>
    <t>ROLDANA 3" C/CAIXA E ROLAMENTO</t>
  </si>
  <si>
    <t>GUIA ROLAMENTO SUP.PP NYLON 35MM-P/19.2 C/PARAF C/ ROSCA</t>
  </si>
  <si>
    <t>MASSA PLASTICA C/CATALISADOR CZ 400 GR</t>
  </si>
  <si>
    <t>ORELHINHA/CANTONEIRA PARA VITRO</t>
  </si>
  <si>
    <t>GUIA PORTAO 39X39 - 3,0 MTS 4,0KG PERFILADOS EM GERAL -CH. 16</t>
  </si>
  <si>
    <t>7699</t>
  </si>
  <si>
    <t>7700</t>
  </si>
  <si>
    <t>Concreto Fck 25mpa, Pedrisco</t>
  </si>
  <si>
    <t>7701</t>
  </si>
  <si>
    <t>CD-CABO FLEX 750V 2,5MM PT</t>
  </si>
  <si>
    <t>CD-CABO FLEX ATOX 750V 2,5MM VD</t>
  </si>
  <si>
    <t>7702</t>
  </si>
  <si>
    <t>7703</t>
  </si>
  <si>
    <t>7704</t>
  </si>
  <si>
    <t>ARGAMASSA USO INTERNO ACI 20KG 45X25X10CM CINZA QUARTZOLIT</t>
  </si>
  <si>
    <t>7705</t>
  </si>
  <si>
    <t>7706</t>
  </si>
  <si>
    <t>KIKOS MATERIAIS PARA CONSTRUCAO</t>
  </si>
  <si>
    <t xml:space="preserve">KIKOS MATERIAIS </t>
  </si>
  <si>
    <t>André</t>
  </si>
  <si>
    <t>13 974212957</t>
  </si>
  <si>
    <t>24.634.886/0001-93</t>
  </si>
  <si>
    <t>CIMENTO CPII 50 KG</t>
  </si>
  <si>
    <t>7707</t>
  </si>
  <si>
    <t>7708</t>
  </si>
  <si>
    <t>7709</t>
  </si>
  <si>
    <t>CONTAINER 2,5 (2)</t>
  </si>
  <si>
    <t>THEREZA Total</t>
  </si>
  <si>
    <t>25/09/2025 Total</t>
  </si>
  <si>
    <t>WILSON SIMONINI Total</t>
  </si>
  <si>
    <t>29/09/2025 Total</t>
  </si>
  <si>
    <t>27/09/2025 Total</t>
  </si>
  <si>
    <t>04/10/2025 Total</t>
  </si>
  <si>
    <t>03/10/2025 Total</t>
  </si>
  <si>
    <t>LAURINDO GOMES Total</t>
  </si>
  <si>
    <t>LAUDELINO FERNANDES Total</t>
  </si>
  <si>
    <t>CARMEM MIRANDA Total</t>
  </si>
  <si>
    <t>7710</t>
  </si>
  <si>
    <t>TUBO GALV.LEVE 1.1/2X1,95MM 38,1 S/ROS11,00 KG</t>
  </si>
  <si>
    <t>7711</t>
  </si>
  <si>
    <t>DISCO FLAP 4.1/2 GRAO 60 MED *CX C/10PC</t>
  </si>
  <si>
    <t>9.130-CAD.65 C/ABA X30 ALT 6,51 KG / 1507 - PERFILADOS EM GERAL -CH. 16</t>
  </si>
  <si>
    <t>7712</t>
  </si>
  <si>
    <t xml:space="preserve">BICA PAREDE ESSENCE PRE MIX </t>
  </si>
  <si>
    <t>7713</t>
  </si>
  <si>
    <t>7714</t>
  </si>
  <si>
    <t xml:space="preserve">ESCRITÓRIO </t>
  </si>
  <si>
    <t>ESCRITÓRIO</t>
  </si>
  <si>
    <t>SMU TUBO F.FDO HL P/PONTA 3M X 100MM</t>
  </si>
  <si>
    <t>ABRACADEIRA TIPO D 4 C/PARAFUSO</t>
  </si>
  <si>
    <t>7716</t>
  </si>
  <si>
    <t>7715</t>
  </si>
  <si>
    <t>7717</t>
  </si>
  <si>
    <t>7718</t>
  </si>
  <si>
    <t>PAINEL METALICO DIVERSOS 1.00x1.50m (CONTRATO 5004)</t>
  </si>
  <si>
    <t>CD-CABO FLEX HEPR ATOX 1KV 150MM PT</t>
  </si>
  <si>
    <t>CD-CABO FLEX HEPR ATOX 1KV 150MM AZ CL</t>
  </si>
  <si>
    <t>CD-CABO FLEX HEPR ATOX 1KV 70MM VD</t>
  </si>
  <si>
    <t>TERMINAL COMPRESSAO 70MM 1F1C M10</t>
  </si>
  <si>
    <t>BARRA COBRE 2 X 1/4</t>
  </si>
  <si>
    <t>ISOLADOR PARALELO 50X50X1/4 EPOXI</t>
  </si>
  <si>
    <t>FITA AUTO FUSAO 19MM X 10MM FITEC</t>
  </si>
  <si>
    <t>FITA ISOLANTE 18MM X 10M AM FITECK</t>
  </si>
  <si>
    <t>FITA ISOLANTE 18MMX10M VM FITECK</t>
  </si>
  <si>
    <t>FITA ISOLANTE 18MMX10M BR FITECK</t>
  </si>
  <si>
    <t>TERMINAL COMPRESSAO 150MM 1F1C M16</t>
  </si>
  <si>
    <t>EE Dom Duarte</t>
  </si>
  <si>
    <t>DOM DUARTE</t>
  </si>
  <si>
    <t xml:space="preserve">Av. de Pinedo, 577 </t>
  </si>
  <si>
    <t>Socorro</t>
  </si>
  <si>
    <t xml:space="preserve"> 04764-001</t>
  </si>
  <si>
    <t>CABO FLEX COBRECOM 1,50 MM C/100M VERDE</t>
  </si>
  <si>
    <t>CABO FLEX COBRECOM 2,50 MM C/100M AMARELO</t>
  </si>
  <si>
    <t>CABO FLEX COBRECOM 2,50 MM C/100M BRANCO</t>
  </si>
  <si>
    <t>CABO FLEX COBRECOM 2,50 MM C/100M VERMELHO</t>
  </si>
  <si>
    <t>CJ.RADIAL S/PL 1 INT SIMPLES 1801.024</t>
  </si>
  <si>
    <t>COND.FLEXIVEL METALICO DELCAFLEX PR C C/30M 3/4</t>
  </si>
  <si>
    <t>DAISA PLACA P/DAILET A 3/4 1 TECLA</t>
  </si>
  <si>
    <t>7719</t>
  </si>
  <si>
    <t>LAMP.TUBOLED GLASS BELLALUX T8 18W 6500K 1850LMUN</t>
  </si>
  <si>
    <t>7720</t>
  </si>
  <si>
    <t>7721</t>
  </si>
  <si>
    <t>7722</t>
  </si>
  <si>
    <t>ABRACADEIRA D C/CUNHA PERFILACO C 1 C/100</t>
  </si>
  <si>
    <t>BRASFORT PARAFUSO C/BUCHA 8 C/6</t>
  </si>
  <si>
    <t>CABO FLEX COBRECOM 2,50 MM C/100M VERDE</t>
  </si>
  <si>
    <t>CABO FLEX COBRECOM 4,00 MM C/100M PRETO</t>
  </si>
  <si>
    <t>CARMEN MIRANDA</t>
  </si>
  <si>
    <t>7723</t>
  </si>
  <si>
    <t>7724</t>
  </si>
  <si>
    <t>RODIZIO</t>
  </si>
  <si>
    <t>7725</t>
  </si>
  <si>
    <t>7726</t>
  </si>
  <si>
    <t>ESTEVES SIF.PIA EUR. 1.1/2X2 VSM082CWG</t>
  </si>
  <si>
    <t>7727</t>
  </si>
  <si>
    <t>7728</t>
  </si>
  <si>
    <t>ARGAMASSA USO INTERNO AC3 CINZA QUARTZOLIT</t>
  </si>
  <si>
    <t>7729</t>
  </si>
  <si>
    <t>PAINEL LA DE ROCHA GESLA 51X600X1200MM 32KG/M3 (PCT 6PC)</t>
  </si>
  <si>
    <t>FENIX 1300/15 ROLO LA ZERO RESPINGO 15CM</t>
  </si>
  <si>
    <t>FUTURA FUNDO GALVANIZADO 3,6L</t>
  </si>
  <si>
    <t>FUTURA FUTURIT ESM SINT.BRILHO CINZA MEDIO 3,6L</t>
  </si>
  <si>
    <t>ITAQUA AGUARRAZ 900ML</t>
  </si>
  <si>
    <t>ROMA 301/004 TRINCHA CABO PRETO/CERDA GRIS 301 1.1/2"</t>
  </si>
  <si>
    <t>7730</t>
  </si>
  <si>
    <t>7731</t>
  </si>
  <si>
    <t>7732</t>
  </si>
  <si>
    <t>TABUAS DE PINUS 20 X 3,00 M</t>
  </si>
  <si>
    <t>SARRAFO PINUS 4.5 CM (PCS DE 3,00 MT)</t>
  </si>
  <si>
    <t>PREGO 17 X 21</t>
  </si>
  <si>
    <t>PREGO 18 X 27</t>
  </si>
  <si>
    <t>ARAME RECOZIDO N 12</t>
  </si>
  <si>
    <t>7733</t>
  </si>
  <si>
    <t>7734</t>
  </si>
  <si>
    <t>7735</t>
  </si>
  <si>
    <t>EDIVANIA TURATO AQUINO DE LIMA</t>
  </si>
  <si>
    <t>Vania</t>
  </si>
  <si>
    <t>13 97419-7090</t>
  </si>
  <si>
    <t>A.V.A CAÇAMBAS</t>
  </si>
  <si>
    <t>39.442.7270001-64</t>
  </si>
  <si>
    <t>7736</t>
  </si>
  <si>
    <t>CERAMFIX ARGA PISO/PISO EXTERNO - CZ 20KG</t>
  </si>
  <si>
    <t>7737</t>
  </si>
  <si>
    <t>DOCOL TORN.LAV.PRESSM.COMPACT 17160606</t>
  </si>
  <si>
    <t>EMMETI FLEX.1/2X60CM MF C/CANOPLA H0524600</t>
  </si>
  <si>
    <t>ASTRA ASSENTO POPULAR TPG - BR1 BRANCO</t>
  </si>
  <si>
    <t>CELITE MICTORIO SIF.ECO BRANCO</t>
  </si>
  <si>
    <t>SIGMA FIX.P/MICT.CELITE 40508510</t>
  </si>
  <si>
    <t>CLARINOX GRELHA INOX RED.15CM C/CX ROT.-5094</t>
  </si>
  <si>
    <t>7738</t>
  </si>
  <si>
    <t>7739</t>
  </si>
  <si>
    <t xml:space="preserve">BARROFLEX </t>
  </si>
  <si>
    <t>7740</t>
  </si>
  <si>
    <t>PONTALETES PINUS 6 X 6 X 3,00 M</t>
  </si>
  <si>
    <t>FITA GALV PERFURADA 19X30M</t>
  </si>
  <si>
    <t>7742</t>
  </si>
  <si>
    <t>7741</t>
  </si>
  <si>
    <t>PLACA 4X4 2MOD BR SIENA</t>
  </si>
  <si>
    <t>MODULO TOM 2P+T 10A BR SIE</t>
  </si>
  <si>
    <t>MODULO CEGO BR SIENA</t>
  </si>
  <si>
    <t>7743</t>
  </si>
  <si>
    <t>TARJ. 1.1/2" ZINC - CART C/ 02</t>
  </si>
  <si>
    <t>TORNEIRA JARDIM CURTA 1/2-3/4</t>
  </si>
  <si>
    <t>7744</t>
  </si>
  <si>
    <t>Divisória Granilite Cinza (m2)</t>
  </si>
  <si>
    <t>Batente de Alumínio (mL)</t>
  </si>
  <si>
    <t>Porta de Madeira</t>
  </si>
  <si>
    <t>Reforço Galvanizado</t>
  </si>
  <si>
    <t>Lavatório LT-06 / 1,80m x 0,55m - Granito Cinza</t>
  </si>
  <si>
    <t>Cuba de Louça</t>
  </si>
  <si>
    <t>mão de obra</t>
  </si>
  <si>
    <t>desconto</t>
  </si>
  <si>
    <t>7745</t>
  </si>
  <si>
    <t>Bomba de 1cv recalque, bomba thebe 1cv trifásico 220/380V IP21, entrada de 1.1/2” e saída de 1” rosca BSP
Pressão mínima 6mca x vazão máxima de 15m³/h
Pressão máxima 28mca x vazão mínima de 4,1m³/h</t>
  </si>
  <si>
    <t>7746</t>
  </si>
  <si>
    <t>Gustavo Henrique Balan Rodrigues</t>
  </si>
  <si>
    <t>GR BOMBAS</t>
  </si>
  <si>
    <t>11 97138-0550</t>
  </si>
  <si>
    <t>gustavo@grbombas.com.br</t>
  </si>
  <si>
    <t>QUADRO BOMBA DE RECALQUE 1cv 220v ~3</t>
  </si>
  <si>
    <t>7747</t>
  </si>
  <si>
    <t>Tinta Acrílica Premium Manga Fosco 18L MAZA-11352</t>
  </si>
  <si>
    <t>7748</t>
  </si>
  <si>
    <t>LOJA DO MECANICO</t>
  </si>
  <si>
    <t xml:space="preserve">GurgelMix Máquinas e Ferramentas S.A. CNPJ: 29.302.348/0001-15 </t>
  </si>
  <si>
    <t>PLATAFORMA P/ ANDAIMES 1.5M</t>
  </si>
  <si>
    <t>7749</t>
  </si>
  <si>
    <t>CABO FLEX 750V 25MM PT</t>
  </si>
  <si>
    <t>CABO FLEX 750V 25MM AZ CL</t>
  </si>
  <si>
    <t>CABO FLEX 750V 16MM VD</t>
  </si>
  <si>
    <t>CABO FLEX 750V 16MM PT</t>
  </si>
  <si>
    <t>CABO FLEX 750V 16MM AZ CL</t>
  </si>
  <si>
    <t>7750</t>
  </si>
  <si>
    <t xml:space="preserve">GRAMA ESMERALDA </t>
  </si>
  <si>
    <t>DESCARGA</t>
  </si>
  <si>
    <t>7751</t>
  </si>
  <si>
    <t>7752</t>
  </si>
  <si>
    <t>FUTURA PREMIUM TINTA PARA PISO AZUL 3,6L</t>
  </si>
  <si>
    <t>CIMENTO 50KG VOTORAN CPII</t>
  </si>
  <si>
    <t>AREIA GROSSA MD MT³</t>
  </si>
  <si>
    <t>7755</t>
  </si>
  <si>
    <t>7753</t>
  </si>
  <si>
    <t>7754</t>
  </si>
  <si>
    <t xml:space="preserve">MÁQUINA DIARIA </t>
  </si>
  <si>
    <t>TRANSPORTE</t>
  </si>
  <si>
    <t>VIAGENS DE TERRA</t>
  </si>
  <si>
    <t>7756</t>
  </si>
  <si>
    <t>6</t>
  </si>
  <si>
    <t>08/10/2025 Total</t>
  </si>
  <si>
    <t>07/10/2025 Total</t>
  </si>
  <si>
    <t>ESTACAS</t>
  </si>
  <si>
    <t>7757</t>
  </si>
  <si>
    <t>Porta semi oca 0,92x2,10</t>
  </si>
  <si>
    <t>Batente tauari cx14</t>
  </si>
  <si>
    <t>Jg de guarnição 5cm tauari</t>
  </si>
  <si>
    <t>Fechadura victoria externa</t>
  </si>
  <si>
    <t>7758</t>
  </si>
  <si>
    <t>Bloco 14x19x39</t>
  </si>
  <si>
    <t xml:space="preserve">Bloco canaleta 14 </t>
  </si>
  <si>
    <t>Meio bloco 14</t>
  </si>
  <si>
    <t>7759</t>
  </si>
  <si>
    <t>7760</t>
  </si>
  <si>
    <t>ADERE FITA CREPE 24X50M [</t>
  </si>
  <si>
    <t>7761</t>
  </si>
  <si>
    <t>10/10/2025 Total</t>
  </si>
  <si>
    <t>02/10/2025 Total</t>
  </si>
  <si>
    <t>14/10/2025 Total</t>
  </si>
  <si>
    <t>12/10/2025 Total</t>
  </si>
  <si>
    <t>30/09/2025 Total</t>
  </si>
  <si>
    <t>21/10/2025 Total</t>
  </si>
  <si>
    <t>ESCRITÓRIO  Total</t>
  </si>
  <si>
    <t>DOM DUARTE Total</t>
  </si>
  <si>
    <t>CARMEN MIRANDA Total</t>
  </si>
  <si>
    <t>ESPUMA DE POLI PRO FOAM.SOUDAL 500M/340G</t>
  </si>
  <si>
    <t>COLA SELANTE PU40 CIBRAFLEXCZ 400GR</t>
  </si>
  <si>
    <t>FITA CREPE 24MMX50MT -ADELBRAS</t>
  </si>
  <si>
    <t>7762</t>
  </si>
  <si>
    <t>09/10/2025 Total</t>
  </si>
  <si>
    <t>7763</t>
  </si>
  <si>
    <t>7764</t>
  </si>
  <si>
    <t>7765</t>
  </si>
  <si>
    <t>PAINEL METALICO DIVERSOS 1.00x1.50m (CONTRATO 45573)</t>
  </si>
  <si>
    <t>FUTURA MASSA CORRIDA PVA 25KG</t>
  </si>
  <si>
    <t>7766</t>
  </si>
  <si>
    <t>CABO FLEX COBRECOM 750V 10,00 MM AZUL MT</t>
  </si>
  <si>
    <t>CABO FLEX COBRECOM 750V 10,00 MM PRETO MT</t>
  </si>
  <si>
    <t>CABO FLEX COBRECOM 750V 10,00 MM VERDE MT</t>
  </si>
  <si>
    <t>CONDUITE CORRUGADO PVC LARANJA ADTEX 32MM 1</t>
  </si>
  <si>
    <t>CONECTOR PERF MCI 10- 70/95 CPP001 PQ 1,5 A 10MMP</t>
  </si>
  <si>
    <t>CONEXAO PRE-ZINCADO LEVE CURVA 3 90 X 1</t>
  </si>
  <si>
    <t>CX.PASSAGEM CGR SOBREPOR 30X30X10</t>
  </si>
  <si>
    <t>TERMINAL ANEL TPT 10MM 08 C/20 VERMELHO</t>
  </si>
  <si>
    <t>TERMINAL PINO 10MM TPP10-15 C/20 VERMELHO</t>
  </si>
  <si>
    <t>7767</t>
  </si>
  <si>
    <t>7769</t>
  </si>
  <si>
    <t>7768</t>
  </si>
  <si>
    <t>FUTURA FUTURIT ESM SINT.BRILHO CAMURÇA 3,6L</t>
  </si>
  <si>
    <t>ABRAÇADEIRA D C/ CUNHA 1"</t>
  </si>
  <si>
    <t>7770</t>
  </si>
  <si>
    <t>7771</t>
  </si>
  <si>
    <t>LAMPADA LED TUBULAR 18W T8 G13 BIV 6500K</t>
  </si>
  <si>
    <t>7773</t>
  </si>
  <si>
    <t>CABO FLEX750V 2,5MM2 CZ</t>
  </si>
  <si>
    <t>7774</t>
  </si>
  <si>
    <t>Bloco concreto 19x19x39</t>
  </si>
  <si>
    <t>7775</t>
  </si>
  <si>
    <t>7776</t>
  </si>
  <si>
    <t>GUARDA CORPO S/ PORTA C/ ROD. DIVERSOS 1.50m</t>
  </si>
  <si>
    <t>PAINEL METALICO DIVERSOS 1.00x1.50m (CONTRATO 45939)</t>
  </si>
  <si>
    <t>7777</t>
  </si>
  <si>
    <t>ANDAIME 1.5 (CONTRATO 25504)</t>
  </si>
  <si>
    <t>7778</t>
  </si>
  <si>
    <t>7779</t>
  </si>
  <si>
    <t>GUIA 70X30X3000MM A</t>
  </si>
  <si>
    <t>MONTANTE 70X30X3000MM A</t>
  </si>
  <si>
    <t>7780</t>
  </si>
  <si>
    <t>7781</t>
  </si>
  <si>
    <t>CIFARELLI - ELETRODO 6013 3,25MM CX KG</t>
  </si>
  <si>
    <t>7782</t>
  </si>
  <si>
    <t>ENSACADA AREIA GROSSA</t>
  </si>
  <si>
    <t>ENSACADA PEDRA I</t>
  </si>
  <si>
    <t>7783</t>
  </si>
  <si>
    <t>7786</t>
  </si>
  <si>
    <t>7784</t>
  </si>
  <si>
    <t>7785</t>
  </si>
  <si>
    <t>ABRACADEIRA D C/CUNHA PERFILACO F 2 C/ 50</t>
  </si>
  <si>
    <t>CABO FLEX MEGAMAX 2,50 MM VERDE</t>
  </si>
  <si>
    <t>CABO FLEX MEGAMAX 4,00 MM PRETO</t>
  </si>
  <si>
    <t>CONEXAO PRE-ZINCADO LEVE CURVA 6 90 X 2</t>
  </si>
  <si>
    <t>CONEXAO PRE-ZINCADO LEVE CURVA 8 90 X 3</t>
  </si>
  <si>
    <t>DAISA UNIDUT 41 RETO 3 URV300</t>
  </si>
  <si>
    <t>TRAMONTINA UNIDUT RETO F 2 56131/026</t>
  </si>
  <si>
    <t>7787</t>
  </si>
  <si>
    <t>DAISA PLACA P/DAILET B 1 CEGA</t>
  </si>
  <si>
    <t>DISJUNTOR TRIPOLAR LUKMA DIN C 63A</t>
  </si>
  <si>
    <t>DISJUNTOR UNIPOLAR LUKMA DIN C 20A</t>
  </si>
  <si>
    <t>TRAMONTINA TAMPAO B 1 56114/253</t>
  </si>
  <si>
    <t>ABRAÇADEIRA TIPO U 1''</t>
  </si>
  <si>
    <t>BLOCO VEDACAO 14X19X39</t>
  </si>
  <si>
    <t>AREIA MEDIA MT</t>
  </si>
  <si>
    <t>CIMENTO CAUE</t>
  </si>
  <si>
    <t>7788</t>
  </si>
  <si>
    <t>COMPEL 2023 ROLO LA ANTIIRESPINGO ECONOMICO 23CM</t>
  </si>
  <si>
    <t>FUTURA TINTA ACRILICA GESSO E DRYWALL BRANCO 18L</t>
  </si>
  <si>
    <t>7789</t>
  </si>
  <si>
    <t>7790</t>
  </si>
  <si>
    <t>7791</t>
  </si>
  <si>
    <t>VASELINA SOLIDA 440G MORIA</t>
  </si>
  <si>
    <t>7792</t>
  </si>
  <si>
    <t>7793</t>
  </si>
  <si>
    <t>7794</t>
  </si>
  <si>
    <t>Argamassa para Porcelanato Interno 20kg Cinza Quartzolit, CINZA,20KG</t>
  </si>
  <si>
    <t>Porcelanato Retificado Munari Branco Acetinado 60x60cm Caixa 1,80 M², BRANCO, ., 0,88X60X60</t>
  </si>
  <si>
    <t>Rejunte Flexível, Cinza Platina, 5kg, CINZA PLATINA, 5K</t>
  </si>
  <si>
    <t>28/42/56/84/112</t>
  </si>
  <si>
    <t>7796</t>
  </si>
  <si>
    <t>7797</t>
  </si>
  <si>
    <t>FENIX 1100/23 ROLO LA DE CARNEIRO 23CM</t>
  </si>
  <si>
    <t>FUTURA PREMIUM TINTA PARA PISO CINZA 18L</t>
  </si>
  <si>
    <t>7795</t>
  </si>
  <si>
    <t xml:space="preserve">ROMA 301/005 TRINCHA CABO PRETO/CERDA GRIS 301 2" </t>
  </si>
  <si>
    <t>15/10/2025 Total</t>
  </si>
  <si>
    <t>13/10/2025 Total</t>
  </si>
  <si>
    <t>17/10/2025 Total</t>
  </si>
  <si>
    <t>16/10/2025 Total</t>
  </si>
  <si>
    <t>20/10/2025 Total</t>
  </si>
  <si>
    <t>Madeirite Resinado Rose Pinus 244X122cm 9mm Lavrasul</t>
  </si>
  <si>
    <t>Prego de Aço Temperado Niquelado 17x21 com Cabeça 100 peças</t>
  </si>
  <si>
    <t>Vergalhão Aço Nervurado CA- 50 8mm 5/16" Barra 12m</t>
  </si>
  <si>
    <t>ADESIVO ESTRUTURAL COMPOUND CZ 1KG FUND E ALICERCE</t>
  </si>
  <si>
    <t>Arame Recozido Aço Torcido BWG 18 1,24mm 1Kg Emprafe</t>
  </si>
  <si>
    <t>Pedra PedriscoBritada 01Lavada 20kgTomino</t>
  </si>
  <si>
    <t>Cimento CPII E-32 50KgCampeão</t>
  </si>
  <si>
    <t>Graute 40MPa25Kg Bautech</t>
  </si>
  <si>
    <t>7798</t>
  </si>
  <si>
    <t xml:space="preserve">Andaimes 1,50 x 1,50 (16 peças). - METRO </t>
  </si>
  <si>
    <t>Plataformas metálicas p/ andaimes de 1,50 mts.</t>
  </si>
  <si>
    <t>7799</t>
  </si>
  <si>
    <t>a</t>
  </si>
  <si>
    <t>CAIXA DE QUADRO</t>
  </si>
  <si>
    <t>METALON 40 X 30 GALVANIZADO 1,25MM 8,10 KG/BR</t>
  </si>
  <si>
    <t>METALON 20 X 20 GALVANIZADO 1,25MM 4,60 KG/BR</t>
  </si>
  <si>
    <t>ROLDANA 3" V BUCHA / PARAF</t>
  </si>
  <si>
    <t>DISCO FLAP 4.1/2 GRAO 40 GRO *CX C/10PC*</t>
  </si>
  <si>
    <t>CAD.65 C/ABA X30 ALT 6,51 KG 1507 - PERFILADOS EM GERAL -CH. 16</t>
  </si>
  <si>
    <t>7800</t>
  </si>
  <si>
    <t>BARRA CHATA 3/4 X 1/4 - 5,70 KG/BR *</t>
  </si>
  <si>
    <t>GONZO C/ABA N - 2 ABA 25MM X 55MM ALTURA</t>
  </si>
  <si>
    <t>7801</t>
  </si>
  <si>
    <t>CERAMFIX ARGA INTERNA ACI - CZ 20KG</t>
  </si>
  <si>
    <t>7802</t>
  </si>
  <si>
    <t>ASTRA ASSENTO SOFT TPJ/AS - BR1 BRANCO</t>
  </si>
  <si>
    <t>ASTRA SIFAO SANFONADO UNIVERSAL BR - SSU</t>
  </si>
  <si>
    <t>7804</t>
  </si>
  <si>
    <t xml:space="preserve">DISK CAÇAMBA </t>
  </si>
  <si>
    <t>DISK CAÇAMA ITAPETININGA LTDA</t>
  </si>
  <si>
    <t>1599764-5107</t>
  </si>
  <si>
    <t>7805</t>
  </si>
  <si>
    <t>7803</t>
  </si>
  <si>
    <t>AMANCO TUBO 6M ESG. 40MM</t>
  </si>
  <si>
    <t>FATEC CATANDUVA</t>
  </si>
  <si>
    <t xml:space="preserve">FATEC CATANDUVA </t>
  </si>
  <si>
    <t>ANDAIME</t>
  </si>
  <si>
    <t>7806</t>
  </si>
  <si>
    <t>PISOS</t>
  </si>
  <si>
    <t xml:space="preserve">SAPATAS </t>
  </si>
  <si>
    <t>REI DAS OBRAS</t>
  </si>
  <si>
    <t>REI DAS OBRAS LOCAÇÕES DE MÁQUINAS E EQUIPAMENTOS LTDA</t>
  </si>
  <si>
    <t xml:space="preserve"> 17 99753-6289</t>
  </si>
  <si>
    <t>ELETROD. ZINCADO MEDIO 3"</t>
  </si>
  <si>
    <t>CABECOTE DE ALUMINIO 3"</t>
  </si>
  <si>
    <t>CURVA ZINCADA 3" X 90</t>
  </si>
  <si>
    <t>UNITUBO ZINCADO 3"</t>
  </si>
  <si>
    <t>ARAME GALV. N.14 1KG MORLAN</t>
  </si>
  <si>
    <t>7807</t>
  </si>
  <si>
    <t>ELETROTEL COM. DE MAT. ELETRICOS LTDA</t>
  </si>
  <si>
    <t xml:space="preserve">ELETROTEL </t>
  </si>
  <si>
    <t xml:space="preserve"> 16 3622-7283</t>
  </si>
  <si>
    <t>Alessandra</t>
  </si>
  <si>
    <t>ESCADA METALICA DIVERSOS 1.00m</t>
  </si>
  <si>
    <t>7808</t>
  </si>
  <si>
    <t>ESCORA METALICA DIVERSOS DE 2.0 A 3.1</t>
  </si>
  <si>
    <t>7809</t>
  </si>
  <si>
    <t>BLOCO DE CONCRETO VEDAÇÃO VAZADO - 19X19X39CM</t>
  </si>
  <si>
    <t>CANALETA DE CONCRETO 19X19X39 CM</t>
  </si>
  <si>
    <t>VERGALHAO CA50 10MM (3/8)</t>
  </si>
  <si>
    <t>VERGALHAO CA60 5MM (7/32)</t>
  </si>
  <si>
    <t>ARAME RECOZIDO TORCIDO</t>
  </si>
  <si>
    <t>TABUA DE PINUS 30CMX3MTX2MM</t>
  </si>
  <si>
    <t>SARRAFO PINUS BRUTO 10CMX3MT</t>
  </si>
  <si>
    <t>PREGO POLIDO GERDAU C/C 18 X 27</t>
  </si>
  <si>
    <t>7810</t>
  </si>
  <si>
    <t>28/35</t>
  </si>
  <si>
    <t>7811</t>
  </si>
  <si>
    <t>CX PASSAGEM BRUM 400X300X170 BCO BRBO 10</t>
  </si>
  <si>
    <t>7812</t>
  </si>
  <si>
    <t>DISCO ABRASIVO DESBASTE METAL4.1/2X7/8X6.0</t>
  </si>
  <si>
    <t>STANLEY - DISCO FLAP DE ZIRCONIA 4 1/2X7/8G40</t>
  </si>
  <si>
    <t>CIFARELLI - ELETRODO 6013 2,50MM CX KG</t>
  </si>
  <si>
    <t>TEKBOND - TINTA SPRAY ALUMINIO ALTATEMPERATURA</t>
  </si>
  <si>
    <t>7813</t>
  </si>
  <si>
    <t>FUTURIT ESM SINT FOSCO GL GRAFITE</t>
  </si>
  <si>
    <t>SAYERLACK AGUA RAZ LITRO</t>
  </si>
  <si>
    <t>ROLO ANTIRESPINGO TIGRE 1377/9CMS.</t>
  </si>
  <si>
    <t>7814</t>
  </si>
  <si>
    <t>7815</t>
  </si>
  <si>
    <t>Silva Caçambas e Entulhos LTDA</t>
  </si>
  <si>
    <t>SILVA CAÇAMBAS</t>
  </si>
  <si>
    <t>Neide</t>
  </si>
  <si>
    <t>silvacacambas@uol.com.br</t>
  </si>
  <si>
    <t>(11) 99431-3581</t>
  </si>
  <si>
    <t xml:space="preserve">SAPO A GASOLINA DIARIA </t>
  </si>
  <si>
    <t>7816</t>
  </si>
  <si>
    <t>AREIA ENSACADA 20KG</t>
  </si>
  <si>
    <t>PEDRA N°1 - 20KG ENSACADA</t>
  </si>
  <si>
    <t>DISCO DIAMA. SEGMENTADO PLUS 4.3/8" X 20MM 1558 FELSEN</t>
  </si>
  <si>
    <t>DISCO DE SERRA MADEIRA 24D 110MM 60864 CORTAG</t>
  </si>
  <si>
    <t>7817</t>
  </si>
  <si>
    <t>Rocha Materiais para Construção</t>
  </si>
  <si>
    <t>ROCHA MATERIAIS</t>
  </si>
  <si>
    <t xml:space="preserve"> 11 95165-0518</t>
  </si>
  <si>
    <t>ENXADA LARGA FORJADA 1;5L</t>
  </si>
  <si>
    <t>7818</t>
  </si>
  <si>
    <t>MARRETA TENACE C/CABO</t>
  </si>
  <si>
    <t>GIRICA CARRINHO DE MAO - 60</t>
  </si>
  <si>
    <t>PA AJUNTADEIRA BICO NR3 COM CABO</t>
  </si>
  <si>
    <t>7819</t>
  </si>
  <si>
    <t>UNIPEGA PU40 MULTIUSO CINZA CARTUCHO 215ML/360G NOVO</t>
  </si>
  <si>
    <t>7820</t>
  </si>
  <si>
    <t>7821</t>
  </si>
  <si>
    <t>7822</t>
  </si>
  <si>
    <t>BARRAM BIFASICO CEMARPLAST II 4385 DIN 16 100A</t>
  </si>
  <si>
    <t>DISJUNTOR BIPOLAR LUKMA DIN C 25A</t>
  </si>
  <si>
    <t>7823</t>
  </si>
  <si>
    <t>Caixa de Passagem e Inspeção Polipropileno Elétrica Preto 4,5L Taf</t>
  </si>
  <si>
    <t>7824</t>
  </si>
  <si>
    <t>GRAMA ESMERALDA, COM DESCARGA E ESTACAS.</t>
  </si>
  <si>
    <t>7825</t>
  </si>
  <si>
    <t>M &amp; R MARMORARIA E MATERIAIS DE CONSTRUCAO LTDA</t>
  </si>
  <si>
    <t xml:space="preserve">M &amp; R MARMORARIA </t>
  </si>
  <si>
    <t xml:space="preserve"> 19 99883-4473</t>
  </si>
  <si>
    <t>Débora</t>
  </si>
  <si>
    <t>Balcão de 1.80x0.60 boleado de cinza Corumbá</t>
  </si>
  <si>
    <t>Balcão de 1.80x0.60 boleado de cinza Corumbá com instalação</t>
  </si>
  <si>
    <t>7826</t>
  </si>
  <si>
    <t>16.972.518-0001/27</t>
  </si>
  <si>
    <t>0/2</t>
  </si>
  <si>
    <t>HERCY MORAES</t>
  </si>
  <si>
    <t xml:space="preserve">EE HERCY MORAES </t>
  </si>
  <si>
    <t xml:space="preserve">Av. Paulo Provenza Sobrinho, 1450 </t>
  </si>
  <si>
    <t>Vila Perseu Leite de Barros</t>
  </si>
  <si>
    <t>7827</t>
  </si>
  <si>
    <t>esmalte gelo 3,6lt</t>
  </si>
  <si>
    <t>7828</t>
  </si>
  <si>
    <t>7829</t>
  </si>
  <si>
    <t>CHAPA XADREZ 1/8 1 X 1,20- 26,00 KG/M2</t>
  </si>
  <si>
    <t>DISCO DEEP CUT IMPORTADO 4.1/2"- 1MM *CX</t>
  </si>
  <si>
    <t>DISCO IMP. DESBASTE 4.1/2 X 1/4 - CX C/100</t>
  </si>
  <si>
    <t>7830</t>
  </si>
  <si>
    <t>CABO FLEXIVEL 35,00MM 1KV PT</t>
  </si>
  <si>
    <t>TERM COMP TC 35MM</t>
  </si>
  <si>
    <t>FITA ACO INOX 19MM LISA</t>
  </si>
  <si>
    <t>FECHO DE ACO INOX 3/4</t>
  </si>
  <si>
    <t>7831</t>
  </si>
  <si>
    <t>Molinari &amp; Bellíssimo Materiais e Serviços Elétricos Ltda.</t>
  </si>
  <si>
    <t>ELETROMAIS</t>
  </si>
  <si>
    <t>GUTO</t>
  </si>
  <si>
    <t xml:space="preserve"> 17 99152-3454</t>
  </si>
  <si>
    <t>PAINEL METALICO 1,0M (CADA 1M = 2 PÇS)</t>
  </si>
  <si>
    <t>RODIZIO DE BORRACHA</t>
  </si>
  <si>
    <t>PLATAFORMA P/ ANDAIMES 1.0M</t>
  </si>
  <si>
    <t xml:space="preserve"> GUARDA CORPO 1,0M C/RODAPÉ E PORTINHOLA</t>
  </si>
  <si>
    <t>GUARDA CORPO 1,0M C/RODAPÉ</t>
  </si>
  <si>
    <t>7832</t>
  </si>
  <si>
    <t>Comercial Catandura Ferramentas Ltda - ME</t>
  </si>
  <si>
    <t xml:space="preserve">Comercial Ferramentas </t>
  </si>
  <si>
    <t xml:space="preserve">Rodrigo </t>
  </si>
  <si>
    <t>17 3523-7000</t>
  </si>
  <si>
    <t>vendas@comercialferramentas.com.br</t>
  </si>
  <si>
    <t>CLARINOX GRELHA INOX RED.15CM S/CX ROT.-5025</t>
  </si>
  <si>
    <t>7833</t>
  </si>
  <si>
    <t>7834</t>
  </si>
  <si>
    <t>7835</t>
  </si>
  <si>
    <t>7836</t>
  </si>
  <si>
    <t>TOMADA P/COND 2POST 2P+T 10A 250V PT</t>
  </si>
  <si>
    <t>TAMPA P/3 INT UNIDOS 3/4 OU 1/2</t>
  </si>
  <si>
    <t>PLACA 4X2 CEGA BR SIENA</t>
  </si>
  <si>
    <t>TOMADA P/COND 2POST 2P+T 20A 250V PT</t>
  </si>
  <si>
    <t>7837</t>
  </si>
  <si>
    <t>7838</t>
  </si>
  <si>
    <t>OMAR DONATO Total</t>
  </si>
  <si>
    <t>22/10/2025 Total</t>
  </si>
  <si>
    <t>23/10/2025 Total</t>
  </si>
  <si>
    <t>LAURO BARREIRA Total</t>
  </si>
  <si>
    <t>27/10/2025 Total</t>
  </si>
  <si>
    <t>FATEC CATANDUVA Total</t>
  </si>
  <si>
    <t>HERCY MORAES Total</t>
  </si>
  <si>
    <t>REG TECNIX OPSO PE 2BAR PS 28MBAR 10KG/H GLP E 1/2 NPT X S 1/2 NPT()</t>
  </si>
  <si>
    <t>7839</t>
  </si>
  <si>
    <t>7840</t>
  </si>
  <si>
    <t>CABO NAMBEIFLEX 750v 16,00 mm2 PR</t>
  </si>
  <si>
    <t>CABO NAMBEIFLEX 750v 16,00 mm2 AZ</t>
  </si>
  <si>
    <t>CABO NAMBEIFLEX 750v 16,00 mm2 VD</t>
  </si>
  <si>
    <t>CABO NAMBEIFLEX 750v 25,00 mm2 PR</t>
  </si>
  <si>
    <t>CABO NAMBEIFLEX 750v 25,00 mm2 AZ</t>
  </si>
  <si>
    <t>CABO NAMBEIFLEX 750v 35,00 mm2 PR</t>
  </si>
  <si>
    <t>CABO NAMBEIFLEX 750v 35,00 mm2 AZ</t>
  </si>
  <si>
    <t>CABO NAMBEIFLEX 750v 35,00 mm2 VD</t>
  </si>
  <si>
    <t>CABO NAMBEIFLEX 750v 50,00 mm2 AZ</t>
  </si>
  <si>
    <t>7841</t>
  </si>
  <si>
    <t>NAMBEI IND CONDUTORES ELETRICOS LTDA</t>
  </si>
  <si>
    <t>NAMBEI</t>
  </si>
  <si>
    <t>rz.repres@gmail.com</t>
  </si>
  <si>
    <t>11 99125-3151</t>
  </si>
  <si>
    <t>Renata</t>
  </si>
  <si>
    <t>28/35/42/49/56</t>
  </si>
  <si>
    <t>CEMIX TORN. LAVAT AUTOMATICA MESA 2000</t>
  </si>
  <si>
    <t>CENSI ACAB.HYDRA MAX CR ABS 5733</t>
  </si>
  <si>
    <t>7842</t>
  </si>
  <si>
    <t>OCULOS DANNY VICSA AERIAL CINZA</t>
  </si>
  <si>
    <t>LUVA LDI PU T 10</t>
  </si>
  <si>
    <t>FITA ZEBRADA PRETO/AMARELO 200M</t>
  </si>
  <si>
    <t>CINTO PARAQUEDISTA 3 PONTOS ATHENAS CA 37977</t>
  </si>
  <si>
    <t>7843</t>
  </si>
  <si>
    <t>CABO DE ALUMINIO 15KV - 35MM</t>
  </si>
  <si>
    <t>7844</t>
  </si>
  <si>
    <t>BRUNO ALMEIDA RUFINO</t>
  </si>
  <si>
    <t>BL ENERGIA</t>
  </si>
  <si>
    <t>7845</t>
  </si>
  <si>
    <t>FITA PLASTIBAND/VEDATUDO ALUMINIZADA 20CMX10M</t>
  </si>
  <si>
    <t>NEUTROL 0,9L</t>
  </si>
  <si>
    <t>ROMA PINCEL 312/2.1/2 (CABO BRANCO)</t>
  </si>
  <si>
    <t>LUVA AMARELA P/ LATEX</t>
  </si>
  <si>
    <t>7846</t>
  </si>
  <si>
    <t>SOTINTAS</t>
  </si>
  <si>
    <t>BOZOLI E ZAMPONI LTDA</t>
  </si>
  <si>
    <t>Daniel</t>
  </si>
  <si>
    <t>17 99657-2499</t>
  </si>
  <si>
    <t>ARGAMASSA USO INTERNO ACI 20KG 45X25X10CM CINZA QUARTZOLIRT</t>
  </si>
  <si>
    <t>7847</t>
  </si>
  <si>
    <t>56025648 ERLEY MENDES CORREIA</t>
  </si>
  <si>
    <t>E.M CALHAS</t>
  </si>
  <si>
    <t xml:space="preserve"> 15 99732-9646</t>
  </si>
  <si>
    <t>Erley</t>
  </si>
  <si>
    <t xml:space="preserve">CALHA </t>
  </si>
  <si>
    <t>7848</t>
  </si>
  <si>
    <t>CALHA</t>
  </si>
  <si>
    <t>56.025.648/0001-77</t>
  </si>
  <si>
    <t>ERLEY MENDES CORREIA</t>
  </si>
  <si>
    <t xml:space="preserve">CARRINHO DE MAO REFORÇADO </t>
  </si>
  <si>
    <t>7849</t>
  </si>
  <si>
    <t>CARRINHO DE MÃO REFORÇADO</t>
  </si>
  <si>
    <t>TERMINAL COMPRESSAO 16MM 1F1C M5</t>
  </si>
  <si>
    <t>TERMINAL COMPRESSAO 25MM 1F1C M6</t>
  </si>
  <si>
    <t>HASTE ATERR B. CAMADA 1/2 X 2,40MTS</t>
  </si>
  <si>
    <t>GRAMPO HASTE ATERR 1/2</t>
  </si>
  <si>
    <t>CAIXA INSP PVC TIPO CONE C/ TP</t>
  </si>
  <si>
    <t>DISJUNTOR CAIXA MOLD TRIP 175A 690V</t>
  </si>
  <si>
    <t>DISJUNTOR CAIXA MOLD TRIP 400A 690V</t>
  </si>
  <si>
    <t>7850</t>
  </si>
  <si>
    <t>CAIXA INSPECAO PROLIPROP 8P 200MM</t>
  </si>
  <si>
    <t>7852</t>
  </si>
  <si>
    <t>FUTURA FUTURIT ESM SINT.BRILHO GELO 3,6L [EMB</t>
  </si>
  <si>
    <t>7851</t>
  </si>
  <si>
    <t>CD-CABO FLEX 750V 2,5MM BR</t>
  </si>
  <si>
    <t>CD-CABO FLEX 750V 2,5MM VM</t>
  </si>
  <si>
    <t>CD-CABO FLEX 750V 2,5MM AM</t>
  </si>
  <si>
    <t>CD-CABO FLEX 750V 2,5MM AZ CL</t>
  </si>
  <si>
    <t>CD-CABO FLEX 750V 6MM VM</t>
  </si>
  <si>
    <t>CD-CABO FLEX 750V 2,5MM VD</t>
  </si>
  <si>
    <t>SEALTUBO S/ CAPA 1 C/30MT</t>
  </si>
  <si>
    <t>SEALTUBO S/ CAPA 3/4 RL C/30MT</t>
  </si>
  <si>
    <t>CONDULETE ALUM MULTIPLO X 1 S/T</t>
  </si>
  <si>
    <t>UNIDUT MULTIPLO ALUM 1</t>
  </si>
  <si>
    <t>ABRACADEIRA GALV D C/CUNHA 1</t>
  </si>
  <si>
    <t>PARAFUSO AUTO BROCANTE FLANG 4,2X13 PHIL</t>
  </si>
  <si>
    <t>7853</t>
  </si>
  <si>
    <t>TERMINACAO POLIM A FRIO TFTO-4121 (8,7/15KV 12/20KV, 25 - 95MM)</t>
  </si>
  <si>
    <t>SUPORTE P/ MUFLA E CABO 20-30MM TCK-95</t>
  </si>
  <si>
    <t>CONECTOR CUNHA CN-10 AZ S/ CARTUCHO</t>
  </si>
  <si>
    <t>MASSA CALAFETAR 1KG - CZ</t>
  </si>
  <si>
    <t>CINTA CIRCULAR 110MM GF (C/ PARAF E PORCA)</t>
  </si>
  <si>
    <t>CINTA CIRCULAR 360MM GF (C/ PARAF E PORCA)</t>
  </si>
  <si>
    <t>CURVA ACO G.F. 90 - 4" NBR-5624</t>
  </si>
  <si>
    <t>LUVA ACO G.F. - 4" NBR-5624</t>
  </si>
  <si>
    <t>CABO COBRE FLEX EPR 0,6/1KV 25MM AZ</t>
  </si>
  <si>
    <t>CABO COBRE FLEX EPR 0,6/1KV 25MM VD</t>
  </si>
  <si>
    <t>CABO COBRE FLEX EPR 0,6/1KV 70MM PT</t>
  </si>
  <si>
    <t>CABO COBRE FLEX EPR 0,6/1KV 70MM AZ</t>
  </si>
  <si>
    <t>ELETRODUTO CORRUGADO TIPO KANAFLEX - 4"</t>
  </si>
  <si>
    <t>CABO COBRE MT 8,7/15KV 25MM</t>
  </si>
  <si>
    <t>TERMINAL A COMPRESSAO 25MM 1F1C</t>
  </si>
  <si>
    <t>TERMINAL A COMPRESSAO 35MM 1F1C</t>
  </si>
  <si>
    <t>TERMINAL A COMPRESSAO 50MM 1F1C</t>
  </si>
  <si>
    <t>CONECTOR PARAFUSO FENDIDO 35MM</t>
  </si>
  <si>
    <t>PORCA SEXT 1/4 BICRO</t>
  </si>
  <si>
    <t>PARAFUSO SEXT. 5/16 X 2.1/2 - S-12 ZC</t>
  </si>
  <si>
    <t>BUCHA NYLON S-12</t>
  </si>
  <si>
    <t>ELETRODUTO ACO G.F. C/ 3MTS - 4" NBR-5624</t>
  </si>
  <si>
    <t>HASTE TERRA BC 5/8" X 2400MM</t>
  </si>
  <si>
    <t>CAIXA INSPECAO PVC 250X250MM</t>
  </si>
  <si>
    <t>TAMPA P/ CX INSPECAO 250MM - GF</t>
  </si>
  <si>
    <t>GRAMPO TERRA DUPLO GAR/GTDU 5/8-3/4</t>
  </si>
  <si>
    <t>CABO COBRE NU NBR5349 - 50MM (19FIOS)</t>
  </si>
  <si>
    <t>CABO COBRE NU NBR6524 - 25MM (07FIOS</t>
  </si>
  <si>
    <t>CORDOALHA COBRE CHATA ESTANHADA 1" (25,4MM) 30</t>
  </si>
  <si>
    <t>PORTA LUVAS DE MADEIRA C/TAMPA</t>
  </si>
  <si>
    <t>ESTRADO BORRACHA 20KV CLASSE 2</t>
  </si>
  <si>
    <t>EXTINTOR CO2 6 KG</t>
  </si>
  <si>
    <t>PLACA PVC SINALIZ P/ EXTINTOR INCENDIO CO2</t>
  </si>
  <si>
    <t>PLACA ALUM SINALIZ "PERIGO DE MORTE - ALTA TENSAO"</t>
  </si>
  <si>
    <t>FITA ISOLANTE 18MM X 20M - PT (IMPERIAL</t>
  </si>
  <si>
    <t>PARAFUSO SEXT. 1/4 X 1 BICRO</t>
  </si>
  <si>
    <t>ARRUELA LISA 1/4 BICRO</t>
  </si>
  <si>
    <t>ARRUELA PRESSAO 1/4 BICRO</t>
  </si>
  <si>
    <t>7854</t>
  </si>
  <si>
    <t>TRIFASICA COMERCIO DE MATERIAL ELETRICO LTDA</t>
  </si>
  <si>
    <t xml:space="preserve">TRIFASICA </t>
  </si>
  <si>
    <t>11 98077-1287</t>
  </si>
  <si>
    <t>Bruno@trifasica.com.br</t>
  </si>
  <si>
    <t>MANGUEIRA VERDE PARA JARDIM METRO - TRAMONTINA</t>
  </si>
  <si>
    <t>7855</t>
  </si>
  <si>
    <t>7856</t>
  </si>
  <si>
    <t>CONJUNTO DE LAMINAS P/ ESTILETES 10 PCS</t>
  </si>
  <si>
    <t>ESTILETE PROFISSIONAL 6" - 43390302</t>
  </si>
  <si>
    <t>FITA ISOL 3M IMPERIAL/TRA 18MM X 20MT</t>
  </si>
  <si>
    <t>FITA ISOL COR 10M VERDE</t>
  </si>
  <si>
    <t>TERM COMP TC 240MM</t>
  </si>
  <si>
    <t>7857</t>
  </si>
  <si>
    <t>7858</t>
  </si>
  <si>
    <t xml:space="preserve">	VIDRO CANELADO COMUM – SÓ CORTADO
06 – 0,815 X 0,155
02 – 0,815 X 0,150
02 – 0,900 X 0,135</t>
  </si>
  <si>
    <t>7859</t>
  </si>
  <si>
    <t>7860</t>
  </si>
  <si>
    <t>PARAF. CABECA SEXT. ACO 3/8 X 2.1/2</t>
  </si>
  <si>
    <t>ARRUELA LISA 3/8 ZINCADA</t>
  </si>
  <si>
    <t>ARRUELA PRESSAO 3/8</t>
  </si>
  <si>
    <t>CHUMBADOR PARABOLT 3/8 X 3 1/2</t>
  </si>
  <si>
    <t>TALABARTE ELASTICO 1,35MTS ABS 55MM ATHENAS</t>
  </si>
  <si>
    <t>7861</t>
  </si>
  <si>
    <t>Rua Maranhão, 898</t>
  </si>
  <si>
    <t xml:space="preserve"> Centro</t>
  </si>
  <si>
    <t>15800-020</t>
  </si>
  <si>
    <t>Catanduva</t>
  </si>
  <si>
    <t>7862</t>
  </si>
  <si>
    <t>7863</t>
  </si>
  <si>
    <t>7864</t>
  </si>
  <si>
    <t>QUADRO CATEGORIA T5 ELEKTRO</t>
  </si>
  <si>
    <t>7865</t>
  </si>
  <si>
    <t xml:space="preserve"> 16 3413-7235</t>
  </si>
  <si>
    <t>29/10/2025 Total</t>
  </si>
  <si>
    <t>30/10/2025 Total</t>
  </si>
  <si>
    <t>28/10/2025 Total</t>
  </si>
  <si>
    <t>24/10/2025 Total</t>
  </si>
  <si>
    <t>RESINA ACR GRAFENO BRI 18L EUCATEX</t>
  </si>
  <si>
    <t>RODO 60CM COM CABO</t>
  </si>
  <si>
    <t>TRINCHA 500 - 1.1/2 LATEX &amp; ACRILICA TIGRE</t>
  </si>
  <si>
    <t>7866</t>
  </si>
  <si>
    <t>TUBO ACO SCHEDULE 40 S/ COSTURA 1/2 GALVAN</t>
  </si>
  <si>
    <t>VALVULA ESFERA V E G GAS 1/2 FXF PP ALAVANCA</t>
  </si>
  <si>
    <t>NIPLE TUPY DUPLO GAL. 1/2()</t>
  </si>
  <si>
    <t>FLEXIVEL METAL TOMBAK 1/2 - 0,80 CM()</t>
  </si>
  <si>
    <t>BATERIA 1+1 3/4 V.P. S/ REGULADOR()</t>
  </si>
  <si>
    <t>REGULADOR ALIANCA IND AP C/ SHUTT-OFF VM PQ()</t>
  </si>
  <si>
    <t>UNIAO TUPY C/ ASSENTO CONICO DE BRONZE/FERRO GAL. 1/2()</t>
  </si>
  <si>
    <t>7867</t>
  </si>
  <si>
    <t xml:space="preserve">ROSMARI F R CORREA - ARTEFATOS DE CIMENTO </t>
  </si>
  <si>
    <t>13 997001-3334</t>
  </si>
  <si>
    <t>ENGEPOSTE</t>
  </si>
  <si>
    <t>Tiane</t>
  </si>
  <si>
    <t>1399147-0565</t>
  </si>
  <si>
    <t>7868</t>
  </si>
  <si>
    <t>poste de concreto duplo T , 300 dan, para entrada de energia, com instalação.</t>
  </si>
  <si>
    <t>8</t>
  </si>
  <si>
    <t>7869</t>
  </si>
  <si>
    <t>RODO COM CABO</t>
  </si>
  <si>
    <t xml:space="preserve">MASSA CORRIDA </t>
  </si>
  <si>
    <t>7870</t>
  </si>
  <si>
    <t>Canaleta de 14 cm</t>
  </si>
  <si>
    <t>7871</t>
  </si>
  <si>
    <t>17/11/2025 Total</t>
  </si>
  <si>
    <t>05/11/2025 Total</t>
  </si>
  <si>
    <t>7872</t>
  </si>
  <si>
    <t>AREIA MEDIA MT³</t>
  </si>
  <si>
    <t>TABUA PINUS BRUTA 30CM X 3.00MT</t>
  </si>
  <si>
    <t>TABUA PINUS BRUTA 20CM X 3.00MT</t>
  </si>
  <si>
    <t>PREGO GERDAU 18X27 COM CABECA</t>
  </si>
  <si>
    <t>7873</t>
  </si>
  <si>
    <t>CONTAINER</t>
  </si>
  <si>
    <t>7874</t>
  </si>
  <si>
    <t>POSTE TC MULTI CABO 95MM E DISJUNTOR 200A</t>
  </si>
  <si>
    <t>7875</t>
  </si>
  <si>
    <t>Estereidi Poste Padrão LTDA</t>
  </si>
  <si>
    <t>ESTEREIDE</t>
  </si>
  <si>
    <t>Jeniffer</t>
  </si>
  <si>
    <t>19 98429-3399</t>
  </si>
  <si>
    <t>35.149.0.66/0001-22</t>
  </si>
  <si>
    <t>1/28</t>
  </si>
  <si>
    <t>TELA ALAMBRADO MALHA 2" FIO 10 GALV.   1,5 x 9</t>
  </si>
  <si>
    <t>7876</t>
  </si>
  <si>
    <t>soleiras 1,00x0,20</t>
  </si>
  <si>
    <t>7877</t>
  </si>
  <si>
    <t>CONDULETE MULTIPLO X 3/4" SUPERCAST</t>
  </si>
  <si>
    <t>TAMPA P/ COND. 3/4'' CEGA SUPERCAST</t>
  </si>
  <si>
    <t>UNIDUT MULTIPLO 3/4" SUPERCAST</t>
  </si>
  <si>
    <t>7878</t>
  </si>
  <si>
    <t>04/11/2025 Total</t>
  </si>
  <si>
    <t>31/10/2025 Total</t>
  </si>
  <si>
    <t>Bebedouro Industrial companha Filtro Externo e componentes de instalação diversos ( Mangueiras / conexões / teflon etc)</t>
  </si>
  <si>
    <t>7879</t>
  </si>
  <si>
    <t>FUTURA PREMIUM TINTA PARA PISO CINZA CHUMBO 18L</t>
  </si>
  <si>
    <t>7880</t>
  </si>
  <si>
    <t>TAMPAO P/ CONDULETE 1" CONDU PRO</t>
  </si>
  <si>
    <t>TAMPAO P/ CONDULETE 3/4" SUPERCAST</t>
  </si>
  <si>
    <t>7881</t>
  </si>
  <si>
    <t>7882</t>
  </si>
  <si>
    <t>7883</t>
  </si>
  <si>
    <t>DISJUNTOR DE 250 CAIXA MOLDADA </t>
  </si>
  <si>
    <t>7884</t>
  </si>
  <si>
    <t>ROMPEDOR BOSCH 30KG 11304 220V</t>
  </si>
  <si>
    <t>PONTEIRO 30 KG</t>
  </si>
  <si>
    <t>TALHADEIRA 30 KG</t>
  </si>
  <si>
    <t>7885</t>
  </si>
  <si>
    <t>AREIA LAVADA FINA</t>
  </si>
  <si>
    <t>7886</t>
  </si>
  <si>
    <t>Sarrafo 2cm x 5cm Pinus C/3mts</t>
  </si>
  <si>
    <t>Pontalete 6cm x 6cm Pinus C/3mts</t>
  </si>
  <si>
    <t>7887</t>
  </si>
  <si>
    <t>Bomba recalque de 2cv trifásico 220/380V IP21, entrada de 1.1/2” e saída de 1” rosca BSP, THEBE
Pressão mínima 8mca x vazão máxima 17m³/h
Pressão máxima 40mca x vazão mínima 4m³/h</t>
  </si>
  <si>
    <t>7888</t>
  </si>
  <si>
    <t xml:space="preserve">VITALINO BERNINI </t>
  </si>
  <si>
    <t>EE PROF. VITALINO BERNINI</t>
  </si>
  <si>
    <t xml:space="preserve">R. Dr. Itatiba, 510 </t>
  </si>
  <si>
    <t>Jd Caraminguava</t>
  </si>
  <si>
    <t>11750-000</t>
  </si>
  <si>
    <t>Peruíbe</t>
  </si>
  <si>
    <t>FENIX 1000/05 ROLO LA DE CARNEIRO 100% 05CM</t>
  </si>
  <si>
    <t>FUTURA STANDARD SUPER RENDIMENTO GELO 18L</t>
  </si>
  <si>
    <t>7889</t>
  </si>
  <si>
    <t>7890</t>
  </si>
  <si>
    <t>Quadro bomba recalque  para 2 bombas , trifásico , bomba 2 cavalos ,  Bomba 1, bomba 2 e manual.</t>
  </si>
  <si>
    <t>REMOVEDOR FERRUGEM REMOX</t>
  </si>
  <si>
    <t>7891</t>
  </si>
  <si>
    <t>MEKA REG.GAVETA BRUTO "1.1/2"</t>
  </si>
  <si>
    <t>TUPY TE GALV. 1.1/2</t>
  </si>
  <si>
    <t>TUPY COTOVELO 90 GALV. 1.1/2</t>
  </si>
  <si>
    <t>MEKA REG.GAVETA 21/2"</t>
  </si>
  <si>
    <t>TUPY COTOVELO 90 GALV. 2.1/2</t>
  </si>
  <si>
    <t>TUPER TUBO 6M GALV.NBR 5580 L 1.1/2" 48,30X3,00MM</t>
  </si>
  <si>
    <t>TUPY FLANGE C/SEXT. GALV. 2.1/2</t>
  </si>
  <si>
    <t>TUPY FLANGE C/SEXT. GALV. 1.1/2</t>
  </si>
  <si>
    <t>TUPY TE GALV. 2.1/2</t>
  </si>
  <si>
    <t>TUPY BUCHA RD GALV. 3X2.1/2</t>
  </si>
  <si>
    <t>AMANCO ADAPT. CURTO SOLD. 85X3</t>
  </si>
  <si>
    <t>TUPER TUBO 6M GALV.NBR 5580 L 2.1/2" 76,10X3,35MM</t>
  </si>
  <si>
    <t>TUPER TUBO 6M GALV.NBR 5580 L 1.1/4" 42,40X2,65MM</t>
  </si>
  <si>
    <t>TUPER TUBO 6M GALV.NBR 5580 L 1" 33,70X2,65MM</t>
  </si>
  <si>
    <t>7892</t>
  </si>
  <si>
    <t>7893</t>
  </si>
  <si>
    <t>E.E. Dr. Abrahão Jacob Lafer</t>
  </si>
  <si>
    <t>ABRAHÃO JACOB</t>
  </si>
  <si>
    <t xml:space="preserve"> R. Claudino Pacheco, 9562 </t>
  </si>
  <si>
    <t>Guilhermina</t>
  </si>
  <si>
    <t>11701-475</t>
  </si>
  <si>
    <t xml:space="preserve">BROXA </t>
  </si>
  <si>
    <t>7894</t>
  </si>
  <si>
    <t>3</t>
  </si>
  <si>
    <t>7895</t>
  </si>
  <si>
    <t xml:space="preserve">TB RED GALV 2"(50,80MM) X 1,55MM </t>
  </si>
  <si>
    <t>7896</t>
  </si>
  <si>
    <t>07</t>
  </si>
  <si>
    <t>03/11/2025 Total</t>
  </si>
  <si>
    <t>FITA90-DRYKOFITAALUM90CM</t>
  </si>
  <si>
    <t>PRIKOLBD-DRYKOPRIMERACQUABD18L</t>
  </si>
  <si>
    <t>7897</t>
  </si>
  <si>
    <t>TINTA GALÃO AZUL MAR CORAL</t>
  </si>
  <si>
    <t>7898</t>
  </si>
  <si>
    <t>7899</t>
  </si>
  <si>
    <t>CD-CABO FLEX 750V 16MM PT</t>
  </si>
  <si>
    <t>CD-CABO FLEX 750V 16MM AZ CL</t>
  </si>
  <si>
    <t>CD-CABO FLEX 750V 16MM VD</t>
  </si>
  <si>
    <t>TERMINAL PINO PRE ISOL 16MM AZ</t>
  </si>
  <si>
    <t>INTERRUPTOR SIMPLES 10A AM GRI</t>
  </si>
  <si>
    <t>INTERRUPTOR PULSADOR CAMPAINHA BR FINESS</t>
  </si>
  <si>
    <t>UNIDUT RETO ALUM. 1.1/4</t>
  </si>
  <si>
    <t>7900</t>
  </si>
  <si>
    <t>7901</t>
  </si>
  <si>
    <t>SACO DE AREIA</t>
  </si>
  <si>
    <t>SACO DE PEDRA</t>
  </si>
  <si>
    <t>7902</t>
  </si>
  <si>
    <t>CONSTRUDINO</t>
  </si>
  <si>
    <t>JPS RODRIGUES Construção ME</t>
  </si>
  <si>
    <t>jpsmateriais@gmail.com</t>
  </si>
  <si>
    <t>Nilzete</t>
  </si>
  <si>
    <t>19 98937-8120</t>
  </si>
  <si>
    <t>CNPJ 25.385.940/0001-77</t>
  </si>
  <si>
    <t>Construdino ou JPS RODRIGUES</t>
  </si>
  <si>
    <t>FUTURA STANDARD AREIA 3,6LT</t>
  </si>
  <si>
    <t>7903</t>
  </si>
  <si>
    <t>UNIÃO LL 50MM = KRONA=FORTLEV=PLASTILIT - 1 1/2</t>
  </si>
  <si>
    <t xml:space="preserve">UNIAO LL 32MM - KRONA/FORTLEV - 1 </t>
  </si>
  <si>
    <t>JOELHO LL 11/2X90 - AMANCO 50MM</t>
  </si>
  <si>
    <t>VEDA ROSCA TIGRE 3/4X50</t>
  </si>
  <si>
    <t>COLA PVC TIGRE FRASCO 175GRS C/PINCEL</t>
  </si>
  <si>
    <t>LIXA FERRO 100 K 240</t>
  </si>
  <si>
    <t>TUBO AGUA 50MM 1 1/2 MARROM AMANCO / TIGRE</t>
  </si>
  <si>
    <t>BUCHA REDUCAO SOLDAVEL LONGA 1 1/2 X 1 - 50X32MM - TIGRE</t>
  </si>
  <si>
    <t>TUBO AGUA 1 - 32MM KRONA</t>
  </si>
  <si>
    <t>7904</t>
  </si>
  <si>
    <t xml:space="preserve"> FLEXIVEL 60CM ALTA PRESSAO  Q/F NIPLE/S</t>
  </si>
  <si>
    <t>SIFAO SANFONADO CR - QUENTE/FRIA</t>
  </si>
  <si>
    <t>60 metros de calhas de alumínio com corte de 50cm e espessura 0.5mm</t>
  </si>
  <si>
    <t>metros de rufo de revestimento de alumínio com corte de 40cm e
espessura 0.5mm</t>
  </si>
  <si>
    <t>Manutenção nas calhas da cozinha</t>
  </si>
  <si>
    <t>Mão de Obra</t>
  </si>
  <si>
    <t>7905</t>
  </si>
  <si>
    <t>PLASTILIT - TUBO 75 MM ESGOTO PRIMARIO - 6
METROS</t>
  </si>
  <si>
    <t>CAUE - CIMENTO USO GERAL CPII F32 50KG</t>
  </si>
  <si>
    <t>7906</t>
  </si>
  <si>
    <t>BARRA CHATA 1.1/4 X 3/16 - 7,34 KG/BR **</t>
  </si>
  <si>
    <t>CANTONEIRA CH.DOBR 5/8 X 1,5MM 1,10KBR 3MT</t>
  </si>
  <si>
    <t>9.130-CAD.65 C/ABA X30 ALT 6,51 KG</t>
  </si>
  <si>
    <t>7907</t>
  </si>
  <si>
    <t>SOLICITADO POR ANDRÉ</t>
  </si>
  <si>
    <t>7908</t>
  </si>
  <si>
    <t>VBV AR CONDICIONADOS</t>
  </si>
  <si>
    <t>VBV AR CONDICIONADO EIREL</t>
  </si>
  <si>
    <t>vbv@vbvarcondicionado.com.br</t>
  </si>
  <si>
    <t>Vagner</t>
  </si>
  <si>
    <t>17 99717-4825</t>
  </si>
  <si>
    <t>Serviços de troca de compressor, vácuo e carga de gás de aparelho ar condicionado split 48.000 btus. Sala dos professores e sala de aula T-15</t>
  </si>
  <si>
    <t>7909</t>
  </si>
  <si>
    <t>7910</t>
  </si>
  <si>
    <t>AMANCO JOELHO 90 SOLD. 50MM</t>
  </si>
  <si>
    <t>7911</t>
  </si>
  <si>
    <t>ALDEIA RIO BRANCO</t>
  </si>
  <si>
    <t>E.E Aldeia Rio Branco</t>
  </si>
  <si>
    <t>Emburá</t>
  </si>
  <si>
    <t>11740-000</t>
  </si>
  <si>
    <t>Itanhaem</t>
  </si>
  <si>
    <t>Rio Branco Itanhaém</t>
  </si>
  <si>
    <t>COMPEL 2023 ROLO LA ANTIIRESPINGO ECONOMICO
23CM (POLIPOP) 2023</t>
  </si>
  <si>
    <t>COMPEL 2072 SUPORTE DE PRESSAO 23CM</t>
  </si>
  <si>
    <t xml:space="preserve">FUTURA FUNDO GALVANIZADO 3,6L </t>
  </si>
  <si>
    <t>FUTURA MASSA ACRILICA BALDE 25KG</t>
  </si>
  <si>
    <t>ROMA 301/005 TRINCHA CABO PRETO/CERDA GRIS 301
2</t>
  </si>
  <si>
    <t>7912</t>
  </si>
  <si>
    <t>7913</t>
  </si>
  <si>
    <t>LUVA TUPY GAL. 1/2()</t>
  </si>
  <si>
    <t>FITA V ROSCA FIRLON MD-GAS CARRETEL
18MMX25M()</t>
  </si>
  <si>
    <t>VALVULA FORJADA DRAVA P13 DE 1/2()</t>
  </si>
  <si>
    <t>VALVULA ESFERA V E G GAS 1/2 FXF PP ALAVANCA()</t>
  </si>
  <si>
    <t>NIPLE LATAO 1/2 NPT()</t>
  </si>
  <si>
    <t>COTOVELO TUPY 90 BSP 1/2 GAL.()</t>
  </si>
  <si>
    <t>7914</t>
  </si>
  <si>
    <t>BLOCO 14X19X39</t>
  </si>
  <si>
    <t>BLOCO CANALETA DE CONCRETO LISO 14X19X39</t>
  </si>
  <si>
    <t>7915</t>
  </si>
  <si>
    <t>PORCELANATO RETIFICADO MUNARI BRANCO ACETINADO
90X90CM CAIXA 1,62 M² - GRUPO MOHA</t>
  </si>
  <si>
    <t>ARGAMASSA PARA PORCELANATO INTERNO 20KG CINZA
QUARTZOLIT - GRUPO QUAR</t>
  </si>
  <si>
    <t>REJUNTE FLEXÍVEL, BRANCO, 1KG - GRUPO QUAR</t>
  </si>
  <si>
    <t>7916</t>
  </si>
  <si>
    <t>7917</t>
  </si>
  <si>
    <t>7918</t>
  </si>
  <si>
    <t>1 VIGA CAMBARÁ 5X15  COM 5MTS</t>
  </si>
  <si>
    <t>7919</t>
  </si>
  <si>
    <t>TUBO GALV.LEVE 2.1/2 X1,95MM 63,5 S/ROS- 19,70 KG</t>
  </si>
  <si>
    <t>CANTONEIRA 5/8 X 1/8 - 4,45 KG/BR</t>
  </si>
  <si>
    <t>GONZO C/ABA N - 0 ABA 15MM X 40MM ALTURA</t>
  </si>
  <si>
    <t>7920</t>
  </si>
  <si>
    <t>SOLICITADO POR ANDRÉ, APROVADO POR LUIZ FERNANDO</t>
  </si>
  <si>
    <t>11/11/2025 Total</t>
  </si>
  <si>
    <t>ALDEIA RIO BRANCO Total</t>
  </si>
  <si>
    <t>GALÃO AZUL DEL REY SHEWIRN-WILLIAMS</t>
  </si>
  <si>
    <t>7921</t>
  </si>
  <si>
    <t>7922</t>
  </si>
  <si>
    <t>7923</t>
  </si>
  <si>
    <t>7924</t>
  </si>
  <si>
    <t>7925</t>
  </si>
  <si>
    <t>CHAPA DE A/C - SAE 1010/20 - #3/16" (4,75) X 100 X 100 MM - C/ 4 FUROS RED. LISO.</t>
  </si>
  <si>
    <t>7926</t>
  </si>
  <si>
    <t>7927</t>
  </si>
  <si>
    <t>FUTURA FUTURIT ESM SINT.BRILHO AZUL CELESTE
3,6L</t>
  </si>
  <si>
    <t>FUTURA MASSA CORRIDA PVA ( GALAO PLASTICO)
5,6KG</t>
  </si>
  <si>
    <t>FUTURA PREMIUM TINTA PARA PISO CINZA 3,6L</t>
  </si>
  <si>
    <t>FUTURA STANDARD SUPER RENDIMENTO BRANCO 3,6L</t>
  </si>
  <si>
    <t>ITAQUA THINNER 116 900ML</t>
  </si>
  <si>
    <t>RODAPE AUTOCOLANTE LISO 7CM</t>
  </si>
  <si>
    <t>VEGA PALHA DE ACO N2</t>
  </si>
  <si>
    <t>7928</t>
  </si>
  <si>
    <t>SPRAY ALTA TEMP ALUMINIO 350ML</t>
  </si>
  <si>
    <t>DISCO SPED/INOX WAVES PLUS 4.1/2X7/8X1,0</t>
  </si>
  <si>
    <t>ELETRODO GERDAU E 601 - 2,5MM</t>
  </si>
  <si>
    <t>PNEU P/CARRINHO DE PEDREIRO 3,25 FERTAK</t>
  </si>
  <si>
    <t>CAMARA P/CAR.PEDR.3,25X8 MOLDADA COLSON</t>
  </si>
  <si>
    <t>7929</t>
  </si>
  <si>
    <t>PARAFUSO SEXTAVADO SOBERBA 1/4X50 C/ BUCHA S - 10</t>
  </si>
  <si>
    <t>PARAFUSO FRANCES 1/4X2 1/2</t>
  </si>
  <si>
    <t>PARAFUSO SEXTAVADO 5/16X2</t>
  </si>
  <si>
    <t>PARAFUSO SEXTAVADO 3/8X2</t>
  </si>
  <si>
    <t>PARAFUSO SEXTAVADO 3/8X4</t>
  </si>
  <si>
    <t>7930</t>
  </si>
  <si>
    <t>7931</t>
  </si>
  <si>
    <t>ANDAIME TUBULAR - PAINEL DE 1,5 M</t>
  </si>
  <si>
    <t>PISO METÁLICO GALVANIZADO: 0,37 X 1,50 M</t>
  </si>
  <si>
    <t>RODÍZIO DE BORRACHA</t>
  </si>
  <si>
    <t>TRAVE DIAGONAL GRANDE</t>
  </si>
  <si>
    <t>PAINEL GUARDA-CORPO DE 1,50 M</t>
  </si>
  <si>
    <t>PAINEL GUARDA-CORPO DE 1,50 M C/ PORTINHOLA</t>
  </si>
  <si>
    <t>ESCADA MARINHEIRO - 3,0 M</t>
  </si>
  <si>
    <t>7932</t>
  </si>
  <si>
    <t>MICROCONCRETO FLUIDO HIPERGRAUTE 25 KG - INKOR</t>
  </si>
  <si>
    <t>7933</t>
  </si>
  <si>
    <t>BARONEFLEX 500 - CAIXA 18 KG</t>
  </si>
  <si>
    <t>LINDAO LOCACOES LTDA</t>
  </si>
  <si>
    <t>LINDAO LOCACOES</t>
  </si>
  <si>
    <t>13 99777-2788</t>
  </si>
  <si>
    <t>7934</t>
  </si>
  <si>
    <t xml:space="preserve">REMOÇÃO DE ENTULHO </t>
  </si>
  <si>
    <t>7935</t>
  </si>
  <si>
    <t>12/11/2025 Total</t>
  </si>
  <si>
    <t>16/11/2025 Total</t>
  </si>
  <si>
    <t>18/11/2025 Total</t>
  </si>
  <si>
    <t>VITALINO BERNINI  Total</t>
  </si>
  <si>
    <t>7936</t>
  </si>
  <si>
    <t>AREIA GROSSA  MT³</t>
  </si>
  <si>
    <t>7937</t>
  </si>
  <si>
    <t>EE Joaquim Pedroso de Alvarenga</t>
  </si>
  <si>
    <t>JOAQUIM PEDROSO</t>
  </si>
  <si>
    <t xml:space="preserve">Alameda José Boldrini, 187 </t>
  </si>
  <si>
    <t>Itaici</t>
  </si>
  <si>
    <t>13341-700</t>
  </si>
  <si>
    <t>Indaiatuba </t>
  </si>
  <si>
    <t>7938</t>
  </si>
  <si>
    <t>7939</t>
  </si>
  <si>
    <t>WILLIAN COMERCIO DE MATERIAIS PARA CONSTRUCAO LTDA</t>
  </si>
  <si>
    <t>WILLIAN AREIA E PEDRA</t>
  </si>
  <si>
    <t>19 99779-0743</t>
  </si>
  <si>
    <t>Eliana</t>
  </si>
  <si>
    <t>7940</t>
  </si>
  <si>
    <t>ESPACADOR NIVELADOR SLIM 2,0</t>
  </si>
  <si>
    <t>PA AJUNTADEIRA BICO NR3 COM</t>
  </si>
  <si>
    <t>ALAVANCA DE ACO LORD 1"</t>
  </si>
  <si>
    <t>7941</t>
  </si>
  <si>
    <t>1478 MTB FERRO 12,5MM C/11,20KG (1/2)</t>
  </si>
  <si>
    <t>1481 MTB FERRO 10,0MM C/ 7,20KG (3/8)</t>
  </si>
  <si>
    <t>1477 MTB FERRO 4,2MM C/ 1,30KG (3/16)</t>
  </si>
  <si>
    <t>1479 MTB FERRO 6,3MM C/ 2,90KG (1/4)</t>
  </si>
  <si>
    <t>1920 MTB CANALETA CIMENTO 14 X 19 X 39</t>
  </si>
  <si>
    <t>5006238 MTB MEIO BLOCO CIMENTO 14X19X19CM</t>
  </si>
  <si>
    <t>5006236 MTB BLOCO CIMENTO VEDACAO 14X19X39</t>
  </si>
  <si>
    <t>7942</t>
  </si>
  <si>
    <t>BOTINA 42</t>
  </si>
  <si>
    <t>BOTINA 43</t>
  </si>
  <si>
    <t>7943</t>
  </si>
  <si>
    <t>7944</t>
  </si>
  <si>
    <t xml:space="preserve">RODIZIO </t>
  </si>
  <si>
    <t>7945</t>
  </si>
  <si>
    <t>RENNOVA LOCACOES DE EQUIPAMENTOS PARA CONSTRUCAO LTDA</t>
  </si>
  <si>
    <t>RENNOVA LOCAÇÕES</t>
  </si>
  <si>
    <t>Helen</t>
  </si>
  <si>
    <t>19 99388-6608</t>
  </si>
  <si>
    <t>LOCAÇÃO CONTAINER 1,5X2,5</t>
  </si>
  <si>
    <t>DISCO CORTE 4.1/2 X 1,0MM</t>
  </si>
  <si>
    <t>7947</t>
  </si>
  <si>
    <t>7946</t>
  </si>
  <si>
    <t>TELA ALAMBRADO MALHA 2" FIO 10 GALV L 44,000 A - 2,400</t>
  </si>
  <si>
    <t>7948</t>
  </si>
  <si>
    <t xml:space="preserve">Canaleta 14 cm </t>
  </si>
  <si>
    <t>7949</t>
  </si>
  <si>
    <t>5138977 TABUA DE PINUS 2CM X 20CM X 3MT</t>
  </si>
  <si>
    <t>6160061 SARRAFO DE PINUS 10CM X 2CM X 3MT</t>
  </si>
  <si>
    <t>2783 PREGO 17X21 1KG C/CABECA</t>
  </si>
  <si>
    <t>144 ARAME RECOZIDO TORCIDO 50MTS</t>
  </si>
  <si>
    <t>7950</t>
  </si>
  <si>
    <t>COLA SILICONE 50G TEKBOND BR</t>
  </si>
  <si>
    <t xml:space="preserve">CAVADEIRA ART FORJ LIGHT COM CB </t>
  </si>
  <si>
    <t>7951</t>
  </si>
  <si>
    <t>PEITORIS - 0,23 - PE- 02 - FDE</t>
  </si>
  <si>
    <t>PINGADEIRAS DE MURO - FD-16</t>
  </si>
  <si>
    <t>7952</t>
  </si>
  <si>
    <t>TABICA LISA 48X40X3000MM BRANCA A</t>
  </si>
  <si>
    <t>ABRACADEIRA U JL B 3/4 C/100</t>
  </si>
  <si>
    <t>CABO FLEX MEGAMAX 2,50 MM VERMELHO</t>
  </si>
  <si>
    <t>CONDUITE CORRUG AMARELO ADTEX 25MM 3/4 50M</t>
  </si>
  <si>
    <t>7953</t>
  </si>
  <si>
    <t>7955</t>
  </si>
  <si>
    <t>7954</t>
  </si>
  <si>
    <t>ANDAIME 1,50</t>
  </si>
  <si>
    <t>PLATAFORMA 1,50</t>
  </si>
  <si>
    <t>RODIZIOS</t>
  </si>
  <si>
    <t>7956</t>
  </si>
  <si>
    <t>7957</t>
  </si>
  <si>
    <t>7958</t>
  </si>
  <si>
    <t>METALON 40 X 40 - 1,20MM - 9,00 KG/BR</t>
  </si>
  <si>
    <t>DOBRADICA 3 X 2.5/8 REF.CAB. CHATA</t>
  </si>
  <si>
    <t>7959</t>
  </si>
  <si>
    <t>DISCO DE CORTE TURBO</t>
  </si>
  <si>
    <t>7960</t>
  </si>
  <si>
    <t>COBRECOM CABO FLEXICOM 2,5 MM PRETO</t>
  </si>
  <si>
    <t>7961</t>
  </si>
  <si>
    <t xml:space="preserve">TELA TAPUME </t>
  </si>
  <si>
    <t>MADERIT 9MM</t>
  </si>
  <si>
    <t>7962</t>
  </si>
  <si>
    <t>CREDITO PEDIDO 2190</t>
  </si>
  <si>
    <t>7963</t>
  </si>
  <si>
    <t>7964</t>
  </si>
  <si>
    <t>TUPY COTOVELO 90 GALV. 1.1/4</t>
  </si>
  <si>
    <t>TUPY UNIAO A.B. GALV. 1.1/2</t>
  </si>
  <si>
    <t>DECA REG.GAV.1510 HD 1.1/2</t>
  </si>
  <si>
    <t>DECA REG.GAV.1510 HD 1.1/4</t>
  </si>
  <si>
    <t>TUPY NIPLE DUPLO GALV. 1.1/4</t>
  </si>
  <si>
    <t>TUPY UNIAO A.B. GALV. 1.1/4</t>
  </si>
  <si>
    <t>DOCOL VALV.RET.HOR.DN32 (1.1/4) 30201300</t>
  </si>
  <si>
    <t>TUPY NIPLE DUPLO GALV. 1.1/2</t>
  </si>
  <si>
    <t>TUPY TE GALV. 1</t>
  </si>
  <si>
    <t>TUPY BUCHA RD GALV. 1.1/4X1</t>
  </si>
  <si>
    <t>7965</t>
  </si>
  <si>
    <t>TUPY LUVA GALV. 1.1/2</t>
  </si>
  <si>
    <t>TUPY UNIAO A.B. GALV. 2.1/2</t>
  </si>
  <si>
    <t>LIMPEZA DE OBRA COM MAQUINA</t>
  </si>
  <si>
    <t>7966</t>
  </si>
  <si>
    <t>PEDRA</t>
  </si>
  <si>
    <t>7967</t>
  </si>
  <si>
    <t>TUPY TE GALV. 1.1/2 -</t>
  </si>
  <si>
    <t>FUTURA FUTURIT ESM SINT.BRILHO VERMELHO 900ML</t>
  </si>
  <si>
    <t>PAULICEIA ESTOPA SOL 400G</t>
  </si>
  <si>
    <t>7968</t>
  </si>
  <si>
    <t>DECA LAVAT.L-101 IZY 30X30X41 CANTO GE17</t>
  </si>
  <si>
    <t>ASTRA SIFAO SANFONADO COPO UNIVERSAL BR - SSU</t>
  </si>
  <si>
    <t>ALPHA MET TORN.AUTOMATICA MESA 2200</t>
  </si>
  <si>
    <t>EMMETI DUCHA HIG.ECO.1/2 GAT.ABS BR RG.MET. B665014</t>
  </si>
  <si>
    <t>7969</t>
  </si>
  <si>
    <t xml:space="preserve"> REVESTIMENTO RETIFICADO FORMA BRANCO BRILHANTE 32X60CM CAIXA 2,30 M²</t>
  </si>
  <si>
    <t xml:space="preserve">ARGAMASSA USO INTERNO ACI 20KG 45X25X10CM CINZA QUARTZOLIT </t>
  </si>
  <si>
    <t>REJUNTE FLEXÍVEL 5KG BRANCO WEBER QUARTZOLI</t>
  </si>
  <si>
    <t>7970</t>
  </si>
  <si>
    <t xml:space="preserve"> ADERE FITA CREPE 24X50M</t>
  </si>
  <si>
    <t>FENIX 1000/05 ROLO LA DE CARNEIRO 100% 05C</t>
  </si>
  <si>
    <t>FUTURA FUTURIT ESM SINT.BRILHO AZUL CELESTE 3,6</t>
  </si>
  <si>
    <t>FUTURA FUTURIT ESM SINT.BRILHO BRANCO 3,6L</t>
  </si>
  <si>
    <t>ITAQUA AGUARRAZ</t>
  </si>
  <si>
    <t>ROMA 301/003 TRINCHA CABO PRETO/CERDA GRIS 301 1"</t>
  </si>
  <si>
    <t>7971</t>
  </si>
  <si>
    <t>7972</t>
  </si>
  <si>
    <t>7973</t>
  </si>
  <si>
    <t>7974</t>
  </si>
  <si>
    <t>7975</t>
  </si>
  <si>
    <t>7976</t>
  </si>
  <si>
    <t>LAMP. TUBO LED 18W 6500K T8 BIV AVANT</t>
  </si>
  <si>
    <t>7977</t>
  </si>
  <si>
    <t>7978</t>
  </si>
  <si>
    <t>7979</t>
  </si>
  <si>
    <t>UNIDUT CONICO ALUM 3/4</t>
  </si>
  <si>
    <t>CANALETA DE CONCRETO 0,20x1,00m</t>
  </si>
  <si>
    <t>7980</t>
  </si>
  <si>
    <t>7981</t>
  </si>
  <si>
    <t>7982</t>
  </si>
  <si>
    <t>7983</t>
  </si>
  <si>
    <t>7984</t>
  </si>
  <si>
    <t>CURVA PEQ. COTOVELO 90 - 1".1/2 38,1MM</t>
  </si>
  <si>
    <t>CHAPA CORTADA 1/4 100 X 100 0,5KG</t>
  </si>
  <si>
    <t>9.1-CADEIRINHA 65 C/ABA 6,14 KG 1507 - PERFILADOS EM GERAL -CH. 16</t>
  </si>
  <si>
    <t>11.5C TRAVESSAO 150 X 100 - CH 16 - 17,90 KG 6022 - PERFIL CAIXARIA CHAPA 16</t>
  </si>
  <si>
    <t>7985</t>
  </si>
  <si>
    <t>7986</t>
  </si>
  <si>
    <t>5141831 MAD. PONTALETE PINUS 6X6X3MTS</t>
  </si>
  <si>
    <t>2205 MADEIRITE 09MM CHAPA 2,20X1,10</t>
  </si>
  <si>
    <t>7987</t>
  </si>
  <si>
    <t>REDE DE PROTEÇÃO FIO 4 MALHA 10 (240MTR) DUAS LATERAIS</t>
  </si>
  <si>
    <t>7988</t>
  </si>
  <si>
    <t>Concreto , Fck 25mpa , Brita 0, Sem bomba</t>
  </si>
  <si>
    <t>7989</t>
  </si>
  <si>
    <t>CRÉDITO PEDIDOS  7779 e 7701 E NOTAS 11131 e 11179</t>
  </si>
  <si>
    <t>TIGRE 1341/05 ROLO ESPUMA AMARELA 5CM</t>
  </si>
  <si>
    <t>TIGRE 1341/09 ROLO ESPUMA AMARELA 9CM</t>
  </si>
  <si>
    <t>TRIONITE LIXA FERRO 100</t>
  </si>
  <si>
    <t>7990</t>
  </si>
  <si>
    <t>Barra 4,2mm</t>
  </si>
  <si>
    <t>Barra 10mm</t>
  </si>
  <si>
    <t>7991</t>
  </si>
  <si>
    <t>7992</t>
  </si>
  <si>
    <t>7993</t>
  </si>
  <si>
    <t>7994</t>
  </si>
  <si>
    <t>25</t>
  </si>
  <si>
    <t>PORC YORK SGR NT 90X90 RET CX1,62 PORT</t>
  </si>
  <si>
    <t>REJUNTE FLEX.CER.INT.EXT.CZ PL5KG QUARTZ</t>
  </si>
  <si>
    <t>ARG ACI INT CZ 20KG ROYAL GRES</t>
  </si>
  <si>
    <t>ARG PORCEL INT CZ 20KG QUARTZOLIT</t>
  </si>
  <si>
    <t>7995</t>
  </si>
  <si>
    <t>CUNHA P/PISO/AZ NIVEL.SLIMCORTAG C/100</t>
  </si>
  <si>
    <t>7996</t>
  </si>
  <si>
    <t xml:space="preserve">28/56/84/112 </t>
  </si>
  <si>
    <t>BLOCO DE CONCRETO 14X19X39</t>
  </si>
  <si>
    <t>7997</t>
  </si>
  <si>
    <t>BA-13</t>
  </si>
  <si>
    <t xml:space="preserve">SOLEIRAS </t>
  </si>
  <si>
    <t>7998</t>
  </si>
  <si>
    <t>7999</t>
  </si>
  <si>
    <t>MALHA POP 20X20</t>
  </si>
  <si>
    <t>8000</t>
  </si>
  <si>
    <t>DIFERENÇA AREIA PREMIUM GROSSA</t>
  </si>
  <si>
    <t>DIFERENÇA AREIA PREMIUM GROSSA PEDIDO 7937</t>
  </si>
  <si>
    <t>8001</t>
  </si>
  <si>
    <t>8002</t>
  </si>
  <si>
    <t xml:space="preserve">BRITA </t>
  </si>
  <si>
    <t>8003</t>
  </si>
  <si>
    <t>FUTURA TINTA PISO VERMELHA</t>
  </si>
  <si>
    <t>8004</t>
  </si>
  <si>
    <t>kleber</t>
  </si>
  <si>
    <t>CIMENTO CPII 50 KG TUPI</t>
  </si>
  <si>
    <t>8005</t>
  </si>
  <si>
    <t>FITA ALUMINIO 30CMX10MT -</t>
  </si>
  <si>
    <t>8006</t>
  </si>
  <si>
    <t>CIMENTO</t>
  </si>
  <si>
    <t>8007</t>
  </si>
  <si>
    <t>Raspagem, Calafetação, polimento e aplicação de Bona Anti - Chama alto tráfego, em 3 lances de escadas</t>
  </si>
  <si>
    <t>8008</t>
  </si>
  <si>
    <t>CNPJ 44107 965000153</t>
  </si>
  <si>
    <t>11 97961-9289</t>
  </si>
  <si>
    <t>JM RASPAGEM DE PISOS DE MADEIRA</t>
  </si>
  <si>
    <t>jmraspagempisodemadeira@gmail.com</t>
  </si>
  <si>
    <t>jm raspagem piso de madeira</t>
  </si>
  <si>
    <t>José Carlos</t>
  </si>
  <si>
    <t>3  / 7</t>
  </si>
  <si>
    <t>PAINEL RU 12,5X1200X1800MM</t>
  </si>
  <si>
    <t>8009</t>
  </si>
  <si>
    <t>8010</t>
  </si>
  <si>
    <t>SARRAFO DE PINUS 7CM X 2CM X 3MT</t>
  </si>
  <si>
    <t>SARRAFO DE PINUS 5CM X 2CM X 3MT</t>
  </si>
  <si>
    <t>8011</t>
  </si>
  <si>
    <t>14/11/2025 Total</t>
  </si>
  <si>
    <t>13/11/2025 Total</t>
  </si>
  <si>
    <t>24/11/2025 Total</t>
  </si>
  <si>
    <t>19/11/2025 Total</t>
  </si>
  <si>
    <t>15/12/2025 Total</t>
  </si>
  <si>
    <t>26/11/2025 Total</t>
  </si>
  <si>
    <t>27/11/2025 Total</t>
  </si>
  <si>
    <t>25/11/2025 Total</t>
  </si>
  <si>
    <t>21/11/2025 Total</t>
  </si>
  <si>
    <t>29/11/2025 Total</t>
  </si>
  <si>
    <t>01/12/2025 Total</t>
  </si>
  <si>
    <t>28/11/2025 Total</t>
  </si>
  <si>
    <t>JOAQUIM PEDROSO Total</t>
  </si>
  <si>
    <t>8012</t>
  </si>
  <si>
    <t>8013</t>
  </si>
  <si>
    <t>AMANCO ADAPT. C/F C/ANEL SOLD. 50X1.1/2</t>
  </si>
  <si>
    <t>AMANCO ADAPT. C/F C/ANEL SOLD. 25X3/4</t>
  </si>
  <si>
    <t>GARDEN TORN.BOIA 3/4" B.PLAST.11351NPE</t>
  </si>
  <si>
    <t>8014</t>
  </si>
  <si>
    <t>8015</t>
  </si>
  <si>
    <t>02/12/2025 Total</t>
  </si>
  <si>
    <t>03/12/2025 Total</t>
  </si>
  <si>
    <t>04/12/2025 Total</t>
  </si>
  <si>
    <t>FERRO 10.00MM 3/8 07.30KG CA50 12MT NACIONAL (RETA)</t>
  </si>
  <si>
    <t>8016</t>
  </si>
  <si>
    <t>MALHA POP 3.4 2.00X3.00MT 20X20 -Q45</t>
  </si>
  <si>
    <t>FORTLEV CX DAGUA PE. 500LT TP. ENCAIXE</t>
  </si>
  <si>
    <t>8017</t>
  </si>
  <si>
    <t>APOLLO EC ACETINADO 5 LTS</t>
  </si>
  <si>
    <t>APOLLO SELAFIRE - COMPONENTE A</t>
  </si>
  <si>
    <t>APOLLO SELAFIRE - COMPONENTE B</t>
  </si>
  <si>
    <t>LIXA JUMBO 36 KLINGSPOR</t>
  </si>
  <si>
    <t>LIXA JUMBO 50 KLINSPOR</t>
  </si>
  <si>
    <t>LIXA JUMBO 60 KLINGSPOR</t>
  </si>
  <si>
    <t>8018</t>
  </si>
  <si>
    <t>Morcego Lixas e Resinas</t>
  </si>
  <si>
    <t>11 94004-1004</t>
  </si>
  <si>
    <t>MORCEGO LIXAS E RESINAS</t>
  </si>
  <si>
    <t>KIT PORTAO BASC.N 1-COMPL-ROLDANA 3</t>
  </si>
  <si>
    <t>11.3 -CX.150X150-C/TAMP.3,0M - CH 16 - 23,20KG - PERFIL CAIXARIA CHAPA 16</t>
  </si>
  <si>
    <t>GUIA 55X45 3,0M CH14 7,30 KG - PERFIL CAIXARIA CHAPA 14</t>
  </si>
  <si>
    <t>CX PESO 120X120 1 MT - CH 18 - 4,6K P/MT - PERFIL CAIXARIA CHAPA 18</t>
  </si>
  <si>
    <t>8019</t>
  </si>
  <si>
    <t>CEMIX TORN.COZ.MESA B M 1267 C31 1/4V</t>
  </si>
  <si>
    <t xml:space="preserve">8020 </t>
  </si>
  <si>
    <t>8021</t>
  </si>
  <si>
    <t>MANETONI DISTRIBUIDORA DE PRODUTOS SIDERURGICOS IM (31)</t>
  </si>
  <si>
    <t>MANETONI</t>
  </si>
  <si>
    <t xml:space="preserve"> 19 97158-3790</t>
  </si>
  <si>
    <t>Valéria</t>
  </si>
  <si>
    <t>8022</t>
  </si>
  <si>
    <t>FUTURIT ESMALTE BRI GELO 3,6L STANDARD FUTURA</t>
  </si>
  <si>
    <t>8023</t>
  </si>
  <si>
    <t>8024</t>
  </si>
  <si>
    <t>8025</t>
  </si>
  <si>
    <t>CABO FLEX HEPR 1KV 95MM PT</t>
  </si>
  <si>
    <t>CABO FLEX HEPR 1KV 95MM VD</t>
  </si>
  <si>
    <t>CABO FLEX HEPR ATOX 1KV 95MM AZ CL</t>
  </si>
  <si>
    <t>CABO FLEX 750V 16MM VM</t>
  </si>
  <si>
    <t>CABO FLEX 750V 2,5MM VD</t>
  </si>
  <si>
    <t>8026</t>
  </si>
  <si>
    <t>SEALTUBO C/ CAPA 3 PT RL C/10MT</t>
  </si>
  <si>
    <t>MAO FRANCESA REFORCADA 150MM</t>
  </si>
  <si>
    <t>TERMINAL COMPRESSAO 95MM 1F1C M10</t>
  </si>
  <si>
    <t>CONECTOR SPLITBOLT 95MM</t>
  </si>
  <si>
    <t>ELETRODUTO GALV MED 1 (0,75) C/LV</t>
  </si>
  <si>
    <t>UNIDUT CONICO ALUM 1</t>
  </si>
  <si>
    <t>ABRACADEIRA D C/CUNHA 2 GF</t>
  </si>
  <si>
    <t>BUCHA S10 PARAFUSO PVC</t>
  </si>
  <si>
    <t>PARAFUSO SEXTAVADO SOB 1/4X50MM BUCH S10</t>
  </si>
  <si>
    <t>UNIDUT CONICO ALUM 2</t>
  </si>
  <si>
    <t>UNIDUT RETO ALUM 1</t>
  </si>
  <si>
    <t>8027</t>
  </si>
  <si>
    <t>CONDULETE MULT X 3" C/TP E TP DM 300X -</t>
  </si>
  <si>
    <t>8028</t>
  </si>
  <si>
    <t>MALHA POP MEDIA Q 61 3 X 2 -15X15 3,40M 5,84 KG</t>
  </si>
  <si>
    <t>8029</t>
  </si>
  <si>
    <t>ROLO LA ZERO RESPINGO 23 CM</t>
  </si>
  <si>
    <t>GARFO P/ROLO 23CM C/BUCHA</t>
  </si>
  <si>
    <t>8030</t>
  </si>
  <si>
    <t>ARGAMASSA ACI KOLATOP 20KG</t>
  </si>
  <si>
    <t>8031</t>
  </si>
  <si>
    <t>FUTURA MASSA CORRIDA BALDE</t>
  </si>
  <si>
    <t>8032</t>
  </si>
  <si>
    <t>00.152.006/0001-84</t>
  </si>
  <si>
    <t>8033</t>
  </si>
  <si>
    <t>8034</t>
  </si>
  <si>
    <t>SERVIÇO DE CALHA E RUFO COMPLETO</t>
  </si>
  <si>
    <t>8035</t>
  </si>
  <si>
    <t>3/20</t>
  </si>
  <si>
    <t>8036</t>
  </si>
  <si>
    <t>CIMENTO 50KG VOTORAN/CSN CPII</t>
  </si>
  <si>
    <t>8037</t>
  </si>
  <si>
    <t>8038</t>
  </si>
  <si>
    <t>8039</t>
  </si>
  <si>
    <t>8040</t>
  </si>
  <si>
    <t>FUTURA PREMIUM TINTA PARA PISO CONCRETO 3,6L</t>
  </si>
  <si>
    <t>FUTURIT ESMALTE BRI BRANCO 3,6L STANDARD FUTURA</t>
  </si>
  <si>
    <t>8041</t>
  </si>
  <si>
    <t>LIXA MASSA/MADEIRA 100</t>
  </si>
  <si>
    <t>LIXA MASSA/MADEIRA 150</t>
  </si>
  <si>
    <t>BUCHA P/ GESSO 15 A 23</t>
  </si>
  <si>
    <t>PARAFUSO PHS CH 50X60</t>
  </si>
  <si>
    <t>8042</t>
  </si>
  <si>
    <t>8043</t>
  </si>
  <si>
    <t>8044</t>
  </si>
  <si>
    <t>ELETRODO GERDAU 6013 2,50MM</t>
  </si>
  <si>
    <t>TORQUES ARMADOR 13</t>
  </si>
  <si>
    <t>8045</t>
  </si>
  <si>
    <t>8046</t>
  </si>
  <si>
    <t>CANALETA CONCRETO 0,30 X 1,0</t>
  </si>
  <si>
    <t>8047</t>
  </si>
  <si>
    <t>ABRACADEIRA D C/CUNHA 3/4</t>
  </si>
  <si>
    <t>8048</t>
  </si>
  <si>
    <t>8049</t>
  </si>
  <si>
    <t>8050</t>
  </si>
  <si>
    <t>08/12/2025 Total</t>
  </si>
  <si>
    <t>05/12/2025 Total</t>
  </si>
  <si>
    <t>10/12/2025 Total</t>
  </si>
  <si>
    <t>09/12/2025 Total</t>
  </si>
  <si>
    <t>11/12/2025 Total</t>
  </si>
  <si>
    <t>18/12/2025 Total</t>
  </si>
  <si>
    <t>8051</t>
  </si>
  <si>
    <t>assoalho ipe mesclado 10cm</t>
  </si>
  <si>
    <t>2,5x 1000 cavilhas</t>
  </si>
  <si>
    <t>8052</t>
  </si>
  <si>
    <t>totalmadeiras@gmail.com</t>
  </si>
  <si>
    <t>TOTAL MADEIRAS</t>
  </si>
  <si>
    <t>Humberto Cappellesso - ME</t>
  </si>
  <si>
    <t>19 99911-0981</t>
  </si>
  <si>
    <t>61.445.909/0001-48</t>
  </si>
  <si>
    <t>61.445.909 ADRIANA APARECIDA FAGUNDES DA SILVA</t>
  </si>
  <si>
    <t>ADRIANA APARECIDA FAGUNDES DA SILVA</t>
  </si>
  <si>
    <t>RASPADORA ARTE BRASIL</t>
  </si>
  <si>
    <t>REMOÇÃO E COLOCAÇÃO DE PISO DE MADEIRA</t>
  </si>
  <si>
    <t>RASPAGEM E  MANUTENÇÃO DO PISO COM SINTEKO</t>
  </si>
  <si>
    <t>8053</t>
  </si>
  <si>
    <t>1 /4 / 7</t>
  </si>
  <si>
    <t>CURVA PVC 90G 3 C/ROSCA PT</t>
  </si>
  <si>
    <t>LUVA PVC 3 PT</t>
  </si>
  <si>
    <t>ELETRODUTO PVC C/ROSCA 3 PT - C/3MT</t>
  </si>
  <si>
    <t>CONECTOR SPLIT BOLT 50MM</t>
  </si>
  <si>
    <t>TAMPA ACO GALV. FG 8P 200MM P/CAIXA PP</t>
  </si>
  <si>
    <t>ARMACAO PRESBOW P/1 ISOL REFORCADA</t>
  </si>
  <si>
    <t>ISOLADOR ROLDANA PRESSBOW 72X72</t>
  </si>
  <si>
    <t>ARAME GALV 16AWG 1KG</t>
  </si>
  <si>
    <t>MASSA CALAFETAR 350GR</t>
  </si>
  <si>
    <t>CABECOTE ALUMINIO 3</t>
  </si>
  <si>
    <t>TERMINAL OLHAL PRE ISOL 35MM M8 VM</t>
  </si>
  <si>
    <t>8054</t>
  </si>
  <si>
    <t>Cabo Nambeiflex 750V 95mm preto</t>
  </si>
  <si>
    <t>Cabo Nambeiflex 750V  95mm azul</t>
  </si>
  <si>
    <t>Cabo Nambeiflex 750V  35mm preto</t>
  </si>
  <si>
    <t>Cabo Nambeiflex 750V 35mm verde</t>
  </si>
  <si>
    <t>Cabo Nambeiflex 750V  35mm azul</t>
  </si>
  <si>
    <t>8055</t>
  </si>
  <si>
    <t>8056</t>
  </si>
  <si>
    <t>8057</t>
  </si>
  <si>
    <t>BARRA CHATA ALUMINIO 7/8 X 1/8 - 6MTS</t>
  </si>
  <si>
    <t>TERMINAL PRESSAO REFORCADO 35MM</t>
  </si>
  <si>
    <t>GRAMPO HASTE ATERR 5/8</t>
  </si>
  <si>
    <t>ELETRODUTO PVC C/ROSCA 2 PT C/ 3MT</t>
  </si>
  <si>
    <t>ABRACADEIRA D C/CUNHA 2</t>
  </si>
  <si>
    <t>CDC-CABO COBRE NU 35MM CL2A NBR 6524</t>
  </si>
  <si>
    <t>8058</t>
  </si>
  <si>
    <t>AMANCO UNIAO SOLD. 25MM</t>
  </si>
  <si>
    <t>8059</t>
  </si>
  <si>
    <t>8060</t>
  </si>
  <si>
    <t>BARRA LIGACAO 1.50m</t>
  </si>
  <si>
    <t>DIAGONAL 2.12m</t>
  </si>
  <si>
    <t>ESCADA 2.00m</t>
  </si>
  <si>
    <t>GUARDA CORPO 1.50m</t>
  </si>
  <si>
    <t>PAINEL 1.50m</t>
  </si>
  <si>
    <t>PISO METALICO 1.50m</t>
  </si>
  <si>
    <t>RODA METALICA</t>
  </si>
  <si>
    <t>8062</t>
  </si>
  <si>
    <t>8061</t>
  </si>
  <si>
    <t>8063</t>
  </si>
  <si>
    <t>EXAUSTOR AXIAL INDL 400mm 220v LEVE GOAR</t>
  </si>
  <si>
    <t>8064</t>
  </si>
  <si>
    <t>8065</t>
  </si>
  <si>
    <t>8066</t>
  </si>
  <si>
    <t>8067</t>
  </si>
  <si>
    <t>BROCHA</t>
  </si>
  <si>
    <t>8068</t>
  </si>
  <si>
    <t>8069</t>
  </si>
  <si>
    <t>8070</t>
  </si>
  <si>
    <t>KALHETAO 90 CRFS BRASILIT 7,40 M</t>
  </si>
  <si>
    <t>FITA VEDA TUDO BRASILIT 0,10 X 10M</t>
  </si>
  <si>
    <t>NEUTROL 900 ML OTTO-1339</t>
  </si>
  <si>
    <t>FIXADOR DE ABA AUTO-TRAVANTE FRAZAO</t>
  </si>
  <si>
    <t>8071</t>
  </si>
  <si>
    <t>8072</t>
  </si>
  <si>
    <t xml:space="preserve">Esmalte del rey </t>
  </si>
  <si>
    <t>8073</t>
  </si>
  <si>
    <t>Regulador completo-p/F530(haste c/10cm)</t>
  </si>
  <si>
    <t>Chapa ST(Branca) 12,5mm - 1,20x1,80 - Placo</t>
  </si>
  <si>
    <t>Perfil Tabica-40x48-3,00(fechada)Bco Rupia</t>
  </si>
  <si>
    <t>Gesso Revestimento - 40kg</t>
  </si>
  <si>
    <t>Parafuso GN25 - 3,5x25 - Ponta Agulha (sc.c/100pc)</t>
  </si>
  <si>
    <t>Alcapao aco - Simples - 60x60 cm - Branco</t>
  </si>
  <si>
    <t>Bucha Universal U-TB1 Nº 06 c/ Paraf. CH 4,0x45mm CZ</t>
  </si>
  <si>
    <t>8074</t>
  </si>
  <si>
    <t>16.918.650/0001-50</t>
  </si>
  <si>
    <t>Victor</t>
  </si>
  <si>
    <t>PA CHIPS CHATA 6.0 X 60</t>
  </si>
  <si>
    <t>BROCA MAD. TRES PONTAS 04.00 MM</t>
  </si>
  <si>
    <t>BROCA ESCALONADA 04.00 A 20.00 - ROCAST</t>
  </si>
  <si>
    <t>BROCA CHATA 1/2</t>
  </si>
  <si>
    <t>PONTEIRA PH2 1/4 X 50 MM TITANIO - CTP</t>
  </si>
  <si>
    <t>PONTEIRA PHILLIPS N. 2 X 090 - GROSS</t>
  </si>
  <si>
    <t>CAMP PAR - A CASA DO PARAFUSO</t>
  </si>
  <si>
    <t>8075</t>
  </si>
  <si>
    <t>BARRA CHATA ALUMINIO 3/4 X 1/4 6MTS</t>
  </si>
  <si>
    <t>8076</t>
  </si>
  <si>
    <t>Perfil Canaleta F530-3,00m | NCM: 72166110</t>
  </si>
  <si>
    <t>METALON 25 X 25 - 1,20MM - 5,57 KG/BR</t>
  </si>
  <si>
    <t>ELETRODO GERDAU E 6013 2,50MM CAIXA 5 KGS</t>
  </si>
  <si>
    <t>ELETRODO GERDAU E 6013 3,25MM CAIXA 5 KGS</t>
  </si>
  <si>
    <t>DISCO IMP. CORTE 12" X 5/8 X 1/8 - (2 TELA) - CX C/25</t>
  </si>
  <si>
    <t>DISCO DEEP CUT IMPORTADO 7"- 1,6MM *CX C/100PC*</t>
  </si>
  <si>
    <t>DISCO DEEP CUT IMPORTADO 4.1/2"- 1MM *CX 100</t>
  </si>
  <si>
    <t>8077</t>
  </si>
  <si>
    <t>16/12/2025 Total</t>
  </si>
  <si>
    <t>17/12/2025 Total</t>
  </si>
  <si>
    <t>12/12/2025 Total</t>
  </si>
  <si>
    <t>23/12/2025 Total</t>
  </si>
  <si>
    <t>19/12/2025 Total</t>
  </si>
  <si>
    <t>8079</t>
  </si>
  <si>
    <t>BONARDI PU CERTO</t>
  </si>
  <si>
    <t>BONARDI UF BR 20KG</t>
  </si>
  <si>
    <t>HD FLEX COLA PU UNIQ CUMARU 4,5KG</t>
  </si>
  <si>
    <t>CASA DO RASPADOR</t>
  </si>
  <si>
    <t>RAFAELLY MATEUS SOARES</t>
  </si>
  <si>
    <t>19 3236-3439</t>
  </si>
  <si>
    <t>8080</t>
  </si>
  <si>
    <t>CNPJ: 36.489.620/0001-83</t>
  </si>
  <si>
    <t>Peças de andaimes</t>
  </si>
  <si>
    <t xml:space="preserve">Plataforma </t>
  </si>
  <si>
    <t>Rodizio</t>
  </si>
  <si>
    <t>trava</t>
  </si>
  <si>
    <t>8081</t>
  </si>
  <si>
    <t>MASCARA RESPIRATORIA DESC. PFF2 C/VALVULA OZ</t>
  </si>
  <si>
    <t>ESTOPA BRANCA 400GR RESINORTE</t>
  </si>
  <si>
    <t>8082</t>
  </si>
  <si>
    <t>8083</t>
  </si>
  <si>
    <t>BLOCO ESTRUTURAL 3,0MPA 14X19X39</t>
  </si>
  <si>
    <t>AREIA MEDIA</t>
  </si>
  <si>
    <t>CIMENTO CSN CPII</t>
  </si>
  <si>
    <t>FERRO CA50 1/4 6,3MM X 12M 3KG</t>
  </si>
  <si>
    <t>8084</t>
  </si>
  <si>
    <t>BASIC CENTER</t>
  </si>
  <si>
    <t>BASIC CENTER 04.356.379/0001-28</t>
  </si>
  <si>
    <t>Basic Center</t>
  </si>
  <si>
    <t>19 97401-7124</t>
  </si>
  <si>
    <t>04.356.379/0001-28</t>
  </si>
  <si>
    <t>SILVIO FAVORETO MATERIAIS PARA CONSTRUCAO LTDA</t>
  </si>
  <si>
    <t>TB RD 38,10 X 1,95 MM (1.1/2")
GALV</t>
  </si>
  <si>
    <t>TB RD 50,80 X 1,95 MM (2")
GALV</t>
  </si>
  <si>
    <t>SAPATA REDONDA 2" X
1,50MM</t>
  </si>
  <si>
    <t>COTOVELO 1.1/2" 90º GALV.</t>
  </si>
  <si>
    <t>8085</t>
  </si>
  <si>
    <t>IMPOSTOS (IPI E ICMSST)</t>
  </si>
  <si>
    <t>8086</t>
  </si>
  <si>
    <t>8087</t>
  </si>
  <si>
    <t>FITA ISOLANTE 3M IMPERIAL 20M</t>
  </si>
  <si>
    <t>8088</t>
  </si>
  <si>
    <t>BLOCO CIMENTO VEDACAO 14X19X39</t>
  </si>
  <si>
    <t>8089</t>
  </si>
  <si>
    <t>8090</t>
  </si>
  <si>
    <t>BOBINA PAPELAO ONDULADO 1200MM X 50 METROS</t>
  </si>
  <si>
    <t>8091</t>
  </si>
  <si>
    <t>FENIX 3501/23 SUPORTE DE PRESSAO REFORCADO P/
ROLO 23CM</t>
  </si>
  <si>
    <t>8092</t>
  </si>
  <si>
    <t>DESLOCAMENTO ENTREGA E RETIRADA</t>
  </si>
  <si>
    <t>8093</t>
  </si>
  <si>
    <t>Lixa paraLixadeira Roto OrbitalParede Grão 120 225mm WBR</t>
  </si>
  <si>
    <t>8094</t>
  </si>
  <si>
    <t>RANGEL CAÇAMBAS</t>
  </si>
  <si>
    <t>ALFA MFBA FERRAGENS LTDA</t>
  </si>
  <si>
    <t xml:space="preserve">financeiroposterangel@gmail.com </t>
  </si>
  <si>
    <t>PRANCHA 5X20 (PEROBINHA) (MT LINEAR)</t>
  </si>
  <si>
    <t>8095</t>
  </si>
  <si>
    <t>CONSTRUCASA</t>
  </si>
  <si>
    <t>CONSTRUCASA MATERIAL PARA CONSTRUCAO</t>
  </si>
  <si>
    <t>construcasadeperuibe2@gmail.com</t>
  </si>
  <si>
    <t>Vinicius</t>
  </si>
  <si>
    <t>13 99659-4433</t>
  </si>
  <si>
    <t>26.680.954/0001-86</t>
  </si>
  <si>
    <t>IVANA XAVIER TAVARES</t>
  </si>
  <si>
    <t>07/01/2026 Total</t>
  </si>
  <si>
    <t>AMANCO TUBO 6M MARROM SOLD. 75MM</t>
  </si>
  <si>
    <t>AMANCO TE RD SOLD. 75X5</t>
  </si>
  <si>
    <t>AMANCO TE RD SOLD. 75X60</t>
  </si>
  <si>
    <t>AMANCO BUCHA RD SOLD. CURTA 75X60</t>
  </si>
  <si>
    <t>DECA REG.GAV.1510 HD 2.1/2</t>
  </si>
  <si>
    <t>AMANCO ADAPT. CURTO SOLD. 75X2.1/2</t>
  </si>
  <si>
    <t>AMANCO LUVA SOLD. 75MM</t>
  </si>
  <si>
    <t>AMANCO TE SOLD. 60MM</t>
  </si>
  <si>
    <t>AMANCO LUVA SOLD. 60MM</t>
  </si>
  <si>
    <t>AMANCO JOELHO 90 SOLD. 60MM</t>
  </si>
  <si>
    <t>AMANCO TUBO 6M MARROM SOLD. 60MM</t>
  </si>
  <si>
    <t>AMANCO BUCHA RD SOLD. CURTA 60X50</t>
  </si>
  <si>
    <t>SCOPO VEDA ROSCA 18MM X 50 MT***</t>
  </si>
  <si>
    <t>TUPY LUVA GALV. 3/</t>
  </si>
  <si>
    <t>TUPY COTOVELO 90 GALV. 3/4</t>
  </si>
  <si>
    <t>TUPY CONJ.LUVA 2.1/2 TUPYPRES</t>
  </si>
  <si>
    <t>8096</t>
  </si>
  <si>
    <t>8097</t>
  </si>
  <si>
    <t>FENIX 1300/05 ROLO LA ZERO RESPINGO 05CM</t>
  </si>
  <si>
    <t xml:space="preserve"> FENIX 3501/23 SUPORTE DE PRESSAO REFORCADO P/
ROLO 23CM</t>
  </si>
  <si>
    <t xml:space="preserve"> FUTURA FUTURIT ESM SINT.BRILHO VERDE FOLHA 3,6L</t>
  </si>
  <si>
    <t>FUTURA FUTURIT ESM SINT.BRILHO AMARELO
SEGURANCA 3,6L</t>
  </si>
  <si>
    <t xml:space="preserve"> FUTURA FUTURIT ESM SINT.BRILHO VERMELHO 3,6L</t>
  </si>
  <si>
    <t xml:space="preserve"> FUTURA PREMIUM TINTA PARA PISO AZUL 18L </t>
  </si>
  <si>
    <t xml:space="preserve"> ROMA 301/005 TRINCHA CABO PRETO/CERDA GRIS 301
2"</t>
  </si>
  <si>
    <t>8098</t>
  </si>
  <si>
    <t>CEMIX TORN.COZ.PAR.B M 1168 C53 1/4V</t>
  </si>
  <si>
    <t>CEMIX VALV.AMERICANA LATAO 3.1/2 - 125</t>
  </si>
  <si>
    <t>LORENZETTI TORN.EL.VERSATIL 220X5500W CR</t>
  </si>
  <si>
    <t>DECA CANOPLA VALV.HYDRA MAX  C</t>
  </si>
  <si>
    <t>8099</t>
  </si>
  <si>
    <t>DOCOL KIT ACION.COMPL.VD 1.1/2 00116300</t>
  </si>
  <si>
    <t>DOCOL KIT MOLA/CHAVE VD 1.1/2 00020700</t>
  </si>
  <si>
    <t>SANTA MARINA BACIA C/CX.ACOP.LIBERTY BC</t>
  </si>
  <si>
    <t>AMANCO ENGATE FLEX. PVC 1/2X50CM</t>
  </si>
  <si>
    <t>APOLO TUBO 6M GALV.NBR 5580 L 3/4" 26,9X2,25MM</t>
  </si>
  <si>
    <t>8100</t>
  </si>
  <si>
    <t>Torneira de Parede para Cozinha Bica Reta Cromada Sofia Civitt</t>
  </si>
  <si>
    <t>8101</t>
  </si>
  <si>
    <t>VOTORAN ARGAMASSA ACI INTERNA 20KG</t>
  </si>
  <si>
    <t>8102</t>
  </si>
  <si>
    <t>GUARU ARDOSIA 40X40 M2</t>
  </si>
  <si>
    <t>COLA SILICONE 250G PROSIL 5BRANCO</t>
  </si>
  <si>
    <t>REJUNTE INDEFLEX BRANCO 1KG</t>
  </si>
  <si>
    <t>8103</t>
  </si>
  <si>
    <t>BARONEFLEX 500 - CAIXA 18 KG BARONE</t>
  </si>
  <si>
    <t>BROXA RETANGULAR COMPEL 2 BASE PVC</t>
  </si>
  <si>
    <t>KALHETAO 90 CRFS BRASILIT 6,00 M</t>
  </si>
  <si>
    <t>8104</t>
  </si>
  <si>
    <t xml:space="preserve">11 metros de rufo de alumínio com corte de 60cm e espessura 0.5mm  
23 metros de manutenção nos rufos existentes ( vedação e fixação) </t>
  </si>
  <si>
    <t>8105</t>
  </si>
  <si>
    <t>08/01/2026 Total</t>
  </si>
  <si>
    <t>8106</t>
  </si>
  <si>
    <t>QUADRO PARA 2 BOMBAS COM REVERSAO 102</t>
  </si>
  <si>
    <t>8107</t>
  </si>
  <si>
    <t>REG TECNIX OPSO PE 2BAR PS 28MBAR 10KG/H GLP E 1/2 NPT X S 1/2 NPT</t>
  </si>
  <si>
    <t>VALVULA ESFERA GAS 3/4 FXF PP ALAVANCA AMARELA</t>
  </si>
  <si>
    <t>BATERIA 2+2 3/4 V.P S/ REGULADOR</t>
  </si>
  <si>
    <t>PIG TAIL POL X 7/16 ULTRA DE 1,00 MT</t>
  </si>
  <si>
    <t>SUPORTE DO COLETOR</t>
  </si>
  <si>
    <t>NIPLE LATAO 1/2 NPT</t>
  </si>
  <si>
    <t>UNIAO TUPY C/ ASSENTO CONICO DE BRONZE/FERRO GAL. 3/4</t>
  </si>
  <si>
    <t>NIPLE TUPY DUPLO GAL. 3/4</t>
  </si>
  <si>
    <t>NIPLE TUPY DUPLO DE RED. GAL. 3/4 X 1/2</t>
  </si>
  <si>
    <t>FITA V ROSCA FIRLON MD-GAS CARRETEL 18MMX25M</t>
  </si>
  <si>
    <t>FLEXIVEL METAL TOMBAK 1/2 - 1,20 MT</t>
  </si>
  <si>
    <t>8108</t>
  </si>
  <si>
    <t>8109</t>
  </si>
  <si>
    <t>8110</t>
  </si>
  <si>
    <t>8111</t>
  </si>
  <si>
    <t>REGULADOR ALIANCA IND AP C/ SHUTT-OFF VM PQ</t>
  </si>
  <si>
    <t>8112</t>
  </si>
  <si>
    <t>INTERRUPTOR SIMPLES BRANCO</t>
  </si>
  <si>
    <t>MOD. TOM. 2P+T 10A BC</t>
  </si>
  <si>
    <t>TAMPA P/ COND. 3/4'' - 1 TECLA SUPERCAST</t>
  </si>
  <si>
    <t>TAMPA P/ COND. 3/4'' P/ 1 TOM. SUPERCAST</t>
  </si>
  <si>
    <t>8113</t>
  </si>
  <si>
    <t>09/01/2026 Total</t>
  </si>
  <si>
    <t>12/01/2026 Total</t>
  </si>
  <si>
    <t>05/01/2026 Total</t>
  </si>
  <si>
    <t>06/01/2026 Total</t>
  </si>
  <si>
    <t>13/01/2026 Total</t>
  </si>
  <si>
    <t>CANTONEIRA 3/4 X 1/8 - 5,35 KG/BR</t>
  </si>
  <si>
    <t>BARRA CHATA 1" X 1/8 - 3,95 KG/BR</t>
  </si>
  <si>
    <t>BARRA CHATA 1/2 X 1/8 - 1,80 KG/BR</t>
  </si>
  <si>
    <t>BARRA CHATA 3/4 X 3/16 - 4,26 KG/BR</t>
  </si>
  <si>
    <t>JUMELO -ARTICULADOR N. 500</t>
  </si>
  <si>
    <t>REBITE DE FERRO 1/2 X 3/16</t>
  </si>
  <si>
    <t>REBITE DE FERRO 3/4 X 3/16</t>
  </si>
  <si>
    <t>ARRUELA LISA ZINCADA 3/16 - AVULSO</t>
  </si>
  <si>
    <t>8114</t>
  </si>
  <si>
    <t>LUMINÁRIA IL45</t>
  </si>
  <si>
    <t>8115</t>
  </si>
  <si>
    <t>8116</t>
  </si>
  <si>
    <t>U ENRIJ 250 X 85 X 25 X 2,00MM</t>
  </si>
  <si>
    <t>DC NORTON 4.1/2 X 1.0 X 7/8 EXTRAFINO BNA</t>
  </si>
  <si>
    <t>ELETRODO ESAB OK SERRALHEIRO 2,50 X 350MM</t>
  </si>
  <si>
    <t>8117</t>
  </si>
  <si>
    <t>8118</t>
  </si>
  <si>
    <t>8119</t>
  </si>
  <si>
    <t>8120</t>
  </si>
  <si>
    <t>AGUARRAS 5L - MONTANA</t>
  </si>
  <si>
    <t>BROXA RETANGULAR COMPEL BASE PVC</t>
  </si>
  <si>
    <t>ESCOVA DE ACO S/ CABO LAT 06 FILEIRAS FENIX</t>
  </si>
  <si>
    <t>TRINCHA TIGRE 519 E 2</t>
  </si>
  <si>
    <t>ROLO ESPUMA SOFT 05 CM C/ CABO FENIX</t>
  </si>
  <si>
    <t>ROLO ESPUMA SOFT 15 CM C/ CABO FEN</t>
  </si>
  <si>
    <t>REAL FUNDO GALVANIZADO GL3,6L</t>
  </si>
  <si>
    <t>8121</t>
  </si>
  <si>
    <t>Concreto  Fck 25mpa Brita 0 c/ bomba</t>
  </si>
  <si>
    <t>8122</t>
  </si>
  <si>
    <t>Viga U ENRIJ 200 X 75 X 25 X 2,00</t>
  </si>
  <si>
    <t>8123</t>
  </si>
  <si>
    <t xml:space="preserve">FILTRO ACQUABIOS 230 9.3/4 </t>
  </si>
  <si>
    <t>8124</t>
  </si>
  <si>
    <t>CRÉDITO</t>
  </si>
  <si>
    <t>8125</t>
  </si>
  <si>
    <t>8126</t>
  </si>
  <si>
    <t>8127</t>
  </si>
  <si>
    <t>48.469.060/0001-84</t>
  </si>
  <si>
    <t>8128</t>
  </si>
  <si>
    <t>8129</t>
  </si>
  <si>
    <t>8130</t>
  </si>
  <si>
    <t>FENIX 2001/15 ROLO ESPUMA POLIESTER 15CM PRETO</t>
  </si>
  <si>
    <t>ROMA 304/006 TRINCHA CABO AMARELO/CERDA PRETA 304 2.1/2"</t>
  </si>
  <si>
    <t>FUTURA FUTURIT ESM SINT.BRILHO VERMELHO 3,6L</t>
  </si>
  <si>
    <t>8131</t>
  </si>
  <si>
    <t>INCOLOR 3MM – SO CORTADO 96 – 0,145 X 0,620 e 256 – 0,155 X 0,605</t>
  </si>
  <si>
    <t>8132</t>
  </si>
  <si>
    <t>CONJ LIZ C/P BCO 1 TOMADA 20A 070213</t>
  </si>
  <si>
    <t>LAMP.BULBO LED FOXLUX 15W 6500K 1250LM</t>
  </si>
  <si>
    <t>MODULO LIZ/LUX BR 1 TOMADA 20A BAIXA 57115038</t>
  </si>
  <si>
    <t>MODULO LIZ/LUX VM 1 TOMADA 20A BAIXO 57115039</t>
  </si>
  <si>
    <t>PLACA LIZ 4X2 2 POSTOS AFASTADOS BRANCA 106206</t>
  </si>
  <si>
    <t>8133</t>
  </si>
  <si>
    <t>LAMP.TUBOLED GLASS FOXLUX 18W 6500K 1L</t>
  </si>
  <si>
    <t>8134</t>
  </si>
  <si>
    <t>MADERITE 10 MM ROSA(1,10x2,20mt)</t>
  </si>
  <si>
    <t>8135</t>
  </si>
  <si>
    <t>8136</t>
  </si>
  <si>
    <t>8137</t>
  </si>
  <si>
    <t>Alfa Ferragens ou Rangel Materiais para Construção</t>
  </si>
  <si>
    <t>8138</t>
  </si>
  <si>
    <t>CAMARA DE AR 3,25X8"</t>
  </si>
  <si>
    <t>CONJ LIZ C/P BCO 1 INT SIMPLES 170201</t>
  </si>
  <si>
    <t>MODULO LIZ/LUX BR 1 INT SIMPLES 10A 57115010</t>
  </si>
  <si>
    <t>PLACA LIZ 4X2 1 POSTO HORIZONTAL BRANCA 106204</t>
  </si>
  <si>
    <t>PLACA LIZ 4X2 CEGA BRANCA 106201</t>
  </si>
  <si>
    <t>8139</t>
  </si>
  <si>
    <t>8140</t>
  </si>
  <si>
    <t>8141</t>
  </si>
  <si>
    <t>CLODOALDO DE JESUS GONÇALVES COUTO VIDROS</t>
  </si>
  <si>
    <t>VIDRAÇARIA NOVA ERA</t>
  </si>
  <si>
    <t>8142</t>
  </si>
  <si>
    <t>COLOCAÇÃO DE 342 VIDROS</t>
  </si>
  <si>
    <t>Rosangela</t>
  </si>
  <si>
    <t>19 97412-2121</t>
  </si>
  <si>
    <t>LUMIN.LED FOXLUX SOB QUADRADO 45W 6500K 60X60PC</t>
  </si>
  <si>
    <t>8143</t>
  </si>
  <si>
    <t>R. Aracajú, 490</t>
  </si>
  <si>
    <t>EE Bartholomeu de Carlos</t>
  </si>
  <si>
    <t>BARTHOLOMEU</t>
  </si>
  <si>
    <t>Jardim Leblon</t>
  </si>
  <si>
    <t>07272-090</t>
  </si>
  <si>
    <t>8144</t>
  </si>
  <si>
    <t>8145</t>
  </si>
  <si>
    <t>HASTE C/ ROSCA PORCA 6X350MM FRAZAO</t>
  </si>
  <si>
    <t>8146</t>
  </si>
  <si>
    <t>FITA ALUMINIO 10CMX10MT</t>
  </si>
  <si>
    <t>8147</t>
  </si>
  <si>
    <t>8148</t>
  </si>
  <si>
    <t>AREIA 1MT</t>
  </si>
  <si>
    <t>PEDRA 1/2 M</t>
  </si>
  <si>
    <t>CIMENTO 50KG ENT</t>
  </si>
  <si>
    <t>8149</t>
  </si>
  <si>
    <t>KIKOS MATERIAIS PARA CONSTRUCAO CONSTRUCAO LTDA</t>
  </si>
  <si>
    <t>FERROS T 1 1/8</t>
  </si>
  <si>
    <t>Francisco Bellucci Neto</t>
  </si>
  <si>
    <t xml:space="preserve">Banco do Brasil 
Ag 1768-X 
C/c 5501-8
 CPF 588.831.428-53 </t>
  </si>
  <si>
    <t>Francisco Bellucci Neto (ferro velho)</t>
  </si>
  <si>
    <t>8150</t>
  </si>
  <si>
    <t>21/01/2026 Total</t>
  </si>
  <si>
    <t>26/01/2026 Total</t>
  </si>
  <si>
    <t>16/01/2026 Total</t>
  </si>
  <si>
    <t>14/01/2026 Total</t>
  </si>
  <si>
    <t>23/01/2026 Total</t>
  </si>
  <si>
    <t>20/01/2026 Total</t>
  </si>
  <si>
    <t>15/01/2026 Total</t>
  </si>
  <si>
    <t>22/01/2026 Total</t>
  </si>
  <si>
    <t>19/01/2026 Total</t>
  </si>
  <si>
    <t>28/01/2026 Total</t>
  </si>
  <si>
    <t>25/01/2026 Total</t>
  </si>
  <si>
    <t>BARTHOLOMEU Total</t>
  </si>
  <si>
    <t>FUTURIT ESMALTE BRI AZUL CELESTE 3,6L STANDARD</t>
  </si>
  <si>
    <t>8151</t>
  </si>
  <si>
    <t>8152</t>
  </si>
  <si>
    <t>8153</t>
  </si>
  <si>
    <t>8154</t>
  </si>
  <si>
    <t>8155</t>
  </si>
  <si>
    <t>SILICONE 250G BRANCO - PROSIL</t>
  </si>
  <si>
    <t>CURVA ZINCADA 3" X 90 GDR</t>
  </si>
  <si>
    <t>CABECOTE DE ALUMINIO 2"</t>
  </si>
  <si>
    <t>UNITUBO ZINCADO 2"</t>
  </si>
  <si>
    <t>8156</t>
  </si>
  <si>
    <t>ELETRODUTO GALV LEVE 3/4''</t>
  </si>
  <si>
    <t>8157</t>
  </si>
  <si>
    <t>8158</t>
  </si>
  <si>
    <t>9</t>
  </si>
  <si>
    <t>8159</t>
  </si>
  <si>
    <t>8160</t>
  </si>
  <si>
    <t>PAINEL</t>
  </si>
  <si>
    <t>PARAFUSO 6</t>
  </si>
  <si>
    <t xml:space="preserve">MASSA 15KG </t>
  </si>
  <si>
    <t>BUCHA</t>
  </si>
  <si>
    <t>PARAFUSO ANCORA</t>
  </si>
  <si>
    <t>8162</t>
  </si>
  <si>
    <t>8161</t>
  </si>
  <si>
    <t>TUPY NIPLE DUPLO GALV. 1</t>
  </si>
  <si>
    <t>TUPY UNIAO A.B. GALV. 1</t>
  </si>
  <si>
    <t>DECA REG.GAV.1510 HD 1</t>
  </si>
  <si>
    <t>DOCOL VALV.RET.VERT.DN25 (1") 30101000</t>
  </si>
  <si>
    <t>TUPY COTOVELO 90 GALV. 1</t>
  </si>
  <si>
    <t>AMANCO BUCHA RD SOLD. CURTA 40X32</t>
  </si>
  <si>
    <t>AMANCO JOELHO 90 SOLD. 40MM</t>
  </si>
  <si>
    <t>TUPY BUCHA RD GALV. 1.1/2X1.1/4</t>
  </si>
  <si>
    <t>TUPY TE GALV. 1.1/4</t>
  </si>
  <si>
    <t>TIGRE PINCEL 500X2"</t>
  </si>
  <si>
    <t>8163</t>
  </si>
  <si>
    <t>8164</t>
  </si>
  <si>
    <t>FUTURA FUTURIT ESM SINT.BRILHO VERDE FOLHA 900ML</t>
  </si>
  <si>
    <t>8165</t>
  </si>
  <si>
    <t>CABO NAMBEINAXFLEX 1KV HEPR 95,0mm2 PR</t>
  </si>
  <si>
    <t>CABO NAMBEINAXFLEX 1KV HEPR 95,0mm2 AZ</t>
  </si>
  <si>
    <t>8166</t>
  </si>
  <si>
    <t>VASILHAME P 45</t>
  </si>
  <si>
    <t>8167</t>
  </si>
  <si>
    <t>PIG TAIL POL X 7/16 ULTRA DE 1,00 MT()</t>
  </si>
  <si>
    <t>8168</t>
  </si>
  <si>
    <t>20m3 concreto  Fck 25mpa, Brita 0 , C/ bomba</t>
  </si>
  <si>
    <t>8169</t>
  </si>
  <si>
    <t>Concrebase Serviços de Concretagem ltda</t>
  </si>
  <si>
    <t xml:space="preserve">Concrebase </t>
  </si>
  <si>
    <t xml:space="preserve"> 11 97303-9457</t>
  </si>
  <si>
    <t>OLIVEIRA DISTRIBUIDORA DE GAS LTDA</t>
  </si>
  <si>
    <t>DISJ CX MOLD JNG JM2-250L 150A /45KA FIXO TRIP</t>
  </si>
  <si>
    <t>8170</t>
  </si>
  <si>
    <t>8171</t>
  </si>
  <si>
    <t>8172</t>
  </si>
  <si>
    <t>27/01/2026 Total</t>
  </si>
  <si>
    <t>PEDRO CELESTINO  Total</t>
  </si>
  <si>
    <t>29/01/2026 Total</t>
  </si>
  <si>
    <t>8173</t>
  </si>
  <si>
    <t>8174</t>
  </si>
  <si>
    <t>8175</t>
  </si>
  <si>
    <t>8176</t>
  </si>
  <si>
    <t>INCOLOR 3MM – SO CORTADO</t>
  </si>
  <si>
    <t>06 – 0,145 x 0,890
16 – 0,155 x 0,880
06 – 0,145 x 0,725
16 – 0,155 x 0,705
12 – 0,145 x 0,765
24 – 0,150 x 0,745
04 – 0,095 x 0,765</t>
  </si>
  <si>
    <t>8177</t>
  </si>
  <si>
    <t>AMANCO TUBO 6M ESG. 75MM</t>
  </si>
  <si>
    <t>BRASCOLA VEDA CALHA ALUMINIO 280G</t>
  </si>
  <si>
    <t>BOCAL RED. 3" CHAPA GALV</t>
  </si>
  <si>
    <t>8178</t>
  </si>
  <si>
    <t>CALHA GALV.55CM X 26 (0,50MM) SOB.MEDIDA</t>
  </si>
  <si>
    <t>FUTURA FUTURIT ESM SINT.BRILHO AZUL FRANÇA 3,6L</t>
  </si>
  <si>
    <t>FUTURA STANDARD SUPER RENDIMENTO AZUL ACONCHEGANTE 18L</t>
  </si>
  <si>
    <t>8179</t>
  </si>
  <si>
    <t>8180</t>
  </si>
  <si>
    <t>ORTLEV COTOVELO</t>
  </si>
  <si>
    <t>REBITE POP 416</t>
  </si>
  <si>
    <t>BRAÇADEIRA U 75M</t>
  </si>
  <si>
    <t>8181</t>
  </si>
  <si>
    <t>8182</t>
  </si>
  <si>
    <t>CANTONEIRA 3" X 3/16 - 34,90 KG/BR</t>
  </si>
  <si>
    <t>8183</t>
  </si>
  <si>
    <t>GENNY PIMAZZONY</t>
  </si>
  <si>
    <t xml:space="preserve">R. São José, 305 </t>
  </si>
  <si>
    <t>Cardeal</t>
  </si>
  <si>
    <t>13350-000</t>
  </si>
  <si>
    <t>Elias Fausto</t>
  </si>
  <si>
    <t>E.E Genny Pimazzoni</t>
  </si>
  <si>
    <t>8184</t>
  </si>
  <si>
    <t xml:space="preserve">PISTOLA DE PINTURA VONDER </t>
  </si>
  <si>
    <t>8185</t>
  </si>
  <si>
    <t>8186</t>
  </si>
  <si>
    <t>02/02/2026 Total</t>
  </si>
  <si>
    <t>05/02/2026 Total</t>
  </si>
  <si>
    <t>06/02/2026 Total</t>
  </si>
  <si>
    <t>04/02/2026 Total</t>
  </si>
  <si>
    <t>30/01/2026 Total</t>
  </si>
  <si>
    <t>31/01/2026 Total</t>
  </si>
  <si>
    <t>GENNY PIMAZZONY Total</t>
  </si>
  <si>
    <t>TUBO GALVANIZADO À FOGO NBR 5580 3" ( 88,90 X 3,35 MM X 6 MTS )</t>
  </si>
  <si>
    <t>REGISTRO DE GAVETA BRUTO EM LATÃO 3"</t>
  </si>
  <si>
    <t>LUVA GALVANIZADA FÊMEA /FÊMEA 3"</t>
  </si>
  <si>
    <t>COTOVELO GALVANIZADO 90° F/F 3 "</t>
  </si>
  <si>
    <t>TUBO GALVANIZADO À FOGO NBR 5580 2.1/2" (76,20 X 3,35 MM X 6 MTS )</t>
  </si>
  <si>
    <t>REGISTRO DE GAVETA BRUTO EM LATÃO 2.1/2"</t>
  </si>
  <si>
    <t>COTOVELO GALVANIZADO 90° F/F 2.1/2 "</t>
  </si>
  <si>
    <t>COTOVELO GALVANIZADO 90° F/F 1.1/2 "</t>
  </si>
  <si>
    <t>REGISTRO DE GAVETA BRUTO EM LATÃO 1.1/2"</t>
  </si>
  <si>
    <t>LUVA GALVANIZADA FÊMEA /FÊMEA 1.1/2"</t>
  </si>
  <si>
    <t>UNIÃO GALVANIZADA COM ASSENTO CÔNICO EM BRONZE 1.1/2"</t>
  </si>
  <si>
    <t>TUBO GALVANIZADO À FOGO NBR 5580 1.1/4" ( 42,40 x 2,65 mm x 6 Mts )</t>
  </si>
  <si>
    <t>COTOVELO GALVANIZADO 90° F/F 1.1/4 "</t>
  </si>
  <si>
    <t>REGISTRO DE GAVETA BRUTO EM LATÃO 1.1/4"</t>
  </si>
  <si>
    <t>COTOVELO GALVANIZADO 45° F/F 1.1/4 "</t>
  </si>
  <si>
    <t>VÁLVULA DE RETENÇÃO HORIZONTAL EM LATÃO 1.1/4"</t>
  </si>
  <si>
    <t>UNIÃO GALVANIZADA COM ASSENTO CÔNICO EM BRONZE 1.1/4"</t>
  </si>
  <si>
    <t>BUCHA DE REDUÇÃO GALVANIZADA MACHO / FÊMEA 1.1/2 " X 1 "</t>
  </si>
  <si>
    <t>TUBO GALVANIZADO À FOGO NBR 5580 1" ( 33,70 x 2,65 mm x 6 Mts )</t>
  </si>
  <si>
    <t>COTOVELO GALVANIZADO 90° F/F 1 "</t>
  </si>
  <si>
    <t>LUVA GALVANIZADA FÊMEA /FÊMEA 1"</t>
  </si>
  <si>
    <t>REGISTRO DE GAVETA BRUTO EM LATÃO 1"</t>
  </si>
  <si>
    <t>NIPLE DUPLO GALVANIZADO 1"</t>
  </si>
  <si>
    <t>LUVA GALVANIZADA FÊMEA /FÊMEA 1.1/4"</t>
  </si>
  <si>
    <t>R. Bororós, 26904</t>
  </si>
  <si>
    <t>Vila Tupi</t>
  </si>
  <si>
    <t>11703-390</t>
  </si>
  <si>
    <t>VILA TUPI</t>
  </si>
  <si>
    <t>E.E Vila Tupi</t>
  </si>
  <si>
    <t>8187</t>
  </si>
  <si>
    <t>QUALITY TUBOS COMERCIO DE FERRO E ACO LTDA</t>
  </si>
  <si>
    <t>QUALITY TUBOS</t>
  </si>
  <si>
    <t>11 3107-0000</t>
  </si>
  <si>
    <t>8188</t>
  </si>
  <si>
    <t>MICROCONCRETO FLUIDO</t>
  </si>
  <si>
    <t>8189</t>
  </si>
  <si>
    <t>SACO DE ENTULHO</t>
  </si>
  <si>
    <t>PAINEL METALICO DIVERSOS 1.00x1.00m</t>
  </si>
  <si>
    <t>DIAGONAL METALICA DIVERSOS 1.41m</t>
  </si>
  <si>
    <t>8190</t>
  </si>
  <si>
    <t>AMANCO JOELHO 90 SOLD. 75MM</t>
  </si>
  <si>
    <t>AMANCO REGISTRO ESF. SOLD. MONOBLOCO 32MM</t>
  </si>
  <si>
    <t>AMANCO JOELHO 90 SOLD. 32MM</t>
  </si>
  <si>
    <t>AMANCO ADAPT. CURTO SOLD. 32X1</t>
  </si>
  <si>
    <t>FIRLON VEDA ROSCA 18MM X 50MT</t>
  </si>
  <si>
    <t>ESTOPA ENCANADOR CANHAMO 1KG</t>
  </si>
  <si>
    <t>TIGRE ROLO DE ESPUMA 90MM POLIESTER</t>
  </si>
  <si>
    <t>8191</t>
  </si>
  <si>
    <t>GARDEN TORN.BOIA 1" B.PLAST.11352PE</t>
  </si>
  <si>
    <t>TELA ALAMBRADO MALHA 2" FIO 12 GALV. C:30,000  A: 1,700</t>
  </si>
  <si>
    <t>8192</t>
  </si>
  <si>
    <t>8193</t>
  </si>
  <si>
    <t>8194</t>
  </si>
  <si>
    <t>8195</t>
  </si>
  <si>
    <t>CABO FLEX MEGAMAX 4,00 MM AZUL</t>
  </si>
  <si>
    <t>CONDUITE CORRUG PRETO VOTODUTO C/GUIA A 3/4</t>
  </si>
  <si>
    <t>PARAF.MAD.CH F.PHILIPS 4,5 X45 ZI C/BUCHA 08 C/200</t>
  </si>
  <si>
    <t>8196</t>
  </si>
  <si>
    <t>Bucha Universal U-TB1 Nº 06 c/ Paraf. CH 4,0x45mm CZ 100</t>
  </si>
  <si>
    <t>Parafuso 4,2x13-9,5-P.Agulha(sc.c/100) | NCM: 73181400</t>
  </si>
  <si>
    <t>Forro PVC Plasbil - Forro PVC-Gemini</t>
  </si>
  <si>
    <t>Roda Forro-NobrePVC Plasbil - 6000mm</t>
  </si>
  <si>
    <t>8197</t>
  </si>
  <si>
    <t>8198</t>
  </si>
  <si>
    <t>8199</t>
  </si>
  <si>
    <t>8200</t>
  </si>
  <si>
    <t xml:space="preserve">Galão 3,6l Coral (cor alumínio ) </t>
  </si>
  <si>
    <t>8201</t>
  </si>
  <si>
    <t>8202</t>
  </si>
  <si>
    <t>8203</t>
  </si>
  <si>
    <t>8204</t>
  </si>
  <si>
    <t>8205</t>
  </si>
  <si>
    <t>19/02/2026 Total</t>
  </si>
  <si>
    <t>12/02/2026 Total</t>
  </si>
  <si>
    <t>11/02/2026 Total</t>
  </si>
  <si>
    <t>13/02/2026 Total</t>
  </si>
  <si>
    <t>18/02/2026 Total</t>
  </si>
  <si>
    <t>10/02/2026 Total</t>
  </si>
  <si>
    <t>20/02/2026 Total</t>
  </si>
  <si>
    <t>VILA TUPI Total</t>
  </si>
  <si>
    <t>INCOLOR 3MM – SO CORTADO 14,5x87,5 12 peças 
15,0x86,0 24 peças 
14,5x86,0 12 peças 
15,0x84,5 24 peças</t>
  </si>
  <si>
    <t>8206</t>
  </si>
  <si>
    <t>8207</t>
  </si>
  <si>
    <t>INSTALAÇÃO DE VIDROS</t>
  </si>
  <si>
    <t>CONECTOR METALICO MCI COBRE 70 MM</t>
  </si>
  <si>
    <t>HASTE TERRA OLIVO 5/8 X 2,40 (12,30MM)</t>
  </si>
  <si>
    <t>PRESILHA DE COBRE P/CABO RAYCON DR125</t>
  </si>
  <si>
    <t>8208</t>
  </si>
  <si>
    <t>8209</t>
  </si>
  <si>
    <t>FUTURA FUTURIT ESM SINT.BRILHO MARROM 3,6L</t>
  </si>
  <si>
    <t>FUTURA FUTURIT ESM SINT. PREMIUM ALUMINIO 3,6L</t>
  </si>
  <si>
    <t>CABO FLEX HEPR ATOX 1KV 70MM PT</t>
  </si>
  <si>
    <t>CABO FLEX HEPR ATOX 1KV 70MM AZ CL</t>
  </si>
  <si>
    <t>8210</t>
  </si>
  <si>
    <t>FITA ISOLANTE 18MMX20MT VM</t>
  </si>
  <si>
    <t>FITA ISOLANTE 18MMX20MT BR</t>
  </si>
  <si>
    <t>CONECTOR SPLIT BOLT 70MM</t>
  </si>
  <si>
    <t>8211</t>
  </si>
  <si>
    <t xml:space="preserve">ABRACADEIRAS </t>
  </si>
  <si>
    <t>8212</t>
  </si>
  <si>
    <t>ABRACADEIRAS 3,00 PC</t>
  </si>
  <si>
    <t>8213</t>
  </si>
  <si>
    <t>25/02/2026 Total</t>
  </si>
  <si>
    <t>03/03/2026 Total</t>
  </si>
  <si>
    <t>02/03/2026 Total</t>
  </si>
  <si>
    <t>23/02/2026 Total</t>
  </si>
  <si>
    <t>28/02/2026 Total</t>
  </si>
  <si>
    <t>8214</t>
  </si>
  <si>
    <t>8215</t>
  </si>
  <si>
    <t>ARAME FIO 16 GALV</t>
  </si>
  <si>
    <t>8216</t>
  </si>
  <si>
    <t xml:space="preserve">TELA ALAMBRADO MALHA 2" FIO 10 GALV. 60,000 2,400 </t>
  </si>
  <si>
    <t>TELA ALAMBRADO MALHA 2" FIO 10 GALV. 60,000 2,400</t>
  </si>
  <si>
    <t>Blocos concreto 14x19x39 2 furos vazado</t>
  </si>
  <si>
    <t>Bloco canaleta 14</t>
  </si>
  <si>
    <t>1/2 bloco</t>
  </si>
  <si>
    <t>8217</t>
  </si>
  <si>
    <t>8218</t>
  </si>
  <si>
    <t>PINGADEIRAS DE MURO - FD-16 - FDEIMPOSTOS</t>
  </si>
  <si>
    <t>8219</t>
  </si>
  <si>
    <t>8220</t>
  </si>
  <si>
    <t>CIMENTO  CPII 50KG</t>
  </si>
  <si>
    <t>CURVA PEQ. COTOVELO 90 - 2" 50,8MM</t>
  </si>
  <si>
    <t>8221</t>
  </si>
  <si>
    <t>Avenida Agenor de Campos, R. Aimorés, S/N</t>
  </si>
  <si>
    <t xml:space="preserve"> Mongaguá</t>
  </si>
  <si>
    <t>11730-000</t>
  </si>
  <si>
    <t>E.E Agenor de Campos</t>
  </si>
  <si>
    <t>AGENOR DE CAMPOS</t>
  </si>
  <si>
    <t>8222</t>
  </si>
  <si>
    <t>05/03/2026 Total</t>
  </si>
  <si>
    <t>AGENOR DE CAMPOS Total</t>
  </si>
  <si>
    <t>BATERIA 2+2 1/2 V.L.S/ REGULADOR</t>
  </si>
  <si>
    <t>8223</t>
  </si>
  <si>
    <t>REDONDO MECANICO 1/2" - 12,00MM 5,60 KG/BR</t>
  </si>
  <si>
    <t>GONZO C/ABA N - 3 ABA 25MM X 65MM ALTURA</t>
  </si>
  <si>
    <t>TRAVA STAM DUPLA 11001 -TRAVA TETRA 49</t>
  </si>
  <si>
    <t>8224</t>
  </si>
  <si>
    <t>TRINCHA TIGRE 519 F 2.1/2</t>
  </si>
  <si>
    <t>8225</t>
  </si>
  <si>
    <t>BUCHA TUPY DE RED 3/4 X 1/2 GAL()</t>
  </si>
  <si>
    <t>COTOVELO TUPY 90 BSP 3/4 GAL.</t>
  </si>
  <si>
    <t>LUVA TUPY 150 LBS GAL. 3/4</t>
  </si>
  <si>
    <t>Aço Armado #5,00mm</t>
  </si>
  <si>
    <t>Aço Armado #10,00mm</t>
  </si>
  <si>
    <t>Aço Armado #12,50mm</t>
  </si>
  <si>
    <t>Arame para Montagem</t>
  </si>
  <si>
    <t>BARRA FERRO CA-50 - #8,0mm - 5/16</t>
  </si>
  <si>
    <t>BARRA FERRO CA-60 - #4,2mm</t>
  </si>
  <si>
    <t>8226</t>
  </si>
  <si>
    <t>8227</t>
  </si>
  <si>
    <t>8228</t>
  </si>
  <si>
    <t>BARRA FERRO CA-50 - #6,3mm - 1/4"</t>
  </si>
  <si>
    <t>Locação com 1 limpeza na semanal</t>
  </si>
  <si>
    <t>8229</t>
  </si>
  <si>
    <t>8230</t>
  </si>
  <si>
    <t>FUNDO GALVANIZADO BRANCO 3,6L FUTURA</t>
  </si>
  <si>
    <t>8231</t>
  </si>
  <si>
    <t>REDONDO MECANICO 1/2" - 12,00MM</t>
  </si>
  <si>
    <t>TRAVA STAM DUPLA 11001 -TRAVA TETRA</t>
  </si>
  <si>
    <t>8232</t>
  </si>
  <si>
    <t xml:space="preserve">R. Alfredo Gomes, 185 </t>
  </si>
  <si>
    <t>E.E Prof Ottoniel Junqueira</t>
  </si>
  <si>
    <t>OTTONIEL JUNQUEIRA</t>
  </si>
  <si>
    <t>8233</t>
  </si>
  <si>
    <t>SARRAFO PINUS BRUTO 15CMX3MT</t>
  </si>
  <si>
    <t>8234</t>
  </si>
  <si>
    <t>SARRAFO PINUS BRUTO 05CMX3MT</t>
  </si>
  <si>
    <t>08/03/2026 Total</t>
  </si>
  <si>
    <t>09/03/2026 Total</t>
  </si>
  <si>
    <t>11/03/2026 Total</t>
  </si>
  <si>
    <t>12/03/2026 Total</t>
  </si>
  <si>
    <t>13/03/2026 Total</t>
  </si>
  <si>
    <t>10/03/2026 Total</t>
  </si>
  <si>
    <t>06/03/2026 Total</t>
  </si>
  <si>
    <t>8235</t>
  </si>
  <si>
    <t>barras 8mmCA50</t>
  </si>
  <si>
    <t>8236</t>
  </si>
  <si>
    <t>Barras 8mmCA50</t>
  </si>
  <si>
    <t>Litoraço Comércio de Ferro e Aço Ltda</t>
  </si>
  <si>
    <t>LITORAÇO COMÉRCIO</t>
  </si>
  <si>
    <t>13 98112-3826</t>
  </si>
  <si>
    <t>Bloco comum 14x19x39 de cimento</t>
  </si>
  <si>
    <t>Areia média 1mt</t>
  </si>
  <si>
    <t>Cimento cpii 50kg</t>
  </si>
  <si>
    <t>8237</t>
  </si>
  <si>
    <t>TERMINAL COMPRESSAO 120MM SIBRATEC</t>
  </si>
  <si>
    <t>ESPUMA EXPAN. CHEMIC. 500ML</t>
  </si>
  <si>
    <t>DISJ. CX MOL DAM 3 POLOS 600A SIBRA. COD 5725</t>
  </si>
  <si>
    <t>ELETROD. GALV. PES. 3" NBR 5598 3 MTS A FOGO</t>
  </si>
  <si>
    <t>CURVA ZINCADA 3" X 90 A FOGO</t>
  </si>
  <si>
    <t>8238</t>
  </si>
  <si>
    <t>CABO 120MM PRETO</t>
  </si>
  <si>
    <t>8239</t>
  </si>
  <si>
    <t>ELETROSILL</t>
  </si>
  <si>
    <t>THIAGO HENRIQUE ALEXANDRE</t>
  </si>
  <si>
    <t>Edson</t>
  </si>
  <si>
    <t>16 99643-9971</t>
  </si>
  <si>
    <t>Argamassa comum</t>
  </si>
  <si>
    <t>8240</t>
  </si>
  <si>
    <t>8241</t>
  </si>
  <si>
    <t>FUTURA FUTURIT ESM SINT.ACETINADO BRANCO 3,6L</t>
  </si>
  <si>
    <t>ADRIANA PINA SILVEIRA E SILVA ME</t>
  </si>
  <si>
    <t>15/03/2026 Total</t>
  </si>
  <si>
    <t>16/03/2026 Total</t>
  </si>
  <si>
    <t>OTTONIEL JUNQUEIRA Total</t>
  </si>
  <si>
    <t>8242</t>
  </si>
  <si>
    <t>JOELHO ESG 50X45 - KRONA /FORTLEV/PLASTILIT</t>
  </si>
  <si>
    <t>JOELHO BR C/ANEL 40X90 - KRONA</t>
  </si>
  <si>
    <t>TEE ESGOTO 50 - KRONA/FORTLEV/PLASTILIT</t>
  </si>
  <si>
    <t>JOELHO PLASTILIT LL K 3/4X45 MARROM</t>
  </si>
  <si>
    <t>JOELHO AZUL 3/4X1/2 - KRONA/FORTLEV/PLASTILIT</t>
  </si>
  <si>
    <t>TEE LLL MARROM 25MM - 3/4 - KRONA/FORTLEV/PLASTILIT</t>
  </si>
  <si>
    <t>8243</t>
  </si>
  <si>
    <t>COLA PVC TIGRE FRASCO 850G</t>
  </si>
  <si>
    <t>8244</t>
  </si>
  <si>
    <t>17/03/2026 Total</t>
  </si>
  <si>
    <t>TELA MOSQUITEIRO MALHA 14 FIO 30 ALUMINIO 15,000 1,200</t>
  </si>
  <si>
    <t>8245</t>
  </si>
  <si>
    <t>COLA SELANTE PU40 BRANCO</t>
  </si>
  <si>
    <t>8246</t>
  </si>
  <si>
    <t>8247</t>
  </si>
  <si>
    <t>FECHADURA LIVRE E OCUPADO</t>
  </si>
  <si>
    <t>8248</t>
  </si>
  <si>
    <t>CABO FLEX HEPR 1KV 120MM PT</t>
  </si>
  <si>
    <t>CABO FLEX HEPR ATOX 1KV 120MM AZ CL</t>
  </si>
  <si>
    <t>CABO FLEX HEPR ATOX 1KV 50MM VD</t>
  </si>
  <si>
    <t>8249</t>
  </si>
  <si>
    <t>TABUAS DE PINUS 30 X 3,00 M</t>
  </si>
  <si>
    <t>SARRAFO 7 CM PINUS 3,00 MT</t>
  </si>
  <si>
    <t>8250</t>
  </si>
  <si>
    <t>15/30</t>
  </si>
  <si>
    <t>ELETRODUTO GALV MED 1.1/4 (0,70)C/LV</t>
  </si>
  <si>
    <t>UNIDUT CONICO ALUM 1.1/4</t>
  </si>
  <si>
    <t>ABRACADEIRA GALV D C/CUNHA 1.1/4</t>
  </si>
  <si>
    <t>PARAFUSO PAN PHILIPS 4,8X38 BUCHA S8</t>
  </si>
  <si>
    <t>CD-CABO FLEX HEPR ATOX 1KV 25MM PT</t>
  </si>
  <si>
    <t>CD-CABO FLEX HEPR ATOX 1KV 25MM AZ CL</t>
  </si>
  <si>
    <t>MINI DISJUNTOR BIPOLAR 63A CURVA C 3KA</t>
  </si>
  <si>
    <t>SEALTUBO C/CAPA 1.1/4 PT RL C/05MT</t>
  </si>
  <si>
    <t>PLACA 4X2 1MOD HORIZONTA BR SIENA</t>
  </si>
  <si>
    <t>MODULO INT BIPOLAR SIMP 10A BR SIENA</t>
  </si>
  <si>
    <t>PLACA 4X2 2MOD SEPARADOS BR SIENA</t>
  </si>
  <si>
    <t>MODULO TOM 2P+T 20A BR SIENA</t>
  </si>
  <si>
    <t>MODULO TOM 2P+T 20A VM SIENA</t>
  </si>
  <si>
    <t>8251</t>
  </si>
  <si>
    <t>CANALETA CONCRETO 0,40 X 1,0</t>
  </si>
  <si>
    <t>BARRA CHATA 1" X 1/8 - 3,95 KG/BR A</t>
  </si>
  <si>
    <t>CANTONEIRA 1.1/4 X 1/8 - 9,40 KG/BR *</t>
  </si>
  <si>
    <t>DOBRA CH.FF 18 -2,20 MTS X 1,20 MM 9,70 KG M2 FECHAMENTO</t>
  </si>
  <si>
    <t>8252</t>
  </si>
  <si>
    <t>ANDAIME 1,50 X 1,00</t>
  </si>
  <si>
    <t>PLATAFORMA PARA ANDAIME 1,50 X 0,30</t>
  </si>
  <si>
    <t>SAPATA AJUSTAVEL PARA ANDAIME</t>
  </si>
  <si>
    <t>CABO FLEX HEPR ATOX 1KV 150MM PT</t>
  </si>
  <si>
    <t>CABO FLEX HEPR ATOX 1KV 70MM VD</t>
  </si>
  <si>
    <t>DISJUNTOR CAIXA MOLD TRI 400A DWP400L</t>
  </si>
  <si>
    <t>CD-CABO FLEX HEPR ATOX 1KV 95MM AZ CL</t>
  </si>
  <si>
    <t>CD-CABO FLEX HEPR 1KV 95MM PT</t>
  </si>
  <si>
    <t>CONECTOR SPLIT BOLT 120MM</t>
  </si>
  <si>
    <t>TERMINAL COMPRESSAO 50MM 1F1C M10 BCEXP</t>
  </si>
  <si>
    <t>TERMINAL COMPRESSAO 10MM 1F1C M6</t>
  </si>
  <si>
    <t>ELETRODUTO GALV MED 4 (1,25) C/LV</t>
  </si>
  <si>
    <t>CABECOTE ALUMINIO 4</t>
  </si>
  <si>
    <t>UNIDUT RETO ALUM 4</t>
  </si>
  <si>
    <t>ARAME GALV 14AWG 1KG</t>
  </si>
  <si>
    <t>BUCHA ACAB ZAMAC 4 PRENSAL</t>
  </si>
  <si>
    <t>ARRUELA ACABAMENTO ZAMAC 4 PRENSAL</t>
  </si>
  <si>
    <t>CD-CABO FLEX HEPR 1KV 150MM AZ CL</t>
  </si>
  <si>
    <t>CD-CABO FLEX HEPR 1KV 70MM VD</t>
  </si>
  <si>
    <t>TERMINAL COMPRESSAO 120MM 1F1C M12</t>
  </si>
  <si>
    <t>TERMINAL COMPRESSAO 95MM 1F1C M10 BC EXP</t>
  </si>
  <si>
    <t>CABO FLEX HEPR ATOX 120MM2 0,6/1KV PT</t>
  </si>
  <si>
    <t>CABO ALUM QUADRUPLEX 3X16MM NEUTRO NU</t>
  </si>
  <si>
    <t>CONECTOR PERFURANTE 10-95MM</t>
  </si>
  <si>
    <t>BARRA NEUTRO 2X5/16 8 PARAFUSOS</t>
  </si>
  <si>
    <t>FLEURIDES CAVALINI</t>
  </si>
  <si>
    <t>E.E Fleurides Cavalini</t>
  </si>
  <si>
    <t xml:space="preserve">Adamantina </t>
  </si>
  <si>
    <t xml:space="preserve"> 17800-000</t>
  </si>
  <si>
    <t>Av. Vitório Romanini</t>
  </si>
  <si>
    <t>Vila Cicma</t>
  </si>
  <si>
    <t>8253</t>
  </si>
  <si>
    <t>CD-CABO FLEX HEPR ATOX 1KV 150MM P</t>
  </si>
  <si>
    <t>8254</t>
  </si>
  <si>
    <t>CURVA GALV 45G 4</t>
  </si>
  <si>
    <t>MINI DISJUNTOR TRIPOLAR 50A CURVA C 3KA</t>
  </si>
  <si>
    <t>TERMINAL ILHOS PRE ISOL 16MM M12 AZ</t>
  </si>
  <si>
    <t>TERMINAL COMPRESSAO 16MM 1F1C M6</t>
  </si>
  <si>
    <t>8255</t>
  </si>
  <si>
    <t>MEGA SIGN COMUNICACAO VISUAL LTDA</t>
  </si>
  <si>
    <t>MEGA SIGN</t>
  </si>
  <si>
    <t>02.374.738/0001-44</t>
  </si>
  <si>
    <t xml:space="preserve">PLACAS DE SINALIZAÇÃO </t>
  </si>
  <si>
    <t>8256</t>
  </si>
  <si>
    <t>BARRA NEUTRO 2X5/16 6 PARAFUSOS</t>
  </si>
  <si>
    <t>PEDRA MT</t>
  </si>
  <si>
    <t>CIMENTO CAUE CPII 50KG</t>
  </si>
  <si>
    <t>8257</t>
  </si>
  <si>
    <t>8258</t>
  </si>
  <si>
    <t>CAIXA PADRÃO</t>
  </si>
  <si>
    <t xml:space="preserve">CONDUITE </t>
  </si>
  <si>
    <t xml:space="preserve">ARRUELA </t>
  </si>
  <si>
    <t>PARAFUSO</t>
  </si>
  <si>
    <t>CASA NOVA JORDANI</t>
  </si>
  <si>
    <t>LEO</t>
  </si>
  <si>
    <t>Jordani &amp; Cia de Adamantina Ltda</t>
  </si>
  <si>
    <t>ARUELA</t>
  </si>
  <si>
    <t>Blocos blocos 19x19x39</t>
  </si>
  <si>
    <t>8259</t>
  </si>
  <si>
    <t>23/03/2026 Total</t>
  </si>
  <si>
    <t>18/03/2026 Total</t>
  </si>
  <si>
    <t>19/03/2026 Total</t>
  </si>
  <si>
    <t>25/03/2026 Total</t>
  </si>
  <si>
    <t>FLEURIDES CAVALINI Total</t>
  </si>
  <si>
    <t>TUBO GALVANIZADO À FOGO NBR 5580 1.1/2" ( 48,30 X 3,00 MM X 6 MTS )</t>
  </si>
  <si>
    <t>REGISTRO DE GAVETA BRUTO EM LATÃO 2"</t>
  </si>
  <si>
    <t>LUVA GALVANIZADA FÊMEA /FÊMEA 2.1/2"</t>
  </si>
  <si>
    <t>UNIÃO GALVANIZADA COM ASSENTO CÔNICO EM BRONZE 3"</t>
  </si>
  <si>
    <t>UNIÃO GALVANIZADA COM ASSENTO CÔNICO EM BRONZE 2.1/2"</t>
  </si>
  <si>
    <t>BUCHA DE REDUÇÃO GALVANIZADA MACHO / FÊMEA 3" X 2.1/2 "</t>
  </si>
  <si>
    <t>TEE GALVANIZADO 90° 3"</t>
  </si>
  <si>
    <t>TEE GALVANIZADO 90° 1.1/2"</t>
  </si>
  <si>
    <t>TEE GALVANIZADO 90° 1.1/4"</t>
  </si>
  <si>
    <t>8260</t>
  </si>
  <si>
    <t>THINNER 16 900ML ITAQUA</t>
  </si>
  <si>
    <t>FUTURIT ESMALTE BRI VERMELHO 3,6L STANDARD FUTURA</t>
  </si>
  <si>
    <t>FUTURIT ESMALTE BRI VERDE FOLHA 3,6L STANDARD FUTURA</t>
  </si>
  <si>
    <t>8261</t>
  </si>
  <si>
    <t>CAMISETA MALHA PV GOLA REDONDA M/LONGA COR:CINZA MESCLA CLARO;TAM:G</t>
  </si>
  <si>
    <t>CAMISETA MALHA PV GOLA REDONDA M/LONGA COR:CINZA MESCLA CLARO;TAM:GG</t>
  </si>
  <si>
    <t>8262</t>
  </si>
  <si>
    <t>AMANCO BUCHA RD SOLD. CURTA 32X25</t>
  </si>
  <si>
    <t>8264</t>
  </si>
  <si>
    <t>8265</t>
  </si>
  <si>
    <t>8266</t>
  </si>
  <si>
    <t>BOTA  TAMANHO 42</t>
  </si>
  <si>
    <t>TELA TAPUMEA</t>
  </si>
  <si>
    <t>8267</t>
  </si>
  <si>
    <t>8268</t>
  </si>
  <si>
    <t>Blocos  19x19x39</t>
  </si>
  <si>
    <t>FREITAS MATERIAIS P/CONSTRUÇÃO</t>
  </si>
  <si>
    <t>Maria Sandra Araújo de Freitas me</t>
  </si>
  <si>
    <t>Natan</t>
  </si>
  <si>
    <t>13 97403-1975</t>
  </si>
  <si>
    <t>8269</t>
  </si>
  <si>
    <t>Blocos blocos 14x19x39</t>
  </si>
  <si>
    <t>8270</t>
  </si>
  <si>
    <t>TRINCO CHATO 2" - CX 60 X 93 MM</t>
  </si>
  <si>
    <t>8271</t>
  </si>
  <si>
    <t>TERMINAL COMPRES BOCA EXPANDIDA MAGNET 120MPMC</t>
  </si>
  <si>
    <t>8272</t>
  </si>
  <si>
    <t>DISCOSEGMENTADOTHDUISNCDOE DRE CORTE SEGMENTADO</t>
  </si>
  <si>
    <t>8273</t>
  </si>
  <si>
    <t>8274</t>
  </si>
  <si>
    <t>8275</t>
  </si>
  <si>
    <t xml:space="preserve">AREIA GROSSA </t>
  </si>
  <si>
    <t>8276</t>
  </si>
  <si>
    <t>24/03/2026 Total</t>
  </si>
  <si>
    <t>26/03/2026 Total</t>
  </si>
  <si>
    <t>27/03/2026 Total</t>
  </si>
  <si>
    <t>ACOBUILDER BENEFICIAMENTO E TRANSF ACOS LTDA</t>
  </si>
  <si>
    <t>ACOBUILDER</t>
  </si>
  <si>
    <t>VERGALHÃO 6.3</t>
  </si>
  <si>
    <t>8277</t>
  </si>
  <si>
    <t>8278</t>
  </si>
  <si>
    <t>FUTURA SUPER RENDIMENTO FOSCO GL INOX</t>
  </si>
  <si>
    <t>ESPATULA DE ACO TIGRE 2151 5</t>
  </si>
  <si>
    <t>GESSO ESTUQUE 1 KG</t>
  </si>
  <si>
    <t>8279</t>
  </si>
  <si>
    <t>8280</t>
  </si>
  <si>
    <t>SILICONE 256G BRANCO</t>
  </si>
  <si>
    <t>REGISTRO PRESSAO C/C SLIM 3/4</t>
  </si>
  <si>
    <t>8281</t>
  </si>
  <si>
    <t>8282</t>
  </si>
  <si>
    <t>Marson Distribuição LTDA</t>
  </si>
  <si>
    <t>ADESIVO DE SILICONE INCOLOR</t>
  </si>
  <si>
    <t>8283</t>
  </si>
  <si>
    <t xml:space="preserve">REJUNTE </t>
  </si>
  <si>
    <t xml:space="preserve">ESPAÇADOR </t>
  </si>
  <si>
    <t>COLHER PEDREIRO</t>
  </si>
  <si>
    <t>31/03/2026 Total</t>
  </si>
  <si>
    <t>30/03/2026 Total</t>
  </si>
  <si>
    <t>8284</t>
  </si>
  <si>
    <t>CABO FLEX 750V 2,5MM VD/AM BRAS</t>
  </si>
  <si>
    <t>PLACA 4X2 2MOD BR SIENA</t>
  </si>
  <si>
    <t>MODULO TOM 2P+T 10A BR SIENA</t>
  </si>
  <si>
    <t>8285</t>
  </si>
  <si>
    <t>8286</t>
  </si>
  <si>
    <t>XL PU/FOSSIL-3710</t>
  </si>
  <si>
    <t>CORDAO DE SOLDA XL PU/FOSSIL-3</t>
  </si>
  <si>
    <t>PERFIL DE ARREMATE XL PU/FOSS</t>
  </si>
  <si>
    <t>ADESIVO GLOBALFIX 4,0 KG N</t>
  </si>
  <si>
    <t>SUPORTE CANTO CURVO 2,5 CM</t>
  </si>
  <si>
    <t>KISAFIX EXTRA 2,8KG KILLING</t>
  </si>
  <si>
    <t>PROTEC PRIMER MULTI BASES - 5L</t>
  </si>
  <si>
    <t>PROTEC AUTONIVELANTE BASE CZ -</t>
  </si>
  <si>
    <t>MAGALI ALONSO</t>
  </si>
  <si>
    <t>E E Prof Magali Alonso</t>
  </si>
  <si>
    <t>R. Manoel Alves, 122</t>
  </si>
  <si>
    <t>11719-150</t>
  </si>
  <si>
    <t>PISOTECH</t>
  </si>
  <si>
    <t>PISOTECH REVESTIMENTOS CORPORATIVOS LTDA</t>
  </si>
  <si>
    <t xml:space="preserve"> 51 9621-4288</t>
  </si>
  <si>
    <t>8287</t>
  </si>
  <si>
    <t>CRÉDITO JB NOTAS 169/170</t>
  </si>
  <si>
    <t>8288</t>
  </si>
  <si>
    <t>INCOLOR 6MM – SO CORTADO</t>
  </si>
  <si>
    <t>8289</t>
  </si>
  <si>
    <t xml:space="preserve">GIRICA </t>
  </si>
  <si>
    <t>8290</t>
  </si>
  <si>
    <t>8291</t>
  </si>
  <si>
    <t>Bancada BE-16 / 1,80m x 0,55m</t>
  </si>
  <si>
    <t>Cuba Inox 50x40x25</t>
  </si>
  <si>
    <t>Bancada BE-15 / 1,80m x 0,55m</t>
  </si>
  <si>
    <t>Prateleira 0,45m x 1,80m</t>
  </si>
  <si>
    <t>Prateleira 0,53m x 1,80m</t>
  </si>
  <si>
    <t>Bancada BE-15 / 1,82m x 0,55m</t>
  </si>
  <si>
    <t>Prateleira 0,45m x 1,82m</t>
  </si>
  <si>
    <t>Prateleira 0,53m x 1,82m</t>
  </si>
  <si>
    <t>Soleira 0,92m x 0,25m</t>
  </si>
  <si>
    <t>8292</t>
  </si>
  <si>
    <t>Desconto</t>
  </si>
  <si>
    <t>8293</t>
  </si>
  <si>
    <t>QUADRO CATEGORIA T5 ELEKTRO LADO DIREITO</t>
  </si>
  <si>
    <t>8294</t>
  </si>
  <si>
    <t>8295</t>
  </si>
  <si>
    <t>8296</t>
  </si>
  <si>
    <t>SERRA NEGRA Total</t>
  </si>
  <si>
    <t>08/04/2026 Total</t>
  </si>
  <si>
    <t>ANTONIO NUNES LOPES Total</t>
  </si>
  <si>
    <t>07/04/2026 Total</t>
  </si>
  <si>
    <t>06/04/2026 Total</t>
  </si>
  <si>
    <t>01/04/2026 Total</t>
  </si>
  <si>
    <t>03/04/2026 Total</t>
  </si>
  <si>
    <t>11/04/2026 Total</t>
  </si>
  <si>
    <t>MAGALI ALONSO Total</t>
  </si>
  <si>
    <t>8297</t>
  </si>
  <si>
    <t>8298</t>
  </si>
  <si>
    <t>8299</t>
  </si>
  <si>
    <t>8300</t>
  </si>
  <si>
    <t>EE profa. Paulina Rosa</t>
  </si>
  <si>
    <t>PAULINA ROSA</t>
  </si>
  <si>
    <t xml:space="preserve">R. Renê Descartes, 75 </t>
  </si>
  <si>
    <t>Jardim Santa Rita de Cassia</t>
  </si>
  <si>
    <t>13186-290</t>
  </si>
  <si>
    <t>09/04/2026 Total</t>
  </si>
  <si>
    <t>8302</t>
  </si>
  <si>
    <t xml:space="preserve">R. XV de Novembro, 585 </t>
  </si>
  <si>
    <t>Vila Cesari Purgato</t>
  </si>
  <si>
    <t xml:space="preserve">Mombuca </t>
  </si>
  <si>
    <t>13380-000</t>
  </si>
  <si>
    <t>DOM MATEUS</t>
  </si>
  <si>
    <t>EE Bispo Dom Mateus</t>
  </si>
  <si>
    <t>8303</t>
  </si>
  <si>
    <t>13 99681-5790</t>
  </si>
  <si>
    <t>M SOARES MONGAGUA ALUGUEL DE EQUIP</t>
  </si>
  <si>
    <t>CASA DO CONSTRUTOR MONGAGUA</t>
  </si>
  <si>
    <t>José</t>
  </si>
  <si>
    <t>MADERIT RESINADO DE 8MM</t>
  </si>
  <si>
    <t>8304</t>
  </si>
  <si>
    <t>8305</t>
  </si>
  <si>
    <t>8307</t>
  </si>
  <si>
    <t>8308</t>
  </si>
  <si>
    <t>MAR E AR CONDICIONADO LTDA</t>
  </si>
  <si>
    <t>MAR E AR CONDICIONADO</t>
  </si>
  <si>
    <t>13 99646-7301</t>
  </si>
  <si>
    <t>DESINSTALAÇÃO E INSTALAÇÃO DE 4 AR CONDICIONADO</t>
  </si>
  <si>
    <t>1/7</t>
  </si>
  <si>
    <t>CNPJ: 28.486.811/000163</t>
  </si>
  <si>
    <t>Mar e Ar condicionado Ltda</t>
  </si>
  <si>
    <t>FUTURA FUTURIT ESM SINT.BRILHO VERDE NILO 3,6L</t>
  </si>
  <si>
    <t>FUTURA TINTA ACRILICA GESSO E DRYWALL BRANCO 18L [</t>
  </si>
  <si>
    <t>AREIA GROSSA ESPECIAL</t>
  </si>
  <si>
    <t>8309</t>
  </si>
  <si>
    <t>viga 14x16 com 4ø3/8, est. 4,2mm c/ 14cm</t>
  </si>
  <si>
    <t>Estacas de 2,30m diâm. 15cm com 4ø1/2, est. 4,2mm c/ 15cm</t>
  </si>
  <si>
    <t>Colunas de 2,50m 11,5x11,5 com 4ø1/2, est. 4,2mm c/ 12cm</t>
  </si>
  <si>
    <t>Barras de ø6,3mm com 12,00m</t>
  </si>
  <si>
    <t>arame recozido trançado</t>
  </si>
  <si>
    <t>8310</t>
  </si>
  <si>
    <t>USE AÇO</t>
  </si>
  <si>
    <t>19 98448-3262</t>
  </si>
  <si>
    <t>Useaço Comércio de Aço e Materiais para Construção Civil LTDA</t>
  </si>
  <si>
    <t>09.509.672/0001-00</t>
  </si>
  <si>
    <t>Danielle</t>
  </si>
  <si>
    <t>QUADRO DISTR CH SOB 44/32 100A</t>
  </si>
  <si>
    <t>QUADRO DISTR CH SOB 28/20 100A</t>
  </si>
  <si>
    <t>QUADRO DISTR CH EMB 16/12 100A</t>
  </si>
  <si>
    <t>PARAFUSO ATARR PANELA 4,8X45MM BUCH 08MM</t>
  </si>
  <si>
    <t>CABO FLEX 750V 2,5MM AZ ES</t>
  </si>
  <si>
    <t>CABO FLEX750V 4,0MM2 AZ CL</t>
  </si>
  <si>
    <t>CAIXA INSPECAO PVC SUSPENSA ROSCA 2</t>
  </si>
  <si>
    <t>KIT BARRAMENTO TRIFASICO 44DIN 100A</t>
  </si>
  <si>
    <t>8311</t>
  </si>
  <si>
    <t>CABO P/ CAV TRADO BROCA 10/12</t>
  </si>
  <si>
    <t>EXTENSAO P/CAVAD TRADO 10/12 1"RAMADA</t>
  </si>
  <si>
    <t>CAVADEIRA TRADO ESPIRAL COROA 10 S/C</t>
  </si>
  <si>
    <t>8312</t>
  </si>
  <si>
    <t>8313</t>
  </si>
  <si>
    <t>TABUAS DE PINUS 10 X 3,00 M</t>
  </si>
  <si>
    <t>8314</t>
  </si>
  <si>
    <t>8315</t>
  </si>
  <si>
    <t>8316</t>
  </si>
  <si>
    <t>RODIZIO GIR</t>
  </si>
  <si>
    <t>TRAVA DIAGONAL 1,50</t>
  </si>
  <si>
    <t>8317</t>
  </si>
  <si>
    <t>8318</t>
  </si>
  <si>
    <t>8319</t>
  </si>
  <si>
    <t>8320</t>
  </si>
  <si>
    <t>8321</t>
  </si>
  <si>
    <t>8322</t>
  </si>
  <si>
    <t>CABO FLEX COBRECOM 750V 6,00 MM PRETO MT</t>
  </si>
  <si>
    <t>SIRENE P/ALARME DNI 115DB 12/24V P/INCENDIO</t>
  </si>
  <si>
    <t>8323</t>
  </si>
  <si>
    <t>8324</t>
  </si>
  <si>
    <t>BLOCO DE CONCRETO VEDAÇÃO</t>
  </si>
  <si>
    <t>8325</t>
  </si>
  <si>
    <t>CABO FLEX MEGAMAX 2,50 MM AZUL</t>
  </si>
  <si>
    <t>CABO FLEX MEGAMAX 2,50 MM PRETO</t>
  </si>
  <si>
    <t>8326</t>
  </si>
  <si>
    <t>27</t>
  </si>
  <si>
    <t>BOTOEIRA QUEBRA VIDRO (PORTA CHAVE)</t>
  </si>
  <si>
    <t>8327</t>
  </si>
  <si>
    <t>8328</t>
  </si>
  <si>
    <t>Piso Premium Azul 18L - MAZA-508</t>
  </si>
  <si>
    <t>8329</t>
  </si>
  <si>
    <t>8330</t>
  </si>
  <si>
    <t>COMÉRCIO DE EXTINTORES AUGUSTO NEVES LTDA - ME</t>
  </si>
  <si>
    <t>AUGUSTO NEVES</t>
  </si>
  <si>
    <t>112909-3279</t>
  </si>
  <si>
    <t>57.231.524/0001-00</t>
  </si>
  <si>
    <t>Chaves Storz</t>
  </si>
  <si>
    <t>8331</t>
  </si>
  <si>
    <t>PEDRA 01 ENSACADA 20KG</t>
  </si>
  <si>
    <t>8332</t>
  </si>
  <si>
    <t>DISCO DE CORTE INOX 4"</t>
  </si>
  <si>
    <t>CARRINHO PEDREIRO 1 339.00 0.00 0.00 339.00 EXTRAFORT GORDINI PNEU 60L</t>
  </si>
  <si>
    <t>PÉ DE CABRA 3/4 X 60CM -- LORD</t>
  </si>
  <si>
    <t>PREGO POLIDO COM CABEÇA 18X27 1KG -- GERDAU</t>
  </si>
  <si>
    <t>PREGO POLIDO COM CABEÇA 17X21 1KG -- GERDAU</t>
  </si>
  <si>
    <t>8333</t>
  </si>
  <si>
    <t>ELETRODUTO PVC C/ROSCA 3/4 PT C/ 3MT</t>
  </si>
  <si>
    <t>ELETRODUTO GALV MED 1.1/2 (0,75) C/LV</t>
  </si>
  <si>
    <t>CURVA GALV 90G 1.1/2</t>
  </si>
  <si>
    <t>CONDULETE ALUM MUL X 1.1/4-1.1/2 C/T S/P</t>
  </si>
  <si>
    <t>8334</t>
  </si>
  <si>
    <t>8335</t>
  </si>
  <si>
    <t>BOTA TAMANHO 42</t>
  </si>
  <si>
    <t>8336</t>
  </si>
  <si>
    <t>13/04/2026 Total</t>
  </si>
  <si>
    <t>14/04/2026 Total</t>
  </si>
  <si>
    <t>10/04/2026 Total</t>
  </si>
  <si>
    <t>15/04/2026 Total</t>
  </si>
  <si>
    <t>17/04/2026 Total</t>
  </si>
  <si>
    <t>16/04/2026 Total</t>
  </si>
  <si>
    <t>PAULINA ROSA Total</t>
  </si>
  <si>
    <t>DOM MATEUS Total</t>
  </si>
  <si>
    <t>8337</t>
  </si>
  <si>
    <t>8338</t>
  </si>
  <si>
    <t xml:space="preserve"> Caibro 5x5cm Pinus c/3, mts</t>
  </si>
  <si>
    <t>8339</t>
  </si>
  <si>
    <t>8340</t>
  </si>
  <si>
    <t>Caibro 5x5cm Pinus c/3, mts</t>
  </si>
  <si>
    <t>ELETRODUTO FE MEDIO ELETROL 2"</t>
  </si>
  <si>
    <t>ABRACADEIRA D CUNHA 2"</t>
  </si>
  <si>
    <t>CONDUITE SEALTUBO NORMAL ZINC C/CAPA 2" PT SNP 60</t>
  </si>
  <si>
    <t>ELETRODUTO FE LEV ELETROL 3/4"</t>
  </si>
  <si>
    <t>UNIDUT CONICO S/VEDACAO 3/4"</t>
  </si>
  <si>
    <t>UNIDUT RETO S/VEDACAO 3/4"</t>
  </si>
  <si>
    <t>ABRACADEIRA D CUNHA 3/4"</t>
  </si>
  <si>
    <t>CONDUITE SEALTUBO NORMAL ESTANHADO S/CAP 3/4"</t>
  </si>
  <si>
    <t>BUCHA NYLON 08 C/PARAF. A.A. PAN/PH 4,8</t>
  </si>
  <si>
    <t>FITA ISOLANTE 18MMX20MT PT</t>
  </si>
  <si>
    <t>8341</t>
  </si>
  <si>
    <t>CABO FLEX HEPR ATOX 1KV 25MM AZ CL</t>
  </si>
  <si>
    <t>CABO FLEX HEPR ATOX 1KV 25MM PT</t>
  </si>
  <si>
    <t>CABO FLEX HEPR ATOX 1KV 10MM VD</t>
  </si>
  <si>
    <t>CABO FLEX HEPR ATOX 1KV 16MM AZ CL</t>
  </si>
  <si>
    <t>CABO FLEX HEPR ATOX 1KV 16MM PT</t>
  </si>
  <si>
    <t>8342</t>
  </si>
  <si>
    <t>8343</t>
  </si>
  <si>
    <t>8344</t>
  </si>
  <si>
    <t>FUTURA PREMIUM TINTA PARA PISO BRANCO 18L</t>
  </si>
  <si>
    <t>ROMA 301/006 TRINCHA CABO PRETO/CERDA GRIS 301 2.1/2"</t>
  </si>
  <si>
    <t>8345</t>
  </si>
  <si>
    <t>PARAFUSO A A CX PHIL 4,8X45</t>
  </si>
  <si>
    <t>BUCHA PLASTICA S8</t>
  </si>
  <si>
    <t>EMENDA P/ PERFIL F-530</t>
  </si>
  <si>
    <t>8346</t>
  </si>
  <si>
    <t>CABO FLEX750V 1,5MM2 MR</t>
  </si>
  <si>
    <t>CABO FLEX750V 1,5MM2 VD</t>
  </si>
  <si>
    <t>BOTOEIRA BOMBA LIGA/DESLIGA C/MARTELO</t>
  </si>
  <si>
    <t>8347</t>
  </si>
  <si>
    <t>Luva vaq/petr mista</t>
  </si>
  <si>
    <t xml:space="preserve">Oculos proteção transparente </t>
  </si>
  <si>
    <t xml:space="preserve">protetor auricular </t>
  </si>
  <si>
    <t>8348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</si>
</sst>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dd/mm/yy;@"/>
    <numFmt numFmtId="165" formatCode="[$-416]mmm\-yy;@"/>
    <numFmt numFmtId="166" formatCode="#,##0.00_ ;[Red]\-#,##0.00\ "/>
    <numFmt numFmtId="167" formatCode="_-&quot;R$ &quot;* #,##0.00_-;&quot;-R$ &quot;* #,##0.00_-;_-&quot;R$ &quot;* \-??_-;_-@_-"/>
  </numFmts>
  <fonts count="5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8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9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1"/>
      <color rgb="FFFF0000"/>
      <name val="Calibri"/>
      <family val="2"/>
    </font>
    <font>
      <sz val="18"/>
      <color theme="1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  <font>
      <sz val="10"/>
      <color theme="1"/>
      <name val="Arial"/>
      <family val="2"/>
    </font>
    <font>
      <b/>
      <sz val="14"/>
      <color rgb="FFC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/>
      <sz val="11"/>
      <name val="Aptos Narrow"/>
      <family val="2"/>
      <scheme val="minor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  <charset val="1"/>
    </font>
    <font>
      <sz val="10"/>
      <color rgb="FF000000"/>
      <name val="Arial"/>
      <family val="2"/>
    </font>
    <font>
      <b/>
      <sz val="11"/>
      <color rgb="FF000000"/>
      <name val="Aptos Narrow"/>
      <family val="2"/>
    </font>
    <font>
      <b/>
      <u/>
      <sz val="11"/>
      <color rgb="FFFF0000"/>
      <name val="Aptos Narrow"/>
      <family val="2"/>
      <scheme val="minor"/>
    </font>
    <font>
      <sz val="11"/>
      <name val="Arial"/>
      <family val="2"/>
    </font>
    <font>
      <b/>
      <sz val="12"/>
      <name val="Calibri Light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0"/>
      <color theme="4"/>
      <name val="Arial"/>
      <family val="2"/>
    </font>
    <font>
      <b/>
      <sz val="11"/>
      <color theme="0" tint="-0.1499984740745262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b/>
      <sz val="12"/>
      <color theme="1"/>
      <name val="Times New Roman"/>
      <family val="1"/>
    </font>
    <font>
      <u/>
      <sz val="11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sz val="11"/>
      <color theme="1"/>
      <name val="Aptos"/>
      <family val="2"/>
    </font>
    <font>
      <sz val="11"/>
      <color rgb="FF000000"/>
      <name val="Aptos Narrow"/>
      <family val="2"/>
    </font>
    <font>
      <sz val="11"/>
      <color theme="1"/>
      <name val="Aptos Narrow"/>
      <family val="2"/>
    </font>
    <font>
      <sz val="12"/>
      <name val="Aptos Narrow"/>
      <family val="2"/>
      <scheme val="minor"/>
    </font>
    <font>
      <sz val="11"/>
      <color rgb="FF242424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71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</borders>
  <cellStyleXfs count="16">
    <xf numFmtId="0" fontId="0" fillId="0" borderId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7" fillId="0" borderId="0" applyNumberFormat="0" applyFill="0" applyBorder="0" applyAlignment="0" applyProtection="0"/>
    <xf numFmtId="44" fontId="27" fillId="0" borderId="0" applyFont="0" applyFill="0" applyBorder="0" applyAlignment="0" applyProtection="0"/>
    <xf numFmtId="0" fontId="31" fillId="0" borderId="0"/>
    <xf numFmtId="167" fontId="31" fillId="0" borderId="0" applyBorder="0" applyProtection="0"/>
    <xf numFmtId="0" fontId="32" fillId="0" borderId="0" applyBorder="0" applyProtection="0"/>
    <xf numFmtId="0" fontId="33" fillId="0" borderId="0"/>
    <xf numFmtId="167" fontId="33" fillId="0" borderId="0" applyBorder="0" applyProtection="0"/>
    <xf numFmtId="44" fontId="27" fillId="0" borderId="0" applyFont="0" applyFill="0" applyBorder="0" applyAlignment="0" applyProtection="0"/>
    <xf numFmtId="0" fontId="25" fillId="0" borderId="0"/>
    <xf numFmtId="9" fontId="41" fillId="0" borderId="0" applyFont="0" applyFill="0" applyBorder="0" applyAlignment="0" applyProtection="0"/>
    <xf numFmtId="0" fontId="42" fillId="0" borderId="0" applyNumberFormat="0" applyFill="0" applyBorder="0" applyAlignment="0" applyProtection="0"/>
    <xf numFmtId="43" fontId="27" fillId="0" borderId="0" applyFont="0" applyFill="0" applyBorder="0" applyAlignment="0" applyProtection="0"/>
  </cellStyleXfs>
  <cellXfs count="31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2" fillId="0" borderId="0" xfId="0" pivotButton="1" applyFont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2" fillId="4" borderId="14" xfId="0" applyFont="1" applyFill="1" applyBorder="1" applyAlignment="1">
      <alignment horizontal="left" vertical="center"/>
    </xf>
    <xf numFmtId="166" fontId="0" fillId="0" borderId="21" xfId="0" applyNumberFormat="1" applyBorder="1" applyAlignment="1">
      <alignment horizontal="center" vertical="center"/>
    </xf>
    <xf numFmtId="166" fontId="0" fillId="2" borderId="21" xfId="0" applyNumberFormat="1" applyFill="1" applyBorder="1" applyAlignment="1">
      <alignment horizontal="center" vertical="center"/>
    </xf>
    <xf numFmtId="166" fontId="0" fillId="0" borderId="20" xfId="0" applyNumberFormat="1" applyBorder="1" applyAlignment="1">
      <alignment horizontal="center" vertical="center"/>
    </xf>
    <xf numFmtId="165" fontId="2" fillId="3" borderId="13" xfId="0" applyNumberFormat="1" applyFont="1" applyFill="1" applyBorder="1" applyAlignment="1">
      <alignment horizontal="center" vertical="center"/>
    </xf>
    <xf numFmtId="165" fontId="2" fillId="3" borderId="12" xfId="0" applyNumberFormat="1" applyFont="1" applyFill="1" applyBorder="1" applyAlignment="1">
      <alignment horizontal="center" vertical="center"/>
    </xf>
    <xf numFmtId="166" fontId="0" fillId="0" borderId="19" xfId="0" applyNumberFormat="1" applyBorder="1" applyAlignment="1">
      <alignment horizontal="center" vertical="center"/>
    </xf>
    <xf numFmtId="166" fontId="0" fillId="2" borderId="19" xfId="0" applyNumberFormat="1" applyFill="1" applyBorder="1" applyAlignment="1">
      <alignment horizontal="center" vertical="center"/>
    </xf>
    <xf numFmtId="166" fontId="0" fillId="0" borderId="17" xfId="0" applyNumberFormat="1" applyBorder="1" applyAlignment="1">
      <alignment horizontal="center" vertical="center"/>
    </xf>
    <xf numFmtId="166" fontId="2" fillId="4" borderId="15" xfId="0" applyNumberFormat="1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166" fontId="0" fillId="2" borderId="4" xfId="0" applyNumberFormat="1" applyFill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6" fontId="2" fillId="4" borderId="6" xfId="0" applyNumberFormat="1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2" borderId="4" xfId="0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165" fontId="0" fillId="0" borderId="0" xfId="0" applyNumberFormat="1" applyAlignment="1">
      <alignment vertical="center"/>
    </xf>
    <xf numFmtId="0" fontId="3" fillId="0" borderId="0" xfId="0" applyFont="1"/>
    <xf numFmtId="0" fontId="2" fillId="0" borderId="0" xfId="0" applyFont="1"/>
    <xf numFmtId="0" fontId="0" fillId="0" borderId="22" xfId="0" applyBorder="1"/>
    <xf numFmtId="0" fontId="0" fillId="0" borderId="23" xfId="0" applyBorder="1"/>
    <xf numFmtId="0" fontId="8" fillId="0" borderId="24" xfId="0" applyFont="1" applyBorder="1" applyAlignment="1">
      <alignment horizontal="right"/>
    </xf>
    <xf numFmtId="0" fontId="0" fillId="0" borderId="25" xfId="0" applyBorder="1"/>
    <xf numFmtId="0" fontId="9" fillId="0" borderId="26" xfId="0" applyFont="1" applyBorder="1" applyAlignment="1">
      <alignment horizontal="right"/>
    </xf>
    <xf numFmtId="0" fontId="2" fillId="0" borderId="26" xfId="0" applyFont="1" applyBorder="1" applyAlignment="1">
      <alignment horizontal="right"/>
    </xf>
    <xf numFmtId="0" fontId="0" fillId="0" borderId="26" xfId="0" applyBorder="1" applyAlignment="1">
      <alignment horizontal="right"/>
    </xf>
    <xf numFmtId="0" fontId="0" fillId="5" borderId="25" xfId="0" applyFill="1" applyBorder="1"/>
    <xf numFmtId="0" fontId="10" fillId="5" borderId="0" xfId="0" applyFont="1" applyFill="1" applyAlignment="1">
      <alignment horizontal="right" vertical="center"/>
    </xf>
    <xf numFmtId="0" fontId="2" fillId="5" borderId="0" xfId="0" applyFont="1" applyFill="1" applyAlignment="1">
      <alignment wrapText="1"/>
    </xf>
    <xf numFmtId="0" fontId="2" fillId="5" borderId="0" xfId="0" applyFont="1" applyFill="1" applyAlignment="1">
      <alignment horizontal="right" vertical="center" wrapText="1"/>
    </xf>
    <xf numFmtId="0" fontId="12" fillId="5" borderId="26" xfId="0" applyFont="1" applyFill="1" applyBorder="1" applyAlignment="1">
      <alignment horizontal="right" vertical="center" wrapText="1"/>
    </xf>
    <xf numFmtId="0" fontId="13" fillId="5" borderId="0" xfId="0" applyFont="1" applyFill="1"/>
    <xf numFmtId="0" fontId="2" fillId="5" borderId="0" xfId="0" applyFont="1" applyFill="1" applyAlignment="1">
      <alignment horizontal="right"/>
    </xf>
    <xf numFmtId="0" fontId="2" fillId="5" borderId="26" xfId="0" applyFont="1" applyFill="1" applyBorder="1"/>
    <xf numFmtId="0" fontId="0" fillId="0" borderId="27" xfId="0" applyBorder="1"/>
    <xf numFmtId="0" fontId="2" fillId="0" borderId="27" xfId="0" applyFont="1" applyBorder="1" applyAlignment="1">
      <alignment horizontal="right"/>
    </xf>
    <xf numFmtId="0" fontId="0" fillId="0" borderId="26" xfId="0" applyBorder="1" applyAlignment="1">
      <alignment horizontal="left"/>
    </xf>
    <xf numFmtId="0" fontId="0" fillId="0" borderId="28" xfId="0" applyBorder="1"/>
    <xf numFmtId="0" fontId="9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26" xfId="0" applyBorder="1"/>
    <xf numFmtId="0" fontId="2" fillId="0" borderId="25" xfId="0" applyFont="1" applyBorder="1"/>
    <xf numFmtId="0" fontId="7" fillId="0" borderId="27" xfId="4" applyBorder="1"/>
    <xf numFmtId="1" fontId="2" fillId="0" borderId="0" xfId="0" applyNumberFormat="1" applyFont="1" applyAlignment="1">
      <alignment vertical="center"/>
    </xf>
    <xf numFmtId="1" fontId="2" fillId="0" borderId="26" xfId="0" applyNumberFormat="1" applyFont="1" applyBorder="1" applyAlignment="1">
      <alignment vertical="center"/>
    </xf>
    <xf numFmtId="0" fontId="10" fillId="5" borderId="25" xfId="0" applyFont="1" applyFill="1" applyBorder="1" applyAlignment="1">
      <alignment vertical="center"/>
    </xf>
    <xf numFmtId="0" fontId="0" fillId="5" borderId="0" xfId="0" applyFill="1" applyAlignment="1">
      <alignment vertical="center"/>
    </xf>
    <xf numFmtId="0" fontId="0" fillId="5" borderId="26" xfId="0" applyFill="1" applyBorder="1"/>
    <xf numFmtId="0" fontId="2" fillId="5" borderId="25" xfId="0" applyFont="1" applyFill="1" applyBorder="1" applyAlignment="1">
      <alignment vertical="center"/>
    </xf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11" fillId="0" borderId="0" xfId="0" applyFont="1"/>
    <xf numFmtId="0" fontId="14" fillId="0" borderId="0" xfId="0" applyFont="1"/>
    <xf numFmtId="164" fontId="0" fillId="0" borderId="0" xfId="0" applyNumberFormat="1" applyAlignment="1">
      <alignment horizontal="left"/>
    </xf>
    <xf numFmtId="0" fontId="15" fillId="0" borderId="0" xfId="0" applyFont="1" applyAlignment="1">
      <alignment horizontal="left"/>
    </xf>
    <xf numFmtId="0" fontId="2" fillId="5" borderId="0" xfId="0" applyFont="1" applyFill="1" applyAlignment="1">
      <alignment horizontal="right" vertical="center"/>
    </xf>
    <xf numFmtId="0" fontId="0" fillId="5" borderId="26" xfId="0" applyFill="1" applyBorder="1" applyAlignment="1">
      <alignment vertical="center"/>
    </xf>
    <xf numFmtId="0" fontId="17" fillId="5" borderId="0" xfId="0" applyFont="1" applyFill="1" applyAlignment="1">
      <alignment horizontal="right" vertical="center"/>
    </xf>
    <xf numFmtId="0" fontId="0" fillId="0" borderId="33" xfId="0" applyBorder="1"/>
    <xf numFmtId="0" fontId="0" fillId="0" borderId="34" xfId="0" applyBorder="1"/>
    <xf numFmtId="0" fontId="14" fillId="0" borderId="34" xfId="0" applyFont="1" applyBorder="1"/>
    <xf numFmtId="0" fontId="0" fillId="0" borderId="35" xfId="0" applyBorder="1"/>
    <xf numFmtId="0" fontId="0" fillId="0" borderId="24" xfId="0" applyBorder="1"/>
    <xf numFmtId="0" fontId="0" fillId="0" borderId="25" xfId="0" applyBorder="1" applyAlignment="1">
      <alignment vertical="center"/>
    </xf>
    <xf numFmtId="0" fontId="18" fillId="0" borderId="36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 wrapText="1"/>
    </xf>
    <xf numFmtId="0" fontId="0" fillId="0" borderId="26" xfId="0" applyBorder="1" applyAlignment="1">
      <alignment vertical="center"/>
    </xf>
    <xf numFmtId="0" fontId="19" fillId="0" borderId="37" xfId="0" applyFont="1" applyBorder="1" applyAlignment="1">
      <alignment horizontal="center" vertical="center"/>
    </xf>
    <xf numFmtId="0" fontId="17" fillId="0" borderId="38" xfId="0" applyFont="1" applyBorder="1" applyAlignment="1">
      <alignment vertical="center"/>
    </xf>
    <xf numFmtId="0" fontId="17" fillId="0" borderId="39" xfId="0" applyFont="1" applyBorder="1" applyAlignment="1">
      <alignment vertical="center"/>
    </xf>
    <xf numFmtId="0" fontId="17" fillId="0" borderId="40" xfId="0" applyFont="1" applyBorder="1" applyAlignment="1">
      <alignment vertical="center"/>
    </xf>
    <xf numFmtId="0" fontId="17" fillId="0" borderId="37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/>
    </xf>
    <xf numFmtId="4" fontId="0" fillId="0" borderId="41" xfId="0" applyNumberFormat="1" applyBorder="1" applyAlignment="1">
      <alignment horizontal="center"/>
    </xf>
    <xf numFmtId="0" fontId="0" fillId="0" borderId="41" xfId="0" applyBorder="1" applyAlignment="1">
      <alignment horizontal="center"/>
    </xf>
    <xf numFmtId="4" fontId="0" fillId="0" borderId="41" xfId="0" applyNumberFormat="1" applyBorder="1"/>
    <xf numFmtId="0" fontId="2" fillId="5" borderId="4" xfId="0" applyFont="1" applyFill="1" applyBorder="1" applyAlignment="1">
      <alignment horizontal="right"/>
    </xf>
    <xf numFmtId="0" fontId="7" fillId="0" borderId="33" xfId="4" applyBorder="1"/>
    <xf numFmtId="0" fontId="0" fillId="0" borderId="45" xfId="0" applyBorder="1"/>
    <xf numFmtId="0" fontId="0" fillId="0" borderId="46" xfId="0" applyBorder="1"/>
    <xf numFmtId="0" fontId="2" fillId="5" borderId="4" xfId="0" applyFont="1" applyFill="1" applyBorder="1" applyAlignment="1">
      <alignment horizontal="right" vertical="center"/>
    </xf>
    <xf numFmtId="4" fontId="13" fillId="5" borderId="4" xfId="0" applyNumberFormat="1" applyFont="1" applyFill="1" applyBorder="1" applyAlignment="1">
      <alignment vertical="center"/>
    </xf>
    <xf numFmtId="0" fontId="20" fillId="0" borderId="0" xfId="0" applyFont="1" applyAlignment="1">
      <alignment horizontal="right"/>
    </xf>
    <xf numFmtId="0" fontId="21" fillId="0" borderId="0" xfId="0" applyFont="1" applyAlignment="1">
      <alignment horizontal="right"/>
    </xf>
    <xf numFmtId="0" fontId="22" fillId="0" borderId="0" xfId="0" applyFont="1"/>
    <xf numFmtId="0" fontId="7" fillId="0" borderId="0" xfId="4" applyFill="1"/>
    <xf numFmtId="0" fontId="21" fillId="0" borderId="0" xfId="0" applyFont="1"/>
    <xf numFmtId="0" fontId="0" fillId="0" borderId="0" xfId="0" pivotButton="1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pivotButton="1" applyAlignment="1">
      <alignment horizontal="center" vertical="center" wrapText="1"/>
    </xf>
    <xf numFmtId="0" fontId="0" fillId="0" borderId="0" xfId="0" pivotButton="1" applyAlignment="1">
      <alignment horizontal="center" vertical="center"/>
    </xf>
    <xf numFmtId="0" fontId="5" fillId="0" borderId="25" xfId="0" applyFont="1" applyBorder="1"/>
    <xf numFmtId="0" fontId="5" fillId="0" borderId="0" xfId="0" applyFont="1"/>
    <xf numFmtId="0" fontId="1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4" fillId="0" borderId="0" xfId="0" applyFont="1" applyAlignment="1">
      <alignment horizontal="center"/>
    </xf>
    <xf numFmtId="0" fontId="2" fillId="0" borderId="47" xfId="0" applyFont="1" applyBorder="1" applyAlignment="1">
      <alignment horizontal="center" vertical="center"/>
    </xf>
    <xf numFmtId="0" fontId="17" fillId="0" borderId="47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0" fillId="0" borderId="24" xfId="0" applyBorder="1" applyAlignment="1">
      <alignment vertical="center"/>
    </xf>
    <xf numFmtId="0" fontId="0" fillId="0" borderId="5" xfId="0" applyBorder="1" applyAlignment="1">
      <alignment vertical="center"/>
    </xf>
    <xf numFmtId="0" fontId="14" fillId="0" borderId="5" xfId="0" applyFont="1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50" xfId="0" applyBorder="1" applyAlignment="1">
      <alignment vertical="center"/>
    </xf>
    <xf numFmtId="0" fontId="14" fillId="0" borderId="50" xfId="0" applyFont="1" applyBorder="1" applyAlignment="1">
      <alignment vertical="center"/>
    </xf>
    <xf numFmtId="0" fontId="0" fillId="0" borderId="48" xfId="0" applyBorder="1" applyAlignment="1">
      <alignment vertical="center"/>
    </xf>
    <xf numFmtId="0" fontId="0" fillId="0" borderId="50" xfId="0" pivotButton="1" applyBorder="1" applyAlignment="1">
      <alignment vertical="center" wrapText="1"/>
    </xf>
    <xf numFmtId="0" fontId="0" fillId="0" borderId="50" xfId="0" pivotButton="1" applyBorder="1" applyAlignment="1">
      <alignment horizontal="center" vertical="center" wrapText="1"/>
    </xf>
    <xf numFmtId="0" fontId="0" fillId="0" borderId="50" xfId="0" applyBorder="1" applyAlignment="1">
      <alignment vertical="center" wrapText="1"/>
    </xf>
    <xf numFmtId="0" fontId="7" fillId="0" borderId="0" xfId="4" applyAlignment="1"/>
    <xf numFmtId="0" fontId="0" fillId="0" borderId="28" xfId="0" applyBorder="1" applyAlignment="1">
      <alignment horizontal="left"/>
    </xf>
    <xf numFmtId="14" fontId="11" fillId="5" borderId="0" xfId="0" applyNumberFormat="1" applyFont="1" applyFill="1" applyAlignment="1">
      <alignment vertical="center" wrapText="1"/>
    </xf>
    <xf numFmtId="14" fontId="17" fillId="5" borderId="0" xfId="0" applyNumberFormat="1" applyFont="1" applyFill="1" applyAlignment="1">
      <alignment vertical="center"/>
    </xf>
    <xf numFmtId="0" fontId="12" fillId="5" borderId="0" xfId="0" applyFont="1" applyFill="1" applyAlignment="1">
      <alignment horizontal="left" vertical="center" wrapText="1"/>
    </xf>
    <xf numFmtId="0" fontId="23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4" xfId="0" applyBorder="1" applyAlignment="1">
      <alignment horizontal="right" vertical="center"/>
    </xf>
    <xf numFmtId="0" fontId="0" fillId="0" borderId="0" xfId="0" applyAlignment="1">
      <alignment horizontal="left"/>
    </xf>
    <xf numFmtId="0" fontId="25" fillId="6" borderId="0" xfId="0" applyFont="1" applyFill="1"/>
    <xf numFmtId="14" fontId="26" fillId="0" borderId="0" xfId="0" applyNumberFormat="1" applyFont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164" fontId="5" fillId="7" borderId="2" xfId="0" applyNumberFormat="1" applyFont="1" applyFill="1" applyBorder="1" applyAlignment="1">
      <alignment horizontal="center" vertical="center" wrapText="1"/>
    </xf>
    <xf numFmtId="49" fontId="5" fillId="7" borderId="2" xfId="0" applyNumberFormat="1" applyFont="1" applyFill="1" applyBorder="1" applyAlignment="1">
      <alignment horizontal="center" vertical="center" wrapText="1"/>
    </xf>
    <xf numFmtId="1" fontId="5" fillId="7" borderId="2" xfId="0" applyNumberFormat="1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164" fontId="16" fillId="0" borderId="32" xfId="0" applyNumberFormat="1" applyFont="1" applyBorder="1" applyAlignment="1">
      <alignment horizontal="center" vertical="center"/>
    </xf>
    <xf numFmtId="49" fontId="0" fillId="0" borderId="0" xfId="5" applyNumberFormat="1" applyFont="1"/>
    <xf numFmtId="0" fontId="2" fillId="0" borderId="41" xfId="0" applyFont="1" applyBorder="1" applyAlignment="1">
      <alignment horizontal="center" vertical="center" wrapText="1"/>
    </xf>
    <xf numFmtId="4" fontId="0" fillId="0" borderId="41" xfId="0" applyNumberForma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4" fontId="0" fillId="0" borderId="41" xfId="0" applyNumberFormat="1" applyBorder="1" applyAlignment="1">
      <alignment vertical="center" wrapText="1"/>
    </xf>
    <xf numFmtId="4" fontId="6" fillId="0" borderId="4" xfId="0" applyNumberFormat="1" applyFont="1" applyBorder="1" applyAlignment="1">
      <alignment vertical="center"/>
    </xf>
    <xf numFmtId="4" fontId="2" fillId="5" borderId="4" xfId="0" applyNumberFormat="1" applyFont="1" applyFill="1" applyBorder="1" applyAlignment="1">
      <alignment vertical="center"/>
    </xf>
    <xf numFmtId="0" fontId="28" fillId="0" borderId="0" xfId="0" applyFont="1"/>
    <xf numFmtId="0" fontId="30" fillId="0" borderId="0" xfId="0" applyFont="1"/>
    <xf numFmtId="166" fontId="2" fillId="4" borderId="55" xfId="0" applyNumberFormat="1" applyFont="1" applyFill="1" applyBorder="1" applyAlignment="1">
      <alignment horizontal="center" vertical="center"/>
    </xf>
    <xf numFmtId="166" fontId="11" fillId="4" borderId="7" xfId="0" applyNumberFormat="1" applyFont="1" applyFill="1" applyBorder="1" applyAlignment="1">
      <alignment horizontal="center" vertical="center"/>
    </xf>
    <xf numFmtId="166" fontId="6" fillId="0" borderId="9" xfId="0" applyNumberFormat="1" applyFont="1" applyBorder="1" applyAlignment="1">
      <alignment horizontal="center" vertical="center"/>
    </xf>
    <xf numFmtId="166" fontId="6" fillId="2" borderId="10" xfId="0" applyNumberFormat="1" applyFont="1" applyFill="1" applyBorder="1" applyAlignment="1">
      <alignment horizontal="center" vertical="center"/>
    </xf>
    <xf numFmtId="166" fontId="6" fillId="0" borderId="10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6" fontId="0" fillId="0" borderId="8" xfId="0" applyNumberFormat="1" applyBorder="1" applyAlignment="1">
      <alignment horizontal="right" vertical="center"/>
    </xf>
    <xf numFmtId="166" fontId="0" fillId="2" borderId="4" xfId="0" applyNumberFormat="1" applyFill="1" applyBorder="1" applyAlignment="1">
      <alignment horizontal="right" vertical="center"/>
    </xf>
    <xf numFmtId="166" fontId="0" fillId="0" borderId="4" xfId="0" applyNumberFormat="1" applyBorder="1" applyAlignment="1">
      <alignment horizontal="right" vertical="center"/>
    </xf>
    <xf numFmtId="0" fontId="17" fillId="3" borderId="12" xfId="0" applyFont="1" applyFill="1" applyBorder="1" applyAlignment="1">
      <alignment horizontal="center" vertical="center"/>
    </xf>
    <xf numFmtId="0" fontId="0" fillId="0" borderId="0" xfId="0" pivotButton="1" applyAlignment="1">
      <alignment vertical="center" wrapText="1"/>
    </xf>
    <xf numFmtId="0" fontId="0" fillId="0" borderId="0" xfId="0" applyAlignment="1">
      <alignment wrapText="1"/>
    </xf>
    <xf numFmtId="0" fontId="33" fillId="0" borderId="0" xfId="9"/>
    <xf numFmtId="0" fontId="34" fillId="0" borderId="0" xfId="9" applyFont="1"/>
    <xf numFmtId="0" fontId="2" fillId="0" borderId="0" xfId="0" applyFont="1" applyAlignment="1">
      <alignment horizontal="left" vertical="center"/>
    </xf>
    <xf numFmtId="0" fontId="2" fillId="8" borderId="14" xfId="0" applyFont="1" applyFill="1" applyBorder="1" applyAlignment="1">
      <alignment horizontal="left" vertical="center"/>
    </xf>
    <xf numFmtId="0" fontId="2" fillId="8" borderId="6" xfId="0" applyFont="1" applyFill="1" applyBorder="1" applyAlignment="1">
      <alignment horizontal="center" vertical="center"/>
    </xf>
    <xf numFmtId="166" fontId="11" fillId="8" borderId="7" xfId="0" applyNumberFormat="1" applyFont="1" applyFill="1" applyBorder="1" applyAlignment="1">
      <alignment horizontal="center" vertical="center"/>
    </xf>
    <xf numFmtId="166" fontId="2" fillId="8" borderId="6" xfId="0" applyNumberFormat="1" applyFont="1" applyFill="1" applyBorder="1" applyAlignment="1">
      <alignment horizontal="center" vertical="center"/>
    </xf>
    <xf numFmtId="166" fontId="2" fillId="8" borderId="15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center"/>
    </xf>
    <xf numFmtId="4" fontId="14" fillId="0" borderId="41" xfId="0" applyNumberFormat="1" applyFont="1" applyBorder="1" applyAlignment="1">
      <alignment vertical="center" wrapText="1"/>
    </xf>
    <xf numFmtId="166" fontId="0" fillId="0" borderId="0" xfId="0" applyNumberFormat="1" applyAlignment="1">
      <alignment vertical="center"/>
    </xf>
    <xf numFmtId="0" fontId="35" fillId="0" borderId="0" xfId="0" applyFont="1"/>
    <xf numFmtId="0" fontId="6" fillId="0" borderId="0" xfId="0" applyFont="1"/>
    <xf numFmtId="0" fontId="2" fillId="0" borderId="59" xfId="0" applyFont="1" applyBorder="1" applyAlignment="1">
      <alignment horizontal="center" vertical="center"/>
    </xf>
    <xf numFmtId="0" fontId="0" fillId="0" borderId="49" xfId="0" applyBorder="1" applyAlignment="1">
      <alignment vertical="center"/>
    </xf>
    <xf numFmtId="0" fontId="2" fillId="9" borderId="25" xfId="0" applyFont="1" applyFill="1" applyBorder="1"/>
    <xf numFmtId="0" fontId="35" fillId="9" borderId="0" xfId="0" applyFont="1" applyFill="1"/>
    <xf numFmtId="0" fontId="2" fillId="9" borderId="0" xfId="0" applyFont="1" applyFill="1"/>
    <xf numFmtId="0" fontId="0" fillId="9" borderId="0" xfId="0" applyFill="1"/>
    <xf numFmtId="0" fontId="28" fillId="9" borderId="0" xfId="0" applyFont="1" applyFill="1"/>
    <xf numFmtId="0" fontId="29" fillId="9" borderId="0" xfId="0" applyFont="1" applyFill="1"/>
    <xf numFmtId="0" fontId="2" fillId="9" borderId="0" xfId="0" applyFont="1" applyFill="1" applyAlignment="1">
      <alignment horizontal="right"/>
    </xf>
    <xf numFmtId="164" fontId="0" fillId="9" borderId="0" xfId="0" applyNumberFormat="1" applyFill="1" applyAlignment="1">
      <alignment horizontal="left"/>
    </xf>
    <xf numFmtId="0" fontId="0" fillId="9" borderId="26" xfId="0" applyFill="1" applyBorder="1"/>
    <xf numFmtId="0" fontId="29" fillId="0" borderId="0" xfId="0" applyFont="1"/>
    <xf numFmtId="0" fontId="11" fillId="0" borderId="25" xfId="0" applyFont="1" applyBorder="1"/>
    <xf numFmtId="0" fontId="36" fillId="0" borderId="0" xfId="0" applyFont="1"/>
    <xf numFmtId="0" fontId="14" fillId="0" borderId="50" xfId="0" applyFont="1" applyBorder="1" applyAlignment="1">
      <alignment vertical="center" wrapText="1"/>
    </xf>
    <xf numFmtId="0" fontId="36" fillId="0" borderId="0" xfId="0" applyFont="1" applyAlignment="1">
      <alignment horizontal="left" vertical="top" wrapText="1"/>
    </xf>
    <xf numFmtId="0" fontId="7" fillId="0" borderId="0" xfId="4"/>
    <xf numFmtId="0" fontId="37" fillId="0" borderId="0" xfId="0" applyFont="1" applyAlignment="1">
      <alignment vertical="center"/>
    </xf>
    <xf numFmtId="0" fontId="38" fillId="0" borderId="0" xfId="0" applyFont="1"/>
    <xf numFmtId="14" fontId="14" fillId="0" borderId="0" xfId="0" applyNumberFormat="1" applyFont="1" applyAlignment="1">
      <alignment horizontal="left"/>
    </xf>
    <xf numFmtId="0" fontId="2" fillId="5" borderId="0" xfId="0" applyFont="1" applyFill="1" applyAlignment="1">
      <alignment vertical="center"/>
    </xf>
    <xf numFmtId="49" fontId="0" fillId="0" borderId="0" xfId="0" applyNumberFormat="1"/>
    <xf numFmtId="49" fontId="0" fillId="0" borderId="0" xfId="0" applyNumberFormat="1" applyAlignment="1">
      <alignment horizontal="left" wrapText="1"/>
    </xf>
    <xf numFmtId="0" fontId="39" fillId="0" borderId="0" xfId="0" applyFont="1"/>
    <xf numFmtId="0" fontId="14" fillId="0" borderId="41" xfId="0" applyFont="1" applyBorder="1" applyAlignment="1">
      <alignment horizontal="center" vertical="center" wrapText="1"/>
    </xf>
    <xf numFmtId="4" fontId="14" fillId="0" borderId="4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left"/>
    </xf>
    <xf numFmtId="4" fontId="0" fillId="0" borderId="41" xfId="0" applyNumberFormat="1" applyBorder="1" applyAlignment="1">
      <alignment horizontal="right"/>
    </xf>
    <xf numFmtId="0" fontId="14" fillId="0" borderId="44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44" fillId="0" borderId="0" xfId="0" applyFont="1"/>
    <xf numFmtId="0" fontId="43" fillId="0" borderId="0" xfId="0" applyFont="1"/>
    <xf numFmtId="0" fontId="35" fillId="0" borderId="0" xfId="0" applyFont="1" applyAlignment="1">
      <alignment horizontal="center"/>
    </xf>
    <xf numFmtId="0" fontId="43" fillId="0" borderId="25" xfId="0" applyFont="1" applyBorder="1"/>
    <xf numFmtId="0" fontId="45" fillId="0" borderId="0" xfId="0" applyFont="1"/>
    <xf numFmtId="0" fontId="2" fillId="0" borderId="42" xfId="0" applyFont="1" applyBorder="1" applyAlignment="1">
      <alignment horizontal="center" vertical="center"/>
    </xf>
    <xf numFmtId="4" fontId="0" fillId="6" borderId="60" xfId="0" applyNumberFormat="1" applyFill="1" applyBorder="1" applyAlignment="1">
      <alignment horizontal="center"/>
    </xf>
    <xf numFmtId="0" fontId="0" fillId="6" borderId="60" xfId="0" applyFill="1" applyBorder="1" applyAlignment="1">
      <alignment horizontal="center"/>
    </xf>
    <xf numFmtId="4" fontId="0" fillId="6" borderId="60" xfId="0" applyNumberFormat="1" applyFill="1" applyBorder="1" applyAlignment="1">
      <alignment horizontal="right"/>
    </xf>
    <xf numFmtId="4" fontId="0" fillId="6" borderId="60" xfId="0" applyNumberFormat="1" applyFill="1" applyBorder="1"/>
    <xf numFmtId="0" fontId="11" fillId="0" borderId="0" xfId="0" applyFont="1" applyAlignment="1">
      <alignment horizontal="center"/>
    </xf>
    <xf numFmtId="3" fontId="0" fillId="0" borderId="0" xfId="0" applyNumberFormat="1"/>
    <xf numFmtId="0" fontId="2" fillId="0" borderId="0" xfId="0" applyFont="1" applyAlignment="1">
      <alignment horizontal="left"/>
    </xf>
    <xf numFmtId="0" fontId="35" fillId="0" borderId="0" xfId="0" applyFont="1" applyAlignment="1">
      <alignment horizontal="left"/>
    </xf>
    <xf numFmtId="0" fontId="24" fillId="6" borderId="25" xfId="0" applyFont="1" applyFill="1" applyBorder="1"/>
    <xf numFmtId="0" fontId="47" fillId="6" borderId="0" xfId="0" applyFont="1" applyFill="1"/>
    <xf numFmtId="0" fontId="24" fillId="6" borderId="0" xfId="0" applyFont="1" applyFill="1"/>
    <xf numFmtId="0" fontId="0" fillId="0" borderId="43" xfId="0" applyBorder="1"/>
    <xf numFmtId="4" fontId="0" fillId="0" borderId="41" xfId="0" applyNumberForma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4" fontId="0" fillId="0" borderId="41" xfId="0" applyNumberFormat="1" applyBorder="1" applyAlignment="1">
      <alignment horizontal="right" vertical="center"/>
    </xf>
    <xf numFmtId="4" fontId="0" fillId="0" borderId="41" xfId="0" applyNumberFormat="1" applyBorder="1" applyAlignment="1">
      <alignment vertical="center"/>
    </xf>
    <xf numFmtId="0" fontId="0" fillId="0" borderId="61" xfId="0" applyBorder="1"/>
    <xf numFmtId="0" fontId="46" fillId="0" borderId="0" xfId="0" applyFont="1" applyAlignment="1">
      <alignment horizontal="left"/>
    </xf>
    <xf numFmtId="0" fontId="46" fillId="0" borderId="0" xfId="0" applyFont="1" applyAlignment="1">
      <alignment horizontal="right"/>
    </xf>
    <xf numFmtId="0" fontId="0" fillId="0" borderId="50" xfId="0" applyBorder="1" applyAlignment="1">
      <alignment horizontal="left" vertical="center"/>
    </xf>
    <xf numFmtId="0" fontId="12" fillId="5" borderId="0" xfId="0" applyFont="1" applyFill="1" applyAlignment="1">
      <alignment horizontal="right" vertical="center" wrapText="1"/>
    </xf>
    <xf numFmtId="0" fontId="2" fillId="5" borderId="26" xfId="0" applyFont="1" applyFill="1" applyBorder="1" applyAlignment="1">
      <alignment horizontal="right"/>
    </xf>
    <xf numFmtId="0" fontId="0" fillId="10" borderId="0" xfId="0" applyFill="1" applyAlignment="1">
      <alignment horizontal="center" vertical="center"/>
    </xf>
    <xf numFmtId="0" fontId="0" fillId="10" borderId="0" xfId="0" applyFill="1" applyAlignment="1">
      <alignment vertical="center"/>
    </xf>
    <xf numFmtId="2" fontId="0" fillId="0" borderId="0" xfId="0" applyNumberFormat="1"/>
    <xf numFmtId="0" fontId="48" fillId="0" borderId="0" xfId="0" applyFont="1" applyAlignment="1">
      <alignment vertical="center"/>
    </xf>
    <xf numFmtId="0" fontId="48" fillId="0" borderId="63" xfId="0" applyFont="1" applyBorder="1" applyAlignment="1">
      <alignment vertical="center" wrapText="1"/>
    </xf>
    <xf numFmtId="0" fontId="48" fillId="0" borderId="0" xfId="0" applyFont="1" applyAlignment="1">
      <alignment horizontal="center"/>
    </xf>
    <xf numFmtId="0" fontId="49" fillId="0" borderId="0" xfId="0" applyFont="1" applyAlignment="1">
      <alignment vertical="center"/>
    </xf>
    <xf numFmtId="0" fontId="50" fillId="0" borderId="0" xfId="0" applyFont="1" applyAlignment="1">
      <alignment horizontal="center" vertical="center"/>
    </xf>
    <xf numFmtId="49" fontId="50" fillId="0" borderId="0" xfId="0" applyNumberFormat="1" applyFont="1" applyAlignment="1">
      <alignment horizontal="center" vertical="center"/>
    </xf>
    <xf numFmtId="49" fontId="50" fillId="0" borderId="0" xfId="0" applyNumberFormat="1" applyFont="1" applyAlignment="1">
      <alignment horizontal="left" vertical="center"/>
    </xf>
    <xf numFmtId="0" fontId="50" fillId="0" borderId="0" xfId="0" applyFont="1" applyAlignment="1">
      <alignment vertical="center"/>
    </xf>
    <xf numFmtId="4" fontId="0" fillId="0" borderId="64" xfId="0" applyNumberFormat="1" applyBorder="1" applyAlignment="1">
      <alignment horizontal="center"/>
    </xf>
    <xf numFmtId="0" fontId="0" fillId="0" borderId="64" xfId="0" applyBorder="1" applyAlignment="1">
      <alignment horizontal="center"/>
    </xf>
    <xf numFmtId="0" fontId="51" fillId="0" borderId="68" xfId="0" applyFont="1" applyBorder="1" applyAlignment="1" applyProtection="1">
      <alignment horizontal="center" vertical="center"/>
      <protection locked="0"/>
    </xf>
    <xf numFmtId="43" fontId="51" fillId="0" borderId="69" xfId="15" applyFont="1" applyFill="1" applyBorder="1" applyAlignment="1" applyProtection="1">
      <alignment vertical="center"/>
      <protection locked="0"/>
    </xf>
    <xf numFmtId="43" fontId="51" fillId="0" borderId="70" xfId="15" applyFont="1" applyFill="1" applyBorder="1" applyAlignment="1" applyProtection="1">
      <alignment vertical="center" wrapText="1"/>
      <protection locked="0"/>
    </xf>
    <xf numFmtId="0" fontId="52" fillId="0" borderId="0" xfId="0" applyFont="1"/>
    <xf numFmtId="4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42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14" fillId="0" borderId="42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4" fillId="0" borderId="43" xfId="0" applyFont="1" applyBorder="1" applyAlignment="1">
      <alignment horizontal="left" vertical="center" wrapText="1"/>
    </xf>
    <xf numFmtId="0" fontId="10" fillId="0" borderId="48" xfId="0" applyFont="1" applyBorder="1" applyAlignment="1">
      <alignment horizontal="center"/>
    </xf>
    <xf numFmtId="0" fontId="10" fillId="0" borderId="51" xfId="0" applyFont="1" applyBorder="1" applyAlignment="1">
      <alignment horizontal="center"/>
    </xf>
    <xf numFmtId="0" fontId="10" fillId="0" borderId="49" xfId="0" applyFont="1" applyBorder="1" applyAlignment="1">
      <alignment horizontal="center"/>
    </xf>
    <xf numFmtId="0" fontId="2" fillId="5" borderId="25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14" fillId="5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14" fontId="11" fillId="5" borderId="0" xfId="0" applyNumberFormat="1" applyFont="1" applyFill="1" applyAlignment="1">
      <alignment horizontal="left" vertical="center" wrapText="1"/>
    </xf>
    <xf numFmtId="0" fontId="13" fillId="5" borderId="25" xfId="0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0" fontId="0" fillId="0" borderId="2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6" xfId="0" applyBorder="1" applyAlignment="1">
      <alignment horizontal="center"/>
    </xf>
    <xf numFmtId="0" fontId="2" fillId="0" borderId="25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5" borderId="25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25" xfId="0" applyFont="1" applyFill="1" applyBorder="1" applyAlignment="1">
      <alignment horizontal="right" vertical="center"/>
    </xf>
    <xf numFmtId="0" fontId="2" fillId="5" borderId="0" xfId="0" applyFont="1" applyFill="1" applyAlignment="1">
      <alignment horizontal="right" vertical="center"/>
    </xf>
    <xf numFmtId="0" fontId="18" fillId="0" borderId="52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18" fillId="0" borderId="54" xfId="0" applyFont="1" applyBorder="1" applyAlignment="1">
      <alignment horizontal="center" vertical="center"/>
    </xf>
    <xf numFmtId="0" fontId="14" fillId="0" borderId="65" xfId="0" applyFont="1" applyBorder="1" applyAlignment="1">
      <alignment horizontal="left"/>
    </xf>
    <xf numFmtId="0" fontId="14" fillId="0" borderId="67" xfId="0" applyFont="1" applyBorder="1" applyAlignment="1">
      <alignment horizontal="left"/>
    </xf>
    <xf numFmtId="0" fontId="14" fillId="0" borderId="66" xfId="0" applyFont="1" applyBorder="1" applyAlignment="1">
      <alignment horizontal="left"/>
    </xf>
    <xf numFmtId="0" fontId="0" fillId="0" borderId="6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43" xfId="0" applyBorder="1" applyAlignment="1">
      <alignment horizontal="left"/>
    </xf>
    <xf numFmtId="0" fontId="0" fillId="0" borderId="42" xfId="0" applyBorder="1" applyAlignment="1">
      <alignment horizontal="left"/>
    </xf>
    <xf numFmtId="0" fontId="14" fillId="0" borderId="42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14" fillId="0" borderId="43" xfId="0" applyFont="1" applyBorder="1" applyAlignment="1">
      <alignment horizontal="left"/>
    </xf>
    <xf numFmtId="0" fontId="0" fillId="0" borderId="42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43" xfId="0" applyBorder="1" applyAlignment="1">
      <alignment horizontal="left" wrapText="1"/>
    </xf>
    <xf numFmtId="0" fontId="0" fillId="0" borderId="61" xfId="0" applyBorder="1" applyAlignment="1">
      <alignment horizontal="left" wrapText="1"/>
    </xf>
    <xf numFmtId="0" fontId="14" fillId="0" borderId="61" xfId="0" applyFont="1" applyBorder="1" applyAlignment="1">
      <alignment horizontal="left"/>
    </xf>
    <xf numFmtId="0" fontId="14" fillId="6" borderId="42" xfId="0" applyFont="1" applyFill="1" applyBorder="1" applyAlignment="1">
      <alignment horizontal="left" wrapText="1"/>
    </xf>
    <xf numFmtId="0" fontId="14" fillId="6" borderId="0" xfId="0" applyFont="1" applyFill="1" applyAlignment="1">
      <alignment horizontal="left" wrapText="1"/>
    </xf>
    <xf numFmtId="0" fontId="14" fillId="6" borderId="43" xfId="0" applyFont="1" applyFill="1" applyBorder="1" applyAlignment="1">
      <alignment horizontal="left" wrapText="1"/>
    </xf>
    <xf numFmtId="0" fontId="11" fillId="0" borderId="0" xfId="0" applyFont="1" applyAlignment="1">
      <alignment horizontal="left"/>
    </xf>
    <xf numFmtId="0" fontId="11" fillId="0" borderId="43" xfId="0" applyFont="1" applyBorder="1" applyAlignment="1">
      <alignment horizontal="left"/>
    </xf>
    <xf numFmtId="0" fontId="0" fillId="6" borderId="62" xfId="0" applyFill="1" applyBorder="1" applyAlignment="1">
      <alignment horizontal="left"/>
    </xf>
    <xf numFmtId="0" fontId="0" fillId="6" borderId="0" xfId="0" applyFill="1" applyAlignment="1">
      <alignment horizontal="left"/>
    </xf>
    <xf numFmtId="0" fontId="0" fillId="6" borderId="26" xfId="0" applyFill="1" applyBorder="1" applyAlignment="1">
      <alignment horizontal="left"/>
    </xf>
    <xf numFmtId="0" fontId="2" fillId="2" borderId="16" xfId="0" applyFont="1" applyFill="1" applyBorder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2" borderId="56" xfId="0" applyFont="1" applyFill="1" applyBorder="1" applyAlignment="1">
      <alignment vertical="center"/>
    </xf>
    <xf numFmtId="0" fontId="2" fillId="2" borderId="57" xfId="0" applyFont="1" applyFill="1" applyBorder="1" applyAlignment="1">
      <alignment vertical="center"/>
    </xf>
    <xf numFmtId="0" fontId="2" fillId="2" borderId="58" xfId="0" applyFont="1" applyFill="1" applyBorder="1" applyAlignment="1">
      <alignment vertical="center"/>
    </xf>
    <xf numFmtId="0" fontId="0" fillId="0" borderId="50" xfId="0" applyNumberFormat="1" applyBorder="1" applyAlignment="1">
      <alignment vertical="center"/>
    </xf>
  </cellXfs>
  <cellStyles count="16">
    <cellStyle name="Currency 2" xfId="3" xr:uid="{31C6B893-DF5C-4E3A-A181-E1A86320D1B2}"/>
    <cellStyle name="Hiperlink" xfId="4" builtinId="8"/>
    <cellStyle name="Hiperlink 2" xfId="8" xr:uid="{C51D480D-08D6-4EA7-A8E0-E73A7513E3C4}"/>
    <cellStyle name="Hiperlink 3" xfId="14" xr:uid="{09A9F8E5-8FF2-4DCC-B7D1-06C4BA5AA8E3}"/>
    <cellStyle name="Moeda" xfId="5" builtinId="4"/>
    <cellStyle name="Moeda 2" xfId="2" xr:uid="{4AE3C8D2-FF93-4082-9C54-0003970558D7}"/>
    <cellStyle name="Moeda 2 2" xfId="11" xr:uid="{4BC3B616-B3F1-407D-9BA1-F9A321A03993}"/>
    <cellStyle name="Moeda 3" xfId="7" xr:uid="{C968A3A4-3A53-449C-83CF-55FFF1EC2331}"/>
    <cellStyle name="Moeda 4" xfId="10" xr:uid="{376A65E7-D19C-47D9-A48E-E9CE000E6096}"/>
    <cellStyle name="Normal" xfId="0" builtinId="0"/>
    <cellStyle name="Normal 2" xfId="1" xr:uid="{EF54D63C-B3B9-4055-9A67-11937BA97DB6}"/>
    <cellStyle name="Normal 3" xfId="6" xr:uid="{93A3EC13-7FFB-41C9-BB79-95AF7C9E70A2}"/>
    <cellStyle name="Normal 4" xfId="9" xr:uid="{AF39BED1-7800-4C81-ADE7-D5FE652872BF}"/>
    <cellStyle name="Normal 5" xfId="12" xr:uid="{87229363-59DA-4D92-8E36-FE2A74B64628}"/>
    <cellStyle name="Porcentagem 2" xfId="13" xr:uid="{963676B3-813E-436F-BE11-C752517A9005}"/>
    <cellStyle name="Vírgula" xfId="15" builtinId="3"/>
  </cellStyles>
  <dxfs count="526">
    <dxf>
      <font>
        <color theme="0"/>
      </font>
    </dxf>
    <dxf>
      <font>
        <color theme="0"/>
      </font>
    </dxf>
    <dxf>
      <font>
        <b/>
        <i val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font>
        <color theme="6" tint="0.79998168889431442"/>
      </font>
    </dxf>
    <dxf>
      <font>
        <color theme="9" tint="0.79998168889431442"/>
      </font>
    </dxf>
    <dxf>
      <fill>
        <patternFill>
          <bgColor theme="9" tint="0.79998168889431442"/>
        </patternFill>
      </fill>
    </dxf>
    <dxf>
      <fill>
        <patternFill patternType="solid">
          <bgColor theme="8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8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theme="0" tint="-4.9989318521683403E-2"/>
        </patternFill>
      </fill>
    </dxf>
    <dxf>
      <alignment horizontal="center"/>
    </dxf>
    <dxf>
      <alignment horizontal="center"/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n">
          <color auto="1"/>
        </vertical>
      </border>
    </dxf>
    <dxf>
      <alignment horizontal="center"/>
    </dxf>
    <dxf>
      <alignment wrapText="1"/>
    </dxf>
    <dxf>
      <alignment horizontal="center"/>
    </dxf>
    <dxf>
      <font>
        <b/>
      </font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64" formatCode="dd/mm/yy;@"/>
      <alignment horizontal="center" vertical="center" textRotation="0" wrapText="0" indent="0" justifyLastLine="0" shrinkToFit="0" readingOrder="0"/>
    </dxf>
    <dxf>
      <numFmt numFmtId="164" formatCode="dd/mm/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65" formatCode="[$-416]mmm\-yy;@"/>
      <alignment horizontal="general" vertical="center" textRotation="0" wrapText="0" indent="0" justifyLastLine="0" shrinkToFit="0" readingOrder="0"/>
    </dxf>
    <dxf>
      <numFmt numFmtId="165" formatCode="[$-416]mmm\-yy;@"/>
      <alignment horizontal="general" vertical="center" textRotation="0" wrapText="0" indent="0" justifyLastLine="0" shrinkToFit="0" readingOrder="0"/>
    </dxf>
    <dxf>
      <numFmt numFmtId="164" formatCode="dd/mm/yy;@"/>
      <alignment horizontal="center" vertical="center" textRotation="0" wrapText="0" indent="0" justifyLastLine="0" shrinkToFit="0" readingOrder="0"/>
    </dxf>
    <dxf>
      <numFmt numFmtId="164" formatCode="dd/mm/yy;@"/>
      <alignment horizontal="center" vertical="center" textRotation="0" wrapText="0" indent="0" justifyLastLine="0" shrinkToFit="0" readingOrder="0"/>
    </dxf>
    <dxf>
      <numFmt numFmtId="4" formatCode="#,##0.00"/>
      <alignment horizontal="general" vertical="center" textRotation="0" wrapText="0" indent="0" justifyLastLine="0" shrinkToFit="0" readingOrder="0"/>
    </dxf>
    <dxf>
      <numFmt numFmtId="4" formatCode="#,##0.00"/>
      <alignment horizontal="general" vertical="center" textRotation="0" wrapText="0" indent="0" justifyLastLine="0" shrinkToFit="0" readingOrder="0"/>
    </dxf>
    <dxf>
      <numFmt numFmtId="4" formatCode="#,##0.00"/>
      <alignment horizontal="general" vertical="center" textRotation="0" wrapText="0" indent="0" justifyLastLine="0" shrinkToFit="0" readingOrder="0"/>
    </dxf>
    <dxf>
      <numFmt numFmtId="4" formatCode="#,##0.00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30" formatCode="@"/>
      <alignment horizontal="left" vertical="center" textRotation="0" wrapText="0" indent="0" justifyLastLine="0" shrinkToFit="0" readingOrder="0"/>
    </dxf>
    <dxf>
      <numFmt numFmtId="30" formatCode="@"/>
      <alignment horizontal="left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4" formatCode="dd/mm/yy;@"/>
      <alignment horizontal="center" vertical="center" textRotation="0" wrapText="0" indent="0" justifyLastLine="0" shrinkToFit="0" readingOrder="0"/>
    </dxf>
    <dxf>
      <numFmt numFmtId="164" formatCode="dd/mm/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</dxf>
    <dxf>
      <alignment horizontal="center"/>
    </dxf>
    <dxf>
      <alignment horizontal="center"/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n">
          <color auto="1"/>
        </vertical>
      </border>
    </dxf>
    <dxf>
      <alignment horizontal="center"/>
    </dxf>
    <dxf>
      <alignment wrapText="1"/>
    </dxf>
    <dxf>
      <alignment horizontal="center"/>
    </dxf>
    <dxf>
      <font>
        <b/>
      </font>
    </dxf>
    <dxf>
      <font>
        <b/>
      </font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i val="0"/>
      </font>
      <border>
        <bottom style="thick">
          <color theme="1"/>
        </bottom>
      </border>
    </dxf>
    <dxf>
      <font>
        <b/>
        <i val="0"/>
      </font>
      <border>
        <bottom/>
      </border>
    </dxf>
    <dxf>
      <font>
        <b/>
        <i val="0"/>
      </font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ouble">
          <color auto="1"/>
        </vertical>
        <horizontal style="thin">
          <color auto="1"/>
        </horizontal>
      </border>
    </dxf>
  </dxfs>
  <tableStyles count="4" defaultTableStyle="TableStyleMedium2" defaultPivotStyle="PivotStyleLight16">
    <tableStyle name="Estilo de Tabela 1" pivot="0" count="1" xr9:uid="{BB1B54AD-32A2-4A7B-B6D9-DD37E29439F8}">
      <tableStyleElement type="wholeTable" dxfId="525"/>
    </tableStyle>
    <tableStyle name="Estilo de Tabela Dinâmica 1" table="0" count="1" xr9:uid="{8B278410-B06D-4BC2-98C4-BDFD7A2F313B}">
      <tableStyleElement type="wholeTable" dxfId="524"/>
    </tableStyle>
    <tableStyle name="Estilo de Tabela Dinâmica 2" table="0" count="1" xr9:uid="{30A6325D-8395-4366-A6A5-856930BC0B74}">
      <tableStyleElement type="pageFieldLabels" dxfId="523"/>
    </tableStyle>
    <tableStyle name="Invoice" pivot="0" count="4" xr9:uid="{EFE7683F-E8BD-4CB6-94F7-AC2C8144E98C}">
      <tableStyleElement type="wholeTable" dxfId="522"/>
      <tableStyleElement type="headerRow" dxfId="521"/>
      <tableStyleElement type="totalRow" dxfId="520"/>
      <tableStyleElement type="lastTotalCell" dxfId="519"/>
    </tableStyle>
  </tableStyles>
  <colors>
    <mruColors>
      <color rgb="FFFFFFCC"/>
      <color rgb="FFFFFF99"/>
      <color rgb="FFFDBFCF"/>
      <color rgb="FFFFD5DC"/>
      <color rgb="FFFDCFD8"/>
      <color rgb="FFFFCCFF"/>
      <color rgb="FFFFFF66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23/09/relationships/Python" Target="pyth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12872</xdr:colOff>
      <xdr:row>59</xdr:row>
      <xdr:rowOff>124895</xdr:rowOff>
    </xdr:from>
    <xdr:to>
      <xdr:col>10</xdr:col>
      <xdr:colOff>55778</xdr:colOff>
      <xdr:row>62</xdr:row>
      <xdr:rowOff>53128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4E0F6C5A-3540-44E2-8840-8CD534A3AE1B}"/>
            </a:ext>
          </a:extLst>
        </xdr:cNvPr>
        <xdr:cNvSpPr txBox="1"/>
      </xdr:nvSpPr>
      <xdr:spPr>
        <a:xfrm>
          <a:off x="266014" y="9096416"/>
          <a:ext cx="5873750" cy="537489"/>
        </a:xfrm>
        <a:prstGeom prst="rect">
          <a:avLst/>
        </a:prstGeom>
        <a:noFill/>
        <a:ln w="9525" cmpd="sng">
          <a:noFill/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 i="1">
              <a:solidFill>
                <a:sysClr val="windowText" lastClr="000000"/>
              </a:solidFill>
            </a:rPr>
            <a:t>Destacar</a:t>
          </a:r>
          <a:r>
            <a:rPr lang="pt-BR" sz="1200" b="1" i="1" baseline="0">
              <a:solidFill>
                <a:sysClr val="windowText" lastClr="000000"/>
              </a:solidFill>
            </a:rPr>
            <a:t> o endereço e o Nome da obra com o Nº de meu pedido no campo de observações.</a:t>
          </a:r>
        </a:p>
        <a:p>
          <a:endParaRPr lang="pt-BR" sz="1200" b="1" i="1" baseline="0">
            <a:solidFill>
              <a:sysClr val="windowText" lastClr="000000"/>
            </a:solidFill>
          </a:endParaRPr>
        </a:p>
        <a:p>
          <a:endParaRPr lang="pt-BR" sz="1100"/>
        </a:p>
      </xdr:txBody>
    </xdr:sp>
    <xdr:clientData/>
  </xdr:twoCellAnchor>
  <xdr:twoCellAnchor>
    <xdr:from>
      <xdr:col>2</xdr:col>
      <xdr:colOff>9528</xdr:colOff>
      <xdr:row>62</xdr:row>
      <xdr:rowOff>61482</xdr:rowOff>
    </xdr:from>
    <xdr:to>
      <xdr:col>6</xdr:col>
      <xdr:colOff>1097974</xdr:colOff>
      <xdr:row>66</xdr:row>
      <xdr:rowOff>134217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6E3F6FDB-B3CA-4E02-AA21-65469949D5D3}"/>
            </a:ext>
          </a:extLst>
        </xdr:cNvPr>
        <xdr:cNvSpPr txBox="1"/>
      </xdr:nvSpPr>
      <xdr:spPr>
        <a:xfrm>
          <a:off x="262670" y="10676279"/>
          <a:ext cx="2813244" cy="703445"/>
        </a:xfrm>
        <a:prstGeom prst="rect">
          <a:avLst/>
        </a:prstGeom>
        <a:noFill/>
        <a:ln w="9525" cap="rnd" cmpd="sng">
          <a:solidFill>
            <a:schemeClr val="tx1"/>
          </a:solidFill>
          <a:prstDash val="sysDot"/>
          <a:beve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200" b="1" i="1">
              <a:solidFill>
                <a:sysClr val="windowText" lastClr="000000"/>
              </a:solidFill>
            </a:rPr>
            <a:t>Notas e Boletos encaminha para:</a:t>
          </a:r>
        </a:p>
        <a:p>
          <a:pPr algn="ctr"/>
          <a:r>
            <a:rPr lang="pt-BR" sz="1200" b="0" i="0" u="sng" baseline="0">
              <a:solidFill>
                <a:srgbClr val="0070C0"/>
              </a:solidFill>
            </a:rPr>
            <a:t>notafiscal@brasulconstrutora.com.br</a:t>
          </a:r>
        </a:p>
        <a:p>
          <a:pPr algn="ctr"/>
          <a:r>
            <a:rPr lang="pt-BR" sz="1200" b="0" i="0" u="sng" baseline="0">
              <a:solidFill>
                <a:srgbClr val="0070C0"/>
              </a:solidFill>
            </a:rPr>
            <a:t>viviane@brasulconstrutora.com.br</a:t>
          </a:r>
        </a:p>
        <a:p>
          <a:pPr algn="ctr"/>
          <a:endParaRPr lang="pt-BR" sz="1200" b="1" i="1" baseline="0">
            <a:solidFill>
              <a:sysClr val="windowText" lastClr="000000"/>
            </a:solidFill>
          </a:endParaRPr>
        </a:p>
        <a:p>
          <a:endParaRPr lang="pt-BR" sz="1200" b="1" i="1" baseline="0">
            <a:solidFill>
              <a:sysClr val="windowText" lastClr="000000"/>
            </a:solidFill>
          </a:endParaRPr>
        </a:p>
        <a:p>
          <a:endParaRPr lang="pt-BR" sz="1100"/>
        </a:p>
      </xdr:txBody>
    </xdr:sp>
    <xdr:clientData/>
  </xdr:twoCellAnchor>
  <xdr:twoCellAnchor editAs="oneCell">
    <xdr:from>
      <xdr:col>2</xdr:col>
      <xdr:colOff>283176</xdr:colOff>
      <xdr:row>0</xdr:row>
      <xdr:rowOff>63204</xdr:rowOff>
    </xdr:from>
    <xdr:to>
      <xdr:col>4</xdr:col>
      <xdr:colOff>509715</xdr:colOff>
      <xdr:row>3</xdr:row>
      <xdr:rowOff>171563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BEE6D936-3A45-4154-8529-3F808CD43CF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613" t="15622" r="16800" b="13035"/>
        <a:stretch/>
      </xdr:blipFill>
      <xdr:spPr bwMode="auto">
        <a:xfrm>
          <a:off x="536318" y="63204"/>
          <a:ext cx="1214222" cy="7776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156882</xdr:colOff>
      <xdr:row>66</xdr:row>
      <xdr:rowOff>0</xdr:rowOff>
    </xdr:from>
    <xdr:to>
      <xdr:col>9</xdr:col>
      <xdr:colOff>489122</xdr:colOff>
      <xdr:row>68</xdr:row>
      <xdr:rowOff>74109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4591DD1B-49A4-4F74-A8AF-3C2C9701C33C}"/>
            </a:ext>
          </a:extLst>
        </xdr:cNvPr>
        <xdr:cNvSpPr txBox="1"/>
      </xdr:nvSpPr>
      <xdr:spPr>
        <a:xfrm>
          <a:off x="311341" y="10169051"/>
          <a:ext cx="5725450" cy="532727"/>
        </a:xfrm>
        <a:prstGeom prst="rect">
          <a:avLst/>
        </a:prstGeom>
        <a:noFill/>
        <a:ln w="9525" cmpd="sng">
          <a:noFill/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 i="1">
              <a:solidFill>
                <a:sysClr val="windowText" lastClr="000000"/>
              </a:solidFill>
            </a:rPr>
            <a:t>Destacar</a:t>
          </a:r>
          <a:r>
            <a:rPr lang="pt-BR" sz="1200" b="1" i="1" baseline="0">
              <a:solidFill>
                <a:sysClr val="windowText" lastClr="000000"/>
              </a:solidFill>
            </a:rPr>
            <a:t> o endereço e o Nome da obra com o Nº de meu pedido no campo de observações.</a:t>
          </a:r>
        </a:p>
        <a:p>
          <a:endParaRPr lang="pt-BR" sz="1200" b="1" i="1" baseline="0">
            <a:solidFill>
              <a:sysClr val="windowText" lastClr="000000"/>
            </a:solidFill>
          </a:endParaRPr>
        </a:p>
        <a:p>
          <a:endParaRPr lang="pt-BR" sz="1100"/>
        </a:p>
      </xdr:txBody>
    </xdr:sp>
    <xdr:clientData/>
  </xdr:twoCellAnchor>
  <xdr:twoCellAnchor>
    <xdr:from>
      <xdr:col>2</xdr:col>
      <xdr:colOff>9528</xdr:colOff>
      <xdr:row>68</xdr:row>
      <xdr:rowOff>61482</xdr:rowOff>
    </xdr:from>
    <xdr:to>
      <xdr:col>6</xdr:col>
      <xdr:colOff>1097974</xdr:colOff>
      <xdr:row>72</xdr:row>
      <xdr:rowOff>134217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EEB5308B-3D24-4039-BEF0-88B6966862E3}"/>
            </a:ext>
          </a:extLst>
        </xdr:cNvPr>
        <xdr:cNvSpPr txBox="1"/>
      </xdr:nvSpPr>
      <xdr:spPr>
        <a:xfrm>
          <a:off x="261941" y="10324670"/>
          <a:ext cx="2879146" cy="706147"/>
        </a:xfrm>
        <a:prstGeom prst="rect">
          <a:avLst/>
        </a:prstGeom>
        <a:noFill/>
        <a:ln w="9525" cap="rnd" cmpd="sng">
          <a:solidFill>
            <a:schemeClr val="tx1"/>
          </a:solidFill>
          <a:prstDash val="sysDot"/>
          <a:beve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200" b="1" i="1">
              <a:solidFill>
                <a:sysClr val="windowText" lastClr="000000"/>
              </a:solidFill>
            </a:rPr>
            <a:t>Notas e Boletos encaminha para:</a:t>
          </a:r>
        </a:p>
        <a:p>
          <a:pPr algn="ctr"/>
          <a:r>
            <a:rPr lang="pt-BR" sz="1200" b="0" i="0" u="sng" baseline="0">
              <a:solidFill>
                <a:srgbClr val="0070C0"/>
              </a:solidFill>
            </a:rPr>
            <a:t>notafiscal@brasulconstrutora.com.br</a:t>
          </a:r>
        </a:p>
        <a:p>
          <a:pPr algn="ctr"/>
          <a:r>
            <a:rPr lang="pt-BR" sz="1200" b="0" i="0" u="sng" baseline="0">
              <a:solidFill>
                <a:srgbClr val="0070C0"/>
              </a:solidFill>
            </a:rPr>
            <a:t>viviane@brasulconstrutora.com.br</a:t>
          </a:r>
        </a:p>
        <a:p>
          <a:pPr algn="ctr"/>
          <a:endParaRPr lang="pt-BR" sz="1200" b="1" i="1" baseline="0">
            <a:solidFill>
              <a:sysClr val="windowText" lastClr="000000"/>
            </a:solidFill>
          </a:endParaRPr>
        </a:p>
        <a:p>
          <a:endParaRPr lang="pt-BR" sz="1200" b="1" i="1" baseline="0">
            <a:solidFill>
              <a:sysClr val="windowText" lastClr="000000"/>
            </a:solidFill>
          </a:endParaRPr>
        </a:p>
        <a:p>
          <a:endParaRPr lang="pt-BR" sz="1100"/>
        </a:p>
      </xdr:txBody>
    </xdr:sp>
    <xdr:clientData/>
  </xdr:twoCellAnchor>
  <xdr:twoCellAnchor editAs="oneCell">
    <xdr:from>
      <xdr:col>2</xdr:col>
      <xdr:colOff>171622</xdr:colOff>
      <xdr:row>0</xdr:row>
      <xdr:rowOff>65925</xdr:rowOff>
    </xdr:from>
    <xdr:to>
      <xdr:col>6</xdr:col>
      <xdr:colOff>215098</xdr:colOff>
      <xdr:row>3</xdr:row>
      <xdr:rowOff>142661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2A4923D-141B-4FC8-83E5-FDD7C9B594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6" t="42892" r="29290" b="40441"/>
        <a:stretch/>
      </xdr:blipFill>
      <xdr:spPr>
        <a:xfrm>
          <a:off x="424764" y="65925"/>
          <a:ext cx="1942211" cy="7460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156882</xdr:colOff>
      <xdr:row>95</xdr:row>
      <xdr:rowOff>124895</xdr:rowOff>
    </xdr:from>
    <xdr:to>
      <xdr:col>9</xdr:col>
      <xdr:colOff>489122</xdr:colOff>
      <xdr:row>98</xdr:row>
      <xdr:rowOff>74109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A466170C-3730-4042-A291-0C8CC174B8AB}"/>
            </a:ext>
          </a:extLst>
        </xdr:cNvPr>
        <xdr:cNvSpPr txBox="1"/>
      </xdr:nvSpPr>
      <xdr:spPr>
        <a:xfrm>
          <a:off x="299757" y="10830995"/>
          <a:ext cx="6028190" cy="539764"/>
        </a:xfrm>
        <a:prstGeom prst="rect">
          <a:avLst/>
        </a:prstGeom>
        <a:noFill/>
        <a:ln w="9525" cmpd="sng">
          <a:noFill/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 i="1">
              <a:solidFill>
                <a:sysClr val="windowText" lastClr="000000"/>
              </a:solidFill>
            </a:rPr>
            <a:t>Destacar</a:t>
          </a:r>
          <a:r>
            <a:rPr lang="pt-BR" sz="1200" b="1" i="1" baseline="0">
              <a:solidFill>
                <a:sysClr val="windowText" lastClr="000000"/>
              </a:solidFill>
            </a:rPr>
            <a:t> o endereço e o Nome da obra com o Nº de meu pedido no campo de observações.</a:t>
          </a:r>
        </a:p>
        <a:p>
          <a:endParaRPr lang="pt-BR" sz="1200" b="1" i="1" baseline="0">
            <a:solidFill>
              <a:sysClr val="windowText" lastClr="000000"/>
            </a:solidFill>
          </a:endParaRPr>
        </a:p>
        <a:p>
          <a:endParaRPr lang="pt-BR" sz="1100"/>
        </a:p>
      </xdr:txBody>
    </xdr:sp>
    <xdr:clientData/>
  </xdr:twoCellAnchor>
  <xdr:twoCellAnchor>
    <xdr:from>
      <xdr:col>2</xdr:col>
      <xdr:colOff>9528</xdr:colOff>
      <xdr:row>98</xdr:row>
      <xdr:rowOff>61482</xdr:rowOff>
    </xdr:from>
    <xdr:to>
      <xdr:col>6</xdr:col>
      <xdr:colOff>1097974</xdr:colOff>
      <xdr:row>102</xdr:row>
      <xdr:rowOff>134217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34C08803-3185-46EB-903A-67E2E22862AF}"/>
            </a:ext>
          </a:extLst>
        </xdr:cNvPr>
        <xdr:cNvSpPr txBox="1"/>
      </xdr:nvSpPr>
      <xdr:spPr>
        <a:xfrm>
          <a:off x="314328" y="11358132"/>
          <a:ext cx="2850571" cy="653760"/>
        </a:xfrm>
        <a:prstGeom prst="rect">
          <a:avLst/>
        </a:prstGeom>
        <a:noFill/>
        <a:ln w="9525" cap="rnd" cmpd="sng">
          <a:solidFill>
            <a:schemeClr val="tx1"/>
          </a:solidFill>
          <a:prstDash val="sysDot"/>
          <a:beve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200" b="1" i="1">
              <a:solidFill>
                <a:sysClr val="windowText" lastClr="000000"/>
              </a:solidFill>
            </a:rPr>
            <a:t>Notas e Boletos encaminha para:</a:t>
          </a:r>
        </a:p>
        <a:p>
          <a:pPr algn="ctr"/>
          <a:r>
            <a:rPr lang="pt-BR" sz="1200" b="0" i="0" u="sng" baseline="0">
              <a:solidFill>
                <a:srgbClr val="0070C0"/>
              </a:solidFill>
            </a:rPr>
            <a:t>notafiscal@brasulconstrutora.com.br</a:t>
          </a:r>
        </a:p>
        <a:p>
          <a:pPr algn="ctr"/>
          <a:r>
            <a:rPr lang="pt-BR" sz="1200" b="0" i="0" u="sng" baseline="0">
              <a:solidFill>
                <a:srgbClr val="0070C0"/>
              </a:solidFill>
            </a:rPr>
            <a:t>viviane@brasulconstrutora.com.br</a:t>
          </a:r>
        </a:p>
        <a:p>
          <a:pPr algn="ctr"/>
          <a:endParaRPr lang="pt-BR" sz="1200" b="1" i="1" baseline="0">
            <a:solidFill>
              <a:sysClr val="windowText" lastClr="000000"/>
            </a:solidFill>
          </a:endParaRPr>
        </a:p>
        <a:p>
          <a:endParaRPr lang="pt-BR" sz="1200" b="1" i="1" baseline="0">
            <a:solidFill>
              <a:sysClr val="windowText" lastClr="000000"/>
            </a:solidFill>
          </a:endParaRPr>
        </a:p>
        <a:p>
          <a:endParaRPr lang="pt-BR" sz="1100"/>
        </a:p>
      </xdr:txBody>
    </xdr:sp>
    <xdr:clientData/>
  </xdr:twoCellAnchor>
  <xdr:twoCellAnchor editAs="oneCell">
    <xdr:from>
      <xdr:col>1</xdr:col>
      <xdr:colOff>19224</xdr:colOff>
      <xdr:row>0</xdr:row>
      <xdr:rowOff>46875</xdr:rowOff>
    </xdr:from>
    <xdr:to>
      <xdr:col>5</xdr:col>
      <xdr:colOff>9526</xdr:colOff>
      <xdr:row>3</xdr:row>
      <xdr:rowOff>126117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4E0050DA-98CA-4140-91EF-D74A16E6B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624" y="46875"/>
          <a:ext cx="1647652" cy="75075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156882</xdr:colOff>
      <xdr:row>104</xdr:row>
      <xdr:rowOff>124895</xdr:rowOff>
    </xdr:from>
    <xdr:to>
      <xdr:col>9</xdr:col>
      <xdr:colOff>489122</xdr:colOff>
      <xdr:row>107</xdr:row>
      <xdr:rowOff>74109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FD509B1C-35A7-4FA1-A802-58D59475F9FD}"/>
            </a:ext>
          </a:extLst>
        </xdr:cNvPr>
        <xdr:cNvSpPr txBox="1"/>
      </xdr:nvSpPr>
      <xdr:spPr>
        <a:xfrm>
          <a:off x="309282" y="10654783"/>
          <a:ext cx="6452053" cy="535001"/>
        </a:xfrm>
        <a:prstGeom prst="rect">
          <a:avLst/>
        </a:prstGeom>
        <a:noFill/>
        <a:ln w="9525" cmpd="sng">
          <a:noFill/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 i="1">
              <a:solidFill>
                <a:sysClr val="windowText" lastClr="000000"/>
              </a:solidFill>
            </a:rPr>
            <a:t>Destacar</a:t>
          </a:r>
          <a:r>
            <a:rPr lang="pt-BR" sz="1200" b="1" i="1" baseline="0">
              <a:solidFill>
                <a:sysClr val="windowText" lastClr="000000"/>
              </a:solidFill>
            </a:rPr>
            <a:t> o endereço e o Nome da obra com o Nº de meu pedido no campo de observações.</a:t>
          </a:r>
        </a:p>
        <a:p>
          <a:endParaRPr lang="pt-BR" sz="1200" b="1" i="1" baseline="0">
            <a:solidFill>
              <a:sysClr val="windowText" lastClr="000000"/>
            </a:solidFill>
          </a:endParaRPr>
        </a:p>
        <a:p>
          <a:endParaRPr lang="pt-BR" sz="1100"/>
        </a:p>
      </xdr:txBody>
    </xdr:sp>
    <xdr:clientData/>
  </xdr:twoCellAnchor>
  <xdr:twoCellAnchor>
    <xdr:from>
      <xdr:col>2</xdr:col>
      <xdr:colOff>9528</xdr:colOff>
      <xdr:row>107</xdr:row>
      <xdr:rowOff>61482</xdr:rowOff>
    </xdr:from>
    <xdr:to>
      <xdr:col>6</xdr:col>
      <xdr:colOff>1097974</xdr:colOff>
      <xdr:row>111</xdr:row>
      <xdr:rowOff>134217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ABBADF77-8CC8-4A21-A45A-E0FD9A4970ED}"/>
            </a:ext>
          </a:extLst>
        </xdr:cNvPr>
        <xdr:cNvSpPr txBox="1"/>
      </xdr:nvSpPr>
      <xdr:spPr>
        <a:xfrm>
          <a:off x="333378" y="11177157"/>
          <a:ext cx="2974396" cy="653761"/>
        </a:xfrm>
        <a:prstGeom prst="rect">
          <a:avLst/>
        </a:prstGeom>
        <a:noFill/>
        <a:ln w="9525" cap="rnd" cmpd="sng">
          <a:solidFill>
            <a:schemeClr val="tx1"/>
          </a:solidFill>
          <a:prstDash val="sysDot"/>
          <a:beve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200" b="1" i="1">
              <a:solidFill>
                <a:sysClr val="windowText" lastClr="000000"/>
              </a:solidFill>
            </a:rPr>
            <a:t>Notas e Boletos encaminha para:</a:t>
          </a:r>
        </a:p>
        <a:p>
          <a:pPr algn="ctr"/>
          <a:r>
            <a:rPr lang="pt-BR" sz="1200" b="0" i="0" u="sng" baseline="0">
              <a:solidFill>
                <a:srgbClr val="0070C0"/>
              </a:solidFill>
            </a:rPr>
            <a:t>notafiscal@brasulconstrutora.com.br</a:t>
          </a:r>
        </a:p>
        <a:p>
          <a:pPr algn="ctr"/>
          <a:r>
            <a:rPr lang="pt-BR" sz="1200" b="0" i="0" u="sng" baseline="0">
              <a:solidFill>
                <a:srgbClr val="0070C0"/>
              </a:solidFill>
            </a:rPr>
            <a:t>viviane@brasulconstrutora.com.br</a:t>
          </a:r>
        </a:p>
        <a:p>
          <a:pPr algn="ctr"/>
          <a:endParaRPr lang="pt-BR" sz="1200" b="1" i="1" baseline="0">
            <a:solidFill>
              <a:sysClr val="windowText" lastClr="000000"/>
            </a:solidFill>
          </a:endParaRPr>
        </a:p>
        <a:p>
          <a:endParaRPr lang="pt-BR" sz="1200" b="1" i="1" baseline="0">
            <a:solidFill>
              <a:sysClr val="windowText" lastClr="000000"/>
            </a:solidFill>
          </a:endParaRPr>
        </a:p>
        <a:p>
          <a:endParaRPr lang="pt-BR" sz="1100"/>
        </a:p>
      </xdr:txBody>
    </xdr:sp>
    <xdr:clientData/>
  </xdr:twoCellAnchor>
  <xdr:twoCellAnchor editAs="oneCell">
    <xdr:from>
      <xdr:col>1</xdr:col>
      <xdr:colOff>76201</xdr:colOff>
      <xdr:row>0</xdr:row>
      <xdr:rowOff>0</xdr:rowOff>
    </xdr:from>
    <xdr:to>
      <xdr:col>6</xdr:col>
      <xdr:colOff>123826</xdr:colOff>
      <xdr:row>4</xdr:row>
      <xdr:rowOff>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BBE5A95-7279-4952-9393-23FDE16BF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6" y="0"/>
          <a:ext cx="2028825" cy="85725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lissa Camargo" refreshedDate="46128.687440046298" createdVersion="8" refreshedVersion="8" minRefreshableVersion="3" recordCount="3572" xr:uid="{D232CC04-BFD6-4047-9A2B-D3F770DC748C}">
  <cacheSource type="worksheet">
    <worksheetSource name="LANÇAMENTO"/>
  </cacheSource>
  <cacheFields count="22">
    <cacheField name="a" numFmtId="164">
      <sharedItems containsDate="1" containsBlank="1" containsMixedTypes="1" minDate="1925-10-15T00:00:00" maxDate="2026-04-17T00:00:00"/>
    </cacheField>
    <cacheField name="OBRA" numFmtId="0">
      <sharedItems containsBlank="1" count="156">
        <s v="FCO MIGNONE"/>
        <s v="GUIDO ROSOLÉN"/>
        <s v="DEPUTADO ANTONIO"/>
        <s v="ALEXANDRINA SANTIAGO"/>
        <s v="PRÉDIO VAGO"/>
        <s v=" ZILDA DOMINGOS"/>
        <s v="ELVIRA SILVA"/>
        <s v="VIRGILIO SILVEIRA"/>
        <s v="JOSÉ DE CAMPOS"/>
        <s v="LUIZ CAMPO"/>
        <s v="DER SUMARÉ"/>
        <s v="RENATO DE AZEVEDO"/>
        <s v="WANDA FÉLIX"/>
        <s v="APARECIDA DE FATIMA"/>
        <s v="NEUSA DE FATIMA"/>
        <s v=" MARIA CÉLIA"/>
        <s v="MARIA THEREZINHA"/>
        <s v="EURINY DE SOUZA"/>
        <s v="REVERENDO AUGUSTO "/>
        <s v="JOSÉ ROBERTO"/>
        <s v="JD ALINE"/>
        <s v="MARIA DE LOURDES"/>
        <m/>
        <s v="PAULO CAMILLO"/>
        <s v="JULIO SECCO"/>
        <s v="BENEDITO CALIXTO"/>
        <s v="BAIRRO JAIRE"/>
        <s v="MARGARIDA PINHO"/>
        <s v="JULIO PARDO"/>
        <s v="ALDEIA TEKOA MIRIM"/>
        <s v="ESMERALDO SOARES"/>
        <s v="THEREZA"/>
        <s v="LAURINDO GOMES"/>
        <s v="LAUDELINO FERNANDES"/>
        <s v="CARMEM MIRANDA"/>
        <s v="WILSON SIMONINI"/>
        <s v="ESCRITÓRIO "/>
        <s v="DOM DUARTE"/>
        <s v="CARMEN MIRANDA"/>
        <s v="OMAR DONATO"/>
        <s v="FATEC CATANDUVA"/>
        <s v="LAURO BARREIRA"/>
        <s v="HERCY MORAES"/>
        <s v="VITALINO BERNINI "/>
        <s v="ABRAHÃO JACOB"/>
        <s v="ALDEIA RIO BRANCO"/>
        <s v="JOAQUIM PEDROSO"/>
        <s v="BARTHOLOMEU"/>
        <s v="PEDRO CELESTINO "/>
        <s v="GENNY PIMAZZONY"/>
        <s v="VILA TUPI"/>
        <s v="AGENOR DE CAMPOS"/>
        <s v="OTTONIEL JUNQUEIRA"/>
        <s v="FLEURIDES CAVALINI"/>
        <s v="SERRA NEGRA"/>
        <s v="MAGALI ALONSO"/>
        <s v="ANTONIO NUNES LOPES"/>
        <s v="DOM MATEUS"/>
        <s v="PAULINA ROSA"/>
        <s v="JOAQUIM FERREIRA" u="1"/>
        <s v="LUIZ D'ÁUREA" u="1"/>
        <s v="CRISTIANE CHAVES" u="1"/>
        <s v="JULIA LUIZ RUETE" u="1"/>
        <s v="EE ITARIRI" u="1"/>
        <s v="MARIA CÉLIA " u="1"/>
        <s v="VIRGILIO SILVEIRA " u="1"/>
        <s v="ELVIRA  SILVA" u="1"/>
        <s v="WALDEMAR RIGOTO - B&amp;B" u="1"/>
        <s v="BENEDITO TOLOSA - JB" u="1"/>
        <s v="PEDRO COSTA - JB" u="1"/>
        <s v="ALDEIA CAPOEIRÃO" u="1"/>
        <s v="PEDRO BARROS" u="1"/>
        <s v="ANTONIO FERNANDES" u="1"/>
        <s v="EE WALDOMIRO MARIANI" u="1"/>
        <s v="PE NILDO" u="1"/>
        <s v="ARY BARROSO" u="1"/>
        <s v="THEREZINHA ARANHA" u="1"/>
        <s v="MARIO CORADIN" u="1"/>
        <s v="EE GODOFREDO FURTADO - JB" u="1"/>
        <s v="ALAY CORREA" u="1"/>
        <s v="JOSE VICENTE BERTOLI" u="1"/>
        <s v="FDE" u="1"/>
        <s v="DARWIN FELIX" u="1"/>
        <s v="POETA DOMINGUES" u="1"/>
        <s v="CLAY PRESGRAVE" u="1"/>
        <s v="ANA ROSA DE ARAUJO" u="1"/>
        <s v="FERNANDO ABBUD" u="1"/>
        <s v="DE CENTRO " u="1"/>
        <s v="MARIA AP VIANA MUNIZ" u="1"/>
        <s v="ANTONIO PRADO" u="1"/>
        <s v="ARLINDO BETIO" u="1"/>
        <s v="MSN LUIS GONZAGA" u="1"/>
        <s v="OROSIMBO MAIA" u="1"/>
        <s v="DE MIRACATU" u="1"/>
        <s v="JOAQUIM LEME PRADO" u="1"/>
        <s v="MARIA JOSE MORAIS" u="1"/>
        <s v="ANA RITA GODINHO" u="1"/>
        <s v="EE Fabio Farias" u="1"/>
        <s v="PEI RAPOSO TAVARES" u="1"/>
        <s v="DE REGISTRO" u="1"/>
        <s v="JOSE BARTOCCI" u="1"/>
        <s v="MARIA MONTESSORI" u="1"/>
        <s v="PASCOAL GRECCO" u="1"/>
        <s v="CLODONIL CARDOSO" u="1"/>
        <s v="MARIA ALICE" u="1"/>
        <s v="FELIPE CANTÚSIO" u="1"/>
        <s v="BUENOS AIRES" u="1"/>
        <s v="FRANCISCO PEREIRA" u="1"/>
        <s v="ANNA LAMBERGA ZEGLIO" u="1"/>
        <s v="JOÃO FRANCESCHINI" u="1"/>
        <s v="JOÃO KOPKE" u="1"/>
        <s v="ESTEPHANO ORLANDO" u="1"/>
        <s v="DJALMA OCTAVIANO" u="1"/>
        <s v="FRANCISCO ALVARES" u="1"/>
        <s v="CASTINAUTA DE BARROS" u="1"/>
        <s v="MARIA MATOSINHO" u="1"/>
        <s v="MIGUEL ABU-YAGHI" u="1"/>
        <s v="ADALBERTO NASCIMENTO" u="1"/>
        <s v="ALBINO LUIZ CALDAS" u="1"/>
        <s v="CARMELA CHIARA" u="1"/>
        <s v="JOSE DE ALMEIDA PINHEIRO" u="1"/>
        <s v="ESTERINA PLACO" u="1"/>
        <s v="JESUINO DE ARRUDA" u="1"/>
        <s v="ELOI CHAVES" u="1"/>
        <s v="JOSE JULIANO" u="1"/>
        <s v="DONA ARACY" u="1"/>
        <s v="ATTILIA PRADO " u="1"/>
        <s v="FRANCISCO PRISCO" u="1"/>
        <s v="ODILA BENTO" u="1"/>
        <s v="DAGOBERTO SALLES FILHO" u="1"/>
        <s v="ANDRE FRANCO MONTORO" u="1"/>
        <s v="LEA APARECIDA" u="1"/>
        <s v="ERICO VERISSIMO" u="1"/>
        <s v="ANTONIO BARREIRO" u="1"/>
        <s v="DOLORES MARTINS" u="1"/>
        <s v="JOANA AGUIRRE" u="1"/>
        <s v="RUBENS PAIVA" u="1"/>
        <s v="ALFREDO REIS VIEGAS" u="1"/>
        <s v="SYLVIA DE MELLO" u="1"/>
        <s v="EXPEDICIONARIOS BRASILEIRO" u="1"/>
        <s v="FRANCISCO DA CUNHA JUNQUEIRA" u="1"/>
        <s v="ALDEIA BANANAL" u="1"/>
        <s v="WADIH JORGE MALUF" u="1"/>
        <s v="ALFREDO JOSE VIEGAS" u="1"/>
        <s v="LUIS GONGAZA" u="1"/>
        <s v="LUIZ GONGAZA" u="1"/>
        <s v="THAMYRES AGIOTAGEM" u="1"/>
        <s v="GODOFREDO FURTADO" u="1"/>
        <s v="ESCRITORIO BRASUL" u="1"/>
        <s v="WALDEMAR DA SILVA RIGOTTO" u="1"/>
        <s v="KEIZO - JB" u="1"/>
        <s v="PADRE NILDO" u="1"/>
        <s v="WALDEMAR RIGOTO" u="1"/>
        <s v="THEREZINHA" u="1"/>
        <s v="WALDOMIRO MARIANI" u="1"/>
        <s v="MIGNONE" u="1"/>
      </sharedItems>
    </cacheField>
    <cacheField name="FATURAMENTO" numFmtId="0">
      <sharedItems containsBlank="1" count="8">
        <s v="BRASUL"/>
        <s v="INTERIORANA"/>
        <s v="B&amp;B"/>
        <m/>
        <e v="#N/A"/>
        <s v="JB"/>
        <e v="#REF!" u="1"/>
        <s v="BRASUM" u="1"/>
      </sharedItems>
    </cacheField>
    <cacheField name="ITEM" numFmtId="0">
      <sharedItems containsBlank="1" count="12">
        <s v="OUTROS"/>
        <s v="LOCAÇÃO"/>
        <s v="COBERTURA / FORRO"/>
        <s v="HIDRAULICA"/>
        <s v="ELETRICA"/>
        <s v="REVESTMENTO / PISO"/>
        <s v="PINTURA"/>
        <m/>
        <s v="FUNDAÇÃO / ESTRUTURA"/>
        <s v="INCENDIO"/>
        <s v="VIDRO / CAIXILHARIA" u="1"/>
        <s v="LOCAO" u="1"/>
      </sharedItems>
    </cacheField>
    <cacheField name="MATERIAL SOLICITADO" numFmtId="0">
      <sharedItems containsBlank="1" containsMixedTypes="1" containsNumber="1" containsInteger="1" minValue="16" maxValue="16"/>
    </cacheField>
    <cacheField name="QTDADE" numFmtId="0">
      <sharedItems containsBlank="1" containsMixedTypes="1" containsNumber="1" minValue="0" maxValue="4080" count="366">
        <n v="20"/>
        <n v="1"/>
        <n v="4"/>
        <n v="10"/>
        <n v="3"/>
        <n v="50"/>
        <n v="13"/>
        <n v="2"/>
        <n v="8"/>
        <n v="6"/>
        <m/>
        <n v="100"/>
        <n v="200.1"/>
        <n v="360.36"/>
        <n v="5"/>
        <n v="30"/>
        <n v="7"/>
        <n v="12"/>
        <n v="21.5"/>
        <n v="31"/>
        <n v="38"/>
        <n v="114"/>
        <n v="11"/>
        <n v="46"/>
        <n v="40"/>
        <n v="25"/>
        <n v="16"/>
        <n v="34"/>
        <n v="15"/>
        <n v="32"/>
        <n v="60"/>
        <n v="64"/>
        <n v="14"/>
        <n v="36"/>
        <n v="366"/>
        <n v="54"/>
        <n v="200"/>
        <n v="76.11"/>
        <n v="24"/>
        <n v="56"/>
        <n v="90"/>
        <n v="9"/>
        <n v="76"/>
        <n v="48"/>
        <n v="466"/>
        <n v="175"/>
        <n v="80"/>
        <n v="241.2"/>
        <n v="55"/>
        <n v="167.4"/>
        <n v="18"/>
        <n v="520"/>
        <n v="111.6"/>
        <n v="125"/>
        <n v="70"/>
        <n v="13.8"/>
        <n v="75"/>
        <n v="73"/>
        <n v="17.55"/>
        <n v="88"/>
        <n v="151.19999999999999"/>
        <n v="33"/>
        <n v="300"/>
        <n v="900"/>
        <n v="675"/>
        <n v="432"/>
        <n v="28"/>
        <n v="1.5"/>
        <n v="0.5"/>
        <n v="42"/>
        <n v="35"/>
        <n v="105"/>
        <n v="150"/>
        <n v="1000"/>
        <n v="258"/>
        <n v="58"/>
        <n v="45"/>
        <n v="27"/>
        <n v="14.21"/>
        <n v="22"/>
        <n v="180"/>
        <n v="43"/>
        <n v="123"/>
        <n v="600"/>
        <n v="171"/>
        <n v="61"/>
        <n v="280"/>
        <n v="26"/>
        <n v="71.3"/>
        <n v="131.72"/>
        <n v="460.8"/>
        <n v="85.35"/>
        <n v="148.08000000000001"/>
        <n v="443.75"/>
        <n v="20.32"/>
        <n v="63"/>
        <n v="55.2"/>
        <n v="140.4"/>
        <n v="20.7"/>
        <n v="93"/>
        <n v="66"/>
        <n v="13.02"/>
        <n v="120"/>
        <n v="72"/>
        <n v="250"/>
        <n v="15.5"/>
        <n v="130"/>
        <n v="800"/>
        <n v="23"/>
        <n v="21"/>
        <s v="2"/>
        <n v="221.4"/>
        <n v="41"/>
        <n v="49"/>
        <n v="17"/>
        <n v="330"/>
        <n v="270"/>
        <n v="18.399999999999999"/>
        <n v="0.05"/>
        <n v="0.02"/>
        <n v="0.2"/>
        <n v="450"/>
        <n v="13.5"/>
        <n v="59"/>
        <n v="26.04"/>
        <n v="19.440000000000001"/>
        <n v="19.53"/>
        <n v="210.6"/>
        <n v="105.6"/>
        <n v="94"/>
        <n v="116"/>
        <n v="692"/>
        <n v="115"/>
        <n v="37"/>
        <n v="131.1"/>
        <n v="240"/>
        <n v="400"/>
        <n v="36.840000000000003"/>
        <n v="17.899999999999999"/>
        <n v="134.46"/>
        <n v="160"/>
        <n v="23.2"/>
        <n v="7.3"/>
        <n v="4.5999999999999996"/>
        <n v="500"/>
        <n v="65"/>
        <n v="96"/>
        <n v="320"/>
        <n v="52"/>
        <n v="139"/>
        <n v="375"/>
        <n v="86.52"/>
        <n v="28.8"/>
        <n v="85"/>
        <n v="51"/>
        <n v="144"/>
        <n v="82"/>
        <n v="39"/>
        <n v="182.86"/>
        <n v="197.44"/>
        <n v="665.63"/>
        <n v="6.9"/>
        <n v="140"/>
        <n v="19"/>
        <n v="190"/>
        <n v="22.55"/>
        <n v="57"/>
        <n v="14.4" u="1"/>
        <n v="1.1200000000000001" u="1"/>
        <n v="0.8" u="1"/>
        <n v="0.9" u="1"/>
        <n v="2000" u="1"/>
        <n v="3000" u="1"/>
        <n v="240.24" u="1"/>
        <n v="166.32" u="1"/>
        <n v="306.36" u="1"/>
        <n v="55.44" u="1"/>
        <n v="384" u="1"/>
        <n v="69" u="1"/>
        <n v="230" u="1"/>
        <n v="44" u="1"/>
        <n v="12.96" u="1"/>
        <n v="651.41999999999996" u="1"/>
        <n v="200.56" u="1"/>
        <n v="30.8" u="1"/>
        <n v="130.68" u="1"/>
        <n v="60.06" u="1"/>
        <n v="77" u="1"/>
        <n v="70.180000000000007" u="1"/>
        <n v="21.56" u="1"/>
        <n v="87" u="1"/>
        <n v="131" u="1"/>
        <n v="228.9" u="1"/>
        <n v="179.4" u="1"/>
        <n v="370" u="1"/>
        <n v="271.04000000000002" u="1"/>
        <n v="210.98" u="1"/>
        <n v="47" u="1"/>
        <n v="0" u="1"/>
        <n v="66.7" u="1"/>
        <n v="118" u="1"/>
        <n v="126.44" u="1"/>
        <n v="98" u="1"/>
        <n v="0.38" u="1"/>
        <n v="2.2999999999999998" u="1"/>
        <n v="1.29" u="1"/>
        <n v="1.7" u="1"/>
        <n v="26.16" u="1"/>
        <n v="212" u="1"/>
        <n v="133.4" u="1"/>
        <n v="169.4" u="1"/>
        <n v="2.9199000000000002" u="1"/>
        <n v="77.7" u="1"/>
        <n v="170" u="1"/>
        <n v="68" u="1"/>
        <n v="126" u="1"/>
        <n v="700" u="1"/>
        <n v="74" u="1"/>
        <n v="71" u="1"/>
        <n v="1600" u="1"/>
        <n v="18.48" u="1"/>
        <n v="86" u="1"/>
        <n v="630" u="1"/>
        <n v="210" u="1"/>
        <n v="20.5" u="1"/>
        <n v="154.56" u="1"/>
        <n v="12.48" u="1"/>
        <n v="5.28" u="1"/>
        <n v="620" u="1"/>
        <n v="170.94" u="1"/>
        <n v="50.6" u="1"/>
        <n v="150.91999999999999" u="1"/>
        <n v="89" u="1"/>
        <n v="94.76" u="1"/>
        <n v="27.69" u="1"/>
        <n v="134" u="1"/>
        <n v="1.73" u="1"/>
        <n v="5.25" u="1"/>
        <n v="38.06" u="1"/>
        <n v="24.31" u="1"/>
        <n v="142" u="1"/>
        <n v="4.3600000000000003" u="1"/>
        <n v="9.3729999999999993" u="1"/>
        <n v="67" u="1"/>
        <n v="29" u="1"/>
        <n v="136" u="1"/>
        <n v="71.94" u="1"/>
        <n v="70.84" u="1"/>
        <n v="220" u="1"/>
        <n v="420" u="1"/>
        <n v="5.07" u="1"/>
        <n v="4.3" u="1"/>
        <n v="7.5" u="1"/>
        <n v="722" u="1"/>
        <n v="153" u="1"/>
        <n v="102" u="1"/>
        <n v="15.26" u="1"/>
        <n v="10.5" u="1"/>
        <n v="87.55" u="1"/>
        <n v="215" u="1"/>
        <n v="750" u="1"/>
        <n v="239.4" u="1"/>
        <n v="155" u="1"/>
        <n v="1.6" u="1"/>
        <n v="246.4" u="1"/>
        <n v="2.1800000000000002" u="1"/>
        <n v="0.6" u="1"/>
        <n v="112" u="1"/>
        <n v="3.25" u="1"/>
        <n v="1.77" u="1"/>
        <n v="276" u="1"/>
        <n v="92" u="1"/>
        <n v="174" u="1"/>
        <n v="500.5" u="1"/>
        <n v="235" u="1"/>
        <n v="438" u="1"/>
        <n v="234" u="1"/>
        <n v="138" u="1"/>
        <n v="1200" u="1"/>
        <n v="289" u="1"/>
        <n v="74.040000000000006" u="1"/>
        <n v="13.1" u="1"/>
        <n v="17.64" u="1"/>
        <n v="135" u="1"/>
        <n v="123.2" u="1"/>
        <n v="74.400000000000006" u="1"/>
        <n v="156" u="1"/>
        <n v="350" u="1"/>
        <n v="546" u="1"/>
        <n v="2280" u="1"/>
        <n v="784" u="1"/>
        <n v="2161" u="1"/>
        <n v="570" u="1"/>
        <n v="4080" u="1"/>
        <n v="2333" u="1"/>
        <n v="1556" u="1"/>
        <n v="2584" u="1"/>
        <n v="312" u="1"/>
        <n v="97" u="1"/>
        <n v="342" u="1"/>
        <n v="133" u="1"/>
        <n v="81" u="1"/>
        <n v="444.8" u="1"/>
        <n v="330.88" u="1"/>
        <n v="67.2" u="1"/>
        <n v="62.8" u="1"/>
        <n v="52.8" u="1"/>
        <n v="47.6" u="1"/>
        <n v="343.04" u="1"/>
        <n v="236.8" u="1"/>
        <n v="39.6" u="1"/>
        <n v="23.8" u="1"/>
        <n v="380.8" u="1"/>
        <n v="35.700000000000003" u="1"/>
        <n v="300.3" u="1"/>
        <n v="1500" u="1"/>
        <n v="550" u="1"/>
        <n v="1.54" u="1"/>
        <n v="1.43" u="1"/>
        <n v="84" u="1"/>
        <n v="108" u="1"/>
        <n v="247" u="1"/>
        <n v="470" u="1"/>
        <n v="30.1" u="1"/>
        <n v="13.4" u="1"/>
        <n v="6.6" u="1"/>
        <n v="2.4" u="1"/>
        <n v="47.5" u="1"/>
        <n v="6.1" u="1"/>
        <n v="19.149999999999999" u="1"/>
        <n v="1749" u="1"/>
        <n v="816" u="1"/>
        <n v="431" u="1"/>
        <n v="1.58" u="1"/>
        <n v="397" u="1"/>
        <n v="3565.8" u="1"/>
        <n v="2189" u="1"/>
        <n v="2441" u="1"/>
        <n v="739" u="1"/>
        <n v="486" u="1"/>
        <n v="14.5" u="1"/>
        <n v="53.1" u="1"/>
        <n v="135.69999999999999" u="1"/>
        <n v="251.02" u="1"/>
        <n v="49.28" u="1"/>
        <n v="36.299999999999997" u="1"/>
        <n v="147.19999999999999" u="1"/>
        <n v="163.80000000000001" u="1"/>
        <n v="249" u="1"/>
        <n v="1.3" u="1"/>
        <n v="0.4" u="1"/>
        <n v="270.89999999999998" u="1"/>
        <n v="4.6500000000000004" u="1"/>
        <n v="3.98" u="1"/>
        <n v="1.63" u="1"/>
        <n v="360" u="1"/>
        <n v="0.45" u="1"/>
        <n v="0.7" u="1"/>
        <n v="0.35" u="1"/>
        <n v="478.8" u="1"/>
        <n v="492.8" u="1"/>
        <n v="27.72" u="1"/>
        <n v="360.63" u="1"/>
        <n v="1.04" u="1"/>
        <n v="84.9" u="1"/>
        <n v="15.99" u="1"/>
      </sharedItems>
    </cacheField>
    <cacheField name="UNID" numFmtId="0">
      <sharedItems containsBlank="1" count="24">
        <s v="SACO"/>
        <s v="UNID."/>
        <m/>
        <s v="M2"/>
        <s v="M3"/>
        <s v="BARRA"/>
        <s v="GALÃO"/>
        <s v="PACOTE"/>
        <s v="M"/>
        <s v="ROLO"/>
        <s v="VERBA"/>
        <s v="KG"/>
        <s v="PEÇA"/>
        <s v="CONJ."/>
        <s v="LATA"/>
        <s v="JOGO"/>
        <s v="BALDE"/>
        <s v="BARRICA" u="1"/>
        <s v="MT" u="1"/>
        <s v="UND" u="1"/>
        <s v="UNID" u="1"/>
        <s v="LATAS" u="1"/>
        <s v="PÇ" u="1"/>
        <s v="VB" u="1"/>
      </sharedItems>
    </cacheField>
    <cacheField name="PEDIDO" numFmtId="0">
      <sharedItems containsBlank="1" containsMixedTypes="1" containsNumber="1" containsInteger="1" minValue="1219" maxValue="8606" count="1045">
        <s v="878"/>
        <s v="7304"/>
        <s v="7305"/>
        <s v="7306"/>
        <s v="7307"/>
        <m/>
        <s v="7308"/>
        <s v="7309"/>
        <s v="7310"/>
        <s v="7311"/>
        <s v="7312"/>
        <s v="7313"/>
        <s v="7314"/>
        <s v="7315"/>
        <s v="7316"/>
        <s v="7317"/>
        <s v="7318"/>
        <s v="7319"/>
        <s v="7320"/>
        <s v="7321"/>
        <s v="7322"/>
        <s v="7323"/>
        <s v="7325"/>
        <s v="7324"/>
        <s v="7326"/>
        <s v="7327"/>
        <s v="7328"/>
        <s v="7329"/>
        <s v="7330"/>
        <s v="7331"/>
        <s v="7332"/>
        <s v="7333"/>
        <s v="7335"/>
        <s v="7334"/>
        <s v="7336"/>
        <s v="7337"/>
        <s v="7338"/>
        <s v="7339"/>
        <s v="7340"/>
        <s v="7341"/>
        <s v="7342"/>
        <s v="7343"/>
        <s v="7345"/>
        <s v="7346"/>
        <s v="7347"/>
        <s v="7348"/>
        <s v="7344"/>
        <s v="7349"/>
        <s v="7350"/>
        <s v="7351"/>
        <s v="7352"/>
        <s v="7353"/>
        <s v="7354"/>
        <s v="7355"/>
        <s v="7356"/>
        <s v="7357"/>
        <s v="7358"/>
        <s v="7359"/>
        <s v="7360"/>
        <s v="7361"/>
        <s v="7362"/>
        <s v="7363"/>
        <s v="7364"/>
        <s v="7366"/>
        <s v="7365"/>
        <s v="7367"/>
        <s v="7369"/>
        <s v="7368"/>
        <s v="7370"/>
        <s v="7371"/>
        <s v="7372"/>
        <s v="7373"/>
        <s v="7374"/>
        <s v="7375"/>
        <s v="7376"/>
        <s v="7377"/>
        <s v="7379"/>
        <s v="7378"/>
        <s v="7380"/>
        <s v="7381"/>
        <s v="7382"/>
        <s v="7383"/>
        <s v="7384"/>
        <s v="7385"/>
        <s v="7386"/>
        <s v="7387"/>
        <s v="7388"/>
        <s v="7395"/>
        <s v="7389"/>
        <s v="7396"/>
        <s v="7397"/>
        <s v="7399"/>
        <s v="7398"/>
        <s v="7400"/>
        <s v="7390"/>
        <s v="7391"/>
        <s v="7392"/>
        <s v="7404"/>
        <s v="7405"/>
        <s v="7406"/>
        <s v="7407"/>
        <s v="7408"/>
        <s v="7409"/>
        <s v="7410"/>
        <s v="7411"/>
        <s v="7412"/>
        <s v="7413"/>
        <s v="7414"/>
        <s v="7415"/>
        <s v="7416"/>
        <s v="7417"/>
        <s v="7418"/>
        <s v="7419"/>
        <s v="7420"/>
        <s v="7421"/>
        <s v="7422"/>
        <s v="7423"/>
        <s v="7424"/>
        <s v="7426"/>
        <s v="7425"/>
        <s v="7427"/>
        <s v="7428"/>
        <s v="7429"/>
        <s v="7430"/>
        <s v="7431"/>
        <s v="7432"/>
        <s v="7433"/>
        <s v="7434"/>
        <s v="7435"/>
        <s v="7436"/>
        <s v="7437"/>
        <s v="7438"/>
        <s v="7439"/>
        <s v="7440"/>
        <s v="7441"/>
        <s v="7442"/>
        <s v="7443"/>
        <s v="7444"/>
        <s v="7445"/>
        <s v="7446"/>
        <s v="7447"/>
        <s v="7448"/>
        <s v="7449"/>
        <s v="7450"/>
        <s v="7451"/>
        <s v="7452"/>
        <s v="7453"/>
        <s v="7454"/>
        <s v="7455"/>
        <s v="7456"/>
        <s v="7457"/>
        <s v="7458"/>
        <s v="7459"/>
        <s v="7460"/>
        <s v="7461"/>
        <s v="7462"/>
        <s v="7463"/>
        <s v="7464"/>
        <s v="7465"/>
        <s v="7466"/>
        <s v="7467"/>
        <s v="7469"/>
        <s v="7468"/>
        <s v="7470"/>
        <s v="7471"/>
        <s v="7472"/>
        <s v="7473"/>
        <s v="7474"/>
        <s v="7475"/>
        <s v="7476"/>
        <s v="7477"/>
        <s v="7478"/>
        <s v="7479"/>
        <s v="7480"/>
        <s v="7481"/>
        <s v="7482"/>
        <s v="7483"/>
        <s v="7484"/>
        <s v="7485"/>
        <s v="7486"/>
        <s v="7487"/>
        <s v="7488"/>
        <s v="7489"/>
        <s v="7490"/>
        <s v="7492"/>
        <s v="7491"/>
        <s v="7493"/>
        <s v="7494"/>
        <s v="7495"/>
        <s v="7496"/>
        <s v="7497"/>
        <s v="7498"/>
        <s v="7499"/>
        <s v="7500"/>
        <s v="7501"/>
        <s v="7502"/>
        <s v="7503"/>
        <s v="7504"/>
        <s v="7505"/>
        <s v="7506"/>
        <s v="7507"/>
        <s v="7508"/>
        <s v="7512"/>
        <s v="7509"/>
        <s v="7510"/>
        <s v="7511"/>
        <s v="7513"/>
        <s v="7514"/>
        <s v="7515"/>
        <s v="7516"/>
        <s v="7517"/>
        <s v="7518"/>
        <s v="7519"/>
        <s v="7520"/>
        <s v="7521"/>
        <s v="7522"/>
        <s v="7523"/>
        <s v="7524"/>
        <s v="7525"/>
        <s v="7526"/>
        <s v="7527"/>
        <s v="7528"/>
        <s v="7529"/>
        <s v="7530"/>
        <s v="7531"/>
        <s v="7532"/>
        <s v="7533"/>
        <s v="7534"/>
        <s v="7535"/>
        <s v="7536"/>
        <s v="7537"/>
        <s v="7538"/>
        <s v="7539"/>
        <s v="7540"/>
        <s v="7541"/>
        <s v="7542"/>
        <s v="7543"/>
        <s v="7544"/>
        <s v="7545"/>
        <s v="7546"/>
        <s v="7547"/>
        <s v="7548"/>
        <s v="7549"/>
        <s v="7550"/>
        <s v="7551"/>
        <s v="7552"/>
        <s v="7553"/>
        <s v="7554"/>
        <s v="7555"/>
        <s v="7556"/>
        <s v="7557"/>
        <s v="7558"/>
        <s v="7559"/>
        <s v="7560"/>
        <s v="7561"/>
        <s v="7562"/>
        <s v="7563"/>
        <s v="7564"/>
        <s v="7565"/>
        <s v="7566"/>
        <s v="7567"/>
        <s v="7568"/>
        <s v="7569"/>
        <s v="7570"/>
        <s v="7571"/>
        <s v="7572"/>
        <s v="7573"/>
        <s v="7574"/>
        <s v="7575"/>
        <s v="7576"/>
        <s v="7577"/>
        <s v="7578"/>
        <s v="7579"/>
        <s v="7580"/>
        <s v="7581"/>
        <s v="7582"/>
        <s v="7583"/>
        <s v="7584"/>
        <s v="7585"/>
        <s v="7586"/>
        <s v="7587"/>
        <s v="7588"/>
        <s v="7589"/>
        <s v="7590"/>
        <s v="7591"/>
        <s v="7592"/>
        <s v="7593"/>
        <s v="7594"/>
        <s v="7595"/>
        <s v="7596"/>
        <s v="7597"/>
        <s v="7598"/>
        <s v="7599"/>
        <s v="7600"/>
        <s v="7601"/>
        <s v="7602"/>
        <s v="7603"/>
        <s v="7604"/>
        <s v="7605"/>
        <s v="7606"/>
        <s v="7607"/>
        <s v="7608"/>
        <s v="7609"/>
        <s v="7610"/>
        <s v="7611"/>
        <s v="7612"/>
        <s v="7613"/>
        <s v="7614"/>
        <s v="7615"/>
        <s v="7616"/>
        <s v="7617"/>
        <s v="7618"/>
        <s v="7619"/>
        <s v="7620"/>
        <s v="7621"/>
        <s v="7622"/>
        <s v="7623"/>
        <s v="7624"/>
        <s v="7625"/>
        <s v="7626"/>
        <s v="7627"/>
        <s v="7628"/>
        <s v="7629"/>
        <s v="7630"/>
        <s v="7631"/>
        <s v="7632"/>
        <s v="7633"/>
        <s v="7634"/>
        <s v="7635"/>
        <s v="7636"/>
        <s v="7637"/>
        <s v="7638"/>
        <s v="7639"/>
        <s v="7641"/>
        <s v="7642"/>
        <s v="7643"/>
        <s v="7644"/>
        <s v="7645"/>
        <s v="7646"/>
        <s v="7647"/>
        <s v="7648"/>
        <s v="7649"/>
        <s v="7650"/>
        <s v="7651"/>
        <s v="7652"/>
        <s v="7653"/>
        <s v="7654"/>
        <s v="7655"/>
        <s v="7656"/>
        <s v="7657"/>
        <s v="7658"/>
        <s v="7659"/>
        <s v="7660"/>
        <s v="7661"/>
        <s v="7662"/>
        <s v="7663"/>
        <s v="7664"/>
        <s v="7665"/>
        <s v="7666"/>
        <s v="7667"/>
        <s v="7668"/>
        <s v="7669"/>
        <s v="7670"/>
        <s v="7671"/>
        <s v="7672"/>
        <s v="7673"/>
        <s v="7674"/>
        <s v="7675"/>
        <s v="7676"/>
        <s v="7677"/>
        <s v="7678"/>
        <s v="7679"/>
        <s v="7680"/>
        <s v="7681"/>
        <s v="7682"/>
        <s v="7683"/>
        <s v="7684"/>
        <s v="7685"/>
        <s v="7686"/>
        <s v="7687"/>
        <s v="7688"/>
        <s v="7689"/>
        <s v="7690"/>
        <s v="7691"/>
        <s v="7692"/>
        <s v="7693"/>
        <s v="7694"/>
        <s v="7695"/>
        <s v="7696"/>
        <s v="7697"/>
        <s v="7698"/>
        <s v="7699"/>
        <s v="7700"/>
        <s v="7701"/>
        <s v="7702"/>
        <s v="7703"/>
        <s v="7704"/>
        <s v="7705"/>
        <s v="7706"/>
        <s v="7707"/>
        <s v="7708"/>
        <s v="7709"/>
        <s v="7710"/>
        <s v="7711"/>
        <s v="7712"/>
        <s v="7713"/>
        <s v="7714"/>
        <s v="7715"/>
        <s v="7716"/>
        <s v="7717"/>
        <s v="7718"/>
        <s v="7640"/>
        <s v="7719"/>
        <s v="7720"/>
        <s v="7721"/>
        <s v="7722"/>
        <s v="7723"/>
        <s v="7724"/>
        <s v="7725"/>
        <s v="7726"/>
        <s v="7727"/>
        <s v="7728"/>
        <s v="7729"/>
        <s v="7730"/>
        <s v="7731"/>
        <s v="7732"/>
        <s v="7733"/>
        <s v="7734"/>
        <s v="7735"/>
        <s v="7736"/>
        <s v="7737"/>
        <s v="7739"/>
        <s v="7738"/>
        <s v="7740"/>
        <s v="7741"/>
        <s v="7742"/>
        <s v="7743"/>
        <s v="7744"/>
        <s v="7745"/>
        <s v="7746"/>
        <s v="7747"/>
        <s v="7748"/>
        <s v="7749"/>
        <s v="7750"/>
        <s v="7751"/>
        <s v="7752"/>
        <s v="7753"/>
        <s v="7754"/>
        <s v="7755"/>
        <s v="7756"/>
        <s v="7757"/>
        <s v="7758"/>
        <s v="7759"/>
        <s v="7760"/>
        <s v="7761"/>
        <s v="7762"/>
        <s v="7763"/>
        <s v="7764"/>
        <s v="7765"/>
        <s v="7766"/>
        <s v="7767"/>
        <s v="7768"/>
        <s v="7769"/>
        <s v="7770"/>
        <s v="7771"/>
        <n v="7772"/>
        <s v="7773"/>
        <s v="7774"/>
        <s v="7775"/>
        <s v="7776"/>
        <s v="7777"/>
        <s v="7778"/>
        <s v="7779"/>
        <s v="7780"/>
        <s v="7781"/>
        <s v="7782"/>
        <s v="7783"/>
        <s v="7784"/>
        <s v="7785"/>
        <s v="7786"/>
        <s v="7787"/>
        <s v="7788"/>
        <s v="7789"/>
        <s v="7790"/>
        <s v="7791"/>
        <s v="7792"/>
        <s v="7793"/>
        <s v="7797"/>
        <s v="7795"/>
        <s v="7796"/>
        <s v="7794"/>
        <s v="7805"/>
        <s v="7799"/>
        <s v="7798"/>
        <s v="7800"/>
        <s v="7801"/>
        <s v="7802"/>
        <s v="7803"/>
        <s v="7804"/>
        <s v="7806"/>
        <s v="7807"/>
        <s v="7808"/>
        <s v="7809"/>
        <s v="7810"/>
        <s v="7811"/>
        <s v="7812"/>
        <s v="7813"/>
        <s v="7814"/>
        <s v="7815"/>
        <s v="7816"/>
        <s v="7817"/>
        <s v="7818"/>
        <s v="7819"/>
        <s v="7820"/>
        <s v="7821"/>
        <s v="7822"/>
        <s v="7823"/>
        <s v="7824"/>
        <s v="7825"/>
        <s v="7826"/>
        <s v="7827"/>
        <s v="7828"/>
        <s v="7829"/>
        <s v="7830"/>
        <s v="7831"/>
        <s v="7832"/>
        <s v="7833"/>
        <s v="7834"/>
        <s v="7835"/>
        <s v="7836"/>
        <s v="7837"/>
        <s v="7838"/>
        <s v="7839"/>
        <s v="7840"/>
        <s v="7841"/>
        <s v="7842"/>
        <s v="7843"/>
        <s v="7844"/>
        <s v="7845"/>
        <s v="7846"/>
        <s v="7847"/>
        <s v="7848"/>
        <s v="7849"/>
        <s v="7850"/>
        <s v="7851"/>
        <s v="7852"/>
        <s v="7853"/>
        <s v="7854"/>
        <s v="7855"/>
        <s v="7856"/>
        <s v="7857"/>
        <s v="7858"/>
        <s v="7859"/>
        <s v="7860"/>
        <s v="7861"/>
        <s v="7862"/>
        <s v="7863"/>
        <s v="7864"/>
        <s v="7865"/>
        <s v="7866"/>
        <s v="7867"/>
        <s v="7868"/>
        <s v="7869"/>
        <s v="7870"/>
        <s v="7871"/>
        <s v="7872"/>
        <s v="7873"/>
        <s v="7874"/>
        <s v="7875"/>
        <s v="7876"/>
        <s v="7877"/>
        <s v="7878"/>
        <s v="7879"/>
        <s v="7880"/>
        <s v="7881"/>
        <s v="7882"/>
        <s v="7883"/>
        <s v="7884"/>
        <s v="7885"/>
        <s v="7886"/>
        <s v="7887"/>
        <s v="7888"/>
        <s v="7889"/>
        <s v="7890"/>
        <s v="7891"/>
        <s v="7892"/>
        <s v="7893"/>
        <s v="7894"/>
        <s v="7895"/>
        <s v="7896"/>
        <s v="7897"/>
        <s v="7898"/>
        <s v="7899"/>
        <s v="7900"/>
        <s v="7901"/>
        <s v="7902"/>
        <s v="7903"/>
        <s v="7904"/>
        <s v="7905"/>
        <s v="7906"/>
        <s v="7907"/>
        <s v="7908"/>
        <s v="7909"/>
        <s v="7910"/>
        <s v="7911"/>
        <s v="7912"/>
        <s v="7913"/>
        <s v="7914"/>
        <s v="7915"/>
        <s v="7916"/>
        <s v="7917"/>
        <s v="7918"/>
        <s v="7919"/>
        <s v="7920"/>
        <s v="7921"/>
        <s v="7922"/>
        <s v="7923"/>
        <s v="7924"/>
        <s v="7925"/>
        <s v="7926"/>
        <s v="7927"/>
        <s v="7928"/>
        <s v="7929"/>
        <s v="7930"/>
        <s v="7931"/>
        <s v="7932"/>
        <s v="7933"/>
        <s v="7934"/>
        <s v="7935"/>
        <s v="7936"/>
        <s v="7937"/>
        <s v="7938"/>
        <s v="7939"/>
        <s v="7940"/>
        <s v="7941"/>
        <s v="7942"/>
        <s v="7943"/>
        <s v="7944"/>
        <s v="7945"/>
        <s v="7946"/>
        <s v="7947"/>
        <s v="7948"/>
        <s v="7949"/>
        <s v="7950"/>
        <s v="7951"/>
        <s v="7952"/>
        <s v="7953"/>
        <s v="7954"/>
        <s v="7955"/>
        <s v="7956"/>
        <s v="7957"/>
        <s v="7958"/>
        <s v="7959"/>
        <s v="7960"/>
        <s v="7961"/>
        <s v="7962"/>
        <s v="7963"/>
        <s v="7964"/>
        <s v="7965"/>
        <s v="7966"/>
        <s v="7967"/>
        <s v="7968"/>
        <s v="7969"/>
        <s v="7970"/>
        <s v="7971"/>
        <s v="7972"/>
        <s v="7973"/>
        <s v="7974"/>
        <s v="7975"/>
        <s v="7976"/>
        <s v="7977"/>
        <s v="7979"/>
        <s v="7978"/>
        <s v="7980"/>
        <s v="7981"/>
        <s v="7982"/>
        <s v="7983"/>
        <s v="7984"/>
        <s v="7985"/>
        <s v="7986"/>
        <s v="7987"/>
        <s v="7988"/>
        <s v="7989"/>
        <s v="7990"/>
        <s v="7991"/>
        <s v="7992"/>
        <s v="7993"/>
        <s v="7994"/>
        <s v="7995"/>
        <s v="7996"/>
        <s v="7997"/>
        <s v="7998"/>
        <s v="7999"/>
        <s v="8000"/>
        <s v="8001"/>
        <s v="8002"/>
        <s v="8003"/>
        <s v="8004"/>
        <s v="8005"/>
        <s v="8006"/>
        <s v="8007"/>
        <s v="8008"/>
        <s v="8009"/>
        <s v="8010"/>
        <s v="8011"/>
        <s v="8012"/>
        <s v="8013"/>
        <s v="8014"/>
        <s v="8015"/>
        <s v="8016"/>
        <s v="8017"/>
        <s v="8018"/>
        <s v="8019"/>
        <s v="8020 "/>
        <s v="8021"/>
        <s v="8022"/>
        <s v="8023"/>
        <s v="8024"/>
        <s v="8025"/>
        <s v="8026"/>
        <s v="8027"/>
        <s v="8028"/>
        <s v="8029"/>
        <s v="8030"/>
        <s v="8031"/>
        <s v="8032"/>
        <s v="8033"/>
        <s v="8034"/>
        <s v="8035"/>
        <s v="8036"/>
        <s v="8037"/>
        <s v="8038"/>
        <s v="8039"/>
        <s v="8040"/>
        <s v="8041"/>
        <s v="8042"/>
        <s v="8043"/>
        <s v="8044"/>
        <s v="8045"/>
        <s v="8046"/>
        <s v="8047"/>
        <s v="8048"/>
        <s v="8049"/>
        <s v="8050"/>
        <s v="8051"/>
        <s v="8052"/>
        <s v="8053"/>
        <s v="8057"/>
        <s v="8054"/>
        <s v="8055"/>
        <s v="8056"/>
        <s v="8058"/>
        <s v="8059"/>
        <s v="8060"/>
        <s v="8061"/>
        <s v="8062"/>
        <s v="8063"/>
        <s v="8064"/>
        <s v="8065"/>
        <s v="8066"/>
        <s v="8067"/>
        <s v="8068"/>
        <s v="8069"/>
        <s v="8070"/>
        <s v="8071"/>
        <s v="8072"/>
        <s v="8073"/>
        <s v="8074"/>
        <s v="8075"/>
        <s v="8076"/>
        <s v="8077"/>
        <s v="8079"/>
        <s v="8080"/>
        <s v="8081"/>
        <s v="8082"/>
        <s v="8083"/>
        <s v="8084"/>
        <s v="8085"/>
        <s v="8086"/>
        <s v="8087"/>
        <s v="8088"/>
        <s v="8089"/>
        <s v="8090"/>
        <s v="8091"/>
        <s v="8092"/>
        <s v="8093"/>
        <s v="8094"/>
        <s v="8095"/>
        <s v="8096"/>
        <s v="8097"/>
        <s v="8098"/>
        <s v="8099"/>
        <s v="8100"/>
        <s v="8101"/>
        <s v="8102"/>
        <s v="8103"/>
        <s v="8104"/>
        <s v="8105"/>
        <s v="8106"/>
        <s v="8107"/>
        <s v="8108"/>
        <s v="8109"/>
        <s v="8110"/>
        <s v="8111"/>
        <s v="8112"/>
        <s v="8113"/>
        <s v="8114"/>
        <s v="8115"/>
        <s v="8117"/>
        <s v="8116"/>
        <s v="8118"/>
        <s v="8119"/>
        <s v="8120"/>
        <s v="8121"/>
        <s v="8122"/>
        <s v="8123"/>
        <s v="8124"/>
        <s v="8125"/>
        <s v="8126"/>
        <s v="8127"/>
        <s v="8128"/>
        <s v="8129"/>
        <s v="8130"/>
        <s v="8131"/>
        <s v="8132"/>
        <s v="8133"/>
        <s v="8134"/>
        <s v="8135"/>
        <s v="8136"/>
        <s v="8137"/>
        <s v="8138"/>
        <s v="8139"/>
        <s v="8140"/>
        <s v="8141"/>
        <s v="8142"/>
        <s v="8143"/>
        <s v="8144"/>
        <s v="8145"/>
        <s v="8146"/>
        <s v="8147"/>
        <s v="8148"/>
        <s v="8149"/>
        <s v="8150"/>
        <s v="8151"/>
        <s v="8152"/>
        <s v="8153"/>
        <s v="8154"/>
        <s v="8155"/>
        <s v="8156"/>
        <s v="8157"/>
        <s v="8158"/>
        <s v="8159"/>
        <s v="8160"/>
        <s v="8161"/>
        <s v="8162"/>
        <s v="8163"/>
        <s v="8164"/>
        <s v="8165"/>
        <s v="8166"/>
        <s v="8167"/>
        <s v="8168"/>
        <s v="8169"/>
        <s v="8170"/>
        <s v="8171"/>
        <s v="8172"/>
        <s v="8173"/>
        <s v="8174"/>
        <s v="8175"/>
        <s v="8176"/>
        <s v="8177"/>
        <s v="8178"/>
        <s v="8179"/>
        <s v="8180"/>
        <s v="8181"/>
        <s v="8182"/>
        <s v="8183"/>
        <s v="8184"/>
        <s v="8185"/>
        <s v="8186"/>
        <s v="8187"/>
        <s v="8188"/>
        <s v="8189"/>
        <s v="8190"/>
        <s v="8191"/>
        <s v="8192"/>
        <s v="8193"/>
        <s v="8194"/>
        <s v="8195"/>
        <s v="8196"/>
        <s v="8197"/>
        <s v="8198"/>
        <s v="8199"/>
        <s v="8200"/>
        <s v="8201"/>
        <s v="8202"/>
        <s v="8203"/>
        <s v="8204"/>
        <s v="8205"/>
        <s v="8206"/>
        <s v="8207"/>
        <s v="8208"/>
        <s v="8209"/>
        <s v="8210"/>
        <s v="8211"/>
        <s v="8212"/>
        <s v="8213"/>
        <s v="8214"/>
        <s v="8215"/>
        <s v="8216"/>
        <s v="8217"/>
        <s v="8218"/>
        <s v="8219"/>
        <s v="8220"/>
        <s v="8221"/>
        <s v="8222"/>
        <s v="8223"/>
        <s v="8224"/>
        <s v="8225"/>
        <s v="8226"/>
        <s v="8227"/>
        <s v="8228"/>
        <s v="8229"/>
        <s v="8230"/>
        <s v="8231"/>
        <s v="8232"/>
        <s v="8233"/>
        <s v="8234"/>
        <s v="8235"/>
        <s v="8236"/>
        <s v="8237"/>
        <s v="8238"/>
        <s v="8239"/>
        <s v="8240"/>
        <s v="8241"/>
        <s v="8242"/>
        <s v="8243"/>
        <s v="8244"/>
        <s v="8245"/>
        <s v="8246"/>
        <s v="8247"/>
        <s v="8248"/>
        <s v="8249"/>
        <s v="8250"/>
        <s v="8251"/>
        <s v="8252"/>
        <s v="8253"/>
        <s v="8254"/>
        <s v="8255"/>
        <s v="8256"/>
        <s v="8257"/>
        <s v="8258"/>
        <s v="8259"/>
        <s v="8260"/>
        <s v="8261"/>
        <s v="8262"/>
        <s v="8264"/>
        <s v="8265"/>
        <s v="8266"/>
        <s v="8267"/>
        <s v="8268"/>
        <s v="8269"/>
        <s v="8270"/>
        <s v="8271"/>
        <s v="8272"/>
        <s v="8273"/>
        <s v="8274"/>
        <s v="8275"/>
        <s v="8276"/>
        <s v="8277"/>
        <s v="8278"/>
        <s v="8279"/>
        <s v="8280"/>
        <s v="8281"/>
        <s v="8282"/>
        <s v="8283"/>
        <s v="8284"/>
        <s v="8285"/>
        <s v="8286"/>
        <s v="8287"/>
        <s v="8288"/>
        <s v="8289"/>
        <s v="8290"/>
        <s v="8291"/>
        <s v="8292"/>
        <s v="8293"/>
        <s v="8294"/>
        <s v="8295"/>
        <s v="8296"/>
        <s v="8297"/>
        <s v="8298"/>
        <s v="8299"/>
        <s v="8300"/>
        <s v="8302"/>
        <s v="8303"/>
        <s v="8304"/>
        <s v="8305"/>
        <n v="8306"/>
        <s v="8307"/>
        <s v="8308"/>
        <s v="8309"/>
        <s v="8310"/>
        <s v="8311"/>
        <s v="8312"/>
        <s v="8313"/>
        <s v="8314"/>
        <s v="8315"/>
        <s v="8316"/>
        <s v="8317"/>
        <s v="8318"/>
        <s v="8319"/>
        <s v="8320"/>
        <s v="8321"/>
        <s v="8322"/>
        <s v="8323"/>
        <s v="8324"/>
        <s v="8325"/>
        <s v="8326"/>
        <s v="8327"/>
        <s v="8328"/>
        <s v="8329"/>
        <s v="8330"/>
        <s v="8331"/>
        <s v="8332"/>
        <s v="8333"/>
        <s v="8334"/>
        <s v="8335"/>
        <s v="8336"/>
        <s v="8337"/>
        <s v="8338"/>
        <s v="8339"/>
        <s v="8340"/>
        <s v="8341"/>
        <s v="8342"/>
        <s v="8343"/>
        <s v="8344"/>
        <s v="8345"/>
        <s v="8346"/>
        <s v="8347"/>
        <n v="8606" u="1"/>
        <n v="8307" u="1"/>
        <n v="8161" u="1"/>
        <n v="8162" u="1"/>
        <n v="8116" u="1"/>
        <n v="1219" u="1"/>
        <n v="1260" u="1"/>
      </sharedItems>
    </cacheField>
    <cacheField name="FORNECEDOR" numFmtId="49">
      <sharedItems containsBlank="1" count="317">
        <s v="C&amp;C"/>
        <s v="HORTOCAÇAMBAS"/>
        <s v="TELHADÃO"/>
        <s v="CASA MIMOSA"/>
        <m/>
        <s v="AREA ELETRICOS"/>
        <s v="SOS CAÇAMBAS"/>
        <s v="Casa do construtor Itapetininga"/>
        <s v="CS INSTALAÇÕES "/>
        <s v="SODIMAC"/>
        <s v="CASA PLINIO"/>
        <s v="CASA CAMPOS"/>
        <s v="CIA DO FERRO "/>
        <s v="OLD RIVER"/>
        <s v="CAÇAMBAS ATIBAIA OFICIAL"/>
        <s v="F PINHEIRO"/>
        <s v="ARTESANA"/>
        <s v="HVR LOCAÇÃO"/>
        <s v="VEDAPREMIX"/>
        <s v="PROVERAÇO"/>
        <s v="CORTESIA CONCRETO"/>
        <s v="GALIETA LOCAÇÕES"/>
        <s v="DEPOSITO PADRÃO"/>
        <s v="6 M CONSTRUÇÃO"/>
        <s v="CESSI AREIA E PEDRA"/>
        <s v="IMPERIO AÇO"/>
        <s v="ALFA MAQUINAS"/>
        <s v="CIMEMPRIMO"/>
        <s v="JMD"/>
        <s v="CORANTE"/>
        <s v="UEHARA ELETRICA"/>
        <s v="POWER SPORTS"/>
        <s v="DEPÓSITO DUARTE"/>
        <s v="CASA DO CONSTRUTOR P.G"/>
        <s v="MM CAÇAMBAS"/>
        <s v="CORREIA MATERIAIS"/>
        <s v="ITA AÇOS"/>
        <s v="CASA DO CONSTRUTOR SÃO VICENTE"/>
        <s v="TELHA NORTE"/>
        <s v="RENT MAX"/>
        <s v="CASA DO LOJISTA"/>
        <s v="PLANALTO CAÇAMBAS"/>
        <s v="BIG CONCRETO"/>
        <s v="BARRACAO ANDAIMES"/>
        <s v="SÃO JORGE LOCAÇÕES"/>
        <s v="AZEFER MATERIAIS"/>
        <s v="SEBASTIÃO CAÇAMBAS"/>
        <s v="COMERCIAL AEST "/>
        <s v="WC CALHAS"/>
        <s v="DDO TERRAPLANAGEM"/>
        <s v="MITSUNARI "/>
        <s v="ANDAIME NORTE"/>
        <s v="ANDAIMENORTE"/>
        <s v="TIRA ENTULHO"/>
        <s v="MORIAH LOCACAO "/>
        <s v="POLIBRA"/>
        <s v="TRANSVALE"/>
        <s v="AMERICA RENTAL "/>
        <s v="COMPACTA"/>
        <s v="POSTE PADRÃO RANGEL"/>
        <s v="NSA"/>
        <s v="ART VIDROS"/>
        <s v="CONCREBLOCO"/>
        <s v="PAI &amp; FILHOS"/>
        <s v="CM MARMORE E GRANITO"/>
        <s v="Megalum Alumínio"/>
        <s v="TRANS JZ"/>
        <s v="PRIMÃO CALHAS"/>
        <s v="Movelix caçambas "/>
        <s v="CASA DO CONSTRUTOR R.PIRES"/>
        <s v="PAULISTEEL "/>
        <s v="MACHADO"/>
        <s v="Circo Play"/>
        <s v="JAFE MATERIAIS E ACABAMENTOS"/>
        <s v="CATEL"/>
        <s v="MAD VERDE"/>
        <s v="MIL MÁQUINAS"/>
        <s v="N TINTAS"/>
        <s v="TOPLAR MUDANÇA"/>
        <s v="RMO Demolidora"/>
        <s v="LOCAR GUINDASTE"/>
        <s v="QF TRANSPORTES"/>
        <s v="TL ELETRICA"/>
        <s v="FERRONOR"/>
        <s v="PURO VERDE JARDINAGEM"/>
        <s v="FOX CAÇAMBAS"/>
        <s v="VIDRAÇARIA ITORORÓ"/>
        <s v="AG MATERIAIS DE CONSTRUCAO "/>
        <s v="GRAMA VERDE"/>
        <s v="AD PEIXOTO "/>
        <s v="MONT BLOCOS"/>
        <s v="BAN MAQ"/>
        <s v="CAETANO HOME CENTER"/>
        <s v="LESTE SÃO PAULO"/>
        <s v="PH CALHA"/>
        <s v="POLIMIX CAMPINAS"/>
        <s v="MINEIRO"/>
        <s v="ALFHIR VIDRACARIA "/>
        <s v="NOVA ERA"/>
        <s v="D Calhas"/>
        <s v="C&amp;S CALHAS"/>
        <s v="CHARMOSA LTDA"/>
        <s v="YAWARA "/>
        <s v="RISATEC"/>
        <s v="NO DE AÇO"/>
        <s v="RUBÃO AREIA E PEDRA"/>
        <s v="KIKOS MATERIAIS "/>
        <s v="MADEREIRA MORETI"/>
        <s v="A.V.A CAÇAMBAS"/>
        <s v="GR BOMBAS"/>
        <s v="LOJA DO MECANICO"/>
        <s v="ARTESANA BELENZINHO"/>
        <s v="OBRAMAX"/>
        <s v="REI DAS OBRAS"/>
        <s v="ELETROTEL "/>
        <s v="SILVA CAÇAMBAS"/>
        <s v="ROCHA MATERIAIS"/>
        <s v="M &amp; R MARMORARIA "/>
        <s v="2 IRMÃOS"/>
        <s v="ELETROMAIS"/>
        <s v="BECO GÁS"/>
        <s v="NAMBEI"/>
        <s v="Comercial Ferramentas "/>
        <s v="BL ENERGIA"/>
        <s v="SOTINTAS"/>
        <s v="E.M CALHAS"/>
        <s v="TRIFASICA "/>
        <s v="ENNOVE"/>
        <s v="ENGEPOSTE"/>
        <s v="ESTEREIDE"/>
        <s v="MASTER BEBEDOURO"/>
        <s v="DRYKO IMPERMEABILIZANTES"/>
        <s v="CONSTRUDINO"/>
        <s v="FOX AMBIENTAL "/>
        <s v="VBV AR CONDICIONADOS"/>
        <s v="CONSTRUMAX LITORAL"/>
        <s v="PRESIDENTE PARAFUSO"/>
        <s v="LINDAO LOCACOES"/>
        <s v="DISK CAÇAMBA "/>
        <s v="WILLIAN AREIA E PEDRA"/>
        <s v="RENNOVA LOCAÇÕES"/>
        <s v="ARCOVAN"/>
        <s v="CONSTRUSILVA"/>
        <s v="JM RASPAGEM DE PISOS DE MADEIRA"/>
        <s v="MORCEGO LIXAS E RESINAS"/>
        <s v="COBREFLEX"/>
        <s v="SIRO MATERIAIS ELETRICO"/>
        <s v="TOTAL MADEIRAS"/>
        <s v="RASPADORA ARTE BRASIL"/>
        <s v="DUTRA MAQUINAS"/>
        <s v="RANGEL CAÇAMBAS"/>
        <s v="CAMP PAR - A CASA DO PARAFUSO"/>
        <s v="CASA DO RASPADOR"/>
        <s v="BASIC CENTER"/>
        <s v="LEROY MERLIN"/>
        <s v="CONSTRUCASA"/>
        <s v="LONGAMETRAGEM"/>
        <s v="VIDRAÇARIA NOVA ERA"/>
        <s v="Francisco Bellucci Neto"/>
        <s v="ATLANTICO GÁS"/>
        <s v="Concrebase "/>
        <s v="QUALITY TUBOS"/>
        <s v="LITORAÇO COMÉRCIO"/>
        <s v="ELETROSILL"/>
        <s v="MEGA SIGN"/>
        <s v="CASA NOVA JORDANI"/>
        <s v="FREITAS MATERIAIS P/CONSTRUÇÃO"/>
        <s v="Marson Distribuição LTDA"/>
        <s v="PISOTECH"/>
        <s v="CASA DO CONSTRUTOR MONGAGUA"/>
        <s v="MAR E AR CONDICIONADO"/>
        <s v="USE AÇO"/>
        <s v="AUGUSTO NEVES"/>
        <s v="IDEA&amp;LUZ" u="1"/>
        <s v="ANDAIMES ZONA LESTE" u="1"/>
        <s v="INOVABAN " u="1"/>
        <s v="MANETONI" u="1"/>
        <s v="BIG TELHAS" u="1"/>
        <s v="GFENDS ESQUADRIAS" u="1"/>
        <s v="WRC" u="1"/>
        <s v="CS EXTINTORES" u="1"/>
        <s v="RV PLASTIC" u="1"/>
        <s v="PORTUGUÊS CAÇAMBAS" u="1"/>
        <s v="INFINITY MADEIRAS" u="1"/>
        <s v="SANTA ROSA" u="1"/>
        <s v="NAKA" u="1"/>
        <s v="GOLDONI" u="1"/>
        <s v="CIMENTOFORT" u="1"/>
        <s v="OBRAMESTRE " u="1"/>
        <s v="BRN" u="1"/>
        <s v="ECO AMBIENTAL" u="1"/>
        <s v="ALTISSIMO" u="1"/>
        <s v="HAMAN BLOCOS" u="1"/>
        <s v="JOSE CARLOS " u="1"/>
        <s v="PARADA DA LIMPEZA" u="1"/>
        <s v="THIAGO ELETRICA" u="1"/>
        <s v="GUARUJÁ EXTINTORES" u="1"/>
        <s v="DEPOSITO ZONA NORTE" u="1"/>
        <s v="DIRECT BORRACHAS" u="1"/>
        <s v="CASA DA LOCAÇÃO" u="1"/>
        <s v="ITATERRA" u="1"/>
        <s v="RICARDO FRETE VIDROS" u="1"/>
        <s v="JD ONIX" u="1"/>
        <s v="LITOS LOCAÇÃO" u="1"/>
        <s v="GAMELINHA" u="1"/>
        <s v="LAJE GODEK" u="1"/>
        <s v="TRANSLINO" u="1"/>
        <s v="BRASIL NOVO" u="1"/>
        <s v="FORNECEDOR" u="1"/>
        <s v="MAD MAIS" u="1"/>
        <s v="SOUZA GÁS" u="1"/>
        <s v="DEPOSITO ZONA SUL" u="1"/>
        <s v="THAMES DEEP CLEAN" u="1"/>
        <s v="LUMICENTER LIGHTING" u="1"/>
        <s v="CONSIGAZ MIRACATU" u="1"/>
        <s v="CSA AUTOMATAÇÃO" u="1"/>
        <s v="CASA DA BETONEIRA" u="1"/>
        <s v="CEARÁ" u="1"/>
        <s v="ZECA" u="1"/>
        <s v="ELETRICA FUSÃO" u="1"/>
        <s v="CRISTAL ATACADO" u="1"/>
        <s v="BRASCON" u="1"/>
        <s v="GARCEZ" u="1"/>
        <s v="RARIDADE PISOS &amp; AZULEJOS" u="1"/>
        <s v="PASQUETTI HIDRAULICA" u="1"/>
        <s v="MULTI SOLUÇOES" u="1"/>
        <s v="DIMIBU" u="1"/>
        <s v="ARTEX" u="1"/>
        <s v="LEDMOURA" u="1"/>
        <s v="METROPOLIS" u="1"/>
        <s v="SANTA ODILA" u="1"/>
        <s v="CALHAS ENGENHEIRO" u="1"/>
        <s v="RW SOLUÇÃO AMBIENTAL" u="1"/>
        <s v="CASA DO CONSTRUTOR CAMPINAS" u="1"/>
        <s v="OKINALAR MORUMBI" u="1"/>
        <s v="TRANSOBRA" u="1"/>
        <s v="LIDER RENTAL" u="1"/>
        <s v="ZAILY" u="1"/>
        <s v="CALHAS BANDEIRANTES" u="1"/>
        <s v="MAGENTA TINTAS" u="1"/>
        <s v="MPV CAÇAMBAS" u="1"/>
        <s v="ASEBESI" u="1"/>
        <s v="PMG" u="1"/>
        <s v="BARREIRO AMBIENTAL" u="1"/>
        <s v="VR COMERCIO DE GESSO" u="1"/>
        <s v="TOP LOCAÇÕES" u="1"/>
        <s v="JOLI INTERNET" u="1"/>
        <s v="IBRAC " u="1"/>
        <s v="REI DO GRANILITE" u="1"/>
        <s v="ANDAIMES CAMPINAS" u="1"/>
        <s v="GESSO SANTA ROSA" u="1"/>
        <s v="Marcelo Calhas" u="1"/>
        <s v="ART AREIA &amp; PEDRA" u="1"/>
        <s v="BARBELA AREIA E PEDRA" u="1"/>
        <s v="MERITO BOMBAS" u="1"/>
        <s v="VISAÇO" u="1"/>
        <s v="VM MATERIAIS CONSTRUÇÃO" u="1"/>
        <s v="BELA TINTAS" u="1"/>
        <s v="DS VIDROS" u="1"/>
        <s v="BOA NOVA TRANSPORTES" u="1"/>
        <s v="CASA DA BOIA" u="1"/>
        <s v="LOCAFACIL" u="1"/>
        <s v="OURO-FER" u="1"/>
        <s v="CAELIMP CAÇAMBAS" u="1"/>
        <s v="ACQUAREDES CAMPINAS" u="1"/>
        <s v="EXTINCHAMAS" u="1"/>
        <s v="EOLICS" u="1"/>
        <s v="QUINELATTO CAÇAMBAS" u="1"/>
        <s v="RF CAÇAMBAS" u="1"/>
        <s v="ECOVERDE PREMOLDADOS" u="1"/>
        <s v="GRADE FORTE" u="1"/>
        <s v="DIMENSÃO" u="1"/>
        <s v="AUDELQUISSON MATOS" u="1"/>
        <s v="META METAIS" u="1"/>
        <s v="AGRICAMP" u="1"/>
        <s v="MEGA APOIO" u="1"/>
        <s v="BLOCOS X" u="1"/>
        <s v="BR MIX" u="1"/>
        <s v="ALVORADA PAULISTA" u="1"/>
        <s v="MOLDELAJE" u="1"/>
        <s v="REALTA ELETRICA" u="1"/>
        <s v="DANILO SILVEIRA CAÇAMBAS" u="1"/>
        <s v="TATU BLOCOS" u="1"/>
        <s v="ASAP" u="1"/>
        <s v="BLOCOS MAUÁ" u="1"/>
        <s v="CONSTRUCORES TINTAS" u="1"/>
        <s v="IDEAL LOCADORA" u="1"/>
        <s v="TOP LOCADORA" u="1"/>
        <s v="CASA NOVA" u="1"/>
        <s v="HGL PERFIS" u="1"/>
        <s v="MIKE MACHADO" u="1"/>
        <s v="SANICLEAN " u="1"/>
        <s v="RH ESQUADRIAS E VIDROS" u="1"/>
        <s v="JABU ELETRICA SÃO CARLOS" u="1"/>
        <s v="CONSTRUVIP MONTE MOR" u="1"/>
        <s v="FASTOBRAS" u="1"/>
        <s v="BI MADEIRAS" u="1"/>
        <s v="CONCRECAMP" u="1"/>
        <s v="BANDEIRA LOCAÇÕES" u="1"/>
        <s v="TGN" u="1"/>
        <s v="BELA TINTAS (BARÃO)" u="1"/>
        <s v="TOTAL REDES" u="1"/>
        <s v="SÃO JORGE BLOCOS" u="1"/>
        <s v="CONCRELONGO SÃO VICENTE" u="1"/>
        <s v="POSTE PRONTO" u="1"/>
        <s v="LICA ENTULHOS" u="1"/>
        <s v="CARRETÃO" u="1"/>
        <s v="GUARU LOK" u="1"/>
        <s v="CONSTRUVIP CAMPINAS" u="1"/>
        <s v="CET" u="1"/>
        <s v="MF MIX CONCRETO" u="1"/>
        <s v="FMIX CONCRETO" u="1"/>
        <s v="CASA DAS BOMBAS" u="1"/>
        <s v="THAMYRES AGIOTA" u="1"/>
        <s v="CONCRETO E LAJE BRASIL NOVO" u="1"/>
        <s v="AEA ELETRICOS" u="1"/>
        <s v="ESCRITORIO" u="1"/>
      </sharedItems>
    </cacheField>
    <cacheField name="DESCRIÇÃO MATERIAL" numFmtId="0">
      <sharedItems containsBlank="1" count="4959" longText="1">
        <s v="ARG USO INTERNO AC1 20KG FORT"/>
        <s v="CAÇAMBA"/>
        <s v="TELHA OND. CRFS BRASILIT 2,44X1,10X8MM"/>
        <s v="TELHA OND. CRFS BRASILIT 2,13X1,10X8MM"/>
        <s v="TELHA OND. CRFS BRASILIT 1,83X1,10X8MM"/>
        <s v="CUMEEIRA T.O. 1,10X300MM CRFS BRASILIT 15GR"/>
        <s v="TELHA CERAMICA ROMANA IMP. REALEZA GOLD BARROBELLO"/>
        <s v="TELHA CERAMICA PAULISTINHA CAPA IMPER  BARROBELLO"/>
        <s v="AMANCO TE SOLD. 50MM"/>
        <s v="AMANCO CAP SOLD. 50MM"/>
        <s v="AMANCO LUVA SOLD. 50MM"/>
        <s v="AMANCO TE ESG. 50MM"/>
        <s v="AMANCO JOELHO 90 ESG. 50MM"/>
        <s v="AMANCO JOELHO 90 ESG. 100MM"/>
        <s v="AMANCO CORPO CX.SIF. 150X150X50"/>
        <s v="AMANCO CORPO CX.SIF. 100X100X50"/>
        <s v="AMANCO TE SOLD. 25MM"/>
        <s v="AMANCO JOELHO 90 SOLD. 25MM"/>
        <s v="AMANCO JOELHO 90 AZUL RD 25X1/2"/>
        <s v="AMANCO TUBO 6M MARROM SOLD. 25MM"/>
        <m/>
        <s v="ARMACAO PRESBOW P/1 ISOL MEDIA"/>
        <s v="ISOLADOR ROLDANA 67X72 PRESSBOW"/>
        <s v="ELETRODUTO GALV MED 2 (0,75)C/LV"/>
        <s v="BETONEIRA CID RENTAL 400L 220V"/>
        <s v="TESTE E LAUDO DE ESTANQUEIDADE DE GÁS"/>
        <s v="ARGAMASSA PARA PORCELANATO INTERNO 20KG CINZA"/>
        <s v="REVESTIMENTO RETIFICADO FORMA BRANCO BRILHANTE 32X60CM CAIXA 2,30 M²"/>
        <s v="ARGAMASSA USO INTERNO ACI 20KG 45X25X10CM CINZA"/>
        <s v="REJUNTE FLEXÍVEL 5KG BRANCO WEBER QUARTZOLIT"/>
        <s v="REJUNTE FLEXÍVEL, CINZA PLATINA, 5KG"/>
        <s v="PORCELANATO YORK SGR CINZA 87,7X87,7 CAIXA 1,54M²PORTINARI"/>
        <s v="FRETE"/>
        <s v="AREIA MÉDIA"/>
        <s v="PEDRA N1"/>
        <s v="PEDRISCO "/>
        <s v="CIMENTO CPII 50KG"/>
        <s v="PERFIL UDE  100X40X17X2,25 MM"/>
        <s v="PERFIL UDE 150x50x17x2,65 mm"/>
        <s v="BAUTECH 5000 SUPER 18KG"/>
        <s v="COMPEL BROXA PLASTICA RET MEDIA"/>
        <s v="FENIX 1300/09 ROLO LA ZERO RESPINGO 09CM"/>
        <s v="FUTURA FUTURIT ESM SINT.BRILHO VERDE FOLHA 3,6L"/>
        <s v="TAXA PREFEITURA"/>
        <s v="ADESIVO PVA DENVERFIX XA35 50 KG"/>
        <s v="MANTA DRENAGEM 15 - 2.15 LARG"/>
        <s v="PAINEL STANDARD 12,5X1200X1800MM"/>
        <s v="CANALETA F-530 3000MM DRYWALL"/>
        <s v="REGULADOR P/ PERFIL F530"/>
        <s v="TIRANTE RIGIDO C/ ELO 1000 MM"/>
        <s v="MASSA PRONTA P/ DRYWALL MAXCRYL 30 KG"/>
        <s v="TABICA LISA 48X40X3000MM BRANCA"/>
        <s v="FITA TELADA FIBATAPE ROLO 90M"/>
        <s v="PARAFUSO GN25 ANCORA CAIXA COM 1000 PECAS"/>
        <s v="REVESTIMENTO RETIFICADO FORMA BRANCO BRILHANTE32X60CM CAIXA 2,30 M²"/>
        <s v="TOMADA RED 2P+T 10A 250V C/HASTE PT GRIS"/>
        <s v="TOMADA RED HOR 2P+T 20A 250V S/PLACA PT"/>
        <s v="LUMINARIA EMERG 30LED BIV 100LM SLIM SEG"/>
        <s v="TAMPA ALUM CEGA 1"/>
        <s v="TAMPA ALUM CEGA 3/4 OU 1/2"/>
        <s v="TAMPA P/1 TOM RED 3/4 OU 1/2"/>
        <s v="TAMPAO PLASTICO PVC 1"/>
        <s v="TAMPAO PLASTICO PVC 3/4"/>
        <s v="Pu construcao tubo - 420 gramas - Branco"/>
        <s v="Parafuso brocante - milheiro"/>
        <s v="Telhas PVR40/980 Simples 0,50 2975 Branco Branco"/>
        <s v="Concreto FCK 25,0 MPA B0 Slump 12,00+/-2,00 PISO"/>
        <s v="BOMBA ESTAC B1/B1+2 ATE 20M3"/>
        <s v="MARTELETE 30KG 220V"/>
        <s v="AREIA MEDIA ENSACADA 20KG"/>
        <s v="PEDRA NUMERO 1 ENSACADA 20KG"/>
        <s v="CIMENTOCNSENTREGACIMENTO CPII 50KG LIZ"/>
        <s v="TELA NYLON TAPUME TELAPLAST  PLASTCOR 1,20M X 50M FIT LARANJA"/>
        <s v="CUNHA P/PISO/AZ NIVEL.SLIM CORTAG C/100"/>
        <s v="ESPACADOR NIVELADOR SLIM 2,0MM C/1000 PCS"/>
        <s v="CAMINHÃO MUNK "/>
        <s v="ESCADA EXTENSIVA 12 METROS"/>
        <s v="ANDAIME 1 X 1,5"/>
        <s v="PLATAFORMA "/>
        <s v="DIAGONAL "/>
        <s v="TB RD 50,80 X 1,55 MM (2&quot;)GALV"/>
        <s v="IMPOSTO"/>
        <s v="PAINEL P/ ANDAIME 1,0 X 1,5 M"/>
        <s v="PISO METALICO P/ ANDAIME 1,0 X 1,5 M"/>
        <s v="DIAGONAL P/ ANDAIME 1,0 X 1,5 M"/>
        <s v="RODIZIO ROTATIVO"/>
        <s v="ELETRODUTO GALV LEVE 3/4 (0,50) C/LV"/>
        <s v="CURVA GALV 90G 3/4"/>
        <s v="CONDULETE ALUM MULTI X 3/4 S/T"/>
        <s v="UNIDUT MULTIPLO ALUM 3/4"/>
        <s v="UNIDUT RETO ALUM 3/4"/>
        <s v="ABRACADEIRA GALV D C/PARAF 3/4"/>
        <s v="ABRACADEIRA GALV D C/PARAF 2"/>
        <s v="SERRA COPO BIMETAL FAST CUT 1.1/8 29MM"/>
        <s v="MANGUEIRA LISA PONTA AZ 3/4 X 3,0MMC/100"/>
        <s v="CABO FLEX750V 2,5MM2 BC"/>
        <s v="MINI DISJUNTOR BIPOLAR 20A CURVA C 3KA"/>
        <s v="MINI DISJUNTOR BIPOLAR 32A CURVA C 3KA"/>
        <s v="MINI DISJUNTOR UNIPOLAR 20A CURVA C 3KA"/>
        <s v="GRAMPO CROSBY CLIPS GALV 3/8 - 8/10MM"/>
        <s v="ELETRODO 2,50 KG (7018)"/>
        <s v="ELETRODO 2,50 KG"/>
        <s v="Forro PVC Plasbil - Gemini Frisado-7x200x7000mm - Branco"/>
        <s v="Roda forro nobre pvc Plasbil 6000mm"/>
        <s v="CALHA 2X32W 150005"/>
        <s v="LAMP. TUBO LED 20,5W 6500K T8 BIV TASCHIBRA"/>
        <s v="SELADOR ACR 18L FUTURA"/>
        <s v="TINTA PISO AMARELO 18L FUTURA"/>
        <s v="TINTA PISO VERMELHO SEGURANÇA 18L FUTURA"/>
        <s v="TRINCHA 500 - 2 LATEX &amp; ACRILICA TIGRE"/>
        <s v="CORALIT BRI ALUMINIO ULTRA RESIST 3,6L CORAL"/>
        <s v="BOCAL RED. 4&quot; CHAPA GALV."/>
        <s v="CALHA GALV.60CM X 26 (0,50MM) SOB.MEDIDA"/>
        <s v="CABECEIRA CALHA GALV. 40CM A 60CM X 26 (0,50MM)"/>
        <s v="DECA BASE VALV.HYDRA MAX 4550 504 1.1/2"/>
        <s v="DECA CANOPLA VALV.HYDRA MAX PRO PUBLICA"/>
        <s v="DECA BASE GAVETA 4509 502 1.1/2"/>
        <s v="CEMIX ACABAMENTO C50 1.1/2"/>
        <s v="DECA BASE GAVETA 4509 202 3/4"/>
        <s v="CEMIX ACABAMENTO C50 3/4 F"/>
        <s v="AMANCO TUBO VDE PONTA AZUL DN38"/>
        <s v="SANTA MARINA BACIA CONVENCIONAL BCA**"/>
        <s v="TUPAN ASS.UNIV PP PREMIUM CONV BR"/>
        <s v="ALPHA MET TORN.AUTOMATICA PAREDE 3200"/>
        <s v="CENSI TUBO EXTENS.BR 7150"/>
        <s v="CENSI TUBO DE LIGACAO FLEX.BR 7290"/>
        <s v="CLARINOX GRELHA INOX QUAD.15CM C/CX ROT.-5117"/>
        <s v="TORALF PARAFUSO B-10 LAT. 75MM C/2 P/BACIA 1070"/>
        <s v="CENSI ANEL DE VED.P/BACIA C/GUIA 7490"/>
        <s v="AMANCO TUBO 6M MARROM SOLD. 50MM"/>
        <s v="AMANCO LUVA CORRER SOLD. 50MM"/>
        <s v="AMANCO LUVA SOLD. 25MM"/>
        <s v="AMANCO ADAPT. CURTO SOLD. 50X1.1/2"/>
        <s v="AMANCO ADAPT. CURTO SOLD. 25X3/4"/>
        <s v="SCOPO VEDA ROSCA 18MM X 50 MT"/>
        <s v="AMANCO TE AZUL RD 25X1/2"/>
        <s v="QUADRO DISTR CH EMB 28/20 100A"/>
        <s v="KIT BARRAMENTO TRIFASICO 28DIN 100A"/>
        <s v="MINI DISJUNTOR TRIPOLAR 40A CURVA 3KA"/>
        <s v="MINI DISJUNTOR BIPOLAR 25A CURVA C 3KA"/>
        <s v="MINI DISJUNTOR BIPOLAR 16A CURVA C 3KA"/>
        <s v="MINI DISJUNTOR UNIPOLAR 16A CURVA C 3KA"/>
        <s v="TB RD 50,80 X 1,55 MM (2&quot;) GALV"/>
        <s v="TB RD 31,75 X 1,55 MM (1.1/4&quot; GALV"/>
        <s v="TB RD 38,10 X 1,55 MM (1.1/2&quot;) GALV"/>
        <s v="IMPOSTO "/>
        <s v="BUCHA FIXACAO IVPLAST NYLON 08 C/500"/>
        <s v="CABO FLEX COBRECOM 1,50 MM PRETO"/>
        <s v="CABO FLEX COBRECOM 2,50 MM AZUL CLARO"/>
        <s v="CABO FLEX COBRECOM 2,50 MM PRETO"/>
        <s v="CABO FLEX COBRECOM 4,00 MM PRETO"/>
        <s v="CABO FLEX COBRECOM 4,00 MM VERMELHO"/>
        <s v="CAIXA INSPECAO PVC 08 X 150MM RAYCON DR122"/>
        <s v="CONDUITE CORRUGADO PVC AMARELO ADTEX 25MM 3/4"/>
        <s v="CONDUITE PRE-ZINCADO B LEVE 3/4"/>
        <s v="CONEXAO PRE-ZINCADO LEVE CURVA 2 90 X 3/4"/>
        <s v="DAISA DAILET MULTIPLO S/TAMPA A 3/4 034X"/>
        <s v="DAISA PLACA P/DAILET A 3/4 1 TOMADA"/>
        <s v="DAISA PLACA P/DAILET A 3/4 CEGA"/>
        <s v="DAISA UNIDUT 08 CONICO 3/4 UCN034C-PB"/>
        <s v="DAISA UNIDUT 35 RETO B 3/4 URN034C"/>
        <s v="DISCO CORTE INOX 4 1/2 1,0 7/8 FINE CUT"/>
        <s v="FITA ALUMINIO P/PARA RAIO 7/8 X 1/8 C/6 MTS XADAI"/>
        <s v="FITA ISOLANTE TIGRE USO GERAL 20MTS"/>
        <s v="GRAMPO P/HASTE CELIO FERRARI GTDU 5/8 X 3/4"/>
        <s v="LUZ EMERGENCIA 30 LEDS SEGURIMAX LITIOSLIM"/>
        <s v="PARAF.SEXT.ROSCA SOBERBA 3/16 X 50 REF 08745"/>
        <s v="REFLETOR LED EMPALUX 200W 6500K BIV IP66"/>
        <s v="TAMPA GALVANIZADA P/CX DE INSP PVC RAYCON 08"/>
        <s v="TERMINAL FUNDIDO INCOBRAME 50MM"/>
        <s v="TOMADA PERLEX REDONDA 10A PT 5511PR"/>
        <s v="TOMADA PERLEX REDONDA 20A VM 5515VM"/>
        <s v="TRAMONTINA TAMPAO A 3/4 56114/252"/>
        <s v="COMPENSADO NAVAL – TABELA BASQUETE OFICIAL, COM ARO E REDE"/>
        <s v="TUBO REDONDO 3&quot; TRAVE FUTSAL"/>
        <s v="REDE PARA FUTSAL, EM FIO DE POLIETILENO 100%"/>
        <s v="TUBO REDONDO 3&quot; POSTE VOLEIBOL"/>
        <s v="CABO DE AÇO GALVANIZADO"/>
        <s v="REDE PARA VOLEIBOL"/>
        <s v="viga (11) c/5 mt"/>
        <s v="PAINEL METALICO MECAN 1.00x1.50m GALVANIZADO"/>
        <s v="DIAGONAL METALICA MECAN 2.12m GALVANIZADO"/>
        <s v="PISO METALICO METALSAFE 0.30x1.50m"/>
        <s v="RODA METALICA C/ ROLAMENTO DIVERSOS POLIURETANO FREIO"/>
        <s v="CALHA GALV.100CM X 26 (0,50MM) SOB.MEDIDA"/>
        <s v="PERFIL U DE  150x50x17x2,65 mm"/>
        <s v="RESINA ACR BRI 18L EUCATEX"/>
        <s v="TINTA PISO AZUL 18L FUTURA"/>
        <s v="TINTA PISO CONCRETO 18L FUTURA"/>
        <s v="TINTA PISO AMARELO 3,6L FUTURA"/>
        <s v="PISO VERMELHO 3,6L SUVINIL"/>
        <s v="TINTA PISO BRANCO 3,6L FUTURA"/>
        <s v="FITA CREPE 18MM X 50M ADERE"/>
        <s v="ROLO 05CM LA SINTETICA C/CABO 1366 TIGRE"/>
        <s v="THINNER 16 5L ITAQUA"/>
        <s v="FUTURIT ESMALTE BRI AZUL FRANCA 3,6L STANDARD FUTURA"/>
        <s v="REDONDO MECANICO 1/2&quot; - 12,50MM 6,00 KG/BR"/>
        <s v="CANTONEIRA 1&quot; X 1/4 - 13,54 KG/BR"/>
        <s v="VIGA ENRIJ. 10&quot; X 2,65MM 250X70X17 54,00 KG/BR"/>
        <s v="BARRA CHATA 3/4 X 1/8 - 2,90 KG/BR * A"/>
        <s v="COLA SELANTE PU40 CIBRAFLEX CZ 400GR"/>
        <s v="LONA PRETA SERLONAS 4X100"/>
        <s v="DIAGONAL METALICA DIVERSOS 2.12m"/>
        <s v="PAINEL METALICO DIVERSOS 1.00x1.50m"/>
        <s v="GUARDA CORPO C/ PORTA DIVERSOS 1.50m"/>
        <s v="BARRA LIGACAO METALSAFE 1.50m A"/>
        <s v="PORC YORK SGR BOLD A60X60 CX1,77 PORTINA"/>
        <s v="Cabine STANDARD com 01 limpeza na semana"/>
        <s v="BETONEIRA 220CV"/>
        <s v="BOTINA SEG.CART.R10 ELASTICO N40"/>
        <s v="BOTINA SEG.CART.R10 ELASTICO N41"/>
        <s v="BOTINA SEG.CART.R10 ELASTICO N42"/>
        <s v="BOTINA SEG.CART.R10 ELASTICO N43"/>
        <s v="LUVA VAQ/REFOR.ZANEL BLISTER 07CM"/>
        <s v="CAÇAMBA "/>
        <s v="CABO FLEX HEPR 1KV 2X4,0MM PT"/>
        <s v="concreto 25 mpa , sem bomba . Pedrisco . Slump 12"/>
        <s v="sapatas ajustáveis"/>
        <s v="escadas marinheiro 3mts"/>
        <s v="BANHEIRO STANDARD 2 limpezas semanais "/>
        <s v="BRITA N1"/>
        <s v="ESCADA METALICA DIVERSOS 2.00m"/>
        <s v="FUTURA MASSA CORRIDA PVA BALDE 25KG"/>
        <s v="FUTURA STANDARD SUPER RENDIMENTO BRANCO 18L"/>
        <s v="TINTA PISO VERDE 18L FUTURA"/>
        <s v="ROLO 23CM LA ANTIRRESPINGO ECON 1376 TIGRE"/>
        <s v="SUPORTE PARA ROLO 1301 23CM TIGRE"/>
        <s v="FITA CREPE 24MM X 50M ADERE"/>
        <s v="ESMALTE COR E PROTECAO BRI ALUMINIO 900ML SUVINIL"/>
        <s v="BLOCO DE CONCRETO VEDACAO COM FUNDO 14X19X39CM"/>
        <s v="JOELHO ESG 150X90 -"/>
        <s v="COLA PVC TIGRE FRASCO"/>
        <s v="MALHA POP 3.4 2X3 20X20"/>
        <s v="BARONEFLEX 700 FIBRAS 18KG CX"/>
        <s v="PEDRISCO (MT3)"/>
        <s v="BROXA"/>
        <s v="TALABARTE Y ELASTICO ABOSORV. MOSQ. 55MM"/>
        <s v="CINTO PARAQUEDISTA 3 PONTOS SEM TALABARTE"/>
        <s v="calha de beiral corte de 500x0.5mm"/>
        <s v="suporte para calha sobre medida de barra chata em alumínio na largura de 3/4"/>
        <s v="reparo em tubulação de 100mm. troca de conexões e encanamento somente a parte onde estiver quebrado ou com vazamento."/>
        <s v="DESCONTO"/>
        <s v="DIARIA DE RETROESCAVADEIRA"/>
        <s v="MOBILIZAÇÃO DA MÁQUINA"/>
        <s v="TUBO GALV.LEVE 2&quot;X1,95MM 50,80 S/ROS-15,00 KG"/>
        <s v="BARRA CHATA 1&quot; X 1/4 - 7,68 KG/BR"/>
        <s v="GONZO C/ABA N - 4 ABA 25MM X 80MM ALTURA"/>
        <s v="BARRA CHATA 3/4 X 1/8 - 2,90 KG/BR"/>
        <s v="ABRACADEIRA D C/PARAFUSO G 2 1/2 C/ 50 AIEDEM"/>
        <s v="CLIPS P/CABO DE ACO STARFER 12 13,0-1/2"/>
        <s v="DAISA DAILET VERSATIL C/PESCOCO 3/4 LB"/>
        <s v="FIORI MICTORIO SIFONADO BR"/>
        <s v="CEMIX VALV. MICTORIO METAL 214"/>
        <s v="DECA BACIA P-11 CONV.IZY GE17"/>
        <s v="DECA BACIA P-510 CONV.S/ABER.V.PLUS GE17"/>
        <s v="TORALF PARAFUSO B-12 LAT. 90MM C/2 P/TANQUE 1089"/>
        <s v="DECA LAVAT.L-510 V.PLUS/ASPEN 45X35 GE17"/>
        <s v="DECA COLUNA C-510 V.PLUS SUSPENSA GE17"/>
        <s v="CEMIX TORN.LAVAT.ALAV. B.ALT HOSPITALAR MESA 515"/>
        <s v="CEMIX VALV.P/LAVATORIO - 124"/>
        <s v="TORALF PARAFUSO B-8 LAT. 65MM C/2 P/LAVAT 1071"/>
        <s v="LEVE BARRA APOIO RETA 40CM ALUM.PR"/>
        <s v="LEVE BARRA APOIO RETA 80CM ALUM.PR"/>
        <s v="DECA CANOPLA VALV.HYDRA MAX C"/>
        <s v="CENSI TUBO DE LIGACAO FLEX.CR.7289"/>
        <s v="EMMETI DUCHA HIG.ECO.1/2 GAT.MET.RG.MET.CR B665013"/>
        <s v="TUPAN ASS.UNIV PP SOLUTION CONV BR"/>
        <s v="CEMIX TORN.PAR AUTOMATICA 2001"/>
        <s v="ESTEVES SIF.LAV.EUR.1X1.1/2 TS30 VSM080CWG"/>
        <s v="AMANCO JOELHO 90 C/VISITA ESG. 100X50"/>
        <s v="AMANCO TUBO 6M ESG. 50MM"/>
        <s v="TELA ALAMBRADO MALHA 2&quot; FIO 10 GALV. 2,30"/>
        <s v="SUPER RENDIMENTO BRANCO 18L FUTURA"/>
        <s v="ROLO 23CM LA SINTETICA 1312 TIGRE"/>
        <s v="BETONEIRA 220V"/>
        <s v="ANDAIME 1,5 X 1,5"/>
        <s v="PLATAFORMA 1,5"/>
        <s v="DIAGONAIS"/>
        <s v="Painel andaime 1,5X1,5"/>
        <s v="Diagonais para travamento de andaimes de 1,50 mts."/>
        <s v="Barra de ligação para andaimes de 1,50 mts"/>
        <s v="Plataformas metálicas p/ andaimes de 1,50 mt"/>
        <s v="Sapata com roscas ajustáveis"/>
        <s v="PAINEL ANDAIME 1,5 X 1,5"/>
        <s v="PLATAFORMAS"/>
        <s v="SAPATAS"/>
        <s v="PEDRA I MT³"/>
        <s v="CANTONEIRA AZULEJO EM L 3/4 BRANCA"/>
        <s v="BARONE SILICONE TUBO 253 GR INCOLOR"/>
        <s v="PYRAMID DISCO DIAMANT PORCELANATO COMBATE TURBO"/>
        <s v="JOGOS DE RODA"/>
        <s v="CANTONEIRA 1.1/4 X 1/4 - 17,27 KG/BR"/>
        <s v="folha de madeirite preto ( plastificado ) 10 mm"/>
        <s v="Concreto , 25 Mpa  pedrisco, Slump bomba piso acabado liso "/>
        <s v="Bomba"/>
        <s v="TELA ALAMBRADO MALHA 2&quot; FIO 12 GALV."/>
        <s v="ARAME FIO 18 GALV."/>
        <s v="PINGADEIRAS DE MURO - FD-16 - FDEPreço"/>
        <s v="CONTAIMER 6M"/>
        <s v="PEÇAS DE 1M"/>
        <s v="SAPATADAS"/>
        <s v="ROLO 23CM LA CARNEIRO 1316 TIGRE"/>
        <s v="ROLO 15CM LA SINTETICA C/CABO 1366 TIGRE"/>
        <s v="TINTA PISO VERDE 3,6L FUTURA"/>
        <s v="CORALIT BRI AZUL MAR ULTRA RESIST 3,6L CORAL"/>
        <s v="TB RD 31,75 X 1,50 MM (1.1/4&quot;) GALV"/>
        <s v="IPI"/>
        <s v="Roda Forro U PVC Plasbil - 6000mm | NCM: 39162000"/>
        <s v="Forro PVC Plasbil - Forro PVC-Gemini Frisado-7x200x4000mm - Branco | NCM: 39162000"/>
        <s v="FENIX 1300/23 ROLO LA ZERO RESPINGO 23CM"/>
        <s v="FENIX 3501/23 SUPORTE DE PRESSAO REFORCADO P/ ROLO 23CM"/>
        <s v="FUTURA FUTURIT ESM SINT.BRILHO GELO 3,6L"/>
        <s v="FUTURA MASSA CORRIDA PVA BALDE 25KG ["/>
        <s v="ITAQUA AGUARRAZ 5L"/>
        <s v="ITAQUA THINNER 116 5L"/>
        <s v="ROMA 301/005 TRINCHA CABO PRETO/CERDA GRIS 301 2&quot;"/>
        <s v="BASE MF CORALIT ALTO BRILHO ULTRA RESIST 3,2L CORAL AZUL MAR - RM GL RM163 CORALIT ULTRA RESISTENCIA"/>
        <s v="PISO AZUL 18L SUVINIL"/>
        <s v="LONA PRETA EXTRA FINA 4X100"/>
        <s v="MASSA CORRIDA 25KG BALDE FUTURA"/>
        <s v="LIXA MASSA 100 TIGRE"/>
        <s v="AGUARRÁS 5L ITAQUA"/>
        <s v="FUTURA PREMIUM TINTA PARA PISO AZUL 18L"/>
        <s v="UNIDUT RETO ALUM 2"/>
        <s v="UNIDUT MULTIPLO 2"/>
        <s v="ELETRODUTO GALV MED 3 (1,11) C/LV"/>
        <s v="UNIDUT CONICO ALUM 3"/>
        <s v="CONDULETE MULTIPLO C/TP X 3"/>
        <s v="INTERRUPTOR SIMPLES 10A AM GRIS"/>
        <s v="TAMPA ALUM P/1 INT SIMPLES 1/2 - 3/4"/>
        <s v="WC QUÍMICO STANDARD O01XZV, LIMPEZA SEMANAL"/>
        <s v="ANDAIME DE 1,5 C/"/>
        <s v="PISOS METÁLICOS 1,5"/>
        <s v="RODAS GIRATÓRIAS C/ FREIO"/>
        <s v="ESCADAS P/ ANDAIME"/>
        <s v="FRETE DE RETIRA"/>
        <s v="PAINEL 1X1"/>
        <s v="TAXA DE MOBILIZAÇÃO"/>
        <s v="ARGAMASSA PARA PORCELANATO INTERNO 20KG CINZA QUARTZOLIT"/>
        <s v="PORCELANATO RETIFICADO MUNARI BRANCO ACETINADO 60X60CM CAIXA 1,80 M²"/>
        <s v="ESPACADOR NIVELADOR SLIM 2,0 MM C/1000 PCS"/>
        <s v="TEL AUTO-BROCANTE SX AUTO BR CH.5/16 N12X3"/>
        <s v="TEL AUTO-BROCANTE SX AUTO BR CH.5/16 N12X1"/>
        <s v="TEL AUTO-BROCANTE P/EMENDA SX AUTO BR CH.5/16 N12X7/8 COSTURA"/>
        <s v="AREIA GROSSA"/>
        <s v="Argamassa para Porcelanato Interno 20kg Cinza Quartzolit, CINZA, 20KG"/>
        <s v="Porcelanato York WH 87,7x87,7cm Caixa 1,54m² Retificado Branco, BRANCO, ., 87,7X87,7"/>
        <s v="Rejunte Flexível, Cinza Platina, 5kg, CINZA PLATINA, 5KG,"/>
        <s v="GUIA 70X30X3000MM"/>
        <s v="MON TANTE 70X30X3000MM DRYWALL"/>
        <s v="MAS SA PRONTA P/ DRYWALL MAXCRYL 15 KG"/>
        <s v="PAR AFUSO GN25 ANCORA"/>
        <s v="KIT PORTA PRONTA P/ DRYWALL 82CMX95MM ESQUERDO"/>
        <s v="AMANCO JOELHO 45 ESG. 150MM"/>
        <s v="VIDRO INCOLOR 3MM COMUM – SÓ CORTADO"/>
        <s v="0,690 x 0,120"/>
        <s v="0,705 x 0,120"/>
        <s v="0,690 x 0,300"/>
        <s v="MASSA CINZA"/>
        <s v="blocos 14x19x39"/>
        <s v="meio bloco 14"/>
        <s v="GIRICA CARRINHO DE MAO - 60 LITROS - EXTRA FORTE"/>
        <s v="ESPUMA EXPANSIVA quartz 320G"/>
        <s v="REJUNTE QUARTZOLIT 5KG"/>
        <s v="PU CINZA 280ML"/>
        <s v="Argamassa Int 20K Quart"/>
        <s v="AREIA MÉDIA "/>
        <s v="ANDAIME DE 1,5 ( 2 TORRES C/ 8M E 02 TORRES C/ 5M )"/>
        <s v="TUBO GALV.LEVE 2&quot;X1,95MM 50,80 S/ROS-15,00"/>
        <s v="TUBO GALV.LEVE 1.1/2X1,95MM 38,1 S/ROS12,46"/>
        <s v="CURVA 180 - 1&quot;.1/2"/>
        <s v="TAMPAO P/TUBO 2&quot; - 50,8MM"/>
        <s v="VEDA CALHA ACRILICO CORTAG"/>
        <s v="VALVULA LAVATORIO S/L 7/8 SLIM"/>
        <s v="BARONEFLEX PU40 MULTIUSO"/>
        <s v="PARAF BROCANTE SEX C/ARR"/>
        <s v="CANTONEIRA ALUM.L 3/4 3MT"/>
        <s v="AMANCO JOELHO 45 ESG. 100MM"/>
        <s v="AMANCO LUVA SIMPLES ESG. 100MM"/>
        <s v="AMANCO TUBO 6M ESG. 100MM"/>
        <s v="AMANCO ADESIVO PVC 850G"/>
        <s v="REDE PARA FUTSAL, EM FIO DE POLIETILENO 100% PURO DE ALTA DENSIDADE COM 02MM DE ESP."/>
        <s v="REDE PARA VOLEIBOL, COM MEDIDA OFICIAL, EM FIO DE POLIETILENO 100% PURO, COM_x000a_02MM, MALHA 10X10CM, COM 04 LONAS IMPERMEÁVEIS E COSTURA DUPLA."/>
        <s v="CURVA 180 X 1.1/2&quot; GALV."/>
        <s v="PINO PARA SUPORTE 1/2 7 CM"/>
        <s v="CHUMBADOR CBA 1/4&quot; X 3&quot;"/>
        <s v="CHUMBADOR CBA 1/4&quot; X 2&quot;"/>
        <s v="DISCO FLAP 40 4.1/2&quot;"/>
        <s v="ABRACADEIRA U JL J 4 C/050"/>
        <s v="PARAF.MAD.CH F.PHILIPS 4,5 X45 ZI C/BUCHA 08 C/200 PCT"/>
        <s v="Soleiras de 20cmx3m"/>
        <s v="Soleira de 82*17,5"/>
        <s v="PERFIL U "/>
        <s v="Instalação de calhas moldura "/>
        <s v="ARGAMASSA AC3 CINZA 20KG QUARTZOLI"/>
        <s v="BASE P CORALIT ALTO BRILHO ULTRA RESIST 3,2L CORAL CASTELO DO DESERTO GL 5186 20YY 53/124 CORALIT ULT"/>
        <s v="BASE P CORALIT ALTO BRILHO ULTRA RESIST 3,2L CORAL BRONZE PALM SPRINGS GL 5203 20YY 39/130 CORALIT UL"/>
        <s v="TUBO PVC BRANCO 75MM 6MTS"/>
        <s v="JOELHO BRANCO 75MM 90 G"/>
        <s v="TUBO PVC BRANCO 100MM 6MTS"/>
        <s v="JOELHO BRANCO 100MM 90 G"/>
        <s v="PA AJUNTADEIRA BICO NR3 COM CB Y PLAST - COLLINS"/>
        <s v="ENXADA LARGA FORJADA 1;5L COM CB - COLLINS"/>
        <s v="TALHADEIRA ACO LORD 3/4 X 12"/>
        <s v="PONTEIRO ACO LORD 3/4 X 12"/>
        <s v="MARRETA TEKFUND C/CABO 1500GR"/>
        <s v="TUBO GALV.LEVE 1.1/2X1,95MM 38,1 S/ROS12,46 K"/>
        <s v="METALON 60 X 40 GALVANIZADO 1,25MM 12,23 KG/BR"/>
        <s v="METALON 25 X 25 GALVANIZADO 1,25MM 5,72 KG/BR"/>
        <s v="CHAPA GALV.18 -1,25MM 3 X 1,20 -10,20 KG/M2"/>
        <s v="TELA ALAMBRADO MALHA 2&quot; FIO 12 GALV. 1,950"/>
        <s v="TELA ALAMBRADO MALHA 2&quot; FIO 10 GALV. 4m"/>
        <s v="TELA ALAMBRADO MALHA 2&quot; FIO 10 GALV. 2,40m"/>
        <s v="ARAME FIO 16 GALV."/>
        <s v="QUADRO DISTR CH SOB 16/12 100A"/>
        <s v="BARRAMENTO BIFASICO 16DIN 100A"/>
        <s v="REFLETOR LED PLAY 200W 6500K PT"/>
        <s v="TOMADA RED HOR 2P+T 20A 250V S/PLACA VM"/>
        <s v="CABO FLEX750V 1,5MM2 PT"/>
        <s v="CABO FLEX750V 2,5MM2 VM"/>
        <s v="CABO FLEX750V 2,5MM2 AM"/>
        <s v="CABO FLEX750V 2,5MM2 AZ CL"/>
        <s v="ABRACADEIRA GALV D C/CUNHA 3/4"/>
        <s v="BUCHA S8 PARAFUSO PVC"/>
        <s v="PARAFUSO SEXTAVADO 3/16X60MM P/BUCHA S08"/>
        <s v="BROCA ACO RAPIDO 6,00MM"/>
        <s v="BROCA SDS PLUS 8MM X 95MM X 160MM"/>
        <s v="QUADRO CEMAR II EMB S/B 4364 44/32 100A"/>
        <s v="ABRACADEIRA TIPO U GALV.OMEGA 4"/>
        <s v="PAINEL METALICO FORTEQUIP 1.00x1.50m"/>
        <s v="DIAGONAL METALICA FORTEQUIP 2.12m"/>
        <s v="PISO METALICO FORTEQUIP 0.37x1.50m"/>
        <s v="MINI DISJUNTOR BIPOLAR 50A CURVA C 3KA"/>
        <s v="HASTE ATERR B. CAMADA 5/8 X 2,40MTS"/>
        <s v="CABO FLEX750V 6,0MM2 PT"/>
        <s v="CABO FLEX750V 6,0MM2 AZ CL"/>
        <s v="CONDULETE ALUM MULTIPLO X 3/4 S/T S/PINT"/>
        <s v="TAMPA ALUM 1/2-3/4 CEGA S/PINTURA"/>
        <s v="CONDULETE ALUM LB 3/4 S/TP S/ROSC S/PINT"/>
        <s v="TAMPA CEGA 1/2 E 3/4 S/PINTURA"/>
        <s v="LT 06"/>
        <s v="CUBAS DE LOUÇA"/>
        <s v="FENIX 1000/09 ROLO LA DE CARNEIRO 100% 09CM ["/>
        <s v="FUTURA FUTURIT ESM SINT.BRILHO AZUL DEL REY 3,6L"/>
        <s v="ITAQUA AGUARRAZ 5L ["/>
        <s v="PFW ASTM-A572-50 200 X 15 X 6.000"/>
        <s v="PFW ASTM-A572-50 200 X 22,5 X 6.000"/>
        <s v="PFW ASTM-A572-50 150 X 18 X 6.000"/>
        <s v="CHAPA DE A/C - SAE 1010/20 DE #1/4&quot; (6,30) X 200 X 400 MM "/>
        <s v="CHAPA DE A/C - SAE 1010/20 DE #1/4&quot; (6,30) X 200 X 200 MM"/>
        <s v="TB RD 31,75 X 1,55 MM (1.1/4&quot;) GALV"/>
        <s v="FRETE "/>
        <s v="PLATAFORMA"/>
        <s v="PLATAFORMAS 1,5"/>
        <s v="RODAS"/>
        <s v="2 redes de proteção, Fio 2 Malha 12 cm c/ instalação e acessórios, branca."/>
        <s v="PLATAFORMA 1.5"/>
        <s v="DIAGONAL 1.5"/>
        <s v="PLATAFORMAS 1,5 X 1,5"/>
        <s v="TRAVAS"/>
        <s v="MISTURADOR PAREDE CABINHO 1/4 CEMIX VOLTA"/>
        <s v="TORNEIRA BICA MOVEL COZINHA CEMIX PAREDE"/>
        <s v="SIFAO SANF UNIVERSAL COPO CRO SSUC2"/>
        <s v="VALV AMERICANA 31/2 CR"/>
        <s v="PORTA GRELHA QUADRADO INOX 15CM INSTAL"/>
        <s v="GRELHA QUADRADA INOX C/FECHO 15CM INSTAL"/>
        <s v="MAXI AQUECEDOR ULTRA 220V 5500"/>
        <s v="ENGATE FLEXIVEL INOX 1/2X60CM NIPLE SOLTO"/>
        <s v="PARAFUSO GN25 ANCORA"/>
        <s v="CHU PARABOLT C/PO PB 3/8 X 5"/>
        <s v="BUC FISCHER ADESIVO EPOXI 1KG COMUM (ALTA FLUIDEZ - ESCORRE"/>
        <s v="LUMINARIA 2X32/40W DIFUSOR ACRILICO 84005"/>
        <s v="TINTA PISO BRANCO 18L FUTURA"/>
        <s v="ESPACADOR NIVELADOR SLIM 2,0 MM (BRANCO) PCT"/>
        <s v="JOELHO ESGOTO KRONA/FORTLEV/PLASTILIT 100X90MM"/>
        <s v="PEDRA 1"/>
        <s v="SAPATA DIVERSOS AJUSTAVEL"/>
        <s v="GUARDA CORPO S/ PORTA C/ ROD. METALSAFE 1.50m"/>
        <s v=" Resinado 2,20 x 1,10 x 10MM"/>
        <s v="Pontalete 6cm x 6cm Pinus c/3mts"/>
        <s v=" Prego 17 x 21"/>
        <s v="Sarrafo 2cm x 10cm Pinus c/3mts"/>
        <s v="CIMENTOCNSENTREGACIMENTO CPII 50KG LIZ/"/>
        <s v="ARGAMASSA ACIII SUPERKOLA"/>
        <s v="TERMINAL COMPRESSAO 50MM 1F1C M8"/>
        <s v="TERMINAL COMPRESSAO 35MM 1F1C M8"/>
        <s v="CABECOTE ALUMINIO 2.1/2"/>
        <s v="CABO FLEX 750V 50MM PT"/>
        <s v="CABO FLEX 750V 35MM VD"/>
        <s v="CABO FLEX 750V 35MM PT"/>
        <s v=" PAINEL METALICO 1,5M "/>
        <s v=" PLATAFORMA P/ ANDAIMES 1.5M"/>
        <s v="TELA NYLON TAPUME TELAPLAST PLASTCOR 1,20M X 50M FIT LARANJA"/>
        <s v="Painel andaime"/>
        <s v="Plataformas "/>
        <s v="Guarda corpo"/>
        <s v="OTTO B.NEUTROL 45 A LATA 900ML"/>
        <s v="TELHA OND. CRFS BRASILIT 1,83X1,10X6MM"/>
        <s v="TELHA OND. CRFS BRASILIT 2,13X1,10X6MM"/>
        <s v="PINUS/TABUA 30 BR 3,0M"/>
        <s v="HASTE C/ ROSCA PORCA 6X300MM FRAZAO"/>
        <s v="CONJUNTO DE VEDACAO 1/4 FRAZAO"/>
        <s v="FITA VEDA TUDO BRASILIT 0,20 X 10M"/>
        <s v="CONDULETE ALUM MULTIPLO X 2 C/T S/PINT"/>
        <s v="ABRACADEIRA GALV D C/CUNHA 2"/>
        <s v="DUTO CORR PEAD 2 DN63 PT"/>
        <s v="CABO FLEX750V 4,0MM2 CZ"/>
        <s v="CABO FLEX750V 2,5MM2 VD"/>
        <s v="CABO FLEX750V 25MM2 PT"/>
        <s v="CABO FLEX750V 25MM2 VD"/>
        <s v="KIT BARRAMENTO TRIFASICO 16DIN 100A"/>
        <s v="KIT BARRAMENTO TRIFASICO 34DIN 100A"/>
        <s v="CABO FLEX 750V 2,5MM BR"/>
        <s v="CABO FLEX 750V 2,5MM VM"/>
        <s v="CABO FLEX 750V 2,5MM PT"/>
        <s v="CABO FLEX 750V 2,5MM AM"/>
        <s v="CABO FLEX 750V 2,5MM CZ"/>
        <s v="CABO FLEX 750V 2,5MM AZ CL"/>
        <s v="FUTURA SUPER RENDIMENTO FOSCO LT BRANCO"/>
        <s v="ROLO ANTI RESPINGO TIGRE 1374/23CM S/C"/>
        <s v="CABO DE ROLO 1301/23CM TIGRE"/>
        <s v="TRINCHA TIGRE 500 2 1/2"/>
        <s v="CABO FLEX COBRECOM 2,50 MM VERDE"/>
        <s v="DISJUNTOR CAIXA MOLD TRIP 80A 690V"/>
        <s v="ARG PORCEL INT CZ 20KG ROYAL GRES"/>
        <s v="DEMOLIÇÃO, MOBILIZAÇÃO, EQUIPAMENTOS, E LIMPEZA DOS ENTULHOS."/>
        <s v="LOCAÇÃO DE PLATAFORMA AÉREA"/>
        <s v="ART"/>
        <s v="TELHA OND. CRFS BRASILIT 1,53X1,10X6MM"/>
        <s v="PARAFUSO GALVANIZADO R.S. 110MM FRAZAO"/>
        <s v="CONJUNTO DE VEDACAO 5/16 FRAZAO"/>
        <s v="ARGAMASSA COMUM"/>
        <s v="Viga 5cm x 11cm Cambará c/4mts"/>
        <s v="Ripa 1.5x5cm c/ 3, mts Cambará"/>
        <s v="TINTA PISO CINZA 18L FUTURA"/>
        <s v="FITA CREPE 48MM X 50M ADERE"/>
        <s v="TINTA PISO VERMELHO SEGURANÇA 3,6L FUTURA"/>
        <s v="TINTA PISO PRETO 3,6L FUTURA"/>
        <s v="CHAPA GALV.18 -1,25MM 2 X 1,20 -10,20 KG/M2"/>
        <s v="METALON 30 X 30 - 1,20MM - 6.69 KG/BR"/>
        <s v="DOBRADICA 3.1/2 X 3 REF.CAB. CHATA"/>
        <s v="DOBRA CH.FF 18 -2,20 MTS X 1,20 MM 9,70 KG M2"/>
        <s v="DOBRA CH. GALVANIZ. 16 -1,55MM 3,0MT 12,40 KG/M2"/>
        <s v="RUFO C.D 120X26 Ref.254"/>
        <s v="SELA CALHA PU40 CZA 400G Ref.84763"/>
        <s v="BUCHA P/FIXACAO 10 Ref.118110"/>
        <s v="PARAF CAB CHATA PHILLIPS 5,0X 60 CHIPB"/>
        <s v="CALHA GALV.85CM X 26 (0,50MM) SOB.MEDIDA"/>
        <s v="CALHA GALV.25CM X 26 (0,50MM) SOB.MEDIDA"/>
        <s v="FUTURA FUTURIT ESM SINT.BRILHO AZUL CELESTE 3,6L"/>
        <s v="FUTURA FUTURIT ESM SINT.BRILHO GELO 3,6L "/>
        <s v="ROMA 301/005 TRINCHA CABO PRETO/CERDA GRIS 3012&quot;"/>
        <s v="TRIONITE LIXA MASSA 100"/>
        <s v="ARGAMASSA  PORCELANATO"/>
        <s v="FRETE PLATAFORMA (SÓ IDA)"/>
        <s v="FUNDO DE QUADRO"/>
        <s v="FUTURA FUTURIT ESM SINT.FOSCO GRAFITE 3,6L"/>
        <s v="FUTURA STANDARD SUPER RENDIMENTO CONCRETO 18L"/>
        <s v="AVARIA ANDAIME TUBULAR 1,5 MT  "/>
        <s v="TUPAN ASS.UNIV PP EXPORT CONV BR"/>
        <s v="CENSI TUBO EXTENS.CROMADO 7154"/>
        <s v="ASTRA SPUD 1.1/2 BS5"/>
        <s v="Tampas em aço para voleibol"/>
        <s v="TB RET 60 X 40 X 1.50 FQ 1B"/>
        <s v="CAMINHÕES DE TERRA e MÁQUINA."/>
        <s v="FITA ANTID. PRETO 3M,"/>
        <s v="CONTAINER 2,5"/>
        <s v="RODA METAL. C/ ROLAMENTO DIVERSOS POLIURETANO FREIO"/>
        <s v="TELA ALAMBRADO MALHA 2&quot; FIO 12 GALV 3,0m"/>
        <s v="FUTURIT ESMALTE BRI AZUL CELESTE 3,6L STANDARD FUTURA"/>
        <s v="BASE B2 ESMALTE COR E PROTECAO BRI 3,2L SUVINIL SINO DA IGREJA GL SUVINIL E336"/>
        <s v="GESSO LENTO 40KG SIQUE"/>
        <s v="BASE A2 ESMALTE COR E PROTECAO BRI 3,2L SUVINIL MONTAO DE TRIGO GL SUVINIL G015"/>
        <s v="FUTURIT ESMALTE BRI CINZA MEDIO 3,6L STANDARD FUTURA"/>
        <s v="01776 ROLO 09CM LA SINTETICA C/CABO 1366 TIGRE"/>
        <s v="CIMENTO RETIRA"/>
        <s v="QUADRO DISTR PVC SOB 08 DIN BR"/>
        <s v="CABO FLEX750V 2,5MM2 PT"/>
        <s v="CABO FLEX750V 4,0MM2 VM"/>
        <s v="BROCA ACO RAPIDO 5,00MM"/>
        <s v="FITA ISOLANTE 18MMX20M PT FITECK"/>
        <s v="FITA ISOLANTE 18MM X 10M AZ FITECK"/>
        <s v="DUTO CORR PEAD 3/4 DN25 PT"/>
        <s v="TRILHO ACO LISO TS35 P/DISJ. 1MTS"/>
        <s v="PARAFUSO SEXTAVADO 3/16X50MM P/BUCHA S08"/>
        <s v="PROTETOR SURTO DPS CL II 20KA 275V FRONT"/>
        <s v="DISCO SPED/INOX TITANIUM"/>
        <s v="DISCO SPED/INOX TITANIUM 4.1/2X7/8X1.0"/>
        <s v="RODO PLASTICO 60CM -"/>
        <s v="ENXADA LARGA FORJADA 1;5L "/>
        <s v="CARRINHO MAO 55 LITROS"/>
        <s v="FITA ISOL 3M IMPERIAL 20 MTS"/>
        <s v="TALHADEIRA LORD 3/4 X 10"/>
        <s v="MALHA PAINEL Q 113 6,00X2,45 10X10 3,80M 26,46 KG"/>
        <s v="CEMIX TORN.LAVAT.ALAV. B.ALT HOSPITALAR MESA"/>
        <s v="LEVE BARRA APOIO RETA 40CM PCD POL"/>
        <s v="LEVE BARRA APOIO RETA 80CM PCD POL"/>
        <s v="EMMETI DUCHA HIG.ECO.1/2 GAT.ABS BR RG.MET."/>
        <s v="ABRACADEIRA D C/CUNHA PERFILACO B 3/4 C/100"/>
        <s v="BARRAM BIFASICO CEMARPLAST II 4386 DIN 28 100A"/>
        <s v="BUCHA FIXACAO ANCORA NYLON CAIXA 08 C/100"/>
        <s v="CABO FLEX COBRECOM 2,50 MM BRANCO"/>
        <s v="CABO FLEX COBRECOM 2,50 MM VERMELHO"/>
        <s v="CJ.POLLAR S/PL 2 INT SIMPLES"/>
        <s v="COND.FLEXIVEL METALICO DELCAFLEX PR C C/30M 3/4RL"/>
        <s v="DAISA PLACA P/DAILET A 3/4 2 TECLAS"/>
        <s v="DISJUNTOR BIPOLAR DIN WEG MDWP C 63A"/>
        <s v="DISJUNTOR UNIPOLAR DIN WEG MDWP C 20A"/>
        <s v="TOMADA PERLEX REDONDA 20A PT 5515PR"/>
        <s v="RODA METALICA C/ ROL. DIVERSOS POLIURETANO FREIO"/>
        <s v="janela de vidro incolor de 8 mm temperado 4 folhas 2 fixas 2 mover"/>
        <s v="AREIA LAVADA MEDIA"/>
        <s v="PEDRA BRITADA N° 1"/>
        <s v="PISO PRETO 3,6L SUVINIL"/>
        <s v="TUBO ESGOTO 6M 100MM 4&quot;"/>
        <s v="JOELHO ESG 100X45"/>
        <s v="CIMENTO CPII 50KG VOTORANTIM"/>
        <s v="BLOCO DE CONCRETO VEDACAO VAZADO 14X19X39CM"/>
        <s v="PREGOS E PARAFUSOS"/>
        <s v="PARAFUSO FRANCES ZINCADO COM PORCA"/>
        <s v="BARRA CHATA 1&quot; X 1/4 - 7,68 KG/BR **"/>
        <s v="CANTONEIRA 1.1/4 X 1/8 - 9,40 KG/BR * *"/>
        <s v="PEDRISCO"/>
        <s v="TB RED GALV 2&quot;(50,80MM) X 1,55MM    "/>
        <s v="CONTAINER ALMOXARIFADO DEPÓSITO 1,5m x 2,5m"/>
        <s v="KALHETAO 90 CRFS BRASILIT 4,60 M"/>
        <s v="CUMEEIRA NORMAL KALHETAO 90 CRFS BRASILIT 9%"/>
        <s v="SACO PARA ENTULHO C/5 UNIDADES"/>
        <s v="FUTURA PISO GL AZUL"/>
        <s v="GRAMA ESMERALDA"/>
        <s v="ELETROCALHA CH22 100X 50 C/3 MTS ( 2.69KG)"/>
        <s v="BARRAM TRIFASICO CEMARPLAST II 4382 DIN 28 100A"/>
        <s v="BARRAM TRIFASICO CEMARPLAST II 4383 DIN 34 100A"/>
        <s v="DISJUNTOR BIPOLAR DIN WEG MDWP C 20A"/>
        <s v="DISJUNTOR BIPOLAR DIN WEG MDWP C 25A"/>
        <s v="DISJUNTOR BIPOLAR DIN WEG MDWP C 32A"/>
        <s v="DISJUNTOR BIPOLAR DIN WEG MDWP C 40A"/>
        <s v="DISJUNTOR UNIPOLAR DIN WEG MDWP C 16A"/>
        <s v="DISJUNTOR UNIPOLAR DIN WEG MDWP C 25A"/>
        <s v="Bloco baiano de 9x19x19 "/>
        <s v="CAMINHÕES DE TERRA 6M"/>
        <s v="MAQUINA"/>
        <s v="Bloco 19 vedação"/>
        <s v="ASTRA SIFAO SANFONADO COPO UNIVERSAL CR - SSUC2"/>
        <s v=" BLUKIT ACAB.ABS P/VALV.H.MAX/ASTR/DOC. CR 340310"/>
        <s v="TUPAN ASS.VOGUE LIFE FLOX PP CONV BR"/>
        <s v="ROLDANA 2.1/2 C/CAIXA E ROLAMENTO"/>
        <s v="CANTONEIRA 1&quot; X 1/8 - 7,33 KG/BR"/>
        <s v="BARRA CHATA 1&quot; X 3/16 - 6,00 KG/BR"/>
        <s v="BETONEIRA 220V ( CONTRATO 23338)"/>
        <s v="CONDUITE PRE-ZINCADO C LEVE 1"/>
        <s v="CONDUITE PRE-ZINCADO D MEDIO 1 1/4"/>
        <s v="CONDUITE PRE-ZINCADO F MEDIO 2"/>
        <s v="DAISA DAILET MULTIPLO S/TAMPA B 1 100X"/>
        <s v="DAISA DAILET MULTIPLO S/TAMPA C 11/4 110X"/>
        <s v="DAISA UNIDUT 09 CONICO 1 UCN100C-PB"/>
        <s v="DAISA UNIDUT 10 CONICO 1 1/4 UC110C-PB"/>
        <s v="DAISA UNIDUT 36 RETO C 1 URN100C"/>
        <s v="FUTURA FUTURIT ESM SINT.BRILHO PLATINA 3,6L"/>
        <s v="ROMA 430-09 ROLO ESPUMA POLIESTER 9CM PRETO"/>
        <s v="ROMA 430-15 ROLO ESPUMA POLIESTER 15CM PRETO"/>
        <s v="CALHA GALV.33CM X 26 (0,50MM) SOB.MEDIDA"/>
        <s v="DISCO ICDER DEEP CUT 9&quot; X 2,0 X 7/8 CX25"/>
        <s v="DISCO ICDER DEEP CUT 4.1/2 X 1,6 X 7/8 CX25"/>
        <s v="GALVANITEX SOLVENTEX CINZA CLARO FOSCO 3,6LTS COD540"/>
        <s v="ZARCAO ARIMEL PRETO/CHUMBO ACABAMENTO DUPL. FUNC. 20 LTS"/>
        <s v="TUBO GALV.LEVE 1.1/2X1,95MM 38,1 S/ROS12,46 KG"/>
        <s v="METALON 70 X 30 - 1,50MM - C/ 6,00MT 13,95 KG/BR"/>
        <s v="WC QUIMICO LIMPEZA SEMANAL"/>
        <s v="ANDAIME 1,5 X 1,5  "/>
        <s v="PLATAFORMA 1,5 (CONTRATO 23327)"/>
        <s v="ANDAIME 1,5 X 1,5 (CONTRATO 23358)"/>
        <s v="BLOCO CIMENTO C/ FUNDO VED. 14X19X39"/>
        <s v="BAUTECH 7000 - 18KG"/>
        <s v="BROXA RETANGULAR 800/1 15X5,6CM ATLAS"/>
        <s v="CABO FLEX COBRECOM 2,50 MM C/100M AZUL CLARO"/>
        <s v="CABO FLEX COBRECOM 2,50 MM C/100M PRETO"/>
        <s v="CJ.RADIAL S/PL 1 TOMADA 10A 1801.135"/>
        <s v="DAISA PLACA P/DAILET A 3/4 1 TOMADA NOVA"/>
        <s v="BRASFORT PARAFUSO C/BUCHA 6 C/8"/>
        <s v="TOMADA PERLEX PISO REDONDA 10A PT 5711PR"/>
        <s v="Porta semi-oca 0,62x2,10 (cortar com 60cm)"/>
        <s v="Trinco"/>
        <s v="Dobradiça"/>
        <s v="Calhas e alumínio com corte de 80cm e espessura 0.5mm 30 M"/>
        <s v="Concreto Fck 25mpa, Brita 0"/>
        <s v="CONTAINER "/>
        <s v="Redes 5.50 x 21 Malha 12 cm Fio 2, Branco"/>
        <s v="BLOCOS DE VEDAÇÃO 14X19X39"/>
        <s v="BROXA TIGRE RETANGULAR"/>
        <s v="RODO PLASTICO 60CM"/>
        <s v="ENCARTELADOS - PREGOS "/>
        <s v="ESCADA ALUMINIO DOMESTICA 7 DEGRAUS"/>
        <s v="Janela 3,375m (largura) x 1,48m (altura) vidro temp., incolor, 8mm  Branco"/>
        <s v="EURODECOR SELA TRINCA 5KG BRANCO NATURAL"/>
        <s v="FENIX 1001/23 ROLO LA MEGA SUPERWASH 23CM"/>
        <s v="ROLO LA DE CARNEIRO 23CM"/>
        <s v="FUTURA PREMIUM TINTA PARA PISO CONCRETO 18L"/>
        <s v="MELFI 10234 ESPATULA LAMINADA 8CM CABO"/>
        <s v="ROMA 301/003 TRINCHA CABO PRETO/CERDA GRIS 301"/>
        <s v="Concreto , Pedrisco  Com Bomba  Slump 12  Concreto alisado"/>
        <s v="DESMOBILIZAÇÃO"/>
        <s v="HF FILT.CARVAO ATIV.9.3/4&quot; 120L/H BR 907-0019"/>
        <s v="AMANCO JOELHO 90 AZUL 25X3/4"/>
        <s v="AMANCO UNIAO PVC ROSC. 3/4"/>
        <s v="AMANCO NIPEL PVC ROSC. 3/4"/>
        <s v="AMANCO LUVA PVC ROSC. 3/4"/>
        <s v="RODA FORRO U PLASTILIT BARRA 3MTS"/>
        <s v="JOELHO RR 3/4X90 AGUA - KRONA - 25X90"/>
        <s v="FORRO (EMENDA H ) PLASTILIT BARRA 3MT"/>
        <s v="FORRO PVC BRANCO GENMINI FRISADO 7,3 X 200 X 4,00MT - VGF"/>
        <s v="Rufo chapa galvanizada #26 (Instalado)_x000a_Rufo chapa galvanizada #26 C:30X21,00 Metros_x000a_Rufo chapa galvanizada #26 C70x21,00 Metros_x000a_Rufo chapa galvanizada #26 C:80x21,00 Metros_x000a_Base 40x40- 3 unidades_x000a_Parafuso,Rebites,PU"/>
        <s v="ANDAIME 1 X 1,5 (CONTRATO 24483)"/>
        <s v="TIJOLO BAIANO 9 X 19 X 19CM"/>
        <s v="Blocos 19x19x39 "/>
        <s v="CIMENTO CPII 50KG "/>
        <s v="ADERE FITA CREPE 24X50M"/>
        <s v="FENIX 2001/05 ROLO ESPUMA POLIESTER 05CM PRETO"/>
        <s v="5,50 metros rufo pingadeira corte 25cm 0.6mm"/>
        <s v="5,20 metros rufo capa corte 70cm 0.7mm"/>
        <s v="REDE DE PROTEÇÃO FIO 4 MALHA 10 INSTALADO"/>
        <s v="FRETE PLATAFORMA (VOLTA)"/>
        <s v="REVESTIMENTO RETIFICADO FORMA BRANCO BRILHANTE_x000a_32X60CM CAIXA 2,30 M² - GRUPO MOHA"/>
        <s v="ARGAMASSA USO INTERNO ACI 20KG 45X25X10CM CINZA_x000a_QUARTZOLIT - GRUPO QUAR"/>
        <s v="REJUNTE FLEXÍVEL 5KG BRANCO WEBER QUARTZOLIT - GRUPO_x000a_QUAR"/>
        <s v="FRETE ENTREGA"/>
        <s v="1 CAÇAMBA"/>
        <s v="LAVADORA WAP (MORIAH) 02"/>
        <s v="PLACA MONTAGEM 60X60"/>
        <s v="QUADRO COMPLETO"/>
        <s v="FITA ALUMINIO 30CMX10MT DRYCO/SIKA"/>
        <s v="CALÇA HELANCA ELASTICO E CORDÃOCOR:AZUL MARINHO;TAM:G"/>
        <s v="CAMISETA MALHA PV GOLA REDONDA M/ LONGACOR:CINZA MESCLA CLARO;TAM:G"/>
        <s v="CALÇA HELANCA ELASTICO E CORDÃOCOR:AZUL MARINHO;TAM:GG"/>
        <s v="CAMISETA MALHA PV GOLA REDONDA M/ LONGACOR:CINZA MESCLA CLARO;TAM:GG"/>
        <s v="ABRACADEIRA GALV D C/CUNHA 3"/>
        <s v="UNIDUT RETO ALUM 3"/>
        <s v="CURVA GALV 90G 3"/>
        <s v="MAO FRANCESA REFORCADA 300MM"/>
        <s v="QUADRO DISTR CH SOB 56/40 225A"/>
        <s v="KIT BARRAMENTO TRIFASICO 56DIN 225A"/>
        <s v="SEALTUBO S/ CAPA 2 RL C/15MT"/>
        <s v="PARAFUSO SEXTAVADO 1/4X75MM P/BUCHA S10"/>
        <s v="BUCHA FUS-10 P/ PARAFUSO PVC BLOCO"/>
        <s v="BUCHA FUS-8 P/ PARAFUSO PVC BLOCO"/>
        <s v="PARAFUSO SEXTAVADO AUTO BROCANTE 1/2X3/4"/>
        <s v="DUTO CORR PEAD 3 DN90 PT"/>
        <s v="MINI DISJUNTOR UNIPOLAR 25A CURVA C 3KA"/>
        <s v="MINI DISJUNTOR TRIPOLAR 100A CURVA C 3KA"/>
        <s v="MINI DISJUNTOR TRIPOLAR 80A CURVA C 3KA"/>
        <s v="TERMINAL OLHAL PRE ISOL 4-6MM M5 AM"/>
        <s v="CABO FLEX750V 4,0MM2 PT"/>
        <s v="DAILET MULTIPLO C/TAMPA L 3"/>
        <s v="CANTONEIRA ALUM.L 1 3MT"/>
        <s v="COLA SILICONE 250G PROSIL"/>
        <s v="ACO PA CA-60 05,00 MM CD"/>
        <s v="ACO PA CA-50 10,00 MM CD"/>
        <s v="ACO PA CA-50 12,50 MM CD"/>
        <s v="ACO PA CA-50 06,30 MM"/>
        <s v="ARAME RECOZ DUPLO TRANCADO PA 18"/>
        <s v="ANDAIME 1.5 (CONTRATO 25234)"/>
        <s v="SAPATA C/REGULAGEM"/>
        <s v="CORTE / DOBRA / MONTAGEM CA-60 4,2mm"/>
        <s v="CORTE / DOBRA / MONTAGEM CA-50 10,0mm 3/8&quot;"/>
        <s v="CORTE / DOBRA / MONTAGEM  CA-50 12,5mm 1/2''"/>
        <s v="ARAME PARA MONTAGEM"/>
        <s v="CA-50 6,3mm  1/4&quot;"/>
        <s v="ARAME 18 "/>
        <s v="BRITA"/>
        <s v="BLUKIT ACAB.ABS P/VALV.H.MAX/ASTR/DOC. CR"/>
        <s v="DECA ASSENTO AP-50 VOGUE PLUS PP GE17"/>
        <s v="ALPHA MET TORN.AUTOMATICA CLINICA MESA 2100"/>
        <s v="DECA BASE GAVETA 4509 302 1"/>
        <s v="CLARINOX GRELHA INOX RED.10CM C/CX ROT.-5087"/>
        <s v="AMANCO JOELHO 45 ESG. 50MM"/>
        <s v="AMANCO JUNCAO SIMPLES ESG. 100MM"/>
        <s v="FECHAD PAPAIZ 300 CR ALAV.ROSETA 570 EXT"/>
        <s v="DOB. 850 X 3.1/2&quot; ZINC - CART"/>
        <s v="PARAFUSO PAN PHILIPS 3/16X1.1/2 BUCHA S8"/>
        <s v="CABO FLEX750V 25MM2 AZ CL"/>
        <s v="CABO FLEX750V 16MM2 VD"/>
        <s v="FITA ALUMINIO 10CMX10MT DRYKO"/>
        <s v="MADEIRITH"/>
        <s v="CIMENTO CPII 50 KG VOTORAN"/>
        <s v="soleiras 15x100cm"/>
        <s v="REVESTIMENTO RETIFICADO FORMA BRANCO BRILHANTE 32X60CM CAIXA 2,30 M² "/>
        <s v="REVESTIMENTO RETIFICADO FORMA BRANCO BRILHANTE 32X60CM CAIXA 2,30 M"/>
        <s v="ADERE FITA CREPE 48X50M"/>
        <s v="FENIX 1000/09 ROLO LA DE CARNEIRO 100% 09CM"/>
        <s v="FENIX 1000/15 ROLO LA DE CARNEIRO 100% 15CM"/>
        <s v="TRIONITE LIXA MASSA 150"/>
        <s v="CANTONEIRA ALUM.L 3/4 3MT PERFIL BR N.H"/>
        <s v="COLA SILICONE 250G PROSIL BRANCO"/>
        <s v="CHAPA FF 18 - 1,2MM 2 X 1,20- 9,70 KG/M2"/>
        <s v="ROLDANA 3&quot; C/CAIXA E ROLAMENTO"/>
        <s v="GUIA ROLAMENTO SUP.PP NYLON 35MM-P/19.2 C/PARAF C/ ROSCA"/>
        <s v="MASSA PLASTICA C/CATALISADOR CZ 400 GR"/>
        <s v="ORELHINHA/CANTONEIRA PARA VITRO"/>
        <s v="GUIA PORTAO 39X39 - 3,0 MTS 4,0KG PERFILADOS EM GERAL -CH. 16"/>
        <s v="Concreto Fck 25mpa, Pedrisco"/>
        <s v="CD-CABO FLEX 750V 2,5MM PT"/>
        <s v="CD-CABO FLEX ATOX 750V 2,5MM VD"/>
        <s v="ARGAMASSA USO INTERNO ACI 20KG 45X25X10CM CINZA QUARTZOLIT"/>
        <s v="CIMENTO CPII 50 KG"/>
        <s v="TUBO GALV.LEVE 1.1/2X1,95MM 38,1 S/ROS11,00 KG"/>
        <s v="DISCO FLAP 4.1/2 GRAO 60 MED *CX C/10PC"/>
        <s v="9.130-CAD.65 C/ABA X30 ALT 6,51 KG / 1507 - PERFILADOS EM GERAL -CH. 16"/>
        <s v="BICA PAREDE ESSENCE PRE MIX "/>
        <s v="SMU TUBO F.FDO HL P/PONTA 3M X 100MM"/>
        <s v="ABRACADEIRA TIPO D 4 C/PARAFUSO"/>
        <s v="CD-CABO FLEX HEPR ATOX 1KV 150MM PT"/>
        <s v="CD-CABO FLEX HEPR ATOX 1KV 150MM AZ CL"/>
        <s v="CD-CABO FLEX HEPR ATOX 1KV 70MM VD"/>
        <s v="TERMINAL COMPRESSAO 70MM 1F1C M10"/>
        <s v="BARRA COBRE 2 X 1/4"/>
        <s v="ISOLADOR PARALELO 50X50X1/4 EPOXI"/>
        <s v="FITA AUTO FUSAO 19MM X 10MM FITEC"/>
        <s v="FITA ISOLANTE 18MM X 10M AM FITECK"/>
        <s v="FITA ISOLANTE 18MMX10M VM FITECK"/>
        <s v="FITA ISOLANTE 18MMX10M BR FITECK"/>
        <s v="TERMINAL COMPRESSAO 150MM 1F1C M16"/>
        <s v="CABO FLEX COBRECOM 1,50 MM C/100M VERDE"/>
        <s v="CABO FLEX COBRECOM 2,50 MM C/100M AMARELO"/>
        <s v="CABO FLEX COBRECOM 2,50 MM C/100M BRANCO"/>
        <s v="CABO FLEX COBRECOM 2,50 MM C/100M VERMELHO"/>
        <s v="CJ.RADIAL S/PL 1 INT SIMPLES 1801.024"/>
        <s v="COND.FLEXIVEL METALICO DELCAFLEX PR C C/30M 3/4"/>
        <s v="DAISA PLACA P/DAILET A 3/4 1 TECLA"/>
        <s v="LAMP.TUBOLED GLASS BELLALUX T8 18W 6500K 1850LMUN"/>
        <s v="ABRACADEIRA D C/CUNHA PERFILACO C 1 C/100"/>
        <s v="BRASFORT PARAFUSO C/BUCHA 8 C/6"/>
        <s v="CABO FLEX COBRECOM 2,50 MM C/100M VERDE"/>
        <s v="CABO FLEX COBRECOM 4,00 MM C/100M PRETO"/>
        <s v="RODIZIO"/>
        <s v="ESTEVES SIF.PIA EUR. 1.1/2X2 VSM082CWG"/>
        <s v="PAINEL LA DE ROCHA GESLA 51X600X1200MM 32KG/M3 (PCT 6PC)"/>
        <s v="ARGAMASSA USO INTERNO AC3 CINZA QUARTZOLIT"/>
        <s v="FENIX 1300/15 ROLO LA ZERO RESPINGO 15CM"/>
        <s v="FUTURA FUNDO GALVANIZADO 3,6L"/>
        <s v="FUTURA FUTURIT ESM SINT.BRILHO CINZA MEDIO 3,6L"/>
        <s v="ITAQUA AGUARRAZ 900ML"/>
        <s v="ROMA 301/004 TRINCHA CABO PRETO/CERDA GRIS 301 1.1/2&quot;"/>
        <s v="TABUAS DE PINUS 20 X 3,00 M"/>
        <s v="SARRAFO PINUS 4.5 CM (PCS DE 3,00 MT)"/>
        <s v="PREGO 17 X 21"/>
        <s v="PREGO 18 X 27"/>
        <s v="ARAME RECOZIDO N 12"/>
        <s v="CERAMFIX ARGA PISO/PISO EXTERNO - CZ 20KG"/>
        <s v="DOCOL TORN.LAV.PRESSM.COMPACT 17160606"/>
        <s v="EMMETI FLEX.1/2X60CM MF C/CANOPLA H0524600"/>
        <s v="ASTRA ASSENTO POPULAR TPG - BR1 BRANCO"/>
        <s v="CELITE MICTORIO SIF.ECO BRANCO"/>
        <s v="SIGMA FIX.P/MICT.CELITE 40508510"/>
        <s v="CLARINOX GRELHA INOX RED.15CM C/CX ROT.-5094"/>
        <s v="BARROFLEX "/>
        <s v="FITA GALV PERFURADA 19X30M"/>
        <s v="PONTALETES PINUS 6 X 6 X 3,00 M"/>
        <s v="PLACA 4X4 2MOD BR SIENA"/>
        <s v="MODULO TOM 2P+T 10A BR SIE"/>
        <s v="MODULO CEGO BR SIENA"/>
        <s v="TARJ. 1.1/2&quot; ZINC - CART C/ 02"/>
        <s v="TORNEIRA JARDIM CURTA 1/2-3/4"/>
        <s v="Divisória Granilite Cinza (m2)"/>
        <s v="Batente de Alumínio (mL)"/>
        <s v="Porta de Madeira"/>
        <s v="Reforço Galvanizado"/>
        <s v="Lavatório LT-06 / 1,80m x 0,55m - Granito Cinza"/>
        <s v="Cuba de Louça"/>
        <s v="mão de obra"/>
        <s v="Bomba de 1cv recalque, bomba thebe 1cv trifásico 220/380V IP21, entrada de 1.1/2” e saída de 1” rosca BSP_x000a_Pressão mínima 6mca x vazão máxima de 15m³/h_x000a_Pressão máxima 28mca x vazão mínima de 4,1m³/h"/>
        <s v="QUADRO BOMBA DE RECALQUE 1cv 220v ~3"/>
        <s v="Tinta Acrílica Premium Manga Fosco 18L MAZA-11352"/>
        <s v="PLATAFORMA P/ ANDAIMES 1.5M"/>
        <s v="CABO FLEX 750V 25MM PT"/>
        <s v="CABO FLEX 750V 25MM AZ CL"/>
        <s v="CABO FLEX 750V 16MM VD"/>
        <s v="CABO FLEX 750V 16MM PT"/>
        <s v="CABO FLEX 750V 16MM AZ CL"/>
        <s v="GRAMA ESMERALDA "/>
        <s v="DESCARGA"/>
        <s v="ESTACAS"/>
        <s v="MÁQUINA DIARIA "/>
        <s v="TRANSPORTE"/>
        <s v="VIAGENS DE TERRA"/>
        <s v="FUTURA PREMIUM TINTA PARA PISO AZUL 3,6L"/>
        <s v="CIMENTO 50KG VOTORAN CPII"/>
        <s v="AREIA GROSSA MD MT³"/>
        <s v="Porta semi oca 0,92x2,10"/>
        <s v="Batente tauari cx14"/>
        <s v="Jg de guarnição 5cm tauari"/>
        <s v="Fechadura victoria externa"/>
        <s v="Bloco 14x19x39"/>
        <s v="Bloco canaleta 14 "/>
        <s v="Meio bloco 14"/>
        <s v="ADERE FITA CREPE 24X50M ["/>
        <s v="ESPUMA DE POLI PRO FOAM.SOUDAL 500M/340G"/>
        <s v="COLA SELANTE PU40 CIBRAFLEXCZ 400GR"/>
        <s v="FITA CREPE 24MMX50MT -ADELBRAS"/>
        <s v="PAINEL METALICO DIVERSOS 1.00x1.50m (CONTRATO 45573)"/>
        <s v="FUTURA MASSA CORRIDA PVA 25KG"/>
        <s v="CABO FLEX COBRECOM 750V 10,00 MM AZUL MT"/>
        <s v="CABO FLEX COBRECOM 750V 10,00 MM PRETO MT"/>
        <s v="CABO FLEX COBRECOM 750V 10,00 MM VERDE MT"/>
        <s v="CONDUITE CORRUGADO PVC LARANJA ADTEX 32MM 1"/>
        <s v="CONECTOR PERF MCI 10- 70/95 CPP001 PQ 1,5 A 10MMP"/>
        <s v="CONEXAO PRE-ZINCADO LEVE CURVA 3 90 X 1"/>
        <s v="CX.PASSAGEM CGR SOBREPOR 30X30X10"/>
        <s v="TERMINAL ANEL TPT 10MM 08 C/20 VERMELHO"/>
        <s v="TERMINAL PINO 10MM TPP10-15 C/20 VERMELHO"/>
        <s v="FUTURA FUTURIT ESM SINT.BRILHO CAMURÇA 3,6L"/>
        <s v="ABRAÇADEIRA D C/ CUNHA 1&quot;"/>
        <s v="LAMPADA LED TUBULAR 18W T8 G13 BIV 6500K"/>
        <s v="CABO FLEX750V 2,5MM2 CZ"/>
        <s v="Bloco concreto 19x19x39"/>
        <s v="PAINEL METALICO DIVERSOS 1.00x1.50m (CONTRATO 45939)"/>
        <s v="GUARDA CORPO S/ PORTA C/ ROD. DIVERSOS 1.50m"/>
        <s v="ANDAIME 1.5 (CONTRATO 25504)"/>
        <s v="GUIA 70X30X3000MM A"/>
        <s v="MONTANTE 70X30X3000MM A"/>
        <s v="CIFARELLI - ELETRODO 6013 3,25MM CX KG"/>
        <s v="ENSACADA AREIA GROSSA"/>
        <s v="ENSACADA PEDRA I"/>
        <s v="DAISA PLACA P/DAILET B 1 CEGA"/>
        <s v="DISJUNTOR TRIPOLAR LUKMA DIN C 63A"/>
        <s v="DISJUNTOR UNIPOLAR LUKMA DIN C 20A"/>
        <s v="TRAMONTINA TAMPAO B 1 56114/253"/>
        <s v="ABRAÇADEIRA TIPO U 1''"/>
        <s v="ABRACADEIRA D C/CUNHA PERFILACO F 2 C/ 50"/>
        <s v="CABO FLEX MEGAMAX 2,50 MM VERDE"/>
        <s v="CABO FLEX MEGAMAX 4,00 MM PRETO"/>
        <s v="CONEXAO PRE-ZINCADO LEVE CURVA 6 90 X 2"/>
        <s v="CONEXAO PRE-ZINCADO LEVE CURVA 8 90 X 3"/>
        <s v="DAISA UNIDUT 41 RETO 3 URV300"/>
        <s v="TRAMONTINA UNIDUT RETO F 2 56131/026"/>
        <s v="BLOCO VEDACAO 14X19X39"/>
        <s v="AREIA MEDIA MT"/>
        <s v="CIMENTO CAUE"/>
        <s v="COMPEL 2023 ROLO LA ANTIIRESPINGO ECONOMICO 23CM"/>
        <s v="FUTURA TINTA ACRILICA GESSO E DRYWALL BRANCO 18L"/>
        <s v="VASELINA SOLIDA 440G MORIA"/>
        <s v="Argamassa para Porcelanato Interno 20kg Cinza Quartzolit, CINZA,20KG"/>
        <s v="Porcelanato Retificado Munari Branco Acetinado 60x60cm Caixa 1,80 M², BRANCO, ., 0,88X60X60"/>
        <s v="Rejunte Flexível, Cinza Platina, 5kg, CINZA PLATINA, 5K"/>
        <s v="FENIX 1100/23 ROLO LA DE CARNEIRO 23CM"/>
        <s v="FUTURA PREMIUM TINTA PARA PISO CINZA 18L"/>
        <s v="ROMA 301/005 TRINCHA CABO PRETO/CERDA GRIS 301 2&quot; "/>
        <s v="Madeirite Resinado Rose Pinus 244X122cm 9mm Lavrasul"/>
        <s v="Prego de Aço Temperado Niquelado 17x21 com Cabeça 100 peças"/>
        <s v="Vergalhão Aço Nervurado CA- 50 8mm 5/16&quot; Barra 12m"/>
        <s v="ADESIVO ESTRUTURAL COMPOUND CZ 1KG FUND E ALICERCE"/>
        <s v="Arame Recozido Aço Torcido BWG 18 1,24mm 1Kg Emprafe"/>
        <s v="Pedra PedriscoBritada 01Lavada 20kgTomino"/>
        <s v="Cimento CPII E-32 50KgCampeão"/>
        <s v="Graute 40MPa25Kg Bautech"/>
        <s v="Andaimes 1,50 x 1,50 (16 peças). - METRO "/>
        <s v="Plataformas metálicas p/ andaimes de 1,50 mts."/>
        <s v="CAIXA DE QUADRO"/>
        <s v="METALON 40 X 30 GALVANIZADO 1,25MM 8,10 KG/BR"/>
        <s v="METALON 20 X 20 GALVANIZADO 1,25MM 4,60 KG/BR"/>
        <s v="ROLDANA 3&quot; V BUCHA / PARAF"/>
        <s v="DISCO FLAP 4.1/2 GRAO 40 GRO *CX C/10PC*"/>
        <s v="CAD.65 C/ABA X30 ALT 6,51 KG 1507 - PERFILADOS EM GERAL -CH. 16"/>
        <s v="BARRA CHATA 3/4 X 1/4 - 5,70 KG/BR *"/>
        <s v="GONZO C/ABA N - 2 ABA 25MM X 55MM ALTURA"/>
        <s v="CERAMFIX ARGA INTERNA ACI - CZ 20KG"/>
        <s v="ASTRA ASSENTO SOFT TPJ/AS - BR1 BRANCO"/>
        <s v="ASTRA SIFAO SANFONADO UNIVERSAL BR - SSU"/>
        <s v="AMANCO TUBO 6M ESG. 40MM"/>
        <s v="ANDAIME"/>
        <s v="PISOS"/>
        <s v="SAPATAS "/>
        <s v="ELETROD. ZINCADO MEDIO 3&quot;"/>
        <s v="CABECOTE DE ALUMINIO 3&quot;"/>
        <s v="CURVA ZINCADA 3&quot; X 90"/>
        <s v="UNITUBO ZINCADO 3&quot;"/>
        <s v="ARAME GALV. N.14 1KG MORLAN"/>
        <s v="ESCADA METALICA DIVERSOS 1.00m"/>
        <s v="ESCORA METALICA DIVERSOS DE 2.0 A 3.1"/>
        <s v="BLOCO DE CONCRETO VEDAÇÃO VAZADO - 19X19X39CM"/>
        <s v="CANALETA DE CONCRETO 19X19X39 CM"/>
        <s v="VERGALHAO CA50 10MM (3/8)"/>
        <s v="VERGALHAO CA60 5MM (7/32)"/>
        <s v="ARAME RECOZIDO TORCIDO"/>
        <s v="TABUA DE PINUS 30CMX3MTX2MM"/>
        <s v="SARRAFO PINUS BRUTO 10CMX3MT"/>
        <s v="PREGO POLIDO GERDAU C/C 18 X 27"/>
        <s v="CX PASSAGEM BRUM 400X300X170 BCO BRBO 10"/>
        <s v="DISCO ABRASIVO DESBASTE METAL4.1/2X7/8X6.0"/>
        <s v="STANLEY - DISCO FLAP DE ZIRCONIA 4 1/2X7/8G40"/>
        <s v="CIFARELLI - ELETRODO 6013 2,50MM CX KG"/>
        <s v="TEKBOND - TINTA SPRAY ALUMINIO ALTATEMPERATURA"/>
        <s v="FUTURIT ESM SINT FOSCO GL GRAFITE"/>
        <s v="SAYERLACK AGUA RAZ LITRO"/>
        <s v="ROLO ANTIRESPINGO TIGRE 1377/9CMS."/>
        <s v="SAPO A GASOLINA DIARIA "/>
        <s v="AREIA ENSACADA 20KG"/>
        <s v="PEDRA N°1 - 20KG ENSACADA"/>
        <s v="DISCO DE SERRA MADEIRA 24D 110MM 60864 CORTAG"/>
        <s v="DISCO DIAMA. SEGMENTADO PLUS 4.3/8&quot; X 20MM 1558 FELSEN"/>
        <s v="ENXADA LARGA FORJADA 1;5L"/>
        <s v="MARRETA TENACE C/CABO"/>
        <s v="GIRICA CARRINHO DE MAO - 60"/>
        <s v="PA AJUNTADEIRA BICO NR3 COM CABO"/>
        <s v="UNIPEGA PU40 MULTIUSO CINZA CARTUCHO 215ML/360G NOVO"/>
        <s v="BARRAM BIFASICO CEMARPLAST II 4385 DIN 16 100A"/>
        <s v="DISJUNTOR BIPOLAR LUKMA DIN C 25A"/>
        <s v="Caixa de Passagem e Inspeção Polipropileno Elétrica Preto 4,5L Taf"/>
        <s v="GRAMA ESMERALDA, COM DESCARGA E ESTACAS."/>
        <s v="Balcão de 1.80x0.60 boleado de cinza Corumbá com instalação"/>
        <s v="esmalte gelo 3,6lt"/>
        <s v="CHAPA XADREZ 1/8 1 X 1,20- 26,00 KG/M2"/>
        <s v="DISCO DEEP CUT IMPORTADO 4.1/2&quot;- 1MM *CX"/>
        <s v="DISCO IMP. DESBASTE 4.1/2 X 1/4 - CX C/100"/>
        <s v="CABO FLEXIVEL 35,00MM 1KV PT"/>
        <s v="TERM COMP TC 35MM"/>
        <s v="FITA ACO INOX 19MM LISA"/>
        <s v="FECHO DE ACO INOX 3/4"/>
        <s v="PAINEL METALICO 1,0M (CADA 1M = 2 PÇS)"/>
        <s v="RODIZIO DE BORRACHA"/>
        <s v="PLATAFORMA P/ ANDAIMES 1.0M"/>
        <s v=" GUARDA CORPO 1,0M C/RODAPÉ E PORTINHOLA"/>
        <s v="GUARDA CORPO 1,0M C/RODAPÉ"/>
        <s v="CLARINOX GRELHA INOX RED.15CM S/CX ROT.-5025"/>
        <s v="TOMADA P/COND 2POST 2P+T 10A 250V PT"/>
        <s v="TAMPA P/3 INT UNIDOS 3/4 OU 1/2"/>
        <s v="PLACA 4X2 CEGA BR SIENA"/>
        <s v="TOMADA P/COND 2POST 2P+T 20A 250V PT"/>
        <s v="REG TECNIX OPSO PE 2BAR PS 28MBAR 10KG/H GLP E 1/2 NPT X S 1/2 NPT()"/>
        <s v="CABO NAMBEIFLEX 750v 16,00 mm2 PR"/>
        <s v="CABO NAMBEIFLEX 750v 16,00 mm2 AZ"/>
        <s v="CABO NAMBEIFLEX 750v 16,00 mm2 VD"/>
        <s v="CABO NAMBEIFLEX 750v 25,00 mm2 PR"/>
        <s v="CABO NAMBEIFLEX 750v 25,00 mm2 AZ"/>
        <s v="CABO NAMBEIFLEX 750v 35,00 mm2 PR"/>
        <s v="CABO NAMBEIFLEX 750v 35,00 mm2 AZ"/>
        <s v="CABO NAMBEIFLEX 750v 35,00 mm2 VD"/>
        <s v="CABO NAMBEIFLEX 750v 50,00 mm2 AZ"/>
        <s v="CEMIX TORN. LAVAT AUTOMATICA MESA 2000"/>
        <s v="CENSI ACAB.HYDRA MAX CR ABS 5733"/>
        <s v="OCULOS DANNY VICSA AERIAL CINZA"/>
        <s v="LUVA LDI PU T 10"/>
        <s v="FITA ZEBRADA PRETO/AMARELO 200M"/>
        <s v="CINTO PARAQUEDISTA 3 PONTOS ATHENAS CA 37977"/>
        <s v="CABO DE ALUMINIO 15KV - 35MM"/>
        <s v="FITA PLASTIBAND/VEDATUDO ALUMINIZADA 20CMX10M"/>
        <s v="NEUTROL 0,9L"/>
        <s v="ROMA PINCEL 312/2.1/2 (CABO BRANCO)"/>
        <s v="LUVA AMARELA P/ LATEX"/>
        <s v="ARGAMASSA USO INTERNO ACI 20KG 45X25X10CM CINZA QUARTZOLIRT"/>
        <s v="CALHA"/>
        <s v="CARRINHO DE MÃO REFORÇADO"/>
        <s v="TERMINAL COMPRESSAO 16MM 1F1C M5"/>
        <s v="TERMINAL COMPRESSAO 25MM 1F1C M6"/>
        <s v="HASTE ATERR B. CAMADA 1/2 X 2,40MTS"/>
        <s v="GRAMPO HASTE ATERR 1/2"/>
        <s v="CAIXA INSP PVC TIPO CONE C/ TP"/>
        <s v="DISJUNTOR CAIXA MOLD TRIP 175A 690V"/>
        <s v="DISJUNTOR CAIXA MOLD TRIP 400A 690V"/>
        <s v="FUTURA FUTURIT ESM SINT.BRILHO GELO 3,6L [EMB"/>
        <s v="CD-CABO FLEX 750V 2,5MM BR"/>
        <s v="CD-CABO FLEX 750V 2,5MM VM"/>
        <s v="CD-CABO FLEX 750V 2,5MM AM"/>
        <s v="CD-CABO FLEX 750V 2,5MM AZ CL"/>
        <s v="CD-CABO FLEX 750V 6MM VM"/>
        <s v="CD-CABO FLEX 750V 2,5MM VD"/>
        <s v="SEALTUBO S/ CAPA 1 C/30MT"/>
        <s v="SEALTUBO S/ CAPA 3/4 RL C/30MT"/>
        <s v="CONDULETE ALUM MULTIPLO X 1 S/T"/>
        <s v="UNIDUT MULTIPLO ALUM 1"/>
        <s v="ABRACADEIRA GALV D C/CUNHA 1"/>
        <s v="PARAFUSO AUTO BROCANTE FLANG 4,2X13 PHIL"/>
        <s v="TERMINACAO POLIM A FRIO TFTO-4121 (8,7/15KV 12/20KV, 25 - 95MM)"/>
        <s v="SUPORTE P/ MUFLA E CABO 20-30MM TCK-95"/>
        <s v="CONECTOR CUNHA CN-10 AZ S/ CARTUCHO"/>
        <s v="MASSA CALAFETAR 1KG - CZ"/>
        <s v="CINTA CIRCULAR 110MM GF (C/ PARAF E PORCA)"/>
        <s v="CINTA CIRCULAR 360MM GF (C/ PARAF E PORCA)"/>
        <s v="CURVA ACO G.F. 90 - 4&quot; NBR-5624"/>
        <s v="LUVA ACO G.F. - 4&quot; NBR-5624"/>
        <s v="CABO COBRE FLEX EPR 0,6/1KV 25MM AZ"/>
        <s v="CABO COBRE FLEX EPR 0,6/1KV 25MM VD"/>
        <s v="CABO COBRE FLEX EPR 0,6/1KV 70MM PT"/>
        <s v="CABO COBRE FLEX EPR 0,6/1KV 70MM AZ"/>
        <s v="ELETRODUTO CORRUGADO TIPO KANAFLEX - 4&quot;"/>
        <s v="CABO COBRE MT 8,7/15KV 25MM"/>
        <s v="TERMINAL A COMPRESSAO 25MM 1F1C"/>
        <s v="TERMINAL A COMPRESSAO 35MM 1F1C"/>
        <s v="TERMINAL A COMPRESSAO 50MM 1F1C"/>
        <s v="CONECTOR PARAFUSO FENDIDO 35MM"/>
        <s v="HASTE TERRA BC 5/8&quot; X 2400MM"/>
        <s v="CAIXA INSPECAO PVC 250X250MM"/>
        <s v="TAMPA P/ CX INSPECAO 250MM - GF"/>
        <s v="GRAMPO TERRA DUPLO GAR/GTDU 5/8-3/4"/>
        <s v="CABO COBRE NU NBR5349 - 50MM (19FIOS)"/>
        <s v="CABO COBRE NU NBR6524 - 25MM (07FIOS"/>
        <s v="CORDOALHA COBRE CHATA ESTANHADA 1&quot; (25,4MM) 30"/>
        <s v="PORTA LUVAS DE MADEIRA C/TAMPA"/>
        <s v="ESTRADO BORRACHA 20KV CLASSE 2"/>
        <s v="EXTINTOR CO2 6 KG"/>
        <s v="PLACA PVC SINALIZ P/ EXTINTOR INCENDIO CO2"/>
        <s v="PLACA ALUM SINALIZ &quot;PERIGO DE MORTE - ALTA TENSAO&quot;"/>
        <s v="FITA ISOLANTE 18MM X 20M - PT (IMPERIAL"/>
        <s v="PARAFUSO SEXT. 1/4 X 1 BICRO"/>
        <s v="ARRUELA LISA 1/4 BICRO"/>
        <s v="ARRUELA PRESSAO 1/4 BICRO"/>
        <s v="PORCA SEXT 1/4 BICRO"/>
        <s v="PARAFUSO SEXT. 5/16 X 2.1/2 - S-12 ZC"/>
        <s v="BUCHA NYLON S-12"/>
        <s v="ELETRODUTO ACO G.F. C/ 3MTS - 4&quot; NBR-5624"/>
        <s v="MANGUEIRA VERDE PARA JARDIM METRO - TRAMONTINA"/>
        <s v="CONJUNTO DE LAMINAS P/ ESTILETES 10 PCS"/>
        <s v="ESTILETE PROFISSIONAL 6&quot; - 43390302"/>
        <s v="FITA ISOL 3M IMPERIAL/TRA 18MM X 20MT"/>
        <s v="FITA ISOL COR 10M VERDE"/>
        <s v="TERM COMP TC 240MM"/>
        <s v="_x0009_VIDRO CANELADO COMUM – SÓ CORTADO_x000a_06 – 0,815 X 0,155_x000a_02 – 0,815 X 0,150_x000a_02 – 0,900 X 0,135"/>
        <s v="PARAF. CABECA SEXT. ACO 3/8 X 2.1/2"/>
        <s v="ARRUELA LISA 3/8 ZINCADA"/>
        <s v="ARRUELA PRESSAO 3/8"/>
        <s v="CHUMBADOR PARABOLT 3/8 X 3 1/2"/>
        <s v="TALABARTE ELASTICO 1,35MTS ABS 55MM ATHENAS"/>
        <s v="QUADRO CATEGORIA T5 ELEKTRO"/>
        <s v="RESINA ACR GRAFENO BRI 18L EUCATEX"/>
        <s v="RODO COM CABO"/>
        <s v="TRINCHA 500 - 1.1/2 LATEX &amp; ACRILICA TIGRE"/>
        <s v="TUBO ACO SCHEDULE 40 S/ COSTURA 1/2 GALVAN"/>
        <s v="VALVULA ESFERA V E G GAS 1/2 FXF PP ALAVANCA"/>
        <s v="NIPLE TUPY DUPLO GAL. 1/2()"/>
        <s v="FLEXIVEL METAL TOMBAK 1/2 - 0,80 CM()"/>
        <s v="BATERIA 1+1 3/4 V.P. S/ REGULADOR()"/>
        <s v="REGULADOR ALIANCA IND AP C/ SHUTT-OFF VM PQ()"/>
        <s v="UNIAO TUPY C/ ASSENTO CONICO DE BRONZE/FERRO GAL. 1/2()"/>
        <s v="poste de concreto duplo T , 300 dan, para entrada de energia, com instalação."/>
        <s v="MASSA CORRIDA "/>
        <s v="Canaleta de 14 cm"/>
        <s v="AREIA MEDIA MT³"/>
        <s v="TABUA PINUS BRUTA 30CM X 3.00MT"/>
        <s v="TABUA PINUS BRUTA 20CM X 3.00MT"/>
        <s v="PREGO GERDAU 18X27 COM CABECA"/>
        <s v="CONTAINER"/>
        <s v="POSTE TC MULTI CABO 95MM E DISJUNTOR 200A"/>
        <s v="TELA ALAMBRADO MALHA 2&quot; FIO 10 GALV.   1,5 x 9"/>
        <s v="soleiras 1,00x0,20"/>
        <s v="CONDULETE MULTIPLO X 3/4&quot; SUPERCAST"/>
        <s v="TAMPA P/ COND. 3/4'' CEGA SUPERCAST"/>
        <s v="UNIDUT MULTIPLO 3/4&quot; SUPERCAST"/>
        <s v="Bebedouro Industrial companha Filtro Externo e componentes de instalação diversos ( Mangueiras / conexões / teflon etc)"/>
        <s v="FUTURA PREMIUM TINTA PARA PISO CINZA CHUMBO 18L"/>
        <s v="TAMPAO P/ CONDULETE 1&quot; CONDU PRO"/>
        <s v="TAMPAO P/ CONDULETE 3/4&quot; SUPERCAST"/>
        <s v="DISJUNTOR DE 250 CAIXA MOLDADA "/>
        <s v="ROMPEDOR BOSCH 30KG 11304 220V"/>
        <s v="PONTEIRO 30 KG"/>
        <s v="TALHADEIRA 30 KG"/>
        <s v="AREIA LAVADA FINA"/>
        <s v="Sarrafo 2cm x 5cm Pinus C/3mts"/>
        <s v="Bomba recalque de 2cv trifásico 220/380V IP21, entrada de 1.1/2” e saída de 1” rosca BSP, THEBE_x000a_Pressão mínima 8mca x vazão máxima 17m³/h_x000a_Pressão máxima 40mca x vazão mínima 4m³/h"/>
        <s v="FENIX 1000/05 ROLO LA DE CARNEIRO 100% 05CM"/>
        <s v="FUTURA STANDARD SUPER RENDIMENTO GELO 18L"/>
        <s v="Quadro bomba recalque  para 2 bombas , trifásico , bomba 2 cavalos ,  Bomba 1, bomba 2 e manual."/>
        <s v="REMOVEDOR FERRUGEM REMOX"/>
        <s v="MEKA REG.GAVETA BRUTO &quot;1.1/2&quot;"/>
        <s v="TUPY TE GALV. 1.1/2"/>
        <s v="TUPY COTOVELO 90 GALV. 1.1/2"/>
        <s v="MEKA REG.GAVETA 21/2&quot;"/>
        <s v="TUPY COTOVELO 90 GALV. 2.1/2"/>
        <s v="TUPER TUBO 6M GALV.NBR 5580 L 1.1/2&quot; 48,30X3,00MM"/>
        <s v="TUPY FLANGE C/SEXT. GALV. 2.1/2"/>
        <s v="TUPY FLANGE C/SEXT. GALV. 1.1/2"/>
        <s v="TUPY TE GALV. 2.1/2"/>
        <s v="TUPY BUCHA RD GALV. 3X2.1/2"/>
        <s v="AMANCO ADAPT. CURTO SOLD. 85X3"/>
        <s v="TUPER TUBO 6M GALV.NBR 5580 L 2.1/2&quot; 76,10X3,35MM"/>
        <s v="TUPER TUBO 6M GALV.NBR 5580 L 1.1/4&quot; 42,40X2,65MM"/>
        <s v="TUPER TUBO 6M GALV.NBR 5580 L 1&quot; 33,70X2,65MM"/>
        <s v="RODO 60CM COM CABO"/>
        <s v="BROXA "/>
        <s v="TB RED GALV 2&quot;(50,80MM) X 1,55MM "/>
        <s v="FITA90-DRYKOFITAALUM90CM"/>
        <s v="PRIKOLBD-DRYKOPRIMERACQUABD18L"/>
        <s v="TINTA GALÃO AZUL MAR CORAL"/>
        <s v="CD-CABO FLEX 750V 16MM PT"/>
        <s v="CD-CABO FLEX 750V 16MM AZ CL"/>
        <s v="CD-CABO FLEX 750V 16MM VD"/>
        <s v="TERMINAL PINO PRE ISOL 16MM AZ"/>
        <s v="INTERRUPTOR SIMPLES 10A AM GRI"/>
        <s v="INTERRUPTOR PULSADOR CAMPAINHA BR FINESS"/>
        <s v="UNIDUT RETO ALUM. 1.1/4"/>
        <s v="SACO DE AREIA"/>
        <s v="SACO DE PEDRA"/>
        <s v="FUTURA STANDARD AREIA 3,6LT"/>
        <s v="UNIÃO LL 50MM = KRONA=FORTLEV=PLASTILIT - 1 1/2"/>
        <s v="UNIAO LL 32MM - KRONA/FORTLEV - 1 "/>
        <s v="JOELHO LL 11/2X90 - AMANCO 50MM"/>
        <s v="VEDA ROSCA TIGRE 3/4X50"/>
        <s v="COLA PVC TIGRE FRASCO 175GRS C/PINCEL"/>
        <s v="LIXA FERRO 100 K 240"/>
        <s v="TUBO AGUA 50MM 1 1/2 MARROM AMANCO / TIGRE"/>
        <s v="BUCHA REDUCAO SOLDAVEL LONGA 1 1/2 X 1 - 50X32MM - TIGRE"/>
        <s v="TUBO AGUA 1 - 32MM KRONA"/>
        <s v=" FLEXIVEL 60CM ALTA PRESSAO  Q/F NIPLE/S"/>
        <s v="SIFAO SANFONADO CR - QUENTE/FRIA"/>
        <s v="60 metros de calhas de alumínio com corte de 50cm e espessura 0.5mm"/>
        <s v="metros de rufo de revestimento de alumínio com corte de 40cm e_x000a_espessura 0.5mm"/>
        <s v="Manutenção nas calhas da cozinha"/>
        <s v="PLASTILIT - TUBO 75 MM ESGOTO PRIMARIO - 6_x000a_METROS"/>
        <s v="CAUE - CIMENTO USO GERAL CPII F32 50KG"/>
        <s v="BARRA CHATA 1.1/4 X 3/16 - 7,34 KG/BR **"/>
        <s v="CANTONEIRA CH.DOBR 5/8 X 1,5MM 1,10KBR 3MT"/>
        <s v="9.130-CAD.65 C/ABA X30 ALT 6,51 KG"/>
        <s v="Serviços de troca de compressor, vácuo e carga de gás de aparelho ar condicionado split 48.000 btus. Sala dos professores e sala de aula T-15"/>
        <s v="AMANCO JOELHO 90 SOLD. 50MM"/>
        <s v="COMPEL 2023 ROLO LA ANTIIRESPINGO ECONOMICO_x000a_23CM (POLIPOP) 2023"/>
        <s v="COMPEL 2072 SUPORTE DE PRESSAO 23CM"/>
        <s v="FUTURA FUNDO GALVANIZADO 3,6L "/>
        <s v="FUTURA MASSA ACRILICA BALDE 25KG"/>
        <s v="ROMA 301/005 TRINCHA CABO PRETO/CERDA GRIS 301_x000a_2"/>
        <s v="LUVA TUPY GAL. 1/2()"/>
        <s v="FITA V ROSCA FIRLON MD-GAS CARRETEL_x000a_18MMX25M()"/>
        <s v="VALVULA FORJADA DRAVA P13 DE 1/2()"/>
        <s v="VALVULA ESFERA V E G GAS 1/2 FXF PP ALAVANCA()"/>
        <s v="NIPLE LATAO 1/2 NPT()"/>
        <s v="COTOVELO TUPY 90 BSP 1/2 GAL.()"/>
        <s v="BLOCO CANALETA DE CONCRETO LISO 14X19X39"/>
        <s v="PORCELANATO RETIFICADO MUNARI BRANCO ACETINADO_x000a_90X90CM CAIXA 1,62 M² - GRUPO MOHA"/>
        <s v="ARGAMASSA PARA PORCELANATO INTERNO 20KG CINZA_x000a_QUARTZOLIT - GRUPO QUAR"/>
        <s v="REJUNTE FLEXÍVEL, BRANCO, 1KG - GRUPO QUAR"/>
        <s v="1 VIGA CAMBARÁ 5X15  COM 5MTS"/>
        <s v="TUBO GALV.LEVE 2.1/2 X1,95MM 63,5 S/ROS- 19,70 KG"/>
        <s v="CANTONEIRA 5/8 X 1/8 - 4,45 KG/BR"/>
        <s v="GONZO C/ABA N - 0 ABA 15MM X 40MM ALTURA"/>
        <s v="GALÃO AZUL DEL REY SHEWIRN-WILLIAMS"/>
        <s v="CHAPA DE A/C - SAE 1010/20 - #3/16&quot; (4,75) X 100 X 100 MM - C/ 4 FUROS RED. LISO."/>
        <s v="FUTURA FUTURIT ESM SINT.BRILHO AZUL CELESTE_x000a_3,6L"/>
        <s v="FUTURA MASSA CORRIDA PVA ( GALAO PLASTICO)_x000a_5,6KG"/>
        <s v="FUTURA PREMIUM TINTA PARA PISO CINZA 3,6L"/>
        <s v="FUTURA STANDARD SUPER RENDIMENTO BRANCO 3,6L"/>
        <s v="ITAQUA THINNER 116 900ML"/>
        <s v="RODAPE AUTOCOLANTE LISO 7CM"/>
        <s v="VEGA PALHA DE ACO N2"/>
        <s v="SPRAY ALTA TEMP ALUMINIO 350ML"/>
        <s v="DISCO SPED/INOX WAVES PLUS 4.1/2X7/8X1,0"/>
        <s v="ELETRODO GERDAU E 601 - 2,5MM"/>
        <s v="PNEU P/CARRINHO DE PEDREIRO 3,25 FERTAK"/>
        <s v="CAMARA P/CAR.PEDR.3,25X8 MOLDADA COLSON"/>
        <s v="PARAFUSO SEXTAVADO SOBERBA 1/4X50 C/ BUCHA S - 10"/>
        <s v="PARAFUSO FRANCES 1/4X2 1/2"/>
        <s v="PARAFUSO SEXTAVADO 5/16X2"/>
        <s v="PARAFUSO SEXTAVADO 3/8X2"/>
        <s v="PARAFUSO SEXTAVADO 3/8X4"/>
        <s v="ANDAIME TUBULAR - PAINEL DE 1,5 M"/>
        <s v="PISO METÁLICO GALVANIZADO: 0,37 X 1,50 M"/>
        <s v="RODÍZIO DE BORRACHA"/>
        <s v="TRAVE DIAGONAL GRANDE"/>
        <s v="PAINEL GUARDA-CORPO DE 1,50 M"/>
        <s v="PAINEL GUARDA-CORPO DE 1,50 M C/ PORTINHOLA"/>
        <s v="ESCADA MARINHEIRO - 3,0 M"/>
        <s v="MICROCONCRETO FLUIDO HIPERGRAUTE 25 KG - INKOR"/>
        <s v="BARONEFLEX 500 - CAIXA 18 KG"/>
        <s v="REMOÇÃO DE ENTULHO "/>
        <s v="AREIA GROSSA  MT³"/>
        <s v="ESPACADOR NIVELADOR SLIM 2,0"/>
        <s v="PA AJUNTADEIRA BICO NR3 COM"/>
        <s v="ALAVANCA DE ACO LORD 1&quot;"/>
        <s v="1478 MTB FERRO 12,5MM C/11,20KG (1/2)"/>
        <s v="1481 MTB FERRO 10,0MM C/ 7,20KG (3/8)"/>
        <s v="1477 MTB FERRO 4,2MM C/ 1,30KG (3/16)"/>
        <s v="1479 MTB FERRO 6,3MM C/ 2,90KG (1/4)"/>
        <s v="1920 MTB CANALETA CIMENTO 14 X 19 X 39"/>
        <s v="5006238 MTB MEIO BLOCO CIMENTO 14X19X19CM"/>
        <s v="5006236 MTB BLOCO CIMENTO VEDACAO 14X19X39"/>
        <s v="BOTINA 42"/>
        <s v="BOTINA 43"/>
        <s v="RODIZIO "/>
        <s v="LOCAÇÃO CONTAINER 1,5X2,5"/>
        <s v="DISCO CORTE 4.1/2 X 1,0MM"/>
        <s v="TELA ALAMBRADO MALHA 2&quot; FIO 10 GALV L 44,000 A - 2,400"/>
        <s v="Canaleta 14 cm "/>
        <s v="5138977 TABUA DE PINUS 2CM X 20CM X 3MT"/>
        <s v="6160061 SARRAFO DE PINUS 10CM X 2CM X 3MT"/>
        <s v="2783 PREGO 17X21 1KG C/CABECA"/>
        <s v="144 ARAME RECOZIDO TORCIDO 50MTS"/>
        <s v="CAVADEIRA ART FORJ LIGHT COM CB "/>
        <s v="COLA SILICONE 50G TEKBOND BR"/>
        <s v="PEITORIS - 0,23 - PE- 02 - FDE"/>
        <s v="PINGADEIRAS DE MURO - FD-16"/>
        <s v="ABRACADEIRA U JL B 3/4 C/100"/>
        <s v="CABO FLEX MEGAMAX 2,50 MM VERMELHO"/>
        <s v="CONDUITE CORRUG AMARELO ADTEX 25MM 3/4 50M"/>
        <s v="TABICA LISA 48X40X3000MM BRANCA A"/>
        <s v="ANDAIME 1,50"/>
        <s v="PLATAFORMA 1,50"/>
        <s v="RODIZIOS"/>
        <s v="METALON 40 X 40 - 1,20MM - 9,00 KG/BR"/>
        <s v="DOBRADICA 3 X 2.5/8 REF.CAB. CHATA"/>
        <s v="DISCO DE CORTE TURBO"/>
        <s v="COBRECOM CABO FLEXICOM 2,5 MM PRETO"/>
        <s v="TELA TAPUME "/>
        <s v="MADERIT 9MM"/>
        <s v="CREDITO PEDIDO 2190"/>
        <s v="TUPY COTOVELO 90 GALV. 1.1/4"/>
        <s v="TUPY UNIAO A.B. GALV. 1.1/2"/>
        <s v="DECA REG.GAV.1510 HD 1.1/2"/>
        <s v="DECA REG.GAV.1510 HD 1.1/4"/>
        <s v="TUPY NIPLE DUPLO GALV. 1.1/4"/>
        <s v="TUPY TE GALV. 1.1/2 -"/>
        <s v="TUPY UNIAO A.B. GALV. 1.1/4"/>
        <s v="DOCOL VALV.RET.HOR.DN32 (1.1/4) 30201300"/>
        <s v="TUPY NIPLE DUPLO GALV. 1.1/2"/>
        <s v="TUPY TE GALV. 1"/>
        <s v="TUPY BUCHA RD GALV. 1.1/4X1"/>
        <s v="TUPY LUVA GALV. 1.1/2"/>
        <s v="TUPY UNIAO A.B. GALV. 2.1/2"/>
        <s v="LIMPEZA DE OBRA COM MAQUINA"/>
        <s v="PEDRA"/>
        <s v="FUTURA FUTURIT ESM SINT.BRILHO VERMELHO 900ML"/>
        <s v="PAULICEIA ESTOPA SOL 400G"/>
        <s v="DECA LAVAT.L-101 IZY 30X30X41 CANTO GE17"/>
        <s v="ASTRA SIFAO SANFONADO COPO UNIVERSAL BR - SSU"/>
        <s v="ALPHA MET TORN.AUTOMATICA MESA 2200"/>
        <s v="EMMETI DUCHA HIG.ECO.1/2 GAT.ABS BR RG.MET. B665014"/>
        <s v=" REVESTIMENTO RETIFICADO FORMA BRANCO BRILHANTE 32X60CM CAIXA 2,30 M²"/>
        <s v="ARGAMASSA USO INTERNO ACI 20KG 45X25X10CM CINZA QUARTZOLIT "/>
        <s v="REJUNTE FLEXÍVEL 5KG BRANCO WEBER QUARTZOLI"/>
        <s v=" ADERE FITA CREPE 24X50M"/>
        <s v="FENIX 1000/05 ROLO LA DE CARNEIRO 100% 05C"/>
        <s v="FUTURA FUTURIT ESM SINT.BRILHO AZUL CELESTE 3,6"/>
        <s v="FUTURA FUTURIT ESM SINT.BRILHO BRANCO 3,6L"/>
        <s v="ITAQUA AGUARRAZ"/>
        <s v="ROMA 301/003 TRINCHA CABO PRETO/CERDA GRIS 301 1&quot;"/>
        <s v="LAMP. TUBO LED 18W 6500K T8 BIV AVANT"/>
        <s v="UNIDUT CONICO ALUM 3/4"/>
        <s v="CANALETA DE CONCRETO 0,20x1,00m"/>
        <s v="CURVA PEQ. COTOVELO 90 - 1&quot;.1/2 38,1MM"/>
        <s v="CHAPA CORTADA 1/4 100 X 100 0,5KG"/>
        <s v="9.1-CADEIRINHA 65 C/ABA 6,14 KG 1507 - PERFILADOS EM GERAL -CH. 16"/>
        <s v="11.5C TRAVESSAO 150 X 100 - CH 16 - 17,90 KG 6022 - PERFIL CAIXARIA CHAPA 16"/>
        <s v="5141831 MAD. PONTALETE PINUS 6X6X3MTS"/>
        <s v="2205 MADEIRITE 09MM CHAPA 2,20X1,10"/>
        <s v="REDE DE PROTEÇÃO FIO 4 MALHA 10 (240MTR) DUAS LATERAIS"/>
        <s v="Concreto , Fck 25mpa , Brita 0, Sem bomba"/>
        <s v="CRÉDITO PEDIDOS  7779 e 7701 E NOTAS 11131 e 11179"/>
        <s v="TIGRE 1341/05 ROLO ESPUMA AMARELA 5CM"/>
        <s v="TIGRE 1341/09 ROLO ESPUMA AMARELA 9CM"/>
        <s v="TRIONITE LIXA FERRO 100"/>
        <s v="Barra 10mm"/>
        <s v="Barra 4,2mm"/>
        <s v="PORC YORK SGR NT 90X90 RET CX1,62 PORT"/>
        <s v="REJUNTE FLEX.CER.INT.EXT.CZ PL5KG QUARTZ"/>
        <s v="ARG ACI INT CZ 20KG ROYAL GRES"/>
        <s v="ARG PORCEL INT CZ 20KG QUARTZOLIT"/>
        <s v="CUNHA P/PISO/AZ NIVEL.SLIMCORTAG C/100"/>
        <s v="BLOCO DE CONCRETO 14X19X39"/>
        <s v="BA-13"/>
        <s v="SOLEIRAS "/>
        <s v="MALHA POP 20X20"/>
        <s v="DIFERENÇA AREIA PREMIUM GROSSA"/>
        <s v="BRITA "/>
        <s v="FUTURA TINTA PISO VERMELHA"/>
        <s v="CIMENTO CPII 50 KG TUPI"/>
        <s v="FITA ALUMINIO 30CMX10MT -"/>
        <s v="CIMENTO"/>
        <s v="Raspagem, Calafetação, polimento e aplicação de Bona Anti - Chama alto tráfego, em 3 lances de escadas"/>
        <s v="PAINEL RU 12,5X1200X1800MM"/>
        <s v="SARRAFO DE PINUS 7CM X 2CM X 3MT"/>
        <s v="SARRAFO DE PINUS 5CM X 2CM X 3MT"/>
        <s v="AMANCO ADAPT. C/F C/ANEL SOLD. 50X1.1/2"/>
        <s v="AMANCO ADAPT. C/F C/ANEL SOLD. 25X3/4"/>
        <s v="GARDEN TORN.BOIA 3/4&quot; B.PLAST.11351NPE"/>
        <s v="FERRO 10.00MM 3/8 07.30KG CA50 12MT NACIONAL (RETA)"/>
        <s v="MALHA POP 3.4 2.00X3.00MT 20X20 -Q45"/>
        <s v="FORTLEV CX DAGUA PE. 500LT TP. ENCAIXE"/>
        <s v="APOLLO EC ACETINADO 5 LTS"/>
        <s v="APOLLO SELAFIRE - COMPONENTE A"/>
        <s v="APOLLO SELAFIRE - COMPONENTE B"/>
        <s v="LIXA JUMBO 36 KLINGSPOR"/>
        <s v="LIXA JUMBO 50 KLINSPOR"/>
        <s v="LIXA JUMBO 60 KLINGSPOR"/>
        <s v="KIT PORTAO BASC.N 1-COMPL-ROLDANA 3"/>
        <s v="11.3 -CX.150X150-C/TAMP.3,0M - CH 16 - 23,20KG - PERFIL CAIXARIA CHAPA 16"/>
        <s v="GUIA 55X45 3,0M CH14 7,30 KG - PERFIL CAIXARIA CHAPA 14"/>
        <s v="CX PESO 120X120 1 MT - CH 18 - 4,6K P/MT - PERFIL CAIXARIA CHAPA 18"/>
        <s v="CEMIX TORN.COZ.MESA B M 1267 C31 1/4V"/>
        <s v="MALHA POP MEDIA Q 61 3 X 2 -15X15 3,40M 5,84 KG"/>
        <s v="FUTURIT ESMALTE BRI GELO 3,6L STANDARD FUTURA"/>
        <s v="CABO FLEX HEPR 1KV 95MM PT"/>
        <s v="CABO FLEX HEPR 1KV 95MM VD"/>
        <s v="CABO FLEX HEPR ATOX 1KV 95MM AZ CL"/>
        <s v="CABO FLEX 750V 16MM VM"/>
        <s v="CABO FLEX 750V 2,5MM VD"/>
        <s v="SEALTUBO C/ CAPA 3 PT RL C/10MT"/>
        <s v="MAO FRANCESA REFORCADA 150MM"/>
        <s v="TERMINAL COMPRESSAO 95MM 1F1C M10"/>
        <s v="CONECTOR SPLITBOLT 95MM"/>
        <s v="ELETRODUTO GALV MED 1 (0,75) C/LV"/>
        <s v="UNIDUT CONICO ALUM 1"/>
        <s v="ABRACADEIRA D C/CUNHA 2 GF"/>
        <s v="BUCHA S10 PARAFUSO PVC"/>
        <s v="PARAFUSO SEXTAVADO SOB 1/4X50MM BUCH S10"/>
        <s v="UNIDUT CONICO ALUM 2"/>
        <s v="UNIDUT RETO ALUM 1"/>
        <s v="CONDULETE MULT X 3&quot; C/TP E TP DM 300X -"/>
        <s v="ROLO LA ZERO RESPINGO 23 CM"/>
        <s v="GARFO P/ROLO 23CM C/BUCHA"/>
        <s v="ARGAMASSA ACI KOLATOP 20KG"/>
        <s v="FUTURA MASSA CORRIDA BALDE"/>
        <s v="SERVIÇO DE CALHA E RUFO COMPLETO"/>
        <s v="CIMENTO 50KG VOTORAN/CSN CPII"/>
        <s v="FUTURA PREMIUM TINTA PARA PISO CONCRETO 3,6L"/>
        <s v="FUTURIT ESMALTE BRI BRANCO 3,6L STANDARD FUTURA"/>
        <s v="LIXA MASSA/MADEIRA 100"/>
        <s v="LIXA MASSA/MADEIRA 150"/>
        <s v="BUCHA P/ GESSO 15 A 23"/>
        <s v="PARAFUSO PHS CH 50X60"/>
        <s v="ELETRODO GERDAU 6013 2,50MM"/>
        <s v="TORQUES ARMADOR 13"/>
        <s v="CANALETA CONCRETO 0,30 X 1,0"/>
        <s v="ABRACADEIRA D C/CUNHA 3/4"/>
        <s v="assoalho ipe mesclado 10cm"/>
        <s v="2,5x 1000 cavilhas"/>
        <s v="REMOÇÃO E COLOCAÇÃO DE PISO DE MADEIRA"/>
        <s v="RASPAGEM E  MANUTENÇÃO DO PISO COM SINTEKO"/>
        <s v="CURVA PVC 90G 3 C/ROSCA PT"/>
        <s v="LUVA PVC 3 PT"/>
        <s v="ELETRODUTO PVC C/ROSCA 3 PT - C/3MT"/>
        <s v="CONECTOR SPLIT BOLT 50MM"/>
        <s v="CAIXA INSPECAO PROLIPROP 8P 200MM"/>
        <s v="TAMPA ACO GALV. FG 8P 200MM P/CAIXA PP"/>
        <s v="ARMACAO PRESBOW P/1 ISOL REFORCADA"/>
        <s v="ISOLADOR ROLDANA PRESSBOW 72X72"/>
        <s v="ARAME GALV 16AWG 1KG"/>
        <s v="MASSA CALAFETAR 350GR"/>
        <s v="CABECOTE ALUMINIO 3"/>
        <s v="TERMINAL OLHAL PRE ISOL 35MM M8 VM"/>
        <s v="Cabo Nambeiflex 750V 95mm preto"/>
        <s v="Cabo Nambeiflex 750V  95mm azul"/>
        <s v="Cabo Nambeiflex 750V  35mm preto"/>
        <s v="Cabo Nambeiflex 750V 35mm verde"/>
        <s v="Cabo Nambeiflex 750V  35mm azul"/>
        <s v="BARRA CHATA ALUMINIO 7/8 X 1/8 - 6MTS"/>
        <s v="TERMINAL PRESSAO REFORCADO 35MM"/>
        <s v="GRAMPO HASTE ATERR 5/8"/>
        <s v="ELETRODUTO PVC C/ROSCA 2 PT C/ 3MT"/>
        <s v="ABRACADEIRA D C/CUNHA 2"/>
        <s v="CDC-CABO COBRE NU 35MM CL2A NBR 6524"/>
        <s v="AMANCO UNIAO SOLD. 25MM"/>
        <s v="BROCHA"/>
        <s v="EXAUSTOR AXIAL INDL 400mm 220v LEVE GOAR"/>
        <s v="BARRA LIGACAO 1.50m"/>
        <s v="DIAGONAL 2.12m"/>
        <s v="ESCADA 2.00m"/>
        <s v="GUARDA CORPO 1.50m"/>
        <s v="PAINEL 1.50m"/>
        <s v="PISO METALICO 1.50m"/>
        <s v="RODA METALICA"/>
        <s v="KALHETAO 90 CRFS BRASILIT 7,40 M"/>
        <s v="FITA VEDA TUDO BRASILIT 0,10 X 10M"/>
        <s v="NEUTROL 900 ML OTTO-1339"/>
        <s v="FIXADOR DE ABA AUTO-TRAVANTE FRAZAO"/>
        <s v="Esmalte del rey "/>
        <s v="Regulador completo-p/F530(haste c/10cm)"/>
        <s v="Chapa ST(Branca) 12,5mm - 1,20x1,80 - Placo"/>
        <s v="Perfil Tabica-40x48-3,00(fechada)Bco Rupia"/>
        <s v="Gesso Revestimento - 40kg"/>
        <s v="Parafuso GN25 - 3,5x25 - Ponta Agulha (sc.c/100pc)"/>
        <s v="Alcapao aco - Simples - 60x60 cm - Branco"/>
        <s v="Bucha Universal U-TB1 Nº 06 c/ Paraf. CH 4,0x45mm CZ"/>
        <s v="Perfil Canaleta F530-3,00m | NCM: 72166110"/>
        <s v="PA CHIPS CHATA 6.0 X 60"/>
        <s v="BROCA MAD. TRES PONTAS 04.00 MM"/>
        <s v="BROCA ESCALONADA 04.00 A 20.00 - ROCAST"/>
        <s v="BROCA CHATA 1/2"/>
        <s v="PONTEIRA PH2 1/4 X 50 MM TITANIO - CTP"/>
        <s v="PONTEIRA PHILLIPS N. 2 X 090 - GROSS"/>
        <s v="BARRA CHATA ALUMINIO 3/4 X 1/4 6MTS"/>
        <s v="METALON 25 X 25 - 1,20MM - 5,57 KG/BR"/>
        <s v="ELETRODO GERDAU E 6013 2,50MM CAIXA 5 KGS"/>
        <s v="ELETRODO GERDAU E 6013 3,25MM CAIXA 5 KGS"/>
        <s v="DISCO IMP. CORTE 12&quot; X 5/8 X 1/8 - (2 TELA) - CX C/25"/>
        <s v="DISCO DEEP CUT IMPORTADO 7&quot;- 1,6MM *CX C/100PC*"/>
        <s v="DISCO DEEP CUT IMPORTADO 4.1/2&quot;- 1MM *CX 100"/>
        <s v="BONARDI PU CERTO"/>
        <s v="BONARDI UF BR 20KG"/>
        <s v="HD FLEX COLA PU UNIQ CUMARU 4,5KG"/>
        <s v="Peças de andaimes"/>
        <s v="trava"/>
        <s v="MASCARA RESPIRATORIA DESC. PFF2 C/VALVULA OZ"/>
        <s v="ESTOPA BRANCA 400GR RESINORTE"/>
        <s v="BLOCO ESTRUTURAL 3,0MPA 14X19X39"/>
        <s v="AREIA MEDIA"/>
        <s v="CIMENTO CSN CPII"/>
        <s v="FERRO CA50 1/4 6,3MM X 12M 3KG"/>
        <s v="TB RD 38,10 X 1,95 MM (1.1/2&quot;)_x000a_GALV"/>
        <s v="TB RD 50,80 X 1,95 MM (2&quot;)_x000a_GALV"/>
        <s v="SAPATA REDONDA 2&quot; X_x000a_1,50MM"/>
        <s v="COTOVELO 1.1/2&quot; 90º GALV."/>
        <s v="IMPOSTOS (IPI E ICMSST)"/>
        <s v="FITA ISOLANTE 3M IMPERIAL 20M"/>
        <s v="BLOCO CIMENTO VEDACAO 14X19X39"/>
        <s v="BOBINA PAPELAO ONDULADO 1200MM X 50 METROS"/>
        <s v="FENIX 3501/23 SUPORTE DE PRESSAO REFORCADO P/_x000a_ROLO 23CM"/>
        <s v="DESLOCAMENTO ENTREGA E RETIRADA"/>
        <s v="Lixa paraLixadeira Roto OrbitalParede Grão 120 225mm WBR"/>
        <s v="PRANCHA 5X20 (PEROBINHA) (MT LINEAR)"/>
        <s v="AMANCO TUBO 6M MARROM SOLD. 75MM"/>
        <s v="AMANCO TE RD SOLD. 75X5"/>
        <s v="AMANCO TE RD SOLD. 75X60"/>
        <s v="AMANCO BUCHA RD SOLD. CURTA 75X60"/>
        <s v="DECA REG.GAV.1510 HD 2.1/2"/>
        <s v="AMANCO ADAPT. CURTO SOLD. 75X2.1/2"/>
        <s v="AMANCO LUVA SOLD. 75MM"/>
        <s v="AMANCO TE SOLD. 60MM"/>
        <s v="AMANCO LUVA SOLD. 60MM"/>
        <s v="AMANCO JOELHO 90 SOLD. 60MM"/>
        <s v="AMANCO TUBO 6M MARROM SOLD. 60MM"/>
        <s v="AMANCO BUCHA RD SOLD. CURTA 60X50"/>
        <s v="SCOPO VEDA ROSCA 18MM X 50 MT***"/>
        <s v="TUPY LUVA GALV. 3/"/>
        <s v="TUPY COTOVELO 90 GALV. 3/4"/>
        <s v="TUPY CONJ.LUVA 2.1/2 TUPYPRES"/>
        <s v="FENIX 1300/05 ROLO LA ZERO RESPINGO 05CM"/>
        <s v=" FENIX 3501/23 SUPORTE DE PRESSAO REFORCADO P/_x000a_ROLO 23CM"/>
        <s v="FUTURA FUTURIT ESM SINT.BRILHO AMARELO_x000a_SEGURANCA 3,6L"/>
        <s v=" FUTURA FUTURIT ESM SINT.BRILHO VERDE FOLHA 3,6L"/>
        <s v=" FUTURA FUTURIT ESM SINT.BRILHO VERMELHO 3,6L"/>
        <s v=" FUTURA PREMIUM TINTA PARA PISO AZUL 18L "/>
        <s v=" ROMA 301/005 TRINCHA CABO PRETO/CERDA GRIS 301_x000a_2&quot;"/>
        <s v="CEMIX TORN.COZ.PAR.B M 1168 C53 1/4V"/>
        <s v="CEMIX VALV.AMERICANA LATAO 3.1/2 - 125"/>
        <s v="LORENZETTI TORN.EL.VERSATIL 220X5500W CR"/>
        <s v="DECA CANOPLA VALV.HYDRA MAX  C"/>
        <s v="DOCOL KIT ACION.COMPL.VD 1.1/2 00116300"/>
        <s v="DOCOL KIT MOLA/CHAVE VD 1.1/2 00020700"/>
        <s v="SANTA MARINA BACIA C/CX.ACOP.LIBERTY BC"/>
        <s v="AMANCO ENGATE FLEX. PVC 1/2X50CM"/>
        <s v="APOLO TUBO 6M GALV.NBR 5580 L 3/4&quot; 26,9X2,25MM"/>
        <s v="Torneira de Parede para Cozinha Bica Reta Cromada Sofia Civitt"/>
        <s v="VOTORAN ARGAMASSA ACI INTERNA 20KG"/>
        <s v="GUARU ARDOSIA 40X40 M2"/>
        <s v="COLA SILICONE 250G PROSIL 5BRANCO"/>
        <s v="REJUNTE INDEFLEX BRANCO 1KG"/>
        <s v="BARONEFLEX 500 - CAIXA 18 KG BARONE"/>
        <s v="BROXA RETANGULAR COMPEL 2 BASE PVC"/>
        <s v="KALHETAO 90 CRFS BRASILIT 6,00 M"/>
        <s v="11 metros de rufo de alumínio com corte de 60cm e espessura 0.5mm  _x000a_23 metros de manutenção nos rufos existentes ( vedação e fixação) "/>
        <s v="QUADRO PARA 2 BOMBAS COM REVERSAO 102"/>
        <s v="REG TECNIX OPSO PE 2BAR PS 28MBAR 10KG/H GLP E 1/2 NPT X S 1/2 NPT"/>
        <s v="VALVULA ESFERA GAS 3/4 FXF PP ALAVANCA AMARELA"/>
        <s v="BATERIA 2+2 3/4 V.P S/ REGULADOR"/>
        <s v="PIG TAIL POL X 7/16 ULTRA DE 1,00 MT"/>
        <s v="SUPORTE DO COLETOR"/>
        <s v="NIPLE LATAO 1/2 NPT"/>
        <s v="UNIAO TUPY C/ ASSENTO CONICO DE BRONZE/FERRO GAL. 3/4"/>
        <s v="NIPLE TUPY DUPLO GAL. 3/4"/>
        <s v="NIPLE TUPY DUPLO DE RED. GAL. 3/4 X 1/2"/>
        <s v="FITA V ROSCA FIRLON MD-GAS CARRETEL 18MMX25M"/>
        <s v="FLEXIVEL METAL TOMBAK 1/2 - 1,20 MT"/>
        <s v="REGULADOR ALIANCA IND AP C/ SHUTT-OFF VM PQ"/>
        <s v="CRÉDITO"/>
        <s v="INTERRUPTOR SIMPLES BRANCO"/>
        <s v="MOD. TOM. 2P+T 10A BC"/>
        <s v="TAMPA P/ COND. 3/4'' - 1 TECLA SUPERCAST"/>
        <s v="TAMPA P/ COND. 3/4'' P/ 1 TOM. SUPERCAST"/>
        <s v="CANTONEIRA 3/4 X 1/8 - 5,35 KG/BR"/>
        <s v="BARRA CHATA 1&quot; X 1/8 - 3,95 KG/BR"/>
        <s v="BARRA CHATA 1/2 X 1/8 - 1,80 KG/BR"/>
        <s v="BARRA CHATA 3/4 X 3/16 - 4,26 KG/BR"/>
        <s v="JUMELO -ARTICULADOR N. 500"/>
        <s v="REBITE DE FERRO 1/2 X 3/16"/>
        <s v="REBITE DE FERRO 3/4 X 3/16"/>
        <s v="ARRUELA LISA ZINCADA 3/16 - AVULSO"/>
        <s v="LUMINÁRIA IL45"/>
        <s v="U ENRIJ 250 X 85 X 25 X 2,00MM"/>
        <s v="DC NORTON 4.1/2 X 1.0 X 7/8 EXTRAFINO BNA"/>
        <s v="ELETRODO ESAB OK SERRALHEIRO 2,50 X 350MM"/>
        <s v="AGUARRAS 5L - MONTANA"/>
        <s v="BROXA RETANGULAR COMPEL BASE PVC"/>
        <s v="ESCOVA DE ACO S/ CABO LAT 06 FILEIRAS FENIX"/>
        <s v="TRINCHA TIGRE 519 E 2"/>
        <s v="ROLO ESPUMA SOFT 05 CM C/ CABO FENIX"/>
        <s v="ROLO ESPUMA SOFT 15 CM C/ CABO FEN"/>
        <s v="REAL FUNDO GALVANIZADO GL3,6L"/>
        <s v="Concreto  Fck 25mpa Brita 0 c/ bomba"/>
        <s v="Viga U ENRIJ 200 X 75 X 25 X 2,00"/>
        <s v="FILTRO ACQUABIOS 230 9.3/4 "/>
        <s v="FENIX 2001/15 ROLO ESPUMA POLIESTER 15CM PRETO"/>
        <s v="ROMA 304/006 TRINCHA CABO AMARELO/CERDA PRETA 304 2.1/2&quot;"/>
        <s v="FUTURA FUTURIT ESM SINT.BRILHO VERMELHO 3,6L"/>
        <s v="INCOLOR 3MM – SO CORTADO 96 – 0,145 X 0,620 e 256 – 0,155 X 0,605"/>
        <s v="CONJ LIZ C/P BCO 1 TOMADA 20A 070213"/>
        <s v="LAMP.BULBO LED FOXLUX 15W 6500K 1250LM"/>
        <s v="MODULO LIZ/LUX BR 1 TOMADA 20A BAIXA 57115038"/>
        <s v="MODULO LIZ/LUX VM 1 TOMADA 20A BAIXO 57115039"/>
        <s v="PLACA LIZ 4X2 2 POSTOS AFASTADOS BRANCA 106206"/>
        <s v="MADERITE 10 MM ROSA(1,10x2,20mt)"/>
        <s v="CAMARA DE AR 3,25X8&quot;"/>
        <s v="CONJ LIZ C/P BCO 1 INT SIMPLES 170201"/>
        <s v="MODULO LIZ/LUX BR 1 INT SIMPLES 10A 57115010"/>
        <s v="PLACA LIZ 4X2 1 POSTO HORIZONTAL BRANCA 106204"/>
        <s v="PLACA LIZ 4X2 CEGA BRANCA 106201"/>
        <s v="COLOCAÇÃO DE 342 VIDROS"/>
        <s v="LUMIN.LED FOXLUX SOB QUADRADO 45W 6500K 60X60PC"/>
        <s v="HASTE C/ ROSCA PORCA 6X350MM FRAZAO"/>
        <s v="FITA ALUMINIO 10CMX10MT"/>
        <s v="AREIA 1MT"/>
        <s v="PEDRA 1/2 M"/>
        <s v="CIMENTO 50KG ENT"/>
        <s v="FERROS T 1 1/8"/>
        <s v="FUTURIT ESMALTE BRI AZUL CELESTE 3,6L STANDARD"/>
        <s v="SILICONE 250G BRANCO - PROSIL"/>
        <s v="CURVA ZINCADA 3&quot; X 90 GDR"/>
        <s v="CABECOTE DE ALUMINIO 2&quot;"/>
        <s v="UNITUBO ZINCADO 2&quot;"/>
        <s v="ELETRODUTO GALV LEVE 3/4''"/>
        <s v="PAINEL"/>
        <s v="PARAFUSO ANCORA"/>
        <s v="MASSA 15KG "/>
        <s v="BUCHA"/>
        <s v="PARAFUSO 6"/>
        <s v="TUPY NIPLE DUPLO GALV. 1"/>
        <s v="TUPY UNIAO A.B. GALV. 1"/>
        <s v="DECA REG.GAV.1510 HD 1"/>
        <s v="DOCOL VALV.RET.VERT.DN25 (1&quot;) 30101000"/>
        <s v="TUPY COTOVELO 90 GALV. 1"/>
        <s v="AMANCO BUCHA RD SOLD. CURTA 40X32"/>
        <s v="AMANCO JOELHO 90 SOLD. 40MM"/>
        <s v="TUPY BUCHA RD GALV. 1.1/2X1.1/4"/>
        <s v="TUPY TE GALV. 1.1/4"/>
        <s v="TIGRE PINCEL 500X2&quot;"/>
        <s v="FUTURA FUTURIT ESM SINT.BRILHO VERDE FOLHA 900ML"/>
        <s v="CABO NAMBEINAXFLEX 1KV HEPR 95,0mm2 PR"/>
        <s v="CABO NAMBEINAXFLEX 1KV HEPR 95,0mm2 AZ"/>
        <s v="VASILHAME P 45"/>
        <s v="PIG TAIL POL X 7/16 ULTRA DE 1,00 MT()"/>
        <s v="20m3 concreto  Fck 25mpa, Brita 0 , C/ bomba"/>
        <s v="DISJ CX MOLD JNG JM2-250L 150A /45KA FIXO TRIP"/>
        <s v="INCOLOR 3MM – SO CORTADO"/>
        <s v="06 – 0,145 x 0,890_x000a_16 – 0,155 x 0,880_x000a_06 – 0,145 x 0,725_x000a_16 – 0,155 x 0,705_x000a_12 – 0,145 x 0,765_x000a_24 – 0,150 x 0,745_x000a_04 – 0,095 x 0,765"/>
        <s v="AMANCO TUBO 6M ESG. 75MM"/>
        <s v="BRASCOLA VEDA CALHA ALUMINIO 280G"/>
        <s v="BOCAL RED. 3&quot; CHAPA GALV"/>
        <s v="CALHA GALV.55CM X 26 (0,50MM) SOB.MEDIDA"/>
        <s v="FUTURA FUTURIT ESM SINT.BRILHO AZUL FRANÇA 3,6L"/>
        <s v="FUTURA STANDARD SUPER RENDIMENTO AZUL ACONCHEGANTE 18L"/>
        <s v="ORTLEV COTOVELO"/>
        <s v="REBITE POP 416"/>
        <s v="BRAÇADEIRA U 75M"/>
        <s v="CANTONEIRA 3&quot; X 3/16 - 34,90 KG/BR"/>
        <s v="PISTOLA DE PINTURA VONDER "/>
        <s v="TUBO GALVANIZADO À FOGO NBR 5580 3&quot; ( 88,90 X 3,35 MM X 6 MTS )"/>
        <s v="REGISTRO DE GAVETA BRUTO EM LATÃO 3&quot;"/>
        <s v="LUVA GALVANIZADA FÊMEA /FÊMEA 3&quot;"/>
        <s v="COTOVELO GALVANIZADO 90° F/F 3 &quot;"/>
        <s v="TUBO GALVANIZADO À FOGO NBR 5580 2.1/2&quot; (76,20 X 3,35 MM X 6 MTS )"/>
        <s v="REGISTRO DE GAVETA BRUTO EM LATÃO 2.1/2&quot;"/>
        <s v="COTOVELO GALVANIZADO 90° F/F 2.1/2 &quot;"/>
        <s v="COTOVELO GALVANIZADO 90° F/F 1.1/2 &quot;"/>
        <s v="REGISTRO DE GAVETA BRUTO EM LATÃO 1.1/2&quot;"/>
        <s v="LUVA GALVANIZADA FÊMEA /FÊMEA 1.1/2&quot;"/>
        <s v="UNIÃO GALVANIZADA COM ASSENTO CÔNICO EM BRONZE 1.1/2&quot;"/>
        <s v="TUBO GALVANIZADO À FOGO NBR 5580 1.1/4&quot; ( 42,40 x 2,65 mm x 6 Mts )"/>
        <s v="COTOVELO GALVANIZADO 90° F/F 1.1/4 &quot;"/>
        <s v="REGISTRO DE GAVETA BRUTO EM LATÃO 1.1/4&quot;"/>
        <s v="COTOVELO GALVANIZADO 45° F/F 1.1/4 &quot;"/>
        <s v="VÁLVULA DE RETENÇÃO HORIZONTAL EM LATÃO 1.1/4&quot;"/>
        <s v="UNIÃO GALVANIZADA COM ASSENTO CÔNICO EM BRONZE 1.1/4&quot;"/>
        <s v="BUCHA DE REDUÇÃO GALVANIZADA MACHO / FÊMEA 1.1/2 &quot; X 1 &quot;"/>
        <s v="TUBO GALVANIZADO À FOGO NBR 5580 1&quot; ( 33,70 x 2,65 mm x 6 Mts )"/>
        <s v="COTOVELO GALVANIZADO 90° F/F 1 &quot;"/>
        <s v="LUVA GALVANIZADA FÊMEA /FÊMEA 1&quot;"/>
        <s v="REGISTRO DE GAVETA BRUTO EM LATÃO 1&quot;"/>
        <s v="NIPLE DUPLO GALVANIZADO 1&quot;"/>
        <s v="LUVA GALVANIZADA FÊMEA /FÊMEA 1.1/4&quot;"/>
        <s v="MICROCONCRETO FLUIDO"/>
        <s v="SACO DE ENTULHO"/>
        <s v="PAINEL METALICO DIVERSOS 1.00x1.00m"/>
        <s v="DIAGONAL METALICA DIVERSOS 1.41m"/>
        <s v="AMANCO JOELHO 90 SOLD. 75MM"/>
        <s v="AMANCO REGISTRO ESF. SOLD. MONOBLOCO 32MM"/>
        <s v="AMANCO JOELHO 90 SOLD. 32MM"/>
        <s v="AMANCO ADAPT. CURTO SOLD. 32X1"/>
        <s v="FIRLON VEDA ROSCA 18MM X 50MT"/>
        <s v="ESTOPA ENCANADOR CANHAMO 1KG"/>
        <s v="TIGRE ROLO DE ESPUMA 90MM POLIESTER"/>
        <s v="GARDEN TORN.BOIA 1&quot; B.PLAST.11352PE"/>
        <s v="CABO FLEX MEGAMAX 4,00 MM AZUL"/>
        <s v="CONDUITE CORRUG PRETO VOTODUTO C/GUIA A 3/4"/>
        <s v="PARAF.MAD.CH F.PHILIPS 4,5 X45 ZI C/BUCHA 08 C/200"/>
        <s v="Bucha Universal U-TB1 Nº 06 c/ Paraf. CH 4,0x45mm CZ 100"/>
        <s v="Parafuso 4,2x13-9,5-P.Agulha(sc.c/100) | NCM: 73181400"/>
        <s v="Forro PVC Plasbil - Forro PVC-Gemini"/>
        <s v="Roda Forro-NobrePVC Plasbil - 6000mm"/>
        <s v="Galão 3,6l Coral (cor alumínio ) "/>
        <s v="INCOLOR 3MM – SO CORTADO 14,5x87,5 12 peças _x000a_15,0x86,0 24 peças _x000a_14,5x86,0 12 peças _x000a_15,0x84,5 24 peças"/>
        <s v="INSTALAÇÃO DE VIDROS"/>
        <s v="CONECTOR METALICO MCI COBRE 70 MM"/>
        <s v="HASTE TERRA OLIVO 5/8 X 2,40 (12,30MM)"/>
        <s v="PRESILHA DE COBRE P/CABO RAYCON DR125"/>
        <s v="FUTURA FUTURIT ESM SINT.BRILHO MARROM 3,6L"/>
        <s v="FUTURA FUTURIT ESM SINT. PREMIUM ALUMINIO 3,6L"/>
        <s v="CABO FLEX HEPR ATOX 1KV 70MM PT"/>
        <s v="CABO FLEX HEPR ATOX 1KV 70MM AZ CL"/>
        <s v="CONECTOR SPLIT BOLT 70MM"/>
        <s v="FITA ISOLANTE 18MMX20MT VM"/>
        <s v="FITA ISOLANTE 18MMX20MT BR"/>
        <s v="ABRACADEIRAS 3,00 PC"/>
        <s v="CANALETA CONCRETO 0,40 X 1,0"/>
        <s v="TELA ALAMBRADO MALHA 2&quot; FIO 10 GALV. 60,000 2,400 "/>
        <s v="ARAME FIO 16 GALV"/>
        <s v="Blocos concreto 14x19x39 2 furos vazado"/>
        <s v="Bloco canaleta 14"/>
        <s v="1/2 bloco"/>
        <s v="PINGADEIRAS DE MURO - FD-16 - FDEIMPOSTOS"/>
        <s v="CIMENTO  CPII 50KG"/>
        <s v="CURVA PEQ. COTOVELO 90 - 2&quot; 50,8MM"/>
        <s v="BUCHA TUPY DE RED 3/4 X 1/2 GAL()"/>
        <s v="BATERIA 2+2 1/2 V.L.S/ REGULADOR"/>
        <s v="COTOVELO TUPY 90 BSP 3/4 GAL."/>
        <s v="LUVA TUPY 150 LBS GAL. 3/4"/>
        <s v="REDONDO MECANICO 1/2&quot; - 12,00MM 5,60 KG/BR"/>
        <s v="GONZO C/ABA N - 3 ABA 25MM X 65MM ALTURA"/>
        <s v="TRAVA STAM DUPLA 11001 -TRAVA TETRA 49"/>
        <s v="TRINCHA TIGRE 519 F 2.1/2"/>
        <s v="Aço Armado #5,00mm"/>
        <s v="Aço Armado #10,00mm"/>
        <s v="Aço Armado #12,50mm"/>
        <s v="BARRA FERRO CA-50 - #8,0mm - 5/16"/>
        <s v="BARRA FERRO CA-60 - #4,2mm"/>
        <s v="BARRA FERRO CA-50 - #6,3mm - 1/4&quot;"/>
        <s v="Locação com 1 limpeza na semanal"/>
        <s v="FUNDO GALVANIZADO BRANCO 3,6L FUTURA"/>
        <s v="REDONDO MECANICO 1/2&quot; - 12,00MM"/>
        <s v="TRAVA STAM DUPLA 11001 -TRAVA TETRA"/>
        <s v="SARRAFO PINUS BRUTO 15CMX3MT"/>
        <s v="SARRAFO PINUS BRUTO 05CMX3MT"/>
        <s v="barras 8mmCA50"/>
        <s v="Bloco comum 14x19x39 de cimento"/>
        <s v="Areia média 1mt"/>
        <s v="TERMINAL COMPRESSAO 120MM SIBRATEC"/>
        <s v="ESPUMA EXPAN. CHEMIC. 500ML"/>
        <s v="DISJ. CX MOL DAM 3 POLOS 600A SIBRA. COD 5725"/>
        <s v="ELETROD. GALV. PES. 3&quot; NBR 5598 3 MTS A FOGO"/>
        <s v="CURVA ZINCADA 3&quot; X 90 A FOGO"/>
        <s v="CABO 120MM PRETO"/>
        <s v="FUTURA FUTURIT ESM SINT.ACETINADO BRANCO 3,6L"/>
        <s v="JOELHO ESG 50X45 - KRONA /FORTLEV/PLASTILIT"/>
        <s v="JOELHO BR C/ANEL 40X90 - KRONA"/>
        <s v="TEE ESGOTO 50 - KRONA/FORTLEV/PLASTILIT"/>
        <s v="JOELHO PLASTILIT LL K 3/4X45 MARROM"/>
        <s v="JOELHO AZUL 3/4X1/2 - KRONA/FORTLEV/PLASTILIT"/>
        <s v="TEE LLL MARROM 25MM - 3/4 - KRONA/FORTLEV/PLASTILIT"/>
        <s v="COLA PVC TIGRE FRASCO 850G"/>
        <s v="TELA MOSQUITEIRO MALHA 14 FIO 30 ALUMINIO 15,000 1,200"/>
        <s v="COLA SELANTE PU40 BRANCO"/>
        <s v="FECHADURA LIVRE E OCUPADO"/>
        <s v="CABO FLEX HEPR 1KV 120MM PT"/>
        <s v="CABO FLEX HEPR ATOX 1KV 120MM AZ CL"/>
        <s v="CABO FLEX HEPR ATOX 1KV 50MM VD"/>
        <s v="TABUAS DE PINUS 30 X 3,00 M"/>
        <s v="SARRAFO 7 CM PINUS 3,00 MT"/>
        <s v="ELETRODUTO GALV MED 1.1/4 (0,70)C/LV"/>
        <s v="UNIDUT CONICO ALUM 1.1/4"/>
        <s v="ABRACADEIRA GALV D C/CUNHA 1.1/4"/>
        <s v="PARAFUSO PAN PHILIPS 4,8X38 BUCHA S8"/>
        <s v="CD-CABO FLEX HEPR ATOX 1KV 25MM PT"/>
        <s v="CD-CABO FLEX HEPR ATOX 1KV 25MM AZ CL"/>
        <s v="MINI DISJUNTOR BIPOLAR 63A CURVA C 3KA"/>
        <s v="SEALTUBO C/CAPA 1.1/4 PT RL C/05MT"/>
        <s v="PLACA 4X2 1MOD HORIZONTA BR SIENA"/>
        <s v="MODULO INT BIPOLAR SIMP 10A BR SIENA"/>
        <s v="PLACA 4X2 2MOD SEPARADOS BR SIENA"/>
        <s v="MODULO TOM 2P+T 20A BR SIENA"/>
        <s v="MODULO TOM 2P+T 20A VM SIENA"/>
        <s v="BARRA CHATA 1&quot; X 1/8 - 3,95 KG/BR A"/>
        <s v="CANTONEIRA 1.1/4 X 1/8 - 9,40 KG/BR *"/>
        <s v="DOBRA CH.FF 18 -2,20 MTS X 1,20 MM 9,70 KG M2 FECHAMENTO"/>
        <s v="CABO FLEX HEPR ATOX 1KV 150MM PT"/>
        <s v="CABO FLEX HEPR ATOX 1KV 70MM VD"/>
        <s v="DISJUNTOR CAIXA MOLD TRI 400A DWP400L"/>
        <s v="CD-CABO FLEX HEPR ATOX 1KV 95MM AZ CL"/>
        <s v="CD-CABO FLEX HEPR 1KV 95MM PT"/>
        <s v="CONECTOR SPLIT BOLT 120MM"/>
        <s v="TERMINAL COMPRESSAO 50MM 1F1C M10 BCEXP"/>
        <s v="TERMINAL COMPRESSAO 10MM 1F1C M6"/>
        <s v="ELETRODUTO GALV MED 4 (1,25) C/LV"/>
        <s v="CABECOTE ALUMINIO 4"/>
        <s v="UNIDUT RETO ALUM 4"/>
        <s v="ARAME GALV 14AWG 1KG"/>
        <s v="BUCHA ACAB ZAMAC 4 PRENSAL"/>
        <s v="ARRUELA ACABAMENTO ZAMAC 4 PRENSAL"/>
        <s v="CD-CABO FLEX HEPR 1KV 150MM AZ CL"/>
        <s v="CD-CABO FLEX HEPR 1KV 70MM VD"/>
        <s v="TERMINAL COMPRESSAO 120MM 1F1C M12"/>
        <s v="TERMINAL COMPRESSAO 95MM 1F1C M10 BC EXP"/>
        <s v="CABO FLEX HEPR ATOX 120MM2 0,6/1KV PT"/>
        <s v="CD-CABO FLEX HEPR ATOX 1KV 150MM P"/>
        <s v="CABO ALUM QUADRUPLEX 3X16MM NEUTRO NU"/>
        <s v="CONECTOR PERFURANTE 10-95MM"/>
        <s v="BARRA NEUTRO 2X5/16 8 PARAFUSOS"/>
        <s v="ANDAIME 1,50 X 1,00"/>
        <s v="PLATAFORMA PARA ANDAIME 1,50 X 0,30"/>
        <s v="SAPATA AJUSTAVEL PARA ANDAIME"/>
        <s v="CURVA GALV 45G 4"/>
        <s v="MINI DISJUNTOR TRIPOLAR 50A CURVA C 3KA"/>
        <s v="TERMINAL ILHOS PRE ISOL 16MM M12 AZ"/>
        <s v="TERMINAL COMPRESSAO 16MM 1F1C M6"/>
        <s v="BARRA NEUTRO 2X5/16 6 PARAFUSOS"/>
        <s v="PLACAS DE SINALIZAÇÃO "/>
        <s v="PEDRA MT"/>
        <s v="CIMENTO CAUE CPII 50KG"/>
        <s v="CAIXA PADRÃO"/>
        <s v="CONDUITE "/>
        <s v="PARAFUSO"/>
        <s v="ARUELA"/>
        <s v="Blocos blocos 19x19x39"/>
        <s v="TUBO GALVANIZADO À FOGO NBR 5580 1.1/2&quot; ( 48,30 X 3,00 MM X 6 MTS )"/>
        <s v="REGISTRO DE GAVETA BRUTO EM LATÃO 2&quot;"/>
        <s v="LUVA GALVANIZADA FÊMEA /FÊMEA 2.1/2&quot;"/>
        <s v="UNIÃO GALVANIZADA COM ASSENTO CÔNICO EM BRONZE 3&quot;"/>
        <s v="UNIÃO GALVANIZADA COM ASSENTO CÔNICO EM BRONZE 2.1/2&quot;"/>
        <s v="BUCHA DE REDUÇÃO GALVANIZADA MACHO / FÊMEA 3&quot; X 2.1/2 &quot;"/>
        <s v="TEE GALVANIZADO 90° 3&quot;"/>
        <s v="TEE GALVANIZADO 90° 1.1/2&quot;"/>
        <s v="TEE GALVANIZADO 90° 1.1/4&quot;"/>
        <s v="THINNER 16 900ML ITAQUA"/>
        <s v="FUTURIT ESMALTE BRI VERMELHO 3,6L STANDARD FUTURA"/>
        <s v="FUTURIT ESMALTE BRI VERDE FOLHA 3,6L STANDARD FUTURA"/>
        <s v="CAMISETA MALHA PV GOLA REDONDA M/LONGA COR:CINZA MESCLA CLARO;TAM:G"/>
        <s v="CAMISETA MALHA PV GOLA REDONDA M/LONGA COR:CINZA MESCLA CLARO;TAM:GG"/>
        <s v="AMANCO BUCHA RD SOLD. CURTA 32X25"/>
        <s v="BOTA  TAMANHO 42"/>
        <s v="TELA TAPUMEA"/>
        <s v="Blocos blocos 14x19x39"/>
        <s v="TRINCO CHATO 2&quot; - CX 60 X 93 MM"/>
        <s v="TERMINAL COMPRES BOCA EXPANDIDA MAGNET 120MPMC"/>
        <s v="DISCOSEGMENTADOTHDUISNCDOE DRE CORTE SEGMENTADO"/>
        <s v="AREIA GROSSA "/>
        <s v="VERGALHÃO 6.3"/>
        <s v="FUTURA SUPER RENDIMENTO FOSCO GL INOX"/>
        <s v="ESPATULA DE ACO TIGRE 2151 5"/>
        <s v="GESSO ESTUQUE 1 KG"/>
        <s v="SILICONE 256G BRANCO"/>
        <s v="REGISTRO PRESSAO C/C SLIM 3/4"/>
        <s v="ADESIVO DE SILICONE INCOLOR"/>
        <s v="REJUNTE "/>
        <s v="ESPAÇADOR "/>
        <s v="COLHER PEDREIRO"/>
        <s v="CABO FLEX 750V 2,5MM VD/AM BRAS"/>
        <s v="PLACA 4X2 2MOD BR SIENA"/>
        <s v="MODULO TOM 2P+T 10A BR SIENA"/>
        <s v="XL PU/FOSSIL-3710"/>
        <s v="CORDAO DE SOLDA XL PU/FOSSIL-3"/>
        <s v="PERFIL DE ARREMATE XL PU/FOSS"/>
        <s v="ADESIVO GLOBALFIX 4,0 KG N"/>
        <s v="SUPORTE CANTO CURVO 2,5 CM"/>
        <s v="KISAFIX EXTRA 2,8KG KILLING"/>
        <s v="PROTEC PRIMER MULTI BASES - 5L"/>
        <s v="PROTEC AUTONIVELANTE BASE CZ -"/>
        <s v="CRÉDITO JB NOTAS 169/170"/>
        <s v="INCOLOR 6MM – SO CORTADO"/>
        <s v="GIRICA "/>
        <s v="Bancada BE-16 / 1,80m x 0,55m"/>
        <s v="Cuba Inox 50x40x25"/>
        <s v="Bancada BE-15 / 1,80m x 0,55m"/>
        <s v="Prateleira 0,45m x 1,80m"/>
        <s v="Prateleira 0,53m x 1,80m"/>
        <s v="Bancada BE-15 / 1,82m x 0,55m"/>
        <s v="Prateleira 0,45m x 1,82m"/>
        <s v="Prateleira 0,53m x 1,82m"/>
        <s v="Soleira 0,92m x 0,25m"/>
        <s v="QUADRO CATEGORIA T5 ELEKTRO LADO DIREITO"/>
        <s v="MADERIT RESINADO DE 8MM"/>
        <s v="FUTURA FUTURIT ESM SINT.BRILHO VERDE NILO 3,6L"/>
        <s v="FUTURA TINTA ACRILICA GESSO E DRYWALL BRANCO 18L ["/>
        <s v="DESINSTALAÇÃO E INSTALAÇÃO DE 4 AR CONDICIONADO"/>
        <s v="AREIA GROSSA ESPECIAL"/>
        <s v="viga 14x16 com 4ø3/8, est. 4,2mm c/ 14cm"/>
        <s v="Estacas de 2,30m diâm. 15cm com 4ø1/2, est. 4,2mm c/ 15cm"/>
        <s v="Colunas de 2,50m 11,5x11,5 com 4ø1/2, est. 4,2mm c/ 12cm"/>
        <s v="Barras de ø6,3mm com 12,00m"/>
        <s v="arame recozido trançado"/>
        <s v="QUADRO DISTR CH SOB 44/32 100A"/>
        <s v="QUADRO DISTR CH SOB 28/20 100A"/>
        <s v="QUADRO DISTR CH EMB 16/12 100A"/>
        <s v="PARAFUSO ATARR PANELA 4,8X45MM BUCH 08MM"/>
        <s v="CABO FLEX 750V 2,5MM AZ ES"/>
        <s v="CABO FLEX750V 4,0MM2 AZ CL"/>
        <s v="CAIXA INSPECAO PVC SUSPENSA ROSCA 2"/>
        <s v="KIT BARRAMENTO TRIFASICO 44DIN 100A"/>
        <s v="TABUAS DE PINUS 10 X 3,00 M"/>
        <s v="CABO P/ CAV TRADO BROCA 10/12"/>
        <s v="EXTENSAO P/CAVAD TRADO 10/12 1&quot;RAMADA"/>
        <s v="CAVADEIRA TRADO ESPIRAL COROA 10 S/C"/>
        <s v="RODIZIO GIR"/>
        <s v="TRAVA DIAGONAL 1,50"/>
        <s v="CABO FLEX COBRECOM 750V 6,00 MM PRETO MT"/>
        <s v="SIRENE P/ALARME DNI 115DB 12/24V P/INCENDIO"/>
        <s v="BLOCO DE CONCRETO VEDAÇÃO"/>
        <s v="CABO FLEX MEGAMAX 2,50 MM AZUL"/>
        <s v="CABO FLEX MEGAMAX 2,50 MM PRETO"/>
        <s v="BOTOEIRA QUEBRA VIDRO (PORTA CHAVE)"/>
        <s v="Piso Premium Azul 18L - MAZA-508"/>
        <s v="Chaves Storz"/>
        <s v="PEDRA 01 ENSACADA 20KG"/>
        <s v="DISCO DE CORTE INOX 4&quot;"/>
        <s v="CARRINHO PEDREIRO 1 339.00 0.00 0.00 339.00 EXTRAFORT GORDINI PNEU 60L"/>
        <s v="PÉ DE CABRA 3/4 X 60CM -- LORD"/>
        <s v="PREGO POLIDO COM CABEÇA 18X27 1KG -- GERDAU"/>
        <s v="PREGO POLIDO COM CABEÇA 17X21 1KG -- GERDAU"/>
        <s v="ELETRODUTO PVC C/ROSCA 3/4 PT C/ 3MT"/>
        <s v="ELETRODUTO GALV MED 1.1/2 (0,75) C/LV"/>
        <s v="CURVA GALV 90G 1.1/2"/>
        <s v="CONDULETE ALUM MUL X 1.1/4-1.1/2 C/T S/P"/>
        <s v="BOTA TAMANHO 42"/>
        <s v="Caibro 5x5cm Pinus c/3, mts"/>
        <s v="ELETRODUTO FE MEDIO ELETROL 2&quot;"/>
        <s v="ABRACADEIRA D CUNHA 2&quot;"/>
        <s v="CONDUITE SEALTUBO NORMAL ZINC C/CAPA 2&quot; PT SNP 60"/>
        <s v="ELETRODUTO FE LEV ELETROL 3/4&quot;"/>
        <s v="UNIDUT CONICO S/VEDACAO 3/4&quot;"/>
        <s v="UNIDUT RETO S/VEDACAO 3/4&quot;"/>
        <s v="ABRACADEIRA D CUNHA 3/4&quot;"/>
        <s v="CONDUITE SEALTUBO NORMAL ESTANHADO S/CAP 3/4&quot;"/>
        <s v="BUCHA NYLON 08 C/PARAF. A.A. PAN/PH 4,8"/>
        <s v="FITA ISOLANTE 18MMX20MT PT"/>
        <s v="CABO FLEX HEPR ATOX 1KV 25MM AZ CL"/>
        <s v="CABO FLEX HEPR ATOX 1KV 25MM PT"/>
        <s v="CABO FLEX HEPR ATOX 1KV 10MM VD"/>
        <s v="CABO FLEX HEPR ATOX 1KV 16MM AZ CL"/>
        <s v="CABO FLEX HEPR ATOX 1KV 16MM PT"/>
        <s v="FUTURA PREMIUM TINTA PARA PISO BRANCO 18L"/>
        <s v="ROMA 301/006 TRINCHA CABO PRETO/CERDA GRIS 301 2.1/2&quot;"/>
        <s v="EMENDA P/ PERFIL F-530"/>
        <s v="BUCHA PLASTICA S8"/>
        <s v="PARAFUSO A A CX PHIL 4,8X45"/>
        <s v="CABO FLEX750V 1,5MM2 MR"/>
        <s v="CABO FLEX750V 1,5MM2 VD"/>
        <s v="BOTOEIRA BOMBA LIGA/DESLIGA C/MARTELO"/>
        <s v=" Caibro 5x5cm Pinus c/3, mts" u="1"/>
        <s v="ACIONADOR BOMBA (BOTAO LIGA/DESL) 28961" u="1"/>
        <s v="LUMINARIA IL45" u="1"/>
        <s v="BOTA 42" u="1"/>
        <s v="AURELA" u="1"/>
        <s v="PORCELANATO RETIFICADO MUNARI BRANCO ACETINADO 60X60CM CAIXA 1,80 M² " u="1"/>
        <s v="TELA TOP - EQ 61" u="1"/>
        <s v="desconto " u="1"/>
        <s v="LUVA ISOLANTE DE BORRACHA 20KV CLASSE 2" u="1"/>
        <s v="LUVA PROTECAO RASPA/PELICA" u="1"/>
        <s v="CAIXA DE PASSAGEM " u="1"/>
        <s v="WC QUIMICO 2 LIMPEZAS SEMANAIS" u="1"/>
        <s v="SERRA COPO STARRETT 32MM H0114" u="1"/>
        <s v="P A I NEL LA DE ROCHA GESLA 51X600X1200MM 32KG/M3 (PCT 6PC)" u="1"/>
        <s v="ANDAIME 1.5 (CONTRATO 25311)" u="1"/>
        <s v="ANDAIME 1.5 " u="1"/>
        <s v="ARAME RECOZ DUPLO TRANCADO PA 18 " u="1"/>
        <s v="AMANCO JOELHO 90 PVC ROSC. 3/4" u="1"/>
        <s v="ESCADA ALUMINIO AGATA 07 DEGRAUS" u="1"/>
        <s v="REAL PISO PREMIUM AZUL LT 18L" u="1"/>
        <s v="CAMINHÕES DE TERRA" u="1"/>
        <s v="2 redes 7 x 20.50 Fio 2 Malha 12 cm c/ instalação e acessórios, branca." u="1"/>
        <s v="PORCELANATO YORK WH 87,7X87,7CM CAIXA 1,54M² RETIFICADO BRANCO" u="1"/>
        <s v="Bombba" u="1"/>
        <s v="ELETRICA" u="1"/>
        <s v="JOELHO ESG 150X90 " u="1"/>
        <s v="TUBO ESG" u="1"/>
        <s v="TAMPA CANELTA" u="1"/>
        <s v="TELHAS" u="1"/>
        <s v="REJUNTE FLEX CZ ARTICO 4KG PORTOKOLL" u="1"/>
        <s v="PORCELANATO 87X87 YORK SRG CX 1,54 PORTINARI" u="1"/>
        <s v="CIMENTO CP II" u="1"/>
        <s v="BARRA CHATA  1&quot; x 1/4 7,68 KG" u="1"/>
        <s v="DISCO  IDER CORTE 12&quot; x 5/8 x 1/8 (2 Telas)" u="1"/>
        <s v="ELETRODO GERDAU 6013 3,25mm Caixa 5 KG" u="1"/>
        <s v="THINNER" u="1"/>
        <s v="BARRA CHATA 1&quot; x 1/4 - 7,68 kg (9 BR)" u="1"/>
        <s v="ARG. USO INTERNO AC1 20KG FORT" u="1"/>
        <s v="PORC. YORK SGR 87.7 X 87.7 CX 1.54 PORTINARI" u="1"/>
        <s v="REJ P-FLEX CZ PLATINA UP 3K PORTOKOLL" u="1"/>
        <s v="ARG PORCELANATO INTERNO CZ 20KG QUART" u="1"/>
        <s v="ADESIVO PVA APRESTOCOLA VM 30 50 KG" u="1"/>
        <s v="VEDAX FLEX - 18KG" u="1"/>
        <s v="PORCELANATO + REJUNTE + ARGAMASSA + AZULEJO" u="1"/>
        <s v="AREIA GROSSA 1MT" u="1"/>
        <s v="DIVISORIA WC" u="1"/>
        <s v="PORTAS WC" u="1"/>
        <s v="MASSA CORRIDA + LIXA" u="1"/>
        <s v="MASSA CORRIDA + TINTA" u="1"/>
        <s v="PORTAS" u="1"/>
        <s v="MATERIAL HIDRAULICA" u="1"/>
        <s v="GESSO" u="1"/>
        <s v="TINTA" u="1"/>
        <s v="TGRAMONTINA LUX CJ INTERRUPTOR 10A" u="1"/>
        <s v="SARRAFO" u="1"/>
        <s v="PARAFUSOS" u="1"/>
        <s v="LUMINÁRIA DE EMERGÊNCIA - 30 LEDS" u="1"/>
        <s v="EXTINTOR AGUA PRESSURIZADA 10LTS" u="1"/>
        <s v="EXTINTOR GÁS CARBONICO (CO2) 6KG" u="1"/>
        <s v="EXTINTOR PÓ QUIMICO (B-C) 4KG" u="1"/>
        <s v="PLACA FOTOLUMINESCENTE C/ CNPJ" u="1"/>
        <s v="FORRO PVC" u="1"/>
        <s v="MATRIAL HIDRAULICA" u="1"/>
        <s v="ANDAIMES" u="1"/>
        <s v="FITA DUPLAFACE 3M FORTE TRANSP.19MMX2MT" u="1"/>
        <s v="VALVULA" u="1"/>
        <s v="DIVERSOS" u="1"/>
        <s v="FERRAMENTA" u="1"/>
        <s v="PORTA" u="1"/>
        <s v="AZULEJO" u="1"/>
        <s v="MATERIAL HIDRAULICO" u="1"/>
        <s v="VALVULA MICTORIO MEKA" u="1"/>
        <s v="AREIA E CIMENTO" u="1"/>
        <s v="ARGAMASSA INTERNO ACI 20KG QUARTZOLIT" u="1"/>
        <s v="MASSA CORRIDDA" u="1"/>
        <s v="TUBO PONTA AZUL TIGRE" u="1"/>
        <s v="FECHADURA VICTORIA MAQ 40 EXTERNA CROMADDA" u="1"/>
        <s v="DIVISORIAS WC " u="1"/>
        <s v="PORC NORD RIS NAT. RET. 60X60 CX 1,43 P BEL" u="1"/>
        <s v="COVAL REG ESFERA PVC 75MM" u="1"/>
        <s v="FIXADOR DE ABA AUTO-TRAVANTE FRQAZAO" u="1"/>
        <s v="MATERIAL DE PINTURA" u="1"/>
        <s v="TUBO DE LIGAÇÃO" u="1"/>
        <s v="IL 45 + LAMPADAS" u="1"/>
        <s v="MATERIAL PINTURA" u="1"/>
        <s v="REJ FLEXIVEL CZ PLATINA 5KG QUART" u="1"/>
        <s v="ARGAMASSA COLANTE PORC. INT. CZ 50KG FORT" u="1"/>
        <s v="ARG. INTERNA 50KG PORTOKOLL" u="1"/>
        <s v="ADERE FITA CREPE 24X50M [EMB 60/5]" u="1"/>
        <s v="FENIX 1300/23 ROLO LA ZERO RESPINGO 23CM [BEM 15/1]" u="1"/>
        <s v="FENIX 3501/23 SUP. DE PRES. REFORÇ P/ ROL 23CM [EMB 18/1]" u="1"/>
        <s v="FUTURA MASSA CORRIDA PVA BALDE 25KG [EMB 1/1]" u="1"/>
        <s v="FUTURA STANDARD SUPER RENDIMEN. BRANCO 18L [EMB 1/1]" u="1"/>
        <s v="FUTURA STANDARD SUPER RENDIMEN. PALHA 18L [EMB 1/1]" u="1"/>
        <s v="FUTURA STANDARD SUPER RENDIMEN. VD PRIM. 18L [EMB 1/1]" u="1"/>
        <s v="ITAQUA AGUARRAZ 5L [EMB 4/1]" u="1"/>
        <s v="LONAPACK LONA PRETA 4X100M 15KG [EMB 1/1]" u="1"/>
        <s v="ROMA 304/005 TRINCHA CABO AMARELO 304 2&quot; [EMB 12/1]" u="1"/>
        <s v="TRIONITE LIXA MASSA 100 [EMB 50/50]" u="1"/>
        <s v="AREIA + CIMENTO + PEDRA" u="1"/>
        <s v="TORNEIRAS" u="1"/>
        <s v="MATERIAL ELETRICO" u="1"/>
        <s v="FITA ALUMINIO 15CM X 10M DRYCO" u="1"/>
        <s v="MASSA CORRIDA" u="1"/>
        <s v="TINTA LATEX" u="1"/>
        <s v="BLOCO COMUM 09" u="1"/>
        <s v="TINTA PISO CONCRETO" u="1"/>
        <s v="LAMPADA TUBO LED 18W 6500K T8 BIV AVANT" u="1"/>
        <s v="TINTA PSO" u="1"/>
        <s v="MAQ DESENTUPIR" u="1"/>
        <s v="ARGAMASSA INTERNA COLAFIX SC 20KG AC1" u="1"/>
        <s v="AREIA FINA 1 MT" u="1"/>
        <s v="TELA QUADRICULADA 1 POLEGADA ARAME 12 GALVANIZA" u="1"/>
        <s v="ARGAMASSA INTERNA CALAFIX" u="1"/>
        <s v="FITA ALUMINIO 20 CM SIKA" u="1"/>
        <s v="ADESIVO PAVA APRESTOCOLA VW 30 50 KG" u="1"/>
        <s v="PORC.YORK SGR 87.7X87.7 CX1.54 PORTINARI" u="1"/>
        <s v="VER.INCEPA 33X60 FLACIAL SNOW CX 2,18" u="1"/>
        <s v="REJ. FLEXIVEL BR 5 KG QUART" u="1"/>
        <s v="PORC. YORK SGR 87,7X87,7 CX 1,54 PORT8INARI" u="1"/>
        <s v="REJ FLEXIVEL BR 5KG FORT" u="1"/>
        <s v="FRENTE" u="1"/>
        <s v="PINO MACHO 2P ILUMI CINZA" u="1"/>
        <s v="LUVA MALHA KOCH PIGMENTADA CRU" u="1"/>
        <s v="CORDA POLIESTER 06MM X 50MT BRANCA" u="1"/>
        <s v="CORDA POLIESTER 08MM X 110MT BRANCA" u="1"/>
        <s v="TELA TAPUME ROMA TECIDA BIC.1,2X50M" u="1"/>
        <s v="NASSAU CAUE CSN CAMPEÃO UAU E LIZ" u="1"/>
        <s v="CAMARA P/CAR.PEDR. 3,25X8 MOLDADA COLSON" u="1"/>
        <s v="PORTA SEMI-OCA 0,82X2,10" u="1"/>
        <s v="DOBRQADIÇA COMUM" u="1"/>
        <s v="FECHADURA VICTORI CROMADA" u="1"/>
        <s v="AREIA MEDIA - A GRANEL POR M3" u="1"/>
        <s v="LONA PRETA 4X100MT MEDIA 15KG - P/ ROLO (VONDER)" u="1"/>
        <s v="BARONECRYL MANTA LIQUIDA BRANCA 12KG BARONE" u="1"/>
        <s v="TIGRE ESCOVA RETANGULAR - GAMA" u="1"/>
        <s v="ESPAÇADORES" u="1"/>
        <s v="CUNHA" u="1"/>
        <s v="FENIX 1500/23 ROLO LA ZERO RESP. CANAR. 23CM [EMB 15/1]" u="1"/>
        <s v="FENIX 1300/23 ROLO LA ZERO RESPINGO 23CM [EMB 15/1]" u="1"/>
        <s v="COMPEL 2081 SUPORTE GAIOLA 23CM [EMB 24/1]" u="1"/>
        <s v="ROMA 301/004 TRINC. CABO PT/CERDA GRIS 301 1.1/2&quot; [EMB 12/1]" u="1"/>
        <s v="ROMA 301/003 TRINC. CABO PT/CERDA GRIS 301 1&quot; [EMB 12/1]" u="1"/>
        <s v="ROMA 301/005 TRINC. CABO PT/CERDA GRIS 301 2&quot; [EMB 12/1]" u="1"/>
        <s v="ADERE FITA CREPE 48X50M [EMB 36/2]" u="1"/>
        <s v="FENIX 1000/05 ROLO LA DE CARNEIRO 100% 05CM [EMB 48/1]" u="1"/>
        <s v="FENIX 1000/15 ROLO LA DE CARNEIRO 100% 15CM [EMB 24/1]" u="1"/>
        <s v="FUTURA STANDARD SUPER RENDIMENTO BRANCO 18L [EMB 1/1]" u="1"/>
        <s v="FUTURA FUTURIT ESM SINT.FOSCO GRAFITE 3,6L [EMB 4/1]" u="1"/>
        <s v="FUTURA FUTURIT ESM SINT.BRILHO CINZA MEDIO 3,6L [EMB 4/1]" u="1"/>
        <s v="RENDIMENTO EXTRA AZUL PRAIA 18L EUCATEX" u="1"/>
        <s v="RENDIMENTO EXTRA OCEANO 18L EUCATEX" u="1"/>
        <s v="PEG E PINT ESMALTE BRI AZUL MAR 3,6L EUCATEX" u="1"/>
        <s v="MATERIAL HIDRQAULICO" u="1"/>
        <s v="LIXA PAREDE 120" u="1"/>
        <s v="LIXA PAREDE FERRO 120" u="1"/>
        <s v="TELHAS ONDULADAS COR CERAMICA" u="1"/>
        <s v="RUFO SUPERIOR CORTE 600MM #26 0,50MM CERAMICO" u="1"/>
        <s v="Porta semi-oca 0,72x2,10 - cortado 0,70x2,10" u="1"/>
        <s v="Porta semi-oca 0,82x2,10 - cortado 0,80x2,10" u="1"/>
        <s v="Portas semi-oca 0,62x2,10 - cortado 0,60x2,10" u="1"/>
        <s v="CART DE DOBRADIÇA" u="1"/>
        <s v="FECHADURA" u="1"/>
        <s v="TARJETA" u="1"/>
        <s v="REJ. FLEXIVEL CZ PLATINA 5KG QUART" u="1"/>
        <s v="REJ. FLEXIVEL BRANCO 5KG QUART" u="1"/>
        <s v="VER FORMA BRANCO BR 33 X 61B CX2,42 ELIANE" u="1"/>
        <s v="PORC. YORK SGR 87.8 X 87.7 CX1.54 PORTINARI" u="1"/>
        <s v="ARG. INTERNA 20KG PORTOKOLL" u="1"/>
        <s v="AMANCO PORTA GRELHA N21 QUAD CZ CX SIF 150" u="1"/>
        <s v="ESTEVES FLEX.1/2X40 INOX TRANC. VLL348 / VLL040" u="1"/>
        <s v="FUJITEC CANT.ALUM.BR.TIPO L 3/4X3,00MT" u="1"/>
        <s v="HENKEL CASCOLA FLEXITE SILICONE BAN/COZ.BR 50GR" u="1"/>
        <s v="TUPER TUBO 6M GALV.NBR 5580 L 1/2&quot; 21,30X2,25MM" u="1"/>
        <s v="TUPY COTOVELO 90 GALV. 1/2" u="1"/>
        <s v="TUPY LUVA GALV. 1/2" u="1"/>
        <s v="TUPY NIPLE DUPLO GALV. 1/2" u="1"/>
        <s v="CONTUFLEX FLEXIVEL 1/2 X 1.20 TUBOGAS" u="1"/>
        <s v="AMANCO VEDA ROSCA 18MMX50M" u="1"/>
        <s v="AMANCO ANEL ESG/SR 50MM" u="1"/>
        <s v="MATERIAL E COLOCAÇÃO - DIVISORIAS COM PORTAS WC MASCULINO PROF." u="1"/>
        <s v="MATERIAL E COLOCAÇÃO - DIVISORIAS COM PORTAS WC FEMININO PROF." u="1"/>
        <s v="DIVISORIAS WC PROFESSORES" u="1"/>
        <s v="CABOS" u="1"/>
        <s v="PAINEL TUBULAR CONFORMADO 1,50X1,00" u="1"/>
        <s v="PISO METALICO PARA ANDAIME 1,5X0,33X0,5" u="1"/>
        <s v="RODIZIO GIRATORIO COM FREIO DE PE PU" u="1"/>
        <s v="MARTELETE 10KG" u="1"/>
        <s v="BLUKIT TUBO LIGACAO AJUST.CR 260MM" u="1"/>
        <s v="AMANCO TUBO VDE PONTA AZUL" u="1"/>
        <s v="CALHA GALV.50CM X 26 (0,50MM) SOB.MEDIDA" u="1"/>
        <s v="CALHA GALV.45CM X 26 (0,50MM) SOB.MEDIDA" u="1"/>
        <s v="REBITE POP 410 C/50 PC" u="1"/>
        <s v="FERRO TEE 1&quot; - 7,60 KG/BR G" u="1"/>
        <s v="BARRA CHATA 1.1/4 X 1/4 - 9,60 KG/BR" u="1"/>
        <s v="REDONDO MECANICO 5/8&quot; - 16,00MM 9,50 KG/BR" u="1"/>
        <s v="BARRA CHATA 1.1/4 X 3/16 - 7,34 KG/BR" u="1"/>
        <s v="CHAPA FF 18 - 1,2MM 3 X 1,20- 9,70 KG/M2" u="1"/>
        <s v="CONTRA PESO - CHUMBINHO SACO 10,00 KG" u="1"/>
        <s v="9.1-CADEIRINHA 65 C/ABA 6,14 KG PERFIL. EM GERALCH. 1" u="1"/>
        <s v="11.3 -CX.150X150-C/TAMP.3,0M - CH 16 - 23,20KG" u="1"/>
        <s v="11.5 -TRAVESSAO 200 X 150 - CH 16 - 25,20 KG" u="1"/>
        <s v="PERFIL CAIXARIA CHAPA" u="1"/>
        <s v="11.8- GUIA 55X45 3,0M CH14 7,30 KG" u="1"/>
        <s v="PERFIL CAIXARIA CHAPA 14" u="1"/>
        <s v="CX PESO 120X120 1 MT - CH 18 - 4,6K P/MT" u="1"/>
        <s v="PERFIL CAIXARIA CHAPA 18" u="1"/>
        <s v="AREIA MEDIA - A GRANEL POR" u="1"/>
        <s v="SARRAFO PINUS BRUTO 10CM 3,00M" u="1"/>
        <s v="MADEIRITE RESINADO 1,10X2,20M 10MM ROSA" u="1"/>
        <s v="CIMENTO CPII E-32 50KG CSN" u="1"/>
        <s v="PREGO C/ CABECA 17X21 2X11 POR KG - GERDAU" u="1"/>
        <s v="REJ FLEXIVEL BR 5KG QUART" u="1"/>
        <s v="VER FORMA BRANCO BR 33X61B CX 2,42 ELIANE" u="1"/>
        <s v="PORC. YORK SGR 87,7X87,7 CX 1,54 PORTINARI" u="1"/>
        <s v="ARG. CIMENTICOLA INTERNO 20KG QUART" u="1"/>
        <s v="BLOCO DE CONCRETO VEDAÇÃO 14X19X39 3,0MPA" u="1"/>
        <s v="TELA SOLDADA TOP PA Q45 2X3 M LEVE CD" u="1"/>
        <s v="PRATELEIRA PR-03 + BE-18 (COZINHA)" u="1"/>
        <s v="BASCULANTE 4 FOLHAS MOVEIS E 2 FIXAS SUPREMA (0,90 X 1,49) PINTURA NATURAL FOSCA (24,138M2) + VIDRO INCOLOR 4MM" u="1"/>
        <s v="BASCULANTE 4 FOLHAS MOVEIS E 2 FIXAS SUPREMA (3,18 X 1,49) PINTURA NATURAL FOSCA (18,953M2) + VIDRO INCOLOR 4MM" u="1"/>
        <s v="TIJOLO" u="1"/>
        <s v="TELHAS ONDULADA 2,44x1,1" u="1"/>
        <s v="PREGO 17X21" u="1"/>
        <s v="DISCO DE MADEIRA 4''" u="1"/>
        <s v="PONTALETE " u="1"/>
        <s v="BATENTE MADEIRA MACIÇA 14CM 2,10 X 82" u="1"/>
        <s v="DECA BACIA C/CX P111 C/CD00" u="1"/>
        <s v="KRONA ENGATE PVC 1 /2 X 40 CM" u="1"/>
        <s v="AMANCO BUCHA RED RR 3/4X1/2" u="1"/>
        <s v="FERRAM DISCO CORTE INOX PREMIUM ITAMBE 4.3/8X20" u="1"/>
        <s v="AMANCO ADESIVO 175 GR PVC" u="1"/>
        <s v="LIXA FERRO 100 TATU" u="1"/>
        <s v="AMANCO CORPO CAIXA SIF 150X150X50" u="1"/>
        <s v="AMANCO TUBO ESG 75MM" u="1"/>
        <s v="AMANCO JUNCAO ESG 75X50" u="1"/>
        <s v="AMANCO JOELHO ESG 100X50 C/VISITA" u="1"/>
        <s v="ESTRELA CAIXA GORDURA 250 X 180X 75 X 50 C/CESTO" u="1"/>
        <s v="AMANCO JOELHO ESG 75X90" u="1"/>
        <s v="AMANCO JOELHO ESG 50X45" u="1"/>
        <s v="AMANCO JOELHO ESG 100X90" u="1"/>
        <s v="AMANCO JUNCAO ESG 100X50" u="1"/>
        <s v="AMANCO JOELHO AZUL 25X1/2" u="1"/>
        <s v="AMANCO LUVA MR 25MM" u="1"/>
        <s v="AMANCO JOELHO MR 25X90" u="1"/>
        <s v="MARTELETE 30KG" u="1"/>
        <s v="BASE P/VAL.HYDRA ORIG.4550 X 1.1/2 504" u="1"/>
        <s v="SERRA MANUAL BIMET FLEX 1224 - COLLINS" u="1"/>
        <s v="ADAPTADOR CURTO 11/2 MARROM - KRONA - 50MM" u="1"/>
        <s v="VEDA ROSCA FIRLON 3/4X50" u="1"/>
        <s v="GRELHA Q.10 CM C/FECHO" u="1"/>
        <s v="PORTA-GRELHA QUADRADA CINZA 9,4X9,4CM" u="1"/>
        <s v="Cabine Modelo Standard (Vaso e Mictorio)" u="1"/>
        <s v="Limpeza por semana no BQ" u="1"/>
        <s v="CONDUITE CORRUGADO AMARELO HIDROLETE B 5/8 50M" u="1"/>
        <s v="CX DE LUZ PVC TRAMONTINA 4X2 AM" u="1"/>
        <s v="CABO FLEX 750V 2,5MM2 PT" u="1"/>
        <s v="PLACA 4X2 2TOM 2P+T 10A BR" u="1"/>
        <s v="CONDUITE CORR PVC 20MM 1/2 AM C/50MT ADT" u="1"/>
        <s v="EMMETI VALV.ESF.FF-AL GAS 1/2 LL1071012" u="1"/>
        <s v="TUPER TUBO 6M GALV.NBR 5580 L 3/4&quot; 26,90X2,25MM" u="1"/>
        <s v="TUPY TE GALV. 3/4" u="1"/>
        <s v="TUPY LUVA GALV. 3/4" u="1"/>
        <s v="TUPY NIPLE DUPLO GALV. 3/4" u="1"/>
        <s v="TUPY NIPLE DUPLO RD.GALV. 3/4X1/2" u="1"/>
        <s v="EMMETI VALV.ESF.3/4 PP-FF B800 AGUA/AR B80005" u="1"/>
        <s v="COTOVELO GALV F-F 90X 1/2" u="1"/>
        <s v="LUVA GALV F-F 1/2" u="1"/>
        <s v="NIPLE GALV 1/2" u="1"/>
        <s v="CORPO CAIXA SIF.150X150X50" u="1"/>
        <s v="TE ESGOTO 50" u="1"/>
        <s v="TE SOLDAVEL BUCHA/LATAO 25X1/2" u="1"/>
        <s v="ANEL ORING ESG SBR 50MM" u="1"/>
        <s v="BACIA CONV IP3500 SABARA BRANCA" u="1"/>
        <s v="TUBO LIG METALIZADA 260MM FLEX" u="1"/>
        <s v="PARAFUSO FIXACAO BUCHA 10 (PAR) LX 95MM" u="1"/>
        <s v="2680010 SIFAO LAV 1X11/2X30CR LUNY" u="1"/>
        <s v="VASSOURA PIAÇAVA 30 CM" u="1"/>
        <s v="VASSOURA PELO NATURAL 40CM" u="1"/>
        <s v="RODO 60CM PLASTICO" u="1"/>
        <s v="RODO 30 CM PLASTICO" u="1"/>
        <s v="SACO ALVEJADO XADREZ " u="1"/>
        <s v="BALDE 10 LT" u="1"/>
        <s v="CAÇAMBA CLASSE A " u="1"/>
        <s v="300 METROS DE CABO COAXIAL P/ SISTEMA DE CFTV, 18 CONECTORES P/ SISTEMA DE CFTV, 01 CAMERA PARA CFTV IP 66 INTELBRAS" u="1"/>
        <s v="MÃO DE OBRA (DIÁRIA)" u="1"/>
        <s v="RODÍZIO GIRATÓRIO COM FREIO" u="1"/>
        <s v="PISO METÁLICO 1,50M" u="1"/>
        <s v=" ESPELHO PRATA 4MM LAPIDADO  04 PÇS – MEDIDAS: 1,500 X 0,600" u="1"/>
        <s v=" FIXA ESPELHO 03 TUBOS" u="1"/>
        <s v=" BATERIA 2+2 3/4 V.P S/ REGULADOR()" u="1"/>
        <s v="PIG TAIL POL X 7/16 ULTRA DE 0,50 MT()" u="1"/>
        <s v="NIPLE LATAO 1/2 NPT X 1/2 NPT()" u="1"/>
        <s v="REG TECNIX OPSO PE 1-7 10KG/H GLP E 1/2 NPT X S 1/2 NPT()" u="1"/>
        <s v="FLEXIVEL METAL TOMBAK 1/2 - 1,20 MT()" u="1"/>
        <s v="SUPORTE DO COLETOR()" u="1"/>
        <s v="30 PÇS C/ 1.600MM" u="1"/>
        <s v="109 PÇS C/ 2.100MM" u="1"/>
        <s v="69 PÇS C/ 2.600MM" u="1"/>
        <s v="ISOPOR 30MM ONDULADA 17/980MM PLACAS SOLTAS" u="1"/>
        <s v="ADAPTADOR CURTO 11/2   MARROM - KRONA - 50MM" u="1"/>
        <s v="REGISTRO GAVETA BASE 1.1/2" u="1"/>
        <s v="CAIXINHA LUZ AMAR.TRAMONTINA 4X2" u="1"/>
        <s v="CONDUITE ELETRODUTO 25MM (REF 3/4) AMARELO X 50M" u="1"/>
        <s v="TUBO PVC AGUA 25MM 3/4 MARROM - AMANCO" u="1"/>
        <s v="PNEU P/CARRINHO DE PEDREIRO 3,25 COLSON" u="1"/>
        <s v="VERGALHAO CA50 10MM (3/8) " u="1"/>
        <s v="GONZO 1&quot; PASSANTE" u="1"/>
        <s v=" TERMINAL PRESSAO 120MM" u="1"/>
        <s v=" TERMINAL PRESSAO REFORCADO 16MM" u="1"/>
        <s v=" TERMINAL PRESSAO REFORCADO 70MM " u="1"/>
        <s v=" CURVA GALV 90G 3/4" u="1"/>
        <s v="MINI DISJUNTOR TRIPOLAR 80A CURVA C MDW" u="1"/>
        <s v="MINI DISJUNTOR TRIPOLAR 63A CURVA C MDWP" u="1"/>
        <s v="MINI DISJUNTOR TRIPOLAR 40A CURVA C MDWP" u="1"/>
        <s v="MINI DISJUNTOR BIPOLAR 32A CURVA C MDWPC" u="1"/>
        <s v="MINI DISJUNTOR UNIPOLAR 16A CURVA C MDWP" u="1"/>
        <s v="MODULO INT SIMPLES BR SIENA" u="1"/>
        <s v="VIDRO INCOLOR 3MM – SÓ CORTADO MEDIDAS: 0,150 X 0,815" u="1"/>
        <s v="VIDRO INCOLOR 3MM – SÓ CORTADO 0,145 X 0,830" u="1"/>
        <s v="PORC YORK SGR 87,7X87,7 CX1,54 PORTINARI" u="1"/>
        <s v="ARG CIMENTOCOLA INTERNO 20KG QUART" u="1"/>
        <s v="TUBO GALVANIZADO 1/2 Ref.321097" u="1"/>
        <s v="COTOVELO GALV F-F 90X 1/2 Ref.119012" u="1"/>
        <s v="TEE GALV F-F-F 1/2 Ref.1113012" u="1"/>
        <s v="LUVA GALV F-F 1/2 Ref.1127012M" u="1"/>
        <s v="ROSCA CONICO 1/2" u="1"/>
        <s v="EXTINTOR - AGUA PRESSURIZADA 10 LITROS - MANUTENÇÃO" u="1"/>
        <s v="BC - EXTINTOR - PO QUIMICO SECO 4 KG - MANUTENÇÃO" u="1"/>
        <s v="EXTINTOR - AGUA PRESSURIZADA 10 LTS - MANUTENÇÃO" u="1"/>
        <s v="BC - EXTINTOR - PO QUIMICO SECO 6 KG - MANUTENÇÃO" u="1"/>
        <s v="TAMPAS DE CANALETAS TC-11 0,35 FDE" u="1"/>
        <s v="EXTINTOR (B-C) GÁS CARBÔNICO CO2 6KG" u="1"/>
        <s v="PEDRA 1 A GRANEL M3" u="1"/>
        <s v="TIJOLO COMUM C/ 10 UNID" u="1"/>
        <s v="PISO TATIL ALERTA  AMARELO COLA 25 x 25 CM" u="1"/>
        <s v="COLA DE CONTATO KISAFIX PREMIUM 2,8KG" u="1"/>
        <s v="FUTURA STANDARD SUPER RENDIMENTO TANGERINA 18L" u="1"/>
        <s v="PAINEL DE ANDAIME - 1,0 X 1,5 M" u="1"/>
        <s v="PISO METÁLICO 0,37 X 1,50 M CARGA MÁXIMA 120 KG" u="1"/>
        <s v="AC - DIAGONAL GRANDE" u="1"/>
        <s v="DIVISORIAS E PORTAS + LT06 WC MASCULINO (MÃO FRANCESA POR NOSSA CONTA)" u="1"/>
        <s v="DIVISORIAS E PORTAS + LT06 WC FEMININO i(MÃO FRANCESA POR NOSSA CONTA)" u="1"/>
        <s v="MATERIAL E COLOCAÇÃO - BANCADA COZINHA E DESPENSA" u="1"/>
        <s v="DOB. 850 X 3.1/2&quot; ZINC - CART " u="1"/>
        <s v="ARAME RECOZ 18 TORCIDO" u="1"/>
        <s v="ENXADA LARGA FORJADA 1,5L COM CB - COLLINS" u="1"/>
        <s v="PA AJUSTADEIRA BICO NR3 COM CB Y PLAST - COLLINS" u="1"/>
        <s v="CH RESINADO 2.20X1.10 X 8MM " u="1"/>
        <s v="PÇ. PONTALETE 6CM x 6CM PINUS C/ 3 MTS" u="1"/>
        <s v="KG. PREGO 18x27" u="1"/>
        <s v="RESINADO 2.20X1.10X6MM" u="1"/>
        <s v="100 METROS DE CABO COAXIAL P/ SISTEMA DE CFTV" u="1"/>
        <s v="MINI DISJUNTOR BIPOLAR 40A CURVA C MDWPC" u="1"/>
        <s v="MINI DISJUNTOR BIPOLAR 20A CURVA C MDWPC" u="1"/>
        <s v="MINI DISJUNTOR UNIPOLAR 20A CURVA C MDWP" u="1"/>
        <s v="PAINEL DE ANDAIMES 1MT 1,5" u="1"/>
        <s v="RODÍZIO GALVANIZADO" u="1"/>
        <s v="PISO METÁLICO 1,5M NN" u="1"/>
        <s v="PAINEL DE ANDAIME 1MX1,5M" u="1"/>
        <s v="RODIZIO GALVANIZADO" u="1"/>
        <s v="PISO METLAICO 1,5M NN" u="1"/>
        <s v="AREIA MEDIA 1MT" u="1"/>
        <s v="PEDRA BRITADA N.1" u="1"/>
        <s v="FUTURIT ESMALTE BRI PLATINA 3,6L STANDARD FUTURA" u="1"/>
        <s v="BLOCOS 14x19x39 DOIS FUROS VAZADOS" u="1"/>
        <s v="TIGRE LUVA DE CORRER MARROM 2/1/2 S/ANEL" u="1"/>
        <s v="TIGRE TUBO MARROM 2 1/2 POL MT" u="1"/>
        <s v="NOVIDEX VASELINA SOLIDA DIMEC 90 GRS" u="1"/>
        <s v="TIGRE ANEL PARA LUVA DE 2 1/2 MARROM" u="1"/>
        <s v="TIGRE LUVA MARROM 2 1/2 " u="1"/>
        <s v="PÇ. CAIBRO 5X7 CM C/6 MTS EUCALIPTO" u="1"/>
        <s v="PÇ.  SARRAFO 2X5 CM PINUS C/3 MTS" u="1"/>
        <s v=" CD-CABO FLEX 750V 25MM PT" u="1"/>
        <s v="CD-CABO FLEX 750V 25MM AZ CL" u="1"/>
        <s v=" CD-CABO FLEX 750V 16MM PT" u="1"/>
        <s v=" CD-CABO FLEX 750V 16MM AZ CL" u="1"/>
        <s v=" CD-CABO FLEX 750V 10MM VD" u="1"/>
        <s v="VIDRO PONTILHADO SÓ CORTADO 1X120 X 0,105 / VIDRO PONTILHADO SÓ CORTADO 0,435 X 0,375" u="1"/>
        <s v="VIDRO INCOLOR 3 M/M SÓ CORTADO 0,450 X 0,375" u="1"/>
        <s v="MASSA" u="1"/>
        <s v="CUNHA P/PISO/AZ NIVELAM. CORTAG C/50" u="1"/>
        <s v="AREIA MEDIA A GRANEL POR M³ " u="1"/>
        <s v="TABUA PINUS BRUTO 20CM 3,00M" u="1"/>
        <s v="PREGO S/CABEÇA 17X21 POR KG" u="1"/>
        <s v="PREGO AÇO NIQ 17X21 C/CABECA C 100 UNID - METAL FIKISS" u="1"/>
        <s v="FRETE - ENTREGA DE VIDROS" u="1"/>
        <s v="QUADRO UNIV QDETN II-U EMB 16/12DISJ 100A 904361" u="1"/>
        <s v="KIT BARR BN II-16 DIN 100A 904385" u="1"/>
        <s v="DISJUNTOR MINI 1P 16A 10KA/240V" u="1"/>
        <s v="DISJUNTOR SD62 2P 16A 3KA CURVA C SDD62C16" u="1"/>
        <s v="DISJUNTOR MINI 2P 50A CURVA C" u="1"/>
        <s v="CJ.POLLAR C/PL 1 INT SIMPLES" u="1"/>
        <s v="CJ.POLLAR C/PL 1 TOMADA 10A" u="1"/>
        <s v="LAMP.TUBOLED GLASS ECOLUME 18W 6500K 1L" u="1"/>
        <s v="FECHADURA ANTIVANDALISMO PARA SALA DE AULA" u="1"/>
        <s v="PÇ. Tabua 2cm x 30cm Pinus c/3mts" u="1"/>
        <s v="PÇ. Sarrafo 2cm x 5cm Pinus c/3mts" u="1"/>
        <s v="PÇ. Sarrafo 2cm x 10cm Pinus c/3mts" u="1"/>
        <s v="PÇ. Tabua 2cm x 20cm Pinus c/3mts" u="1"/>
        <s v="KG. Prego 17 x 21" u="1"/>
        <s v="RODIZIO ROTATIVO " u="1"/>
        <s v="CIMENTO CPII  32 BONFIM  50KG" u="1"/>
        <s v="EXAUSTOR AXIAL INDL 400MM 220V VENTISOL / FCI" u="1"/>
        <s v="BLOCO PADRAO 15 14 .19.39" u="1"/>
        <s v="BARRA DE FERRO 8.0MM 5/16 C/12MT" u="1"/>
        <s v="BAGUETES DE GRANITO CINZA CORUMBÁ E=2cm 0,04 x 0,44" u="1"/>
        <s v="BAGUETES DE GRANITO CINZA CORUMBÁ E=2cm 0,04 x 1,21" u="1"/>
        <s v="PEDRA  1   /   3,0M³" u="1"/>
        <s v="ESPELHO PRATA 4MM LAPIDADO MEDIDAS: 1,300 x 0,600" u="1"/>
        <s v="BARRA FERRO 3/8 ACO CA-50 10,00MM" u="1"/>
        <s v="SPQUIM THINNER 2000- 5L" u="1"/>
        <s v="THINNER GIROCOR 18 LTS" u="1"/>
        <s v="TUBO REDONDO 2&quot; - 1,50MM - 11,40 KG/BR 50,8" u="1"/>
        <s v="GONZO 3/4 PASSANTE" u="1"/>
        <s v="9.1-CADEIRINHA 65 C/ABA 6,14 KG ( PERFILADOS EM GERAL -CH. 16 )" u="1"/>
        <s v="11.5C TRAVESSAO 150 X 100 - CH 16 - 17,90 KG (PERFIL CAIXARIA CHAPA 16)" u="1"/>
        <s v="11.8A-GUIA 55X45 2,5M CH14 6,10 KG ( PERFIL CAIXARIA CHAPA 14 )" u="1"/>
        <s v="PEDRA 1 MATSUDA " u="1"/>
        <s v="FUTURA PREMIUM TINTA PARA PISO VERDE 18L" u="1"/>
        <s v="FUTURA STANDARD SUPER RENDIMENTO MARFIM 18L" u="1"/>
        <s v="ROMA 301/003 TRINCHA CABO PRETO/CERDA GRIS 301 ''1&quot;" u="1"/>
        <s v="SPQUIM AGUARRAZ 5L" u="1"/>
        <s v="CAIXA PVC 4X2 EMB AM" u="1"/>
        <s v="CAIXA PVC 4X4 EMB AM" u="1"/>
        <s v="AQUECEDOR ELETRICO MAXI ULTRA 5500W 220V" u="1"/>
        <s v="PLACA 4X2 2 MOD.DIST C/SUPORTE BR HOME" u="1"/>
        <s v="MODULO TOM 2P+T 10A BR HOME" u="1"/>
        <s v="PLACA 4X2 1 MOD.HORIZ C/SUPORTE BR HOME" u="1"/>
        <s v="MODULO TOM 2P+T 20A VM HOME/OVERLAP" u="1"/>
        <s v="MINI DISJUNTOR BIPOLAR 100A CURVA C 10KA" u="1"/>
        <s v="CABO FLEX HEPR 10MM2 0,6/1KV PT" u="1"/>
        <s v="CABO FLEX HEPR 10MM2 0,6/1KV AZ CL" u="1"/>
        <s v="LUMINARIA SOB 2X40W FECHADA C/ DIFUSOR" u="1"/>
        <s v="MT FCK25 SLP 12 BRiTA0" u="1"/>
        <s v="BALCÃO BA-10 / 3,50M X 0,60M" u="1"/>
        <s v="BALCÃO BA-11 / 0,70M X 0,28M" u="1"/>
        <s v="PIA CC-04 / 1,65m x 0,65m" u="1"/>
        <s v="PIA CC-03 / 1,20m x 0,65m" u="1"/>
        <s v="PIA CC-01 / 1,20m x 0,65m" u="1"/>
        <s v="BALCÃO BS-05" u="1"/>
        <s v="SUPORTE DE CUBA 50 x 40" u="1"/>
        <s v="SUPORTE DE CUBA 40 X 30" u="1"/>
        <s v="CUBA DUPLA INOX" u="1"/>
        <s v="CUBA INOX 60 X 50 X 30" u="1"/>
        <s v="CUBA INOX 5 X 40 X 25" u="1"/>
        <s v="PRATELEIRA PR-09 (m2)" u="1"/>
        <s v="BUCHA E PARAFUSO POR CONTA DA CM" u="1"/>
        <s v="COLOCAÇÃO DO GRANITO E GRANILITE" u="1"/>
        <s v="GRELHA Q.15 CM C/FECHO" u="1"/>
        <s v="DUCHA HIGIENICA SIDE 1/4V" u="1"/>
        <s v="VERGALHAO CA50 8MM - (5/16) 6 METROS" u="1"/>
        <s v="VERGALHAO CA60 5MM 6 METROS" u="1"/>
        <s v="ELETRODO GERDAU E- 601 2,50MM AZ UND" u="1"/>
        <s v="SERVIÇO DE CAÇA VAZAMENTO" u="1"/>
        <s v="SARRAFO DE PINUS EXTRA APL 1X4" u="1"/>
        <s v="PREGO 17X21 S/C - GERDAU" u="1"/>
        <s v="VIDRO INCOLOR 3MM – SÓ CORTADO 0,140 x 0,800" u="1"/>
        <s v="TB RD 50,80 X 1,55MM (2&quot;) GALV" u="1"/>
        <s v="IMPOSTOS (IPI e ICMSST):" u="1"/>
        <s v="TABUA 2 X 30CM PINUS C/3 MTS" u="1"/>
        <s v="TELA ALAMBRADO MALHA 2&quot; FIO 10 GALV." u="1"/>
        <s v="REFLETOR LED 100W BIVOLT IP65 6K" u="1"/>
        <s v="TAMPA. P/CONDULETE CEGA MULT-II-VERS 1/2&quot;-3/4&quot; ALUM" u="1"/>
        <s v="BUTIJÃO DE GÁS P45 (VASILHAME)" u="1"/>
        <s v="01 – 0,800 x 0,125 02 – 0,820 x 0,125 01 – 0,830 x 0,155 01 – 0,750 x 0,130" u="1"/>
        <s v="02 – 0,795 x 0,135 02 – 0,790 x 0,130 01 – 0,740 x 0,155 01 – 0,850 x 0,140" u="1"/>
        <s v="15 – 0,770 x 0,115 04 – 0,780 x 0,110 01 – 0,790 x 0,150 01 – 0,790 x 0,155" u="1"/>
        <s v="01 – 0,820 x 0,150 01 – 0,800 x 0,130 01 – 0,805 x 0,130 01 – 0,820 x 0,155 " u="1"/>
        <s v="02 – 0,820 x 0,130 01 – 0,830 x 0,155 01 - 0,800 x 0,130 05 – 0,830 x 0,150 " u="1"/>
        <s v="02 – 0,820 x 0,150 01 – 0,800 x 0,135 01 – 0,820 x 0,150 01 – 0,825 x 0,150" u="1"/>
        <s v="01 – 0,795 X 0,130  VIDRO ACIDATO 4MM – SÓ CORTADO" u="1"/>
        <s v="01 – 0,800 X 0,115  VIDRO ACIDATO 4MM – SÓ CORTADO" u="1"/>
        <s v="01 – 0,820 X 0,130  VIDRO ACIDATO 4MM – SÓ CORTADO " u="1"/>
        <s v="02 – 0,800 X 0,110  VIDRO ACIDATO 4MM – SÓ CORTADO" u="1"/>
        <s v="01 – 0,815 X 0,110 VIDRO ACIDATO 4MM – SÓ CORTADO" u="1"/>
        <s v="LUVA AZUL 3/4X1/2 - AMANCO" u="1"/>
        <s v="TUBO PVC ESG 40 - AMANCO" u="1"/>
        <s v="JOELHO ESG 40X45 - AMANCO" u="1"/>
        <s v="TE LLL 3/4 - AMANCO" u="1"/>
        <s v="SELANTE PU40 CINZA 280ML - UNIPEGA" u="1"/>
        <s v="AZUL.CERAL 15,5X15,5 BRANCO" u="1"/>
        <s v="PEDRISCO SACO" u="1"/>
        <s v="FERRO TEE 1&quot;.1/4 X 1/8 - 9,85 KG/BR G" u="1"/>
        <s v="1 M³ DE AREIA MEDIA" u="1"/>
        <s v="TORNEIRA LAVATORIO MATIC SLIM" u="1"/>
        <s v="SIFAO SANFONADO UNIVERSAL PRATA COM COPO ASTRA" u="1"/>
        <s v="TORNEIRA JARDIM CURTA 1/2-3/4 AM" u="1"/>
        <s v="BASE REG GAVETA 3/4 4509 DECA" u="1"/>
        <s v="ACABAMENTO REGISTRO 3/4 SLIM  C-50" u="1"/>
        <s v="CABO FLEXIVEL 2,50MM 750V VM MTS CONDUMIG" u="1"/>
        <s v="BASE SELADORA 5 LTS" u="1"/>
        <s v="IMP THAMES SUPER HIGH GLOSS 5 LTS" u="1"/>
        <s v="CONJUNTO APLICADOR DE CERA WET MOP" u="1"/>
        <s v="LUVA LL 11/4 - KRONA - 40MM" u="1"/>
        <s v="JOELHO LL 11/4X90 - 40X90 -" u="1"/>
        <s v="BUCHA DE REDUCAO LONGA 1.1/4 X 3/4 - KRONA - 40X25MM" u="1"/>
        <s v="CIMENTO SENTRE GACIMENTO CPII 50KG CSN" u="1"/>
        <s v="VERGALHAO CA50 10MM (3/8) BARRA 12 MTS" u="1"/>
        <s v="SARRAFO PINUS BRUTO 05CM X 03MT" u="1"/>
        <s v="CAIBRO CAMBARA 05X05CM 3M" u="1"/>
        <s v="PISO TATIL ALERTA AMARELO COLA 25 x 25 CM" u="1"/>
        <s v="TB RD 50,80 X 1,55MM (2&quot;)" u="1"/>
        <s v="TB RD 31,75 X 1,55 MM (1.1/4&quot;)" u="1"/>
        <s v="LUMINARIA - LCN05-S4000840" u="1"/>
        <s v="BATER IA 1+1 3/4 V.P . S/ R EGULADO R ()" u="1"/>
        <s v="R EGULADO R ALIANC A IND AP C / SHUTT-O FF 76511/03 VM DAS" u="1"/>
        <s v="FLEXIVEL METAL TO MBAK 1/2 - 1,20 MT()" u="1"/>
        <s v="NIP LE TUP Y DUP LO GAL. 1/2()" u="1"/>
        <s v="UNIAO TUP Y C / ASSENTO C O NIC O DE BR O NZE/FER R O GAL" u="1"/>
        <s v="P IG TAIL P O L X 7/16 ULTR A DE 1,00 MT" u="1"/>
        <s v="R EG TEC NIX O P SO P E 1-7 10KG/H GLP E 1/2 NP T X S 1/2" u="1"/>
        <s v="SUP O R TE DO C O LETO R ()" u="1"/>
        <s v="CEMIX TORN.COZ.MESA B M 1167 C53 1/4V" u="1"/>
        <s v="LORENZETTI AQUEC.VERSATIL 5500W/220V" u="1"/>
        <s v="CLARINOX GRELHA INOX QUAD.15CM S/CX ROT.-5049" u="1"/>
        <s v="EMMETI VALV.ESF.1/2 PP-FF B800 AGUA/AR B80004" u="1"/>
        <s v="BOTIJÃO DE GÁS P 45 (VASILHAME)" u="1"/>
        <s v="CAIXA AGUA 1000 LT PVC REDONDA" u="1"/>
        <s v="FLAFON FOX LUZ SOQUETE PORCELANA" u="1"/>
        <s v="LAMPADA GALAXY LED 50 W BIVOLT ALTA POTENCIA BRANCA" u="1"/>
        <s v="LAMPADA LED AVANT 50 W BIVOLT" u="1"/>
        <s v="ARGAMASSA ACI - PK - SC 20KG -" u="1"/>
        <s v="FILTRO ACQUABIOS 230 9.3/4 CLEAN BR" u="1"/>
        <s v="TELA MOSQUITEIRO MALHA 14 FIO 30" u="1"/>
        <s v="REVESTIMENTO GLACIAL SNOW 33X60 CX2,18M2 INCEPA" u="1"/>
        <s v="CIMENTO CPII 50KG CSN" u="1"/>
        <s v="TELA TELCON 20X20 Q045 (LEVE) 2X3 - BIT 3.4 GG" u="1"/>
        <s v="AVALIAÇÃO DE INSTALAÇÃO ELÉTRICA E/OU SIST. SEGURANÇA ELETRÔNICA" u="1"/>
        <s v="MONTANA - AGUARRAS 0,9L" u="1"/>
        <s v="ROLO LA ZERO RESPINGO 23 CM S/ CABO FENIX" u="1"/>
        <s v="ROLO ESPUMA SOFT 15 CM C/ CABO FENIX" u="1"/>
        <s v="TRINCHA TIGRE 519 1.1/2" u="1"/>
        <s v="AREIA MEDIA M3" u="1"/>
        <s v="FUTURA FUTURIT ESM SINT.BRILHO PLATINA 3,6L " u="1"/>
        <s v="PAINEL TUBULAR CONFORMADO 1,50 X 1,00" u="1"/>
        <s v="PISO METALICO PARA ANDAIME 1,50X 0,33X0,5" u="1"/>
        <s v="RODIZIO GIRATORIO COM FREIO DE PÉ PU" u="1"/>
        <s v="LOCAÇÃO PERIODO 30 DIAS" u="1"/>
        <s v="AVARIA PISO METALICO 1,50" u="1"/>
        <s v="BATER IA 2+2 3/4 V.P S/ R EGULADO R ()" u="1"/>
        <s v="P IG TAIL P O L X 7/16 ULTR A DE 0,50 MT()" u="1"/>
        <s v="R EGULADO R ALIANC A IND AP C / SHUTT-O FF 76511/03 VM DSA()" u="1"/>
        <s v="R EG TEC NIX O P SO P E 1-7 10KG/H GLP E 1/2 NP T X S 1/2 NP T()" u="1"/>
        <s v="C O TO VELO TUP Y 90 BSP 1/2 GAL.()" u="1"/>
        <s v="LUVA TUP Y GAL. 1/2()" u="1"/>
        <s v="UNIAO TUP Y C / ASSENTO C O NIC O DE BR O NZE/FER R O GAL. 1/2()" u="1"/>
        <s v="GRELHA Q.15 CM C/FECHO C/CAIXILHO" u="1"/>
        <s v="CD-CABO FLEX HEPR ATOX 1KV 25MM VD" u="1"/>
        <s v="CD-CABO FLEX HEPR ATOX 1KV 95MM PT" u="1"/>
        <s v="CD-CABO FLEX HEPR ATOX 1KV 50MM VL" u="1"/>
        <s v="CD-CABO FLEX HEPR ATOX 1KV 50MM AZ CL" u="1"/>
        <s v="CABO FLEX 750V 1,5MM2 AM" u="1"/>
        <s v="GRAMPO HASTE ATERR 3/4" u="1"/>
        <s v="BUCHA ACAB ZAMAC 3 PRENSAL" u="1"/>
        <s v="ARRUELA ACAB ZAMAC 3 PRENSAL" u="1"/>
        <s v="ELETRODUTO PVC C/ROSCA 3 PT - C/3MT" u="1"/>
        <s v="BOLOCO 14 X 20 X 40 DE CIMENTO" u="1"/>
        <s v="FITA ANTIDERRAP TEKBOND 5MX50MM PR" u="1"/>
        <s v="COLA SELANTE PU40 CIBRAFLEX BR 400GR" u="1"/>
        <s v="TARJ. 2.1/2&quot; ZINC - CART C/ 02 UNDS" u="1"/>
        <s v="8 METROS DE ANDAIME TUBULAR 1,00 X 1,00 MT. COM 04 DIAGONAIS PARA TRAVAMENTO, 03 PLATAFORMAS DE 1.00 MTS, E 08 RODAS 6” POLIURETANO GIRATORIA COM TRAVAS." u="1"/>
        <s v="PLACA 4X2 2INT SIMP BR FINESSE" u="1"/>
        <s v="PLACA 4X2 CEGA BR FINESSE" u="1"/>
        <s v="06 – 0,830 x 0,150" u="1"/>
        <s v="02 – 0,810 x 0,140" u="1"/>
        <s v="02 – 0,830 x 0,140" u="1"/>
        <s v="01 – 0,870 x 0,150" u="1"/>
        <s v="01 – 0,825 x 0,140" u="1"/>
        <s v="01 – 0,830 x 0,150" u="1"/>
        <s v="03 – 0,820 x 0,150" u="1"/>
        <s v="01 – 0,825 x 0,150" u="1"/>
        <s v="28 PEÇAS - MEDIDAS: 0,690 X 0,150" u="1"/>
        <s v="REBITE POP 412 C/50 PC" u="1"/>
        <s v="DORMER BROCA ACO RAPIDO 5,00MM" u="1"/>
        <s v="PAPELAO ONDULADO P/EMB.1,20MT 50MT PILAR" u="1"/>
        <s v="FITA ANTIDERRAP TECNIBRA 20MX50MM PR" u="1"/>
        <s v="SELANTE PU40 BRANCA 280ML" u="1"/>
        <s v="UNIPEGA SIL HIBRIDO UG BRANCO CARTUCHO 280ML" u="1"/>
        <s v="LUVA 3/4 LR LISO E ROSCA KRONA" u="1"/>
        <s v="ARGAMASSA ACI - PK - SC 20KG  " u="1"/>
        <s v="UNIÃO SOLDAVEL 25MM" u="1"/>
        <s v="CIMENTO CAUE " u="1"/>
        <s v="TIJOLO 9F" u="1"/>
        <s v="AREIA MEDIA MATSUDA " u="1"/>
        <s v="ADIANTAMENTO PIX" u="1"/>
        <s v="Inversor de Frequência Modelo: CFW080220T2024PSZ Série: 1040967767 Tensão: 220V TRIF Potência: 5 CV" u="1"/>
        <s v="10 Metros andaimes 1,50 x 1,50 (20 peças)." u="1"/>
        <s v="04 Diagonais para travamento de andaimes de 1,50 mts. " u="1"/>
        <s v="04 Barra de ligação para andaimes de 1,50 mts" u="1"/>
        <s v="04 Plataformas metálicas p/ andaimes de 1,50 mts." u="1"/>
        <s v="04 Rodas 6 poliuretano giratória ." u="1"/>
        <s v="CALHA GALV.40CM X 26 (0,50MM) SOB.MEDIDA" u="1"/>
        <s v="CMD PARAF.A.ATARR.C/FEND P/B10 6,3X50" u="1"/>
        <s v="CMD BUCHA FIXACAO S-10" u="1"/>
        <s v="AREIA ENSACADA - ENTREGA" u="1"/>
        <s v="TIJOLO BAIANO 9 FUROS" u="1"/>
        <s v="VERGALHAO CA50 06MM (1/4)" u="1"/>
        <s v="JOELHO ESG 50X90 - AMANCO" u="1"/>
        <s v="ANEL BORRACHA 50MM - KRONA" u="1"/>
        <s v="TEE ESGOTO 050 - KRONA" u="1"/>
        <s v="CORDA POLIESTER COLOR 12MM" u="1"/>
        <s v="DRYKOFITA ALUM 90CM" u="1"/>
        <s v="DRYKOPRIMER ACQUA BD 18LT" u="1"/>
        <s v="DRYKOPREN PRETO BD 18 LT" u="1"/>
        <s v="PORTA SARRAFEADA 0,82 X 2,10 " u="1"/>
        <s v="PORTA SARRAFEADA 0,62 X 2,10" u="1"/>
        <s v="JOGO DE DOBRADIÇA" u="1"/>
        <s v="FECHADURA MAQUINA 40 " u="1"/>
        <s v="FECHADURA LIVRE OCUPADO" u="1"/>
        <s v="REFLETOR LED 300W IP66 6500K" u="1"/>
        <s v="TELHA FRANCESA CERÂMICA VERMELHA 23,9 x 39,5" u="1"/>
        <s v="VALVULA ESFER A IVM GAS 3/4 FXF P P ALAVANC A AMAR ELA()" u="1"/>
        <s v="NIP LE TUP Y DUP LO DE R ED. GAL. 3/4 X 1/2()" u="1"/>
        <s v="BICA PAREDE DUE 5/8 TB C-34 1/4V" u="1"/>
        <s v="BICA PAREDE SLIM 5/8 TB C-34 1/4" u="1"/>
        <s v="SIFAO SANFONADO UNIVERSAL CROMADO SSUM2" u="1"/>
        <s v="AQUECEDOR FAME 220V 5400W" u="1"/>
        <s v="VALVULA LAVATORIO S/LADRAO 7/8 SIDE" u="1"/>
        <s v="ELETRODO GERDAU E 601- 2.5MM AZ KG" u="1"/>
        <s v="TUBO PVC ESG 100 - AMANCO" u="1"/>
        <s v="MISTURADOR COZINHA PAREDE SIMPLES TB ART - C77 - ROADY" u="1"/>
        <s v="TUBO PVC ESG 150 - KRONA" u="1"/>
        <s v="BICA PAREDE SLIM 5/8 TB C-34 1/4." u="1"/>
        <s v="BICA PAREDE MIX 5/8 TB C-34 1/4V" u="1"/>
        <s v="SIFAO FLEX ANEL PVC BR" u="1"/>
        <s v="VALVULA PIA AMERICANA 3.1/2X1.1/2 SIDE" u="1"/>
        <s v="ROLO LA ZERO RESPINGO 09 CM C/ CABO FENIX" u="1"/>
        <s v="ROLO LA ZERO RESPINGO 05 CM C/ CABO FENIX" u="1"/>
        <s v="TIGRE TRINCHA 695 2 &quot; - GAMA" u="1"/>
        <s v="MONTANA - AGUARRAS 5L" u="1"/>
        <s v="ENCARTELADOS - PREGOS E PARAFUSOS" u="1"/>
        <s v="GESSO BRANCO INDEFLEX 5KG" u="1"/>
        <s v="TABUA DE PINUS 20CM X 3MT X 2MM" u="1"/>
        <s v="CUMEEIRA CERAMICA COLONIAL " u="1"/>
        <s v="IL32 LAVATORIO SABARA BR 46X35" u="1"/>
        <s v="COLUNA P/LAVAT SABARA BRANCA IC300" u="1"/>
        <s v="2000 TORNEIRA AUTOMATICA MESA" u="1"/>
        <s v="SIFAO SANF UNIVERSAL SSUMBR1" u="1"/>
        <s v="0124 VALV LAVAT S/L CR" u="1"/>
        <s v="PARAFUSO FIXACAO BUCHA 10" u="1"/>
        <s v="ENGATE FLEXIVEL INOX 1/2X40CM NIPLE SOLTO" u="1"/>
        <s v="ANEL DE VEDACAO P/BACIA C/GUIADOR" u="1"/>
        <s v="ASSENTO SOFT TPJ/AS BR1 BRANCO" u="1"/>
        <s v="PARAFUSO FIXACAO BUCHA 8 (PAR) LX" u="1"/>
        <s v="ENGATE FLEXIVEL INOX 1/2X40CM NIPLE SOLTO Ref.9702" u="1"/>
        <s v="PK REJUNTE EXTRAFINO MULTIUSO BRANCO BRILHANTE 1KG - SIKA" u="1"/>
        <s v="APLICADOR DE SILICONE - EDA" u="1"/>
        <s v="TESTEIRA DE GRANILITE CINZA E=4CM 0,20 X 1,92" u="1"/>
        <s v="BATENTES DE ALUMINIO" u="1"/>
        <s v="ANTEPARO DE GRANILITE CINZA E=3CM 1,20 X 1,92" u="1"/>
        <s v="LAVATORIO DE GRANITO CINZA CORUMBÁ E=2CM (LT-06) 1,29 X 0,59" u="1"/>
        <s v="FRONTÃO DE GRANITO CINZA CORUMBÁ E=2CM 1,70 X 0,07" u="1"/>
        <s v="CUBAS DE LOUÇA BRANCA 0,49 X 0,365" u="1"/>
        <s v="FENIX 3501/23 SUPORTE DE PRESSAO REFORCADO P/ROLO" u="1"/>
        <s v="FENIX 2002/05 ROLO ESPUMA POLIESTER 05CM" u="1"/>
        <s v="FENIX 2002/15 ROLO ESPUMA POLIESTER 15CM" u="1"/>
        <s v="ROMA 301/006 TRINCHA CABO PRETO/CERDA GRIS 301 2.1/2" u="1"/>
        <s v="AVARIA RODIZIO ROTATIVO" u="1"/>
        <s v="COTOVELO KAIZER 90 BSP 1/2 GAL.()" u="1"/>
        <s v="MÃO FRANCESA X 10,00" u="1"/>
        <s v="PRATELEIRA DE GRANILITE 1.20 X 0.55" u="1"/>
        <s v="PRATELEIRA DE GRANILITE  1.42 X 0,55" u="1"/>
        <s v="PRATELEIRA DE GRANILITE  1.80 X 0,55" u="1"/>
        <s v="POLIMENTO/ RECUPERAÇÃO DAS PRATELEIRAS" u="1"/>
        <s v="TELHA ONDULADA 8MM 1,83 X 1,10 BRAS" u="1"/>
        <s v="AMANCO TE AZUL 25X3/4" u="1"/>
        <s v="AMANCO JOELHO 90 ANEL LAB. ESG. 40MMX38" u="1"/>
        <s v="CMD PARAF.A.ATARR.C/PHILLIPS P/B8 4,8X38" u="1"/>
        <s v="CMD BUCHA FIXACAO S-08" u="1"/>
        <s v="MELFI APLICADOR DE SILICONE FECHADO 300G" u="1"/>
        <s v="JOELHO ESG 100X90 -AMANCO" u="1"/>
        <s v="ABRAC TIPO U H 4 J.F METAIS" u="1"/>
        <s v="PARAFUSO 10" u="1"/>
        <s v="ARGAMASSA ACI - PK - SC 20K" u="1"/>
        <s v="JOELHO 90 100MM ESG - KRONA" u="1"/>
        <s v=" CD-CABO FLEX HEPR ATOX 1KV 50MM PT" u="1"/>
        <s v=" CD-CABO FLEX 750V 35MM VD" u="1"/>
        <s v=" TERMINAL COMPRESSAO 50MM 1F1C M8" u="1"/>
        <s v="FITA ALUMINO MULTIUSO 30CM - SIKA" u="1"/>
        <s v="12 – 0,775 x 0,125" u="1"/>
        <s v="07 – 0,795 x 0,125" u="1"/>
        <s v="06 – 0,685 x 0,125" u="1"/>
        <s v="03 – 0,700 x 0,125" u="1"/>
        <s v="01 – 0,590 x 0,275" u="1"/>
        <s v="02 – 0,600 x 0,275" u="1"/>
        <s v="02 – 0,630 x 0,275" u="1"/>
        <s v="OLEO DESENGRIPANTE FAST LUB 300ML/150" u="1"/>
        <s v="ELETRODO GERDAU E 601 - 2.5MM AZ KG" u="1"/>
        <s v="LONA PRETA FINA 4X100 12KG" u="1"/>
        <s v="FUTURA STANDARD SUPER RENDIMENTO PEROLA 18L" u="1"/>
        <s v="FUTURA VERNIZ TRIPLO FILTRO SOLAR MOGNO 3,6L" u="1"/>
        <s v="ITAQUA AGUARRAZ 5L " u="1"/>
        <s v="CABO PARA ALARME E/OU INTERFONE 2 PARES 4X50 MULTICORES BRANCO 100 METROS MEGATRON " u="1"/>
        <s v="SENSOR DE ALARME COM FIO IVP 1000 PET LNTELBRAS (USO INTERNO) " u="1"/>
        <s v="SENSOR DE ALARME IVP 5002 PET LNTELBRAS (ÁREA SEMI-ABERTA) " u="1"/>
        <s v="SENSOR DE ALARME SULTON SPW700 (ÁREA EXTERNA) " u="1"/>
        <s v="CABEAMENTO PARA SISTEMA DE ALARME - INSTALAÇÃO OU SUBSTITUIÇÃO. (MÃO DE OBRA)" u="1"/>
        <s v="PAINEL METALICO 1.5X1M" u="1"/>
        <s v="PAINEL METALICO 1X1M" u="1"/>
        <s v="GUARDA CORPO P/ ANDAIME 1,5M (4 PEÇAS)" u="1"/>
        <s v="GUARDA CORPO P/ ANDAIME 1X1M (4 PEÇAS)" u="1"/>
        <s v="PISO METALICO ANDAIME 1,5M" u="1"/>
        <s v="PISO METALICO ANDAIME 1M" u="1"/>
        <s v="ESCADA P/ANDAIME 2M" u="1"/>
        <s v="RODIZIO P/ANDAIME" u="1"/>
        <s v="FITA ANTID INT PRETO 5MT" u="1"/>
        <s v="DISCO STARRETT INOX 4.1/2X1 , 0X7/8" u="1"/>
        <s v="HF FILT.CARVAO ATIV.5&quot; 80L/H TRANS C/TORN 907-0021" u="1"/>
        <s v="DECA BACIA P-111 P/CX.ACOP.IZY GE17" u="1"/>
        <s v="DECA CAIXA ACOP.CD-00F COMP.D.FLUX GE17" u="1"/>
        <s v="AMANCO PORTA GRELHA N4 RED CZ CX SIF 150" u="1"/>
        <s v="ESTILMAX GRELHA RED.15CM S/CX.POL.003-P" u="1"/>
        <s v="ESTILMAX GRELHA QUAD.15CM S/C POL.004-P" u="1"/>
        <s v="APLICADOR P/ SILICONE" u="1"/>
        <s v="CIMENTCOLA 20KG" u="1"/>
        <s v="VEDA CALHA " u="1"/>
        <s v="COLHER DE PEDREIRO" u="1"/>
        <s v="PORCELANATO CIMENTO CINZA 60X60 CX 1,46 NATURAL BOLD PORTOBELLO" u="1"/>
        <s v="PÓS PINTADA DE CERAMICO EM UMA FACE - ONDULADA 17,  LT 1120MM, LU 980MM" u="1"/>
        <s v="ACABAMENTO SIMPLES - ONDULADA 17,  LT 1120MM, LU 980MM" u="1"/>
        <s v="VEDANTE FRISO P/PORTA ALUMINIO 100CM   ALUREM" u="1"/>
        <s v="BALDE MASSA CORRIDA BALDE PRETO BD25KG" u="1"/>
        <s v="GESSO 40KG" u="1"/>
        <s v="RETIRA DE ENTULHO COM MAQUINA E CAMINHÃO" u="1"/>
        <s v="1.50m2 X 450,00 " u="1"/>
        <s v="COLOCAÇÃO" u="1"/>
        <s v="CIMENTO VOTORAN 50KG" u="1"/>
        <s v="AUMENTO P/TORN. 1/2 LGO 108" u="1"/>
        <s v="SPQUIM AGUARRAZ 5L [EMB 4/1]" u="1"/>
        <s v="FUTURA FUTURIT ESM SINT.BRILHO AZUL CELESTE 3,6L " u="1"/>
        <s v="TELHA CERAMICA FRANCESA LARANJAL " u="1"/>
        <s v="MANTA TERMICA PLASTIFOIL 1 FACE 50 M² 199,90 399,80 DPLASTIC" u="1"/>
        <s v="PREGO C/ CABECA 15X15 ARCELOR" u="1"/>
        <s v="ELETRODUTO 1" u="1"/>
        <s v="BASE C2 ESMALTE COR E PROTECAO BRI 3,2L SUVINIL MATO MOLHADO - 867801 GL SELFCOLOR R619" u="1"/>
        <s v="BALDE MASSA CORRIDA BALDE 25KG" u="1"/>
        <s v="LIXA MASSA 120 A-230" u="1"/>
        <s v="TIGRE TRINCHA 695 1 1/2&quot; - GAMA" u="1"/>
        <s v="TIGRE TRINCHA 695 1 &quot; - GAMA" u="1"/>
        <s v="GARFO P/ROLO 23CM GAIOLA TIGRE" u="1"/>
        <s v="ROLO COMPEL DE LA 15CM" u="1"/>
        <s v="FUTURA FUTURIT ESM SINT.BRILHO LARANJA 3,6L" u="1"/>
        <s v="FUTURA PREMIUM FOSCO ABSOLUTO AZUL OCEANO" u="1"/>
        <s v="DISJ STECK DIN BIP 63A SD62 C 3KA" u="1"/>
        <s v="REAL MASSA CORRIDA LT 25KG" u="1"/>
        <s v="MONTANTE DRYWALL 70X30X3000MM" u="1"/>
        <s v="KIT PORTA PRONTA P/ DRYWALL 82CMX95MM DIREITO" u="1"/>
        <s v="PARAFUSO FLA-BRO 4,2X13 ANCORA" u="1"/>
        <s v="BUCHA PLASTICA IV S6 COM ABA" u="1"/>
        <s v="PARAFUSO CHIP-FIX FLANG.PH 5,0X35" u="1"/>
        <s v="CANALETA DRYWALL F-530 3000MM" u="1"/>
        <s v="TABICA LISA BRANCA 48X40X3000MM" u="1"/>
        <s v="EUCALIPTO CAIBRO 5 X 5" u="1"/>
        <s v="BASE C2 ESMALTE COR E PROTECAO BRI 3,2L SUVINIL_x000a_MATO MOLHADO - 867801 GL SELFCOLOR R619" u="1"/>
        <s v="TORNEIRA JARDIM LONGA 1/2-3/4 C R" u="1"/>
        <s v="TRAMONTINA LUX ESPELHO 4X2 CEGA 57105/201" u="1"/>
        <s v="FIO SIL FLEX 1,00 VERDE" u="1"/>
        <s v="FITA ISOL ADELBRAS 20MTS" u="1"/>
        <s v="FECHADURA1400 BAN.RAVENA" u="1"/>
        <s v="CRUSMAELEIRA UNIVER 10-30G S/AMIANT BRASILIT" u="1"/>
        <s v="ASSENTO TALENTO OVAL EM PP TTO/PP*BR1" u="1"/>
        <s v="PARAFUSO P/VASO LATONADO LUXO 1068 B10 C/2" u="1"/>
        <s v="REJUNTE FORT TUDO FLEX BRANCO 5KG" u="1"/>
        <s v="ARGAMASSA BELACOLA AC-I" u="1"/>
        <s v="REAL MASSA CACRILICA BALDE PRETO BD25KG" u="1"/>
        <s v="LIXA MASSA 180 A -230" u="1"/>
        <s v="GESSO BRANCO RAPIDO INDEFLEX 1KG" u="1"/>
        <s v="CATALISADOR MAXI RUBBER 07GR" u="1"/>
        <s v="EUCATEX TINTA ACR RENDE EXTRA LATA - OCEANO" u="1"/>
        <s v="FUTURA MASSA CORRIDA PVA BALDE 25KG " u="1"/>
        <s v="TRIONITE LIXA MASSA 120" u="1"/>
        <s v="SELADORA ACRILICA PAREDE" u="1"/>
        <s v="TINTA ACRILICA PALHA" u="1"/>
        <s v="TINTA ACRILICA MARFIM" u="1"/>
        <s v="FUTURA STANDARD SUPER RENDIMENTO PALHA 18L" u="1"/>
        <s v="COMPEL EXTENSOR P/ ROLO PINTURA 3M" u="1"/>
        <s v="ELETRODUTO FE MEDIO ELETROL 2" u="1"/>
        <s v="ELETRODUTO FE LEV ELETROL 3/4" u="1"/>
        <s v="CONDULETE MULT X 2&quot; C/TAMPA" u="1"/>
        <s v="UNIDUT CONICO S/VEDACAO 2" u="1"/>
        <s v="UNIDUT RETO S/VEDACAO 2" u="1"/>
        <s v="TAMPA. P/CONDULETE P/1TOMD REDONDA 1/2&quot;-3/4&quot; MULT-II-VERS ALUM" u="1"/>
        <s v="TOMADA EMBUTIR 2P + T 10A BR NBR 14136 REDONDA C/HASTE 9894-9" u="1"/>
        <s v="FITA ISOLANTE IMPERIAL SLIM 18MM X 20M PT HB004216360" u="1"/>
        <s v="QUADRO UNIV QDETN II-U EMB 28/20DISJ 100A 904362" u="1"/>
        <s v="QUADRO UNIV QDSTN II-U SOB 16/12DISJ 100A 904365N" u="1"/>
        <s v="DISJUNTOR MINI DIN 3P 125A 440VCA/250VCC 50/60 HZ" u="1"/>
        <s v="DISJUNTOR TRIFASICO 70A" u="1"/>
        <s v="DISJUNTOR MINI 2P 25A 380/220V 4,5KA CURVA C" u="1"/>
        <s v="KIT BARR TN II-28 DIN 100A 904382" u="1"/>
        <s v="KIT BARR TN II-16 DIN 100A 904381" u="1"/>
        <s v="MASSA CORRIDA PVA QUALYVINIL BALDE 25KG KLASSE" u="1"/>
        <s v="LIXA DE MASSA 100" u="1"/>
        <s v="LIXA DE MASSA 120" u="1"/>
        <s v="CABO PVC FLEX 750V 4MM PT" u="1"/>
        <s v="CABO PVC FLEX 750V 2,5MM VD" u="1"/>
        <s v="ANDAIMES 1,50 X 1,50" u="1"/>
        <s v="DIAGONAIS PARA TRAVAMENTO DE ANDAIMES DE 1,50MTS" u="1"/>
        <s v="BARRA DE LIGAÇÃO PARA ANDAIMES DE 1,50MTS" u="1"/>
        <s v="PLATAFORMAS METÁLICAS PARA ANDAIMES DE 1,50MTS" u="1"/>
        <s v="JOGO DE GUARDA CORPO C/4 PEÇAS PARA ANDAIME DE 1,50MTS X 1,50MTS" u="1"/>
        <s v="ESCADAS MARINHEIRO C/02 METROS DE ALTURA" u="1"/>
        <s v="SAPATA COM ROSCAS AJUSTAVEIS" u="1"/>
        <s v="UNIDUT MULT COND CZ 2 S/R INTERNA" u="1"/>
        <s v="DUTO CORR PEAD 2 DN63 PT " u="1"/>
        <s v="MINI DISJUNTOR TRIP 125A CURV C MDWC1253" u="1"/>
        <s v="MINI DISJUNTOR BIPOLAR 25A CURVA C MDWPC " u="1"/>
        <s v="CUNHA P/ ABRACADEIRA GALV TIPO D" u="1"/>
        <s v=" CD-CABO FLEX 750V 4MM PT" u="1"/>
        <s v=" CD-CABO FLEX 750V 2,5MM VD" u="1"/>
        <s v="REGULADOR ALIANCA IND AP C / SHUTT-O FF VM P Q ()" u="1"/>
        <s v="GRAUTE SUPERGRAUTE 25KG QUARTZOLIT" u="1"/>
        <s v="CUSTO SEPARAÇÃO" u="1"/>
        <s v="8 METROS DE ANDAIME TUBULAR 1,00 X 1,00 MT. COM 04 DIAGONAIS_x000a_PARA TRAVAMENTO, 03 PLATAFORMAS DE 1.00 MTS, E 08 RODAS 6”_x000a_POLIURETANO GIRATORIA COM TRAVAS." u="1"/>
        <s v="DISJUNTOR CX MOLDADA TRIPOLAR 600A" u="1"/>
        <s v="CABO FLEX SIL 750V 06,00 MM VERDE MT" u="1"/>
        <s v="TERMINAL COMPRESSAO TM006 06MM M05 INTELLI" u="1"/>
        <s v="MINI DISJUNTOR TRIPOLAR 40A CURVA C 3KA" u="1"/>
        <s v="TOMADA RED 2P+T 20A 250V C/HASTE BR GRIS" u="1"/>
        <s v="MANTA ASFALTICA VEDATUDO ALUM 10CM  10M DRYKO" u="1"/>
        <s v="DOB. 850 X 3&quot; ZINC - CART" u="1"/>
        <s v="FOLHA PORTA PINUS 2.10X0.82 VIROLA" u="1"/>
        <s v="FECHADURA 1400 EXT.ITALY ROS.CRO (1401/10RC)" u="1"/>
        <s v="ARGAMASSA ACI - PK - SC 20KG - " u="1"/>
        <s v="FITA ISOLANTE 20M PRETA LUKMA" u="1"/>
        <s v="CONJ TOMADA 2P+T 20A 250V VERMELHA ARIA" u="1"/>
        <s v="CONJ TOMADA 2P+T 10A 250V BRANCO ARIA" u="1"/>
        <s v="CONDUITE CORRUGADO AM 3/4'' METRO" u="1"/>
        <s v="CAIXA DE LUZ PVC 4X2 AM TRAMONTINA" u="1"/>
        <s v="CONJ INTER. SIMPLES 6A 250V BRANCO ARIA" u="1"/>
        <s v="FUTURIT ESM SINT BRILHANTE GL AZUL CELESTE" u="1"/>
        <s v="AMANCO TUBO ESG VINIL FORT 100 MM" u="1"/>
        <s v=" ELETRODUTO GALV MED 2 (0,75)C/LV" u="1"/>
        <s v=" ELETRODUTO GALV LEVE 3/4 (0,50) C/LV " u="1"/>
        <s v=" UNIDUT MULT COND CZ 2 S/R INTERNA" u="1"/>
        <s v=" UNIDUT RETO ALUM 2" u="1"/>
        <s v=" ABRACADEIRA GALV D C/CUNHA 3/4 " u="1"/>
        <s v=" UNIDUT RETO ALUM 3/4" u="1"/>
        <s v=" UNIDUT MULTIPLO ALUM 3/4" u="1"/>
        <s v=" TAMPA ALUM CEGA 3/4 OU 1/2" u="1"/>
        <s v=" TAMPA P/1 TOM RED 3/4 OU 1/2" u="1"/>
        <s v=" TOMADA RED 2P+T 20A 250V C/HASTE BR GRIS" u="1"/>
        <s v=" FITA ISOLANTE 18MMX20MT PT" u="1"/>
        <s v=" SEALTUBO S/ CAPA 2 RL C/15MT" u="1"/>
        <s v=" SEALTUBO S/ CAPA 3/4 RL C/30MT" u="1"/>
        <s v=" MINI DISJUNTOR TRIP 125A CURV C MDWC1253" u="1"/>
        <s v=" MINI DISJUNTOR TRIPOLAR 63A CURVA C MDWPC" u="1"/>
        <s v=" MINI DISJUNTOR BIPOLAR 25A CURVA C MDWPC" u="1"/>
        <s v="MINI DISJUNTOR BIPOLAR 25A CURVA C MDWPC" u="1"/>
        <s v="TABUA DE PINUS 20CMX3MTX2MM" u="1"/>
        <s v="PREGO POLIDO GERDAU C/C 17 X 21" u="1"/>
        <s v="REAL MASSA CORRIDA 1,350 KG" u="1"/>
        <s v="DUISNCDOE DRE CORTE SEGMENTADO - THUNDER" u="1"/>
        <s v="UNIPEGA VEDA CALHAS ALUMINIO CARTUCHO 280ML" u="1"/>
        <s v="DISCO DIAMANTADO TURBO 110 SECO" u="1"/>
        <s v="ARGAMASSA ACI PK SC 20KG " u="1"/>
        <s v="RENOVAÇÃO ANDAIME 4MTS" u="1"/>
        <s v="TAXA DE DESLOCAMENTO" u="1"/>
        <s v="CABO FLEXÍVEL 2,50 mm² 450/750V Verde 100mts" u="1"/>
        <s v="CABO FLEXÍVEL 4,00 mm² 450/750V Preto 100mts" u="1"/>
        <s v="HEPR FLEXIVEL 0,6/1KV 1 X 35,00mm² Verde ( Bobina)" u="1"/>
        <s v="CABO HEPR FLEXIVEL 0,6/1KV 1 X 50,00mm² Preto ( Bobina )" u="1"/>
        <s v="ACRESCIMO" u="1"/>
        <s v="PEDRISCO A GRANEL M3" u="1"/>
        <s v="FUTURA FUTURIT ESM SINT.BRILHO TABACO 3,6L" u="1"/>
        <s v="FUTURA FUTURIT ESM SINT.BRILHO AMARELO 3,6L" u="1"/>
        <s v="PORCELANATO YORK SGR CINZA 87,7X87,7 CAIXA 1,54M²_x000a_PORTINARI - GRUPO DURA" u="1"/>
        <s v="ESMALTE BRI VERDE NILO 3,6L STANDARD FUTURA" u="1"/>
        <s v="BOMBA DE AR MANUAL VERTICAL FERTAK 30CM" u="1"/>
        <s v="TALHADEIRA SÃO ROMAO CHATA 10" u="1"/>
        <s v="MARRETA TENACE C/CABO 1000GR" u="1"/>
        <s v="AREIA ENSACADA - RETIRA - DINHEIRO / PIX" u="1"/>
        <s v="CIMENTO 25KG " u="1"/>
        <s v="ENCARTELADOS - PREGOS E PARAFUSOS 17 X 21" u="1"/>
        <s v="LIXA MASSA 180 A-230" u="1"/>
        <s v="FITA CREPE 24MMX50MT - ADELBRAS" u="1"/>
        <s v="BALDE MASSA CORRIDA BALDE PRETO BD 25KG" u="1"/>
        <s v="CORDAO PARALELO SIL 2 X 4,00 MM 300V BRANCO" u="1"/>
        <s v="QUADRO CEMAR II SOB S/B 4365 16/12 100A" u="1"/>
        <s v="REFLETOR LED EMPALUX 200W 6500K BIV" u="1"/>
        <s v="DISJUNTOR BIPOLAR LUKMA DIN C 40A" u="1"/>
        <s v="_x000a_10 Metros andaimes 1,50 x 1,50 (20 peças)._x000a_04 Diagonais para travamento de andaimes de 1,50 mts. _x000a_04 Barra de ligação para andaimes de 1,50 mts_x000a_04 Plataformas metálicas p/ andaimes de 1,50 mts._x000a_02 Jogo de guarda corpo c/4 peças para andaime de 1,50x1,50 mts._x000a_05 Escadas marinheiro c/ 02 metros de altura._x000a_08 Sapata com roscas ajustáveis. " u="1"/>
        <s v="JOELHO 45 OCRE 100MM Ref.90G0145" u="1"/>
        <s v="CIMENTO CPII 32 BONFIM 50KG" u="1"/>
        <s v="FUTURA STANDARD SUPER RENDIMENTO AZUL PROFUNDO 18LT" u="1"/>
        <s v="MASSA PRONTA MULTIPLO USO 50KG - VOTORAN" u="1"/>
        <s v="BALCÃO BA-12 / COMPRIMENTO 2M" u="1"/>
        <s v="BALCÃO 2.50 M2 BS-05" u="1"/>
        <s v="COLOCAÇÃO GRANITO" u="1"/>
        <s v="LAVATÓRIO LT-07 / 1,94M X 0,59M CINZA CORUMBÁ COM FRONTÃO (INSTALADO" u="1"/>
        <s v="PRATELEIRA CINZA CORUMBÁ 1,94M X 0,15M" u="1"/>
        <s v="CUBA DE LOUÇA BRANCA 0,49M X 0,365M" u="1"/>
        <s v="DIVISÓRIA GRANILITE DV-01 (M2)" u="1"/>
        <s v="COLOCAÇÃO DIVISÓRIA" u="1"/>
        <s v="PORTA DE MADERIA PM" u="1"/>
        <s v="REFORÇO GALVANIZADO DV-01" u="1"/>
        <s v="TABUA DE PINUS BRUTO 1X8 (2,0CM X 20CM)" u="1"/>
        <s v="CABO HEPR FLEXIVEL 0,6/1KV 1 X 150,00mm² Preto ( Bobina )" u="1"/>
        <s v="CABO HEPR FLEXIVEL 0,6/1KV 1 X 150,00mm² Azul ( Bobina )" u="1"/>
        <s v="CABO HEPR FLEXIVEL 0,6/1KV 1 X 95,00mm² Azul ( Bobina )" u="1"/>
        <s v="CABO HEPR FLEXIVEL 0,6/1KV 1 X 95,00mm² Verde ( Bobina)" u="1"/>
        <s v="CMD ANEL BORRACHA ESG/SR.50MM" u="1"/>
        <s v="CIMENTO CPII BONFIM 32 50KG" u="1"/>
        <s v="02 Barra de ligação para andaimes de 1,50 mts" u="1"/>
        <s v="01 Jogo de guarda corpo c/4 peças para andaime de 1,50x1,50 mts." u="1"/>
        <s v="05 Escadas marinheiro c/ 02 metros de altura." u="1"/>
        <s v="04 Rodas 6 poliuretano giratória" u="1"/>
        <s v="CALHA GALV 28CM X 26 (0,50MM) SOB. MEDIDA" u="1"/>
        <s v="BRASCOLA VEDA CALHA UNIVERSAL CINZA 280G" u="1"/>
        <s v="PASTILHA 2 X 2 FOSCA" u="1"/>
        <s v="CD-CABO FLEX 750V 25MM PT" u="1"/>
        <s v="CD-CABO FLEX 750V 25MM VD" u="1"/>
        <s v="DRYKOFITA ALUM CINZA 90CM" u="1"/>
        <s v="DRYKOPREN PRETO BD 18 L " u="1"/>
        <s v="TUBO F°F° SMU PP L = 3.000              100" u="1"/>
        <s v="JOELHO F°F° HL BB C/ANEL               100 x 45 º" u="1"/>
        <s v="LUVA F°F° HL BB C/ANEL                       100" u="1"/>
        <s v="JOELHO F°F° HL BB C/ANEL               100 x  90º" u="1"/>
        <s v=" TERMINAL PRESSAO 185MM" u="1"/>
        <s v=" TERMINAL PRESSAO REFORCADO 95MM" u="1"/>
        <s v=" TERMINAL PRESSAO REFORCADO 120MM" u="1"/>
        <s v=" TERMINAL PRESSAO REFORCADO 95MM " u="1"/>
        <s v=" BROCA ACO RAPIDO 5,00MM " u="1"/>
        <s v=" GRAMPO CROSBY CLIPS GALV 3/8 - 8/10MM" u="1"/>
        <s v=" BARRA NEUTRO/TERRA 1/8 C/20 PARF PARAL" u="1"/>
        <s v="CABO FLEX 750V 4,0MM2 PT" u="1"/>
        <s v="ABRACADEIRA UNIAO HORIZ.4" u="1"/>
        <s v="JOELHO ESG 50X45 - KRONA" u="1"/>
        <s v="REDUCAO ESG 100X50 - KRONA" u="1"/>
        <s v="FITA CREPE 3M 48MM X 50MT" u="1"/>
        <s v="ARGAMASSA ACI - PK - SC 20KG" u="1"/>
        <s v="FITA VEDA ROSCA CORTAG 18MM X 50M" u="1"/>
        <s v="BLUKIT - ACABAMENTO VALV CR HYDRA MAX" u="1"/>
        <s v="TRAVA DIAGONAL ANDAIME 1,5 METRO" u="1"/>
        <s v="COMPLEMENTO DE ANDAIME DE 1MTS" u="1"/>
        <s v="LONA PLAST. LONAPACK 4X050 PT 10KG" u="1"/>
        <s v="TELA NYLON TAPUME TELAPLAST PLASTCOR 1,20M X 50M FIT" u="1"/>
        <s v="LIXA MASSA 180 A 230" u="1"/>
        <s v="DRYKOPREN PRETO BD 18 L" u="1"/>
        <s v="SAPATA QUADR.100 X 100 MM X 1/4&quot;" u="1"/>
        <s v="GLASU ESMALTE BRANCO BRILHANTE 3,6 LT" u="1"/>
        <s v="FUTURA STANDARD SUPER RENDIMENTO CAMURCA 18LT" u="1"/>
        <s v="FUTURA STANDARD SUPER RENDIMENTO AREIA 18L" u="1"/>
        <s v="FUTURA FUTURIT ESM SINT.BRILHO AREIA 3,6L" u="1"/>
        <s v="TRIONITE LIXA FERRO 120" u="1"/>
        <s v="TRIONITE LIXA FERRO 120 " u="1"/>
        <s v="FENIX 1500/23 ROLO LA ZERO RESPINGO CANARINHO 23CM" u="1"/>
        <s v="COMPEL 2081 SUPORTE GAIOLA 23CM" u="1"/>
        <s v="ROMA 301/005 TRINCHA CABO PRETO/CERDA GRIS 301 2''" u="1"/>
        <s v="ROMA 301/007 TRINCHA CABO PRETO/CERDA GRIS 301" u="1"/>
        <s v="PARAFUSO SEXTAVADO SOBERBA 1/4X50 (U)" u="1"/>
        <s v="BUCHA S-10" u="1"/>
        <s v="CHUMBADOR PBA 3/8" u="1"/>
        <s v="ELETRODO 2,50 MM PCT" u="1"/>
        <s v="ESPUMA DE POLIURETANO EXPANSIVA PU 500ML VEDACIT" u="1"/>
        <s v="TUBO PVC ESG 100 KRONA" u="1"/>
        <s v="LUVA ESG 100 - AMANCO" u="1"/>
        <s v="JOELHO ESGOTO KRONA 90X100MM" u="1"/>
        <s v="JOELHO ESGOTO KRONA 45X100MM" u="1"/>
        <s v="AREIA ENSACADA" u="1"/>
        <s v="VERGALHÃO CA50 8MM 5/16 METROS" u="1"/>
        <s v="SELANTE PU40 CINZA 380G" u="1"/>
        <s v="MONTANA AGUA RÁS 5LT" u="1"/>
        <s v="COMP RES COLA BRANCA 220X110X10MM" u="1"/>
        <s v="PONTALETE DE PINUS BRUTO 2.5X2.5 (6CM X 6CM)" u="1"/>
        <s v="SARRAFO DE PINUS BRUTO 1X2 (2,0CM X M 5CM)" u="1"/>
        <s v="BLOCO CONCRETO 14X19X39 VEDACAO C/_x000a_FUNDO (COMUM)" u="1"/>
        <s v="BARRA FERRO 6.3MM 1/4 12MTS CA-50_x000a_(GERDAU)" u="1"/>
        <s v="AREIA MEDIA REGISTRO P/METRO (MULTI)" u="1"/>
        <s v="CIMENTO 50KG CAUE CP-II F32 USO GERAL_x000a_(CAUE)" u="1"/>
        <s v=" ARMACAO PRESBOW P/1 ISOL MEDIA" u="1"/>
        <s v=" FITA GALV PERFURADA 19X30M" u="1"/>
        <s v=" CURVA GALV 180G 3" u="1"/>
        <s v=" CABECOTE ALUMINIO 3" u="1"/>
        <s v=" CURVA GALV 180G 1" u="1"/>
        <s v=" CURVA PVC 90G 1 C/ROSCA PT" u="1"/>
        <s v=" ELETRODUTO GALV MED 3 (1,11) C/LV" u="1"/>
        <s v=" ELETRODUTO GALV LEVE 1 (0,50) C/LV " u="1"/>
        <s v=" ELETRODUTO PVC C/ROSCA 1 PT C/ 3MT" u="1"/>
        <s v=" BUCHA ACAB ZAMAC 3 PRENSAL" u="1"/>
        <s v="CHAVE SECC NH02 400A 690VCA TIPO FACA " u="1"/>
        <s v=" DISJUNTOR CAIXA MOLDADA TRIPOLAR 250A" u="1"/>
        <s v=" MINI DISJUNTOR TRIPOLAR 32A CURVA C 3KA" u="1"/>
        <s v=" PROTETOR SURTO DPS CLII 40KA 275V CZ" u="1"/>
        <s v="GRAMPO HASTE ATERR 3/" u="1"/>
        <s v=" TERMINAL COMPRESSAO 95MM 1F1C M10" u="1"/>
        <s v="TERMINAL PINO PRE ISOL 4-6MM AM" u="1"/>
        <s v=" TERMINAL OLHAL PRE ISOL 4-6MM M5 AM" u="1"/>
        <s v=" CD-CABO FLEX HEPR ATOX 1KV 150MM AZ CL" u="1"/>
        <s v=" CD-CABO FLEX HEPR ATOX 1KV 95MM VD" u="1"/>
        <s v=" FITA AUTO FUSAO 19MMX10MM" u="1"/>
        <s v=" FITA ISOLANTE 18MMX20MT VM" u="1"/>
        <s v="ITA ISOLANTE 18MMX20MT BR" u="1"/>
        <s v=" FITA ISOLANTE 18MMX20MT AM" u="1"/>
        <s v=" ARRUELA ACAB ZAMAC 3 PRENSAL" u="1"/>
        <s v=" ISOLADOR ROLDANA 67X72 PRESSBOW " u="1"/>
        <s v="BARRA NEUTRO NH C/ GARRA BS02" u="1"/>
        <s v="FERRO CA 50 BAR 3/8 12MTS" u="1"/>
        <s v="FERRO CA 50 BAR 3/16 12 MTS" u="1"/>
        <s v="ARAME RECOZIDO TORCIDO 1KG" u="1"/>
        <s v="CONCRETUBO" u="1"/>
        <s v="LIXA DE MASSA 80" u="1"/>
        <s v="ELETRODUTO ZINCADO ZETONE 3/4" u="1"/>
        <s v="CONDULETE SIEG MULT X 3/4 CM034X" u="1"/>
        <s v="CJ RAD POLLAR 1901132 TOM 10A S/P" u="1"/>
        <s v="DOB P CADA 300 X 2. 1/2 ZINC PACK C/02 UNIDADES" u="1"/>
        <s v="CADEADO CR25 PAPAIZ" u="1"/>
        <s v="PISTOLA P/PINT MACLOREN AR DIRETO P100P" u="1"/>
        <s v="FIO SIL FLEX 2,50M VERDE" u="1"/>
        <s v="BROCA ACO RAPIDO MM 8MM - COLLINS" u="1"/>
        <s v="BROCA ACO RAPIDO 6MM - COLLINS" u="1"/>
        <s v="BROCA WIDEA SDS PLUS HAMMER 10 X 160" u="1"/>
        <s v="DISCO DE CORTE ACO INOX - THUNDER" u="1"/>
        <s v="LAVADORA A.P. 2200w 2176lb HD585 PROFI 220v KARCHE" u="1"/>
        <s v="COMP RES COLA BRANCA 220X110X10MM C H" u="1"/>
        <s v="BARRA NEUTRO NH C/ GARRA BS01" u="1"/>
        <s v="TERMINAL PRESSAO 120MM" u="1"/>
        <s v="PLACA DRYWALL ST BR 1.20X1.80" u="1"/>
        <s v="PERFIL DRYWALL F530" u="1"/>
        <s v="CT 4156 Renovação Quinzenal (09/11/24 - 25/11/24)" u="1"/>
        <s v="LAVATÓRIO LT-06 / 1,90M X 0,55M" u="1"/>
        <s v="CUBA DE LOUÇA L37" u="1"/>
        <s v="DIVISÓRIA (M2)" u="1"/>
        <s v="BATENTE DE ALUMÍNIO" u="1"/>
        <s v="PORTA MADEIRA SÓLIDA" u="1"/>
        <s v="COLOCAÇÃO GRANITO E GRANILITE" u="1"/>
        <s v="ARGAMASSA ACII - PK PREMIUM MULTIUSO 3 EM 1 20KG - INTERNO E EXTERNO" u="1"/>
        <s v="TUBO SOLDAVEL MARROM 50MM X 6M" u="1"/>
        <s v="DECA REGISTRO GAVETA HIDRAULICO VOLANTE VD (E) 11/2&quot;_x000a_1510.HD.112" u="1"/>
        <s v="ADAPTADOR SOLDAVEL MARROM CURTO 50X1.1/2" u="1"/>
        <s v="DECA VALVULA HYDRA MAX 1.1/2&quot; 4550.504" u="1"/>
        <s v="TE SOLDAVEL MARROM 25MM" u="1"/>
        <s v="JOELHO 90 SOLDAVEL MARROM 25MM" u="1"/>
        <s v="Os " u="1"/>
        <s v="TE ESGOTO SN DN 40MM" u="1"/>
        <s v="COLA ADESIVO PVC 850G FORTLEV" u="1"/>
        <s v="FITA VEDA ROSCA 18 X 25M NOVA" u="1"/>
        <s v="TUBO ESGOTO SN DN 100MM X 6MTS" u="1"/>
        <s v="TUBO ESGOTO SN DN 40MM X 6MTS" u="1"/>
        <s v="TE ESGOTO SN DN 100MM" u="1"/>
        <s v="JUNCAO ESGOTO SN DN 100MM" u="1"/>
        <s v="JOELHO 90 ESGOTO SN DN 100MM" u="1"/>
        <s v="REDUCAO EXCENTRICA ESGOTO SN DN 100X50MM" u="1"/>
        <s v="JOELHO 90 ESGOTO SN DN 40MM C/ANEL" u="1"/>
        <s v="TUBO PONTA AZUL PLENA VDE" u="1"/>
        <s v="CAIXA SIFONADA 150X150X50 REDONDA BR FORTLEV" u="1"/>
        <s v="BUCHA REDUCAO ESGOTO LONGA SN DN 50X40MM" u="1"/>
        <s v="TUBO SOLDAVEL MARROM 25MM X 6M" u="1"/>
        <s v="ADAPTADOR SOLDAVEL MARROM CURTO_x000a_50X1.1/2" u="1"/>
        <s v="JOELHO 90 SOLDAVEL MARROM 50MM" u="1"/>
        <s v="BUCHA REDUCAO SOLDAVEL MARROM LONGA_x000a_50X25MM" u="1"/>
        <s v="TE SOLDAVEL AZUL BCH LATAO 25X3/4" u="1"/>
        <s v="JOELHO 90 SOLDAVEL AZUL BCH LATAO 25X3/4" u="1"/>
        <s v="REDUCAO EXCENTRICA ESGOTO SN DN_x000a_100X50MM" u="1"/>
        <s v="JUNCAO ESGOTO SN DN 40MM" u="1"/>
        <s v="JOELHO 90 ESGOTO SN DN 40MM" u="1"/>
        <s v="CAIXA SIFONADA 150X150X50 REDONDA BR_x000a_FORTLEV" u="1"/>
        <s v="BUCHA REDUCAO ESGOTO LONGA SN DN_x000a_50X40MM" u="1"/>
        <s v="VERGALHÃO CA50-12,5MM 12MTS CA 50" u="1"/>
        <s v="VERGALHÃO CA50 - 10,0MM 12MTS CA 50" u="1"/>
        <s v="VERGALHÃO CA60 - 4,2MM 12 MTS CA 50" u="1"/>
        <s v="ARAME RECOZIDO BWG18 TORCIDO VOTORAÇO" u="1"/>
        <s v="PREGOS C/CABECA 17 X 21 GERDAU" u="1"/>
        <s v="CIMENTO VOTORAN CPII 32 50KG VOTORAN" u="1"/>
        <s v="TELA ALAMBRADO MALHA 2 FIO 10  4,80H X 4,60" u="1"/>
        <s v="TELA ALAMBRADO MALHA 2 FIO 10 4,80H X 2,60" u="1"/>
        <s v="TELA ALAMBRANDO MALHA 2 FIO 10 2,40H X 2,20" u="1"/>
        <s v="MAD. SARRAFO DE 0.25 PINUS...........(3MTS)" u="1"/>
        <s v="MAD. SARRAFO DE 0.05 PINUS...........(3MTS)" u="1"/>
        <s v="PREGO 17 X 21 KG" u="1"/>
        <s v="CIMENTO CSN.....CP II 50 KG" u="1"/>
        <s v="AREIA MEDIA (ESCURA)" u="1"/>
        <s v="PEDRA BRITADA 01" u="1"/>
        <s v="MAD. SARRAFO DE 0.20 PINUS...........(3MTS)" u="1"/>
        <s v="MAD. TABUA DE PINUS 30CM..............(3MTS)" u="1"/>
        <s v="MAD. SARRAFO DE 0.10 PINUS...........(3MTS)" u="1"/>
        <s v="BLOCO CIMENTO 14X19X39 (CANAL)" u="1"/>
        <s v="BLOCO CIMENTO 14X19X19 (1/2)" u="1"/>
        <s v="BLOCO CIMENTO 14X19X39 S/ FUNDO" u="1"/>
        <s v="REJUNTE FLEXÍVEL, CINZA PLATINA, 5KG - GRUPO QUAR" u="1"/>
        <s v="ESPAÇADOR NIVELADOR 2,0 MM SMART - PACOTE C/ 100 UN -_x000a_GRUPO CORT" u="1"/>
        <s v="CUNHA PARA NIVELAMENTO CORTAG - GRUPO CORT" u="1"/>
        <s v="ANDAIME TUBULAR 1,50 MT. T02" u="1"/>
        <s v="DIAGONAL 1,50 MT. P/TRAVAMENTO T02" u="1"/>
        <s v="ESCADA MARINHEIRO P ANDAIME C/2 MTS T02" u="1"/>
        <s v="PLATAFORMA METÁLICA P/ANDAIME 1,50 T02" u="1"/>
        <s v="RODA 6&quot; POLIURETANO GIRATÓRIA T02" u="1"/>
        <s v="SAPATA C/ROSCA AJUSTÁVEL P/ANDAIME T02" u="1"/>
        <s v="CAIXA EMB PVC 4X2 AM TRAMONTINA" u="1"/>
        <s v="PLACA 4X2 1INT SIMP VERT BR HOME" u="1"/>
        <s v="149 mts de calha_x000a_04 tampas_x000a_12 bocal_x000a_Material e mão de obra" u="1"/>
        <s v="TORQUES ARMADOR 13&quot; " u="1"/>
        <s v="FECHADURA INOX PREMIUM/EXT" u="1"/>
        <s v="BROCA ACO RAPIDO MM 8MM" u="1"/>
        <s v="BROCA ACO RAPIDO MM 10MM " u="1"/>
        <s v="LIXA MASSA 150 A-230" u="1"/>
        <s v="REAL MASSA ACRILICA BALDE PRETO BD25KG" u="1"/>
        <s v="MONTANA - THINNER DE DILUICAO 5L" u="1"/>
        <s v="VALVULA P/MICTORIO SLIN C/FLEXIVEL 20CM" u="1"/>
        <s v="JOELHO ESGOTO KRONA" u="1"/>
        <s v="SAPATA QUAD 1/4 X 100 X 100 MM" u="1"/>
        <s v="ESPACADOR NIVELADOR P/ PISOS CORTAG......02MM" u="1"/>
        <s v="CUNHA NIVELADORA CORTAG 050PÇ" u="1"/>
        <s v="ALICATE NIVELADOR DE PISOS CORTAG" u="1"/>
        <s v="TUBO ESGOTO 150 MM.....QUALYTUBOS" u="1"/>
        <s v="REJUNT QUART. BRANCO...5KL" u="1"/>
        <s v="ESPACADOR CRUZETA 2,0MM" u="1"/>
        <s v="CD-CABO FLEX HEPR ATOX 1KV 95MM VD" u="1"/>
        <s v="CD-CABO FLEX HEPR ATOX 1KV 95MM PT (3 PEDAÇOS DE 11M CADA)" u="1"/>
        <s v="CD-CABO FLEX HEPR ATOX 1KV 50MM VD" u="1"/>
        <s v="P A I NEL STANDARD 12,5X1200X1800MM" u="1"/>
        <s v="C A N ALETA F-530 3000MM DRYWALL" u="1"/>
        <s v="T I R ANTE RIGIDO C/ ELO 1000 MM" u="1"/>
        <s v="R E G ULADOR P/ PERFIL F530" u="1"/>
        <s v="E M E NDA P/ PERFIL F-530" u="1"/>
        <s v="P A R AFUSO GN25 ANCORA" u="1"/>
        <s v="P A R AFUSO FLA-BRO 4,2X13 ANCORA" u="1"/>
        <s v="M A S SA PRONTA P/ DRYWALL MAXCRYL 30 KG" u="1"/>
        <s v="F I T A TELADA FIBATAPE ROLO 90M" u="1"/>
        <s v="P A R AFUSO CHIP-FIX FLANG.PH 5,0X35" u="1"/>
        <s v="B U C HA PLASTICA IV S6 COM ABA" u="1"/>
        <s v="T A B ICA LISA 48X40X3000MM BRANCA" u="1"/>
        <s v="T I R ANTE RIGIDO EM ROLO C/ 142M 10KG" u="1"/>
        <s v="TUBO AC O SC HEDULE 40 S/ C O STUR A 3/4 GALVAN. (1.860KG)()" u="1"/>
        <s v="C O TO VELO TUP Y 90 BSP 3/4 GAL.()" u="1"/>
        <s v="LUVA TUP Y GAL. 3/4()" u="1"/>
        <s v="R EG TEC NIX O P SO P E 2BAR P S 28MBAR 10KG/H GLP E 1/2 NP T_x000a_X S 1/2 NP T()" u="1"/>
        <s v="BETONEIRA 400L 220V" u="1"/>
        <s v="12 PAINEIS _x000a_5  PISOS_x000a_4  DIAGONAIS _x000a_4  RODAS" u="1"/>
        <s v="DISCO CORTE RANGER 41/2X7/8(INOX)RDI1000" u="1"/>
        <s v="DISCO FLAP RANGER 4.1/2 060 1560 OX.AL" u="1"/>
        <s v="PA AJUNTADEIRA BICO NR3" u="1"/>
        <s v="GIRICA CARRINHO DE MAO - 60 LTS" u="1"/>
        <s v="ARGAMASSA ACI - PK - SC 20KG " u="1"/>
        <s v="ARGAMASSA ACII - PK PREMIUM MULTIUSO CINZA 4 EM 1 PLUS 20_x000a_KG" u="1"/>
        <s v="DISCO DE CORTE ACO INOX -" u="1"/>
        <s v="EXTENSAO P/CAVAD TRADO 06/08 3/4" u="1"/>
        <s v="CABO T P/CAVADEIRA TRADO ESPIRAL COROA" u="1"/>
        <s v="TB RED GALV 2&quot;(50,80MM) X 1,55MM (8 BARRAS )" u="1"/>
        <s v="BARRA FERRO 8.0MM X 12MT (5/16) CA50" u="1"/>
        <s v="VIDRO INCOLOR 3MM – SÓ CORTADO_x000a_16 - 0,950 x 0,280_x000a_18 – 0,230 x 0,970" u="1"/>
        <s v="VIDRO INCOLOR 3MM – SÓ CORTADO_x000a_02 – 0,710 x 0,135_x000a_12 – 0,700 x 0,150_x000a_04 – 0,715 x 0,140" u="1"/>
        <s v="C O TO VELO TUP Y 45 GAL. 3/4()" u="1"/>
        <s v="R EGULADO R ALIANC A IND AP C / SHUTT-O FF 76511/03 VM_x000a_DSA()" u="1"/>
        <s v="LONA PRETA NEGREIRA 4X100 FINA 16KG" u="1"/>
        <s v="TUBO SOLDAVEL MARROM 25MM X 3M KRONA" u="1"/>
        <s v="FUTURIT ESM SINT BRILHANTE GL VERDE NILO" u="1"/>
        <s v="AGUA RAZ ALESSI GALÃO" u="1"/>
        <s v="LIGAÇÃO PARA ANDAIME 1,50 MT. T02" u="1"/>
        <s v="TRILHO GALV PERF TS35 P/DISJ. 2MTS" u="1"/>
        <s v="CONECTOR GENERICO 50MM SAIDA FRONTAL" u="1"/>
        <s v="MINI DISJUNTOR BIPOLAR 63A CURVA C MDWPC" u="1"/>
        <s v="CABO FLEX750V 16MM2 AZ CL" u="1"/>
        <s v="CABO FLEX 750V 16MM2 PT" u="1"/>
        <s v="CD-CABO FLEX 750V 10MM VD" u="1"/>
        <s v="pçs c/ 6.700mm" u="1"/>
        <s v="pçs c/ 4.000mm" u="1"/>
        <s v="FOLHA LHA PORTA PINUS 210X80CM" u="1"/>
        <s v="ANEL VEDACAO VASO FIRLON C/GUIA" u="1"/>
        <s v="REJUNTE INDEFLEX CINZA PLATINA 1KG" u="1"/>
        <s v="TORNEIRA JARDIM CURTA 1/2 - 3/4" u="1"/>
        <s v="JOGO DE GUARNIÇÃO 7CM" u="1"/>
        <s v="TRAMONTINA LUX ESPELHO 4X2 CEGA" u="1"/>
        <s v="ESPUMA DE POLI PRO FOAM SOUDAL 500M/340G" u="1"/>
        <s v="REGUA ALUMINIO BITUBULAR 2MT 45 X 20,5MM" u="1"/>
        <s v="FITA VEDA ROSCA CORTAG" u="1"/>
        <s v="WD40 TRADICIONAL AEROSOL" u="1"/>
        <s v="VEDA ROSCA FIRLON 3/4X10" u="1"/>
        <s v="CJ RADIAL POLLAR 1TOM 10A" u="1"/>
        <s v="AREIA MEDIA M³" u="1"/>
        <s v=" DRYKOPREN PRETO BD 18 L" u="1"/>
        <s v="DRYKOTELA POLIESTER 2X2 CRUA" u="1"/>
        <s v="DECA BASE REGISTRO GAVETA (E) 11/2&quot; 4509.502" u="1"/>
        <s v="DECA BASE VALVULA HYDRA MAX 1.1/2&quot; 4550.504" u="1"/>
        <s v="TABUA DE PINUS BRUTO 1X12 (2,0CM X 30CM)" u="1"/>
        <s v="SARRAFO DE PINUS BRUTO 1X4 (2,0CM X M 10CM)" u="1"/>
        <s v="PREGO 17X21 C/C - GERDAU" u="1"/>
        <s v="FUTURA STANDARD SUPER RENDIMENTO AZUL_x000a_PROFUNDO 18L" u="1"/>
        <s v="TELHA CERAMICA FRANCESA LARANJAL" u="1"/>
        <s v="DESLOCAMENTO" u="1"/>
        <s v="PAINEL 1.00 X 1.00M - CPS Indenização unitária: R$ 350,00" u="1"/>
        <s v="PLATAFORMA PARA ANDAIME DE 1M - CPS Indenização unitária: R$ 350,00" u="1"/>
        <s v="OLIMAR VALV P/ LAV S/ LADRAO" u="1"/>
        <s v="MEKA BASE GAVETA 1 1/2" u="1"/>
        <s v="OLIMAR ACAB C40 1.1/2 CR" u="1"/>
        <s v="CENSI SIFAO FLEX CR" u="1"/>
        <s v="ICASA BACIA CONV SABARA BCO" u="1"/>
        <s v="ALUMINIFIX PARAFUSO P/BACIA B10" u="1"/>
        <s v="TIGRE ASSENTO MAX PLENA BCO" u="1"/>
        <s v="CENSI TUBO DE LIGACAO P/BACIA CRO 7289" u="1"/>
        <s v="CENSI ANEL DE VEDACAO C/GUIA" u="1"/>
        <s v="OLIMAR DUCHA HIGIENICA C40 CR" u="1"/>
        <s v="CABO HEPR FLEX 0,6/1KV 1 X 95MM2 CL5 PRETO LANCE ( 3 x BB 100)" u="1"/>
        <s v="CABO HEPR FLEX 0,6/1KV 1 X 95MM2 CL5 AZUL CLARO LANCE ( 1 x BB 100)" u="1"/>
        <s v="CABO FLEXIVEL 450/750V 1 X 25MM2 CL5 VERDE LANCE ( 1 x BB 60)" u="1"/>
        <s v="CABO HEPR FLEX 0,6/1KV 1 X 50MM2 CL5 PRETO LANCE ( 5 x BB 200)" u="1"/>
        <s v="CABO FLEXIVEL 450/750V 1 X 35MM2 CL5 VERDE LANCE ( 1 x BB 330)" u="1"/>
        <s v="CT 4156 Renovação Quinzenal (25/11/24 - 10/12/24)" u="1"/>
        <s v="DIVISÓRIA (M2) " u="1"/>
        <s v="BATENTE DE ALUMÍNIO " u="1"/>
        <s v="REFORÇO GALVANIZADO " u="1"/>
        <s v="PORTA MADEIRA SÓLIDA " u="1"/>
        <s v="COLOCAÇÃO GRANILITE" u="1"/>
        <s v="LAVATÓRIO LT-06 / 1,80M X 0,55M " u="1"/>
        <s v="CUBA DE LOUÇA L37 " u="1"/>
        <s v="COLOCAÇÃO GRANITO E GRANILITE " u="1"/>
        <s v="QUADRO EMBUTIR QDEV 28 DISJ. +_x000a_11MOD.DIN 100A COD.8002" u="1"/>
        <s v="KIT BARRAMENTO TRIF P/28DISJ DIN 100A_x000a_COD.8014" u="1"/>
        <s v="WEG DISJUNTOR 3P 63A DIN MDWP-C63 -3" u="1"/>
        <s v="WEG DISJUNTOR 3P 50A DIN MDWP-C50 -3" u="1"/>
        <s v="WEG DISJUNTOR 2P 16A DIN MDWP-C16 -2" u="1"/>
        <s v="WEG DISJUNTOR 1P 25A DIN MDWP-C25 -1" u="1"/>
        <s v="WEG DISJUNTOR 2P 25A DIN MDWP-C25 -2" u="1"/>
        <s v="WEG DISJUNTOR 2P 32A DIN MDWP-C32 -2" u="1"/>
        <s v="MARGIRIUS PLACA+SUPORTE 4X2 1 POSTO_x000a_HORIZ. BR COD.19430 B3" u="1"/>
        <s v="MARGIRIUS MODULO INT BIPOLAR SIMPLES_x000a_10A/250V BR COD.19401 B3" u="1"/>
        <s v="MARGIRIUS PLACA+SUPORTE 4X2 2 POSTO_x000a_HORIZ. BR COD.19431 B3" u="1"/>
        <s v="MARGIRIUS MODULO TOMADA 2P+T_x000a_10A/250V BR COD.19416 B3" u="1"/>
        <s v="MARGIRIUS MODULO TOMADA 2P+T_x000a_20A/250V VM COD.19488 B3" u="1"/>
        <s v="CABO FLEXIVEL 4,00MM 750V PRETO RL_x000a_100MTS" u="1"/>
        <s v="CABO FLEXIVEL 2,50MM 750V VERMELHO RL_x000a_100MTS" u="1"/>
        <s v="CABO FLEXIVEL 2,50MM 750V PRETO RL_x000a_100MTS" u="1"/>
        <s v="CABO FLEXIVEL 2,50MM 750V AZUL CLARO RL_x000a_100MTS" u="1"/>
        <s v="CABO FLEXIVEL 2,50MM 750V VERDE RL_x000a_100MTS" u="1"/>
        <s v="FITA ISOLANTE 18MMX 20MTS IMPERIAL 3M" u="1"/>
        <s v="PEMT Tipo Articulada JLG Mod._x000a_450AJ N de Série" u="1"/>
        <s v="MOBILIZAÇÃO E DESMOBILIZAÇÃO" u="1"/>
        <s v="SEGURO DO EQUIPAMENTO -" u="1"/>
        <s v="ABASTECIMENTO" u="1"/>
        <s v="PINGADEIRA P/MURO  FD-16 PADRÃO FDE 1,00 ML" u="1"/>
        <s v="MASSA REJUNTE DRYWALL" u="1"/>
        <s v="FITA ISOLANTE LEGRAND 10M X 19MM" u="1"/>
        <s v="ROLO TIGRE ANTI RESPINGO 23CM REF 1376" u="1"/>
        <s v="DOBRADICA SILVANA ZINCAD 850 3.1 1/2" u="1"/>
        <s v="ESPACADOR PISO 2MM PRETO C/100PCS - ECOLIDER" u="1"/>
        <s v="AUMENTO P/TORNEIRA ZAMAC 10862 3/4 GARDEN" u="1"/>
        <s v="TORN. PIA RETA MATC SUPREME 18CM" u="1"/>
        <s v="Porcelanato Amadeirado Acetinado 76x76cm 76021" u="1"/>
        <s v="TUBO PVC SOLD 25mm (3/4) - 6MT_x000a_(AMANCO/TIGRE)" u="1"/>
        <s v="COTOVELO AZUL 3/4X1/2 (KRONA)" u="1"/>
        <s v="TEE AZUL AM / KRONA 3/4X1/2 (KRONA)" u="1"/>
        <s v="COTOVELO 90 MAR 3/4 - 25MM_x000a_(AMANCO/TIGRE)" u="1"/>
        <s v="CARRINHO PEDR 3,25X8 CH26 45L VM SOFT_x000a_(GORDINI)" u="1"/>
        <s v="P A R AFUSO GN25 ANCORA CAIXA COM 1000 PECAS" u="1"/>
        <s v="AMANCO TUBO 6M ESG. 150MM" u="1"/>
        <s v="BRICOLAGEM TAPATRINCA 5KG" u="1"/>
        <s v="CABO FLEX PP 2X2,5MM2 300/500V PT" u="1"/>
        <s v="LOGASA BACIA CONV.PARATI BR" u="1"/>
        <s v="LOGASA ASSENTO UNIV.PP ECO BR" u="1"/>
        <s v="ART METAIS PARAFUSO B-10 METAL C/2" u="1"/>
        <s v="BLUKIT TUBO LIGACAO AJUST.CR 260MM 290404" u="1"/>
        <s v="CELITE BACIA CONV.ACESSO S/ABERT BRANCO" u="1"/>
        <s v="CELITE ASS.ACESSO PLUS C/ABERT. PP BRANCO" u="1"/>
        <s v="EMMETI DUCHA HIG.ECO.1/2 GAT.ABS BR RG.MET._x000a_B665014" u="1"/>
        <s v="CEMIX TORN.LAV.MES AUTOMATICA HOSPITALAR 518" u="1"/>
        <s v="ART METAIS PARAFUSO B-8 METAL C/2" u="1"/>
        <s v="CALHA GALV.65CM X 26 (0,50MM) SOB.MEDIDA" u="1"/>
        <s v="CALHA GALV.90CM X 26 (0,50MM) SOB.MEDIDA" u="1"/>
        <s v="PEDRISCO ENSACADO" u="1"/>
        <s v="CIMENTO 50KG CAUE CP-II F32 USO GERAL (CAUE)" u="1"/>
        <s v="10 METROS ANDAIMES 1,00 X 1,00 (20 PEÇAS)" u="1"/>
        <s v="04 DIAGONAIS PARA TRAVAMENTO DE ANDAIMES DE 1,00 MTS" u="1"/>
        <s v="04 BARRA DE LIGAÇÃO PARA ANDAIMES DE 1,00 MTS" u="1"/>
        <s v="05 PLATAFORMAS METÁLICAS P/ ANDAIMES DE 1,00 MTS." u="1"/>
        <s v="04 SAPATA COM ROSCAS AJUSTÁVEIS. " u="1"/>
        <s v="CONDUTOR" u="1"/>
        <s v="TUBULAÇÃO" u="1"/>
        <s v="VEDAÇÃO DE EMENDAS E BOCAIS" u="1"/>
        <s v="PINTURA EMBORRACHADA DAS CALHAS" u="1"/>
        <s v="MASSA CORRIDA PVA 20KG" u="1"/>
        <s v="SUPER RENDIMENTO STD BRANCO 18" u="1"/>
        <s v="FOLHA LIXA MASSA 100 NORTON" u="1"/>
        <s v="FOLHA LIXA MASSA 120 NORTON" u="1"/>
        <s v="ROLO P/ PINTURA SINTETICO ZERO GOTAS" u="1"/>
        <s v="PINCEL CONDOR 726 1 1/2" u="1"/>
        <s v="FITA CREPE USO GERAL BEGE ADERE 423" u="1"/>
        <s v="SAMPAFLEX GESSO RAPIDO 5KG" u="1"/>
        <s v="FENIX 1500/23 ROLO LA ZERO RESPINGO CANARINHO_x000a_23CM" u="1"/>
        <s v="AREIA MEDIA (BRANCA)" u="1"/>
        <s v="CIMENTO CSN CP II 50KG" u="1"/>
        <s v="CABO FLEX ATOX 750V 4,0MM2 PT" u="1"/>
        <s v="MASSA PARA DRYWALL MAXCRYL PREMIUM 30KG" u="1"/>
        <s v="ARAME GALVANIZADO GERDAU" u="1"/>
        <s v="ARAME GALVANIZADO N 16 - 5KG" u="1"/>
        <s v="MASSA PRONTA P/ DRYWALL MAXCRYL 5 KG" u="1"/>
        <s v="MÁQUINA DESENTUPIDORA K-50 COM 40 METROS DE CABO ESPIRAL ( LOCAÇÃO DE 1 DIARIA DEVOLUÇÃO 06/12 AS 14:00 )" u="1"/>
        <s v="BEBEDOURO INDUSTRIAL 100 LTS EM AÇO INOX" u="1"/>
        <s v="FUTURA FUTURIT ESM SINT.FOSCO BRANCO 3,6L" u="1"/>
        <s v="ROMA 301/004 TRINCHA CABO PRETO/CERDA GRIS 301_x000a_1.1/2" u="1"/>
        <s v="ARGAMASSA ACI - PK - SC 20KG - ENTREGA" u="1"/>
        <s v="TELA QUADRICULADA 1 POLEGADA ARAME 12 GALVAN" u="1"/>
        <s v="TELA QUADRICULADA 1 POLEGADA ARAME 12 GALV" u="1"/>
        <s v="mE" u="1"/>
        <s v="R EGULADO R ALIANC A IND AP C / SHUTT-O FF VM P Q ()" u="1"/>
        <s v="P IG TAIL P O L X 7/16 ULTR A DE 1,00 MT()" u="1"/>
        <s v="TC. CAIXA DE GORDURA DN100 18.50.D78" u="1"/>
        <s v="AREIA ENSACADA - TERRENO" u="1"/>
        <s v="PEDRA ENSACADA SC 20KG - TERRENO" u="1"/>
        <s v="CIMENTO CPII 50KG CSN CAUE" u="1"/>
        <s v="CIPLAK BIANCOLA BR 18KG" u="1"/>
        <s v="CARRINHO MAO 55 LITROS - BOTAFOGO" u="1"/>
        <s v="TIJOLO BARRO" u="1"/>
        <s v="FERRO 05 MM.......................12M" u="1"/>
        <s v="MOLD APOIO 3D 10CM" u="1"/>
        <s v="GESSO COLA 5KG" u="1"/>
        <s v="02 – 0,830 x 0,120" u="1"/>
        <s v="12 – 0,810 x 0,130" u="1"/>
        <s v="08 – 0,845 x 0,120" u="1"/>
        <s v="16 – 0,835 x 0,130" u="1"/>
        <s v="04 – 0,825 x 0,115" u="1"/>
        <s v="PISO METALICO 0,37 X 1,50 M" u="1"/>
        <s v="PAINEL DE ANDAIME 1,0 X 1,5 M" u="1"/>
        <s v="RENOVAÇÃO 7 DIAS" u="1"/>
        <s v="BASE PM RENDE MUITO 16L CORAL PEDRA DA_x000a_SIMPLICIDADE LA 5755 60YY 74/072 RENDE MUITO PM" u="1"/>
        <s v="BASE PM RENDE MUITO 16L CORAL OREGANO DO CAMPO_x000a_LA 5407 40YY 72/164 RENDE MUITO PM" u="1"/>
        <s v="SUPORTE PARA ROLO GAIOLA 1311 23CM TIGRE" u="1"/>
        <s v="ROLO 23CM LA SINTETICA MICROFIBRA 1338 TIGRE" u="1"/>
        <s v="ROLO 15CM LA ANTIRRESPINGO ECON C/CABO 1377_x000a_TIGRE" u="1"/>
        <s v="LIXA MASSA 120 TIGRE" u="1"/>
        <s v="LIXA FERRO 120 TIGRE" u="1"/>
        <s v="FITA CREPE 24MM X 50M ADELBRAS" u="1"/>
        <s v="FITA CREPE 48MM X 50M ADELBRAS" u="1"/>
        <s v="PAPELAO ONDULADO 1,20 X 50 (L) IPAPEIS" u="1"/>
        <s v="MASSA ACR 25KG FUTURA" u="1"/>
        <s v="EXTENSOR TELESC 1308 5M TIGRE" u="1"/>
        <s v="PIA ACO INOX 1,20MT GHEL PLUS" u="1"/>
        <s v="GABINETE TOQUIO 1,20 BRANCO A.J RORATO " u="1"/>
        <s v="GIRICA CARRINHO DE MAO - 60 LITROS" u="1"/>
        <s v="ENXADA MAX 2.5 ESTREITA C/C" u="1"/>
        <s v="PA AJUNTADEIRA BICO NR3 COM CB" u="1"/>
        <s v="JOGO DE GUARNICAO 7CM" u="1"/>
        <s v="MASSA CORRIDA 25 KG" u="1"/>
        <s v="ESM AGUA BRILHO PLATINA 3.6" u="1"/>
        <s v="PINCEL CONDOR 727 1 1/2" u="1"/>
        <s v="CABO GAIOLA" u="1"/>
        <s v="ROLO DE LA SINTETICO COM SUPORTE FINOX" u="1"/>
        <s v="FITA CREPE PARA PINTURA IMOBILIARIA AZUL" u="1"/>
        <s v="AGUARAS 0.9" u="1"/>
        <s v="CUMEEIRA CERAMICA COLONIAL" u="1"/>
        <s v="TELHA CERAMICA PAULISTINHA CAPA BARROBELLO" u="1"/>
        <s v="LOGASA LAVATORIO P/COLUNA 47X42 PARATI BR" u="1"/>
        <s v="LOGASA COL.P/LAVATORIO PARATI BR" u="1"/>
        <s v="CELITE TANQUE P FASL 50X38 20LT BR" u="1"/>
        <s v="CEMIX TORN.JARDIM 1130 C33" u="1"/>
        <s v="CEMIX VALV.P/TANQ.1.1/4 LATAO - 145" u="1"/>
        <s v="CELITE COL.P/TANQUE 31/38/47L BR-01" u="1"/>
        <s v="ROMA 301/005 TRINCHA CABO PRETO/CERDA GRIS 301_x000a_2&quot;" u="1"/>
        <s v="GALÃO ESMALTE PLATINA FUTURA" u="1"/>
        <s v="APLICADOR DE SILICONE " u="1"/>
        <s v="SILICONE P.U BRANCO BARONE" u="1"/>
        <s v="CANTO ALUMINIO L BCA 1" u="1"/>
        <s v="BARRAMENTO BIFASICO 28DIN 100A" u="1"/>
        <s v="CDC-CABO FLEX 750V 10MM VD" u="1"/>
        <s v="GUARDA CORPO P/ ANDAIME 1,5M (4 PEÇAS" u="1"/>
        <s v="ESCADA P/ANDAIME PEQUENA 1M" u="1"/>
        <s v="TRAVA DIAGONAL ANDAIME 1 METRO" u="1"/>
        <s v="PORCELANATO AMADEIRADO ACETINADO BORDA RETA EXTERNO 76X76CM 76021 DORAI" u="1"/>
        <s v="ARGAMASSA ACIII MULTIUSO INTERNO E EXTERNO CINZA 20KG AXTONI" u="1"/>
        <s v="PEITORIS DE CONCRETO - 0,25 FD-16 - 1,00 ML CADA" u="1"/>
        <s v="MANTA ADESIVA ALUM. 20CMX10M" u="1"/>
        <s v="MACTRA BETOL (LT)" u="1"/>
        <s v="PORCELANATO ESMALTADO NORD RIS 60X60CM CAIXA 1,43M²_x000a_RETIFICADO CINZA - GRUPO PORT" u="1"/>
        <s v="BASE P CORALIT TOTAL ACE BALANCE 3,2L CORAL PEDRA_x000a_DA SIMPLICIDADE GL 5755 60YY 74/072 CORALIT TOTAL A" u="1"/>
        <s v="ASSENTO LUCONI SOFTY BRANCO" u="1"/>
        <s v="REAL MASSA CORRIDA 5,4 KG" u="1"/>
        <s v="LAMPADA BULBO A60 15 6K" u="1"/>
        <s v="REJUNTE INDEFLEX CINZA PLATINA 1K" u="1"/>
        <s v="CIMENTO 50KG CAUE CP-II F32 USO GERAL" u="1"/>
        <s v="FURA SUPER RENDIMENTO FOSCO LT BRANCO" u="1"/>
        <s v="CIMENTO CSN     CP II 50KG" u="1"/>
        <s v="LIMPEZA DO TERRENO COM RETIRADA DE MATERIAL" u="1"/>
        <s v="COMPCTADOR DE SOLO ELETRICO" u="1"/>
        <s v="4 QUADROS DE DISJUNTORES, PARA 36 DISJUNTORES " u="1"/>
        <s v="UNIDUT CONICO MÚLTIPLO 2 POLEGADAS CINZA" u="1"/>
        <s v="CABO FLEX750V 2,5MM2 A" u="1"/>
        <s v="MINI DISJUNTOR TRIPOLAR 100A CURV C 10KA" u="1"/>
        <s v="DISJUNTOR CAIXA MOLD TRIP 200A 690V" u="1"/>
        <s v="TERMINAL PINO PRE ISOL 1,5-2,5MM AZ" u="1"/>
        <s v="REFLETOR 200W" u="1"/>
        <s v="TUBO AC O SC HEDULE 40 S/ C O STUR A 1/2 GALVAN._x000a_(1.400KG)()" u="1"/>
        <s v="CABO FLEXIVEL 10,00MM 750V PR COBRECOM" u="1"/>
        <s v="CABO FLEXIVEL 10,00MM 750V AZ COBRECOM" u="1"/>
        <s v="CABO FLEXIVEL 10,00MM 750V VD COBRECOM" u="1"/>
        <s v="WEG DISJUNTOR 1P 25A DIN MDWP-C25" u="1"/>
        <s v="MARGIRIUS PLACA+SUPORTE 4X2 1 POSTO HORIZ. BR_x000a_COD.19430 B3" u="1"/>
        <s v="MARGIRIUS MODULO TOMADA 2P+T 10A/250V BR_x000a_COD.19416 B3" u="1"/>
        <s v="MARGIRIUS PLACA+SUPORTE 4X2 1 POSTO HORIZ. BR" u="1"/>
        <s v="MARGIRIUS MODULO INT BIPOLAR SIMPLES 10A/250V BR_x000a_COD.19401 B3" u="1"/>
        <s v="ELETRODUTO GALV. (C) 1&quot; X 3MTS" u="1"/>
        <s v="CURVA GALV. (C) 1&quot; X 90º" u="1"/>
        <s v="ABRACADEIRA D C/CUNHA (C) 1&quot;" u="1"/>
        <s v="CONDULETE MULTIPLO X 1&quot; S/TAMPA" u="1"/>
        <s v="TAMPA P/CONDULETE CEGA 1&quot;" u="1"/>
        <s v="WEG DISJUNTOR 1P 10A DIN MDWP-C10 -1" u="1"/>
        <s v="MALHA (3X2) LEVE 20X20....Q 45X3,4MM" u="1"/>
        <s v="PARAF. BACIA FIXAÇAO LATERAL BLUKIT" u="1"/>
        <s v="FUTURIT ESMALTE BRI AREIA 3,6L STANDARD FUTURA" u="1"/>
        <s v="MASSA CORRIDA 25KG FUTURA" u="1"/>
        <s v="MASSA TAPA TRINCA 5KG PLUS BRICOLAGEM" u="1"/>
        <s v="ACABAMENTO P/REGISTRO 11/2 C-50 LIGHT COD.1356" u="1"/>
        <s v="FUTURIT ESM SINT.BRILHO PLATINA 3.6" u="1"/>
        <s v="AGUARRAS 0.9" u="1"/>
        <s v="TAMPAS DE CANALETAS - TC- 0,35" u="1"/>
        <s v="BANHEIRO STANDARD" u="1"/>
        <s v="REFLETOR LED IP66 200W 6500K - 140130020" u="1"/>
        <s v="AMANCO LUVA SIMPLES ESG. 50MM" u="1"/>
        <s v="AMANCO TE RD ESG. 100X50" u="1"/>
        <s v="AMANCO JOELHO 90 ESG. 75MM 3,26 9,78" u="1"/>
        <s v="AMANCO REDUCAO EXCENT. ESG. 75X50" u="1"/>
        <s v="TINTA GRAFITE ESCURO 3,6L FUTURA" u="1"/>
        <s v="1 ROLO DE CABO 4MM PRETO" u="1"/>
        <s v="BOTIJÃO GÁS P45 (VASILHAME)" u="1"/>
        <s v="TINTA GRAFITE ESCURO 3,6L CORAL" u="1"/>
        <s v="CAUE CIMENTO USO GERAL CPII 50KG" u="1"/>
        <s v="GUARU PEDRA BRITA N1" u="1"/>
        <s v="GUARU AREIA MEDIA" u="1"/>
        <s v="BRIMAD TABUA 20 PINUS BRUTA C/3 MTS" u="1"/>
        <s v="BRIMAD SARRAFO 05 PINUS APAR.C/3 MTS" u="1"/>
        <s v="GERDAU ARAME RECOZIDO TRANCADO KG" u="1"/>
        <s v="GERDAU FERRO C 5/16 CA  50 BARRA C/12 MTS" u="1"/>
        <s v="GERDAU FERRO A 3/16 CA  50 BARRA C/12 MTS" u="1"/>
        <s v="GUARU TIJOLO BAIANO ECON 11 5X14X24" u="1"/>
        <s v="BLOCO CERAMICA BAIANO 11,5X14X24 - 6_x000a_FUROS (MULTI)" u="1"/>
        <s v="TEE ESGOTO 50 X 50 AMANCO (AMANCO)" u="1"/>
        <s v="COTOVELO 90 ESG SN 50MM - 2 (AMANCO/TIGRE)" u="1"/>
        <s v="CANTO ALUMINIO (L) 3/4" u="1"/>
        <s v="SILICONE INCOLOR.....280G" u="1"/>
        <s v="PAINEL 1.00 X 1.00 - CPS" u="1"/>
        <s v="PARAFUSO TRAVA P/PAINEL DE ANDAIME - PCS" u="1"/>
        <s v="PLATAFORMA PARA ANDAIME DE 1M - CPS " u="1"/>
        <s v="TAMPA ALUM P/1 TOM 2P+T 3/4 OU 1/2" u="1"/>
        <s v="TOMADA 2P+T 20A HEXAGONAL PT GRIS" u="1"/>
        <s v="01 – 0,495 x 0,150_x000a_01 – 0,480 x 0,150_x000a_01 – 0,330 x 0,150_x000a_03 – 0,310 x 0,150" u="1"/>
        <s v="UNIAO TUP Y C / ASSENTO C O NIC O DE BR O NZE/FER R O GAL._x000a_3/4()" u="1"/>
        <s v="TO R O FITA R O LO FITA ISO LANTE ANTIC O R R O SIVA 5C M X_x000a_30,5M()" u="1"/>
        <s v="TUBO PVC ESG 50 KRONA" u="1"/>
        <s v="REDUCAO ESG 50X40 - KRONA" u="1"/>
        <s v="CAIXA INSFONADA 3ENTR.VIR.QUAD.BR.10X9CM" u="1"/>
        <s v="TUBO PVC AGUA 32 MARROM - tigre" u="1"/>
        <s v="LAMPADA TUBULAR LED" u="1"/>
        <s v="COTLIN ESTOPA LIMPEZA (PCT AZUL) 400G" u="1"/>
        <s v="FUTURA FUTURIT ESM SINT.BRILHO AREIA 3,6L " u="1"/>
        <s v="TIJOLO BAIANO  19 X 19 X 09" u="1"/>
        <s v="AREIA BRANCA MEDIA" u="1"/>
        <s v="CIMENTO VOTORAN CPI II 50KG" u="1"/>
        <s v="REVESTIMENTO ANTARTIDA LINE 30X60 BR CAIXA 2,18M2 PORTOBELLO" u="1"/>
        <s v="ACABAMENTO REGISTRO 3/4 SLIM C-50" u="1"/>
        <s v="CUNHA P/PISO/AZ NIVEL. SLIM CORTAG C/100" u="1"/>
        <s v="PISO 50X50 PEI4 LD SOLID HD50 CX2.50M2 FORMIGRES" u="1"/>
        <s v="GERDAU FERRO C 5/16 CA 50 BARRA C/12MTS" u="1"/>
        <s v="TAMPA COND 1/2-3/4 P/1 TOM RED CZ" u="1"/>
        <s v="TAMPA ALUM 1/2-3/4 P/1TOM RED S/PINTURA" u="1"/>
        <s v="QUADRO DISTR CH SOB 16/12 150A" u="1"/>
        <s v="PEDRA GRANITO 0,91 X 0,50" u="1"/>
        <s v="PEÇAS DE 2,00 X 0,70" u="1"/>
        <s v="PEÇAS DE 1,60 X 0,70" u="1"/>
        <s v="PEÇAS DE 1,47 X 0,70" u="1"/>
        <s v="PREGOS E PARAFUSOS ENCARTELADOS" u="1"/>
        <s v="BROCA ACO RAPIDO MM 5MM-COLLINS" u="1"/>
        <s v="CIMENTO CP II 25KG" u="1"/>
        <s v="CIMENTO CPII 50KG CSN /VOTORAN" u="1"/>
        <s v="CALHA 2X32W 150005 IL-45" u="1"/>
        <s v="LUMINARIA 2X32/40W DIFUSOR ACRILICO 84005 IL-42" u="1"/>
        <s v="CIMENTO VOTORAN CP II 50 KG" u="1"/>
        <s v="AREIA ENSACADA MEDIA (BRANCA)" u="1"/>
        <s v="TAXA DE RETIRADA" u="1"/>
        <s v="CANTONEIRA 1/8 X 1.1/4" u="1"/>
        <s v="VIDRO LISO 3MM_x000a_28 – 0,110 X 0,815_x000a_14 – 0,110 X 0,925_x000a_01 – 0,115 X 0,970" u="1"/>
        <s v="MASSA BEGE" u="1"/>
        <s v="VIDRO MINI BOREAL – SÓ CORTADO_x000a_03 – 0,525 x 0,570_x000a_01 – 0,245 X 1,075" u="1"/>
        <s v="BICA PAREDE DUE 5/8 TB C-70 1/4V" u="1"/>
        <s v="SIFAO SANFONADO UNIVERSAL - SSUM*BR1" u="1"/>
        <s v="VALVULA AMERIC ABS CR OVERTIME C/CEST.CR" u="1"/>
        <s v="CANTONEIRA 1/8 X 1.1/4 " u="1"/>
        <s v="CABO IBRAFLEX HEPR 90PLUS 0,6/1KV 1 X 95,00 MMPRETO LANCE ( 3 x BB 100)" u="1"/>
        <s v="CABO IBRAFLEX HEPR 90PLUS 0,6/1KV 1 X 95,00 MMAZUL CLARO LANCE ( 1 x BB100)" u="1"/>
        <s v="CABO IBRAFLEX HEPR 90PLUS 0,6/1KV 1 X 25,00 MMVERDE LANCE ( 1 x BB 60)" u="1"/>
        <s v="CABO IBRAFLEX HEPR 90PLUS 0,6/1KV 1 X 50,00 MMPRETO LANCE ( 5 x BB 200)" u="1"/>
        <s v="CABO IBRAFLEX HEPR 90PLUS 0,6/1KV 1 X 35,00 MMVERDE LANCE ( 1 x BB 330)" u="1"/>
        <s v="CABO IBRAFLEX BWF450/750V 1 X 25,00 MMVERDE LANCE ( 1 x RL 60)" u="1"/>
        <s v="CABO FLEXIVEL 2,50MM 750V PRETO RL 100MTS" u="1"/>
        <s v="CABO FLEXIVEL 2,50MM 750V VERMELHO RL 100MTS" u="1"/>
        <s v="CABO FLEXIVEL 2,50MM 750V VERDE RL 100MTS" u="1"/>
        <s v="CABO FLEXIVEL 4,00MM 750V CINZA RL 100MTS" u="1"/>
        <s v="MARGIRIUS MODULO TOMADA 2P+T 20A/250V BR_x000a_COD.19417 B3" u="1"/>
        <s v="MARGIRIUS MODULO TOMADA 2P+T 20A/250V VM_x000a_COD.19488 B3" u="1"/>
        <s v="MARGIRIUS PLACA+SUPORTE 4X2 2 POSTO HORIZ. BR_x000a_COD.19431 B3" u="1"/>
        <s v="MARGIRIUS MODULO INT SIMPLES 10A/250V BR_x000a_COD.19405 B3" u="1"/>
        <s v="LAMPADA TUBO LED 18/20W 6000K" u="1"/>
        <s v="TELHA ETERNIT 6MM 1.83 X 1.10" u="1"/>
        <s v="VIAPLUS 7000 FIBRAS 18L" u="1"/>
        <s v="BROXA P/ PINTURA RETANG. GDE" u="1"/>
        <s v="FORRO PVC PLASBIL - VERSATI FRISADO -200X6000MM-7MM" u="1"/>
        <s v="PERFIL DOBRADO -20X20X6000MM (METALON)" u="1"/>
        <s v="RODA FORRO-NOBRE PVC PLASBIL - 6000MM" u="1"/>
        <s v="ARAME Nº18 GALVANIZADO (ROLO C1/KG)" u="1"/>
        <s v="BUCHA PLASTICA N 08 U TB1 100 UNIDS CZ - USAF" u="1"/>
        <s v="PARAFUSO 4,2X38CB CHATA" u="1"/>
        <s v="BASE A2 ESMALTE COR E PROTECAO BRI 3,2L SUVINIL_x000a_7516 U - 934773 GL PANTONE 7516 U" u="1"/>
        <s v="CANTONEIRA 7/8 X 1/8 - 6,40 KG/BR * *" u="1"/>
        <s v="FUTURIT ESM SINT BRILHANTE AZUL MAR GL" u="1"/>
        <s v="CD-CABO FLEX 750V 4MM PT" u="1"/>
        <s v="PLACA 4X2 INT BIP SIMPLES 10A BR FINESSE" u="1"/>
        <s v="SUPORTE 4X2 P/3 MOD HORZ - HOME" u="1"/>
        <s v="PLACA 4X2 2 MODL SEPARADOS-HOME" u="1"/>
        <s v="TOMADA IND SOB 2P+T 16A 200/250V 6H AZ" u="1"/>
        <s v="PLACA 4X4 CEGA BR FINESSE" u="1"/>
        <s v="MINI DISJUNTOR UNIPOLAR 25A CURVA C MDWP" u="1"/>
        <s v="VIDRO INCOLOR 3MM COMUM – SÓ CORTADO_x000a_01 – 0,310 X 0,150" u="1"/>
        <s v="CIMENTO CPII 50KG CSN/LIZ/VOTORAN/CAUE" u="1"/>
        <s v="PPEDRISCO ENSACADO" u="1"/>
        <s v="VIAPLUS 5000 CX 18KG" u="1"/>
        <s v="MANTA ADESIVA ALUM. 90CM X 10M" u="1"/>
        <s v="PNEU C/ RODA CARRINHO PEDR. MACICO 1'" u="1"/>
        <s v="NIPLE TUPY DUPLO GAL. 1/2" u="1"/>
        <s v="UNIAO TUP Y C / ASSENTO C O NIC O DE BR O NZE/FER R O GAL._x000a_1/2()" u="1"/>
        <s v="FLEXIVEL METAL TO MBAK 1/2 - 0,80 C M" u="1"/>
        <s v="9 X 447 = 4.023,00 FCK 25 PISO POLIDO" u="1"/>
        <s v="21 X 425 = 8.925,00" u="1"/>
        <s v="BOMBA - 900 ATÉ 20" u="1"/>
        <s v="M3 MAIS 10 M3 EXCEDENTE - 450,00" u="1"/>
        <s v="CJ RADIAL POLLAR 1901113 1TOM 10A" u="1"/>
        <s v="ALICATE NIVELADOR PISO" u="1"/>
        <s v="CONDUITE ELETRODUTO 25MM 3/4 AMARELO" u="1"/>
        <s v="ALUMBRA DIJUNTOR DIN TRIPOLAR" u="1"/>
        <s v="FUTURIT AZUL FRANÇA" u="1"/>
        <s v="ARGAMASSA PORCELANATO CINZA" u="1"/>
        <s v="REJUNTE PORCELANATO CINZA PLATINA 5KG" u="1"/>
        <s v="FITA CREPE ADELBRAS AUTOMOTIVA 48MMX40M AMARELO" u="1"/>
        <s v="UNIPEGA TINTA SPRAY MULTIUSO ALUMINIO 300ML/200G" u="1"/>
        <s v="LIXA MASSA 080 A-230" u="1"/>
        <s v="ROLO LA ZERO RESPINGO 05 CM" u="1"/>
        <s v="BOBINA PAPELAO ONDULADO 1,20 X 50 M" u="1"/>
        <s v="CABO IBRAFLEX BWF 450/750V1 X 95,00 MM AZUL CLAROLANCE ( 1 x RL 54)" u="1"/>
        <s v="FUTURA FUTURIT ESM SINT.BRILHO MARFIM 3,6L" u="1"/>
        <s v="FUTURA MASSA CORRIDA PVA 5,6KG " u="1"/>
        <s v="FENIX 2002/05 ROLO ESPUMA POLIESTER 05CM_x000a_AMARELO" u="1"/>
        <s v="ROMA 301/003 TRINCHA CABO PRETO/CERDA GRIS 301_x000a_1&quot;" u="1"/>
        <s v="FUTURA FUTURIT ESM SINT.BRILHO AZUL DEL REY_x000a_900ML" u="1"/>
        <s v="FUTURA FUTURIT ESM SINT.BRILHO AZUL CELESTE_x000a_900ML" u="1"/>
        <s v="PISO DE GRANILITE" u="1"/>
        <s v="MACTRA TELA VEDA TRINCA 1MTX50M(ROLO)" u="1"/>
        <s v="CD-CABO FLEX HEPR ATOX 1KV 120MM AZ CL" u="1"/>
        <s v="REAL CRIL BRANCO BD18L" u="1"/>
        <s v="MONTANA - AGUARRAS 5LT" u="1"/>
        <s v="PEDRA ENSACADA SC 20KG - ENTREGA" u="1"/>
        <s v="LUMINÁRIA DE SOBREPOR, CORPO EM CHAPA DE AÇO COM PINTURA ELETROSTÁTICA A PÓ NA COR BRANCA E REFLETOR DE ALUMINIO. PARA2X18W LARGURA:85MM ALTURA:50MM COMPRIMENTO: 1230MM" u="1"/>
        <s v="REDUCAO ESG 50X40 - AMANCO" u="1"/>
        <s v="MONTANA - AGUARAS 5L" u="1"/>
        <s v="ARGAMASSA ACI - PK - SC 20KG TERRENO" u="1"/>
        <s v="GRELHA R.15 CM C/FECHO C/CAIXILLHO" u="1"/>
        <s v="FUTURIT TABACO" u="1"/>
        <s v="ROLO 15CM LA ANTIRRESPINGO ECON C/CABO" u="1"/>
        <s v="AGUA RAS" u="1"/>
        <s v="CABO TIGRE" u="1"/>
        <s v="ROLO 23CM" u="1"/>
        <s v="10 METROS ANDAIMES 1,50 X 1,50 (20 PEÇAS). R$ 11 O METRO = R$ 110,00" u="1"/>
        <s v="04 DIAGONAIS PARA TRAVAMENTO DE ANDAIMES DE 1,50 MTS. R$ 0,00" u="1"/>
        <s v="04 BARRA DE LIGAÇÃO PARA ANDAIMES DE 1,50 MTS R$ 0,00" u="1"/>
        <s v="04 PLATAFORMAS METÁLICAS P/ ANDAIMES DE 1,50 MTS. R$ 20,0 UNID" u="1"/>
        <s v="04 RODAS 6 POLIURETANO GIRATÓRIA . R$ 40,00 O JOGO C/ 4 UNID" u="1"/>
        <s v="DESLOCAMENTO - ENTREGA E RETIRA" u="1"/>
        <s v="CONDULETE ALUM. C 2 S/R C/TP C/PINT" u="1"/>
        <s v="TOMADA 2P+T 10A REDONDA BR GRIS" u="1"/>
        <s v="TAMPA ALUM P/1 TOM RED 1" u="1"/>
        <s v="BARRAMENTO TRIF 28DIN 100A NT/TER BRFT28" u="1"/>
        <s v="BARRAMENTO TRIF 48DIN 250A NT/TER B25T48" u="1"/>
        <s v="MINI DISJUNTOR TRIPOLAR 100A CURV C MDW" u="1"/>
        <s v="20 – 0,965 x 0,300_x000a_13 – 0,110 x 0,845" u="1"/>
        <s v="FUTURA PREMIUM TINTA PARA PISO AMARELO 3,6L" u="1"/>
        <s v="FUTURA PREMIUM TINTA PARA PISO VERDE 3,6L" u="1"/>
        <s v="FUTURA PREMIUM TINTA PARA PISO BRANCO 3,6L" u="1"/>
        <s v="FUTURA PREMIUM TINTA PARA PISO VERMELHO_x000a_SEGURANÇA 3,6L" u="1"/>
        <s v="ADERE FITA CREPE 18X50M" u="1"/>
        <s v="FUTURA RESINA INCOLOR PROTETORA PARA PISO_x000a_PEDRA E TELHA 18L" u="1"/>
        <s v="FUTURA SELADOR ACRILICO 16L( BALDE )" u="1"/>
        <s v="ANDAIME 12MTS 1,5 X 1,5" u="1"/>
        <s v="PLATAFORMAS METALICA" u="1"/>
        <s v="DIAGONAIS TRAVAS" u="1"/>
        <s v="08 – 0,520 x 0,570 24 – 0,540 x 0,570 03 – 0,995 x 0,165 02 – 0,390 x 0,170" u="1"/>
        <s v="24 – 0,175 x 0,800 03 – 0,820 x 0,165 01 – 0,780 x 0,165 01 – 0,940 x 0,265" u="1"/>
        <s v="03 – 0,525 x 0,190 03 – 0,525 x 0,195 01 – 1,345 x 0,160 01 – 0,840 x 0,165" u="1"/>
        <s v="02 – 0,500 x 0,165 03 – 0,490 x 0,170 02 – 0,640 x 0,175 01 – 0,995 x 0,165" u="1"/>
        <s v="01 – 0,895 x 0,165 01 – 0,910 x 0,185 01 – 0,910 x 0,195 01 – 1,035 x 0,165" u="1"/>
        <s v="02 – 0,630 x 0,185 02 – 0,630 x 0,195 01 – 1,460 x 0,160 01 – 1,035 x 0,160" u="1"/>
        <s v="01 – 0,630 x 0,195 01 – 0,630 x 0,190 04 – 0,250 x 1,080" u="1"/>
        <s v="CLARINOX PORTA GRELHA INOX QUAD.15CM-5193" u="1"/>
        <s v="AMANCO BUCHA RD SOLD. LONGA 50X25" u="1"/>
        <s v="TORALF PARAFUSO B-12 LAT. 90MM C/2 P/TANQUE" u="1"/>
        <s v="ARGAMASSA ACI - PK - SC 20KG - TERRENO" u="1"/>
        <s v="REAL CRIL BRANCO 18LT" u="1"/>
        <s v="ROLO LA ZERO RESPINGO 23CM S/CABO FENIX" u="1"/>
        <s v="GARFO P/ROLO 23CM C/BUCHA TIGRE" u="1"/>
        <s v="FITA CREPE 24MM X 50MT ADELBRAS" u="1"/>
        <s v="ROLO LA ZERO RESPINGO 5CM" u="1"/>
        <s v="ROLO LA ZERGO RESPINGO 9CM" u="1"/>
        <s v="TIGRE TRINCHA 695 2'' - GAMA" u="1"/>
        <s v="CIMENTO CPII 50KG CAUE" u="1"/>
        <s v="CAUE CIMENTO USO GERAL CPII F32 50KG" u="1"/>
        <s v="AREIA JACAREI FINA P/ METRO (MULTI" u="1"/>
        <s v="BLOCO CONCRETO 09X19X39 VEDACAO C/_x000a_FUNDO (COMUM)" u="1"/>
        <s v="FUTURA STANDARD SUPER RENDIMENTO AZUL_x000a_ACONCHEGANTE 18L" u="1"/>
        <s v="FENIX 1002/12 ROLO PELE CARNEIRO LEGITIMA 12MM X_x000a_23CM" u="1"/>
        <s v="CD-CABO FLEX 750V 2,5MM CZ" u="1"/>
        <s v="LAMPADA BULBO LED 15W 3000K BIV E27" u="1"/>
        <s v="PLAFONIER BR C/ SOQ E27 PORCELANA" u="1"/>
        <s v="DUTO CORRUGADO 2 - 63MM" u="1"/>
        <s v="SEALTUBO C/ CAPA 2 PT RL C/15MT" u="1"/>
        <s v="SEALTUBO C/ CAPA 3/4 BR C/30MT" u="1"/>
        <s v="CONDULETE ALUM. X 2 S/R C/TP C/PINT" u="1"/>
        <s v="LUVA GALV 2" u="1"/>
        <s v="LUVA GALV 3/4" u="1"/>
        <s v="KIT BARRAMENTO TRIFASICO 70DIN 225A" u="1"/>
        <s v="2 CAÇAMBAS" u="1"/>
        <s v="BASE PM RENDE MUITO 16L CORAL COURO AMARELADO_x000a_LA 5299 30YY 60/104 RENDE MUITO PM" u="1"/>
        <s v="REFLETOR LED 100W BIVOLT IP65 6K - -" u="1"/>
        <s v="REFLETOR LED 150W 100-240V IP66 6000K - -" u="1"/>
        <s v="REV ANTARTIDA LINE 30X60 BR CX 2.18 - GRUPO PORT" u="1"/>
        <s v="REJUNTE PARA PORCELANATO BRANCO 5KG QUARTZOLIT - GRUPO QUAR" u="1"/>
        <s v="PORCELANATO YORK SGR CINZA 87,7X87,7 CAIXA 1,54M² PORTINARI - GRUPO_x000a_DURA&quot;" u="1"/>
        <s v="ARGAMASSA PISO SOBRE PISO INTERNA, 20KG, CINZA - GRUPO_x000a_QUAR" u="1"/>
        <s v="JOELHO ESG 150X45 - KRONA" u="1"/>
        <s v="JOELHO ESG 150X90 - KRONA" u="1"/>
        <s v="APLICADOR SILICONE PRO NYLON 9 FERJA" u="1"/>
        <s v="ESPACADOR NIVELADOR SLIM 2,0 MM PCT" u="1"/>
        <s v="PROLONGADOR TELESCOPICO 02" u="1"/>
        <s v="PROLONGADOR TELESCOPICO 03" u="1"/>
        <s v="FORNECIMENTO E INSTALAÇÃO DE 12 CAIXOTES 50 X 30 COM ALTURA DE 5 METROS CADA,SENDO MATERIAL E MÃO DE OBRA._x000a_METROS LINEARES." u="1"/>
        <s v="MOLDURAS DE GESSO, FAREMOS A RETIRADA DE UMA AMOSTRA PARA A CONFECÇÃO DO MOLDE E POSTERIOR AS MOLDURAS._x000a_MATERIAL , MÃO DE OBRA E INSTALAÇÃO." u="1"/>
        <s v="DUTO PEAD CORRUGADO 90MM (F) 3&quot;RL C/50MTS" u="1"/>
        <s v="SOPRANO TOMADA SOPREPOR 2P+T 16A 220V AZ TSS-_x000a_3006" u="1"/>
        <s v="PORTA SEMI OCA 0,62 X 2,10" u="1"/>
        <s v="TRINCOS" u="1"/>
        <s v="JG DE BATENTE CX14 TAUARI" u="1"/>
        <s v="BANDEJA E EXECUÇÃO DE SERVIÇO DE CALHA" u="1"/>
        <s v="CANTONEIRA ALUMARK L BR 3/4 - 3MTS_x000a_(ALUMARK)" u="1"/>
        <s v="APLICADOR DE SILICONE STARFER_x000a_LARANJA" u="1"/>
        <s v="SILICONE ACETICO FORTALEZA INCOLOR_x000a_250G (FORTALEZA)" u="1"/>
        <s v="REFLETOR LED 300W IP66 6500K - -" u="1"/>
        <s v="ADICIONAL GERRO / FORRO" u="1"/>
        <s v="ASTRA SIFAO SANFONADO COPO UNIVERSAL CR -_x000a_SSUC2" u="1"/>
        <s v="CEMIX TORN.PIA C/AREJ. 1159 C-33" u="1"/>
        <s v="LORENZETTI TORN.EL.VERSATIL 220X5500W BR" u="1"/>
        <s v="BLUKIT PROL.DECA REG. ABS.1116 4CM 160106" u="1"/>
        <s v="CLARINOX PORTA GRELHA INOX RED.15CM-5186" u="1"/>
        <s v="LUMINARIA COMERCIAL DE SOBREPOR, CORPO EM CHAPA DE AÇO COM PINTURA ELETROSTATICA A PÓ NA COR BRANCA, COM DIFUSOR EM ACRILICO TRANSPARENTE . PARA 2X18W - LARGURA: 90MM ALTURA:60MM COMPRIMENTO: 1235MM (NÃO INCLUSO LÂMPADAS). " u="1"/>
        <s v="TELHACOR TINTA PROFISSIONAL BRANCA_x000a_18L" u="1"/>
        <s v="PARAFUSO 4,0X20 PHIL" u="1"/>
        <s v="TIGRE ROLO PINTURA LA DE CARNEIRO_x000a_1316 23CM" u="1"/>
        <s v="TIGRE ROLO PINTURA LA CARNEIRO 9 CM_x000a_1383" u="1"/>
        <s v="TIGRE SUPORTE P/ROLO DE PINTURA 1301_x000a_X 23CM" u="1"/>
        <s v="PINCEL 695 TIGRE &quot;2&quot;" u="1"/>
        <s v="PINCEL 695 TIGRE 1 1/2&quot;" u="1"/>
        <s v="THINNER 37 ITAQUA 5L" u="1"/>
        <s v="ESTOPA RESINORTE 200G" u="1"/>
        <s v="PEDRA N°01 (V-6 MT)" u="1"/>
        <s v="TRINCHA 500 - 3 LATEX &amp; ACRILICA TIGRE" u="1"/>
        <s v="ESMALTE COR E PROTECAO BRI BRANCO 900ML SUVINIL" u="1"/>
        <s v="REFLETOR 100W 6K GREEN UP LED" u="1"/>
        <s v="PEDRA 1 P/ MT" u="1"/>
        <s v="BARRA FERRO 8MM 5/16 12MTS CA-50_x000a_(GERDAU)" u="1"/>
        <s v="FRIZO P/PORTA ALUMINIO 90 CM" u="1"/>
        <s v="GESSO ESTUQUE 40KG" u="1"/>
        <s v="DISJUNTOR CAIXA MOLD TRI 250A DWP250L" u="1"/>
        <s v="KIT BARRAMENTO TRIFASICO 34DIN 150A" u="1"/>
        <s v="CD-CABO FLEX HEPR ATOX 1KV 50MM PT" u="1"/>
        <s v="BRITA 1" u="1"/>
        <s v="PK REJUNTE EXTRAFINO MULTIUSO CINZA PLATINA 1KG - SIKA" u="1"/>
        <s v="AZUL.CERAL 20X20 BRANCO BR" u="1"/>
        <s v="BOMBA CENTRIFUGA SCHNEIDER BC-92 S 1C 1,5 CV 220/380V TRIFASICO" u="1"/>
        <s v="MAD. SARRAFO DE 0,10 PINUS ............ (3MTS)" u="1"/>
        <s v="TUBO SOLD 25 MM.....AMANCO" u="1"/>
        <s v="COTOVELO SOLD. 25 MM 90' AMANCO" u="1"/>
        <s v="LUKSC MASSA CORRIDA PVA..... 18L" u="1"/>
        <s v="MASSA CORRIDA PVA BARRICA" u="1"/>
        <s v="04 Diagonais para travamento de andaimes de 1,50 mts" u="1"/>
        <s v="04 Plataformas metálicas p/ andaimes de 1,50 mts" u="1"/>
        <s v="04 Rodas 6 poliuretano giratória." u="1"/>
        <s v="10 METROS ANDAIMES 1,50 X 1,50 (20 PEÇAS). " u="1"/>
        <s v="04 DIAGONAIS PARA TRAVAMENTO DE ANDAIMES DE 1,50 MTS." u="1"/>
        <s v="04 PLATAFORMAS METÁLICAS P/ ANDAIMES DE 1,50 MTS. " u="1"/>
        <s v="VIDRO INCOLOR 3MM COMUM – SÓ CORTADO_x000a_04 - 1,080 X 0,250" u="1"/>
        <s v="03 - 0,940 X 0,190" u="1"/>
        <s v="01 - 0,920 X 0,190" u="1"/>
        <s v="01 - 0,925 X 0,190" u="1"/>
        <s v="02 - 0,930 X 0,190" u="1"/>
        <s v="TUBO DE SILICONE " u="1"/>
        <s v="NIPLE TUP Y DUP LO GAL. 1()" u="1"/>
        <s v="BUCHA TUP Y DE R ED 11/4 X 1 GAL()" u="1"/>
        <s v="UNIAO TUP Y C / ASSENTO C O NIC O DE FER R O 1 1/4 GAL.()" u="1"/>
        <s v="NIPLE TUP Y DUP LO GAL. 1 1/4()" u="1"/>
        <s v="LUVA TUP Y GAL. 1 1/4()" u="1"/>
        <s v="PRATELEIRA (M2)" u="1"/>
        <s v="LONA PLAST LONAX 4X110M PT 20KG" u="1"/>
        <s v="BROXA RETANGULAR ROMA GD PV C 260/02 C/12" u="1"/>
        <s v="BRIMAD TABUA 30 PINUS BRUTA C/ 3 MTS" u="1"/>
        <s v="GERDAU PREGO 15 X 15 KG S/C" u="1"/>
        <s v="JOPACK LONA PLAST. LEVE PRETA LRG 04 X 100_x000a_( ROLO )" u="1"/>
        <s v="FISCHER SELANTE PU40 MULTIUSO BRANCO_x000a_360G" u="1"/>
        <s v="BRIMAD PONTALETE C/3 MTS" u="1"/>
        <s v="STARFER CORDA PP; CO 12MM" u="1"/>
        <s v="STARFER DISCO DIAM. SEGMENTADO USO_x000a_GERAL" u="1"/>
        <s v="STARFER DISCO CORTE MADEIRA 4.3/8X24T" u="1"/>
        <s v="BRIMAD RIPA DE 1.5CM X 5CM C/ 3 MTS" u="1"/>
        <s v="VIAPOL FITA VIAFLEX 15CM" u="1"/>
        <s v="C.MARTINS TELHA ROMANA" u="1"/>
        <s v="O.BAUMGART NEUTROL 1LITRO" u="1"/>
        <s v="TIGRE P.PINCEL REF 695 T5 2" u="1"/>
        <s v="MONTANA - AGUA RAS 5LT" u="1"/>
        <s v="ROLO LA ZERO RESPINGO 05CM" u="1"/>
        <s v="TIGRE TRINCHA 695 1 1/2 - GAMA" u="1"/>
        <s v="BUCHA REDUCAO CURTA 1 1/2 X 1 1/4 - (50X40) PLASTILIT" u="1"/>
        <s v="ADAPTADOR CURTO SOLDAVEL 1 1/4 (40MM) - PLASTILIT" u="1"/>
        <s v="JOELHO LL 11/4X90 - 40X90 - KRONA" u="1"/>
        <s v="TE LLL 11/4 - KRONA - 40MM" u="1"/>
        <s v="U ENRIJ 100 X 40 X 17 X 2,00" u="1"/>
        <s v="U SIMPLES 3 X 1.1/2 X 2,25" u="1"/>
        <s v="FISCHER ESPUMA PU 500ML STD" u="1"/>
        <s v="AREIA JACAREI MEDIA P/MT " u="1"/>
        <s v="REDE PROTEÇÃO COBERTURA 2MM – PADRÃO QUADRA POLIESPORTIVA_x000a_FORNECIMENTO E INSTALAÇÃO DE APROXIMADAMENTE 288,00M² (24,00 X 12,00M) DE REDE_x000a_PARA PROTEÇÃO COBERTURA, CONFECCIONADA EM FIO DE POLIETILENO FIO 2,0MM DE_x000a_ESPESSURA, MALHA 12X12CM, 100% PURO DE ALTA DENSIDADE (SUPORTANDO ATÉ 50O),_x000a_RESISTÊNCIA 430,00 KG/M2, BANHADA CONTRA AÇÃO DOS RAIOS UV (ULTRAVIOLETA), NA_x000a_COR DE SUA ESCOLHA (VERDE, AZUL, PRETA OU BRANCA), FIOS TRANÇADOS E TRAVADOS_x000a_PARA PRENDER DIRETO NA ESTRUTURA EXISTENTE." u="1"/>
        <s v="TELHA SIMPLES TP 40/980 AÇO 0.50 NATURAL" u="1"/>
        <s v="CUMEEIRA TP 40/980 AÇO 0.43 NATURAL" u="1"/>
        <s v="10 METROS DE ANDAIMES DE 1,5MTS" u="1"/>
        <s v="4 TRAVAS" u="1"/>
        <s v="8 PLATAFORMAS  METÁLICAS" u="1"/>
        <s v="8 RODÍZIOS" u="1"/>
        <s v="ELETRODO GERDAU 2,50MM E 6013 AZUL" u="1"/>
        <s v="CABO FLEX750V 35MM2 PT" u="1"/>
        <s v="CABO FLEX750V 35MM2 AZ CL" u="1"/>
        <s v="PARAFUSO BROCANTE 2 POL" u="1"/>
        <s v="PARABOLT 10 MM" u="1"/>
        <s v="EXAUSTOR AXIAL INDL 400mm 220v VENTISOL" u="1"/>
        <s v="PLACA 4X2 1TOM RED BR FINESSE" u="1"/>
        <s v="TOMADA 2P+T 10A BR GRIS" u="1"/>
        <s v="UNIDUT MULT ALUM CZ 3/4 S/R INTER S/PINT" u="1"/>
        <s v="REFLETOR LED PLAY 150W 6500K PT" u="1"/>
        <s v="BOCAL GALV. REDONDO 33 CALHA FORTE" u="1"/>
        <s v="JOELHO 45 ESGOTO 100MM PLASTUBOS" u="1"/>
        <s v="TUBO ESGOTO PVC 100X3M AMANCO" u="1"/>
        <s v="PU CALHA CINZA 400G MASTIFLEX - 3522" u="1"/>
        <s v="ABRACADEIRA GALV. TIPO U 4" u="1"/>
        <s v="ANDAIME 1,5" u="1"/>
        <s v="DIAGONAL 1,50" u="1"/>
        <s v="FRETE ENTREGA E RETIRADA" u="1"/>
        <s v="MEC 3/8" u="1"/>
        <s v="MANTA SUBCOBERTURA" u="1"/>
        <s v="CAIXA PASSAGEM STRAHL" u="1"/>
        <s v="DISCO SPED/INOX WAVES PLUS 7.X7/8 1,6" u="1"/>
        <s v="BROCA WIDE SDS PLUS MAKITA 10 X 160" u="1"/>
        <s v="FITA ALUMINIO 15CM X 10MT DRYCO" u="1"/>
        <s v="S A C O DE GESSO EM PO 20KG" u="1"/>
        <s v="BROCA AÇO RAPIDO 5MM" u="1"/>
        <s v="ARREBITE 4MM" u="1"/>
        <s v="ANDAIME 1,50 X 1,50 (6 PEÇAS)" u="1"/>
        <s v="PLATAFORMA METALICA 1,50" u="1"/>
        <s v="AREIA 20KG" u="1"/>
        <s v="CIMENTO USO GERAL CPII 32 CAUE_x000a_50KG" u="1"/>
        <s v="CDC-CABO FLEX HEPR 1KV 2X4,0MM PT" u="1"/>
        <s v="ARG. JOFEGE ACI 20KG CZ" u="1"/>
        <s v="PLATAFORMA METALICA P/ANDAIME 1,50 MT. T02" u="1"/>
        <s v="PVC REGUA GEMINI PLASBIL 200X7X6000MM-BRANCO" u="1"/>
        <s v="RODA FORRO TIPO 1/2 CANA PLASBIL 7X6000MM - BRANCO" u="1"/>
        <s v="ARAME GALVANIZADO N18 - ROLO C/1KG" u="1"/>
        <s v="EMMETI VALV.RET.HORIZ.VED.EM BORR.2 18009" u="1"/>
        <s v="AMANCO ADAPT. CURTO SOLD. 60X2 8,69 260,70" u="1"/>
        <s v="EMMETI VALV.ESF.2 PP-FF B800 AGUA/AR B80009" u="1"/>
        <s v="AMANCO UNIAO SOLD. 60MM" u="1"/>
        <s v="AMANCO JOELHO 45 SOLD. 60MM" u="1"/>
        <s v="STARRET SERRA MANUAL FLEX BI-METAL 24D" u="1"/>
        <s v="DURAMAIS LATEX STANDARD EXT. GELO 18LTS" u="1"/>
        <s v="PARAFUSO BROCANTE 1 POL" u="1"/>
        <s v="FCK25 BRITA 0 SLUMP 12 +-2 - " u="1"/>
        <s v="BOMBA SUBMERSÍVEL SCHNEIDER BCS-220 2CV TRIFÁSICA 220V" u="1"/>
        <s v="PREGUIM REBITE DE REPUXO 416" u="1"/>
        <s v="BROCA ACO RAPIDO 05 MM" u="1"/>
        <s v="CIMENTO 50KG VOTORAN / CSN" u="1"/>
        <s v="CAÇAMBA MISTURADA" u="1"/>
        <s v="BRIMAD VIGA 6 X 16 MISTO C3/MTS" u="1"/>
        <s v="ABRAÇADEIRA D C/ CUNHA 3/4&quot;" u="1"/>
        <s v="UNIDUT RETO 3/4&quot; SUPERCAST" u="1"/>
        <s v="BLOCO PADRÃO 15 14 19 39" u="1"/>
        <s v="CIMENTO VOTORAN CPII 50KG VOTORAN" u="1"/>
        <s v="AREIA MEDIA SACO" u="1"/>
        <s v="PEDRA 01 SACO" u="1"/>
        <s v="TABUA PINUS 30 C 03MTS JM ROSA" u="1"/>
        <s v="SARRAFO PINUS 05 C 03 MTS JM ROSA" u="1"/>
        <s v="PREGO POLIDO 17.21 1KG GERDAU" u="1"/>
        <s v="VASSOURA" u="1"/>
        <s v="PU 40 SELANTE" u="1"/>
        <s v="APLICADOR SILICONE SEMIABERTO STARF" u="1"/>
        <s v="VIDRO INCOLOR 3MM COMUM - SÓ CORTADO /  10 - 0,200 X 0,960" u="1"/>
        <s v="TAMPAS DE CANALETAS DE CONCRETO - TC- 11 - 0,35 - FDE" u="1"/>
        <s v="Porcelanato York SGR Cinza 87,7X87,7 Caixa 1,54m² Portinari, CINZA,_x000a_., . - GRUPO DURA" u="1"/>
        <s v="CALHA GALV.75CM X 26 (0,50MM) SOB.MEDIDA" u="1"/>
        <s v="QUADRO COMANDO PARA BOMBA DE RECALQUE 5CV 220V TRIFASICO" u="1"/>
        <s v="BOIA ELETRICA" u="1"/>
        <s v="ROLDANA P/POCO MINASUL 16" u="1"/>
        <s v="CALHA 2X32 W 150005" u="1"/>
        <s v="COLA SELANTE PU40 CONSTRUCAO PRETO" u="1"/>
        <s v="TINTA SPRAY ESMALTE SINT ALUMINIO COLORGIN" u="1"/>
        <s v="DISCO DE CORTE INOX NORTON 41/2 X 7/8 " u="1"/>
        <s v="VEDACIT SELANTE PU 40 CINZA 400G" u="1"/>
        <s v="CALHA 2X32W 150005 IL45" u="1"/>
        <s v="TELHA KALHETA 8MM 6,00M CRFS - GRUPO BRAS" u="1"/>
        <s v="ARG. VOTORAN..... ACI (INT)" u="1"/>
        <s v="REJUNTE QUART. CINZA PLATINA... 5KG" u="1"/>
        <s v="TB RD 50,80 X 1,55MM (2') GALV " u="1"/>
        <s v="TB RD 31,75 X 1,55MM (1.1/4) GALV" u="1"/>
        <s v="ELETRODO GD 2,50 KG" u="1"/>
        <s v="TELA ALAMBRADO MALHA 2&quot; FIO 12 GALV. ( C 18,000 X 3,500 A )" u="1"/>
        <s v="TELA ALAMBRADO MALHA 2&quot; FIO 12 GALV. ( C 15,000 X 4,000 A )" u="1"/>
        <s v="TELA ALAMBRADO MALHA 2&quot; FIO 12 GALV. ( C 7,000 X 1,500 )" u="1"/>
        <s v="FUTURA FUTURIT ESM SINT.ALUMINIO 3,6L" u="1"/>
        <s v="TAMPAO KALHETAO 90 CRFS BRASILIT" u="1"/>
        <s v="MÃO DE OBRA INSTALAÇÃO CALHAS E CONDUTORES" u="1"/>
        <s v="MATERIAL UTILIZADO P / INSTALAÇÃO" u="1"/>
        <s v="PLACA 4X2 1TOM LOSANG BR FINESSE" u="1"/>
        <s v="LAMPADA LED ALTA POTEN 40W E27 6500K" u="1"/>
        <s v="CURVA GALV 90G 4" u="1"/>
        <s v="DUTO CORR PEAD 4 DN100 PT" u="1"/>
        <s v="TAMPA ALUM P/1 TOM LOSANG 2P+T 3/4-1/2" u="1"/>
        <s v="LAMPADA TUBULAR LED 18W 6500K" u="1"/>
        <s v="IL 42" u="1"/>
        <s v="FUTURA PREMIUM FOSCO ABSOLUTO BRANCO 18L" u="1"/>
        <s v="ROMA 301/004 TRINCHA CABO PRETO/CERDA GRIS 301_x000a_1.1/2&quot;" u="1"/>
        <s v="ANDAIME DE 1MT " u="1"/>
        <s v="DIAGONAL" u="1"/>
        <s v="SAPATAS AJUSTAVEIS" u="1"/>
        <s v="(S. TROCA) READY MIX RM009 GL ESB BASE A_x000a_AGUA 3,2L COR&amp;PROT+PRATICO SUVINIL_x000a_ALGODAO EGIPCIO - 1295229" u="1"/>
        <s v="(S. TROCA) READY MIX RM036 GL ESB BASE A_x000a_AGUA 3,2L COR&amp;PROT+PRATICO SUVINIL_x000a_GELO (PD ESB) - 12952349" u="1"/>
        <s v="BRIMAD SARRAFO 10 PINUS BRUTO C/3MTS" u="1"/>
        <s v="GERDAU FERRO D 3/8 CA 50 BARRA C/12MTS" u="1"/>
        <s v="GERDAU FERRO A 3/16 CA60 BARRA C/12MTS" u="1"/>
        <s v="CHUMBADOR ANCORA 3/8'' X 3.1/2' CBA C/PARAFUSO" u="1"/>
        <s v="REAL PISO PREMIUM AZUL GL 3,6L" u="1"/>
        <s v="ELETRODO GERDAU E-601 3,25MM CX KG AZ" u="1"/>
        <s v="FITA ISOL 3M IMPERIAL 20MTS" u="1"/>
        <s v="FIO SIL FLEX 1,50 PRETO" u="1"/>
        <s v="1 BARRAMENTO TRIFASICO 34 DISJUNTORES" u="1"/>
        <s v="TINTA VERDE FOLHA" u="1"/>
        <s v="TRINCHA 1.1/2" u="1"/>
        <s v="SUVINIL ACRILICO FOSCO COMPLETO HEMATITA_x000a_BRUTA LATA" u="1"/>
        <s v="FUTURA SUPER RENDIMENTO FOSCO LT_x000a_BRANCO" u="1"/>
        <s v="FUTURA PISO LATA CINZA CHUMBO" u="1"/>
        <s v="ROLO ANTIRESPINGO TIGRE 1376/23 S/C" u="1"/>
        <s v="FITA CREPE ADELBRAS 710 48 X 50M" u="1"/>
        <s v="ESPUMA EXPANSIVA TYTAN 500ML/320GR" u="1"/>
        <s v="FUTURIT ESMALTE BRANCO" u="1"/>
        <s v="FUTURA MASSA CORRIDA GL." u="1"/>
        <s v="ESPATULA DE ACO TIGRE 2151 4" u="1"/>
        <s v="PARAFUSO SEXTAVADO S8" u="1"/>
        <s v="PARAFUSO 10 SEXTAVADO" u="1"/>
        <s v="INDENIZAÇÃO POR PERCA DE ANDAIMES NA OBRA (2MTS DE ANDAIME)" u="1"/>
        <s v="LEVE BARRA APOIO RETA 80CM PCD ESC" u="1"/>
        <s v="LAMPADA TUBULAR LED 18W" u="1"/>
        <s v="PISO METALICO P/ ANDAIME 1,0 X 8_x000a_1,5 M" u="1"/>
        <s v="FITA ALUMINIO 5CM X 10MT DRYKO/SIKA" u="1"/>
        <s v="REAL PINTA FACIL STANDARD AMARELO" u="1"/>
        <s v="TUBO PVC AGUA 25MM KRONA MARROM" u="1"/>
        <s v="TORNEIRA JARDIM CURTA 1/2-3/4 1" u="1"/>
        <s v="ADESIVO PLASTICO 75G PVC - KRONA" u="1"/>
        <s v="PARAFUSO P/VASO LATAO LUXO 2 _x000a_B12 C/2 1089" u="1"/>
        <s v="SIFÃO SANFONADO UNIVERSAL _x000a_SSUM*BR1" u="1"/>
        <s v="ARALDITE TEKBOND HOBBY 23GR _x000a_10 MIN." u="1"/>
        <s v="TIGRE TRINCHA 696 2 CERDA_x000a_BRANCA - GAMA" u="1"/>
        <s v="SIFÃO SANFONADO UNIVERSAL - _x000a_SSUM*BR1" u="1"/>
        <s v="PARAFUSO EM PAR B 10 LATAO" u="1"/>
        <s v="PORTA SARRAFEADA 0,92 X 2,10" u="1"/>
        <s v="CARTELA DE DOBRADIÇA" u="1"/>
        <s v="CARTELA DE PARAFUSO" u="1"/>
        <s v="CHUMBADOR ANCORA 1/4 X 2 " u="1"/>
        <s v="TERMINAL PINO 50MM TPP50-24 C/10 AZUL" u="1"/>
        <s v="TERMINAL PINO 35MM TPP35-17 C/10 VERMELHO" u="1"/>
        <s v="ELETROKIT PINO AMARELO M13 4,0-6,0 LONGO" u="1"/>
        <s v="ELETROKIT PINO AZUL M10 1,5-2,5" u="1"/>
        <s v="CONCRETO FCK 25 SLUMP 12" u="1"/>
        <s v="BOMBA ESTACIONARIA" u="1"/>
        <s v="FUTURA PREMIUM TINTA PARA PISO CINZA 18LT" u="1"/>
        <s v="ESPELHOS 3MM COM MOLDURA DE ALUMINIO BRILHANTE_x000a_CÓD. AF 1 MEDINDO 400 X 500" u="1"/>
        <s v="LAVATORIO LT 07" u="1"/>
        <s v="CUBA PARA LAVATORIO LT 07" u="1"/>
        <s v="CABO IBRAFLEX BWF 450/750V 1X 35,00 MM VERDE LANCE ( 1 xCR 215)" u="1"/>
        <s v="CABO IBRAFLEX BWF 450/750V 1X 50,00 MM PRETO LANCE ( 1 xBB 750)" u="1"/>
        <s v="28 PÇS C/ 8.500MM(SUP) X 8.550MM(INF) - ESQ/DIR" u="1"/>
        <s v="28 PÇS C/ 8.500MM(SUP) X 8.550MM(INF) - DIR/ESQ" u="1"/>
        <s v="28 PÇS C/ 8.800MM(SUP) X 8.500MM(INF) - ESQ/DIR" u="1"/>
        <s v="28 PÇS C/ 8.800MM(SUP) X 8.500MM(INF) - DIR/ESQ" u="1"/>
        <s v="CUMEEIRA 300X300MM - 0,43MM - BRANCO EXT." u="1"/>
        <s v="P A R AFUSO FLA-BRO 4,2X13" u="1"/>
        <s v="COBRE CHATO 3/8 X 1/8" u="1"/>
        <s v="VEDACALHA SOUDAL ALUMINIO" u="1"/>
        <s v="VEDACALHA BRASCOLA  UNIVERSAL CZ 280GR" u="1"/>
        <s v="BROCA ACO RAPIDO MM 3;5MM COLLINS" u="1"/>
        <s v="TINTA ESM STAND SINT BRILH 1/4 VERMELHO" u="1"/>
        <s v="ASSENTO SANITARIO ARCO ALMOFADADO SLIM" u="1"/>
        <s v="FCK 25 BRITA 0 PISO POLIDO" u="1"/>
        <s v="BOMBA ATE 20M²" u="1"/>
        <s v="CHUMBADOR 1/4X3" u="1"/>
        <s v="Cone NBR 15071 _x000a_Cone para sinalização e segurança viária injetado em PVC na cor laranja, com duas _x000a_faixas refletivas na cor branca 75cm" u="1"/>
        <s v="Cavalete Padrão CET _x000a_Cavalete de sinalização padrão CET, em madeira aparelhada, tratada e pintada, _x000a_fornecido em cores e dimensões normatizadas." u="1"/>
        <s v="P A I NEL STANDARD 12,5X1200X2400MM" u="1"/>
        <s v="G E S SO COLA MOLDURA 5KG" u="1"/>
        <s v="ALICATE CRIMPADOR HIDRAULICO" u="1"/>
        <s v="CABO IBRAFLEX BWF 450/750V1 X 16,00 MM PRETO LANCE ( 3x CR 100)" u="1"/>
        <s v="CABO IBRAFLEX BWF 450/750V1 X 16,00 MM AZUL CLAROLANCE ( 1 x RL 100)" u="1"/>
        <s v="CABO IBRAFLEX BWF 450/750V1 X 16,00 MM VERDE LANCE ( 1x RL 100)" u="1"/>
        <s v="CABO IBRAFLEX BWF 450/750V1 X 95,00 MM PRETO LANCE ( 1x RL 33)" u="1"/>
        <s v="CABO IBRAFLEX BWF 450/750V1 X 95,00 MM AZUL CLAROLANCE ( 1 x RL 33)" u="1"/>
        <s v="CABO IBRAFLEX BWF 450/750V1 X 95,00 MM VERDE LANCE ( 1x RL 33)" u="1"/>
        <s v="CONCTOR AGULHA PARA CABO 95" u="1"/>
        <s v="VASELINA SOLIDA 910G MORIA" u="1"/>
        <s v="MINI DISJUNTOR TRIPOLAR 125A CURV C 10KA" u="1"/>
        <s v="MINI DISJUNTOR TRIPOLAR 50A CURVA C MDWP" u="1"/>
        <s v="TAMPAO CONDULETE PVC 2" u="1"/>
        <s v="FITA ISOLANTE 19MMX20MT 33+ C/CAIXA 3M" u="1"/>
        <s v="TAMPAO CONDULETE PVC 3/4" u="1"/>
        <s v="BASE MF CORALIT ALTO BRILHO ULTRA RESIST 3,2L_x000a_CORAL TURQUESA VENEZIANA GL 7489 30BG 15/322_x000a_CORALIT UL" u="1"/>
        <s v="FUTURIT ESMALTE BRI VERMELHO 3,6L STANDARD_x000a_FUTURA" u="1"/>
        <s v="TRINCHA 500 - 1 LATEX &amp; ACRILICA TIGRE" u="1"/>
        <s v="ADERE FITA CREPE 24" u="1"/>
        <s v="SOQUETE FLUOR ROTATIVO ENGATE RAP G13" u="1"/>
        <s v="CABO IBRAFLEX BWF 450/750V1 X 35,00 MM PRETO LANCE ( 1x RL 120)" u="1"/>
        <s v="CABO IBRAFLEX BWF 450/750V1 X 35,00 MM AZUL CLAROLANCE ( 1 x RL 40)" u="1"/>
        <s v="TELHA KALHETA 8MM 4,50M CRFS - GRUPO BRAS" u="1"/>
        <s v="FUTURA PREMIUM TINTA PARA PISO VERMELHO_x000a_SEGURANÇA 18L" u="1"/>
        <s v="FUTURA PREMIUM TINTA PARA PISO AMARELO 18L" u="1"/>
        <s v="FUTURA PREMIUM TINTA PARA PISO PRETO 3,6L" u="1"/>
        <s v="COMPEL ROLO LA ANTIIRESPINGO ECONOMICO 23CM" u="1"/>
        <s v="FUNDO GALVANIZADO" u="1"/>
        <s v="FUTURA MASSA CORRIDA PVA 5,6KG" u="1"/>
        <s v="ADERE FITA CREPE 24X50" u="1"/>
        <s v="24 PAINEIS DE ANDAIMES 1,5" u="1"/>
        <s v="04 PLATAFORMAS METÁLICAS" u="1"/>
        <s v="04 RODÍZIOS" u="1"/>
        <s v="04 DIAGONAIS" u="1"/>
        <s v="CUMEEIRA KALHETÃO 49CM" u="1"/>
        <s v="FITA ISOLANTE 18MMX20MT VD" u="1"/>
        <s v="FITA ISOLANTE 18MMX20MT AZ" u="1"/>
        <s v="LUVA PVC 4 PT" u="1"/>
        <s v="ELETRODUTO PVC C/ROSCA 4 PT C/ 3MT" u="1"/>
        <s v="S/ TROCA ALGODAO EGIPCIO - 12952295_x000a_READY MIX RM009 ESM COR&amp;PROT+PRATICO_x000a_BRIL-AGUA ESB BASE A AGUA 3," u="1"/>
        <s v="ESPUMA DE POLI PRO 2 FOAM.SOUDAL 500M/340G" u="1"/>
        <s v="PICARETA PONTA PA FORJ ESTREITA COM CB - COLLINS" u="1"/>
        <s v="VERGALHAO CA50 8MM (5/16) BR 6MTS" u="1"/>
        <s v="CHAPA 1/4 1500 X 3000" u="1"/>
        <s v="ESP RADIAL POLLAR 1702017 4X4 CEGO" u="1"/>
        <s v="ESP RADIAL POLLAR 1702001 4X2 CEGO" u="1"/>
        <s v="CONJUNTO LIGACAO AJUST.C/BOLSA - 25CM" u="1"/>
        <s v="TC.SIFAO AJUST MULTIUSO 66CM BRANCO 18.50.G46" u="1"/>
        <s v="ACABAMENTO BRANCO - COMPATIVEL COM HYDRA*MODELO MAX SACO PLASTICO_x000a_COM 01 UNIDADE" u="1"/>
        <s v="PK REJUNTE ACRILICO BRANCO BRILHANTE 1KG - SIKA" u="1"/>
        <s v="APLICADOR SILICONE 1 SEMIABERTO FAMASTIL" u="1"/>
        <s v="CABO FLEX ATOX 750V 2,5MM2 VD" u="1"/>
        <s v="TAMPA ALUM 1 CEGA S/PINTURA" u="1"/>
        <s v="TERMINAL FORQ PRE ISOL 4-6MM M5 AM" u="1"/>
        <s v="ASTRA ASSENTO SOFT BR1" u="1"/>
        <s v="GERAL ARANHA 2,00 MTS GANCHO METAL" u="1"/>
        <s v="INSTALAÇÃO 4MTS CONDUTORES CALHA" u="1"/>
        <s v="FCK25 BRITA 0+1 SLUMP 120 +-20 R$ 430,00/M³" u="1"/>
        <s v="ENGATE FLEXIVEL CR MALHA INOX 30 CM COD.1413" u="1"/>
        <s v="ACABAMENTO VALVULA (HYDRA/ASTRA/DOCOL) CINZA_x000a_HIGIBAN" u="1"/>
        <s v="TORNEIRA ABS LAVATORIO L&amp;C AUTOMATICA 1179" u="1"/>
        <s v="SIFAO SANFONADO UNIVERSAL BRANCO 72CM FORTLEV" u="1"/>
        <s v="DECA DUCHA HYDRA SS 3T 127V 5400W" u="1"/>
        <s v="BRACO PARA CHUVEIRO PLASTICO VALEPLAST 30CM" u="1"/>
        <s v="BRANCO 41.143" u="1"/>
        <s v="MARGIRIUS MODULO TOMADA 2P+T 10A/250V BR" u="1"/>
        <s v="MARGIRIUS PLACA+SUPORTE 4X2 2 POSTO HORIZ. BR" u="1"/>
        <s v="VALVULA P/PIA/LAVATORIO 78/&quot; V8 BRANCA KRONA" u="1"/>
        <s v="REDE DE PROTEÇÃO ESPORTIVA FIO 4 MALHA 12CM NYLON BRANCO" u="1"/>
        <s v="PARAFUSO PARA TELHA 110MM COMPLETO" u="1"/>
        <s v="KIT RECARGA EXTINTOR DE INCENDIO AP 10 L" u="1"/>
        <s v="PARAFUSO BROCANTE 2 POLEGADAS" u="1"/>
        <s v="PARAFUSO COSTURA" u="1"/>
        <s v="FUTURIT ESM SINT.BRILHO BRANCO" u="1"/>
        <s v="ROLO DE PINTURA RENDEPLUS MF 19MM" u="1"/>
        <s v="THINNER SINT. - 05 LT - NATRIELLI - 8116......" u="1"/>
        <s v="MASSA CORRIDA FUTURA" u="1"/>
        <s v="MANUTENÇÕES DE EXAUSTORES EÓLICOS" u="1"/>
        <s v="EXAUSTOR EÓLICO 24' POLEGADAS VAZÃO 4000M³/H" u="1"/>
        <s v="08 METROS ANDAIMES 1,50 X 1,50 (16 PEÇAS)." u="1"/>
        <s v="02 DIAGONAIS PARA TRAVAMENTO DE ANDAIMES DE 1,50 MTS. " u="1"/>
        <s v="04 BARRA DE LIGAÇÃO PARA ANDAIMES DE 1,50 MTS." u="1"/>
        <s v="08 PLATAFORMAS METÁLICAS P/ ANDAIMES DE 1,50 MTS." u="1"/>
        <s v="08 RODAS 6 POLIURETANO GIRATÓRIA." u="1"/>
        <s v="MASSA TAMPA TRINCA 5KG" u="1"/>
        <s v="FITA ANTIDERRAPANTE 50MM X 5M PRETO" u="1"/>
        <s v="REFIL PARA FILTRO PONTO DE ENTRADA AZUL - ACQUALIMP" u="1"/>
        <s v="FLEXIVEL 60CM ALTA PRESSAO" u="1"/>
        <s v="TAMPA PLASTICA PIA/LAVATORIO" u="1"/>
        <s v="BANCO RETO 150X50X6/50 PE BOTA" u="1"/>
        <s v="DISJUNTOR CAIXA MOLD TRI 125A DWP125L" u="1"/>
        <s v="FUTURA PREMIUM TINTA PARA PISO CINZA CHUMBO_x000a_18L" u="1"/>
        <s v="PARAFUSO BROCANTE 3  POLEGADAS" u="1"/>
        <s v="EUCATEX RESINA ACRILICA 18L" u="1"/>
        <s v="AREIA MEDIA BRANCA" u="1"/>
        <s v="PARAFUSO BROCANTE 3 POLEGADAS" u="1"/>
        <s v="CHUMBADOR 3.18X3" u="1"/>
        <s v="REDE FUTSAL 2MM (PAR)" u="1"/>
        <s v="ROMA 301/005 TRINCHA CABO PRETO/CERDA GRIS 301_x000a_2&quot; " u="1"/>
        <s v="DISJ CX MOLD LUKMA TRIPOLAR LKM1 200A 50/85KA" u="1"/>
        <s v="DISJUNTOR TRIPOLAR LUKMA DIN C 50A" u="1"/>
        <s v="TERMINAL COMPRES LONGO INTELLI 120MM 2 FUROS M13" u="1"/>
        <s v="Gradil aço carbono galvanizado eletrofundido_x000a_malha 65x132 chapa vertica 25x2mm_x000a_barra horizontal 4,8mm com quadro metalom 50x30_x000a_acabamento em pintura eletrostatica ( ALTURA 2,375 X 2,100 LARGURA)" u="1"/>
        <s v="Gradil aço carbono galvanizado eletrofundido_x000a_malha 65x132 chapa vertica 25x2mm_x000a_barra horizontal 4,8mm com quadro metalom 50x30_x000a_acabamento em pintura eletrostatica ( ALTURA 1,500 X 1,150 LARGURA)" u="1"/>
        <s v="Gradil aço carbono galvanizado eletrofundido_x000a_malha 65x132 chapa vertica 25x2mm_x000a_barra horizontal 4,8mm com quadro metalom 50x30_x000a_acabamento em pintura eletrostatica ( ALTURA 1,500 X 3,220 LARGURA)" u="1"/>
        <s v="Gradil aço carbono galvanizado eletrofundido_x000a_malha 65x132 chapa vertica 25x2mm_x000a_barra horizontal 4,8mm com quadro metalom 50x30_x000a_acabamento em pintura eletrostatica ( ALTURA 1,500 X 3,110 LARGURA)" u="1"/>
        <s v="Gradil aço carbono galvanizado eletrofundido_x000a_malha 65x132 chapa vertica 25x2mm_x000a_barra horizontal 4,8mm com quadro metalom 50x30_x000a_acabamento em pintura eletrostatica ( ALTURA 1,500 X 2,400 LARGURA)" u="1"/>
        <s v="Pilar cantoneira 60x60x2mm com sapata" u="1"/>
        <s v="MÃO DE OBRA DE MONTAGEM" u="1"/>
        <s v="CIMENTO CP II 25KG CNC/LIZVOTORAN/CAUE" u="1"/>
        <s v="FITA ALUMINIO 15CMX10MT -DRYCO/SIKA" u="1"/>
        <s v="20KG (GRAMA SACO)" u="1"/>
        <s v="TB RD 31,75 X 1,55 MM (1.1/4&quot;)_x000a_GALV" u="1"/>
        <s v="TELA ALAMBRADO MALHA 60 FIO 12 GALV." u="1"/>
        <s v="CABO FLEX 750V 1MM PT" u="1"/>
        <s v="ARRUELA GALV LISA 3/16 - ( 05MM )" u="1"/>
        <s v="TOMADA 2P+T 20A VM GRIS" u="1"/>
        <s v="ABRACADEIRA NYLON 250X6MM NT 100UN" u="1"/>
        <s v="ESCADA ALUM.MULTIF AGATA 4X4" u="1"/>
        <s v="FITA ALUMINIO 15CMX10MT - DRYCO/SIKA" u="1"/>
        <s v="FUTURIT PLATINA" u="1"/>
        <s v="METALON 60 X 40 - 1,20MM - 11,20 KG/BR" u="1"/>
        <s v="METALON 20 X 20 - 1,20MM - 4,40 KG/BR ZCJ" u="1"/>
        <s v="BARRA CHATA 4&quot; X 1/8 - 16,60 KG/BR 18% C" u="1"/>
        <s v="SELANTE PU40 POLIDAG CINZA" u="1"/>
        <s v="DISCO RANGER CT.INOX 4.1/2X1" u="1"/>
        <s v="FITA CREPE LARGA" u="1"/>
        <s v="FITA CREPE MEDIA" u="1"/>
        <s v="LIXA PARA MASSA" u="1"/>
        <s v="GESSO SACO" u="1"/>
        <s v="MANGUEIRA PARA FILTRO BEBEDOURO" u="1"/>
        <s v="REGISTRO PARA FILTRO BEBEDOURO" u="1"/>
        <s v="ADAPTADOR TOMADA 20A  PARA 10 A" u="1"/>
        <s v="GRAUTE SACO 25KG" u="1"/>
        <s v="RELE FOTOCELULA 1000W BIV" u="1"/>
        <s v="FITA ALUMINIO 15CMX10MT DRYCO/SIKA" u="1"/>
        <s v="4 CAÇAMBAS" u="1"/>
        <s v="TINTA PISO CINZA 18L" u="1"/>
        <s v="WEBER QUARTZOLIT GRAUTE SUPER SACO 25 KG" u="1"/>
        <s v="CAMARA P/CARRINHO DE PEDREIRO 3,25 X 8 MOLDADA COLSON" u="1"/>
        <s v="CABO FLEX COBRECOM 1,50 MM VERDE" u="1"/>
        <s v="CABO FLEX COBRECOM 1,50 MM BRANCO" u="1"/>
        <s v="FITA ISOLANTE 3M SCOTCH 20M" u="1"/>
        <s v="BOTOEIRA BOMBA LIGA/DESL" u="1"/>
        <s v="BUJAO TUPY 1 GAL" u="1"/>
        <s v="COBRE CHATO 3/8 X 1/4 2 BARRAS COM 3 METROS 134 A" u="1"/>
        <s v="ANDAIME TUBULAR 1,50 MT T02" u="1"/>
        <s v="PLATAFORMA METALICA P/ANDAIME 1,50 T02" u="1"/>
        <s v="RODA 6'' POLIURETANO GIRATORIA T02" u="1"/>
        <s v="DESCONTO DEVIDO AS DIARIAS SEREM MENORES" u="1"/>
        <s v="2 DIAGONAIS E 1 ESCADA MARINHEIRO" u="1"/>
        <s v="2 DIAGONAIS E 1 ESCADA MARINHEIRO (INDENIZAÇÃO)" u="1"/>
        <s v="MANTA LIQUIDA IMPERMEABILIZANTE 15 KG BAUTECH" u="1"/>
        <s v="TINTA PISO CINZA CHUMBO" u="1"/>
        <s v="COMPEL 1250 ROLO LA CARNEIRO SUPER 23CM" u="1"/>
        <s v="FUTURA FUTURIT ESM SINT.BRILHO CINZA ESCURO_x000a_3,6L" u="1"/>
        <s v="ROMA 301/006 TRINCHA CABO PRETO/CERDA GRIS 301_x000a_2.1/2&quot;" u="1"/>
        <s v="INSTALAÇÃO DE ASSOALHO QUE ESTÃO FALTANDO EM 2M² DOES METROS, RODAPÉ 4ML, QUATRO METROS LINEAR" u="1"/>
        <s v="RASPAR CALAFETAÇÃO NA COLA PU E APLICAÇÃO DO VERNIZ BONA WAVE2K OU BONARD" u="1"/>
        <s v="TEE GALVANIZADO 2.1/2" u="1"/>
        <s v="UNIÃO GALVANIZADO 2.1/2" u="1"/>
        <s v="VALVULA DE RETENÇÃO 2.1/2" u="1"/>
        <s v="ESMALTE FUTURA GELO BR. 3,6LTS" u="1"/>
        <s v="TAXA DE ENTREGA" u="1"/>
        <s v="TINTA PISO CINZA" u="1"/>
        <s v="CANTONEIRA 1&quot; X 1/8 - 7,33 KG/BR * *" u="1"/>
        <s v="DESCONTO DE 7 DIAS DE LOCAÇÃO" u="1"/>
        <s v="FUTURA FUNDO CINZA ANTICORROSIVO 3,6L" u="1"/>
        <s v="REFLETOR LED 100W BIVOLT IP65 6K -" u="1"/>
        <s v="LAMPADA BULBO LED 15W 6500K - -" u="1"/>
        <s v="CHAPA LISA DE AÇO CARBONO - FINA FRIO - SAE 1008/12 DE #18 (1,20 MM) X 1200 X 2000 MM " u="1"/>
        <s v="MANGUEIRA ATOXICA P/FILTRO 1/4  C/2MT" u="1"/>
        <s v="RODO PLASTICO CJJ 40CM" u="1"/>
        <s v="LUMINARIA DE EMERGENCIA COM 30 LEDS - SEGURIMAX" u="1"/>
        <s v="VASSOURA CJJ" u="1"/>
        <s v="PA DE LIXO PLASTICO C/C LONGO POLITEX" u="1"/>
        <s v="LONA PRETA SERLONAS 4X100 FINA" u="1"/>
        <s v="PANO DE CHAO XADREZ ALVEJADO - TRADICIONAL - 63X43" u="1"/>
        <s v="TUPY COTOVELO FERRO 3/4 X 90" u="1"/>
        <s v="TUPY UNIÃO FERRO 3/4 X 90" u="1"/>
        <s v="STANLEY CHAVE GRIFO 10" u="1"/>
        <s v="GERAL FITA VEDA ROSCA 18MM X 50M" u="1"/>
        <s v="PLACA DE DRYWALL" u="1"/>
        <s v="DESINSETIZAÇÃO E DESRATIZAÇÃO" u="1"/>
        <s v="COMPEL 2354 BROXA PLASTICA RET GRANDE_x000a_ECOLOGICA(12X75X180" u="1"/>
        <s v="LONAPACK LONA PRETA 4X100M 15KG" u="1"/>
        <s v="TUBO ESGOTO 3' - 75MM FORTLEV" u="1"/>
        <s v="JOELHO ESG BRANCO 100X90 - TIGRE" u="1"/>
        <s v="LAMINA SERRA BIMETAL BS1224D STARRET" u="1"/>
        <s v="AREIA MEDIA ENSACADA" u="1"/>
        <s v="BALDE PVC NOVA PRETO 12L" u="1"/>
        <s v=" COBRE CHATO 3/8 X 1/8 / BARRA COM 3 MTS" u="1"/>
        <s v="GERDAU PREGO 17 X 21 KG C/C" u="1"/>
        <s v="TRAMONTINA CHIBANCA C/CABO" u="1"/>
        <s v="LAMP.LED TUBULAR ELGIN 20W 1850LM 6500K" u="1"/>
        <s v="VEDANTE FRISO P/PORTA  ALUMINIO 100CM ALUREM" u="1"/>
        <s v="PORCELANATO ESMALTADO YORK SGR 59,5X59,5CM CAIXA_x000a_1,77M² BOLD CINZA - GRUPO DURA" u="1"/>
        <s v="ABRACADEIRA GALV U SIMPLES 4" u="1"/>
        <s v="CIMENTO CSN CPlll 50Kg -ESTOQUE" u="1"/>
        <s v="PARAFUSO S8" u="1"/>
        <s v="VERNIZ SPARLACK MARITIMO BRILHANTE GL." u="1"/>
        <s v="FUTURA SUPER RENDIMENTO FOSCO 1/4_x000a_BRANCO" u="1"/>
        <s v="ROLO ANTIRESPINGO TIGRE 1377/9CMS" u="1"/>
        <s v="CABO IBRAFLEX BWF 450/750V1 X 25,00 MM PRETO LANCE ( 1x BB 276)" u="1"/>
        <s v="CABO IBRAFLEX BWF 450/750V1 X 16,00 MM VERDE LANCE ( 1x RL 92)" u="1"/>
        <s v="CABO IBRAFLEX BWF 450/750V1 X 35,00 MM PRETO LANCE ( 1x RL 35)" u="1"/>
        <s v="CABO IBRAFLEX BWF 450/750V1 X 35,00 MM VERDE LANCE ( 1x RL 35)" u="1"/>
        <s v="CABO IBRAFLEX HEPR 90 PLUS0,6/1KV 1 X 70,00 MM PRETOLANCE ( 1 x RL 105)" u="1"/>
        <s v="BASE PM RENDE MUITO 3,2L CORAL OREGANO_x000a_DO CAMPO GL 5407 40YY 72/164 RENDE MUITO PM" u="1"/>
        <s v="CABO IBRAFLEX HEPR 90PLUS 0,6/1KV 1 X 95,00 MMPRETO LANCE ( 1 x RL 102)" u="1"/>
        <s v="CABO IBRAFLEX HEPR 90PLUS 0,6/1KV 1 X 95,00 MMVERDE LANCE ( 1 x RL 17)" u="1"/>
        <s v="CABO IBRAFLEX HEPR 90PLUS 0,6/1KV 1 X 95,00 MMAZUL CLARO LANCE ( 1 x RL34)" u="1"/>
        <s v="CABO IBRAFLEX HEPR 90PLUS 0,6/1KV 1 X 35,00 MMVERDE LANCE ( 1 x BB 174)" u="1"/>
        <s v="INDENIZAÇÃO DE 2 PLATAFORMAS " u="1"/>
        <s v="PERIODO DE LOCAÇÃO DE 06/04 A 28/04" u="1"/>
        <s v="(79) - BETONEIRA METALPAMA 400 L - 220 V - Cód: -" u="1"/>
        <s v="MARRETA C/CABO 1.5KG TENA" u="1"/>
        <s v="TALHADEIRA DE AMORTECEDOR GROSSA" u="1"/>
        <s v="PONTEIRO DE ARMOTECEDOR GROSSO" u="1"/>
        <s v="PREGO POLIDO BELGO 17X27 (KG)" u="1"/>
        <s v="TORQUES EDA ARMADOR 12.5M" u="1"/>
        <s v="DISCO DIAMANT RANGER 41/2 TURBO RDD1200" u="1"/>
        <s v="PÇ TABUA 2CM X 30CM PINUS C/3MTS" u="1"/>
        <s v="CH. RESINADO 2,20 x 1,10 x 10MM" u="1"/>
        <s v="CH. RESINADO 2,20 X 1,10 X 8MM" u="1"/>
        <s v="PÇ. PONTALETE 6CM X 6CM PINUS C/3MTS" u="1"/>
        <s v="PÇ. SARRAFO 2CM X 7CM PINUS C/3MTS" u="1"/>
        <s v="KG. PREGO 18 X 27" u="1"/>
        <s v="AREIA MEDIA (BRANCA)   (1 VIAGEM)" u="1"/>
        <s v="PEDRA BRITADA 01    (1 VIAGEM)" u="1"/>
        <s v="GUARU AREIA 20KG SACO - MEDIA" u="1"/>
        <s v="GUARU TIJOLO SACO C/10" u="1"/>
        <s v="PA CORTADEIRA QUADRA COM CABO Y PLAST - COLLINS" u="1"/>
        <s v="PICARETA ALVIAO COM CABO - COLLINS" u="1"/>
        <s v="CAVADEIRA TRADO ESPIRAL COROA 08 S/C" u="1"/>
        <s v="CABO T COROA P/CAVADEIRA TRADO ESPIRAL" u="1"/>
        <s v="TRAVA STAM SIMPLES 1001 -TRAVA TETRA 49" u="1"/>
        <s v="DECA LAVAT.L-12 PEQ 39X29X16,5 GE17" u="1"/>
        <s v="LORENZETTI MAXI DUCHA ULTRA BR 5500W/220V" u="1"/>
        <s v="LORENZETTI CANO P/CHUVEIRO BR" u="1"/>
        <s v="ASTRA CAIXA DESC.CONTROLADA 9L BR" u="1"/>
        <s v="AMANCO LUVA CORRER ESG. C/ANEL 40MM" u="1"/>
        <s v="AMANCO TE RD SOLD. 40X25" u="1"/>
        <s v="EMMETI FLEX.1/2X40CM MF C/CANOPLA H0524400" u="1"/>
        <s v="AMANCO TUBO CX.DESC SOB. DN40X1,20M" u="1"/>
        <s v="ABRACADEIRA TIPO U GALV.OMEGA 3/4" u="1"/>
        <s v="ACO PA CA-50 10,00 MM" u="1"/>
        <s v="ACO PA CA-60 04,20 MM" u="1"/>
        <s v="ACO PA CA-50 12,50 MM" u="1"/>
        <s v="ARAME RECOZ DUPLO TRANCADO PA 18 (01,245" u="1"/>
        <s v="INTERRUPTOR SIMPLES SOBREPOR BR FINESSE" u="1"/>
        <s v="TOMADA SOB 2P+T 10A AM SISTEMA X BR" u="1"/>
        <s v="TOMADA SIST X DUPLA 10A 250V BR OVERLAP" u="1"/>
        <s v="SOQUETE C/ RABICHO E-27 - CLICK" u="1"/>
        <s v="LAMPADA LED BULBO 15W E27 BIV 6500K" u="1"/>
        <s v="CH. RESINADO 2,20 x 1,10 x 10n/n" u="1"/>
        <s v="Argamassa para Porcelanato Interno 20Kg Cinza Quartzolit, CINZA,_x000a_20KG, . - GRUPO QUAR" u="1"/>
        <s v="Cimento Cinza Todas as Obras CPII 50 Kgs_x000a_Votoran" u="1"/>
        <s v="Rejunte Flexível, Cinza Platina, 5kg, CINZA PLATINA, 5KG, . - GRUPO_x000a_QUAR" u="1"/>
        <s v="ADESIVO PVA DENVERFIX XA35  50 KG" u="1"/>
        <s v="PEDRA Nº 1" u="1"/>
        <s v="CANALETA DE CONCRETO 0,40 X 1,00m" u="1"/>
        <s v="LATERAIS DE CANALETAS - CA-22- OU CA-21 - 140,00 ML" u="1"/>
        <s v="FOLHA DE PORTA PINUS 2,10X0,92" u="1"/>
        <s v="BATENTE EUCALIPTO NATURAL 215X14X3CM" u="1"/>
        <s v="JOGO DE GUARNICAO LISA MISTA 218X5X0,8CM" u="1"/>
        <s v="DOBRAD SILVANA POLIDA 850X3.1/2 C/24 552" u="1"/>
        <s v="FECHADURA PAPAIZ 300CR" u="1"/>
        <s v="TAMPR 200LTS - AZUL" u="1"/>
        <s v="FIXA FIO COAXIAL RG6/59 07MM BR C/100PC" u="1"/>
        <s v="CUNHA P/PISO/AZ NIVEL.SLIM [CORTAG C/100" u="1"/>
        <s v="CH. RESINADO 2.20x1.10x 8m/m" u="1"/>
        <s v="PÇ.PONTALETE  6CM x 6CM PINUS C/3MTS" u="1"/>
        <s v="KG. ARAME RECOZIDO 18'" u="1"/>
        <s v="26 PÇS C/ 9.000MM(SUP) X 8.950MM(INF) - DIR/ESQ " u="1"/>
        <s v="26 PÇS C/ 9.000MM(SUP) X 8.950MM(INF) - ESQ/DIR " u="1"/>
        <s v="23 PÇS C/ 6.000MM(SUP) X 5.950MM(INF) - ESQ/DIR " u="1"/>
        <s v="CUMEEIRA 300X300MM - 0,50MM - PÓS PINT. DE BRANCO EXT." u="1"/>
        <s v="CIMENTO 50KG" u="1"/>
        <s v="CIMENTO 50KG CAUE" u="1"/>
        <s v="FERRO CA50 BARRA 3/8 10MM BARRAS COM 12 MTS" u="1"/>
        <s v="FERRO CA50 BARRA 12M 1/2" u="1"/>
        <s v="CONTAINER ALMOXARIFADO DEPÓSITO (5m x 1,5m / 20 pés) " u="1"/>
        <s v="FRETE COLOCAÇÃO E RETIRADA" u="1"/>
        <s v="GAS BUTANO REFIL NAUTIKA 227G - CHEMICOLOR" u="1"/>
        <s v="RODA P/CARRINHO DE PEDREIRO S/PNEU R.C.A" u="1"/>
        <s v="BELICHE DE MADEIRA MODELO RETA_x000a_COM 1,20 ENTRE AS CAMAS_x000a_BITOLA 9 X 5" u="1"/>
        <s v="COLCHÃO PARA SOLTEIRO EM ESPUMA LÂMINA INTEIRIÇA – D.33_x000a_MED: 1,88 X 0,78 COM 0,14 CM DE ALTURA_x000a_COM SELO DO INMETRO" u="1"/>
        <s v="PYRAMID DISCO DIAMANT SEGUMENTADO TURBINHO PY11038" u="1"/>
        <s v="OTTO ALVENARIT/VEDALIT 18LT BALDE" u="1"/>
        <s v="ENXADA MAX 2.5 ESTREITA C/C " u="1"/>
        <s v="GIRICA CARRINHO DE MAO -LITROS - EXTRA FORTE" u="1"/>
        <s v="DIAGONAL 1,5" u="1"/>
        <s v="BETONEIRA METALPAMA 400LT - 220V - 74222" u="1"/>
        <s v="PINGADEIRAS DE MURO - FD - 16" u="1"/>
        <s v="BLOCO ESTRUTURAL 14X19X39 - 04,5 MPA CLASSE B" u="1"/>
        <s v="CANALETA ESTRUTURAL 14X19X39 - 04,5 MPA CLASSE B" u="1"/>
        <s v="BLOCO ESTRUTURAL 14X19X19 - 04,5 MPA CLASSE B" u="1"/>
        <s v="RENOVA TETOS 3,6L CORAL" u="1"/>
        <s v="CACAMBA PLAST PARA PINTUTA 10L ROMA" u="1"/>
        <s v="TRINCHA AT315/5 - 2 ATLAS" u="1"/>
        <s v="ROLO 23CM LA ANTIRRESPINGO ECON 1376 TIGR" u="1"/>
        <s v="KG. PREGO 17X21" u="1"/>
        <s v="PÇ. SARRAFO 2X7CM PINUS C/3, MTS" u="1"/>
        <s v="PÇ. TABUA 2X25CM PINUS C/3, MTS" u="1"/>
        <s v="DOCOL TORN.LAV.PAR.AV.AP/BP 135M 0469406" u="1"/>
        <s v="AMANCO JOELHO 90 B/B CURTO ESG. 40MM" u="1"/>
        <s v="LAVATÓRIO LT-06 / 1,90M X 0,55 (GRANITO CINZA) " u="1"/>
        <s v="BATENTE DE ALUMÍNIO (ML) " u="1"/>
        <s v="PORTA DE MADEIRA SÓLIDA " u="1"/>
        <s v="ACO PA CA-50 12,50 MM 25 BARRAS CORTADA" u="1"/>
        <s v="ACO PA CA-50 10,00 MM 10 BARRAS CORTADAS" u="1"/>
        <s v="ACO PA CA-60 04,20 MM SENDO 10 BRS CORTADAS" u="1"/>
        <s v="ACO PA CA-50 06,30 MM SENDO 6 BARRAS CORTADAS" u="1"/>
        <s v="TB RD 50,80 X 1,55 MM (2&quot;)_x000a_GALV" u="1"/>
        <s v="CH A/C 1/4&quot; X 100 X 100 C/ 4 FUROS" u="1"/>
        <s v="6M³ PEDRISCO" u="1"/>
        <s v="CABO HEPR ATOX FLEX 0,6/1KV 1 X 185MM2 CL5 PRETO LANCE ( 1 x BB 135)" u="1"/>
        <s v="CABO HEPR ATOX FLEX 0,6/1KV 1 X 185MM2 CL5 AZUL CLARO LANCE ( 1 x BB 27)" u="1"/>
        <s v="TERMINAL COMPRESSAO 185MM 1F 1C M12" u="1"/>
        <s v="CABO HEPR ATOX FLEX 0,6/1KV 1 X 120MM2 CL5 PRETO LANCE ( 1 x BB 66)" u="1"/>
        <s v="CABO HEPR ATOX FLEX 0,6/1KV 1 X 120MM2 CL5 AZUL CLARO LANCE ( 1 x BB 22)" u="1"/>
        <s v="CABO COBRE NU TMD 50 MM2 CL-2A - 7 FIOS LANCE ( 1 x BB 5)" u="1"/>
        <s v="CABO HEPR ATOX FLEX 0,6/1KV 1 X 150MM2 CL5 PRETO LANCE ( 1 x BB 48)" u="1"/>
        <s v="CABO HEPR ATOX FLEX 0,6/1KV 1 X 150MM2 CL5 AZUL CLARO LANCE ( 1 x BB 16)" u="1"/>
        <s v="TERMINAL COMPRESSAO 150MM 1F1C M12" u="1"/>
        <s v="CONECTOR SPLIT BOLT 185MM" u="1"/>
        <s v="CABO HEPR ATOX FLEX 0,6/1KV 1 X 120MM2 CL5 PRETO LANCE ( 1 x BB 72)" u="1"/>
        <s v="CABO HEPR ATOX FLEX 0,6/1KV 1 X 120MM2 CL5 AZUL CLARO LANCE ( 1 x BB 24)" u="1"/>
        <s v="CABO HEPR ATOX FLEX 0,6/1KV 1 X 185MM2 CL5 PRETO LANCE ( 1 x BB 6)" u="1"/>
        <s v="LUVA GALV 4" u="1"/>
        <s v="ESPUMA EXPANSIVA PU SPRAY 500ML" u="1"/>
        <s v="ELO FUSIVEL - 8K - TP" u="1"/>
        <s v="CABO HEPR ATOX FLEX 0,6/1KV 1 X 95MM2 CL5 PRETO LANCE ( 1 x BB 96)" u="1"/>
        <s v="CABO HEPR ATOX FLEX 0,6/1KV 1 X 95MM2 CL5 AZUL CLARO LANCE ( 1 x BB 32)" u="1"/>
        <s v="CABO HEPR ATOX FLEX 0,6/1KV 1 X 70MM2 CL5 VERDE LANCE ( 1 x BB 30)" u="1"/>
        <s v="LUVA COMPRESSAO 95MM" u="1"/>
        <s v="CABO HEPR ATOX FLEX 0,6/1KV 1 X 150MM2 CL5 PRETO LANCE ( 1 x BB 60)" u="1"/>
        <s v="CABO HEPR ATOX FLEX 0,6/1KV 1 X 150MM2 CL5 AZUL CLARO LANCE ( 1 x BB 20)" u="1"/>
        <s v="LUVA COMPRESSAO 150MM" u="1"/>
        <s v="FITA AUTO FUSAO 19MM X 10MM" u="1"/>
        <s v="CABO HEPR ATOX FLEX 0,6/1KV 1 X 120MM2 CL5 PRETO LANCE ( 1 x BB 234)" u="1"/>
        <s v="CABO HEPR ATOX FLEX 0,6/1KV 1 X 120MM2 CL5 AZUL CLARO LANCE ( 1 x BB 42)" u="1"/>
        <s v="CABO HEPR ATOX FLEX 0,6/1KV 1 X 70MM2 CL5 VERDE LANCE ( 1 x BB 18)" u="1"/>
        <s v="CABO COBRE NU TMD 10 MM2 CL 2A - NBR 6524 - 7 FIOS LANCE ( 1 x BB 5)" u="1"/>
        <s v="3 ESPUMA EXPANSIVA PU SPRAY 500M" u="1"/>
        <s v="CABO HEPR ATOX FLEX 0,6/1KV 1 X 185MM2 CL5 PRETO LANCE ( 1 x BB 12)" u="1"/>
        <s v="CABO HEPR ATOX FLEX 0,6/1KV 1 X 95MM2 CL5 VERDE LANCE ( 1 x BB 3)" u="1"/>
        <s v="FCK/Mpa BRITA SLUMP 10" u="1"/>
        <s v="ENXADA PANDOLFO 2.5 LARGA COM CABO" u="1"/>
        <s v="PICARETA COM CABO - MINASUL" u="1"/>
        <s v="CAVADEIRA ARTICULADA COM CABO 1:40 - COLLINS" u="1"/>
        <s v="CAVADEIRA TRADO ESPIRAL COROA 06  S/C" u="1"/>
        <s v="EXTENSÃO P/CAVADEIRA TRADO 06/08/3/4 RAMADA" u="1"/>
        <s v="SERRA CIRC. WIDEA HAMMER 7.1/4 X 40 X 20" u="1"/>
        <s v="DISCO DE CORTE SEGMENTADO THUNDER" u="1"/>
        <s v="SPQUIM THINNER 2050 - 5L" u="1"/>
        <s v="AREIA GROSSA MEDIA M3" u="1"/>
        <s v="PEDRA 1 M3" u="1"/>
        <s v="ARGAMASSA USO INTERNO ACI 20KG 45X25X10CM CINZA QUARTZOLIT, CINZA,_x000a_20KG, 45X25X10 - GRUPO QUAR" u="1"/>
        <s v="REJUNTE FLEXÍVEL 5KG BRANCO WEBER QUARTZOLIT, BRANCO, 5KG, . -_x000a_GRUPO QUAR" u="1"/>
        <s v="REVESTIMENTO RETIFICADO FORMA BRANCO BRILHANTE 32X60CM CAIXA 2,30_x000a_M², BRANCO, ., 0,74X32X60 - GRUPO MOHA" u="1"/>
        <s v="ESPAÇADOR NIVELADOR SLIM 2,0 MM C/1000 PÇS" u="1"/>
        <s v="TAMPA CONDULETE SIEG 3/4 1TOM THM034" u="1"/>
        <s v="PC MILL 4X2 BR (TOM 10A) 39013" u="1"/>
        <s v="DISCO SPED/INOX STARRET 7X7/8X1,6" u="1"/>
        <s v="MANG NIVEL 5/16X1,3 50MT REFORCADA ACQUA" u="1"/>
        <s v="IPI E ICMSST" u="1"/>
        <s v="ARAME FIO 18 GALV" u="1"/>
        <s v="PENSADO NAVAL – TABELA BASQUETE OFICIAL, COM ARO E REDE (PAR)" u="1"/>
        <s v="TUBO REDONDO 3&quot; TRAVE FUTSAL (PAR)" u="1"/>
        <s v="REDE PARA FUTSAL, EM FIO DE POLIETILENO 100% PURO DE ALTA DENSIDADE COM 02MM (PAR)" u="1"/>
        <s v="TUBO REDONDO 3&quot; POSTE VOLEIBOL (PAR)" u="1"/>
        <s v="CABO DE AÇO GALVANIZADO " u="1"/>
        <s v="REDE PARA VOLEIBOL, COM MEDIDA OFICIAL, EM FIO DE POLIETILENO 100% PURO, COM_x000a_02MM, MALHA 10X10CM, COM 04 LONAS IMPERMEÁVEIS E COSTURA DUPLA" u="1"/>
        <s v="BUCHA FIXACAO IV PLAST C/ANEL 08 C/1000" u="1"/>
        <s v="CABO FLEX MEGAMAX 1,50 MM PRETO" u="1"/>
        <s v="CABO FLEX MEGAMAX 4,00 MM VERMELHO" u="1"/>
        <s v="DISJUNTOR BIPOLAR LUKMA DIN C 32A" u="1"/>
        <s v="DISJUNTOR BIPOLAR LUKMA DIN C 100A" u="1"/>
        <s v="DISJUNTOR UNIPOLAR LUKMA DIN C 25A" u="1"/>
        <s v="LUZ EMERGENCIA 30 LEDS SEGURIMAX LITIOSLIM 36004" u="1"/>
        <s v="CONECTOR METALICO PIMMEL 70MM" u="1"/>
        <s v="TELA ALAMBRADO MALHA 2&quot; FIO 10 GALV. COMP 30,000 X 2,300 ALT " u="1"/>
        <s v="TELA ALAMBRADO MALHA 2&quot; FIO 10 GALV. COMP 40,000X3,900 ALT" u="1"/>
        <s v="6M³ AREIA MEDIA" u="1"/>
        <s v="AREIA MEDIA DE 4MT A 6MT" u="1"/>
        <s v="PEDRA DE 2 A 3 MTS" u="1"/>
        <s v="CIMENTO CPII CAUE 50KG" u="1"/>
        <s v="MADEIRIT COLA BRANCA 5MM" u="1"/>
        <s v="CIMENTO CPII-E LIZ 50KG" u="1"/>
        <s v="FUTURA STANDARD SUPER RENDIMENTO CONCRETO_x000a_18L" u="1"/>
        <s v="AREIA MEDIA METRO" u="1"/>
        <s v="PEDRA BRITA 1 M3" u="1"/>
        <s v="PARAFUSO BROCANTE 4 POL" u="1"/>
        <s v="BUCHAS 10" u="1"/>
        <s v="PARAFUSO SEX SOBERBO" u="1"/>
        <s v="PAINEL METALICO FORTEQUIP 1.00 X 1.50M" u="1"/>
        <s v="RODA METALICA C/ROLAMENTO DIVERSOS POLIURETANO FREIO" u="1"/>
        <s v="TELA ALAMBRADO MALHA 2&quot; FIO 10 GALV" u="1"/>
        <s v="CHAVE TURQUESA 12 CRV PRO" u="1"/>
        <s v="CHAVE TURQUESA 14 PREMIUM - SÃO ROMAO" u="1"/>
        <s v="ABRACADEIRA TIPO U 4" u="1"/>
        <s v="DISCO DE CORTE AÇO INOX" u="1"/>
        <s v="DISCO SPED/INOX FERTAK" u="1"/>
        <s v="SUPER RENDIMENTO AZUL PROFUNDO 18L FUTURA" u="1"/>
        <s v="SUPER RENDIMENTO PITANGA 18L FUTURA" u="1"/>
        <s v="SUPER RENDIMENTO AMARELO CANARIO 18L FUTURA" u="1"/>
        <s v="SUPER RENDIMENTO CONCRETO 18L FUTURA" u="1"/>
        <s v="SUPER RENDIMENTO VERDE PISCINA 18L FUTURA" u="1"/>
        <s v="CH A/C 5/16&quot; X 160 X 340MM" u="1"/>
        <s v="CH A/C 3/8&quot; X 65 X 284MM" u="1"/>
        <s v="CH A/C 1/2&quot; X 160 X 510MM" u="1"/>
        <s v="   CH A/C 3/8&quot; X 165 X 493MM" u="1"/>
        <s v="IPI: 3,25% A INCLUIR " u="1"/>
        <s v="CONCRETO FCK 25,0 MPA B1+0 12,00+/-2,00 PISO ACABADO" u="1"/>
        <s v="BOMBA ESTACIONARIA Distância de Tubulação: 40" u="1"/>
        <s v="Concreto 25 mpa slump ,8 brita 0 sem bomba - 24 m3 " u="1"/>
        <s v="TAMPAS DE CANALETAS - TC-11- 0,35" u="1"/>
        <s v="PÇ. TABUA 2X30CM PINUS C/3, MTS" u="1"/>
        <s v="PÇ. PONTALETE 5X5CM PINUS C/3, MTS" u="1"/>
        <s v="TUBO SOLD 25MM 3/4" u="1"/>
        <s v="COTOVELO SOLD 25X90" u="1"/>
        <s v="COTOVELO AZUL C 25X1/2" u="1"/>
        <s v="COTOVELO ESG 40X90" u="1"/>
        <s v="REGISTRO GAVETA BASE 3/4 DOCOL" u="1"/>
        <s v="ROLO ATLAS 05CM RESIMAX" u="1"/>
        <s v="AREIA FINA ESPECIAL M3" u="1"/>
        <s v="MASSA CORRIDA PVA BALDE 25KG EUCATEX" u="1"/>
        <s v="ACAB P/ REG DOCOL 3/4 NOVA PERTUTTI" u="1"/>
        <s v="BETONEIRA 400LTS 220V" u="1"/>
        <s v="FRENTE ENTREGA E RETIRADA" u="1"/>
        <s v="ANDAIME 1.5" u="1"/>
        <s v="6 M³ BRITA" u="1"/>
        <s v="CONCRETUBO  4MMX30CMX4M" u="1"/>
        <s v="VIGA IW LAM. 6&quot; 150 X 13,0 BR 6MT 78,00 KG/BR" u="1"/>
        <s v="VIGA ENRIJ. 5&quot; X 2,65MM 127X50X15 30,40 KG/BR" u="1"/>
        <s v="CANTONEIRA 1.1/2 X 1/8 - 11,20 KG/BR * *" u="1"/>
        <s v="VIGA U DOBR .5&quot; X 2&quot; X 2,65 125X50 27,70 KG/BR" u="1"/>
        <s v="VIGA IW LAM.12&quot; 310 X 28,3 BR 6MT 170,00 KG/BR" u="1"/>
        <s v="ELETRODO ESAB WELDING 6013 3,25MM - CX 5,0 KG" u="1"/>
        <s v="ELETRODO WELD **7018** - 3,25MM CAIXA 5 KG" u="1"/>
        <s v="DISCO IMP. CORTE 9&quot; X 7/8 X1/8 - (2 TELA) - CX C/50" u="1"/>
        <s v="VIGA IW LAM.12&quot; 310 X 38,7 BR 6MT 233,25 KG/BR" u="1"/>
        <s v="VIGA U DOBR .4&quot; X 2&quot; X 1/8 100X50 27,30 KG/BR" u="1"/>
        <s v="REDONDO MECANICO 3/4&quot; - 20,00MM 14,00 KG/BR" u="1"/>
        <s v="VIGA IW LAM. 6&quot; 150 X 13,0 BR 12MT 156,00 KG/BR" u="1"/>
        <s v="VIGA IW LAM.12&quot; 310 X 28,3 BR 12MT 340,00 KG/BR" u="1"/>
        <s v="CH.CORT.A 36 PLASMA 5/16- 8,0MM-67,KG/M2 Observação: 25 PEÇAS DE 340MM X 160MM" u="1"/>
        <s v="CH.CORT.A 36 PLASMA 1/2 -12,5MM -102,KG/M2 Observação: 6 PEÇAS DE 500MM X 400MM" u="1"/>
        <s v="REDONDO MECANICO 3/8&quot; - 10,00MM 3,50 KG/BR" u="1"/>
        <s v="1 LIMPEZA ADICIONAL WC QUIMICO SEGUNDA E QUINTA FEIRA ATE VENC DO CONTRATO ATUAL" u="1"/>
        <s v="COLORART SPRAY U.G ALUMINIO OPALESCENTE" u="1"/>
        <s v="PREGO ACO NIQUEL C/C 17X27 CENTO MULTFI" u="1"/>
        <s v="ADAPTADOR FEMEA ENGATE RAPIDO TRAMONTINA 78502" u="1"/>
        <s v="ESGUICHO REVOLVER GARDEN 1/2 11701" u="1"/>
        <s v="ABRACADEIRA RSF BELLOSA 09MM C 5/8 X 3/4 UNIDADE" u="1"/>
        <s v="DISCO DIAMANTADO CORTAG PORCELANATO" u="1"/>
        <s v="PARAFUSO SEXTAVADO 10 1/4 X 65" u="1"/>
        <s v="BUCHA 10" u="1"/>
        <s v="FERRO 8MM 5/16 12M BARRA DOBRADA CA50" u="1"/>
        <s v="PINGADEIRAS DE MURO FD-16 - FDE" u="1"/>
        <s v="CENSI TUBO DE LIGACAO FLEX.BR 72" u="1"/>
        <s v="DOCOL VALV.MICT.PRESSM.COMPACT 17010306" u="1"/>
        <s v="MICTO.IMI00 BC C/KIT SINFON.INSTAL.ICASA" u="1"/>
        <s v="INCOLOR 3MM COMUM – SÓ CORTADO_x000a_12 – 0,690 X 0,315" u="1"/>
        <s v="PRIMER CINZA ESCURO FOSCO ZARCOTEX 18L_x000a_SOLVENTEX" u="1"/>
        <s v="THINNER 16 18L ITAQUA" u="1"/>
        <s v="TRINCHA 500 - 2.1/2 LATEX &amp; ACRILICA TIGRE" u="1"/>
        <s v="ROLO 09CM LA CARNEIRO C/CABO 1379 TIGRE" u="1"/>
        <s v="BASE C ABSOLUTO FOSCO 16L FUTURA FUT AZUL DEL_x000a_REY LA FUT AZUL DEL REY" u="1"/>
        <s v="Bloco de Concreto Inteiro 19x19x39cm - Vazado" u="1"/>
        <s v="Bloco de Concreto Canaleta 19x19x39cm" u="1"/>
        <s v="AREIA GROSSA ESPECIAL " u="1"/>
        <s v="CABO FLEXIVEL 1KV 90G 95MM PRETO" u="1"/>
        <s v="CABO FLEXIVEL 750V 90G 95,0MM AZUL" u="1"/>
        <s v="LUVA DE COMPRESSAO 95MM" u="1"/>
        <s v="CABO FLEXIVEL 1KV 90G 185,0MM PRETO" u="1"/>
        <s v="CAIXA DE PASSAGEM EMBUTIR ALUMINIO 40X40" u="1"/>
        <s v="DUTO CORRUGADO PT 4&quot; C/GUIA" u="1"/>
        <s v="ELETRODUTO GALVANIZADO 4&quot; X 3MT MEDIO" u="1"/>
        <s v="CURVA GALVANIZADA 4 X 90G GDR" u="1"/>
        <s v="UNIDUT CONICO COMUM 4" u="1"/>
        <s v="ABRACADEIRA D C/ CUNHA 4" u="1"/>
        <s v="TERMINAL DE COMPRESSAO 185MM" u="1"/>
        <s v="CABO FLEXIVEL 750V 90G 95,0MM PRETO" u="1"/>
        <s v="CABO FLEXIVEL 1KV 90G 50MM VERDE" u="1"/>
        <s v="ELETROCALHA PERFURADA 100X100 3MTS" u="1"/>
        <s v="CONDULETE MULTIPLO X 3&quot; C/ TAMPA STAMPLAC" u="1"/>
        <s v="ELETRODUTO GALVANIZADO 3 X 3MT MEDIO GDR" u="1"/>
        <s v="UNIDUT CONICO COMUM 3&quot; STAMPLAC" u="1"/>
        <s v="ABRACADEIRA D C/ CUNHA 3&quot;" u="1"/>
        <s v="BARRA CHATA 2.1/2 X 1/4 - 19,50 KG/BR **" u="1"/>
        <s v="INCOLOR 3MM COMUM – SÓ CORTADO_x000a_01 – 0,690 X 0,315" u="1"/>
        <s v="BETONEIRA 220V (LOCAÇÃO PERIODO DE 30 DIAS)" u="1"/>
        <s v="64 pçs c/ 6.950mm(sup) x 6.750mm(inf) - 32 pçs Esq/ 32 pçs Dir." u="1"/>
        <s v="64 pçs c/ 5.070mm(sup) x 5.170mm(inf) - 32 pçs Esq/ 32 pçs Dir." u="1"/>
        <s v="32 pçs" u="1"/>
        <s v="08 pçs c/ 8.400mm" u="1"/>
        <s v="08 pçs c/ 7.850mm" u="1"/>
        <s v="08 pçs c/ 7.250mm" u="1"/>
        <s v="08 pçs c/ 6.600mm" u="1"/>
        <s v="08 pçs c/ 5.950mm" u="1"/>
        <s v="64 pçs c/ 5.210mm(sup) x 5.360mm(inf) - 32 pçs Esq/ 32 pçs Dir." u="1"/>
        <s v="64 pçs c/ 3.700mm(sup) x 3.500mm(inf) - 32 pçs Esq/ 32 pçs Dir." u="1"/>
        <s v="06 pçs c/ 6.600mm" u="1"/>
        <s v="04 pçs c/ 5.950mm" u="1"/>
        <s v="64 pçs c/ 5.170mm(sup) x 5.120mm(inf)" u="1"/>
        <s v="64 pçs c/ 5.950mm(sup) x 5.750mm(inf)" u="1"/>
        <s v="06 pçs c/ 5.950mm" u="1"/>
        <s v="CALHA CORTE 600MM - 0,80MM - NATURAL" u="1"/>
        <s v="CALHA CORTE 300MM - 0,80MM - NATURAL" u="1"/>
        <s v="Bocal 100mm" u="1"/>
        <s v="Tampa para calha" u="1"/>
        <s v="AREIA MEDIA 3M³" u="1"/>
        <s v="T U B O DE ACO METALON 20X20X6000MM" u="1"/>
        <s v="P V C REGUA GEMINI PLASBIL 200X7X6000MM-BRANCO" u="1"/>
        <s v="R O D AFORRO TIPO U PLASBIL 7X6000MM - BRANCO" u="1"/>
        <s v="B U C HA PLASTICA S8 C/ ABA (CENTO)" u="1"/>
        <s v="P A R AFUSO A A CX PHIL 4,8X38 (CENTO)" u="1"/>
        <s v="A R A ME GALVANIZADO N18 - ROLO C/1KG" u="1"/>
        <s v="DUISNCDOE DRE CORTE SEGMENTADO THUNDER" u="1"/>
        <s v="PINO MACHO RADIAL 2P+T 20A BR 1501141" u="1"/>
        <s v="PINO FEMEA RADIAL 2P+T 20A CZ 1501148" u="1"/>
        <s v="TAMPA ALUM 1/2-3/4 P/1 INT VERT S/PINT" u="1"/>
        <s v="MINI DISJUNTOR TRIPOLAR 63A CURVA C 3KA" u="1"/>
        <s v="PEDRA BRITA 1" u="1"/>
        <s v="TUBO DE AÇO METALON 20X20X600MM" u="1"/>
        <s v="CD-CABO FLEX HEPR ATOX 1KV 70MM PT (3 PERNAS)" u="1"/>
        <s v="CD-CABO FLEX HEPR ATOX 1KV 70MM PT [3 PERNAS]" u="1"/>
        <s v="CD-CABO FLEX HEPR ATOX 1KV 70MM PT {3 PERNAS}" u="1"/>
        <s v="CD-CABO FLEX HEPR ATOX 1KV 70MM PT [3PERNAS]" u="1"/>
        <s v="PARAFUSO SEXTAVADO_x000a_1/4X55" u="1"/>
        <s v="BUCHA 10 C/ ANEL (PACOTE_x000a_COM 500 UN)" u="1"/>
        <s v="BARRA CHATA 3&quot; X 1/8 - 12,00 KG/BR 18% C" u="1"/>
        <s v="VIGA 15 CAMBARA 3,50M BRUTA" u="1"/>
        <s v="VIGA 15 CAMBARA 3,00M BRUTA" u="1"/>
        <s v="VIGA 15 CAMBARA 6,00M BRUTA" u="1"/>
        <s v="PREGO 19X36" u="1"/>
        <s v="FORTLEV TANQUE POLIET 5.000LT" u="1"/>
        <s v="AMANCO ADAPT. C/F C/ANEL SOLD. 40X1.1/4" u="1"/>
        <s v="GARDEN TORN.BOIA 3/4&quot; ZAMAC B.PLAST.10351ZPE" u="1"/>
        <s v="AMANCO LUVA AZUL 25X3/4" u="1"/>
        <s v="AMANCO BUCHA RD SOLD. LONGA 40X25" u="1"/>
        <s v="DECA REG.GAV.1510 HD 3/4" u="1"/>
        <s v="CIMENTO 50KG CPII CAUE" u="1"/>
        <s v="QUADRO ENERGIA" u="1"/>
        <s v="CABO FLEX750V 6,0MM2 VM" u="1"/>
        <s v="ARRUELA GALV LISA 1/4 - (06MM)" u="1"/>
        <s v="ARRUELA GALV LISA 3/8 - (10MM)" u="1"/>
        <s v="BROCA SDS PLUS 6MM X 45MM X 110MM" u="1"/>
        <s v="BROCA SDS PLUS 8MMX45MMX110MM" u="1"/>
        <s v="BROCA SDS PLUS 10MM X 50MM X 110MM" u="1"/>
        <s v="BROCA P/ACO 6 MM" u="1"/>
        <s v="BROCA ACO RAPIDO 8,00MM BLISTER" u="1"/>
        <s v="(79) - BETONEIRA METALPAMA 400 L - 220 V - RENOVAÇÃO ANT PEDIDO 1231" u="1"/>
        <s v="Impostos(IPI e ICMSST):" u="1"/>
        <s v="MANGUEIRA OLIPLAS TRANCADA 3/4 - REFORCAD" u="1"/>
        <s v="CARRINHO MAO 55 LITROS -BOTAFOGO" u="1"/>
        <s v="CABO FLEX PP 2X2,5MM2 300/500V PT - COBREFLEX" u="1"/>
        <s v="GALÃO ESMALTE ALUMINIO CORAL" u="1"/>
        <s v="AGUA RAZ GALÃO" u="1"/>
        <s v="FUTURA GALÃO ESMALTE BRANCO GELO" u="1"/>
        <s v="GALVANITEX SOLVENTEX CINZA CLARO FOSCO 3,6LTS" u="1"/>
        <s v="BLOCO PILAR QUADRADO 39X39" u="1"/>
        <s v="BLOCO DE CONCRETO CLASSE C4,5MPA 14X39" u="1"/>
        <s v="BLOCO ESTRUTURAL 14X19" u="1"/>
        <s v="CANALETA ESTRUTURAL 14X39" u="1"/>
        <s v="ESCADA METALICA COM 2METROS PARA ANDAIMES  (13 UNIDADES)" u="1"/>
        <s v="RODA DE POLIURETANO PARA ANDAIMES  (12 UNIDADES)" u="1"/>
        <s v="GUARDA CORPO SEM PORTA CONTINUA   (9 UNIDADES)" u="1"/>
        <s v="GUARDA CORPO COM PORTA P ANDAIMES  (3 UNIDADES)" u="1"/>
        <s v="DIAGONAL TRAVAS PARA ANDAIMES (18 UNIDADES)" u="1"/>
        <s v="ANDAIMES 1,000 X 1,500 CONTINUA (56 UNIDADES)" u="1"/>
        <s v="PISO METALICO PARA ANDAIMES CONTINUA (12 UNIDADES)" u="1"/>
        <s v="SAPATA AJUSTAVEL ATÉ 30CM PARA ANDAIMES (8 UNIDADES)" u="1"/>
        <s v="DESCONTO PARA LOCAÇÃO DE APENAS 7 DIAS / 09/06 A 15/06/2025" u="1"/>
        <s v="PORC. YORK SGR 87,7X87,7 RET CX 1,54 POR" u="1"/>
        <s v="SAE 1010/20 de 5/16&quot; (8,00) x 100 X 200 mm - C/ 4 furos redondo de 12 mm" u="1"/>
        <s v="SCOPO VEDA ROSCA 18MM X 50 M" u="1"/>
        <s v="ESTEVES FLEX.1/2X0.40 REFOR.A.FRI.VLL446" u="1"/>
        <s v="ACO PA CA-50 08,00 MM" u="1"/>
        <s v="PORC NORD RIS 60X60 CX 1,43 PORTOBELLO" u="1"/>
        <s v="KG. Arame Recozido 18" u="1"/>
        <s v="BLOCO VEDAÇÃO 2 FUROS VAZADO 14X19X39" u="1"/>
        <s v="AREIA FINA" u="1"/>
        <s v="BLOCO VEDAÇÃO 2 FUROS  14X19X39" u="1"/>
        <s v="ESTEVES VALV.MICTORIO 2570 VTA010CWB" u="1"/>
        <s v="BLOCO DE CONCRETO VEDAÇÃO 14X19X39 3,0 MPA" u="1"/>
        <s v="CHU CHUMBADOR SX CB 1/4 X 3 C/PL" u="1"/>
        <s v="SF1 SEXT FERRO 1/4 X 3 NC RI ZN" u="1"/>
        <s v="CHU CHUMBADOR JAQUETA E CONE 1/4" u="1"/>
        <s v="CHU PROLONGADOR PL 1/4" u="1"/>
        <s v="ARR AL 7,0X18X1,2 1/4 ZN (ESPESSURA_x000a_1,2MM)" u="1"/>
        <s v="BANHEIRO QUIMICO STANDARD COM 2 LIMPEZAS SEMANAIS" u="1"/>
        <s v="VERNIZ EUCATEX MARITIMO INCOLOR" u="1"/>
        <s v="ROLO POLYESTER ATLAS 15CM/TIGRE" u="1"/>
        <s v="BLOCO CONCRETO 14X19X39 2 FUROS VAZADO / BLOCO DE VEDAÇÃO" u="1"/>
        <s v="COBRE CHATO 3/4 X 1/8" u="1"/>
        <s v="FORTALEZA ARG FLEX ACII CZ 20KG EXT. P/ARDOSIA E PEDRAS NAT" u="1"/>
        <s v="LUVA ESGOTO CORRER PLASTILIT 50MM C/ANEL" u="1"/>
        <s v="VALVULA RETENÇÃO ESGOTO PVC 50/40 - ESTRELA" u="1"/>
        <s v="MARRETA TEKFUND C/CABO 2000GR" u="1"/>
        <s v="CORDA POLIESTER COLOR 10MM" u="1"/>
        <s v="BETONEIRA 220V (LOCAÇÃO PERIODO DE 30 DIAS) 07/06/25 A 06/07/25" u="1"/>
        <s v="FERRO CA60 3/16 (4,2mm) 12MTS" u="1"/>
        <s v="LADRILHO HIDRAULICO_x000a_CIMENTICIO ALERTA_x000a_AMARELO 20 x 20 CM" u="1"/>
        <s v="ARAME RECOZIDO TORCIDO CIBRA/DECOR/FERJA N.18" u="1"/>
        <s v="VERGALHÃO CA50 12.5MM (1/2) BR 12MTS" u="1"/>
        <s v="VERGALHÃO CA60 5MM (7/32) BR 12 MTS" u="1"/>
        <s v="CHAPA LISA DE AÇO CARBONO - SAE 1010/20 DE #1/4&quot; (6,30) X 200 X 200 MM - C/ 4 furos redondo de 10,00mm" u="1"/>
        <s v="ESCADA MARINHEIRO" u="1"/>
        <s v="PAINEL TUBULAR 1,00 X 1,50" u="1"/>
        <s v="PISO 150" u="1"/>
        <s v="GUARDA CORPO SEM PORTA" u="1"/>
        <s v="GUARDA CORPO COM PORTA" u="1"/>
        <s v="SAPATA AJUSTAVEL 45 CM" u="1"/>
        <s v="RODIZIO PARA ANDAIME" u="1"/>
        <s v="CIMENTO CSN CPlll 50K" u="1"/>
        <s v="CIMENTO CPII CAUÊ 50KG" u="1"/>
        <s v="TRINCHA PARA PINTURA ESMALTE E ÓLEO 1&quot; REF-319/3_x000a_AMARELO - GRUPO PINC" u="1"/>
        <s v="ZARCORAL FDO ANTIOXIDO, ZARCORAL FDO ANTIOXIDO, 0.9L -_x000a_GRUPO TINT" u="1"/>
        <s v="ESCOVA DE AÇO 6 FILEIRAS REF-1780/6 ATLAS - GRUPO PINC" u="1"/>
        <s v="REPARO ESTRUTURAL SACO 20KG QUARTZOLIT" u="1"/>
        <s v="CONTAINER  6.00X2.5X2.5 (CXLXA) , 02 PORTAS ORIGINAIS,  ASSOALHO EM MADEIRA NAVAL." u="1"/>
        <s v="FRETE ENTREGA DO CONTAINER" u="1"/>
        <s v="FENIX 1301/23ROLO LA ZERO RESPINGO BRANQUINHO_x000a_23CM" u="1"/>
        <s v="18 pçs c/ 6.000mm" u="1"/>
        <s v="18 pçs" u="1"/>
        <s v="38 pçs c/ 6.500mm(Sup) x 6.450mm(Inf) - Dir/Esq" u="1"/>
        <s v="38 pçs c/ 6.500mm(Sup) x 6.450mm(Inf) - Esq/Dir" u="1"/>
        <s v="38 pçs" u="1"/>
        <s v="80 pçs" u="1"/>
        <s v="DISCO CORTE INOX 115 X1,0X22,23 W-MAX_x000a_(WURTH)" u="1"/>
        <s v="DISCO CORTE INOX 7 X 1,6 X 22,23_x000a_(STARRET)" u="1"/>
        <s v="DISCO DESBASTE 41/2 (ICDER)" u="1"/>
        <s v="ELETRODO 6013 2,50 (47 PC/KG)_x000a_(DIVERSOS)" u="1"/>
        <s v="MINI DISJUNTOR BIPOLAR 100A 10KA CURVA C" u="1"/>
        <s v="SELANTE POLYFORT PU40 387GR CZ" u="1"/>
        <s v="TAMPAS DE CANALETAS- TC-11- 0,345 - FDE" u="1"/>
        <s v="METALON 80 X 40 GALVANIZADO 1,25MM 14,35 KG/BR" u="1"/>
        <s v="METALON 40 X 40 GALVANIZADO 1,25MM 9,42 KG/BR" u="1"/>
        <s v="CANTONEIRA 3/4 X 1/8 - 5,35 KG/BR * *" u="1"/>
        <s v="KIT PORTAO BASC.N 2-COMPL-ROLDANA 4" u="1"/>
        <s v="1507 - PERFILADOS EM GERAL -CH. 16" u="1"/>
        <s v="6022 - PERFIL CAIXARIA CHAPA 16" u="1"/>
        <s v="6024 - PERFIL CAIXARIA CHAPA 14" u="1"/>
        <s v="6025 - PERFIL CAIXARIA CHAPA 18" u="1"/>
        <s v="1 BETONEIRA 400LT MONOFASICA" u="1"/>
        <s v="MISSULA/MAO FRANCESA # 1/8" u="1"/>
        <s v="CORTE CHAPA 3/8 -- 250 X 250" u="1"/>
        <s v="PISO METALICO METALSAFE 0.33x1" u="1"/>
        <s v="GUARDA CORPO S/ PORTA C/ ROD. METALSAFE 1.00m" u="1"/>
        <s v="BARRA LIGACAO METALSAFE 1.00m A" u="1"/>
        <s v="CHU PARABOLT C/PO PB 3/8 X 3.1/2" u="1"/>
        <s v="MAQUINA ESCAVADEIRA - TERRAPLANAGEM" u="1"/>
        <s v="1 BANHEIRO QUIMICO STANDARD (CONTRATO 17/06 A 17/07)" u="1"/>
        <s v="VITRO BASCULANTE C/5 FOLHAS, C/2 MODULOS" u="1"/>
        <s v="CASTOR DESEMP.PRATIICA ACO LISA 10 X 35CM 17.21.016" u="1"/>
        <s v="CONEC DER PERF CDP 240-240 LC: T03L86/S19C20" u="1"/>
        <s v="FITA ISOL PRY 19MM X 20M P22 LC: T17B59/S08Q15" u="1"/>
        <s v="DISCO DEEP CUT IMPORTADO 4.1/2&quot;- 1MM *C/100PC*" u="1"/>
        <s v="9.1-CADEIRINHA 65 C/ABA 6,14 KG 18_x000a_1507 - PERFILADOS EM GERAL -CH. 16" u="1"/>
        <s v="11.3 -CX.150X150-C/TAMP.3,0M - CH 16 - 23,20KG 18_x000a_6022 - PERFIL CAIXARIA CHAPA 16" u="1"/>
        <s v="11.8- GUIA 55X45 3,0M CH14 7,30 KG 18_x000a_6024 - PERFIL CAIXARIA CHAPA 14" u="1"/>
        <s v="CX PESO 120X120 1 MT - CH 18 - 4,6K P/MT 12_x000a_5342 1 BR 11.5F TRAVESSAO 150 X 100 - CH 18 - 3,0 MTS 14,55_x000a_KG_x000a_0_x000a_6025 - PERFIL CAIXARIA CHAPA 18" u="1"/>
        <s v="CIMENTO CAUE CP II 32 50KG" u="1"/>
        <s v="Argamassa de Reparo Estrutural Quartzolit (Saco 20 kg) - WEBER QUARTZOLIT" u="1"/>
        <s v="CHAVE SECC TRIP 15 KV 100A" u="1"/>
        <s v="UNIDUT RETO 4&quot; STAMPLAC 309" u="1"/>
        <s v="TERMINAL DE COMPRESSAO 95MM" u="1"/>
        <s v="ELO FUSIVEL 8K" u="1"/>
        <s v="FIO DE COBRE NU 10,0MM" u="1"/>
        <s v="CAIXA SOBREPOR 1POSTO SISTEMA X BR SLEEK PA018643" u="1"/>
        <s v="TOMADA PADRAO BRAS 2P+T 10A 250V BR SLEEK PA016049 PA016049" u="1"/>
        <s v="CONECTOR SPLIT BOLT 50MM PF50" u="1"/>
        <s v="ESPUMA EXPANSIVA 500ML PULVITEC" u="1"/>
        <s v="DUTO CORRUGADO PT 3&quot; C/GUIA" u="1"/>
        <s v="ARAME GALVANIZADO 14AWG 1KG" u="1"/>
        <s v="CABO FLEXIVEL 1KV 90G 95MM AZUL" u="1"/>
        <s v="CONECTOR SPLIT BOLT LATAO 95MM A 120MM" u="1"/>
        <s v="TERMINAL DE COMPRESSAO 50MM" u="1"/>
        <s v="CONECTOR COMPRESSAO TIPO H 95MM" u="1"/>
        <s v="GRAMPO DE LINHA VIVA BRONZE" u="1"/>
        <s v="CABO FLEXIVEL 1KV 90G 185,0MM AZUL" u="1"/>
        <s v="TERMINAL DE PRESSAO 185MM" u="1"/>
        <s v="SEALTUBO FLEXIVEL 3" u="1"/>
        <s v="LAMPADA LED ALTA POTEN 30W E27 BIV 6500K" u="1"/>
        <s v="PLACA 4X2 1INTER SIMP C/PL BR FINESSE" u="1"/>
        <s v="REMOVEDOR FERRUGEM REMOX 500ML" u="1"/>
        <s v="CHIBANCA MINASUL C/CABO" u="1"/>
        <s v="LAMINA DE SERRA CIRCULAR P/MADEIRA 24 DENTES 0 110MM" u="1"/>
        <s v="1 CAÇAMBA MISTA" u="1"/>
        <s v="VIGA ENRIJ. 4&quot; X 2,65MM 100X40X15 24,98 KG/BR" u="1"/>
        <s v="VIGA ENRIJ. 6&quot; X 2,65MM 150X50X15 34,00 KG/BR" u="1"/>
        <s v="VIGA ENRIJ. 4&quot; X 2,25MM 100X50X15 22,70 KG/BR" u="1"/>
        <s v="CIMENTO CAUE CPII 50KG A VISTA (ENTREGAR)" u="1"/>
        <s v="PARAFUSO FRANCES  3/8 X 7 " u="1"/>
        <s v="PORCA DE 1/4" u="1"/>
        <s v="BARRA ROSCADA 1/2" u="1"/>
        <s v="PORCA SEXT 1/2" u="1"/>
        <s v="ARRUELA LISA 1/2" u="1"/>
        <s v="ELETRODO 0K 48 3.25" u="1"/>
        <s v="DISCO CORTE 9 X 2MM" u="1"/>
        <s v="PARAFUSO SEXTAVADO 3/8 X 1/4 C/PORCA E ARRUELA LISA" u="1"/>
        <s v="PARAFUSO SEXTAVADO 1/8 X 3 C/PORCA E ARRUELA LISA" u="1"/>
        <s v="CONCRETO 20 MPA, SLUMP 10 BRITA 1" u="1"/>
        <s v="ANDAIME DE 1,5 ( 2 TORRES C/ 7M E 02 TORRES C/ 12 M )" u="1"/>
        <s v="FUTURA FUNDO GALVANIZADO 900ML" u="1"/>
        <s v="REBOLO DIAM TITANIUM TURBO" u="1"/>
        <s v="CANALETA DE CONCRETO 0,40 X 1,00" u="1"/>
        <s v="RODAS " u="1"/>
        <s v="PARAFUSO SEXTAVADO 3/16X60MM P/BUCHA S" u="1"/>
        <s v="SEALTUBO C/ CAPA 3/4 PT RL C/30MT" u="1"/>
        <s v="TAMPA ALUM 1/2-3/4 P/1TOM RED S/PINTUR" u="1"/>
        <s v="PLUG MACHO 2P+T 10A 250V DESM PT BLUX" u="1"/>
        <s v="CHUMBADOR SX CB 1/2 X 4.1/2 C/PL" u="1"/>
        <s v="REFLETOR LED IP66 200W 6500K - 140130020 - -" u="1"/>
        <s v="MARTELO ROMPEDOR 30KG" u="1"/>
        <s v="FRETE RETIRADA" u="1"/>
        <s v="DESCONTO PARA LOCAÇÃO DE APENAS 7 DIAS" u="1"/>
        <s v="PISO METALICO METALSAFE 0.33x1.00m" u="1"/>
        <s v="ENTREGA E RETIRADA" u="1"/>
        <s v="Luminaria comercial de sobrepor, corpo em chapa de aço com pintura eletrostatica a pó na cor branca, com difusor em acrilico transparente . Para 2x18W - Largura: 90mm Altura:60mm Comprimento: 1235mm" u="1"/>
        <s v="FUTURIT ESMALTE BRI AZUL DEL REY 3,6L STANDARD" u="1"/>
        <s v="ROLO 09CM LA SINTETICA C/CABO 1366 TIGRE" u="1"/>
        <s v="2 MADEIRITE 2,20X1,10 PRETO , 16 MM" u="1"/>
        <s v="VIGAS 15X5 EUCALIPTO" u="1"/>
        <s v="CB 1KV 185MM2 PT HEPR CORF LC: HI05B51/HI03B53" u="1"/>
        <s v="FITA ISOL 3M 18MMX20M IMP SLIM (G640) LC: T17C80/S08P04" u="1"/>
        <s v="fck 25 pedrisco slump 10" u="1"/>
        <s v="10 METROS ANDAIME 1,50 X 1,50" u="1"/>
        <s v="4 DIAGONAIS PARA TRAVEMENTO DE ANDAIME DE 1,50" u="1"/>
        <s v="4 BARRA DE LIGAÇÃO PARA ANDAIMES DE 1,50" u="1"/>
        <s v="4 PLATAFORMAS METALICAS P/ANDAIMES DE 1,50" u="1"/>
        <s v="4 RODAS 6 POLIURETANO GIRATORIA" u="1"/>
        <s v="ROMA 301/005 TRINCHA CABO PRETO/CERDA GRIS   2&quot;" u="1"/>
        <s v="MAGUEIRA VERDE 3/4 X 2.5 - BR FLEX FORUSI - METRO" u="1"/>
        <s v="DISCO DE FERRO TITANIUM" u="1"/>
        <s v="TERMINAL COMPRESSÃO PIMMEL 025MM" u="1"/>
        <s v="FUTURA PREMIUM TINTA PARA PISO VERDE 3,6L " u="1"/>
        <s v="FUTURA PREMIUM TINTA PARA PISO VERMELHO SEGURANÇA 3,6L" u="1"/>
        <s v="CORALIT ALUMINIO" u="1"/>
        <s v="GUARDA CORPO C/ PORTA C/ ROD. FORTEQUIP 1.50m" u="1"/>
        <s v="GUARDA CORPO S/ PORTA C/ ROD. FORTEQUIP 1.50m" u="1"/>
        <s v="ESCADA METALICA FORTEQUIP 2.00m" u="1"/>
        <s v="BETONEIRA MENEGOTTI RENTAL 400l 220V" u="1"/>
        <s v="FUTURIT ESMALTE BRI AZUL DEL REY 3,6L STANDARD_x000a_FUTURA" u="1"/>
        <s v="PERFIL W 310X28,3X6000   (21 BARRAS COM 6MTS CADA)" u="1"/>
        <s v="VIGA ENRIJ. 5&quot; X 3,00MM 125X50X15 33,90 KG/BR" u="1"/>
        <s v="ELETRODO **7018** - 3,25MM CAIXA 5 KG" u="1"/>
        <s v="CHAPA LISA DE AÇO CARBONO - SAE 1010/20 DE  #5/16&quot; (8,00) X 340 X 160 MM" u="1"/>
        <s v="CHAPA LISA DE AÇO CARBONO - SAE 1010/20 DE 3/8&quot; (9,50) X 284 X 65 MM" u="1"/>
        <s v="BLOCOS CONCRETO 09x19x39" u="1"/>
        <s v="SAPATA REDONDA 2&quot; X 1,50MM" u="1"/>
        <s v="DISCO CORTE 7 X 7/8" u="1"/>
        <s v="BALCÃO BA-13 / 1,50M X 0,60M" u="1"/>
        <s v="BANCADA BS-05 / 1,85M X 0,65M" u="1"/>
        <s v="SUPORTE DE CUBA 50X40" u="1"/>
        <s v="SUPORTE DE CUBA 40X30" u="1"/>
        <s v="CUBA DE INOX 50X40X25" u="1"/>
        <s v="CUBA DE INOX 60X50X30" u="1"/>
        <s v="CUBA DE INOX 102X40X25" u="1"/>
        <s v="PRATELEIRA GRANILITE CINZA (M2)" u="1"/>
        <s v="Porcelanato Esmaltado York SGR 59,5X59,5cm Caixa 1,77m² Bold_x000a_Cinza, CINZA, ., . - GRUPO DURA" u="1"/>
        <s v="Cunha para Nivelamento Pac com 100 Unidades, ., ., , - HANGZHOU J" u="1"/>
        <s v="Espaçador Nivelador 2.0 Mm Pac com 100 Unidades, ., ., , -_x000a_HANGZHOU J" u="1"/>
        <s v="Balcão BA-12 / 2,10m x 0,60m" u="1"/>
        <s v="Bancada BS-05 / 3,40m x 0,65m" u="1"/>
        <s v="AREIA" u="1"/>
        <s v="FUTURA VERNIZ MARITIMO INCOLOR 3,6L" u="1"/>
        <s v="CUMEEIRA T.O. 1,10X300MM CRFS BRASILIT 25GR" u="1"/>
        <s v="FORRO MESCLADO 3,00M (4,20M2) (FARDO)" u="1"/>
        <s v="FUTURIT ESM SINT BRIL PREMIUM GL GELO" u="1"/>
        <s v="LIXA MASSA A257 100 NORTON" u="1"/>
        <s v="THINNER A8800 ALESSI GL" u="1"/>
        <s v="GESSO ESTUQUE RAPIDO 5KG" u="1"/>
        <s v="EXTENSOR TIGRE 1307/3 MTS" u="1"/>
        <s v="EXTENSOR ALUMINIO 1308-5MT TIGRE" u="1"/>
        <s v="CABO DE ROLO GAIOLA 1311-23 TIGRE" u="1"/>
        <s v="GIRICA CARRINHO DE MAO 60 LITROS EXTRA FORTE" u="1"/>
        <s v="PREGO POLIDO SEM CABEÇA 10X10 - GERDAU" u="1"/>
        <s v="AREIA MEDIA 6M3³" u="1"/>
        <s v="VERNIZ INCOLOR" u="1"/>
        <s v="PINCEL 2 POLEGADAS" u="1"/>
        <s v="CIMENTO 50KG VOTORAN" u="1"/>
        <s v="BRR BARRAS ZINC. 3/8 X 1MT NC ZN" u="1"/>
        <s v="POR PORCA SEXT. 3/8 NC ZN" u="1"/>
        <s v="ARR AL 10,1X25X1,2 3/8 ZN" u="1"/>
        <s v="DECA ACAB.4900 1/2 A 1 C35 PQ ASPEN" u="1"/>
        <s v="AMANCO JOELHO 90 ESG. 50" u="1"/>
        <s v="Prateleira 2,30m x 0,40m" u="1"/>
        <s v="Prateleira 0,60m x 0,40m" u="1"/>
        <s v="MEIO BLOCO" u="1"/>
        <s v="FUTURIT ESM SINT METALICO GL ALUMINIO" u="1"/>
        <s v="PONTEIRA ENC.SDS-MAX 18x400mm" u="1"/>
        <s v="TALHADEIRA ENC.SDS-MAX 25x400mm" u="1"/>
        <s v="REFLETOR LED 200W 6000K" u="1"/>
        <s v="CONDULETE MULT X 3/4&quot; S/TP ALUM S/ TAMPOES" u="1"/>
        <s v="LUMINARIA EMERGENCIA COM 30 LED" u="1"/>
        <s v="TOMADA EMBUTIR 2P + T 10A PT PADRAO BRAS. REDONDA C/HASTE" u="1"/>
        <s v="TOMADA DE PISO REDONDA 2P + T 20A PT NBR 14136 9804-3" u="1"/>
        <s v="TAMPA PVC - UNICANAL 3/4&quot;" u="1"/>
        <s v="CABO PVC FLEX 750V 4MM VM - -" u="1"/>
        <s v="CABO PVC FLEX 750V 1,5MM PT - -" u="1"/>
        <s v="FITA ISOLANTE IMPERIAL SLIM 18MM X 20M PT HB004216360 -" u="1"/>
        <s v="BROCA SDS PLUS 10MM X 160MM 7605 -" u="1"/>
        <s v="BROCA ACO RAPIDO 1/4 - -" u="1"/>
        <s v="BROCA ACO RAPIDO 8,00MM - -" u="1"/>
        <s v="TUPY UNIAO A.B. GALV. 3/4" u="1"/>
        <s v="TUPY VALV.ESF.3/4 BSP-FF 14010063D" u="1"/>
        <s v="Valvula esfera para gas FxF Alavanca 3/4()" u="1"/>
        <s v="ESTABILIZADOR EXPERT 10M/H GN E 1/2BSP X 1/2 BSP_x000a_PERMITE MONTAGEM 90()" u="1"/>
        <s v="BATERIA 2+2 3/4 V.P S/ REGULADOR()" u="1"/>
        <s v="CN CONJ.10X100 C/TELA POL.LEVE" u="1"/>
        <s v="EUCATEX RESINA ACRILICA - 18 LTS" u="1"/>
        <s v="VIAPLUS 7000 FIBRAS (CAIXA 18KG)" u="1"/>
        <s v="BROXA RETANGULAR 15X5.6CM ROMA" u="1"/>
        <s v="FUTURA PISO LATA CONCRETO" u="1"/>
        <s v="BETONEIRA RENOVAÇÃO CONTRATO 250805 / 07/07/2025 A 07/08/2025" u="1"/>
        <s v="CIMENTO CAUE CPII 50KG (ENTREGAR)" u="1"/>
        <s v="BLOCO DE 14CM A VISTA" u="1"/>
        <s v="MADEIRIT 10MM CHAPA B 2.20 X 1.10 COLA ROSA" u="1"/>
        <s v="TIJOLO BAIANO 9X19X19 STA RITA" u="1"/>
        <s v="AREIA MEDIA PARA ASSENTAMENTO M3" u="1"/>
        <s v="900 M² GRAMA ESMERALDA" u="1"/>
        <s v="AUTO-BROCANTE SX AUTO BR CH.5/16 N12X3" u="1"/>
        <s v="AUTO-BROCANTE P/EMENDA SX AUTO BR CH.5/16 N12X7/8_x000a_COSTURA" u="1"/>
        <s v="GRAMPO P/CABO GRAMPO 1/2 LEVE" u="1"/>
        <s v="BANHEIRO QUIMICO STANDARD" u="1"/>
        <s v="(79) - BETONEIRA METALPAMA 400 L - 220 V - RENOVAÇÃO" u="1"/>
        <s v="SELADOR ACRILICO 18L BELLACOR MAIOR COBERTURA" u="1"/>
        <s v="AMARELO FREVO ACR FOSCO BASE ANTIMANCHA SUPER LAVAVEL PREMIUM_x000a_BELLACOR AMARELO FREVO" u="1"/>
        <s v="LARANJA MARACATU ACR FOSCO BASE B ANTIMANCHA SUPER LAVAVEL PREMIUM_x000a_BELLACOR LARANJA MARACATU" u="1"/>
        <s v="TRINCHA 723 2&quot; TIGRE" u="1"/>
        <s v="ROLO LA SINTETICA 1377 15CM ANTIRESPINGO TIGRE" u="1"/>
        <s v="ROLO LA SINTETICA 1377 09CM ANTIRESPINGO TIGRE" u="1"/>
        <s v="LIXA FERRO 120 K246 NORTON" u="1"/>
        <s v="SUPORTE P/ ROLO 1305 23CM UNIVERSAL TIGRE" u="1"/>
        <s v="ANDAIME DE 1,00 X 1,5" u="1"/>
        <s v="PISOS METALICOS P/ ANDAIMES" u="1"/>
        <s v="RODAS DE POLIURETANO P ANDAIMES" u="1"/>
        <s v="TRAVAS DIAGONAL" u="1"/>
        <s v="QUADRO DISTR CH EMB 28/20 100" u="1"/>
        <s v="CABO FLEX HEPR 10MM2 0,6/1KV VD" u="1"/>
        <s v="UNIDUT MULTIPLO 1.1/2" u="1"/>
        <s v="40 PÇAS DE ANDAIMES 1 X 1,500" u="1"/>
        <s v="08 PISOS METALICO 1500 X 370" u="1"/>
        <s v="10 DIAGONAL TRAVAS" u="1"/>
        <s v="08 RODAS DE POLIURETANO P/ ANDAIMES" u="1"/>
        <s v="TUBO MARROM 6M 25MM 3/4 TIGRE" u="1"/>
        <s v="JOELHO LL MARROM 25MM 3/4 KRONA" u="1"/>
        <s v="ADESIVO PLASTICO 75KG PVC KRONA" u="1"/>
        <s v="FITA ALUMINIO 10CMX10MT - DRYCO" u="1"/>
        <s v="ESPACADOR NIVELADOR SLIM 2,0 (CAIXA COM MIL PEÇAS)" u="1"/>
        <s v="TABUS DE PINUS 30CMX3MTX2MM" u="1"/>
        <s v="REDES DE PROTEÇÃO QUADRA" u="1"/>
        <s v="TERMINAL PRESSAO REFORCADO 50MM" u="1"/>
        <s v="PARAFUSO PHILIPS FLANGE BROCAN 4,2X19" u="1"/>
        <s v="SEALTUBO C/ CAPA 3/4 PT C/10MT" u="1"/>
        <s v="BLOCO DE CONCRETO INTEIRO 14X19X39CM" u="1"/>
        <s v="PAINEL TUBULAR 1,00 X 1,50 (76 PÇS)" u="1"/>
        <s v="DIAGONAL 1,50 (14 PÇAS)" u="1"/>
        <s v="PISO 150 (16 PÇS)" u="1"/>
        <s v="SAPATA AJUSTAVEL 45 CM (16 PÇS)" u="1"/>
        <s v="INVERSOR SOLDA 150A MMA/TIG LIFT+MASC/AC BIV.S.TOR" u="1"/>
        <s v="INCOLOR 3MM COMUM – SÓ CORTADO_x000a_11 – 0,810 x 0,130_x000a_25 – 0,800 x 0,120_x000a_04 – 0,705 x 0,305_x000a_02 – 0,950 x 0,305" u="1"/>
        <s v="DISJUNTOR CAIXA MOLDADA 630A CCA" u="1"/>
        <s v="FITA ISOLANTE 33+ 19MMX20M - 3M" u="1"/>
        <s v="CONECTOR PERFURACAO CDP -240" u="1"/>
        <s v="CONTAINER 6.00X2.5X2.5 (CXLXA) , 02 PORTAS ORIGINAIS, ASSOALHO EM MADEIRA" u="1"/>
        <s v="RODA METALICA C/ ROLAMENTO DIVERSOS POLIURETANO FRE" u="1"/>
        <s v="TROCA DE VIDRO E PERFIL DE FIXAÇÃO DO VIDRO" u="1"/>
        <s v="REPOSIÇÃO DE QUADRO DE VITRO" u="1"/>
        <s v="ALAVANCA DE JANELA" u="1"/>
        <s v="REGULAGEM, TROCA DE PIVO E LUBRIFICAÇÃO" u="1"/>
        <s v="MANTA DRENAGEM FIBI 15 - 2.15 LARG" u="1"/>
        <s v="TEL AUTO-BROCANTE P/EMENDA SX AUTO BR CH.5/16 N12X7/8_x000a_COSTURA" u="1"/>
        <s v="TEL AUTO-BROCANTE SX AUTO BR CH.5/16 N12X5" u="1"/>
        <s v="ESPATULA DE ACO 08 FENIX" u="1"/>
        <s v="CJ RADIAL POLLAR 1901376 1TOM 20A" u="1"/>
        <s v="FIO SIL FLEX 2,50 PRETO" u="1"/>
        <s v="FUTURA STANDARD BRANCO 18LT" u="1"/>
        <s v="ESMALTE FUTURA GRAFITE FOSCO" u="1"/>
        <s v="MARTELETE PERF/ROMP. 26mm 3,0J VVR C/MAL. 220v WAP" u="1"/>
        <s v="BLOCO VEDAÇÃO VAZADO 14X19X39 CM 3.0 MPA CAT.C" u="1"/>
        <s v="CIMENTO CPII CAUE 50KG (RETIRA)" u="1"/>
        <s v="ASSENTO ALMOFADADO TPK/AS*BR1" u="1"/>
        <s v="DESCONTO SOBRE CREDITO QUE TEMOS POR CONTA DE ITEM (TIJOLO) CANCELADO DO PEDIDO 1597" u="1"/>
        <s v="LORENZETTI EL. AQUECEDOR VERSATIL 220V" u="1"/>
        <s v="DOCOL MIST.COZ.PAR.PRIMOR 00673806" u="1"/>
        <s v="DOCOL TORN.COZ.PAR.PRIMOR 1158 00673106" u="1"/>
        <s v="BLUKIT SIFAO COPO METALIZ. UNIV. 031702" u="1"/>
        <s v="DECA VALV.ESCOAM.PIA COZ.1623C 3.1/2" u="1"/>
        <s v="DECA LIGAC.FLEX.MAL.AÇO 50CM 4607.C.050" u="1"/>
        <s v="FUTURA FUTURIT ESM SINT.BRILHO AZUL FRANÇA 3,6" u="1"/>
        <s v="FORTALEZA GESSO RAPIGO 1KG" u="1"/>
        <s v="OUROLUX LAMP SUPERLED OURO 12W 6500K" u="1"/>
        <s v="LORENZETTI EL AQUEC VER 220" u="1"/>
        <s v="GUARU BLOCO CIMENTO 15 ( 14X19X39 )" u="1"/>
        <s v="TOMADA RED 2P+T 10A 250V C/HASTE VM GRIS" u="1"/>
        <s v="DISCO CORTE ACO INOX 4.1/2 X 3/64 X 7/8" u="1"/>
        <s v="DIMMER ROTAT ANALOG. CONTR VENT EMB BIV" u="1"/>
        <s v="PLACA 4X2 SAIDA DE FIO BR SIENA" u="1"/>
        <s v="SEALTUBO C/ CAPA 3/4 PT RL C/20MT" u="1"/>
        <s v="HASTE C/ ROSCA PORCA 6X250MM FRAZAO" u="1"/>
        <s v="FORRO PVC 4,00M X 0,20M X 8MM NEVE" u="1"/>
        <s v="ARAME GALVANIZADO N 18 ARCELOR" u="1"/>
        <s v="CUMEEIRA T.O. 1,10X300MM CRFS BRASILIT 20GR" u="1"/>
        <s v="BARONEFLEX 500 18KG CX" u="1"/>
        <s v="PEG E PINT ESMALTE BRI AZUL DEL REY 3,6L EUCATEX" u="1"/>
        <s v="CHAPA LISA DE ACO CARBONO - SAE 1010/20 DE 3/8&quot; (9,50 mm) X 100 (10cm) X 200 MM (20 cm) - com 4 furos redondo " u="1"/>
        <s v="DESCONTO SOBRE CREDITO QUE TEMOS" u="1"/>
        <s v="RESINA ACRILICA EUCATEX 18 LTS" u="1"/>
        <s v="BICA PAREDE DUE 5/8 TB C-70  1/4V" u="1"/>
        <s v="TUBO ESGOTO 4' - 100 - AMANCO" u="1"/>
        <s v="DISCO SPED/INOX WAVES PLUS INOX WAVES PLUS 1 1.80 0.00 0.00 1.80" u="1"/>
        <s v="FUTURIT ESM SINT BRIL PREMIUM GL PLATINA" u="1"/>
        <s v="CHU PARABOLT C/PO PB 5/16 X 3.1/4" u="1"/>
        <s v="SF1 SEXT FERRO 5/8 X 2 NC RI ZN" u="1"/>
        <s v="POR PORCA SEXT. 5/8 NC ZN" u="1"/>
        <s v="ARR AL 17,0X38X3,0 5/8 ZN" u="1"/>
        <s v="CHU CHUMBADOR SX CB 1/2 X 4.1/2 C/PL" u="1"/>
        <s v="TOMADA TRANSMOBIL RED S/P 20A VM 24077" u="1"/>
        <s v="TOMADA TRANSMOBIL RED S/P 10A PR 23076" u="1"/>
        <s v="GRAMPO P/HASTE GT001 5/8 ( 84 )" u="1"/>
        <s v="TERMINAL PRESSAO PIMMEL 70mm" u="1"/>
        <s v="CONCRETO FCK 25 SLUMP 12 BRITA 0 " u="1"/>
        <s v="POSTE C6 COMPLETO" u="1"/>
        <s v="ENTREGA" u="1"/>
        <s v="CONCRETO FCK 25 SLUMP 12 BRITA 0  PISO ACABADO" u="1"/>
        <s v="DOCOL TORN.COZ.PAR.PRIMOR 00673606" u="1"/>
        <s v="DOCOL DUCHA HIG.PRIMOR 00673206" u="1"/>
        <s v="FALCÃO VASSOURAO PIACAVA GARI 40CM C/CABO" u="1"/>
        <s v="TUBO ESGOTO 2' - 50 KRONA/FORTLEV/PLASTILIT" u="1"/>
        <s v="JOELHO ESGOTO PLASTILIT 50X90 BR" u="1"/>
        <s v="DISCO SPED/INOX WAVES PLUS INOX WAVES PLUS 4.1/2X7/8X1,0" u="1"/>
        <s v="CDC-CABO FLEX HEPR ATOX 1KV 50MM AZ C" u="1"/>
        <s v="CIMENTO CPII 50KG CAMPEAO/CSN" u="1"/>
        <s v="MADEIRITI RESINADO ROSA 6MM" u="1"/>
        <s v="O.BAUMGART BIANCO LATA 18 LITROS" u="1"/>
        <s v="CH. Resinado 2.20x1.10x12m/m" u="1"/>
        <s v="CANTONEIRA 1/8 X 3/4" u="1"/>
        <s v="129 pçs c/ 2.100mm" u="1"/>
        <s v="calha de beiral_x000a_corte de 400x0.5mm" u="1"/>
        <s v="rufos de encosto_x000a_corte de 300x0.5mm" u="1"/>
        <s v="300 BLOCOS VEDAÇÃO VAZADO 14/19/39" u="1"/>
        <s v="PROJETOR DE LED 200W" u="1"/>
        <s v="PAINEL METALICO MECAN 1.00X1.00M GALVANIZADO" u="1"/>
        <s v="DIAGONAL METALICA MECAN 1.41M GALVANIZADO" u="1"/>
        <s v="PISO METALICO METALSAFE 0.33X1,00M" u="1"/>
        <s v="RODA METALICA C/ROLAMENTO POLIURETANO FREIO" u="1"/>
        <s v="CABECEIRA CALHA GALV. 40CM A 60CM X 26 (0,50MM" u="1"/>
        <s v="FUTURA STANDARD SUPER RENDIMENTO AMARELO_x000a_CANARIO 18L" u="1"/>
        <s v="9.1-CADEIRINHA 65 C/ABA 6,14 KG / 1507 - PERFILADOS EM GERAL -CH. 16" u="1"/>
        <s v="CONJ TOMADA 2P+T 20A 250V VERMELHA " u="1"/>
        <s v="ALUMBRA BARI PLACA EM ABS 4 RED.N " u="1"/>
        <s v="ESPAÇADOR NIVELADOR SLIM 2,0MM BRANCO PACOTE" u="1"/>
        <s v="LONA CARRETEIRO BRASFORT 5X3 AZUL 8974" u="1"/>
        <s v="BICA PAREDE MIX 5/8 C-50" u="1"/>
        <s v="ESP RADIAL POLLAR 1702030 4X4 RED.CEGA" u="1"/>
        <s v="CLIPS P/CABO DE ACOS RAYCO F 1/2 12" u="1"/>
        <s v="VASSOURA GARI 30CM" u="1"/>
        <s v="DOCOL TORN.COZ.MESA PRIMOR 00673406" u="1"/>
        <s v="GUARDA CORPO COM PORTA (2PÇS)" u="1"/>
        <s v="GUARDA CORPO SEM PORTA (12 PÇS)" u="1"/>
        <s v="BETONEIRA RENOVAÇÃO CONTRATO 250806 / 07/07/2025 A 07/08/2025" u="1"/>
        <s v="VIAPOL VIAPLUS 5000 CAIXA 18KG" u="1"/>
        <s v="64 pçs c/ 6.950mm(sup) x 6.750mm(inf)" u="1"/>
        <s v="64 pçs c/ 3.700mm(sup) x 3.500mm(inf)" u="1"/>
        <s v="DIAGONAL METALICA DIVERSOS 1.79m" u="1"/>
        <s v="SAE 1010/20 de 5/16&quot; (8,00) x 100 X 200 mm - C/ 4 furos redondo de 12 mm_x000a_" u="1"/>
        <s v="SAE 1010/20 de #5/16&quot; (8,00) x 100 X 200 mm - C/ 4 furos redondo de 12 mm_x000a_" u="1"/>
        <s v="ESCADA METALICA COM 2METROS PARA ANDAIMES" u="1"/>
        <s v="RODA DE POLIURETANO PARA ANDAIMES" u="1"/>
        <s v="GUARDA CORPO SEM PORTA CONTINUA" u="1"/>
        <s v="GUARDA CORPO COM PORTA P ANDAIMES" u="1"/>
        <s v="DIAGONAL TRAVAS PARA ANDAIMES" u="1"/>
        <s v="ANDAIMES 1,000 X 1,500 CONTINUA" u="1"/>
        <s v="PISO METALICO PARA ANDAIMES CONTINUA" u="1"/>
        <s v="SAPATA AJUSTAVEL ATÉ 30CM PARA ANDAIMES" u="1"/>
        <s v="CD-CABO FLEX HEPR ATOX 1KV 70MM PT" u="1"/>
        <s v="BARRAM TRIFASICO CEMARPLAST II 4384 DIN 44 100A" u="1"/>
        <s v="BRASFORT BUCHA 08 C/10" u="1"/>
        <s v="CABO FLEX MEGAMAX 1,50 MM AMARELO" u="1"/>
        <s v="CABO FLEX MEGAMAX 2,50 MM BRANCO" u="1"/>
        <s v="CJ.RADIAL S/PL 1 TOMADA 20A 1801.177" u="1"/>
        <s v="CIMENTO TODAS AS OBRAS CPII SACO 50KG VOTORAN" u="1"/>
        <s v="TREFIL.REDONDO 1/2 - 12,7MM 1020 6,32 KG/BR" u="1"/>
        <s v="TREFIL.REDONDO 3/8 - 9,53M 1020 3,50 KG/BR" u="1"/>
        <s v="CH.CORT.A 36 PLASMA 5/16- 8,0MM-67,KG/M2 KG_x000a_Observação: 25 PEÇAS DE 340MM X 160MM" u="1"/>
        <s v="CH.CORT.A 36 PLASMA 1/2 -12,5MM -102,KG/M2 KG_x000a_Observação: 6 PEÇAS DE 500MM X 400MM" u="1"/>
        <s v="FERRO 12.50MM 1/2 11.55KG CA50 12MT" u="1"/>
        <s v="FERRO 04.20MM 3/16 01.30KG CA60 12MT" u="1"/>
        <s v="ICMS" u="1"/>
        <s v="FCK/Mpa BRITA SLUMP 20Mpa – Bombeável 6,0m³ 0+1 10±2 cm" u="1"/>
        <s v="Ch 5/6&quot; x 200 x 200mm c/ 4 furos" u="1"/>
        <s v="MÃO FRANCESA " u="1"/>
        <s v="PA VANGA BICO RAMADA S/CABO 2026" u="1"/>
        <s v="AREIA MEDIA " u="1"/>
        <s v="PARAFUSOS FIXADOR DE ABAS" u="1"/>
        <s v="ESCADA ALUMI.DUP AGATA 15DEG" u="1"/>
        <s v="PLACA 4X2 1TOM 2P+T 10A VERT BR FINES" u="1"/>
        <s v="TERRA MISTA 20KG" u="1"/>
        <s v="Gradil aço carbono galvanizado eletrofundido malha 65x132" u="1"/>
        <s v="chapa vertica 25x2mm barra horizontal 4,8mm com quadro metalom 50x30" u="1"/>
        <s v="acabamento em pintura eletrostatica" u="1"/>
        <s v="TESTE - DELETAR" u="1"/>
        <s v="ASSENTO ASTRA TPG POP BRANCO" u="1"/>
        <s v="56 PÇS C / 8.500MM(SUP) X 8.550MM(INF)" u="1"/>
        <s v="56 PÇS C/ 8.800MM(SUP) X 8.500MM(INF)" u="1"/>
        <s v="AREIA MEDIA VIAGEM 5M3 - ROTA DA AREIA" u="1"/>
        <s v="CIMENTO CSN CPII 50KG - CSN" u="1"/>
        <s v="AREIA MEDIA M3 - ROTA DA AREIA" u="1"/>
        <s v="ALICATE PRENSA CABO - -" u="1"/>
        <s v="LUVA TUPYPRESS 21/2&quot; 150 LBS GALV." u="1"/>
        <s v="NIPLE DUPLO 21/2&quot; GALV." u="1"/>
        <s v="COTOVELO 21/2&quot; 90 GALV." u="1"/>
        <s v="BARRAMENTO BRUM FLUTUANTE TRI 60 DIN+NEU/TER 250A" u="1"/>
        <s v="BARRAMENTO BRUM FLUTUANTE TRI 24 DIN+NEU/TER 160A" u="1"/>
        <s v="AUTORIZAÇÃO CET CONCRETAGEM" u="1"/>
        <s v="CORALIT ESM. TOTAL BRILHANTE BRANCO GL" u="1"/>
        <s v="ITAQUA AGUARRAZ 18L" u="1"/>
        <s v="ADICIONAL CONCRETO" u="1"/>
        <s v="AREA ELETRICOS" u="1"/>
        <s v="CABO IBRAFLEX BWF 450/750V 1 X 95,00MM AZUL CLARO LANCE ( 1 x RL 21)" u="1"/>
        <s v="REJUNTE FLEXIVEL, CINZA PLATINA, 5KG GRUPO QUART" u="1"/>
        <s v="FERRO 5/16 X 08MM CA50.............12 M" u="1"/>
        <s v="FUTURIT ESM SINT BRILHANTE GL AZUL FRANÇA" u="1"/>
        <s v="PAINEL METALICO 1.00 x 1,50M" u="1"/>
        <s v="DIAGONAL METALICA MECAN 2.12M" u="1"/>
        <s v="PISO METALICO MECAN 0.30X1.50M" u="1"/>
        <s v="RODA METALICA C/ROLAMENTO URBINA POLURETANO FREIO" u="1"/>
        <s v="DESCONTO QUINZENAL" u="1"/>
        <s v="28 – 0,110 X 0,815_x000a_14 – 0,110 X 0,925_x000a_01 – 0,115 X 0,970" u="1"/>
        <s v="TAMPA PVC COND 1/2-3/4 P/1TOM RED CZ" u="1"/>
        <s v="ARG. VOTORAN......AC I (INT)" u="1"/>
        <s v="CD-CABO FLEX HEPR ATOX 1KV 120MM PT" u="1"/>
        <s v="MÁQUINA DESENTUPIDORA K-50 COM 30 METROS DE CABO ESPIRAL ( LOCAÇÃO DE 1 DIARIA DEVOLUÇÃO 06/12 AS 14:00 )" u="1"/>
        <s v="MÁQUINA DESENTUPIDORA K-50 COM 30 METROS DE CABO ESPIRAL ( LOCAÇÃO DE 1 DIARIA )" u="1"/>
        <s v="MÁQUINA DESENTUPIDORA K-50 COM 30 METROS DE CABO ESPIRAL" u="1"/>
        <s v="_x000a_10 Metros andaimes 1,00 x 1,00 (20 peças)._x000a_04 Diagonais para travamento de andaimes de 1,00 mts. _x000a_04 Barra de ligação para andaimes de 1,00 mts_x000a_05 Plataformas metálicas p/ andaimes de 1,00 mts._x000a_04 Sapata com roscas ajustáveis. " u="1"/>
        <s v="DECA REGISTRO GAVETA HIDRAULICO VOLANTE VD (B) 3/4&quot;_x000a_1510.HD.034" u="1"/>
        <s v="DECA REGISTRO GAVETA HIDRAULICO_x000a_VOLANTE VD (E) 11/2&quot; 1510.HD.112" u="1"/>
        <s v="DECA REGISTRO GAVETA HIDRAULICO_x000a_VOLANTE VD (B) 3/4&quot; 1510.HD.034" u="1"/>
        <s v="_x000a_DRYKOTELA POLIESTER 2X2 CRUA _x000a_RL 1,05X50M" u="1"/>
        <s v="BATER IA 2+2 1/2 V.L.S/ R EGULADO R ()" u="1"/>
        <s v="20 METROS ANDAIME _x000a_20 METROS ESCADA _x000a_3 JOGO PLATAFORMA _x000a_3 JOGO RODA _x000a_1 JOGO SAPATA" u="1"/>
        <s v="CAIXA PASSAGEM CONCRETO 40 x 40 SEM TAMPA" u="1"/>
        <s v="PRESENTE LUCIANO" u="1"/>
        <s v="10 Metros andaimes 1,50 x 1,50 (20 peças)._x000a_04 Diagonais para travamento de andaimes de 1,50 mts. _x000a_02 Barra de ligação para andaimes de 1,50 mts_x000a_04 Plataformas metálicas p/ andaimes de 1,50 mts._x000a_01 Jogo de guarda corpo c/4 peças para andaime de 1,50x1,50 mts._x000a_05 Escadas marinheiro c/ 02 metros de altura._x000a_04 Rodas 6 poliuretano giratória ." u="1"/>
        <s v="JOELHO 45 OCRE 150MM Ref.90G0147" u="1"/>
        <s v="FUTURA STANDARD SUPER RENDIMENTO CAPPUCINO 18LT" u="1"/>
        <s v="DISJ CX MOLD LUKMA TRIPOLAR LKM1 630A 65/100KA" u="1"/>
        <s v=" CABO FLEX 750V 4,0MM2 PT" u="1"/>
        <s v="CINZA" u="1"/>
        <s v="SACO DE GESSO DE 40KG" u="1"/>
        <s v="BKA PROLONGADOR 1/2 X 60MM LONGO R:732" u="1"/>
        <s v="DESCONTO DE CREDITO DISPONIVEL" u="1"/>
        <s v="RETIRA DE ENTULHO" u="1"/>
        <s v="TUBO PVC ESG 50 - AMANCO" u="1"/>
        <s v="Inversor de Frequência_x000a_Modelo: CFW080220T2024PSZ_x000a_Série: 1040967767_x000a_Tensão: 220V TRIF_x000a_Potência: 5 CV" u="1"/>
        <s v="INVERSOR DE FREQUENCIA Modelo: CFW080220T2024PSZ_x000a_Série: 1040967767_x000a_Tensão: 220V TRIF_x000a_Potência: 5 CV" u="1"/>
        <s v="08 METROS ANDAIMES 1,00 X 1,00 (16 PEÇAS)" u="1"/>
        <s v="DIAGONAIS PARA TRAVAMENTO DE ANDAIMES DE 1,00 MTS." u="1"/>
        <s v="BARRA DE LIGAÇÃO PARA ANDAIMES DE 1,00 MTS" u="1"/>
        <s v="PLATAFORMAS METALICAS P/ ANDAIMES DE 1,00 MTS." u="1"/>
        <s v="RODAS 6 POLIURETANO GIRATÓRIA" u="1"/>
        <s v="HASTE ATERR B. CAMADA 3/4 X 2,40MTS" u="1"/>
        <s v="ESCORA PONTUAL METALICA - 3,20 M" u="1"/>
        <s v="ESCORA PONTUAL METALICA - 3,8 M" u="1"/>
        <s v="ESCORA PONTUAL METALICA - 4,5 M" u="1"/>
        <s v="BATER IA 1+1 MINI SEM R EGULADO R ()" u="1"/>
        <s v="IMP THAMES ALTA VELOCIDADE 5 LTS" u="1"/>
        <s v="01 – 0,795 X 0,130 " u="1"/>
        <s v="01 – 0,800 X 0,115 " u="1"/>
        <s v="01 – 0,820 X 0,130 " u="1"/>
        <s v="02 – 0,800 X 0,110 " u="1"/>
        <s v="01 – 0,815 X 0,110 " u="1"/>
        <s v="01 – 0,795 X 0,130 - VIDRO ACIDATO 4MM – SÓ CORTADO" u="1"/>
        <s v="01 – 0,800 X 0,115 - VIDRO ACIDATO 4MM – SÓ CORTADO" u="1"/>
        <s v="01 – 0,820 X 0,130 - VIDRO ACIDATO 4MM – SÓ CORTADO" u="1"/>
        <s v="02 – 0,800 X 0,110 - VIDRO ACIDATO 4MM – SÓ CORTADO" u="1"/>
        <s v="01 – 0,815 X 0,110 - VIDRO ACIDATO 4MM – SÓ CORTADO" u="1"/>
        <s v="01 – 0,820 x 0,150 01 – 0,800 x 0,130 01 – 0,805 x 0,130 01 – 0,820 x 0,155" u="1"/>
        <s v="02 – 0,820 x 0,130 01 – 0,830 x 0,155 01 - 0,800 x 0,130 05 – 0,830 x 0,150" u="1"/>
        <s v="FUTURA FUTURIT ESM SINT.BRANCO 3,6L" u="1"/>
        <s v="MINI DISJUNTOR BIPOLAR 100A CURVA C 4,5K" u="1"/>
        <s v="FUTURIT ESMALTE BRI CAMURCA 3,6L STANDARD FUTURA" u="1"/>
        <s v="Pedra 1   /   3,0M³" u="1"/>
        <s v="CJ.POLLAR C/PL 2 TOMADAS 10A" u="1"/>
        <s v="LOCAÇÃO DE CAÇAMBA" u="1"/>
        <s v="REVESTIMENTO GLACIER WHITE LINE 30X60 BR RET PORTOBELLO" u="1"/>
        <s v="CONJUNTO C/ PLACA 1 INT SIMPLES 4 X 2 10A 250V BR" u="1"/>
        <s v="CONJUNTO C/ PLACA 1 TOMADA 2P + T 4 X 2 10A 250V BR" u="1"/>
        <s v="LAMPADA TUBULAR T8 SUPER LED 18W BIV VIDRO G13 120CM 6500K" u="1"/>
        <s v="CH. Resinado 2.20x1.10x8m/m" u="1"/>
        <s v="Resinado 2.20x1.10x6m/m" u="1"/>
        <s v="100 Metros de cabo coaxial para sistema de CFTV" u="1"/>
        <s v="MATERIAL E COLOCAÇÃO - BANCADA COZINHA" u="1"/>
        <s v="CJ. POLLAR C/PL 1 INT SIMPLES" u="1"/>
        <s v="CJ. POLLAR C/PL 2 TOMADAS 10A" u="1"/>
        <s v="FUTURA PREMIUM TINTA PARA PISO CERAMICA 18L" u="1"/>
        <s v="FUTURA PREMIUM TINTA PISO CONCRETO 18L" u="1"/>
        <s v="LONA PACK LONA PRETA 4X100M 15KG" u="1"/>
        <s v="ROMA 301/007 TRINCHA CABO PRETO/CERDA GRIS 3&quot;" u="1"/>
        <s v="FUTURA PREMIUM TINTA PARA PISO CONCRETO 18L " u="1"/>
        <s v="DISJUNTOR SD62 2P 32A 3KA CURVA C" u="1"/>
        <s v="UNIDUT CONICO S/VEDACAO 3/4" u="1"/>
        <s v="TAMPA PVC - UNICANAL 3/4" u="1"/>
        <s v="LUMINATIA EMERGENCIA COM 30 LED" u="1"/>
        <s v="DECA 4686 325 REPARO VAL.MAX.1.1/4E1.1/2" u="1"/>
        <s v="CEMIX TORN.COZ.MESA B M 1167 C50" u="1"/>
        <s v="VIDROS" u="1"/>
        <s v="PORTA SARRAFEADA 0,72 X 2,10" u="1"/>
        <s v="CART C/ 3 DOBRADIÇA CRO" u="1"/>
        <s v="FECHADURA MAQ.40 CRO" u="1"/>
        <s v="FUTURA STANDARD SUPER RENDIMENTO GELO 18L [EMB 1/1]" u="1"/>
        <s v="FUTURA PREMIUM TINTA PARA PISO CINZA 18L [EMB 1/1]" u="1"/>
      </sharedItems>
    </cacheField>
    <cacheField name="VALOR UNITARIO" numFmtId="0">
      <sharedItems containsBlank="1" containsMixedTypes="1" containsNumber="1" minValue="-7298.03" maxValue="137000" count="3230">
        <n v="12.9"/>
        <n v="400"/>
        <n v="101.75"/>
        <n v="97.38"/>
        <n v="81.02"/>
        <n v="54.77"/>
        <n v="2.2799999999999998"/>
        <n v="3.76"/>
        <n v="12.02"/>
        <n v="5.4"/>
        <n v="2.4900000000000002"/>
        <n v="4.5999999999999996"/>
        <n v="1.76"/>
        <n v="4.78"/>
        <n v="23.54"/>
        <n v="8.98"/>
        <n v="0.73"/>
        <n v="0.53"/>
        <n v="5.26"/>
        <n v="16.149999999999999"/>
        <m/>
        <n v="18.399999999999999"/>
        <n v="14.6"/>
        <n v="84"/>
        <n v="200"/>
        <n v="280"/>
        <n v="850"/>
        <n v="21.51"/>
        <n v="53.91"/>
        <n v="15.26"/>
        <n v="49.41"/>
        <n v="82.71"/>
        <n v="3684.88"/>
        <n v="140"/>
        <n v="180"/>
        <n v="136.66666000000001"/>
        <n v="35.99"/>
        <n v="175.61"/>
        <n v="253.4"/>
        <n v="149.9"/>
        <n v="6.99"/>
        <n v="4.99"/>
        <n v="89.9"/>
        <n v="350"/>
        <n v="198.35"/>
        <n v="295"/>
        <n v="3.1"/>
        <n v="37.44"/>
        <n v="13.22"/>
        <n v="1.52"/>
        <n v="1.71"/>
        <n v="56.54"/>
        <n v="15.03"/>
        <n v="28.47"/>
        <n v="44.33"/>
        <n v="218.13"/>
        <n v="440"/>
        <n v="6.9"/>
        <n v="8.9"/>
        <n v="20.2"/>
        <n v="2.8"/>
        <n v="2.2000000000000002"/>
        <n v="0.8"/>
        <n v="0.7"/>
        <n v="13.8"/>
        <n v="79"/>
        <n v="54.5"/>
        <n v="514"/>
        <n v="1800"/>
        <n v="150"/>
        <n v="5.5"/>
        <n v="33.9"/>
        <n v="109.9"/>
        <n v="24.01"/>
        <n v="104.3"/>
        <n v="2000"/>
        <n v="155"/>
        <n v="10.5"/>
        <n v="21"/>
        <n v="65"/>
        <n v="0"/>
        <n v="164"/>
        <n v="105"/>
        <n v="10.24"/>
        <n v="15"/>
        <n v="24"/>
        <n v="5"/>
        <n v="16"/>
        <n v="70"/>
        <n v="14"/>
        <n v="3"/>
        <n v="6.7"/>
        <n v="2"/>
        <n v="2.4"/>
        <n v="0.9"/>
        <n v="2.1"/>
        <n v="65.5"/>
        <n v="290"/>
        <n v="204"/>
        <n v="25.9"/>
        <n v="8.3000000000000007"/>
        <n v="25"/>
        <n v="18.5"/>
        <n v="36.42"/>
        <n v="27.63"/>
        <n v="53"/>
        <n v="8"/>
        <n v="240"/>
        <n v="4.9000000000000004"/>
        <n v="20"/>
        <n v="2.7"/>
        <n v="89"/>
        <n v="13"/>
        <n v="10"/>
        <n v="230"/>
        <n v="12.16"/>
        <n v="43.35"/>
        <n v="15.91"/>
        <n v="156.03"/>
        <n v="251"/>
        <n v="102.92"/>
        <n v="15.34"/>
        <n v="39.35"/>
        <n v="13.81"/>
        <n v="6.83"/>
        <n v="149.80000000000001"/>
        <n v="34.33"/>
        <n v="83.63"/>
        <n v="5.46"/>
        <n v="12.62"/>
        <n v="22.26"/>
        <n v="10.9"/>
        <n v="8.17"/>
        <n v="65.42"/>
        <n v="22.86"/>
        <n v="3.41"/>
        <n v="0.75"/>
        <n v="6.03"/>
        <n v="6.56"/>
        <n v="334"/>
        <n v="282"/>
        <n v="46.6"/>
        <n v="8.4"/>
        <n v="66"/>
        <n v="80.41"/>
        <n v="33"/>
        <n v="45.543999999999997"/>
        <n v="123.386"/>
        <n v="192.67400000000001"/>
        <n v="318.77800000000002"/>
        <n v="16.209"/>
        <n v="22.617000000000001"/>
        <n v="13.968"/>
        <n v="2.532"/>
        <n v="6.34"/>
        <n v="2.1150000000000002"/>
        <n v="2.1989999999999998"/>
        <n v="2.8210000000000002"/>
        <n v="1.756"/>
        <n v="39.787999999999997"/>
        <n v="7.1559999999999997"/>
        <n v="16.41"/>
        <n v="14.771000000000001"/>
        <n v="17.64"/>
        <n v="84.572000000000003"/>
        <n v="33.003999999999998"/>
        <n v="5.7430000000000003"/>
        <n v="4.8970000000000002"/>
        <n v="5.1779999999999999"/>
        <n v="0.20599999999999999"/>
        <n v="1850"/>
        <n v="2100"/>
        <n v="238"/>
        <n v="1000"/>
        <n v="323"/>
        <n v="137.5"/>
        <n v="3.45"/>
        <n v="20.7"/>
        <n v="25.3"/>
        <n v="80"/>
        <n v="73.62"/>
        <n v="269.89999999999998"/>
        <n v="42.75"/>
        <n v="4.4000000000000004"/>
        <n v="6.5"/>
        <n v="59"/>
        <n v="7.82"/>
        <n v="7.81"/>
        <n v="7.15"/>
        <n v="8.19"/>
        <n v="13.56"/>
        <n v="29.9"/>
        <n v="87.92"/>
        <n v="602.24"/>
        <n v="800"/>
        <n v="300"/>
        <n v="30.31"/>
        <n v="21.38"/>
        <n v="445"/>
        <n v="60"/>
        <n v="1300"/>
        <n v="118.59"/>
        <n v="40"/>
        <n v="69.900000000000006"/>
        <n v="249.9"/>
        <n v="11"/>
        <n v="6"/>
        <n v="63"/>
        <n v="176"/>
        <n v="450"/>
        <n v="4.13"/>
        <n v="41.64"/>
        <n v="19.84"/>
        <n v="44.6"/>
        <n v="196"/>
        <n v="137.72999999999999"/>
        <n v="11.96"/>
        <n v="180.47"/>
        <n v="91.58"/>
        <n v="50"/>
        <n v="-240"/>
        <n v="1700"/>
        <n v="10.59"/>
        <n v="7.54"/>
        <n v="9.23"/>
        <n v="8.64"/>
        <n v="117.6"/>
        <n v="4.2779999999999996"/>
        <n v="13.744"/>
        <n v="2.1579999999999999"/>
        <n v="244.51"/>
        <n v="78.069999999999993"/>
        <n v="175.62"/>
        <n v="1061.3900000000001"/>
        <n v="15.31"/>
        <n v="205.26"/>
        <n v="261.75"/>
        <n v="74.97"/>
        <n v="11.2"/>
        <n v="7.83"/>
        <n v="110.04"/>
        <n v="139.22"/>
        <n v="122.26"/>
        <n v="22.83"/>
        <n v="75.73"/>
        <n v="83.37"/>
        <n v="106.51"/>
        <n v="15.04"/>
        <n v="50.92"/>
        <n v="43.1"/>
        <n v="260"/>
        <n v="9.86"/>
        <n v="30"/>
        <n v="11.25"/>
        <n v="22.5"/>
        <n v="22.89"/>
        <n v="19.22"/>
        <n v="17.899999999999999"/>
        <n v="90"/>
        <n v="-2858.46"/>
        <n v="63.12"/>
        <n v="3080"/>
        <n v="33.6"/>
        <n v="29"/>
        <n v="149"/>
        <n v="4.29"/>
        <n v="380"/>
        <n v="19.57"/>
        <n v="33.229999999999997"/>
        <n v="8.99"/>
        <n v="349"/>
        <n v="179"/>
        <n v="64"/>
        <n v="0.6"/>
        <n v="69"/>
        <n v="130"/>
        <n v="29.8"/>
        <n v="258"/>
        <n v="3.9"/>
        <n v="950"/>
        <n v="100"/>
        <n v="12.5"/>
        <n v="73.510000000000005"/>
        <n v="1647.28"/>
        <n v="320"/>
        <s v="38,05"/>
        <s v="16,38"/>
        <s v="19,74"/>
        <n v="185.9"/>
        <n v="1144.1600000000001"/>
        <n v="17.760000000000002"/>
        <n v="18.89"/>
        <n v="39.200000000000003"/>
        <n v="4.43"/>
        <n v="426.47"/>
        <n v="33.950000000000003"/>
        <n v="608"/>
        <n v="3.55"/>
        <n v="2.25"/>
        <n v="339.9"/>
        <n v="38"/>
        <n v="17"/>
        <n v="3.73"/>
        <n v="169.9"/>
        <n v="768.73"/>
        <n v="18.47"/>
        <n v="2.56"/>
        <n v="11.66"/>
        <n v="16.670000000000002"/>
        <n v="14.14"/>
        <n v="51.85"/>
        <n v="23.34"/>
        <n v="5.39"/>
        <n v="3.88"/>
        <n v="70.97"/>
        <n v="35.76"/>
        <n v="38.700000000000003"/>
        <n v="-87.07"/>
        <n v="34"/>
        <n v="3.5"/>
        <n v="2.5"/>
        <n v="1.65"/>
        <n v="6.8"/>
        <n v="39.9"/>
        <n v="210"/>
        <n v="52"/>
        <n v="54.47"/>
        <n v="86.956500000000005"/>
        <n v="169"/>
        <n v="38.630000000000003"/>
        <n v="63.99"/>
        <n v="12.8"/>
        <n v="48.37"/>
        <n v="10.6"/>
        <n v="8.94"/>
        <n v="292"/>
        <n v="174"/>
        <n v="0.2"/>
        <n v="86.3"/>
        <n v="6.2"/>
        <n v="8.5"/>
        <n v="2.2999999999999998"/>
        <n v="2.9"/>
        <n v="160"/>
        <n v="1.91"/>
        <n v="191"/>
        <n v="0.06"/>
        <n v="0.3"/>
        <n v="8.6999999999999993"/>
        <n v="16.399999999999999"/>
        <n v="355.101"/>
        <n v="1.83"/>
        <n v="16.100000000000001"/>
        <n v="23.99"/>
        <n v="22.47"/>
        <n v="158.9"/>
        <n v="44.4"/>
        <n v="534"/>
        <n v="7.2"/>
        <n v="2.86"/>
        <n v="15.82"/>
        <n v="4.87"/>
        <n v="1.8"/>
        <n v="660"/>
        <n v="125"/>
        <n v="5.99"/>
        <n v="9.09"/>
        <n v="35"/>
        <n v="17.5"/>
        <n v="35.262500000000003"/>
        <n v="18.75"/>
        <n v="102.57"/>
        <n v="198"/>
        <n v="6500"/>
        <n v="259.89999999999998"/>
        <n v="328.14"/>
        <n v="69.5"/>
        <n v="37.29"/>
        <n v="14.24"/>
        <n v="6.81"/>
        <n v="11.6"/>
        <n v="242.81"/>
        <n v="20.9"/>
        <n v="12.32"/>
        <n v="1.59"/>
        <n v="13.53"/>
        <n v="329.13"/>
        <n v="85.32"/>
        <n v="23.45"/>
        <n v="10.92"/>
        <n v="135"/>
        <n v="130.80000000000001"/>
        <n v="53.5"/>
        <n v="15.69"/>
        <n v="21.3"/>
        <n v="32.64"/>
        <n v="8.8000000000000007"/>
        <n v="2.6"/>
        <n v="27.4"/>
        <n v="39.6"/>
        <n v="9"/>
        <n v="13.333299999999999"/>
        <n v="13.5"/>
        <n v="85"/>
        <n v="56.67"/>
        <n v="34.9"/>
        <n v="49.06"/>
        <n v="65.55"/>
        <n v="46.1"/>
        <n v="2.93"/>
        <n v="0.34"/>
        <n v="50.67"/>
        <n v="54.8"/>
        <n v="28.5"/>
        <n v="11.5"/>
        <n v="14.5"/>
        <n v="0.63"/>
        <n v="0.17"/>
        <n v="4.8"/>
        <n v="305"/>
        <n v="185"/>
        <n v="22.2"/>
        <n v="166.5"/>
        <n v="209.9"/>
        <n v="263.8"/>
        <n v="1.82"/>
        <n v="270"/>
        <n v="18"/>
        <n v="7"/>
        <n v="1.9"/>
        <n v="454"/>
        <n v="2750"/>
        <n v="23.9"/>
        <n v="140.28"/>
        <n v="137000"/>
        <n v="18360"/>
        <n v="47.04"/>
        <n v="0.98"/>
        <n v="13.9"/>
        <n v="86.12"/>
        <n v="11.8"/>
        <n v="9.11"/>
        <n v="8.84"/>
        <n v="6.48"/>
        <n v="10.4"/>
        <n v="12.29"/>
        <n v="216.24"/>
        <n v="36.200000000000003"/>
        <n v="0.12"/>
        <n v="0.65"/>
        <n v="63.59"/>
        <n v="19.059999999999999"/>
        <n v="26.9"/>
        <n v="2385.8000000000002"/>
        <n v="83.54"/>
        <n v="28.13"/>
        <n v="9.58"/>
        <n v="600"/>
        <n v="49.02"/>
        <n v="250"/>
        <n v="27.6"/>
        <n v="145"/>
        <n v="71.5"/>
        <n v="48"/>
        <n v="28"/>
        <n v="31"/>
        <n v="68"/>
        <n v="190"/>
        <n v="310"/>
        <n v="17.3"/>
        <n v="27.8"/>
        <n v="6.6"/>
        <n v="6.3"/>
        <n v="5.8"/>
        <n v="5.2"/>
        <n v="1"/>
        <n v="330"/>
        <n v="6.0000000000000001E-3"/>
        <n v="90.9"/>
        <n v="52.4"/>
        <n v="1.36"/>
        <n v="1.53"/>
        <n v="15.9"/>
        <n v="75.5"/>
        <n v="45.36"/>
        <n v="11.9"/>
        <n v="9.9"/>
        <n v="55"/>
        <n v="188.66"/>
        <n v="128.22999999999999"/>
        <n v="164.98"/>
        <n v="66.010000000000005"/>
        <n v="42.9"/>
        <n v="183.9"/>
        <n v="20.5"/>
        <n v="190.5"/>
        <n v="236.1"/>
        <n v="2.4500000000000002"/>
        <n v="6.15"/>
        <n v="2.0499999999999998"/>
        <n v="2.19"/>
        <n v="2.79"/>
        <n v="8.6"/>
        <n v="5.0999999999999996"/>
        <n v="2200"/>
        <n v="170"/>
        <n v="19.46"/>
        <n v="6.27"/>
        <n v="37.9"/>
        <n v="4.8499999999999996"/>
        <n v="3.69"/>
        <n v="1.5"/>
        <n v="212"/>
        <n v="120"/>
        <n v="444.63600000000002"/>
        <n v="169.35"/>
        <n v="12.3"/>
        <n v="6900"/>
        <n v="75"/>
        <n v="14.05"/>
        <n v="46.9"/>
        <n v="265.5"/>
        <n v="116.5"/>
        <n v="34.1"/>
        <n v="36.9"/>
        <n v="8.75"/>
        <n v="3000"/>
        <n v="4.5"/>
        <n v="33.75"/>
        <n v="50.77"/>
        <n v="110.39"/>
        <n v="8.93"/>
        <n v="26.48"/>
        <n v="7.58"/>
        <n v="17.45"/>
        <n v="35.299999999999997"/>
        <n v="9.65"/>
        <n v="12.65"/>
        <n v="2.5499999999999998"/>
        <n v="6.95"/>
        <n v="3.3"/>
        <n v="25.45"/>
        <n v="8.91"/>
        <n v="2.42"/>
        <n v="79.239999999999995"/>
        <n v="225"/>
        <n v="770"/>
        <n v="11.83"/>
        <n v="4.6029999999999998"/>
        <n v="349.9"/>
        <n v="159.9"/>
        <n v="289"/>
        <n v="191.5"/>
        <n v="3.65"/>
        <n v="14.1"/>
        <n v="2.06"/>
        <n v="42.3"/>
        <n v="3.8"/>
        <n v="2.15"/>
        <n v="2.16"/>
        <n v="2.82"/>
        <n v="197"/>
        <n v="6000"/>
        <n v="430"/>
        <n v="1750"/>
        <n v="220"/>
        <n v="4"/>
        <n v="10.38"/>
        <n v="4.1500000000000004"/>
        <n v="3250"/>
        <n v="7.99"/>
        <n v="2.99"/>
        <n v="405"/>
        <n v="550"/>
        <n v="175"/>
        <n v="86.74"/>
        <n v="4.16"/>
        <n v="6.08"/>
        <n v="1.18"/>
        <n v="1.67"/>
        <n v="26.96"/>
        <n v="37.520000000000003"/>
        <n v="20.170000000000002"/>
        <n v="5863.5"/>
        <n v="1.1645000000000001"/>
        <n v="4.7"/>
        <n v="35.9"/>
        <n v="3.99"/>
        <n v="520"/>
        <n v="6708"/>
        <n v="49.9"/>
        <n v="395.9"/>
        <n v="2395.8000000000002"/>
        <n v="3134.5"/>
        <n v="2180"/>
        <n v="1865.16"/>
        <n v="5.6"/>
        <n v="39.5"/>
        <n v="26"/>
        <n v="0.69"/>
        <n v="110.6"/>
        <n v="22.7"/>
        <n v="25.2"/>
        <n v="56.7"/>
        <n v="1063"/>
        <n v="652"/>
        <n v="235.5"/>
        <n v="54"/>
        <n v="28.9"/>
        <n v="14.8"/>
        <n v="1.2"/>
        <n v="0.15"/>
        <n v="7.1"/>
        <n v="21.5"/>
        <n v="93.8"/>
        <n v="93.5"/>
        <n v="0.45"/>
        <n v="186"/>
        <n v="26.78"/>
        <n v="14.44"/>
        <n v="6.74275"/>
        <n v="6.1865300000000003"/>
        <n v="6.1638200000000003"/>
        <n v="18.23038"/>
        <n v="10.953989999999999"/>
        <n v="10.68"/>
        <n v="8.56"/>
        <n v="11.69"/>
        <n v="21.57"/>
        <n v="12.47"/>
        <n v="-1467.97"/>
        <n v="175.18"/>
        <n v="183.54"/>
        <n v="1079.6300000000001"/>
        <n v="248.16"/>
        <n v="215.18"/>
        <n v="266.41000000000003"/>
        <n v="169.25"/>
        <n v="115.9"/>
        <n v="69.7"/>
        <n v="9.42"/>
        <n v="1.94"/>
        <n v="13.43"/>
        <n v="85.9"/>
        <n v="15.65"/>
        <n v="12"/>
        <n v="420"/>
        <n v="19.8"/>
        <n v="73"/>
        <n v="37.51"/>
        <n v="40.9"/>
        <n v="33.89"/>
        <n v="931.33"/>
        <n v="58"/>
        <n v="10.99"/>
        <n v="22.62"/>
        <n v="8.0399999999999991"/>
        <n v="30.63"/>
        <n v="12.36"/>
        <n v="13.51"/>
        <n v="84.96"/>
        <n v="8.61"/>
        <n v="21.28"/>
        <n v="10.130000000000001"/>
        <n v="1.7"/>
        <n v="1.86"/>
        <n v="165"/>
        <n v="14.95"/>
        <n v="4.05"/>
        <n v="117.4"/>
        <n v="849.42"/>
        <n v="2.81"/>
        <n v="68.13"/>
        <n v="5.17"/>
        <n v="1.74"/>
        <n v="141.74"/>
        <n v="124"/>
        <n v="58.4"/>
        <n v="5.9"/>
        <n v="480"/>
        <n v="18.8"/>
        <n v="31.8"/>
        <n v="19.600000000000001"/>
        <n v="42.5"/>
        <n v="121.2"/>
        <n v="236"/>
        <n v="12.95"/>
        <n v="17.8"/>
        <n v="5.15"/>
        <n v="0.22"/>
        <n v="7.7"/>
        <n v="8.0500000000000007"/>
        <n v="3.7"/>
        <n v="313"/>
        <n v="9.6999999999999993"/>
        <n v="9.1999999999999993"/>
        <n v="23"/>
        <n v="140.21"/>
        <n v="76.489999999999995"/>
        <n v="29.89"/>
        <n v="5.75"/>
        <n v="129.9"/>
        <n v="17.399999999999999"/>
        <n v="4.3499999999999996"/>
        <n v="15.02"/>
        <n v="15.56"/>
        <n v="17.14"/>
        <n v="1.17"/>
        <n v="29.4"/>
        <n v="137.03"/>
        <n v="139.47999999999999"/>
        <n v="20.88"/>
        <n v="19.989999999999998"/>
        <n v="309.51"/>
        <n v="56.28"/>
        <n v="55.9"/>
        <n v="16.8"/>
        <n v="3.25"/>
        <n v="99.99"/>
        <n v="15.4"/>
        <n v="5.7"/>
        <n v="7.3"/>
        <n v="40.200000000000003"/>
        <n v="15.95"/>
        <n v="1.1000000000000001"/>
        <n v="34.75"/>
        <n v="195"/>
        <n v="37"/>
        <n v="465"/>
        <n v="625"/>
        <n v="2700"/>
        <n v="-673.5"/>
        <n v="1392.2"/>
        <n v="1530"/>
        <n v="371.9"/>
        <n v="6.6660000000000004"/>
        <n v="19.3"/>
        <n v="500"/>
        <n v="142"/>
        <n v="227"/>
        <n v="178"/>
        <n v="18.899999999999999"/>
        <n v="4.45"/>
        <n v="20.49"/>
        <n v="9.35"/>
        <n v="33.5"/>
        <n v="16.899999999999999"/>
        <n v="53.9"/>
        <n v="3.2"/>
        <n v="24.5"/>
        <n v="23.6"/>
        <n v="0.77"/>
        <n v="13.04"/>
        <n v="54.39"/>
        <n v="31.34"/>
        <n v="3.75"/>
        <n v="15.17"/>
        <n v="199"/>
        <n v="1.99"/>
        <n v="8.14"/>
        <n v="18.32"/>
        <n v="21.34"/>
        <n v="32"/>
        <n v="7.23"/>
        <n v="0.23"/>
        <n v="34.5"/>
        <n v="63.63"/>
        <n v="192.9"/>
        <n v="315.5"/>
        <n v="71.099999999999994"/>
        <n v="41"/>
        <n v="9.99"/>
        <n v="239.9"/>
        <n v="322"/>
        <n v="1604.37"/>
        <n v="36.89"/>
        <n v="57.9"/>
        <n v="16.05"/>
        <n v="4.8099999999999996"/>
        <n v="32.89"/>
        <n v="41.9"/>
        <n v="178.08"/>
        <n v="750"/>
        <n v="22.3"/>
        <n v="6.19"/>
        <n v="16.54"/>
        <n v="32.86"/>
        <n v="7.42"/>
        <n v="49.56"/>
        <n v="152.68"/>
        <n v="14.608000000000001"/>
        <n v="62.389000000000003"/>
        <n v="23.425999999999998"/>
        <n v="17.329999999999998"/>
        <n v="19.55"/>
        <n v="5.83"/>
        <n v="63.37"/>
        <n v="17.170000000000002"/>
        <n v="16.45"/>
        <n v="40.71"/>
        <n v="12.33"/>
        <n v="14.85"/>
        <n v="163.9"/>
        <n v="249.39"/>
        <n v="24.9"/>
        <n v="19.899999999999999"/>
        <n v="65.069999999999993"/>
        <n v="179.9"/>
        <n v="38.17"/>
        <n v="18.989999999999998"/>
        <n v="143.9"/>
        <n v="13.2"/>
        <n v="20.6"/>
        <n v="59.54"/>
        <n v="14.99"/>
        <n v="1050"/>
        <n v="1320"/>
        <n v="113.99"/>
        <n v="7.03"/>
        <n v="1.26"/>
        <n v="3.96"/>
        <n v="33.311999999999998"/>
        <n v="3.2240000000000002"/>
        <n v="2.7759999999999998"/>
        <n v="0.72"/>
        <n v="9.8000000000000007"/>
        <n v="17.600000000000001"/>
        <n v="399.63"/>
        <n v="13.246499999999999"/>
        <n v="20.752099999999999"/>
        <n v="28.884599999999999"/>
        <n v="41.785699999999999"/>
        <n v="64.430000000000007"/>
        <n v="24.1"/>
        <n v="3.56"/>
        <n v="12.54"/>
        <n v="210.6"/>
        <n v="25.5"/>
        <n v="13.3333333"/>
        <n v="46.91"/>
        <n v="169.84"/>
        <n v="40.4"/>
        <n v="435.2"/>
        <n v="1416"/>
        <n v="1.98"/>
        <n v="6.4"/>
        <n v="362"/>
        <n v="338"/>
        <n v="0.1"/>
        <n v="82"/>
        <n v="206.5"/>
        <n v="64.87"/>
        <n v="25.73"/>
        <n v="19.09"/>
        <n v="26.21"/>
        <n v="53.73"/>
        <n v="217.72"/>
        <n v="57.89"/>
        <n v="26.19"/>
        <n v="72.03"/>
        <n v="80.739999999999995"/>
        <n v="9.83"/>
        <n v="67.7"/>
        <n v="2.76"/>
        <n v="4.8899999999999997"/>
        <n v="11.14"/>
        <n v="28.08"/>
        <n v="17.23"/>
        <n v="40.409999999999997"/>
        <n v="13.96"/>
        <n v="42.93"/>
        <n v="20.66"/>
        <n v="36.97"/>
        <n v="79.33"/>
        <n v="484.78"/>
        <n v="845.45"/>
        <n v="5.36"/>
        <n v="28.03"/>
        <n v="0.33"/>
        <n v="0.19"/>
        <n v="7.0000000000000007E-2"/>
        <n v="2.12"/>
        <n v="0.08"/>
        <n v="379.88"/>
        <n v="16.170000000000002"/>
        <n v="7.21"/>
        <n v="3.16"/>
        <n v="36.039200000000001"/>
        <n v="146"/>
        <n v="202"/>
        <n v="85.39"/>
        <n v="24.3"/>
        <n v="16.2"/>
        <n v="181.43"/>
        <n v="226.8"/>
        <n v="2470.6999999999998"/>
        <n v="293.72000000000003"/>
        <n v="31.01"/>
        <n v="5.25"/>
        <n v="70.13"/>
        <n v="423"/>
        <n v="590"/>
        <n v="71.89"/>
        <n v="101.85"/>
        <n v="67"/>
        <n v="15.5"/>
        <n v="16.5"/>
        <n v="7199"/>
        <n v="2747"/>
        <n v="481"/>
        <n v="264.5"/>
        <n v="4.38"/>
        <n v="1637"/>
        <n v="2382.3000000000002"/>
        <n v="39.24"/>
        <n v="66.349999999999994"/>
        <n v="33.17"/>
        <n v="25.4"/>
        <n v="235.08"/>
        <n v="86.1"/>
        <n v="251.82"/>
        <n v="61.42"/>
        <n v="34.340000000000003"/>
        <n v="101.07"/>
        <n v="48.59"/>
        <n v="419.71"/>
        <n v="157.38999999999999"/>
        <n v="50.49"/>
        <n v="9.5"/>
        <n v="122.36"/>
        <n v="151.03416666666601"/>
        <n v="95.47"/>
        <n v="184"/>
        <n v="14.4"/>
        <n v="7.5"/>
        <n v="89.99"/>
        <n v="5.51"/>
        <n v="14.13"/>
        <n v="21.79"/>
        <n v="21.41"/>
        <n v="8.35"/>
        <n v="12.04"/>
        <n v="21.36"/>
        <n v="22.03"/>
        <n v="2900"/>
        <n v="2300"/>
        <n v="87"/>
        <n v="8.81"/>
        <n v="3920"/>
        <n v="226.87"/>
        <n v="57.3"/>
        <n v="10.58"/>
        <n v="3.68"/>
        <n v="39.729999999999997"/>
        <n v="119.9"/>
        <n v="6.26"/>
        <n v="15.39"/>
        <n v="21.37"/>
        <n v="34.130000000000003"/>
        <n v="12.83"/>
        <n v="70.150000000000006"/>
        <n v="7.06"/>
        <n v="11.61"/>
        <n v="119.18"/>
        <n v="154.4"/>
        <n v="7.17"/>
        <n v="9.24"/>
        <n v="3.05"/>
        <n v="139"/>
        <n v="5.6790000000000003"/>
        <n v="28.29"/>
        <n v="1.61"/>
        <n v="33.78"/>
        <n v="19.77"/>
        <n v="3.6"/>
        <n v="78.849999999999994"/>
        <n v="9.16"/>
        <n v="36"/>
        <n v="38.880000000000003"/>
        <n v="114.05"/>
        <n v="249.995"/>
        <n v="1074.8900000000001"/>
        <n v="900"/>
        <n v="143"/>
        <n v="147"/>
        <n v="33.19"/>
        <n v="97.92"/>
        <n v="77.39"/>
        <n v="48.17"/>
        <n v="12.03"/>
        <n v="22.02"/>
        <n v="5.88"/>
        <n v="3.22"/>
        <n v="4.8600000000000003"/>
        <n v="30.305"/>
        <n v="62.64"/>
        <n v="105.6354"/>
        <n v="20.25"/>
        <n v="2.3250000000000002"/>
        <n v="81.92"/>
        <n v="4.57"/>
        <n v="19.23"/>
        <n v="9.9499999999999993"/>
        <n v="20.11"/>
        <n v="133.03"/>
        <n v="10.220000000000001"/>
        <n v="49.6"/>
        <n v="39.799999999999997"/>
        <n v="200.9"/>
        <n v="52.9"/>
        <n v="351.9"/>
        <n v="5.54"/>
        <n v="9.44"/>
        <n v="234.1"/>
        <n v="77.42"/>
        <n v="44.15"/>
        <n v="-184.5"/>
        <n v="26.46"/>
        <n v="33.619999999999997"/>
        <n v="18.809999999999999"/>
        <n v="109.84"/>
        <n v="93.24"/>
        <n v="82.53"/>
        <n v="13.48"/>
        <n v="94.85"/>
        <n v="178.49"/>
        <n v="16.63"/>
        <n v="17.149999999999999"/>
        <n v="11.81"/>
        <n v="25.96"/>
        <n v="306.2"/>
        <n v="176.64"/>
        <n v="13.29"/>
        <n v="76.959999999999994"/>
        <n v="46.61"/>
        <n v="485.75"/>
        <n v="1.96"/>
        <n v="3.258"/>
        <n v="8.43"/>
        <n v="3.78"/>
        <n v="9.5500000000000007"/>
        <n v="22.61"/>
        <n v="19.73"/>
        <n v="52.8"/>
        <n v="-21.87"/>
        <n v="1878"/>
        <n v="206.4"/>
        <n v="45.8"/>
        <n v="73.709999999999994"/>
        <n v="46.77"/>
        <n v="897.96"/>
        <n v="4.55"/>
        <n v="702"/>
        <n v="47"/>
        <n v="41.79"/>
        <n v="102"/>
        <n v="57.63"/>
        <n v="5.72"/>
        <n v="42"/>
        <n v="12500"/>
        <n v="7.19"/>
        <n v="4.9800000000000004"/>
        <n v="19.38"/>
        <n v="10.75"/>
        <n v="51.7"/>
        <n v="43.75"/>
        <n v="115.94"/>
        <n v="0.56999999999999995"/>
        <n v="2.54"/>
        <n v="284.72000000000003"/>
        <n v="45"/>
        <n v="126"/>
        <n v="51.52"/>
        <n v="42.62"/>
        <n v="26.666666599999999"/>
        <n v="79.09"/>
        <n v="13.84"/>
        <n v="70.900000000000006"/>
        <n v="61.98"/>
        <n v="31.35"/>
        <n v="716"/>
        <n v="3.4"/>
        <n v="3.15"/>
        <n v="0.55000000000000004"/>
        <n v="1.35"/>
        <n v="59.9"/>
        <n v="14.3"/>
        <n v="51.4"/>
        <n v="15.8"/>
        <n v="0.05"/>
        <n v="0.24"/>
        <n v="30.2"/>
        <n v="168.79"/>
        <n v="8.8699999999999992"/>
        <n v="169.7"/>
        <n v="7000"/>
        <n v="1.58"/>
        <n v="0.67"/>
        <n v="0.5"/>
        <n v="74.650000000000006"/>
        <n v="57"/>
        <n v="192"/>
        <n v="0.625"/>
        <n v="8000"/>
        <n v="11426"/>
        <n v="30.8"/>
        <n v="48.3"/>
        <n v="14.7"/>
        <n v="29.6"/>
        <n v="9.1"/>
        <n v="23.8"/>
        <n v="8.1999999999999993"/>
        <n v="89.764499999999998"/>
        <n v="33.673299999999998"/>
        <n v="4.2"/>
        <n v="14.2"/>
        <n v="28.6"/>
        <n v="1.3"/>
        <n v="44"/>
        <n v="4.91"/>
        <n v="6.42"/>
        <n v="6.31"/>
        <n v="258.8"/>
        <n v="675.2"/>
        <n v="430.9"/>
        <n v="28.25"/>
        <n v="54.37"/>
        <n v="3.93"/>
        <n v="121.99"/>
        <n v="0.97"/>
        <n v="42.56"/>
        <n v="12.86"/>
        <n v="31.48"/>
        <n v="2.44"/>
        <n v="57.18"/>
        <n v="14.25"/>
        <n v="12.12"/>
        <n v="94"/>
        <n v="28.8"/>
        <n v="1.4"/>
        <n v="77.2"/>
        <n v="22.19"/>
        <n v="21.71"/>
        <n v="12.15"/>
        <n v="3.42"/>
        <n v="502"/>
        <n v="536"/>
        <n v="83"/>
        <n v="-526.9"/>
        <n v="174.9"/>
        <n v="37.99"/>
        <n v="29.99"/>
        <n v="95"/>
        <n v="44.85"/>
        <n v="222"/>
        <n v="5.04"/>
        <n v="48.84"/>
        <n v="79.900000000000006"/>
        <n v="268.12"/>
        <n v="44.78"/>
        <n v="79.739999999999995"/>
        <n v="12.88"/>
        <n v="353.69"/>
        <n v="17.62"/>
        <n v="16.96"/>
        <n v="20.93"/>
        <n v="11.05"/>
        <n v="20.64"/>
        <n v="161.82"/>
        <n v="72.58"/>
        <n v="19.28"/>
        <n v="9.32"/>
        <n v="11.1"/>
        <n v="390.31"/>
        <n v="14.49"/>
        <n v="299.49"/>
        <n v="71.8"/>
        <n v="16.940000000000001"/>
        <n v="306.7"/>
        <n v="4.33"/>
        <n v="21.56"/>
        <n v="71.400000000000006"/>
        <n v="128.33000000000001"/>
        <n v="545.77"/>
        <n v="164.1"/>
        <n v="50.02"/>
        <n v="477"/>
        <n v="20.48"/>
        <n v="9.93"/>
        <n v="118.67"/>
        <n v="8.9499999999999993"/>
        <n v="7.55"/>
        <n v="89.41"/>
        <n v="-498.68"/>
        <n v="7.16"/>
        <n v="7.91"/>
        <n v="7.9"/>
        <n v="25.33"/>
        <n v="35.44"/>
        <n v="88.27"/>
        <n v="8.7100000000000009"/>
        <n v="2.2400000000000002"/>
        <n v="98"/>
        <n v="460"/>
        <n v="350.61"/>
        <n v="91.46"/>
        <n v="10.88"/>
        <n v="62"/>
        <n v="12.09"/>
        <n v="4307"/>
        <n v="7.008"/>
        <n v="3.5649999999999999"/>
        <n v="15.23"/>
        <n v="48.47"/>
        <n v="8.49"/>
        <n v="3.57"/>
        <n v="10.98"/>
        <n v="2420"/>
        <n v="117.19"/>
        <n v="0.26"/>
        <n v="3.39"/>
        <n v="2.1800000000000002"/>
        <n v="2250"/>
        <n v="21.69"/>
        <n v="150.40100000000001"/>
        <n v="6.5069999999999997"/>
        <n v="9.5079999999999991"/>
        <n v="4.17"/>
        <n v="37.49"/>
        <n v="10.94"/>
        <n v="64.510000000000005"/>
        <n v="57.01"/>
        <n v="13.39"/>
        <n v="19.43"/>
        <n v="3.43"/>
        <n v="15.27"/>
        <n v="107.5"/>
        <n v="82.61"/>
        <n v="174.84"/>
        <n v="20.18"/>
        <n v="21.32"/>
        <n v="30.55"/>
        <n v="5.55"/>
        <n v="100.19499999999999"/>
        <n v="990"/>
        <n v="317.89"/>
        <n v="1135"/>
        <n v="13.17"/>
        <n v="13.7"/>
        <n v="9.18"/>
        <n v="34.950000000000003"/>
        <n v="13.93"/>
        <n v="0.25"/>
        <n v="591.82000000000005"/>
        <n v="454.5"/>
        <n v="49.65"/>
        <n v="72.239999999999995"/>
        <n v="503.88"/>
        <n v="266.67"/>
        <n v="45.91"/>
        <n v="99.88"/>
        <n v="11.07"/>
        <n v="47.05"/>
        <n v="224.28"/>
        <n v="13.95"/>
        <n v="78.63"/>
        <n v="13.32"/>
        <n v="88.28"/>
        <n v="43.43"/>
        <n v="10.64"/>
        <n v="180.81"/>
        <n v="10.29"/>
        <n v="7.59"/>
        <n v="44.82"/>
        <n v="6.02"/>
        <n v="9.07"/>
        <n v="45.9"/>
        <n v="74.040000000000006"/>
        <n v="1.89"/>
        <n v="6.29"/>
        <n v="74.28"/>
        <n v="3.59"/>
        <n v="94.64"/>
        <n v="104"/>
        <n v="403"/>
        <n v="241.9"/>
        <n v="68.95"/>
        <n v="67.900000000000006"/>
        <n v="13.82"/>
        <n v="29.15"/>
        <n v="226"/>
        <n v="99.8"/>
        <n v="964"/>
        <n v="2230"/>
        <n v="29.3"/>
        <n v="75.2"/>
        <n v="10.8"/>
        <n v="22.6"/>
        <n v="7.6"/>
        <n v="95.75"/>
        <n v="2.58"/>
        <n v="34.6"/>
        <n v="10.26"/>
        <n v="306.89999999999998"/>
        <n v="11.39"/>
        <n v="22.59"/>
        <n v="92.32"/>
        <n v="107.81"/>
        <n v="65.900000000000006"/>
        <n v="7.62"/>
        <n v="7.97"/>
        <n v="9.36"/>
        <n v="8.27"/>
        <n v="16.78"/>
        <n v="-807.42"/>
        <n v="50.31"/>
        <n v="181.5"/>
        <n v="11.42"/>
        <n v="16.64"/>
        <n v="1681.633"/>
        <n v="343.11500000000001"/>
        <n v="179.93100000000001"/>
        <n v="155.6"/>
        <n v="0.89"/>
        <n v="7.4"/>
        <n v="14.72"/>
        <n v="5.33"/>
        <n v="41.6"/>
        <n v="5.3"/>
        <n v="25.6"/>
        <n v="5.95"/>
        <n v="155.80000000000001"/>
        <n v="241.5"/>
        <n v="27.2"/>
        <n v="70.7"/>
        <n v="2.33"/>
        <n v="10.95"/>
        <n v="3.95"/>
        <n v="4.95"/>
        <n v="12.78"/>
        <n v="13.16"/>
        <n v="1439"/>
        <n v="12.6"/>
        <n v="13.3"/>
        <n v="143.4"/>
        <n v="560"/>
        <n v="71.428569999999993"/>
        <n v="544.48"/>
        <n v="463.57"/>
        <n v="271.79000000000002"/>
        <n v="206.34"/>
        <n v="166.35"/>
        <n v="138.84"/>
        <n v="418.14"/>
        <n v="91.9"/>
        <n v="41.25"/>
        <n v="39.49"/>
        <n v="6.25"/>
        <n v="10.37"/>
        <n v="41.22"/>
        <n v="183.97"/>
        <n v="111.17"/>
        <n v="44.61"/>
        <n v="35.11"/>
        <n v="30.05"/>
        <n v="19.010000000000002"/>
        <n v="15.49"/>
        <n v="94.65"/>
        <n v="128.30000000000001"/>
        <n v="31.9"/>
        <n v="8.9600000000000009"/>
        <n v="112.5"/>
        <n v="10.61"/>
        <n v="153.09"/>
        <n v="13.42"/>
        <n v="55.56"/>
        <n v="385.5"/>
        <n v="21.9"/>
        <n v="32.9"/>
        <n v="11.4285"/>
        <n v="2.3199999999999998"/>
        <n v="-5872.2"/>
        <n v="214"/>
        <n v="299.89999999999998"/>
        <n v="667"/>
        <n v="630"/>
        <n v="637"/>
        <n v="503"/>
        <n v="592"/>
        <n v="643"/>
        <n v="508"/>
        <n v="598"/>
        <n v="96"/>
        <n v="-736"/>
        <n v="2544"/>
        <n v="354.9"/>
        <n v="386"/>
        <n v="14.9"/>
        <n v="219.9"/>
        <n v="3600"/>
        <n v="56.99"/>
        <n v="41.65"/>
        <n v="23.071000000000002"/>
        <n v="75.286000000000001"/>
        <n v="83.635829999999999"/>
        <n v="22"/>
        <n v="113.65"/>
        <n v="20.21"/>
        <n v="442.1"/>
        <n v="293.89999999999998"/>
        <n v="198.8"/>
        <n v="5.85"/>
        <n v="5.47"/>
        <n v="370"/>
        <n v="25.8"/>
        <n v="0.51"/>
        <n v="66.95"/>
        <n v="35.4"/>
        <n v="47.7"/>
        <n v="8.15"/>
        <n v="216.9"/>
        <n v="319.89999999999998"/>
        <n v="26.65"/>
        <n v="14.27"/>
        <n v="14.78"/>
        <n v="14.93"/>
        <n v="7.47"/>
        <n v="153.62"/>
        <n v="74.900000000000006"/>
        <n v="92"/>
        <n v="29.64"/>
        <n v="37.5"/>
        <n v="6.45"/>
        <n v="63.5"/>
        <n v="5.66"/>
        <n v="231.9"/>
        <n v="63.6"/>
        <n v="76.19"/>
        <n v="330.8"/>
        <n v="339"/>
        <n v="36.6"/>
        <n v="11.85"/>
        <n v="53.529000000000003"/>
        <n v="1.0840000000000001"/>
        <n v="20.853999999999999"/>
        <n v="13.557"/>
        <n v="1.752"/>
        <n v="2.1360000000000001"/>
        <n v="0.502"/>
        <n v="8.1229999999999993"/>
        <n v="23.53"/>
        <n v="4.5129999999999999"/>
        <n v="26.7"/>
        <n v="17.100000000000001"/>
        <n v="1.06"/>
        <n v="68.900000000000006"/>
        <n v="40.369999999999997" u="1"/>
        <n v="240.5" u="1"/>
        <n v="-32.46" u="1"/>
        <n v="-836" u="1"/>
        <n v="-1232" u="1"/>
        <n v="-5872" u="1"/>
        <n v="5872" u="1"/>
        <n v="43.95" u="1"/>
        <n v="2.95" u="1"/>
        <n v="27.9" u="1"/>
        <n v="10.922000000000001" u="1"/>
        <n v="15.913" u="1"/>
        <n v="1608.1880000000001" u="1"/>
        <n v="328.13" u="1"/>
        <n v="172.072" u="1"/>
        <n v="18.161000000000001" u="1"/>
        <n v="13.97" u="1"/>
        <n v="22.402999999999999" u="1"/>
        <n v="290.01" u="1"/>
        <n v="129.6" u="1"/>
        <n v="45.2" u="1"/>
        <n v="22.28" u="1"/>
        <n v="16675" u="1"/>
        <n v="37.799999999999997" u="1"/>
        <n v="9.98" u="1"/>
        <n v="8253" u="1"/>
        <n v="33.305" u="1"/>
        <n v="146.28" u="1"/>
        <n v="23.21" u="1"/>
        <n v="16.190000000000001" u="1"/>
        <n v="648.32000000000005" u="1"/>
        <n v="32.14" u="1"/>
        <n v="64.534999999999997" u="1"/>
        <n v="249.99" u="1"/>
        <n v="36.99" u="1"/>
        <n v="336.08" u="1"/>
        <n v="52.5" u="1"/>
        <n v="134" u="1"/>
        <n v="673.5" u="1"/>
        <n v="-207.03" u="1"/>
        <n v="127.5" u="1"/>
        <n v="19" u="1"/>
        <n v="20.8" u="1"/>
        <n v="74" u="1"/>
        <n v="-1462.09" u="1"/>
        <n v="1462.09" u="1"/>
        <n v="-1465.03" u="1"/>
        <n v="26.38" u="1"/>
        <n v="5800" u="1"/>
        <n v="34.520000000000003" u="1"/>
        <n v="2.46" u="1"/>
        <n v="395" u="1"/>
        <n v="226.57499999999999" u="1"/>
        <n v="4.6020000000000003" u="1"/>
        <n v="41.05" u="1"/>
        <n v="237.03" u="1"/>
        <n v="178.62" u="1"/>
        <n v="7497" u="1"/>
        <n v="23.362500000000001" u="1"/>
        <n v="108.12" u="1"/>
        <n v="26.58" u="1"/>
        <n v="135.30000000000001" u="1"/>
        <n v="17000" u="1"/>
        <n v="82.9" u="1"/>
        <n v="1828.66" u="1"/>
        <n v="1267.2" u="1"/>
        <n v="-233.94" u="1"/>
        <n v="8.39" u="1"/>
        <n v="2858.46" u="1"/>
        <n v="1756" u="1"/>
        <n v="34.53" u="1"/>
        <n v="24.99" u="1"/>
        <n v="405.82" u="1"/>
        <n v="6.85" u="1"/>
        <n v="18.38" u="1"/>
        <n v="325.11" u="1"/>
        <n v="7.27" u="1"/>
        <n v="86.986900000000006" u="1"/>
        <n v="33.99" u="1"/>
        <n v="3471.89" u="1"/>
        <n v="-4338.17" u="1"/>
        <n v="261" u="1"/>
        <n v="11210.27" u="1"/>
        <n v="11259" u="1"/>
        <n v="389.5" u="1"/>
        <n v="1152.7" u="1"/>
        <n v="1470" u="1"/>
        <n v="1103.19" u="1"/>
        <n v="49" u="1"/>
        <n v="7.22" u="1"/>
        <n v="124.35" u="1"/>
        <n v="122.4" u="1"/>
        <n v="1798.8" u="1"/>
        <n v="1156.67" u="1"/>
        <n v="1432" u="1"/>
        <n v="101.22" u="1"/>
        <n v="867.39" u="1"/>
        <n v="134.44" u="1"/>
        <n v="410" u="1"/>
        <n v="349.5" u="1"/>
        <n v="167.79" u="1"/>
        <n v="13.41" u="1"/>
        <n v="357.24" u="1"/>
        <n v="132.69" u="1"/>
        <n v="858.99" u="1"/>
        <n v="351.96" u="1"/>
        <n v="443.04" u="1"/>
        <n v="97" u="1"/>
        <n v="14900" u="1"/>
        <n v="858.9" u="1"/>
        <n v="1040.3699999999999" u="1"/>
        <n v="115.31" u="1"/>
        <n v="2838.65" u="1"/>
        <n v="17.809999999999999" u="1"/>
        <n v="809.54" u="1"/>
        <n v="2453" u="1"/>
        <n v="5404.7" u="1"/>
        <n v="47.99" u="1"/>
        <n v="22.99" u="1"/>
        <n v="84.9" u="1"/>
        <n v="2452.17" u="1"/>
        <n v="-7298.03" u="1"/>
        <n v="189.9" u="1"/>
        <n v="1175.7" u="1"/>
        <n v="330.49" u="1"/>
        <n v="1728.59" u="1"/>
        <n v="34.200000000000003" u="1"/>
        <n v="3498.6" u="1"/>
        <n v="400.4" u="1"/>
        <n v="78" u="1"/>
        <n v="429.5" u="1"/>
        <n v="45.57" u="1"/>
        <n v="27.99" u="1"/>
        <n v="-7292.44" u="1"/>
        <n v="4553.71" u="1"/>
        <n v="42.99" u="1"/>
        <n v="-1058.6199999999999" u="1"/>
        <n v="708.65" u="1"/>
        <n v="17.989999999999998" u="1"/>
        <n v="-352.42" u="1"/>
        <n v="241.73" u="1"/>
        <n v="17.37" u="1"/>
        <n v="9.2200000000000006" u="1"/>
        <n v="9.6" u="1"/>
        <n v="99.9" u="1"/>
        <n v="962.15" u="1"/>
        <n v="22176.18" u="1"/>
        <n v="49.8" u="1"/>
        <n v="59.99" u="1"/>
        <n v="15.99" u="1"/>
        <n v="1221.17" u="1"/>
        <n v="-2852.07" u="1"/>
        <n v="22.46" u="1"/>
        <n v="5.71" u="1"/>
        <n v="14.21" u="1"/>
        <n v="144.22" u="1"/>
        <n v="31.52" u="1"/>
        <n v="10.47" u="1"/>
        <n v="19.100000000000001" u="1"/>
        <n v="17.059999999999999" u="1"/>
        <n v="16.66" u="1"/>
        <n v="10.46" u="1"/>
        <n v="47.26" u="1"/>
        <n v="16.25" u="1"/>
        <n v="32.72" u="1"/>
        <n v="92.81" u="1"/>
        <n v="7.08" u="1"/>
        <n v="6.39" u="1"/>
        <n v="126.78" u="1"/>
        <n v="49.55" u="1"/>
        <n v="0.57999999999999996" u="1"/>
        <n v="5.12" u="1"/>
        <n v="2.13" u="1"/>
        <n v="23.55" u="1"/>
        <n v="64.03" u="1"/>
        <n v="37.020000000000003" u="1"/>
        <n v="17.04" u="1"/>
        <n v="3.49" u="1"/>
        <n v="0.46" u="1"/>
        <n v="34.31" u="1"/>
        <n v="4120.2" u="1"/>
        <n v="-540.39999999999964" u="1"/>
        <n v="760.92" u="1"/>
        <n v="28.18" u="1"/>
        <n v="45.74" u="1"/>
        <n v="0.54" u="1"/>
        <n v="4.7300000000000004" u="1"/>
        <n v="21.74" u="1"/>
        <n v="59.1" u="1"/>
        <n v="35.26" u="1"/>
        <n v="15.73" u="1"/>
        <n v="0.42" u="1"/>
        <n v="0.64" u="1"/>
        <n v="31.67" u="1"/>
        <n v="32.92" u="1"/>
        <n v="28.85" u="1"/>
        <n v="12.49" u="1"/>
        <n v="7.92" u="1"/>
        <n v="9.0500000000000007" u="1"/>
        <n v="7.44" u="1"/>
        <n v="7.41" u="1"/>
        <n v="8.7799999999999994" u="1"/>
        <n v="7.45" u="1"/>
        <n v="8.42" u="1"/>
        <n v="8.4700000000000006" u="1"/>
        <n v="118.13" u="1"/>
        <n v="11.21" u="1"/>
        <n v="11.06" u="1"/>
        <n v="91.7" u="1"/>
        <n v="38.9" u="1"/>
        <n v="15.79" u="1"/>
        <n v="610.09" u="1"/>
        <n v="-1446.22" u="1"/>
        <n v="37.56" u="1"/>
        <n v="1.75" u="1"/>
        <n v="182" u="1"/>
        <n v="3236" u="1"/>
        <n v="1488.02" u="1"/>
        <n v="4062.37" u="1"/>
        <n v="-4033.84" u="1"/>
        <n v="36.799999999999997" u="1"/>
        <n v="2.48333" u="1"/>
        <n v="56" u="1"/>
        <n v="21.032" u="1"/>
        <n v="358.9" u="1"/>
        <n v="4.4800000000000004" u="1"/>
        <n v="1.08" u="1"/>
        <n v="3.46" u="1"/>
        <n v="31.59" u="1"/>
        <n v="82.02" u="1"/>
        <n v="21.27" u="1"/>
        <n v="88.18" u="1"/>
        <n v="6.05" u="1"/>
        <n v="2.65" u="1"/>
        <n v="0.79" u="1"/>
        <n v="212.39" u="1"/>
        <n v="7.77" u="1"/>
        <n v="6.96" u="1"/>
        <n v="13.33" u="1"/>
        <n v="47.02" u="1"/>
        <n v="89.86" u="1"/>
        <n v="5.53" u="1"/>
        <n v="24.29" u="1"/>
        <n v="46.16" u="1"/>
        <n v="127.97" u="1"/>
        <n v="15.71" u="1"/>
        <n v="19.39" u="1"/>
        <n v="13.76" u="1"/>
        <n v="7.33" u="1"/>
        <n v="22.49" u="1"/>
        <n v="5.01" u="1"/>
        <n v="3.98" u="1"/>
        <n v="24.79" u="1"/>
        <n v="4.58" u="1"/>
        <n v="6.66" u="1"/>
        <n v="160.88" u="1"/>
        <n v="20.27" u="1"/>
        <n v="3.18" u="1"/>
        <n v="75.72" u="1"/>
        <n v="470" u="1"/>
        <n v="425.16" u="1"/>
        <n v="7.73" u="1"/>
        <n v="592.26" u="1"/>
        <n v="80.45" u="1"/>
        <n v="134.4" u="1"/>
        <n v="1.1100000000000001" u="1"/>
        <n v="69.08" u="1"/>
        <n v="309.89999999999998" u="1"/>
        <n v="17.39" u="1"/>
        <n v="69.680000000000007" u="1"/>
        <n v="13.85" u="1"/>
        <n v="23.4" u="1"/>
        <n v="367.3" u="1"/>
        <n v="254.7" u="1"/>
        <n v="65.2" u="1"/>
        <n v="10.3" u="1"/>
        <n v="4.3" u="1"/>
        <n v="4.0999999999999996" u="1"/>
        <n v="10.199999999999999" u="1"/>
        <n v="1870.24" u="1"/>
        <n v="-2899.25" u="1"/>
        <n v="22.9" u="1"/>
        <n v="1640.47" u="1"/>
        <n v="-2489.5500000000002" u="1"/>
        <n v="107.91" u="1"/>
        <n v="5.77" u="1"/>
        <n v="240.3" u="1"/>
        <n v="17849.349999999999" u="1"/>
        <n v="-2798.6999999999971" u="1"/>
        <n v="16100" u="1"/>
        <n v="-2450" u="1"/>
        <n v="15.24" u="1"/>
        <n v="17.43" u="1"/>
        <n v="61.29" u="1"/>
        <n v="32.17" u="1"/>
        <n v="274.8" u="1"/>
        <n v="20.3" u="1"/>
        <n v="38.6" u="1"/>
        <n v="41.5" u="1"/>
        <n v="71.900000000000006" u="1"/>
        <n v="46.44" u="1"/>
        <n v="4.4400000000000004" u="1"/>
        <n v="26.2" u="1"/>
        <n v="11.4" u="1"/>
        <n v="11.43" u="1"/>
        <n v="35.75" u="1"/>
        <n v="219.81299999999999" u="1"/>
        <n v="177.26499999999999" u="1"/>
        <n v="42.95" u="1"/>
        <n v="44.09" u="1"/>
        <n v="3.71" u="1"/>
        <n v="7.18" u="1"/>
        <n v="3.74" u="1"/>
        <n v="258.33333299999998" u="1"/>
        <n v="244.33" u="1"/>
        <n v="43.09" u="1"/>
        <n v="71.2" u="1"/>
        <n v="26.24" u="1"/>
        <n v="167.15" u="1"/>
        <n v="8.4600000000000009" u="1"/>
        <n v="6.88" u="1"/>
        <n v="146.88" u="1"/>
        <n v="0.92" u="1"/>
        <n v="204.9" u="1"/>
        <n v="306" u="1"/>
        <n v="158" u="1"/>
        <n v="41.7" u="1"/>
        <n v="490" u="1"/>
        <n v="888" u="1"/>
        <n v="138" u="1"/>
        <n v="645" u="1"/>
        <n v="468" u="1"/>
        <n v="2500" u="1"/>
        <n v="1100" u="1"/>
        <n v="5200" u="1"/>
        <n v="-1567" u="1"/>
        <n v="24.04" u="1"/>
        <n v="54.32" u="1"/>
        <n v="10.09" u="1"/>
        <n v="26.45" u="1"/>
        <n v="17.63" u="1"/>
        <n v="5.4893000000000001" u="1"/>
        <n v="17.32" u="1"/>
        <n v="109" u="1"/>
        <n v="56.65" u="1"/>
        <n v="-34.700000000000003" u="1"/>
        <n v="41.262" u="1"/>
        <n v="15.474" u="1"/>
        <n v="2.1760000000000002" u="1"/>
        <n v="700" u="1"/>
        <n v="288" u="1"/>
        <n v="11.333299999999999" u="1"/>
        <n v="33.3333333" u="1"/>
        <n v="2.11" u="1"/>
        <n v="6.22" u="1"/>
        <n v="1.24" u="1"/>
        <n v="22.79" u="1"/>
        <n v="11.71" u="1"/>
        <n v="23.04" u="1"/>
        <n v="235" u="1"/>
        <n v="100.74" u="1"/>
        <n v="34.58" u="1"/>
        <n v="29.5" u="1"/>
        <n v="54.56" u="1"/>
        <n v="21.8" u="1"/>
        <n v="6.1" u="1"/>
        <n v="1.68" u="1"/>
        <n v="31.1" u="1"/>
        <n v="45.21" u="1"/>
        <n v="204.19" u="1"/>
        <n v="408.96" u="1"/>
        <n v="742.36" u="1"/>
        <n v="22.4" u="1"/>
        <n v="48.11" u="1"/>
        <n v="244.01" u="1"/>
        <n v="59.84" u="1"/>
        <n v="496.5" u="1"/>
        <n v="36.5" u="1"/>
        <n v="206" u="1"/>
        <n v="44.98" u="1"/>
        <n v="43" u="1"/>
        <n v="19.97" u="1"/>
        <n v="7.04" u="1"/>
        <n v="190.3" u="1"/>
        <n v="8.59" u="1"/>
        <n v="34.81" u="1"/>
        <n v="21.2" u="1"/>
        <n v="131" u="1"/>
        <n v="9.4" u="1"/>
        <n v="19.399999999999999" u="1"/>
        <n v="59.6" u="1"/>
        <n v="522" u="1"/>
        <n v="11.764705882352899" u="1"/>
        <n v="9.46428571428571" u="1"/>
        <n v="13.26" u="1"/>
        <n v="8.32" u="1"/>
        <n v="6.77" u="1"/>
        <n v="156.12" u="1"/>
        <n v="15.12" u="1"/>
        <n v="12.06" u="1"/>
        <n v="36.29" u="1"/>
        <n v="167.4" u="1"/>
        <n v="-200" u="1"/>
        <n v="9.17" u="1"/>
        <n v="27.5" u="1"/>
        <n v="26.28" u="1"/>
        <n v="0.09" u="1"/>
        <n v="16.87" u="1"/>
        <n v="2.92" u="1"/>
        <n v="1.23" u="1"/>
        <n v="164.65" u="1"/>
        <n v="97.46" u="1"/>
        <n v="178.64" u="1"/>
        <n v="80.27" u="1"/>
        <n v="49.19" u="1"/>
        <n v="7.49" u="1"/>
        <n v="57.24" u="1"/>
        <n v="64.06" u="1"/>
        <n v="262.98" u="1"/>
        <n v="60.64" u="1"/>
        <n v="21.7" u="1"/>
        <n v="199.9" u="1"/>
        <n v="30.1" u="1"/>
        <n v="17.28" u="1"/>
        <n v="358.29" u="1"/>
        <n v="41.39" u="1"/>
        <n v="3.83" u="1"/>
        <n v="3.14" u="1"/>
        <n v="96.77" u="1"/>
        <n v="76.98" u="1"/>
        <n v="57.76" u="1"/>
        <n v="6.17" u="1"/>
        <n v="11.29" u="1"/>
        <n v="3.38" u="1"/>
        <n v="16.32" u="1"/>
        <n v="5.41" u="1"/>
        <n v="32.979999999999997" u="1"/>
        <n v="15.61" u="1"/>
        <n v="14.83" u="1"/>
        <n v="264" u="1"/>
        <n v="373" u="1"/>
        <n v="47.6" u="1"/>
        <n v="114" u="1"/>
        <n v="-49.81" u="1"/>
        <n v="249" u="1"/>
        <n v="43.6" u="1"/>
        <n v="195.75" u="1"/>
        <n v="6.75" u="1"/>
        <n v="96.875" u="1"/>
        <n v="720" u="1"/>
        <n v="144.9" u="1"/>
        <n v="17.428999999999998" u="1"/>
        <n v="13.986000000000001" u="1"/>
        <n v="2.2850000000000001" u="1"/>
        <n v="104.6" u="1"/>
        <n v="39.99" u="1"/>
        <n v="0.48" u="1"/>
        <n v="0.68" u="1"/>
        <n v="7.76" u="1"/>
        <n v="3.62" u="1"/>
        <n v="32.75" u="1"/>
        <n v="64.98" u="1"/>
        <n v="0.35" u="1"/>
        <n v="13.74" u="1"/>
        <n v="14.16" u="1"/>
        <n v="1.46" u="1"/>
        <n v="6.36" u="1"/>
        <n v="11.363636363636299" u="1"/>
        <n v="10.53" u="1"/>
        <n v="209.67" u="1"/>
        <n v="23.95" u="1"/>
        <n v="139.9" u="1"/>
        <n v="111" u="1"/>
        <n v="24.6" u="1"/>
        <n v="90.29" u="1"/>
        <n v="146.72999999999999" u="1"/>
        <n v="158.78" u="1"/>
        <n v="30.3" u="1"/>
        <n v="47.22" u="1"/>
        <n v="4.0599999999999996" u="1"/>
        <n v="26.8" u="1"/>
        <n v="18.48" u="1"/>
        <n v="17.91" u="1"/>
        <n v="16.02" u="1"/>
        <n v="17.55" u="1"/>
        <n v="92.9" u="1"/>
        <n v="48.6" u="1"/>
        <n v="13.1" u="1"/>
        <n v="675" u="1"/>
        <n v="45.44" u="1"/>
        <n v="32.5" u="1"/>
        <n v="177" u="1"/>
        <n v="0.91" u="1"/>
        <n v="5.18" u="1"/>
        <n v="10.89" u="1"/>
        <n v="4.21" u="1"/>
        <n v="71.64" u="1"/>
        <n v="49.99" u="1"/>
        <n v="388.25" u="1"/>
        <n v="8.41" u="1"/>
        <n v="28.09" u="1"/>
        <n v="17.78" u="1"/>
        <n v="12.57" u="1"/>
        <n v="0.83" u="1"/>
        <n v="39.409999999999997" u="1"/>
        <n v="3.04" u="1"/>
        <n v="1.37" u="1"/>
        <n v="15.01" u="1"/>
        <n v="117.56" u="1"/>
        <n v="61.07" u="1"/>
        <n v="31.05" u="1"/>
        <n v="40.950000000000003" u="1"/>
        <n v="15.6" u="1"/>
        <n v="99" u="1"/>
        <n v="39.770000000000003" u="1"/>
        <n v="37.950000000000003" u="1"/>
        <n v="53.970999999999997" u="1"/>
        <n v="13.568" u="1"/>
        <n v="24.902000000000001" u="1"/>
        <n v="8.24" u="1"/>
        <n v="9.4990000000000006" u="1"/>
        <n v="1.9079999999999999" u="1"/>
        <n v="5.1689999999999996" u="1"/>
        <n v="7.1790000000000003" u="1"/>
        <n v="18.651" u="1"/>
        <n v="271.09199999999998" u="1"/>
        <n v="248.33199999999999" u="1"/>
        <n v="255.25" u="1"/>
        <n v="172.65" u="1"/>
        <n v="40.350999999999999" u="1"/>
        <n v="217.25800000000001" u="1"/>
        <n v="178.619" u="1"/>
        <n v="85.5" u="1"/>
        <n v="3.5379999999999998" u="1"/>
        <n v="2.133" u="1"/>
        <n v="31.428571399999999" u="1"/>
        <n v="1.6" u="1"/>
        <n v="348" u="1"/>
        <n v="267" u="1"/>
        <n v="218" u="1"/>
        <n v="214.76" u="1"/>
        <n v="65.14" u="1"/>
        <n v="545" u="1"/>
        <n v="1210" u="1"/>
        <n v="5.5579999999999998" u="1"/>
        <n v="0.85599999999999998" u="1"/>
        <n v="36.4" u="1"/>
        <n v="23.19" u="1"/>
        <n v="110" u="1"/>
        <n v="247.78100000000001" u="1"/>
        <n v="120.11" u="1"/>
        <n v="18.91" u="1"/>
        <n v="1.87" u="1"/>
        <n v="13.75" u="1"/>
        <n v="1.6149" u="1"/>
        <n v="2.5807000000000002" u="1"/>
        <n v="24.104500000000002" u="1"/>
        <n v="34.037199999999999" u="1"/>
        <n v="78.11" u="1"/>
        <n v="15.1" u="1"/>
        <n v="12.13" u="1"/>
        <n v="18.02" u="1"/>
        <n v="795.54200000000003" u="1"/>
        <n v="5.4930000000000003" u="1"/>
        <n v="258.97899999999998" u="1"/>
        <n v="14.143000000000001" u="1"/>
        <n v="78.319000000000003" u="1"/>
        <n v="22.599" u="1"/>
        <n v="21.167000000000002" u="1"/>
        <n v="2.3380000000000001" u="1"/>
        <n v="2.093" u="1"/>
        <n v="1.95" u="1"/>
        <n v="2.6850000000000001" u="1"/>
        <n v="170.34" u="1"/>
        <n v="1280" u="1"/>
        <n v="51.41" u="1"/>
        <n v="24.65" u="1"/>
        <n v="1250" u="1"/>
        <n v="-669" u="1"/>
        <n v="1400" u="1"/>
        <n v="-662" u="1"/>
        <n v="6.5956999999999999" u="1"/>
        <n v="100.9609" u="1"/>
        <n v="64.823800000000006" u="1"/>
        <n v="45.14" u="1"/>
        <n v="22.07" u="1"/>
        <n v="4.08" u="1"/>
        <n v="15.15" u="1"/>
        <n v="3.89" u="1"/>
        <n v="0.49" u="1"/>
        <n v="33.54" u="1"/>
        <n v="19.14" u="1"/>
        <n v="7.87" u="1"/>
        <n v="18.3" u="1"/>
        <n v="185.67" u="1"/>
        <n v="24.14" u="1"/>
        <n v="669.84" u="1"/>
        <n v="74.89" u="1"/>
        <n v="62.31" u="1"/>
        <n v="92.5" u="1"/>
        <n v="30.5" u="1"/>
        <n v="5.13" u="1"/>
        <n v="8.67" u="1"/>
        <n v="14.31" u="1"/>
        <n v="216.81" u="1"/>
        <n v="67.040000000000006" u="1"/>
        <n v="162" u="1"/>
        <n v="129.05000000000001" u="1"/>
        <n v="62.9" u="1"/>
        <n v="118" u="1"/>
        <n v="0.62" u="1"/>
        <n v="44.5" u="1"/>
        <n v="14.46" u="1"/>
        <n v="5.52" u="1"/>
        <n v="5.37" u="1"/>
        <n v="9.91" u="1"/>
        <n v="4.96" u="1"/>
        <n v="52.09" u="1"/>
        <n v="3.9468000000000001" u="1"/>
        <n v="0.96440000000000003" u="1"/>
        <n v="59.5" u="1"/>
        <n v="288.60000000000002" u="1"/>
        <n v="234" u="1"/>
        <n v="145.30000000000001" u="1"/>
        <n v="21.6" u="1"/>
        <n v="10.1" u="1"/>
        <n v="548" u="1"/>
        <n v="30.6" u="1"/>
        <n v="33.200000000000003" u="1"/>
        <n v="7.8" u="1"/>
        <n v="0.4" u="1"/>
        <n v="122.1" u="1"/>
        <n v="76.400000000000006" u="1"/>
        <n v="44.9" u="1"/>
        <n v="81" u="1"/>
        <n v="17.73" u="1"/>
        <n v="6.53" u="1"/>
        <n v="4.41" u="1"/>
        <n v="8.3800000000000008" u="1"/>
        <n v="2.27" u="1"/>
        <n v="81.37" u="1"/>
        <n v="11.22" u="1"/>
        <n v="2654" u="1"/>
        <n v="60.381" u="1"/>
        <n v="5.6159999999999997" u="1"/>
        <n v="1.3680000000000001" u="1"/>
        <n v="275" u="1"/>
        <n v="638" u="1"/>
        <n v="27" u="1"/>
        <n v="920" u="1"/>
        <n v="-807" u="1"/>
        <n v="22.91" u="1"/>
        <n v="11.16" u="1"/>
        <n v="68.510000000000005" u="1"/>
        <n v="103.47" u="1"/>
        <n v="198.64" u="1"/>
        <n v="1.0900000000000001" u="1"/>
        <n v="7.35" u="1"/>
        <n v="45.94" u="1"/>
        <n v="76.97" u="1"/>
        <n v="34.24" u="1"/>
        <n v="11.98" u="1"/>
        <n v="19.12" u="1"/>
        <n v="7.86" u="1"/>
        <n v="6.37" u="1"/>
        <n v="24.49" u="1"/>
        <n v="-95.18" u="1"/>
        <n v="2.61" u="1"/>
        <n v="18.46" u="1"/>
        <n v="3.37" u="1"/>
        <n v="4.63" u="1"/>
        <n v="1.49" u="1"/>
        <n v="-173.82" u="1"/>
        <n v="90.72" u="1"/>
        <n v="56.8" u="1"/>
        <n v="13.59" u="1"/>
        <n v="17.12" u="1"/>
        <n v="33.880000000000003" u="1"/>
        <n v="37.35" u="1"/>
        <n v="937.5" u="1"/>
        <n v="202.27" u="1"/>
        <n v="49.5" u="1"/>
        <n v="6.46" u="1"/>
        <n v="6.12" u="1"/>
        <n v="937.19" u="1"/>
        <n v="35.909999999999997" u="1"/>
        <n v="270.52999999999997" u="1"/>
        <n v="13.25" u="1"/>
        <n v="276" u="1"/>
        <n v="28980" u="1"/>
        <n v="74.22" u="1"/>
        <n v="61.94" u="1"/>
        <n v="14.59" u="1"/>
        <n v="61.79" u="1"/>
        <n v="12.63" u="1"/>
        <n v="4.3099999999999996" u="1"/>
        <n v="0.88" u="1"/>
        <n v="108.4" u="1"/>
        <n v="127.92" u="1"/>
        <n v="107.65" u="1"/>
        <n v="6.04" u="1"/>
        <n v="18.420000000000002" u="1"/>
        <n v="34.39" u="1"/>
        <n v="77.569999999999993" u="1"/>
        <n v="238.72" u="1"/>
        <n v="43.5" u="1"/>
        <n v="1607.65" u="1"/>
        <n v="412" u="1"/>
        <n v="75.599999999999994" u="1"/>
        <n v="268.64" u="1"/>
        <n v="99.36" u="1"/>
        <n v="11.31" u="1"/>
        <n v="11.28" u="1"/>
        <n v="392" u="1"/>
        <n v="350.5" u="1"/>
        <n v="1.1200000000000001" u="1"/>
        <n v="3.29" u="1"/>
        <n v="25.59" u="1"/>
        <n v="63.44" u="1"/>
        <n v="11.24" u="1"/>
        <n v="61.9" u="1"/>
        <n v="816" u="1"/>
        <n v="24.91" u="1"/>
        <n v="12.39" u="1"/>
        <n v="399" u="1"/>
        <n v="61" u="1"/>
        <n v="34.35" u="1"/>
        <n v="58.79" u="1"/>
        <n v="20.329999999999998" u="1"/>
        <n v="44.47" u="1"/>
        <n v="7.89" u="1"/>
        <n v="43.63" u="1"/>
        <n v="163.93" u="1"/>
        <n v="159.19999999999999" u="1"/>
        <n v="227.02" u="1"/>
        <n v="12.5685" u="1"/>
        <n v="2.9830000000000001" u="1"/>
        <n v="21.365500000000001" u="1"/>
        <n v="3.27" u="1"/>
        <n v="13.63" u="1"/>
        <n v="73.19" u="1"/>
        <n v="24.17" u="1"/>
        <n v="30.21" u="1"/>
        <n v="136.72" u="1"/>
        <n v="31.71" u="1"/>
        <n v="25.47" u="1"/>
        <n v="93.79" u="1"/>
        <n v="64.819999999999993" u="1"/>
        <n v="34.03" u="1"/>
        <n v="605" u="1"/>
        <n v="3300" u="1"/>
        <n v="245.62" u="1"/>
        <n v="260.83" u="1"/>
        <n v="56.58" u="1"/>
        <n v="46.75" u="1"/>
        <n v="38.020000000000003" u="1"/>
        <n v="9.57" u="1"/>
        <n v="9.73" u="1"/>
        <n v="5.28" u="1"/>
        <n v="384.6" u="1"/>
        <n v="229.98" u="1"/>
        <n v="237.6" u="1"/>
        <n v="-191.44" u="1"/>
        <n v="10500" u="1"/>
        <n v="780" u="1"/>
        <n v="-7.32" u="1"/>
        <n v="199.99" u="1"/>
        <n v="140.47999999999999" u="1"/>
        <n v="133.99" u="1"/>
        <n v="153.19999999999999" u="1"/>
        <n v="31.08" u="1"/>
        <n v="250.25" u="1"/>
        <n v="73.680000000000007" u="1"/>
        <n v="427.28" u="1"/>
        <n v="183.86" u="1"/>
        <n v="56.64" u="1"/>
        <n v="195.69" u="1"/>
        <n v="255.13" u="1"/>
        <n v="117.21" u="1"/>
        <n v="3.97" u="1"/>
        <n v="42.1" u="1"/>
        <n v="57.69" u="1"/>
        <n v="5.35" u="1"/>
        <n v="1870" u="1"/>
        <n v="4400" u="1"/>
        <n v="-270" u="1"/>
        <n v="44.87" u="1"/>
        <n v="288.05" u="1"/>
        <n v="0.96" u="1"/>
        <n v="21.82" u="1"/>
        <n v="4.84" u="1"/>
        <n v="12.51" u="1"/>
        <n v="212.5" u="1"/>
        <n v="36.61" u="1"/>
        <n v="-50" u="1"/>
        <n v="21.76" u="1"/>
        <n v="95.22" u="1"/>
        <n v="13.6" u="1"/>
        <n v="425" u="1"/>
        <n v="10.15" u="1"/>
        <n v="304.43" u="1"/>
        <n v="25.25" u="1"/>
        <n v="9.5299999999999994" u="1"/>
        <n v="9.51" u="1"/>
        <n v="-66.62" u="1"/>
        <n v="390" u="1"/>
        <n v="136" u="1"/>
        <n v="1.85" u="1"/>
        <n v="268.44" u="1"/>
        <n v="415" u="1"/>
        <n v="59.72" u="1"/>
        <n v="41.3" u="1"/>
        <n v="83.49" u="1"/>
        <n v="149.13" u="1"/>
        <n v="7.65" u="1"/>
        <n v="22.36" u="1"/>
        <n v="24.02" u="1"/>
        <n v="86.8" u="1"/>
        <n v="57.8" u="1"/>
        <n v="359.07" u="1"/>
        <n v="31.41" u="1"/>
        <n v="15.51" u="1"/>
        <n v="99.4" u="1"/>
        <n v="26.22" u="1"/>
        <n v="16.989999999999998" u="1"/>
        <n v="243.22" u="1"/>
        <n v="12.2" u="1"/>
        <n v="-178.09" u="1"/>
        <n v="329.9" u="1"/>
        <n v="72.900000000000006" u="1"/>
        <n v="26.5" u="1"/>
        <n v="110.31" u="1"/>
        <n v="246.42" u="1"/>
        <n v="23.01" u="1"/>
        <n v="26.54" u="1"/>
        <n v="286" u="1"/>
        <n v="236.11" u="1"/>
        <n v="39.83" u="1"/>
        <n v="12000" u="1"/>
        <n v="374" u="1"/>
        <n v="60.1" u="1"/>
        <n v="680" u="1"/>
        <n v="436" u="1"/>
        <n v="476" u="1"/>
        <n v="40.299999999999997" u="1"/>
        <n v="70.11" u="1"/>
        <n v="65.91" u="1"/>
        <n v="544.87" u="1"/>
        <n v="11.01" u="1"/>
        <n v="41.92" u="1"/>
        <n v="5.22" u="1"/>
        <n v="9.76" u="1"/>
        <n v="51.59" u="1"/>
        <n v="1.4756" u="1"/>
        <n v="20.241" u="1"/>
        <n v="270.22000000000003" u="1"/>
        <n v="224.74" u="1"/>
        <n v="63.39" u="1"/>
        <n v="112" u="1"/>
        <n v="14.53" u="1"/>
        <n v="126.75" u="1"/>
        <n v="74.099999999999994" u="1"/>
        <n v="44.08" u="1"/>
        <n v="10.31" u="1"/>
        <n v="3.26" u="1"/>
        <n v="3.82" u="1"/>
        <n v="51.9" u="1"/>
        <n v="1.25" u="1"/>
        <n v="35.840000000000003" u="1"/>
        <n v="382" u="1"/>
        <n v="298" u="1"/>
        <n v="340" u="1"/>
        <n v="216" u="1"/>
        <n v="41.8" u="1"/>
        <n v="119" u="1"/>
        <n v="49.2" u="1"/>
        <n v="166" u="1"/>
        <n v="16.27" u="1"/>
        <n v="11.89" u="1"/>
        <n v="1.21" u="1"/>
        <n v="35.549999999999997" u="1"/>
        <n v="33.32" u="1"/>
        <n v="18.98" u="1"/>
        <n v="95.68" u="1"/>
        <n v="27.24" u="1"/>
        <n v="26.99" u="1"/>
        <n v="548.9" u="1"/>
        <n v="189.3" u="1"/>
        <n v="205" u="1"/>
        <n v="640" u="1"/>
        <n v="515" u="1"/>
        <n v="8.6097999999999999" u="1"/>
        <n v="11.790697674418601" u="1"/>
        <n v="42.01" u="1"/>
        <n v="5.74" u="1"/>
        <n v="80.7" u="1"/>
        <n v="61.13" u="1"/>
        <n v="16.29" u="1"/>
        <n v="32.43" u="1"/>
        <n v="23.47" u="1"/>
        <n v="15.14" u="1"/>
        <n v="222.05" u="1"/>
        <n v="370.98" u="1"/>
        <n v="69.87" u="1"/>
        <n v="317.74" u="1"/>
        <n v="15.85" u="1"/>
        <n v="26.33" u="1"/>
        <n v="17.84" u="1"/>
        <n v="9.81" u="1"/>
        <n v="200.25" u="1"/>
        <n v="40.049999999999997" u="1"/>
        <n v="181" u="1"/>
        <n v="9.0399999999999991" u="1"/>
        <n v="15.3" u="1"/>
        <n v="0.52" u="1"/>
        <n v="0.04" u="1"/>
        <n v="2.85" u="1"/>
        <n v="51.6" u="1"/>
        <n v="41.87" u="1"/>
        <n v="360" u="1"/>
        <n v="105.1" u="1"/>
        <n v="399.7" u="1"/>
        <n v="63.1" u="1"/>
        <n v="4185" u="1"/>
        <n v="9240" u="1"/>
        <n v="5.58" u="1"/>
        <n v="95.87" u="1"/>
        <n v="104.5" u="1"/>
        <n v="20.99" u="1"/>
        <n v="653.39" u="1"/>
        <n v="-770" u="1"/>
        <n v="21.77" u="1"/>
        <n v="17.739999999999998" u="1"/>
        <n v="38.090000000000003" u="1"/>
        <n v="1.34" u="1"/>
        <n v="19.510000000000002" u="1"/>
        <n v="138.79" u="1"/>
        <n v="63.87" u="1"/>
        <n v="10780" u="1"/>
        <n v="94.8" u="1"/>
        <n v="18.2" u="1"/>
        <n v="114.17" u="1"/>
        <n v="108.91" u="1"/>
        <n v="59.96" u="1"/>
        <n v="31.7" u="1"/>
        <n v="-1.6" u="1"/>
        <n v="17.079999999999998" u="1"/>
        <n v="10.81" u="1"/>
        <n v="63.43" u="1"/>
        <n v="368.1" u="1"/>
        <n v="266.63" u="1"/>
        <n v="5.94" u="1"/>
        <n v="0.27" u="1"/>
        <n v="1.62" u="1"/>
        <n v="1.66" u="1"/>
        <n v="323.79000000000002" u="1"/>
        <n v="1197.6400000000001" u="1"/>
        <n v="38.520000000000003" u="1"/>
        <n v="37.15" u="1"/>
        <n v="208.03" u="1"/>
        <n v="345.8" u="1"/>
        <n v="20.909090909090899" u="1"/>
        <n v="25.23" u="1"/>
        <n v="359.9" u="1"/>
        <n v="10.65" u="1"/>
        <n v="3.13" u="1"/>
        <n v="57.67" u="1"/>
        <n v="14.79" u="1"/>
        <n v="305.55" u="1"/>
        <n v="22.17" u="1"/>
        <n v="14.36" u="1"/>
        <n v="11.37" u="1"/>
        <n v="6.68" u="1"/>
        <n v="3.92" u="1"/>
        <n v="284.2" u="1"/>
        <n v="5.81" u="1"/>
        <n v="11.95" u="1"/>
        <n v="6.61" u="1"/>
        <n v="4.54" u="1"/>
        <n v="362.35" u="1"/>
        <n v="255.32" u="1"/>
        <n v="1.31" u="1"/>
        <n v="78.430000000000007" u="1"/>
        <n v="5.62" u="1"/>
        <n v="10.57" u="1"/>
        <n v="15.37" u="1"/>
        <n v="5.23" u="1"/>
        <n v="587.14" u="1"/>
        <n v="1023.32" u="1"/>
        <n v="36.777000000000001" u="1"/>
        <n v="84.51" u="1"/>
        <n v="44.01" u="1"/>
        <n v="28.7" u="1"/>
        <n v="1002.08" u="1"/>
        <n v="42.61" u="1"/>
        <n v="51.98" u="1"/>
        <n v="38.78" u="1"/>
        <n v="10.27" u="1"/>
        <n v="48.69" u="1"/>
        <n v="142.85714285714201" u="1"/>
        <n v="42.38" u="1"/>
        <n v="28.49" u="1"/>
        <n v="114.471" u="1"/>
        <n v="29.59" u="1"/>
        <n v="96.22" u="1"/>
        <n v="175.96" u="1"/>
        <n v="26.29" u="1"/>
        <n v="66.5" u="1"/>
        <n v="54.9" u="1"/>
        <n v="253.49" u="1"/>
        <n v="68.489999999999995" u="1"/>
        <n v="56.6" u="1"/>
        <n v="540" u="1"/>
        <n v="1530.52" u="1"/>
        <n v="27.41" u="1"/>
        <n v="22.1428571428571" u="1"/>
        <n v="149.88" u="1"/>
        <n v="31.95" u="1"/>
        <n v="36.119999999999997" u="1"/>
        <n v="714" u="1"/>
        <n v="331.49" u="1"/>
        <n v="75.489999999999995" u="1"/>
        <n v="99.06" u="1"/>
        <n v="5.68" u="1"/>
        <n v="165.87" u="1"/>
        <n v="137.69999999999999" u="1"/>
        <n v="285.99" u="1"/>
        <n v="25.54" u="1"/>
        <n v="35.799999999999997" u="1"/>
        <n v="42.6" u="1"/>
        <n v="52.66" u="1"/>
        <n v="65.36" u="1"/>
        <n v="1.55" u="1"/>
        <n v="27.7" u="1"/>
        <n v="12.97" u="1"/>
        <n v="8.73" u="1"/>
        <n v="43.7" u="1"/>
        <n v="5.49" u="1"/>
        <n v="8.23" u="1"/>
        <n v="25.65" u="1"/>
        <n v="0.13" u="1"/>
        <n v="11.46" u="1"/>
        <n v="37.659999999999997" u="1"/>
        <n v="36.090000000000003" u="1"/>
        <n v="23.08" u="1"/>
        <n v="161.36000000000001" u="1"/>
        <n v="8.69" u="1"/>
        <n v="131.25" u="1"/>
        <n v="177.54" u="1"/>
        <n v="55.32" u="1"/>
        <n v="10.97" u="1"/>
        <n v="229" u="1"/>
        <n v="4174.7" u="1"/>
        <n v="14.28" u="1"/>
        <n v="60.37" u="1"/>
        <n v="43.23" u="1"/>
        <n v="162.03" u="1"/>
        <n v="30.99" u="1"/>
        <n v="49.59" u="1"/>
        <n v="1638.3" u="1"/>
        <n v="75.510000000000005" u="1"/>
        <n v="22.55" u="1"/>
        <n v="297.5" u="1"/>
        <n v="50.2" u="1"/>
        <n v="58.63" u="1"/>
        <n v="4800" u="1"/>
        <n v="4540" u="1"/>
        <n v="209" u="1"/>
        <n v="65.599999999999994" u="1"/>
        <n v="115.2" u="1"/>
        <n v="36.6666666666666" u="1"/>
        <n v="62.05" u="1"/>
        <n v="14.92" u="1"/>
        <n v="51" u="1"/>
        <n v="0.44" u="1"/>
        <n v="157.78" u="1"/>
        <n v="1.51" u="1"/>
        <n v="32.799999999999997" u="1"/>
        <n v="30.44" u="1"/>
        <n v="15.83" u="1"/>
        <n v="31.99" u="1"/>
        <n v="10.19" u="1"/>
        <n v="233" u="1"/>
        <n v="212.15" u="1"/>
        <n v="55.67" u="1"/>
        <n v="46.875999999999998" u="1"/>
        <n v="27.163" u="1"/>
        <n v="74.998000000000005" u="1"/>
        <n v="29.343" u="1"/>
        <n v="3674.92" u="1"/>
        <n v="24.231100000000001" u="1"/>
        <n v="34.662199999999999" u="1"/>
        <n v="121" u="1"/>
        <n v="0.85" u="1"/>
        <n v="6.23" u="1"/>
        <n v="20.57" u="1"/>
        <n v="47.87" u="1"/>
        <n v="19.68" u="1"/>
        <n v="77.849999999999994" u="1"/>
        <n v="859.9" u="1"/>
        <n v="11.203200000000001" u="1"/>
        <n v="11.213200000000001" u="1"/>
        <n v="69.986000000000004" u="1"/>
        <n v="65.566599999999994" u="1"/>
        <n v="37.4" u="1"/>
        <n v="307.60000000000002" u="1"/>
        <n v="59.7" u="1"/>
        <n v="40.5" u="1"/>
        <n v="208" u="1"/>
        <n v="64.7" u="1"/>
        <n v="46.8" u="1"/>
        <n v="167" u="1"/>
        <n v="23.799900000000001" u="1"/>
        <n v="257.7" u="1"/>
        <n v="43.62" u="1"/>
        <n v="84.11" u="1"/>
        <n v="31.04" u="1"/>
        <n v="2.52" u="1"/>
        <n v="13.47" u="1"/>
        <n v="6.51" u="1"/>
        <n v="37.83" u="1"/>
        <n v="25.86" u="1"/>
        <n v="17.690000000000001" u="1"/>
        <n v="256" u="1"/>
        <n v="68.8" u="1"/>
        <n v="1200" u="1"/>
        <n v="17.48" u="1"/>
        <n v="36.96" u="1"/>
        <n v="27.28" u="1"/>
        <n v="6.69" u="1"/>
        <n v="61.76" u="1"/>
        <n v="5.73" u="1"/>
        <n v="1950" u="1"/>
        <n v="0.66" u="1"/>
        <n v="64.739999999999995" u="1"/>
        <n v="307.7" u="1"/>
        <n v="135.62" u="1"/>
        <n v="17.350000000000001" u="1"/>
        <n v="93.59" u="1"/>
        <n v="129" u="1"/>
        <n v="29.57" u="1"/>
        <n v="36.64" u="1"/>
        <n v="479" u="1"/>
        <n v="19.75" u="1"/>
        <n v="361.51299999999998" u="1"/>
        <n v="38.183" u="1"/>
        <n v="27.378" u="1"/>
        <n v="62.1" u="1"/>
        <n v="1995" u="1"/>
        <n v="690" u="1"/>
        <n v="1932" u="1"/>
        <n v="1866" u="1"/>
        <n v="1440" u="1"/>
        <n v="213" u="1"/>
        <n v="2181.4" u="1"/>
        <n v="31.07" u="1"/>
        <n v="589" u="1"/>
        <n v="59.01" u="1"/>
        <n v="9.52" u="1"/>
        <n v="8.68" u="1"/>
        <n v="12.92" u="1"/>
        <n v="13.775" u="1"/>
        <n v="1.0449999999999999" u="1"/>
        <n v="47.9" u="1"/>
        <n v="2.59" u="1"/>
        <n v="2.0699999999999998" u="1"/>
        <n v="92.74" u="1"/>
        <n v="14.87" u="1"/>
        <n v="22.94" u="1"/>
        <n v="0.36" u="1"/>
        <n v="35.700000000000003" u="1"/>
        <n v="1.97" u="1"/>
        <n v="16.420000000000002" u="1"/>
        <n v="138.351" u="1"/>
        <n v="0.21" u="1"/>
        <n v="27.585000000000001" u="1"/>
        <n v="47.1" u="1"/>
        <n v="-106" u="1"/>
        <n v="68.400000000000006" u="1"/>
        <n v="185.79" u="1"/>
        <n v="89.34" u="1"/>
        <n v="1500" u="1"/>
        <n v="10550" u="1"/>
        <n v="72" u="1"/>
        <n v="269" u="1"/>
        <n v="9.3699999999999992" u="1"/>
        <n v="8.9412500000000001" u="1"/>
        <n v="20.245000000000001" u="1"/>
        <n v="13.4975" u="1"/>
        <n v="36.24" u="1"/>
        <n v="5.5940000000000003" u="1"/>
        <n v="247" u="1"/>
        <n v="22.56" u="1"/>
        <n v="4.76" u="1"/>
        <n v="49.92" u="1"/>
        <n v="16.43" u="1"/>
        <n v="16.690000000000001" u="1"/>
        <n v="101.52" u="1"/>
        <n v="14.01" u="1"/>
        <n v="85.47" u="1"/>
        <n v="255.15" u="1"/>
        <n v="36.950000000000003" u="1"/>
        <n v="148" u="1"/>
        <n v="16.9436" u="1"/>
        <n v="10.975" u="1"/>
        <n v="23.729399999999998" u="1"/>
        <n v="49.176000000000002" u="1"/>
        <n v="127" u="1"/>
        <n v="65.830600000000004" u="1"/>
        <n v="24.689900000000002" u="1"/>
        <n v="37.299999999999997" u="1"/>
        <n v="-73" u="1"/>
        <n v="32.409999999999997" u="1"/>
        <n v="26.13" u="1"/>
        <n v="16.98" u="1"/>
        <n v="999.38" u="1"/>
        <n v="899" u="1"/>
        <n v="39.880000000000003" u="1"/>
        <n v="54.25" u="1"/>
        <n v="19.579999999999998" u="1"/>
        <n v="81.56" u="1"/>
        <n v="85.68" u="1"/>
        <n v="92.05" u="1"/>
        <n v="9.41" u="1"/>
        <n v="8.18" u="1"/>
        <n v="71.459999999999994" u="1"/>
        <n v="24.52" u="1"/>
        <n v="131.09" u="1"/>
        <n v="44.19" u="1"/>
        <n v="6.79" u="1"/>
        <n v="7.57" u="1"/>
        <n v="18.510000000000002" u="1"/>
        <n v="0.39" u="1"/>
        <n v="39.241109999999999" u="1"/>
        <n v="8.2665000000000006" u="1"/>
        <n v="59.975499999999997" u="1"/>
        <n v="11.73967" u="1"/>
        <n v="8.1" u="1"/>
        <n v="23.41" u="1"/>
        <n v="31.24" u="1"/>
        <n v="2997.02" u="1"/>
        <n v="-706.01" u="1"/>
        <n v="114.166666666666" u="1"/>
        <n v="119.166666666666" u="1"/>
        <n v="122.5" u="1"/>
        <n v="39" u="1"/>
        <n v="-607" u="1"/>
        <n v="165.94" u="1"/>
        <n v="191.6" u="1"/>
        <n v="48.9" u="1"/>
        <n v="80.83" u="1"/>
        <n v="18.11" u="1"/>
        <n v="58.26" u="1"/>
        <n v="120.68" u="1"/>
        <n v="15.77" u="1"/>
        <n v="26.71" u="1"/>
        <n v="644" u="1"/>
        <n v="10.96" u="1"/>
        <n v="36.700000000000003" u="1"/>
        <n v="72.47" u="1"/>
        <n v="57.75" u="1"/>
        <n v="48.2" u="1"/>
        <n v="633.15" u="1"/>
        <n v="1.33" u="1"/>
        <n v="5300" u="1"/>
        <n v="-1580" u="1"/>
        <n v="6.80992" u="1"/>
        <n v="6.0402500000000003" u="1"/>
        <n v="11.223330000000001" u="1"/>
        <n v="100.1" u="1"/>
        <n v="136.666666666666" u="1"/>
        <n v="131.9" u="1"/>
        <n v="21.1" u="1"/>
        <n v="30.7" u="1"/>
        <n v="107.7" u="1"/>
        <n v="68.3" u="1"/>
        <n v="235.2" u="1"/>
        <n v="67.599999999999994" u="1"/>
        <n v="50.9" u="1"/>
        <n v="79.489999999999995" u="1"/>
        <n v="58.23" u="1"/>
        <n v="81.790000000000006" u="1"/>
        <n v="60.7" u="1"/>
        <n v="28.98" u="1"/>
        <n v="151.77600000000001" u="1"/>
        <n v="131.447" u="1"/>
        <n v="159.37" u="1"/>
        <n v="33.15" u="1"/>
        <n v="720.59" u="1"/>
        <n v="101.76" u="1"/>
        <n v="7.79" u="1"/>
        <n v="59.16675" u="1"/>
        <n v="40.573999999999998" u="1"/>
        <n v="8.3711699999999993" u="1"/>
        <n v="11.491669999999999" u="1"/>
        <n v="46.48" u="1"/>
        <n v="55.78" u="1"/>
        <n v="1780" u="1"/>
        <n v="42.98" u="1"/>
        <n v="169.88499999999999" u="1"/>
        <n v="22.509" u="1"/>
        <n v="130.126" u="1"/>
        <n v="331.77699999999999" u="1"/>
        <n v="250.39400000000001" u="1"/>
        <n v="14.86" u="1"/>
        <n v="2.1589999999999998" u="1"/>
        <n v="2.2519999999999998" u="1"/>
        <n v="2.887" u="1"/>
        <n v="22.477" u="1"/>
        <n v="62.874000000000002" u="1"/>
        <n v="6.6959999999999997" u="1"/>
        <n v="15.882999999999999" u="1"/>
        <n v="265.31099999999998" u="1"/>
        <n v="86.298000000000002" u="1"/>
        <n v="5.21" u="1"/>
        <n v="5.5090000000000003" u="1"/>
        <n v="20.541" u="1"/>
        <n v="16.745000000000001" u="1"/>
        <n v="178.76" u="1"/>
        <n v="158.97999999999999" u="1"/>
        <n v="291.2" u="1"/>
        <n v="257.60000000000002" u="1"/>
        <n v="42.25" u="1"/>
        <n v="41.85" u="1"/>
        <n v="31.5" u="1"/>
        <n v="245" u="1"/>
        <n v="0.82" u="1"/>
        <n v="0.87" u="1"/>
        <n v="16.21" u="1"/>
        <n v="11.55" u="1"/>
        <n v="75.959999999999994" u="1"/>
        <n v="64.069999999999993" u="1"/>
        <n v="1.43" u="1"/>
        <n v="4.09" u="1"/>
        <n v="70.849999999999994" u="1"/>
        <n v="52.7" u="1"/>
        <n v="120.9" u="1"/>
        <n v="495" u="1"/>
        <n v="11.82" u="1"/>
        <n v="23.524000000000001" u="1"/>
        <n v="1.2110000000000001" u="1"/>
        <n v="9.7919999999999998" u="1"/>
        <n v="2.4209999999999998" u="1"/>
        <n v="60.317999999999998" u="1"/>
        <n v="12.939" u="1"/>
        <n v="146.39400000000001" u="1"/>
        <n v="67.89" u="1"/>
        <n v="65.349999999999994" u="1"/>
        <n v="517.5" u="1"/>
        <n v="438" u="1"/>
        <n v="7.71" u="1"/>
        <n v="6.76" u="1"/>
        <n v="23.93" u="1"/>
        <n v="42.573" u="1"/>
        <n v="8.8946699999999996" u="1"/>
        <n v="64.713999999999999" u="1"/>
        <n v="26.03" u="1"/>
        <n v="2.94" u="1"/>
        <n v="27.44" u="1"/>
        <n v="33.979999999999997" u="1"/>
        <n v="197.38" u="1"/>
        <n v="307.8" u="1"/>
        <n v="24.75" u="1"/>
        <n v="610" u="1"/>
        <n v="181.666666666666" u="1"/>
        <n v="87.2" u="1"/>
        <n v="183.2" u="1"/>
        <n v="315" u="1"/>
        <n v="10.02" u="1"/>
        <n v="183.05" u="1"/>
        <n v="174.43" u="1"/>
        <n v="51.15" u="1"/>
        <n v="7.34" u="1"/>
        <n v="23.38" u="1"/>
        <n v="46.7" u="1"/>
        <n v="67.180000000000007" u="1"/>
        <n v="211.67" u="1"/>
        <n v="4.75" u="1"/>
        <n v="118.9" u="1"/>
        <n v="25.52" u="1"/>
        <n v="24.21" u="1"/>
        <n v="7.12" u="1"/>
        <n v="5.56" u="1"/>
        <n v="13.05" u="1"/>
        <n v="363" u="1"/>
        <n v="23.3" u="1"/>
        <n v="2659.54" u="1"/>
        <n v="-1380.05" u="1"/>
        <n v="215" u="1"/>
        <n v="61.3" u="1"/>
        <n v="11.33" u="1"/>
        <n v="87.8" u="1"/>
        <n v="75.260000000000005" u="1"/>
        <n v="160.88999999999999" u="1"/>
        <n v="15.25" u="1"/>
        <n v="2590.12" u="1"/>
        <n v="24.98" u="1"/>
        <n v="17.38" u="1"/>
        <n v="4.71" u="1"/>
        <n v="2.88" u="1"/>
        <n v="3750" u="1"/>
        <n v="519" u="1"/>
        <n v="16.7" u="1"/>
        <n v="19.309999999999999" u="1"/>
        <n v="6.58" u="1"/>
        <n v="104.8" u="1"/>
        <n v="44.1" u="1"/>
        <n v="62.4" u="1"/>
        <n v="11.422000000000001" u="1"/>
        <n v="3.637" u="1"/>
        <n v="2.681" u="1"/>
        <n v="4.8609999999999998" u="1"/>
        <n v="8.8800000000000008" u="1"/>
        <n v="6.41" u="1"/>
        <n v="27.07" u="1"/>
        <n v="7.64" u="1"/>
        <n v="3.87" u="1"/>
        <n v="-1801.06" u="1"/>
        <n v="13.009499999999999" u="1"/>
        <n v="56.44" u="1"/>
        <n v="51.23" u="1"/>
        <n v="25.359000000000002" u="1"/>
        <n v="7.7826700000000004" u="1"/>
        <n v="10.5625" u="1"/>
        <n v="120.88" u="1"/>
        <n v="194" u="1"/>
        <n v="187.76" u="1"/>
        <n v="145.9" u="1"/>
        <n v="13.94" u="1"/>
        <n v="12.08" u="1"/>
        <n v="27.03" u="1"/>
        <n v="58.1" u="1"/>
        <n v="46.76" u="1"/>
        <n v="58.126559999999998" u="1"/>
        <n v="37.76" u="1"/>
        <n v="15.7" u="1"/>
        <n v="7.7825699999999998" u="1"/>
        <n v="10.562670000000001" u="1"/>
        <n v="87.79" u="1"/>
        <n v="20.134166666666601" u="1"/>
        <n v="38.5" u="1"/>
        <n v="37.700000000000003" u="1"/>
        <n v="41.15" u="1"/>
        <n v="13.01" u="1"/>
        <n v="114.68" u="1"/>
        <n v="29.18" u="1"/>
        <n v="580" u="1"/>
        <n v="15.92" u="1"/>
        <n v="134.9" u="1"/>
        <n v="137.80000000000001" u="1"/>
        <n v="9.02" u="1"/>
        <n v="7.69" u="1"/>
        <n v="136.80000000000001" u="1"/>
        <n v="71.25" u="1"/>
        <n v="190.7" u="1"/>
        <n v="1766.15" u="1"/>
        <n v="13.4" u="1"/>
        <n v="23.72" u="1"/>
        <n v="87.55" u="1"/>
        <n v="8.06" u="1"/>
        <n v="11.94" u="1"/>
        <n v="41.58" u="1"/>
        <n v="5.82" u="1"/>
        <n v="13.38" u="1"/>
        <n v="25.14" u="1"/>
        <n v="34.97" u="1"/>
        <n v="9.6199999999999992" u="1"/>
        <n v="150.15" u="1"/>
        <n v="161.01" u="1"/>
        <n v="73.59" u="1"/>
        <n v="24.05" u="1"/>
        <n v="18.36" u="1"/>
        <n v="6.91" u="1"/>
        <n v="24.73" u="1"/>
        <n v="32.479999999999997" u="1"/>
        <n v="60.98" u="1"/>
        <n v="978" u="1"/>
        <n v="78.66" u="1"/>
        <n v="-46" u="1"/>
        <n v="154.94999999999999" u="1"/>
        <n v="9.94" u="1"/>
        <n v="345" u="1"/>
        <n v="30.923749999999998" u="1"/>
        <n v="12.4933333333333" u="1"/>
        <n v="3.67" u="1"/>
        <n v="52.92" u="1"/>
        <n v="710" u="1"/>
        <n v="507" u="1"/>
        <n v="698" u="1"/>
        <n v="864" u="1"/>
        <n v="87.31" u="1"/>
        <n v="21.11" u="1"/>
        <n v="12.89" u="1"/>
        <n v="856.73" u="1"/>
        <n v="-210.87" u="1"/>
        <n v="1590" u="1"/>
        <n v="820" u="1"/>
        <n v="257" u="1"/>
        <n v="65.650000000000006" u="1"/>
        <n v="564.91" u="1"/>
        <n v="23.07" u="1"/>
        <n v="89.5" u="1"/>
        <n v="1.48" u="1"/>
        <n v="8.82" u="1"/>
        <n v="354" u="1"/>
        <n v="27.75" u="1"/>
        <n v="17.7" u="1"/>
        <n v="17.05" u="1"/>
        <n v="53.77" u="1"/>
        <n v="0.56000000000000005" u="1"/>
        <n v="0.78" u="1"/>
        <n v="40.98" u="1"/>
        <n v="48.12" u="1"/>
        <n v="24.86" u="1"/>
        <n v="12.46" u="1"/>
        <n v="10.91" u="1"/>
        <n v="6.28" u="1"/>
        <n v="179.4" u="1"/>
        <n v="63.3" u="1"/>
        <n v="62.16" u="1"/>
        <n v="74.375" u="1"/>
        <n v="14.016" u="1"/>
        <n v="6.5739999999999998" u="1"/>
        <n v="15.866" u="1"/>
        <n v="4.6989999999999998" u="1"/>
        <n v="5.133" u="1"/>
        <n v="5.8890000000000002" u="1"/>
        <n v="2.8610000000000002" u="1"/>
        <n v="3.419" u="1"/>
        <n v="1.337" u="1"/>
        <n v="13.157999999999999" u="1"/>
        <n v="13.957000000000001" u="1"/>
        <n v="17.940000000000001" u="1"/>
        <n v="149.09" u="1"/>
        <n v="84.98" u="1"/>
        <n v="8.25" u="1"/>
        <n v="38.74" u="1"/>
        <n v="43.94" u="1"/>
        <n v="551.04" u="1"/>
        <n v="100.76" u="1"/>
        <n v="94.99" u="1"/>
        <n v="183" u="1"/>
        <n v="184.33" u="1"/>
        <n v="265" u="1"/>
        <n v="140.05000000000001" u="1"/>
        <n v="74.38" u="1"/>
        <n v="55.5" u="1"/>
        <n v="147.1" u="1"/>
        <n v="169.94" u="1"/>
        <n v="39.51" u="1"/>
        <n v="19.739999999999998" u="1"/>
        <n v="7.75" u="1"/>
        <n v="799" u="1"/>
        <n v="353" u="1"/>
        <n v="45.6" u="1"/>
        <n v="59.2" u="1"/>
        <n v="11.7" u="1"/>
        <n v="86.9" u="1"/>
        <n v="58.41" u="1"/>
        <n v="2733.25" u="1"/>
        <n v="-2017.79" u="1"/>
        <n v="4.47" u="1"/>
        <n v="53.09" u="1"/>
        <n v="257.39999999999998" u="1"/>
        <n v="48.8" u="1"/>
        <n v="9.3000000000000007" u="1"/>
        <n v="22.8" u="1"/>
        <n v="13.334" u="1"/>
        <n v="711" u="1"/>
        <n v="620" u="1"/>
        <n v="1620" u="1"/>
        <n v="24.2" u="1"/>
        <n v="25.82" u="1"/>
        <n v="60.06" u="1"/>
        <n v="158.52000000000001" u="1"/>
        <n v="174.07" u="1"/>
        <n v="16.38" u="1"/>
        <n v="53.83" u="1"/>
        <n v="20.05" u="1"/>
        <n v="2.71" u="1"/>
        <n v="294.99" u="1"/>
        <n v="124.99" u="1"/>
        <n v="499.89" u="1"/>
        <n v="3.44" u="1"/>
        <n v="96.3" u="1"/>
        <n v="55.36" u="1"/>
        <n v="64.540000000000006" u="1"/>
        <n v="-184" u="1"/>
        <n v="309" u="1"/>
        <n v="465.83" u="1"/>
        <n v="62.34" u="1"/>
        <n v="111.86" u="1"/>
        <n v="56.9" u="1"/>
        <n v="5.45" u="1"/>
        <n v="26.6" u="1"/>
        <n v="49.95" u="1"/>
        <n v="21.63" u="1"/>
        <n v="39.96" u="1"/>
        <n v="17.552499999999998" u="1"/>
        <n v="-130.02000000000001" u="1"/>
        <n v="46.42" u="1"/>
        <n v="6.59" u="1"/>
        <n v="30.19" u="1"/>
        <n v="129.47999999999999" u="1"/>
        <n v="266.95" u="1"/>
        <n v="90.67" u="1"/>
        <n v="71.069999999999993" u="1"/>
        <n v="849.62" u="1"/>
        <n v="8.5299999999999994" u="1"/>
        <n v="7.29" u="1"/>
        <n v="18.16" u="1"/>
        <n v="16.04" u="1"/>
        <n v="530" u="1"/>
        <n v="7050" u="1"/>
        <n v="2800" u="1"/>
        <n v="137.1" u="1"/>
        <n v="233.57" u="1"/>
        <n v="3.64" u="1"/>
        <n v="3.51" u="1"/>
        <n v="69.8" u="1"/>
        <n v="64.08" u="1"/>
        <n v="304.89999999999998" u="1"/>
        <n v="47.35" u="1"/>
        <n v="-459.35" u="1"/>
        <n v="46.99" u="1"/>
        <n v="10.815" u="1"/>
        <n v="9.27" u="1"/>
        <n v="6.71" u="1"/>
        <n v="77.78" u="1"/>
        <n v="118.6" u="1"/>
        <n v="-390.35" u="1"/>
        <n v="-69" u="1"/>
        <n v="3.85" u="1"/>
        <n v="31.28" u="1"/>
        <n v="127.63" u="1"/>
        <n v="60.05" u="1"/>
        <n v="12.7" u="1"/>
        <n v="195.44" u="1"/>
        <n v="-1800.06" u="1"/>
        <n v="-1799.2" u="1"/>
        <n v="-1800" u="1"/>
        <n v="240.53700000000001" u="1"/>
        <n v="355.43" u="1"/>
        <n v="3.3580000000000001" u="1"/>
        <n v="202.81200000000001" u="1"/>
        <n v="202.81" u="1"/>
        <n v="2.734" u="1"/>
        <n v="3.7690000000000001" u="1"/>
        <n v="2.5840000000000001" u="1"/>
        <n v="15.33" u="1"/>
        <n v="30.024999999999999" u="1"/>
        <n v="3.6880000000000002" u="1"/>
        <n v="4.9340000000000002" u="1"/>
        <n v="2.7160000000000002" u="1"/>
        <n v="3.6960000000000002" u="1"/>
        <n v="11.18" u="1"/>
        <n v="64.400000000000006" u="1"/>
        <n v="49.4" u="1"/>
        <n v="57.2" u="1"/>
        <n v="92.51" u="1"/>
        <n v="47.03" u="1"/>
        <n v="15.75" u="1"/>
        <n v="15.74" u="1"/>
        <n v="10.87" u="1"/>
        <n v="706.01" u="1"/>
        <n v="39.241199999999999" u="1"/>
        <n v="8.2665600000000001" u="1"/>
        <n v="59.975639999999999" u="1"/>
        <n v="11550" u="1"/>
        <n v="907.25" u="1"/>
        <n v="106" u="1"/>
        <n v="1728" u="1"/>
        <n v="213.3" u="1"/>
        <n v="1657.5" u="1"/>
        <n v="16.350000000000001" u="1"/>
        <n v="152.47" u="1"/>
        <n v="206.55" u="1"/>
        <n v="924" u="1"/>
        <n v="206.9" u="1"/>
        <n v="773.67" u="1"/>
        <n v="13.99" u="1"/>
        <n v="1433.431" u="1"/>
        <n v="498.82299999999998" u="1"/>
        <n v="713.68" u="1"/>
        <n v="525" u="1"/>
        <n v="63.777900000000002" u="1"/>
        <n v="1373.68" u="1"/>
        <n v="111.48" u="1"/>
        <n v="71" u="1"/>
        <n v="56.61" u="1"/>
        <n v="1031.31" u="1"/>
        <n v="-502.4" u="1"/>
        <n v="2.75" u="1"/>
        <n v="-426.4" u="1"/>
        <n v="200.2" u="1"/>
        <n v="14.91" u="1"/>
        <n v="4023" u="1"/>
        <n v="8925" u="1"/>
        <n v="15.511627906976701" u="1"/>
        <n v="350.1" u="1"/>
        <n v="36.06" u="1"/>
        <n v="48.67" u="1"/>
        <n v="38.19" u="1"/>
        <n v="0.95833333333333304" u="1"/>
        <n v="1.4375" u="1"/>
        <n v="0.71875" u="1"/>
        <n v="2.875" u="1"/>
        <n v="96.9" u="1"/>
        <n v="-160" u="1"/>
        <n v="51.8" u="1"/>
        <n v="5.96" u="1"/>
        <n v="-175.18" u="1"/>
        <n v="-174.18" u="1"/>
        <n v="-174" u="1"/>
        <n v="-176" u="1"/>
        <n v="-177.82" u="1"/>
        <n v="-175.82" u="1"/>
        <n v="-100" u="1"/>
        <n v="-116.16" u="1"/>
        <n v="-106.16" u="1"/>
        <n v="59.22" u="1"/>
        <n v="81.31" u="1"/>
        <n v="-400" u="1"/>
        <n v="-406" u="1"/>
        <n v="62.44" u="1"/>
        <n v="1524.3889999999999" u="1"/>
        <n v="355.05" u="1"/>
        <n v="1.57" u="1"/>
        <n v="195.5" u="1"/>
        <n v="14.88" u="1"/>
        <n v="45.4" u="1"/>
        <n v="1.93" u="1"/>
        <n v="824.12" u="1"/>
        <n v="-49.62" u="1"/>
        <n v="13.79" u="1"/>
        <n v="11.77" u="1"/>
        <n v="11.76" u="1"/>
        <n v="32.6" u="1"/>
        <n v="16.3" u="1"/>
        <n v="72.7" u="1"/>
        <n v="119.2" u="1"/>
        <n v="71.290000000000006" u="1"/>
        <n v="303.41000000000003" u="1"/>
        <n v="39.67" u="1"/>
        <n v="11.333" u="1"/>
        <n v="11.32" u="1"/>
        <n v="11.34" u="1"/>
        <n v="11.35" u="1"/>
        <n v="34.700000000000003" u="1"/>
        <n v="-2897" u="1"/>
        <n v="58.9" u="1"/>
        <n v="203.34700000000001" u="1"/>
        <n v="31.42" u="1"/>
        <n v="5.056" u="1"/>
        <n v="5.09" u="1"/>
        <n v="8.9710000000000001" u="1"/>
        <n v="3.714" u="1"/>
        <n v="7.1820000000000004" u="1"/>
        <n v="177.65" u="1"/>
        <n v="-2540" u="1"/>
        <n v="-4553.71" u="1"/>
        <n v="203.35" u="1"/>
        <n v="331.38" u="1"/>
        <n v="331.4" u="1"/>
        <n v="331.40899999999999" u="1"/>
        <n v="35.595999999999997" u="1"/>
        <n v="4.6500000000000004" u="1"/>
        <n v="1.621" u="1"/>
        <n v="0.22600000000000001" u="1"/>
        <n v="14.516" u="1"/>
        <n v="74.09" u="1"/>
        <n v="15.41" u="1"/>
        <n v="327" u="1"/>
        <n v="351" u="1"/>
      </sharedItems>
    </cacheField>
    <cacheField name="VALOR TOTAL" numFmtId="4">
      <sharedItems containsSemiMixedTypes="0" containsString="0" containsNumber="1" minValue="-5872.2" maxValue="137000"/>
    </cacheField>
    <cacheField name="DATA PEDIDO" numFmtId="164">
      <sharedItems containsNonDate="0" containsDate="1" containsString="0" containsBlank="1" minDate="1899-12-30T00:00:00" maxDate="2026-08-13T00:00:00" count="439">
        <d v="2024-02-05T00:00:00"/>
        <d v="2025-08-04T00:00:00"/>
        <m/>
        <d v="2025-08-05T00:00:00"/>
        <d v="2025-08-06T00:00:00"/>
        <d v="2025-08-07T00:00:00"/>
        <d v="2025-08-08T00:00:00"/>
        <d v="2025-08-11T00:00:00"/>
        <d v="2025-08-12T00:00:00"/>
        <d v="2025-08-13T00:00:00"/>
        <d v="2025-08-14T00:00:00"/>
        <d v="2025-08-15T00:00:00"/>
        <d v="2025-08-18T00:00:00"/>
        <d v="2025-08-19T00:00:00"/>
        <d v="2025-08-20T00:00:00"/>
        <d v="2025-08-21T00:00:00"/>
        <d v="2025-08-22T00:00:00"/>
        <d v="2025-08-25T00:00:00"/>
        <d v="2025-08-26T00:00:00"/>
        <d v="2025-08-27T00:00:00"/>
        <d v="2025-08-28T00:00:00"/>
        <d v="2025-08-29T00:00:00"/>
        <d v="2025-09-01T00:00:00"/>
        <d v="2025-09-02T00:00:00"/>
        <d v="2025-09-03T00:00:00"/>
        <d v="2025-09-04T00:00:00"/>
        <d v="2025-09-05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17T00:00:00"/>
        <d v="2025-09-18T00:00:00"/>
        <d v="2025-09-19T00:00:00"/>
        <d v="2025-09-22T00:00:00"/>
        <d v="2025-09-23T00:00:00"/>
        <d v="2025-09-24T00:00:00"/>
        <d v="2025-09-25T00:00:00"/>
        <d v="2025-09-26T00:00:00"/>
        <d v="2025-09-29T00:00:00"/>
        <d v="2025-09-30T00:00:00"/>
        <d v="2025-10-01T00:00:00"/>
        <d v="2025-10-02T00:00:00"/>
        <d v="2025-10-03T00:00:00"/>
        <d v="2025-10-06T00:00:00"/>
        <d v="2025-10-07T00:00:00"/>
        <d v="2025-10-08T00:00:00"/>
        <d v="2025-10-09T00:00:00"/>
        <d v="2025-10-10T00:00:00"/>
        <d v="2025-10-13T00:00:00"/>
        <d v="2025-10-14T00:00:00"/>
        <d v="2025-10-15T00:00:00"/>
        <d v="2025-10-16T00:00:00"/>
        <d v="2025-10-17T00:00:00"/>
        <d v="2025-10-20T00:00:00"/>
        <d v="2025-10-21T00:00:00"/>
        <d v="2025-10-22T00:00:00"/>
        <d v="2025-10-23T00:00:00"/>
        <d v="2025-10-24T00:00:00"/>
        <d v="2025-10-27T00:00:00"/>
        <d v="2025-10-28T00:00:00"/>
        <d v="2025-10-29T00:00:00"/>
        <d v="2025-10-30T00:00:00"/>
        <d v="2025-10-31T00:00:00"/>
        <d v="2025-11-03T00:00:00"/>
        <d v="2025-11-04T00:00:00"/>
        <d v="2025-11-05T00:00:00"/>
        <d v="2025-11-06T00:00:00"/>
        <d v="2025-11-07T00:00:00"/>
        <d v="2025-11-10T00:00:00"/>
        <d v="2025-11-11T00:00:00"/>
        <d v="2025-11-12T00:00:00"/>
        <d v="2025-11-13T00:00:00"/>
        <d v="2025-11-14T00:00:00"/>
        <d v="2025-11-17T00:00:00"/>
        <d v="2025-11-18T00:00:00"/>
        <d v="2025-11-19T00:00:00"/>
        <d v="2025-11-21T00:00:00"/>
        <d v="2025-11-24T00:00:00"/>
        <d v="2025-11-25T00:00:00"/>
        <d v="2025-11-27T00:00:00"/>
        <d v="2025-12-01T00:00:00"/>
        <d v="2025-12-02T00:00:00"/>
        <d v="2025-12-03T00:00:00"/>
        <d v="2025-12-04T00:00:00"/>
        <d v="2025-12-05T00:00:00"/>
        <d v="2025-12-08T00:00:00"/>
        <d v="2025-12-09T00:00:00"/>
        <d v="2025-12-10T00:00:00"/>
        <d v="2025-12-11T00:00:00"/>
        <d v="2025-12-12T00:00:00"/>
        <d v="2025-12-15T00:00:00"/>
        <d v="2025-12-16T00:00:00"/>
        <d v="2025-12-17T00:00:00"/>
        <d v="2025-12-18T00:00:00"/>
        <d v="2025-12-19T00:00:00"/>
        <d v="2026-01-05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19T00:00:00"/>
        <d v="2026-01-20T00:00:00"/>
        <d v="2026-01-21T00:00:00"/>
        <d v="2026-01-22T00:00:00"/>
        <d v="2026-01-23T00:00:00"/>
        <d v="2026-01-26T00:00:00"/>
        <d v="2026-01-27T00:00:00"/>
        <d v="2026-01-28T00:00:00"/>
        <d v="2026-01-29T00:00:00"/>
        <d v="2026-01-30T00:00:00"/>
        <d v="2026-02-02T00:00:00"/>
        <d v="2026-02-03T00:00:00"/>
        <d v="2026-02-05T00:00:00"/>
        <d v="2026-02-10T00:00:00"/>
        <d v="2026-02-11T00:00:00"/>
        <d v="2026-02-12T00:00:00"/>
        <d v="2026-02-19T00:00:00"/>
        <d v="2026-02-23T00:00:00"/>
        <d v="2026-02-24T00:00:00"/>
        <d v="2026-03-02T00:00:00"/>
        <d v="2026-03-03T00:00:00"/>
        <d v="2026-03-04T00:00:00"/>
        <d v="2026-03-05T00:00:00"/>
        <d v="2026-03-06T00:00:00"/>
        <d v="2026-03-09T00:00:00"/>
        <d v="2026-03-10T00:00:00"/>
        <d v="2026-03-11T00:00:00"/>
        <d v="2026-03-12T00:00:00"/>
        <d v="2026-03-13T00:00:00"/>
        <d v="2026-03-16T00:00:00"/>
        <d v="2026-03-17T00:00:00"/>
        <d v="2026-03-19T00:00:00"/>
        <d v="2026-03-20T00:00:00"/>
        <d v="2026-03-23T00:00:00"/>
        <d v="2026-03-24T00:00:00"/>
        <d v="2026-03-25T00:00:00"/>
        <d v="2026-03-26T00:00:00"/>
        <d v="2026-03-27T00:00:00"/>
        <d v="2026-03-30T00:00:00"/>
        <d v="2026-04-01T00:00:00"/>
        <d v="2026-04-02T00:00:00"/>
        <d v="2026-04-06T00:00:00"/>
        <d v="2026-04-07T00:00:00"/>
        <d v="2026-04-08T00:00:00"/>
        <d v="2026-04-09T00:00:00"/>
        <d v="2026-04-10T00:00:00"/>
        <d v="2026-04-13T00:00:00"/>
        <d v="2026-04-14T00:00:00"/>
        <d v="2026-04-15T00:00:00"/>
        <d v="2026-04-16T00:00:00"/>
        <d v="2026-08-12T00:00:00" u="1"/>
        <d v="2025-01-19T00:00:00" u="1"/>
        <d v="2025-11-28T00:00:00" u="1"/>
        <d v="2025-08-16T00:00:00" u="1"/>
        <d v="2024-02-07T00:00:00" u="1"/>
        <d v="2024-02-09T00:00:00" u="1"/>
        <d v="2024-02-14T00:00:00" u="1"/>
        <d v="2024-02-21T00:00:00" u="1"/>
        <d v="2024-03-13T00:00:00" u="1"/>
        <d v="2024-05-28T00:00:00" u="1"/>
        <d v="2024-06-11T00:00:00" u="1"/>
        <d v="2024-06-12T00:00:00" u="1"/>
        <d v="2024-06-13T00:00:00" u="1"/>
        <d v="2024-06-14T00:00:00" u="1"/>
        <d v="2024-06-17T00:00:00" u="1"/>
        <d v="2024-06-18T00:00:00" u="1"/>
        <d v="2024-06-19T00:00:00" u="1"/>
        <d v="2024-07-12T00:00:00" u="1"/>
        <d v="2024-06-20T00:00:00" u="1"/>
        <d v="2024-06-21T00:00:00" u="1"/>
        <d v="2024-06-24T00:00:00" u="1"/>
        <d v="2024-06-25T00:00:00" u="1"/>
        <d v="2024-06-26T00:00:00" u="1"/>
        <d v="2024-06-27T00:00:00" u="1"/>
        <d v="2024-07-01T00:00:00" u="1"/>
        <d v="2024-07-02T00:00:00" u="1"/>
        <d v="2024-07-03T00:00:00" u="1"/>
        <d v="2024-07-04T00:00:00" u="1"/>
        <d v="2024-07-08T00:00:00" u="1"/>
        <d v="2024-07-10T00:00:00" u="1"/>
        <d v="2024-07-15T00:00:00" u="1"/>
        <d v="2024-07-16T00:00:00" u="1"/>
        <d v="2024-07-17T00:00:00" u="1"/>
        <d v="2024-07-19T00:00:00" u="1"/>
        <d v="2024-07-22T00:00:00" u="1"/>
        <d v="2024-07-23T00:00:00" u="1"/>
        <d v="2024-07-24T00:00:00" u="1"/>
        <d v="2024-07-25T00:00:00" u="1"/>
        <d v="2024-08-08T00:00:00" u="1"/>
        <d v="2024-07-26T00:00:00" u="1"/>
        <d v="2024-07-29T00:00:00" u="1"/>
        <d v="2024-07-31T00:00:00" u="1"/>
        <d v="2024-08-01T00:00:00" u="1"/>
        <d v="2024-08-05T00:00:00" u="1"/>
        <d v="2024-08-02T00:00:00" u="1"/>
        <d v="2024-08-06T00:00:00" u="1"/>
        <d v="2024-08-13T00:00:00" u="1"/>
        <d v="2024-08-23T00:00:00" u="1"/>
        <d v="2024-08-10T00:00:00" u="1"/>
        <d v="2024-08-12T00:00:00" u="1"/>
        <d v="2024-08-14T00:00:00" u="1"/>
        <d v="2024-08-15T00:00:00" u="1"/>
        <d v="2024-08-28T00:00:00" u="1"/>
        <d v="2024-08-16T00:00:00" u="1"/>
        <d v="2024-08-19T00:00:00" u="1"/>
        <d v="2024-08-20T00:00:00" u="1"/>
        <d v="2024-08-21T00:00:00" u="1"/>
        <d v="2024-08-22T00:00:00" u="1"/>
        <d v="2024-08-26T00:00:00" u="1"/>
        <d v="2024-08-27T00:00:00" u="1"/>
        <d v="2024-08-29T00:00:00" u="1"/>
        <d v="2024-08-30T00:00:00" u="1"/>
        <d v="2024-09-03T00:00:00" u="1"/>
        <d v="2024-09-02T00:00:00" u="1"/>
        <d v="2024-09-04T00:00:00" u="1"/>
        <d v="2024-09-05T00:00:00" u="1"/>
        <d v="2024-09-06T00:00:00" u="1"/>
        <d v="2024-09-09T00:00:00" u="1"/>
        <d v="2024-09-10T00:00:00" u="1"/>
        <d v="2024-09-11T00:00:00" u="1"/>
        <d v="2024-09-12T00:00:00" u="1"/>
        <d v="2024-09-13T00:00:00" u="1"/>
        <d v="2024-09-16T00:00:00" u="1"/>
        <d v="2024-09-17T00:00:00" u="1"/>
        <d v="2024-09-18T00:00:00" u="1"/>
        <d v="2024-09-19T00:00:00" u="1"/>
        <d v="2024-09-20T00:00:00" u="1"/>
        <d v="2024-09-23T00:00:00" u="1"/>
        <d v="2024-09-24T00:00:00" u="1"/>
        <d v="2024-09-25T00:00:00" u="1"/>
        <d v="2024-09-26T00:00:00" u="1"/>
        <d v="2024-09-27T00:00:00" u="1"/>
        <d v="2024-09-30T00:00:00" u="1"/>
        <d v="2024-10-01T00:00:00" u="1"/>
        <d v="2024-10-02T00:00:00" u="1"/>
        <d v="2024-10-03T00:00:00" u="1"/>
        <d v="2024-10-07T00:00:00" u="1"/>
        <d v="2024-10-08T00:00:00" u="1"/>
        <d v="2024-10-09T00:00:00" u="1"/>
        <d v="2024-10-10T00:00:00" u="1"/>
        <d v="2024-10-11T00:00:00" u="1"/>
        <d v="2024-10-14T00:00:00" u="1"/>
        <d v="2024-10-15T00:00:00" u="1"/>
        <d v="2024-10-16T00:00:00" u="1"/>
        <d v="2024-10-17T00:00:00" u="1"/>
        <d v="2024-10-18T00:00:00" u="1"/>
        <d v="2024-10-21T00:00:00" u="1"/>
        <d v="2024-10-22T00:00:00" u="1"/>
        <d v="2024-10-23T00:00:00" u="1"/>
        <d v="2024-10-24T00:00:00" u="1"/>
        <d v="2024-10-25T00:00:00" u="1"/>
        <d v="2024-10-28T00:00:00" u="1"/>
        <d v="2024-10-29T00:00:00" u="1"/>
        <d v="2024-10-30T00:00:00" u="1"/>
        <d v="2024-10-31T00:00:00" u="1"/>
        <d v="2024-11-01T00:00:00" u="1"/>
        <d v="2024-11-04T00:00:00" u="1"/>
        <d v="2024-11-05T00:00:00" u="1"/>
        <d v="2024-11-06T00:00:00" u="1"/>
        <d v="2024-11-07T00:00:00" u="1"/>
        <d v="2024-11-08T00:00:00" u="1"/>
        <d v="2024-11-11T00:00:00" u="1"/>
        <d v="2024-11-12T00:00:00" u="1"/>
        <d v="2024-11-13T00:00:00" u="1"/>
        <d v="2024-11-14T00:00:00" u="1"/>
        <d v="2024-11-18T00:00:00" u="1"/>
        <d v="2024-11-19T00:00:00" u="1"/>
        <d v="2024-11-21T00:00:00" u="1"/>
        <d v="2024-11-22T00:00:00" u="1"/>
        <d v="2024-11-23T00:00:00" u="1"/>
        <d v="2024-12-06T00:00:00" u="1"/>
        <d v="2024-11-25T00:00:00" u="1"/>
        <d v="2024-11-26T00:00:00" u="1"/>
        <d v="2024-11-27T00:00:00" u="1"/>
        <d v="2024-11-28T00:00:00" u="1"/>
        <d v="2024-11-29T00:00:00" u="1"/>
        <d v="2024-12-02T00:00:00" u="1"/>
        <d v="2024-12-03T00:00:00" u="1"/>
        <d v="2024-12-04T00:00:00" u="1"/>
        <d v="2024-12-05T00:00:00" u="1"/>
        <d v="2024-12-09T00:00:00" u="1"/>
        <d v="2024-12-10T00:00:00" u="1"/>
        <d v="2024-12-11T00:00:00" u="1"/>
        <d v="2024-12-12T00:00:00" u="1"/>
        <d v="2024-12-13T00:00:00" u="1"/>
        <d v="2024-12-16T00:00:00" u="1"/>
        <d v="2024-12-17T00:00:00" u="1"/>
        <d v="2024-12-29T00:00:00" u="1"/>
        <d v="2024-12-18T00:00:00" u="1"/>
        <d v="2024-12-19T00:00:00" u="1"/>
        <d v="2024-12-20T00:00:00" u="1"/>
        <d v="2024-12-22T00:00:00" u="1"/>
        <d v="2025-01-06T00:00:00" u="1"/>
        <d v="2025-01-07T00:00:00" u="1"/>
        <d v="2025-01-08T00:00:00" u="1"/>
        <d v="2025-01-09T00:00:00" u="1"/>
        <d v="2025-01-10T00:00:00" u="1"/>
        <d v="2025-01-13T00:00:00" u="1"/>
        <d v="2025-01-14T00:00:00" u="1"/>
        <d v="2025-01-15T00:00:00" u="1"/>
        <d v="2025-01-16T00:00:00" u="1"/>
        <d v="2025-01-17T00:00:00" u="1"/>
        <d v="2025-01-20T00:00:00" u="1"/>
        <d v="2025-01-21T00:00:00" u="1"/>
        <d v="2025-01-22T00:00:00" u="1"/>
        <d v="2025-01-23T00:00:00" u="1"/>
        <d v="2025-01-24T00:00:00" u="1"/>
        <d v="2025-01-27T00:00:00" u="1"/>
        <d v="2025-01-28T00:00:00" u="1"/>
        <d v="2025-01-29T00:00:00" u="1"/>
        <d v="2025-01-30T00:00:00" u="1"/>
        <d v="2025-01-31T00:00:00" u="1"/>
        <d v="2025-02-03T00:00:00" u="1"/>
        <d v="2025-02-04T00:00:00" u="1"/>
        <d v="2025-02-05T00:00:00" u="1"/>
        <d v="2025-02-06T00:00:00" u="1"/>
        <d v="2025-02-07T00:00:00" u="1"/>
        <d v="2025-02-10T00:00:00" u="1"/>
        <d v="2025-02-11T00:00:00" u="1"/>
        <d v="2025-02-12T00:00:00" u="1"/>
        <d v="2025-02-13T00:00:00" u="1"/>
        <d v="2025-02-14T00:00:00" u="1"/>
        <d v="2025-02-17T00:00:00" u="1"/>
        <d v="2025-02-18T00:00:00" u="1"/>
        <d v="2025-02-19T00:00:00" u="1"/>
        <d v="2025-02-20T00:00:00" u="1"/>
        <d v="2025-02-21T00:00:00" u="1"/>
        <d v="2025-02-24T00:00:00" u="1"/>
        <d v="2025-02-25T00:00:00" u="1"/>
        <d v="2025-02-26T00:00:00" u="1"/>
        <d v="2025-02-27T00:00:00" u="1"/>
        <d v="2025-02-28T00:00:00" u="1"/>
        <d v="2025-03-05T00:00:00" u="1"/>
        <d v="2025-03-06T00:00:00" u="1"/>
        <d v="2025-03-11T00:00:00" u="1"/>
        <d v="2025-03-07T00:00:00" u="1"/>
        <d v="2025-03-10T00:00:00" u="1"/>
        <d v="2025-03-12T00:00:00" u="1"/>
        <d v="2025-03-13T00:00:00" u="1"/>
        <d v="2025-04-02T00:00:00" u="1"/>
        <d v="2025-03-14T00:00:00" u="1"/>
        <d v="2025-03-17T00:00:00" u="1"/>
        <d v="2025-03-18T00:00:00" u="1"/>
        <d v="2025-03-19T00:00:00" u="1"/>
        <d v="2025-03-20T00:00:00" u="1"/>
        <d v="2025-03-21T00:00:00" u="1"/>
        <d v="2025-03-24T00:00:00" u="1"/>
        <d v="2025-03-25T00:00:00" u="1"/>
        <d v="2025-03-26T00:00:00" u="1"/>
        <d v="2025-03-01T00:00:00" u="1"/>
        <d v="2025-03-28T00:00:00" u="1"/>
        <d v="2025-04-04T00:00:00" u="1"/>
        <d v="2025-04-09T00:00:00" u="1"/>
        <d v="2025-04-10T00:00:00" u="1"/>
        <d v="2025-04-11T00:00:00" u="1"/>
        <d v="2025-04-14T00:00:00" u="1"/>
        <d v="2025-04-15T00:00:00" u="1"/>
        <d v="2025-04-16T00:00:00" u="1"/>
        <d v="2025-04-17T00:00:00" u="1"/>
        <d v="2025-04-22T00:00:00" u="1"/>
        <d v="2025-04-25T00:00:00" u="1"/>
        <d v="2025-04-28T00:00:00" u="1"/>
        <d v="2025-04-30T00:00:00" u="1"/>
        <d v="2025-05-02T00:00:00" u="1"/>
        <d v="2025-05-05T00:00:00" u="1"/>
        <d v="2025-05-06T00:00:00" u="1"/>
        <d v="2025-05-07T00:00:00" u="1"/>
        <d v="2025-05-09T00:00:00" u="1"/>
        <d v="2025-05-12T00:00:00" u="1"/>
        <d v="2025-05-13T00:00:00" u="1"/>
        <d v="2025-05-14T00:00:00" u="1"/>
        <d v="2025-05-15T00:00:00" u="1"/>
        <d v="2025-05-16T00:00:00" u="1"/>
        <d v="2025-05-19T00:00:00" u="1"/>
        <d v="2025-05-20T00:00:00" u="1"/>
        <d v="2025-05-21T00:00:00" u="1"/>
        <d v="2025-05-22T00:00:00" u="1"/>
        <d v="2025-05-23T00:00:00" u="1"/>
        <d v="2025-05-26T00:00:00" u="1"/>
        <d v="2025-05-27T00:00:00" u="1"/>
        <d v="2025-05-28T00:00:00" u="1"/>
        <d v="2025-05-29T00:00:00" u="1"/>
        <d v="2025-05-30T00:00:00" u="1"/>
        <d v="2025-06-02T00:00:00" u="1"/>
        <d v="2025-06-03T00:00:00" u="1"/>
        <d v="2025-06-04T00:00:00" u="1"/>
        <d v="2025-06-05T00:00:00" u="1"/>
        <d v="2025-06-06T00:00:00" u="1"/>
        <d v="2025-06-09T00:00:00" u="1"/>
        <d v="2025-06-10T00:00:00" u="1"/>
        <d v="2025-06-11T00:00:00" u="1"/>
        <d v="2025-06-12T00:00:00" u="1"/>
        <d v="2025-06-13T00:00:00" u="1"/>
        <d v="2025-06-16T00:00:00" u="1"/>
        <d v="2025-06-17T00:00:00" u="1"/>
        <d v="2025-06-18T00:00:00" u="1"/>
        <d v="2025-06-20T00:00:00" u="1"/>
        <d v="2025-06-23T00:00:00" u="1"/>
        <d v="2025-06-24T00:00:00" u="1"/>
        <d v="2025-06-25T00:00:00" u="1"/>
        <d v="2025-06-26T00:00:00" u="1"/>
        <d v="2025-06-27T00:00:00" u="1"/>
        <d v="2025-06-30T00:00:00" u="1"/>
        <d v="2025-07-01T00:00:00" u="1"/>
        <d v="2025-07-02T00:00:00" u="1"/>
        <d v="2025-07-03T00:00:00" u="1"/>
        <d v="2025-07-04T00:00:00" u="1"/>
        <d v="2025-07-07T00:00:00" u="1"/>
        <d v="2025-07-08T00:00:00" u="1"/>
        <d v="2025-07-10T00:00:00" u="1"/>
        <d v="2025-07-11T00:00:00" u="1"/>
        <d v="2025-07-14T00:00:00" u="1"/>
        <d v="2025-07-15T00:00:00" u="1"/>
        <d v="2025-07-16T00:00:00" u="1"/>
        <d v="2025-07-17T00:00:00" u="1"/>
        <d v="2025-07-18T00:00:00" u="1"/>
        <d v="2025-07-21T00:00:00" u="1"/>
        <d v="2025-07-22T00:00:00" u="1"/>
        <d v="2025-07-23T00:00:00" u="1"/>
        <d v="2025-07-24T00:00:00" u="1"/>
        <d v="2025-07-28T00:00:00" u="1"/>
        <d v="2025-07-29T00:00:00" u="1"/>
        <d v="2025-07-30T00:00:00" u="1"/>
        <d v="2025-07-31T00:00:00" u="1"/>
        <d v="2025-03-08T00:00:00" u="1"/>
        <d v="2025-03-09T00:00:00" u="1"/>
        <d v="2025-12-22T00:00:00" u="1"/>
        <d v="2024-12-28T00:00:00" u="1"/>
        <d v="2024-12-27T00:00:00" u="1"/>
        <d v="1899-12-30T00:00:00" u="1"/>
      </sharedItems>
    </cacheField>
    <cacheField name="MÊS/ANO PEDIDO" numFmtId="165">
      <sharedItems containsBlank="1"/>
    </cacheField>
    <cacheField name="CONDIÇÃO PAGAMENTO" numFmtId="0">
      <sharedItems containsBlank="1" containsMixedTypes="1" containsNumber="1" containsInteger="1" minValue="0" maxValue="30" count="60">
        <s v="30/60/90/120/150"/>
        <s v="7"/>
        <s v="28/35/42"/>
        <s v="28"/>
        <m/>
        <s v="15"/>
        <s v="2"/>
        <s v="28/56/84/112"/>
        <s v="0"/>
        <s v="10"/>
        <s v="28/42/56"/>
        <s v="28/56/84"/>
        <n v="10"/>
        <s v="30"/>
        <s v="30/60/90"/>
        <s v="30/45/60"/>
        <s v="28/56"/>
        <s v="28/42"/>
        <s v="30/60"/>
        <s v="14"/>
        <s v="5"/>
        <s v="14/28"/>
        <s v="21"/>
        <s v="1"/>
        <s v="20/35"/>
        <n v="28"/>
        <s v="26"/>
        <n v="30"/>
        <s v="20"/>
        <s v="28/42/56/84"/>
        <s v="4"/>
        <s v="30/45"/>
        <s v="30/40/50"/>
        <s v="35"/>
        <s v="0/35"/>
        <s v="30/90"/>
        <s v="1 / 10"/>
        <s v="1/20"/>
        <s v="0/5"/>
        <s v="0/7"/>
        <s v="0/6"/>
        <s v="6"/>
        <s v="28/42/56/84/112"/>
        <s v="28/35"/>
        <s v="0/2"/>
        <s v="28/35/42/49/56"/>
        <s v="8"/>
        <s v="1/28"/>
        <s v="3"/>
        <s v="07"/>
        <n v="0"/>
        <s v="25"/>
        <s v="28/56/84/112 "/>
        <s v="3  / 7"/>
        <s v="3/20"/>
        <s v="1 /4 / 7"/>
        <s v="9"/>
        <s v="15/30"/>
        <s v="1/7"/>
        <s v="27"/>
      </sharedItems>
    </cacheField>
    <cacheField name="FORMA DE PAGAMENTO" numFmtId="49">
      <sharedItems containsBlank="1" count="10">
        <s v="BOLETO"/>
        <m/>
        <s v="PIX"/>
        <s v="CARTÃO"/>
        <s v="CARTAO" u="1"/>
        <s v="CREDITO" u="1"/>
        <s v="DINHEIRO" u="1"/>
        <s v="CARTA" u="1"/>
        <s v="q" u="1"/>
        <s v="CARA" u="1"/>
      </sharedItems>
    </cacheField>
    <cacheField name="RETIRA OU ENTREGA" numFmtId="0">
      <sharedItems containsBlank="1" containsMixedTypes="1" containsNumber="1" containsInteger="1" minValue="0" maxValue="0" count="4">
        <s v="ENTREGA"/>
        <s v="RETIRA"/>
        <m/>
        <n v="0" u="1"/>
      </sharedItems>
    </cacheField>
    <cacheField name="PRAZO" numFmtId="0">
      <sharedItems containsDate="1" containsString="0" containsBlank="1" containsMixedTypes="1" minDate="1899-12-31T00:00:00" maxDate="1900-01-03T00:00:00" count="25">
        <n v="4"/>
        <n v="0"/>
        <n v="1"/>
        <m/>
        <n v="2"/>
        <n v="3"/>
        <n v="5"/>
        <n v="15"/>
        <n v="7"/>
        <n v="9"/>
        <n v="6"/>
        <n v="14"/>
        <n v="20"/>
        <n v="10"/>
        <n v="8"/>
        <n v="17"/>
        <n v="22"/>
        <n v="12"/>
        <n v="30" u="1"/>
        <n v="21" u="1"/>
        <n v="25" u="1"/>
        <n v="19" u="1"/>
        <n v="13" u="1"/>
        <n v="24" u="1"/>
        <d v="1900-01-02T00:00:00" u="1"/>
      </sharedItems>
    </cacheField>
    <cacheField name="PREVISÃO ENTREGA OBRA" numFmtId="164">
      <sharedItems containsDate="1" containsBlank="1" containsMixedTypes="1" minDate="1899-12-30T00:00:00" maxDate="2026-08-16T00:00:00" count="524">
        <d v="2024-02-09T00:00:00"/>
        <d v="2025-08-04T00:00:00"/>
        <d v="2025-08-05T00:00:00"/>
        <s v=""/>
        <d v="2025-08-06T00:00:00"/>
        <d v="2025-08-08T00:00:00"/>
        <d v="2025-08-07T00:00:00"/>
        <d v="2025-08-09T00:00:00"/>
        <d v="2025-08-10T00:00:00"/>
        <d v="2025-08-11T00:00:00"/>
        <d v="2025-08-12T00:00:00"/>
        <d v="2025-08-14T00:00:00"/>
        <d v="2025-08-13T00:00:00"/>
        <d v="2025-08-16T00:00:00"/>
        <d v="2025-08-28T00:00:00"/>
        <d v="2025-08-20T00:00:00"/>
        <d v="2025-08-15T00:00:00"/>
        <d v="2025-08-18T00:00:00"/>
        <d v="2025-08-21T00:00:00"/>
        <d v="2025-08-17T00:00:00"/>
        <d v="2025-08-22T00:00:00"/>
        <d v="2025-08-24T00:00:00"/>
        <d v="2025-08-19T00:00:00"/>
        <d v="2025-08-25T00:00:00"/>
        <d v="2025-08-26T00:00:00"/>
        <d v="2025-09-01T00:00:00"/>
        <d v="2025-08-27T00:00:00"/>
        <d v="2025-08-29T00:00:00"/>
        <d v="2025-09-02T00:00:00"/>
        <d v="2025-09-04T00:00:00"/>
        <d v="2025-09-03T00:00:00"/>
        <d v="2025-09-09T00:00:00"/>
        <d v="2025-09-05T00:00:00"/>
        <d v="2025-09-06T00:00:00"/>
        <d v="2025-09-08T00:00:00"/>
        <d v="2025-09-10T00:00:00"/>
        <d v="2025-09-22T00:00:00"/>
        <d v="2025-09-11T00:00:00"/>
        <d v="2025-09-24T00:00:00"/>
        <d v="2025-09-15T00:00:00"/>
        <d v="2025-09-12T00:00:00"/>
        <d v="2025-09-16T00:00:00"/>
        <d v="2025-09-17T00:00:00"/>
        <d v="2025-09-19T00:00:00"/>
        <d v="2025-10-01T00:00:00"/>
        <d v="2025-09-23T00:00:00"/>
        <d v="2025-10-06T00:00:00"/>
        <d v="2025-09-26T00:00:00"/>
        <d v="2025-09-18T00:00:00"/>
        <d v="2025-10-04T00:00:00"/>
        <d v="2025-09-25T00:00:00"/>
        <d v="2025-10-03T00:00:00"/>
        <d v="2025-09-29T00:00:00"/>
        <d v="2025-09-27T00:00:00"/>
        <d v="2025-09-30T00:00:00"/>
        <d v="2025-10-02T00:00:00"/>
        <d v="2025-10-21T00:00:00"/>
        <d v="2025-10-08T00:00:00"/>
        <d v="2025-10-10T00:00:00"/>
        <d v="2025-10-07T00:00:00"/>
        <d v="2025-10-12T00:00:00"/>
        <d v="2025-10-14T00:00:00"/>
        <d v="2025-10-09T00:00:00"/>
        <d v="2025-10-13T00:00:00"/>
        <d v="2025-10-15T00:00:00"/>
        <d v="2025-10-16T00:00:00"/>
        <d v="2025-10-20T00:00:00"/>
        <d v="2025-10-17T00:00:00"/>
        <d v="2025-10-22T00:00:00"/>
        <d v="2025-10-27T00:00:00"/>
        <d v="2025-10-23T00:00:00"/>
        <d v="2025-10-30T00:00:00"/>
        <d v="2025-10-28T00:00:00"/>
        <d v="2025-10-24T00:00:00"/>
        <d v="2025-10-29T00:00:00"/>
        <d v="2025-11-17T00:00:00"/>
        <d v="2025-11-05T00:00:00"/>
        <d v="2025-10-31T00:00:00"/>
        <d v="2025-11-04T00:00:00"/>
        <d v="2025-11-06T00:00:00"/>
        <d v="2025-11-14T00:00:00"/>
        <d v="2025-11-03T00:00:00"/>
        <d v="2025-11-08T00:00:00"/>
        <d v="2025-11-07T00:00:00"/>
        <d v="2025-11-26T00:00:00"/>
        <d v="2025-11-10T00:00:00"/>
        <d v="2025-11-12T00:00:00"/>
        <d v="2025-11-11T00:00:00"/>
        <d v="2025-11-16T00:00:00"/>
        <d v="2025-11-18T00:00:00"/>
        <d v="2025-11-13T00:00:00"/>
        <d v="2025-11-24T00:00:00"/>
        <d v="2025-11-27T00:00:00"/>
        <d v="2025-11-19T00:00:00"/>
        <d v="2025-11-25T00:00:00"/>
        <d v="2025-11-21T00:00:00"/>
        <d v="2025-11-29T00:00:00"/>
        <d v="2025-12-15T00:00:00"/>
        <d v="2025-12-01T00:00:00"/>
        <d v="2025-11-28T00:00:00"/>
        <d v="2025-12-02T00:00:00"/>
        <d v="2025-12-03T00:00:00"/>
        <d v="2025-12-04T00:00:00"/>
        <d v="2025-12-09T00:00:00"/>
        <d v="2025-12-05T00:00:00"/>
        <d v="2025-12-10T00:00:00"/>
        <d v="2025-12-08T00:00:00"/>
        <d v="2025-12-11T00:00:00"/>
        <d v="2025-12-18T00:00:00"/>
        <d v="2025-12-12T00:00:00"/>
        <d v="2025-12-16T00:00:00"/>
        <d v="2025-12-17T00:00:00"/>
        <d v="2025-12-23T00:00:00"/>
        <d v="2025-12-19T00:00:00"/>
        <d v="2026-01-05T00:00:00"/>
        <d v="2026-01-07T00:00:00"/>
        <d v="2026-01-06T00:00:00"/>
        <d v="2026-01-08T00:00:00"/>
        <d v="2026-01-09T00:00:00"/>
        <d v="2026-01-13T00:00:00"/>
        <d v="2026-01-12T00:00:00"/>
        <d v="2026-01-16T00:00:00"/>
        <d v="2026-01-14T00:00:00"/>
        <d v="2026-01-23T00:00:00"/>
        <d v="2026-01-15T00:00:00"/>
        <d v="2026-01-22T00:00:00"/>
        <d v="2026-01-19T00:00:00"/>
        <d v="2026-01-20T00:00:00"/>
        <d v="2026-01-21T00:00:00"/>
        <d v="2026-01-26T00:00:00"/>
        <d v="2026-01-28T00:00:00"/>
        <d v="2026-01-25T00:00:00"/>
        <d v="2026-01-27T00:00:00"/>
        <d v="2026-01-29T00:00:00"/>
        <d v="2026-01-31T00:00:00"/>
        <d v="2026-01-30T00:00:00"/>
        <d v="2026-02-06T00:00:00"/>
        <d v="2026-02-02T00:00:00"/>
        <d v="2026-02-04T00:00:00"/>
        <d v="2026-02-05T00:00:00"/>
        <d v="2026-02-10T00:00:00"/>
        <d v="2026-02-12T00:00:00"/>
        <d v="2026-02-13T00:00:00"/>
        <d v="2026-02-11T00:00:00"/>
        <d v="2026-02-18T00:00:00"/>
        <d v="2026-02-19T00:00:00"/>
        <d v="2026-02-20T00:00:00"/>
        <d v="2026-02-23T00:00:00"/>
        <d v="2026-02-28T00:00:00"/>
        <d v="2026-03-03T00:00:00"/>
        <d v="2026-02-25T00:00:00"/>
        <d v="2026-03-02T00:00:00"/>
        <d v="2026-03-08T00:00:00"/>
        <d v="2026-03-09T00:00:00"/>
        <d v="2026-03-11T00:00:00"/>
        <d v="2026-03-12T00:00:00"/>
        <d v="2026-03-05T00:00:00"/>
        <d v="2026-03-06T00:00:00"/>
        <d v="2026-03-13T00:00:00"/>
        <d v="2026-03-10T00:00:00"/>
        <d v="2026-03-15T00:00:00"/>
        <d v="2026-03-16T00:00:00"/>
        <d v="2026-03-17T00:00:00"/>
        <d v="2026-03-23T00:00:00"/>
        <d v="2026-03-18T00:00:00"/>
        <d v="2026-03-19T00:00:00"/>
        <d v="2026-03-25T00:00:00"/>
        <d v="2026-03-24T00:00:00"/>
        <d v="2026-03-27T00:00:00"/>
        <d v="2026-03-26T00:00:00"/>
        <d v="2026-03-31T00:00:00"/>
        <d v="2026-03-30T00:00:00"/>
        <d v="2026-04-07T00:00:00"/>
        <d v="2026-04-01T00:00:00"/>
        <d v="2026-04-08T00:00:00"/>
        <d v="2026-04-03T00:00:00"/>
        <d v="2026-04-06T00:00:00"/>
        <d v="2026-04-11T00:00:00"/>
        <d v="2026-04-29T00:00:00"/>
        <d v="2026-04-09T00:00:00"/>
        <d v="2026-04-10T00:00:00"/>
        <d v="2026-04-13T00:00:00"/>
        <d v="2026-04-17T00:00:00"/>
        <d v="2026-04-14T00:00:00"/>
        <d v="2026-04-16T00:00:00"/>
        <d v="2026-04-15T00:00:00"/>
        <d v="2026-04-27T00:00:00"/>
        <d v="2026-04-22T00:00:00"/>
        <d v="2026-03-20T00:00:00" u="1"/>
        <d v="2026-08-15T00:00:00" u="1"/>
        <d v="2025-01-23T00:00:00" u="1"/>
        <d v="2025-01-20T00:00:00" u="1"/>
        <d v="2025-12-22T00:00:00" u="1"/>
        <m u="1"/>
        <d v="2024-02-08T00:00:00" u="1"/>
        <d v="2024-02-10T00:00:00" u="1"/>
        <d v="2024-02-15T00:00:00" u="1"/>
        <d v="2024-02-22T00:00:00" u="1"/>
        <d v="2024-03-14T00:00:00" u="1"/>
        <d v="2024-05-29T00:00:00" u="1"/>
        <d v="2024-06-12T00:00:00" u="1"/>
        <d v="2024-06-14T00:00:00" u="1"/>
        <d v="2024-06-17T00:00:00" u="1"/>
        <d v="2024-06-18T00:00:00" u="1"/>
        <d v="2024-06-19T00:00:00" u="1"/>
        <d v="2024-07-13T00:00:00" u="1"/>
        <d v="2024-06-20T00:00:00" u="1"/>
        <d v="2024-06-21T00:00:00" u="1"/>
        <d v="2024-06-24T00:00:00" u="1"/>
        <d v="2024-06-25T00:00:00" u="1"/>
        <d v="2024-06-26T00:00:00" u="1"/>
        <d v="2024-06-27T00:00:00" u="1"/>
        <d v="2024-07-01T00:00:00" u="1"/>
        <d v="2024-07-02T00:00:00" u="1"/>
        <d v="2024-07-03T00:00:00" u="1"/>
        <d v="2024-07-04T00:00:00" u="1"/>
        <d v="2024-07-08T00:00:00" u="1"/>
        <d v="2024-07-10T00:00:00" u="1"/>
        <d v="2024-07-15T00:00:00" u="1"/>
        <d v="2024-07-16T00:00:00" u="1"/>
        <d v="2024-07-17T00:00:00" u="1"/>
        <d v="2024-07-19T00:00:00" u="1"/>
        <d v="2024-07-22T00:00:00" u="1"/>
        <d v="2024-07-23T00:00:00" u="1"/>
        <d v="2024-07-24T00:00:00" u="1"/>
        <d v="2024-07-25T00:00:00" u="1"/>
        <d v="2024-08-08T00:00:00" u="1"/>
        <d v="2024-08-01T00:00:00" u="1"/>
        <d v="2024-07-26T00:00:00" u="1"/>
        <d v="2024-07-30T00:00:00" u="1"/>
        <d v="2024-07-31T00:00:00" u="1"/>
        <d v="2024-08-02T00:00:00" u="1"/>
        <d v="2024-08-07T00:00:00" u="1"/>
        <d v="2024-08-06T00:00:00" u="1"/>
        <d v="2024-08-05T00:00:00" u="1"/>
        <d v="2024-08-23T00:00:00" u="1"/>
        <d v="2024-08-13T00:00:00" u="1"/>
        <d v="2024-08-09T00:00:00" u="1"/>
        <d v="2024-08-12T00:00:00" u="1"/>
        <d v="2024-08-10T00:00:00" u="1"/>
        <d v="2024-08-16T00:00:00" u="1"/>
        <d v="2024-08-15T00:00:00" u="1"/>
        <d v="2024-08-14T00:00:00" u="1"/>
        <d v="2024-08-17T00:00:00" u="1"/>
        <d v="2024-08-29T00:00:00" u="1"/>
        <d v="2024-09-15T00:00:00" u="1"/>
        <d v="2024-08-20T00:00:00" u="1"/>
        <d v="2024-08-21T00:00:00" u="1"/>
        <d v="2024-08-22T00:00:00" u="1"/>
        <d v="2024-09-03T00:00:00" u="1"/>
        <d v="2024-08-27T00:00:00" u="1"/>
        <d v="2024-08-24T00:00:00" u="1"/>
        <d v="2024-09-02T00:00:00" u="1"/>
        <d v="2024-08-31T00:00:00" u="1"/>
        <d v="2024-08-26T00:00:00" u="1"/>
        <d v="2024-09-13T00:00:00" u="1"/>
        <d v="2024-09-17T00:00:00" u="1"/>
        <d v="2024-08-28T00:00:00" u="1"/>
        <d v="2024-08-30T00:00:00" u="1"/>
        <d v="2024-09-05T00:00:00" u="1"/>
        <d v="2024-09-06T00:00:00" u="1"/>
        <d v="2024-09-09T00:00:00" u="1"/>
        <d v="2024-09-04T00:00:00" u="1"/>
        <d v="2024-09-23T00:00:00" u="1"/>
        <d v="2024-09-10T00:00:00" u="1"/>
        <d v="2024-09-12T00:00:00" u="1"/>
        <d v="2024-09-11T00:00:00" u="1"/>
        <d v="2024-09-16T00:00:00" u="1"/>
        <d v="2024-09-18T00:00:00" u="1"/>
        <d v="2024-09-20T00:00:00" u="1"/>
        <d v="2024-09-19T00:00:00" u="1"/>
        <d v="2024-09-25T00:00:00" u="1"/>
        <d v="2024-09-27T00:00:00" u="1"/>
        <d v="2024-09-24T00:00:00" u="1"/>
        <d v="2024-09-26T00:00:00" u="1"/>
        <d v="2024-10-05T00:00:00" u="1"/>
        <d v="2024-09-29T00:00:00" u="1"/>
        <d v="2024-09-30T00:00:00" u="1"/>
        <d v="2024-10-04T00:00:00" u="1"/>
        <d v="2024-10-01T00:00:00" u="1"/>
        <d v="2024-10-06T00:00:00" u="1"/>
        <d v="2024-10-02T00:00:00" u="1"/>
        <d v="2024-10-11T00:00:00" u="1"/>
        <d v="2024-10-03T00:00:00" u="1"/>
        <d v="2024-10-08T00:00:00" u="1"/>
        <d v="2024-10-18T00:00:00" u="1"/>
        <d v="2024-10-07T00:00:00" u="1"/>
        <d v="2024-10-09T00:00:00" u="1"/>
        <d v="2024-10-10T00:00:00" u="1"/>
        <d v="2024-10-23T00:00:00" u="1"/>
        <d v="2024-10-14T00:00:00" u="1"/>
        <d v="2024-10-16T00:00:00" u="1"/>
        <d v="2024-10-15T00:00:00" u="1"/>
        <d v="2024-10-20T00:00:00" u="1"/>
        <d v="2024-10-17T00:00:00" u="1"/>
        <d v="2024-10-22T00:00:00" u="1"/>
        <d v="2024-10-21T00:00:00" u="1"/>
        <d v="2024-10-24T00:00:00" u="1"/>
        <d v="2024-10-25T00:00:00" u="1"/>
        <d v="2024-10-31T00:00:00" u="1"/>
        <d v="2024-10-26T00:00:00" u="1"/>
        <d v="2024-10-28T00:00:00" u="1"/>
        <d v="2024-10-29T00:00:00" u="1"/>
        <d v="2024-11-05T00:00:00" u="1"/>
        <d v="2024-10-30T00:00:00" u="1"/>
        <d v="2024-11-01T00:00:00" u="1"/>
        <d v="2024-11-03T00:00:00" u="1"/>
        <d v="2024-11-10T00:00:00" u="1"/>
        <d v="2024-11-11T00:00:00" u="1"/>
        <d v="2024-11-07T00:00:00" u="1"/>
        <d v="2024-11-06T00:00:00" u="1"/>
        <d v="2024-11-09T00:00:00" u="1"/>
        <d v="2024-11-08T00:00:00" u="1"/>
        <d v="2024-11-12T00:00:00" u="1"/>
        <d v="2024-11-13T00:00:00" u="1"/>
        <d v="2024-11-14T00:00:00" u="1"/>
        <d v="2024-11-28T00:00:00" u="1"/>
        <d v="2024-11-20T00:00:00" u="1"/>
        <d v="2024-11-19T00:00:00" u="1"/>
        <d v="2024-11-18T00:00:00" u="1"/>
        <d v="2024-12-08T00:00:00" u="1"/>
        <d v="2024-11-23T00:00:00" u="1"/>
        <d v="2024-11-21T00:00:00" u="1"/>
        <d v="2024-11-25T00:00:00" u="1"/>
        <d v="2024-11-22T00:00:00" u="1"/>
        <d v="2024-11-26T00:00:00" u="1"/>
        <d v="2024-12-06T00:00:00" u="1"/>
        <d v="2024-12-15T00:00:00" u="1"/>
        <d v="2024-11-27T00:00:00" u="1"/>
        <d v="2024-12-02T00:00:00" u="1"/>
        <d v="2024-12-03T00:00:00" u="1"/>
        <d v="2024-12-10T00:00:00" u="1"/>
        <d v="2024-12-11T00:00:00" u="1"/>
        <d v="2024-12-05T00:00:00" u="1"/>
        <d v="2024-11-29T00:00:00" u="1"/>
        <d v="2024-12-01T00:00:00" u="1"/>
        <d v="2024-12-04T00:00:00" u="1"/>
        <d v="2024-12-13T00:00:00" u="1"/>
        <d v="2024-12-07T00:00:00" u="1"/>
        <d v="2024-12-09T00:00:00" u="1"/>
        <d v="2024-12-17T00:00:00" u="1"/>
        <d v="2024-12-12T00:00:00" u="1"/>
        <d v="2024-12-16T00:00:00" u="1"/>
        <d v="2024-12-19T00:00:00" u="1"/>
        <d v="2024-12-14T00:00:00" u="1"/>
        <d v="2024-12-18T00:00:00" u="1"/>
        <d v="2025-01-06T00:00:00" u="1"/>
        <d v="2024-12-29T00:00:00" u="1"/>
        <d v="2024-12-21T00:00:00" u="1"/>
        <d v="2024-12-20T00:00:00" u="1"/>
        <d v="2025-01-08T00:00:00" u="1"/>
        <d v="2024-12-23T00:00:00" u="1"/>
        <d v="2025-01-07T00:00:00" u="1"/>
        <d v="2025-01-09T00:00:00" u="1"/>
        <d v="2025-01-13T00:00:00" u="1"/>
        <d v="2025-01-10T00:00:00" u="1"/>
        <d v="2025-01-24T00:00:00" u="1"/>
        <d v="2025-01-14T00:00:00" u="1"/>
        <d v="2025-01-19T00:00:00" u="1"/>
        <d v="2025-01-15T00:00:00" u="1"/>
        <d v="2025-01-16T00:00:00" u="1"/>
        <d v="2025-01-25T00:00:00" u="1"/>
        <d v="2025-01-18T00:00:00" u="1"/>
        <d v="2025-01-21T00:00:00" u="1"/>
        <d v="2025-01-17T00:00:00" u="1"/>
        <d v="2025-01-22T00:00:00" u="1"/>
        <d v="2025-01-27T00:00:00" u="1"/>
        <d v="2025-01-31T00:00:00" u="1"/>
        <d v="2025-01-28T00:00:00" u="1"/>
        <d v="2025-01-29T00:00:00" u="1"/>
        <d v="2025-01-30T00:00:00" u="1"/>
        <d v="2025-02-06T00:00:00" u="1"/>
        <d v="2025-02-13T00:00:00" u="1"/>
        <d v="2025-02-03T00:00:00" u="1"/>
        <d v="2025-02-01T00:00:00" u="1"/>
        <d v="2025-02-05T00:00:00" u="1"/>
        <d v="2025-02-04T00:00:00" u="1"/>
        <d v="2025-02-08T00:00:00" u="1"/>
        <d v="2025-02-07T00:00:00" u="1"/>
        <d v="2025-02-10T00:00:00" u="1"/>
        <d v="2025-02-14T00:00:00" u="1"/>
        <d v="2025-02-12T00:00:00" u="1"/>
        <d v="2025-02-11T00:00:00" u="1"/>
        <d v="2025-02-16T00:00:00" u="1"/>
        <d v="2025-02-15T00:00:00" u="1"/>
        <d v="2025-02-17T00:00:00" u="1"/>
        <d v="2025-02-18T00:00:00" u="1"/>
        <d v="2025-02-20T00:00:00" u="1"/>
        <d v="2025-02-21T00:00:00" u="1"/>
        <d v="2025-02-19T00:00:00" u="1"/>
        <d v="2025-02-22T00:00:00" u="1"/>
        <d v="2025-02-23T00:00:00" u="1"/>
        <d v="2025-02-24T00:00:00" u="1"/>
        <d v="2025-02-27T00:00:00" u="1"/>
        <d v="2025-03-12T00:00:00" u="1"/>
        <d v="2025-03-01T00:00:00" u="1"/>
        <d v="2025-02-25T00:00:00" u="1"/>
        <d v="2025-02-28T00:00:00" u="1"/>
        <d v="2025-03-04T00:00:00" u="1"/>
        <d v="2025-02-26T00:00:00" u="1"/>
        <d v="2025-03-03T00:00:00" u="1"/>
        <d v="2025-03-08T00:00:00" u="1"/>
        <d v="2025-03-06T00:00:00" u="1"/>
        <d v="2025-03-17T00:00:00" u="1"/>
        <d v="2025-03-05T00:00:00" u="1"/>
        <d v="2025-03-07T00:00:00" u="1"/>
        <d v="2025-03-11T00:00:00" u="1"/>
        <d v="2025-03-14T00:00:00" u="1"/>
        <d v="2025-03-10T00:00:00" u="1"/>
        <d v="2025-03-16T00:00:00" u="1"/>
        <d v="2025-03-21T00:00:00" u="1"/>
        <d v="2025-03-13T00:00:00" u="1"/>
        <d v="2025-03-15T00:00:00" u="1"/>
        <d v="2025-04-02T00:00:00" u="1"/>
        <d v="2025-03-18T00:00:00" u="1"/>
        <d v="2025-03-19T00:00:00" u="1"/>
        <d v="2025-03-20T00:00:00" u="1"/>
        <d v="2025-03-24T00:00:00" u="1"/>
        <d v="2025-03-25T00:00:00" u="1"/>
        <d v="2025-03-26T00:00:00" u="1"/>
        <d v="2025-04-05T00:00:00" u="1"/>
        <d v="2025-03-02T00:00:00" u="1"/>
        <d v="2025-03-28T00:00:00" u="1"/>
        <d v="2025-03-31T00:00:00" u="1"/>
        <d v="2025-04-07T00:00:00" u="1"/>
        <d v="2025-04-04T00:00:00" u="1"/>
        <d v="2025-04-09T00:00:00" u="1"/>
        <d v="2025-04-10T00:00:00" u="1"/>
        <d v="2025-04-17T00:00:00" u="1"/>
        <d v="2025-04-11T00:00:00" u="1"/>
        <d v="2025-04-14T00:00:00" u="1"/>
        <d v="2025-04-15T00:00:00" u="1"/>
        <d v="2025-04-16T00:00:00" u="1"/>
        <d v="2025-04-18T00:00:00" u="1"/>
        <d v="2025-04-22T00:00:00" u="1"/>
        <d v="2025-04-23T00:00:00" u="1"/>
        <d v="2025-05-05T00:00:00" u="1"/>
        <d v="2025-04-28T00:00:00" u="1"/>
        <d v="2025-05-08T00:00:00" u="1"/>
        <d v="2025-04-29T00:00:00" u="1"/>
        <d v="2025-05-02T00:00:00" u="1"/>
        <d v="2025-05-06T00:00:00" u="1"/>
        <d v="2025-05-07T00:00:00" u="1"/>
        <d v="2025-05-12T00:00:00" u="1"/>
        <d v="2025-05-14T00:00:00" u="1"/>
        <d v="2025-05-17T00:00:00" u="1"/>
        <d v="2025-05-09T00:00:00" u="1"/>
        <d v="2025-05-15T00:00:00" u="1"/>
        <d v="2025-05-13T00:00:00" u="1"/>
        <d v="2025-05-20T00:00:00" u="1"/>
        <d v="2025-05-16T00:00:00" u="1"/>
        <d v="2025-05-21T00:00:00" u="1"/>
        <d v="2025-05-19T00:00:00" u="1"/>
        <d v="2025-05-27T00:00:00" u="1"/>
        <d v="2025-05-23T00:00:00" u="1"/>
        <d v="2025-05-22T00:00:00" u="1"/>
        <d v="2025-06-02T00:00:00" u="1"/>
        <d v="2025-05-26T00:00:00" u="1"/>
        <d v="2025-05-24T00:00:00" u="1"/>
        <d v="2025-06-03T00:00:00" u="1"/>
        <d v="2025-05-25T00:00:00" u="1"/>
        <d v="2025-05-30T00:00:00" u="1"/>
        <d v="2025-05-29T00:00:00" u="1"/>
        <d v="2025-05-31T00:00:00" u="1"/>
        <d v="2025-06-06T00:00:00" u="1"/>
        <d v="2025-05-28T00:00:00" u="1"/>
        <d v="2025-06-08T00:00:00" u="1"/>
        <d v="2025-06-17T00:00:00" u="1"/>
        <d v="2025-06-04T00:00:00" u="1"/>
        <d v="2025-06-15T00:00:00" u="1"/>
        <d v="2025-06-05T00:00:00" u="1"/>
        <d v="2025-06-12T00:00:00" u="1"/>
        <d v="2025-06-10T00:00:00" u="1"/>
        <d v="2025-06-09T00:00:00" u="1"/>
        <d v="2025-06-16T00:00:00" u="1"/>
        <d v="2025-06-11T00:00:00" u="1"/>
        <d v="2025-06-13T00:00:00" u="1"/>
        <d v="2025-06-14T00:00:00" u="1"/>
        <d v="2025-07-08T00:00:00" u="1"/>
        <d v="2025-06-19T00:00:00" u="1"/>
        <d v="2025-06-27T00:00:00" u="1"/>
        <d v="2025-06-24T00:00:00" u="1"/>
        <d v="2025-06-18T00:00:00" u="1"/>
        <d v="2025-06-23T00:00:00" u="1"/>
        <d v="2025-06-28T00:00:00" u="1"/>
        <d v="2025-06-20T00:00:00" u="1"/>
        <d v="2025-06-26T00:00:00" u="1"/>
        <d v="2025-06-25T00:00:00" u="1"/>
        <d v="2025-07-01T00:00:00" u="1"/>
        <d v="2025-07-02T00:00:00" u="1"/>
        <d v="2025-07-03T00:00:00" u="1"/>
        <d v="2025-07-12T00:00:00" u="1"/>
        <d v="2025-06-30T00:00:00" u="1"/>
        <d v="2025-07-07T00:00:00" u="1"/>
        <d v="2025-07-10T00:00:00" u="1"/>
        <d v="2025-07-04T00:00:00" u="1"/>
        <d v="2025-07-13T00:00:00" u="1"/>
        <d v="2025-07-17T00:00:00" u="1"/>
        <d v="2025-07-11T00:00:00" u="1"/>
        <d v="2025-07-09T00:00:00" u="1"/>
        <d v="2025-07-15T00:00:00" u="1"/>
        <d v="2025-07-14T00:00:00" u="1"/>
        <d v="2025-07-26T00:00:00" u="1"/>
        <d v="2025-07-21T00:00:00" u="1"/>
        <d v="2025-07-16T00:00:00" u="1"/>
        <d v="2025-07-23T00:00:00" u="1"/>
        <d v="2025-07-24T00:00:00" u="1"/>
        <d v="2025-07-18T00:00:00" u="1"/>
        <d v="2025-07-22T00:00:00" u="1"/>
        <d v="2025-07-30T00:00:00" u="1"/>
        <d v="2025-07-28T00:00:00" u="1"/>
        <d v="2025-07-25T00:00:00" u="1"/>
        <d v="2025-07-31T00:00:00" u="1"/>
        <d v="2025-07-29T00:00:00" u="1"/>
        <d v="2025-08-01T00:00:00" u="1"/>
        <d v="2025-03-09T00:00:00" u="1"/>
        <d v="2025-02-02T00:00:00" u="1"/>
        <d v="2024-12-28T00:00:00" u="1"/>
        <d v="2024-12-27T00:00:00" u="1"/>
        <d v="2024-11-24T00:00:00" u="1"/>
        <d v="1899-12-30T00:00:00" u="1"/>
        <d v="2024-10-12T00:00:00" u="1"/>
        <d v="2024-09-14T00:00:00" u="1"/>
        <d v="2024-08-19T00:00:00" u="1"/>
      </sharedItems>
    </cacheField>
    <cacheField name="RESTA" numFmtId="1">
      <sharedItems containsMixedTypes="1" containsNumber="1" containsInteger="1" minValue="-797" maxValue="13"/>
    </cacheField>
    <cacheField name="OBRA COM MATERIAL" numFmtId="0">
      <sharedItems containsBlank="1" count="3">
        <m/>
        <s v="OK"/>
        <s v="OOK" u="1"/>
      </sharedItems>
    </cacheField>
    <cacheField name="OBSERVAÇÃ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72">
  <r>
    <d v="2024-02-05T00:00:00"/>
    <x v="0"/>
    <x v="0"/>
    <x v="0"/>
    <s v="ARG USO INTERNO AC1 20KG FORT"/>
    <x v="0"/>
    <x v="0"/>
    <x v="0"/>
    <x v="0"/>
    <x v="0"/>
    <x v="0"/>
    <n v="258"/>
    <x v="0"/>
    <s v="fev-2024"/>
    <x v="0"/>
    <x v="0"/>
    <x v="0"/>
    <x v="0"/>
    <x v="0"/>
    <n v="-797"/>
    <x v="0"/>
    <m/>
  </r>
  <r>
    <d v="2025-08-04T00:00:00"/>
    <x v="1"/>
    <x v="1"/>
    <x v="1"/>
    <s v="CAÇAMBA"/>
    <x v="1"/>
    <x v="1"/>
    <x v="1"/>
    <x v="1"/>
    <x v="1"/>
    <x v="1"/>
    <n v="400"/>
    <x v="1"/>
    <s v="ago-2025"/>
    <x v="1"/>
    <x v="0"/>
    <x v="0"/>
    <x v="1"/>
    <x v="1"/>
    <s v="ENTREGUE"/>
    <x v="1"/>
    <m/>
  </r>
  <r>
    <d v="2025-08-04T00:00:00"/>
    <x v="2"/>
    <x v="2"/>
    <x v="2"/>
    <s v="TELHA OND. CRFS BRASILIT 2,44X1,10X8MM"/>
    <x v="2"/>
    <x v="1"/>
    <x v="2"/>
    <x v="2"/>
    <x v="2"/>
    <x v="2"/>
    <n v="407"/>
    <x v="1"/>
    <s v="ago-2025"/>
    <x v="2"/>
    <x v="0"/>
    <x v="1"/>
    <x v="2"/>
    <x v="2"/>
    <s v="ENTREGUE"/>
    <x v="1"/>
    <m/>
  </r>
  <r>
    <d v="2025-08-04T00:00:00"/>
    <x v="2"/>
    <x v="2"/>
    <x v="2"/>
    <s v="TELHA OND. CRFS BRASILIT 2,13X1,10X8MM"/>
    <x v="0"/>
    <x v="1"/>
    <x v="2"/>
    <x v="2"/>
    <x v="3"/>
    <x v="3"/>
    <n v="1947.6"/>
    <x v="1"/>
    <s v="ago-2025"/>
    <x v="2"/>
    <x v="0"/>
    <x v="1"/>
    <x v="2"/>
    <x v="2"/>
    <s v="ENTREGUE"/>
    <x v="1"/>
    <m/>
  </r>
  <r>
    <d v="2025-08-04T00:00:00"/>
    <x v="2"/>
    <x v="2"/>
    <x v="2"/>
    <s v="TELHA OND. CRFS BRASILIT 1,83X1,10X8MM"/>
    <x v="3"/>
    <x v="1"/>
    <x v="2"/>
    <x v="2"/>
    <x v="4"/>
    <x v="4"/>
    <n v="810.19999999999993"/>
    <x v="1"/>
    <s v="ago-2025"/>
    <x v="2"/>
    <x v="0"/>
    <x v="1"/>
    <x v="2"/>
    <x v="2"/>
    <s v="ENTREGUE"/>
    <x v="1"/>
    <m/>
  </r>
  <r>
    <d v="2025-08-04T00:00:00"/>
    <x v="2"/>
    <x v="2"/>
    <x v="2"/>
    <s v="CUMEEIRA T.O. 1,10X300MM CRFS BRASILIT 15GR"/>
    <x v="4"/>
    <x v="1"/>
    <x v="2"/>
    <x v="2"/>
    <x v="5"/>
    <x v="5"/>
    <n v="164.31"/>
    <x v="1"/>
    <s v="ago-2025"/>
    <x v="2"/>
    <x v="0"/>
    <x v="1"/>
    <x v="2"/>
    <x v="2"/>
    <s v="ENTREGUE"/>
    <x v="1"/>
    <m/>
  </r>
  <r>
    <d v="2025-08-04T00:00:00"/>
    <x v="3"/>
    <x v="2"/>
    <x v="2"/>
    <s v="TELHA CERAMICA ROMANA IMP. REALEZA GOLD BARROBELLO"/>
    <x v="5"/>
    <x v="1"/>
    <x v="3"/>
    <x v="2"/>
    <x v="6"/>
    <x v="6"/>
    <n v="113.99999999999999"/>
    <x v="1"/>
    <s v="ago-2025"/>
    <x v="3"/>
    <x v="0"/>
    <x v="1"/>
    <x v="2"/>
    <x v="2"/>
    <s v="ENTREGUE"/>
    <x v="1"/>
    <m/>
  </r>
  <r>
    <d v="2025-08-04T00:00:00"/>
    <x v="3"/>
    <x v="2"/>
    <x v="2"/>
    <s v="TELHA CERAMICA PAULISTINHA CAPA IMPER  BARROBELLO"/>
    <x v="6"/>
    <x v="1"/>
    <x v="3"/>
    <x v="2"/>
    <x v="7"/>
    <x v="7"/>
    <n v="48.879999999999995"/>
    <x v="1"/>
    <s v="ago-2025"/>
    <x v="3"/>
    <x v="0"/>
    <x v="1"/>
    <x v="2"/>
    <x v="2"/>
    <s v="ENTREGUE"/>
    <x v="1"/>
    <m/>
  </r>
  <r>
    <d v="2025-08-04T00:00:00"/>
    <x v="4"/>
    <x v="2"/>
    <x v="3"/>
    <s v="AMANCO TE SOLD. 50MM"/>
    <x v="7"/>
    <x v="1"/>
    <x v="4"/>
    <x v="3"/>
    <x v="8"/>
    <x v="8"/>
    <n v="24.04"/>
    <x v="1"/>
    <s v="ago-2025"/>
    <x v="3"/>
    <x v="0"/>
    <x v="1"/>
    <x v="2"/>
    <x v="2"/>
    <s v="ENTREGUE"/>
    <x v="1"/>
    <m/>
  </r>
  <r>
    <d v="2025-08-04T00:00:00"/>
    <x v="4"/>
    <x v="2"/>
    <x v="3"/>
    <s v="AMANCO CAP SOLD. 50MM"/>
    <x v="4"/>
    <x v="1"/>
    <x v="4"/>
    <x v="3"/>
    <x v="9"/>
    <x v="9"/>
    <n v="16.200000000000003"/>
    <x v="1"/>
    <s v="ago-2025"/>
    <x v="3"/>
    <x v="0"/>
    <x v="1"/>
    <x v="2"/>
    <x v="2"/>
    <s v="ENTREGUE"/>
    <x v="1"/>
    <m/>
  </r>
  <r>
    <d v="2025-08-04T00:00:00"/>
    <x v="4"/>
    <x v="2"/>
    <x v="3"/>
    <s v="AMANCO LUVA SOLD. 50MM"/>
    <x v="2"/>
    <x v="1"/>
    <x v="4"/>
    <x v="3"/>
    <x v="10"/>
    <x v="10"/>
    <n v="9.9600000000000009"/>
    <x v="1"/>
    <s v="ago-2025"/>
    <x v="3"/>
    <x v="0"/>
    <x v="1"/>
    <x v="2"/>
    <x v="2"/>
    <s v="ENTREGUE"/>
    <x v="1"/>
    <m/>
  </r>
  <r>
    <d v="2025-08-04T00:00:00"/>
    <x v="4"/>
    <x v="2"/>
    <x v="3"/>
    <s v="AMANCO TE ESG. 50MM"/>
    <x v="7"/>
    <x v="1"/>
    <x v="4"/>
    <x v="3"/>
    <x v="11"/>
    <x v="11"/>
    <n v="9.1999999999999993"/>
    <x v="1"/>
    <s v="ago-2025"/>
    <x v="3"/>
    <x v="0"/>
    <x v="1"/>
    <x v="2"/>
    <x v="2"/>
    <s v="ENTREGUE"/>
    <x v="1"/>
    <m/>
  </r>
  <r>
    <d v="2025-08-04T00:00:00"/>
    <x v="4"/>
    <x v="2"/>
    <x v="3"/>
    <s v="AMANCO JOELHO 90 ESG. 50MM"/>
    <x v="8"/>
    <x v="1"/>
    <x v="4"/>
    <x v="3"/>
    <x v="12"/>
    <x v="12"/>
    <n v="14.08"/>
    <x v="1"/>
    <s v="ago-2025"/>
    <x v="3"/>
    <x v="0"/>
    <x v="1"/>
    <x v="2"/>
    <x v="2"/>
    <s v="ENTREGUE"/>
    <x v="1"/>
    <m/>
  </r>
  <r>
    <d v="2025-08-04T00:00:00"/>
    <x v="4"/>
    <x v="2"/>
    <x v="3"/>
    <s v="AMANCO JOELHO 90 ESG. 100MM"/>
    <x v="8"/>
    <x v="1"/>
    <x v="4"/>
    <x v="3"/>
    <x v="13"/>
    <x v="13"/>
    <n v="38.24"/>
    <x v="1"/>
    <s v="ago-2025"/>
    <x v="3"/>
    <x v="0"/>
    <x v="1"/>
    <x v="2"/>
    <x v="2"/>
    <s v="ENTREGUE"/>
    <x v="1"/>
    <m/>
  </r>
  <r>
    <d v="2025-08-04T00:00:00"/>
    <x v="4"/>
    <x v="2"/>
    <x v="3"/>
    <s v="AMANCO CORPO CX.SIF. 150X150X50"/>
    <x v="1"/>
    <x v="1"/>
    <x v="4"/>
    <x v="3"/>
    <x v="14"/>
    <x v="14"/>
    <n v="23.54"/>
    <x v="1"/>
    <s v="ago-2025"/>
    <x v="3"/>
    <x v="0"/>
    <x v="1"/>
    <x v="2"/>
    <x v="2"/>
    <s v="ENTREGUE"/>
    <x v="1"/>
    <m/>
  </r>
  <r>
    <d v="2025-08-04T00:00:00"/>
    <x v="4"/>
    <x v="2"/>
    <x v="3"/>
    <s v="AMANCO CORPO CX.SIF. 100X100X50"/>
    <x v="1"/>
    <x v="1"/>
    <x v="4"/>
    <x v="3"/>
    <x v="15"/>
    <x v="15"/>
    <n v="8.98"/>
    <x v="1"/>
    <s v="ago-2025"/>
    <x v="3"/>
    <x v="0"/>
    <x v="1"/>
    <x v="2"/>
    <x v="2"/>
    <s v="ENTREGUE"/>
    <x v="1"/>
    <m/>
  </r>
  <r>
    <d v="2025-08-04T00:00:00"/>
    <x v="4"/>
    <x v="2"/>
    <x v="3"/>
    <s v="AMANCO TE SOLD. 25MM"/>
    <x v="4"/>
    <x v="1"/>
    <x v="4"/>
    <x v="3"/>
    <x v="16"/>
    <x v="16"/>
    <n v="2.19"/>
    <x v="1"/>
    <s v="ago-2025"/>
    <x v="3"/>
    <x v="0"/>
    <x v="1"/>
    <x v="2"/>
    <x v="2"/>
    <s v="ENTREGUE"/>
    <x v="1"/>
    <m/>
  </r>
  <r>
    <d v="2025-08-04T00:00:00"/>
    <x v="4"/>
    <x v="2"/>
    <x v="3"/>
    <s v="AMANCO JOELHO 90 SOLD. 25MM"/>
    <x v="9"/>
    <x v="1"/>
    <x v="4"/>
    <x v="3"/>
    <x v="17"/>
    <x v="17"/>
    <n v="3.18"/>
    <x v="1"/>
    <s v="ago-2025"/>
    <x v="3"/>
    <x v="0"/>
    <x v="1"/>
    <x v="2"/>
    <x v="2"/>
    <s v="ENTREGUE"/>
    <x v="1"/>
    <m/>
  </r>
  <r>
    <d v="2025-08-04T00:00:00"/>
    <x v="4"/>
    <x v="2"/>
    <x v="3"/>
    <s v="AMANCO JOELHO 90 AZUL RD 25X1/2"/>
    <x v="2"/>
    <x v="1"/>
    <x v="4"/>
    <x v="3"/>
    <x v="18"/>
    <x v="18"/>
    <n v="21.04"/>
    <x v="1"/>
    <s v="ago-2025"/>
    <x v="3"/>
    <x v="0"/>
    <x v="1"/>
    <x v="2"/>
    <x v="2"/>
    <s v="ENTREGUE"/>
    <x v="1"/>
    <m/>
  </r>
  <r>
    <d v="2025-08-04T00:00:00"/>
    <x v="4"/>
    <x v="2"/>
    <x v="3"/>
    <s v="AMANCO TUBO 6M MARROM SOLD. 25MM"/>
    <x v="1"/>
    <x v="1"/>
    <x v="4"/>
    <x v="3"/>
    <x v="19"/>
    <x v="19"/>
    <n v="16.149999999999999"/>
    <x v="1"/>
    <s v="ago-2025"/>
    <x v="3"/>
    <x v="0"/>
    <x v="1"/>
    <x v="2"/>
    <x v="2"/>
    <s v="ENTREGUE"/>
    <x v="1"/>
    <m/>
  </r>
  <r>
    <d v="2025-08-01T00:00:00"/>
    <x v="5"/>
    <x v="1"/>
    <x v="0"/>
    <s v="16 m3 concreto 25 mpa , pedrisco , slump 12 , com bomba"/>
    <x v="10"/>
    <x v="2"/>
    <x v="5"/>
    <x v="4"/>
    <x v="20"/>
    <x v="20"/>
    <n v="0"/>
    <x v="2"/>
    <s v="jan-1900"/>
    <x v="4"/>
    <x v="1"/>
    <x v="2"/>
    <x v="3"/>
    <x v="3"/>
    <s v="ENTREGUE"/>
    <x v="1"/>
    <m/>
  </r>
  <r>
    <d v="2025-08-04T00:00:00"/>
    <x v="6"/>
    <x v="0"/>
    <x v="4"/>
    <s v="ARMACAO PRESBOW P/1 ISOL MEDIA"/>
    <x v="9"/>
    <x v="1"/>
    <x v="6"/>
    <x v="5"/>
    <x v="21"/>
    <x v="21"/>
    <n v="110.39999999999999"/>
    <x v="1"/>
    <s v="ago-2025"/>
    <x v="3"/>
    <x v="0"/>
    <x v="0"/>
    <x v="1"/>
    <x v="1"/>
    <s v="ENTREGUE"/>
    <x v="1"/>
    <m/>
  </r>
  <r>
    <d v="2025-08-04T00:00:00"/>
    <x v="6"/>
    <x v="0"/>
    <x v="4"/>
    <s v="ISOLADOR ROLDANA 67X72 PRESSBOW"/>
    <x v="9"/>
    <x v="1"/>
    <x v="6"/>
    <x v="5"/>
    <x v="22"/>
    <x v="22"/>
    <n v="87.6"/>
    <x v="1"/>
    <s v="ago-2025"/>
    <x v="3"/>
    <x v="0"/>
    <x v="0"/>
    <x v="1"/>
    <x v="1"/>
    <s v="ENTREGUE"/>
    <x v="1"/>
    <m/>
  </r>
  <r>
    <d v="2025-08-04T00:00:00"/>
    <x v="6"/>
    <x v="0"/>
    <x v="4"/>
    <s v="ELETRODUTO GALV MED 2 (0,75)C/LV"/>
    <x v="9"/>
    <x v="1"/>
    <x v="6"/>
    <x v="5"/>
    <x v="23"/>
    <x v="23"/>
    <n v="504"/>
    <x v="1"/>
    <s v="ago-2025"/>
    <x v="3"/>
    <x v="0"/>
    <x v="0"/>
    <x v="1"/>
    <x v="1"/>
    <s v="ENTREGUE"/>
    <x v="1"/>
    <m/>
  </r>
  <r>
    <d v="2025-08-04T00:00:00"/>
    <x v="4"/>
    <x v="2"/>
    <x v="1"/>
    <s v="CAÇAMBA"/>
    <x v="7"/>
    <x v="1"/>
    <x v="7"/>
    <x v="6"/>
    <x v="1"/>
    <x v="24"/>
    <n v="400"/>
    <x v="1"/>
    <s v="ago-2025"/>
    <x v="1"/>
    <x v="0"/>
    <x v="0"/>
    <x v="1"/>
    <x v="1"/>
    <s v="ENTREGUE"/>
    <x v="1"/>
    <m/>
  </r>
  <r>
    <d v="2025-08-04T00:00:00"/>
    <x v="7"/>
    <x v="1"/>
    <x v="1"/>
    <s v="BETONEIRA CID RENTAL 400L 220V"/>
    <x v="1"/>
    <x v="1"/>
    <x v="8"/>
    <x v="7"/>
    <x v="24"/>
    <x v="25"/>
    <n v="280"/>
    <x v="1"/>
    <s v="ago-2025"/>
    <x v="5"/>
    <x v="0"/>
    <x v="0"/>
    <x v="2"/>
    <x v="2"/>
    <s v="ENTREGUE"/>
    <x v="1"/>
    <m/>
  </r>
  <r>
    <d v="2025-08-04T00:00:00"/>
    <x v="8"/>
    <x v="1"/>
    <x v="0"/>
    <s v="TESTE E LAUDO DE ESTANQUEIDADE DE GÁS"/>
    <x v="1"/>
    <x v="1"/>
    <x v="9"/>
    <x v="8"/>
    <x v="25"/>
    <x v="26"/>
    <n v="850"/>
    <x v="1"/>
    <s v="ago-2025"/>
    <x v="6"/>
    <x v="2"/>
    <x v="0"/>
    <x v="4"/>
    <x v="4"/>
    <s v="ENTREGUE"/>
    <x v="1"/>
    <m/>
  </r>
  <r>
    <d v="2025-08-05T00:00:00"/>
    <x v="9"/>
    <x v="1"/>
    <x v="5"/>
    <s v="ARGAMASSA PARA PORCELANATO INTERNO 20KG CINZA"/>
    <x v="11"/>
    <x v="0"/>
    <x v="10"/>
    <x v="9"/>
    <x v="26"/>
    <x v="27"/>
    <n v="2151"/>
    <x v="3"/>
    <s v="ago-2025"/>
    <x v="7"/>
    <x v="0"/>
    <x v="0"/>
    <x v="5"/>
    <x v="5"/>
    <s v="ENTREGUE"/>
    <x v="1"/>
    <m/>
  </r>
  <r>
    <d v="2025-08-05T00:00:00"/>
    <x v="9"/>
    <x v="1"/>
    <x v="5"/>
    <s v="REVESTIMENTO RETIFICADO FORMA BRANCO BRILHANTE 32X60CM CAIXA 2,30 M²"/>
    <x v="12"/>
    <x v="3"/>
    <x v="10"/>
    <x v="9"/>
    <x v="27"/>
    <x v="28"/>
    <n v="10787.391"/>
    <x v="3"/>
    <s v="ago-2025"/>
    <x v="7"/>
    <x v="0"/>
    <x v="0"/>
    <x v="5"/>
    <x v="5"/>
    <s v="ENTREGUE"/>
    <x v="1"/>
    <m/>
  </r>
  <r>
    <d v="2025-08-05T00:00:00"/>
    <x v="9"/>
    <x v="1"/>
    <x v="5"/>
    <s v="ARGAMASSA USO INTERNO ACI 20KG 45X25X10CM CINZA"/>
    <x v="5"/>
    <x v="0"/>
    <x v="10"/>
    <x v="9"/>
    <x v="28"/>
    <x v="29"/>
    <n v="763"/>
    <x v="3"/>
    <s v="ago-2025"/>
    <x v="7"/>
    <x v="0"/>
    <x v="0"/>
    <x v="5"/>
    <x v="5"/>
    <s v="ENTREGUE"/>
    <x v="1"/>
    <m/>
  </r>
  <r>
    <d v="2025-08-05T00:00:00"/>
    <x v="9"/>
    <x v="1"/>
    <x v="5"/>
    <s v="REJUNTE FLEXÍVEL 5KG BRANCO WEBER QUARTZOLIT"/>
    <x v="8"/>
    <x v="0"/>
    <x v="10"/>
    <x v="9"/>
    <x v="29"/>
    <x v="30"/>
    <n v="395.28"/>
    <x v="3"/>
    <s v="ago-2025"/>
    <x v="7"/>
    <x v="0"/>
    <x v="0"/>
    <x v="5"/>
    <x v="5"/>
    <s v="ENTREGUE"/>
    <x v="1"/>
    <m/>
  </r>
  <r>
    <d v="2025-08-05T00:00:00"/>
    <x v="9"/>
    <x v="1"/>
    <x v="5"/>
    <s v="REJUNTE FLEXÍVEL, CINZA PLATINA, 5KG"/>
    <x v="3"/>
    <x v="0"/>
    <x v="10"/>
    <x v="9"/>
    <x v="30"/>
    <x v="30"/>
    <n v="494.09999999999997"/>
    <x v="3"/>
    <s v="ago-2025"/>
    <x v="7"/>
    <x v="0"/>
    <x v="0"/>
    <x v="5"/>
    <x v="5"/>
    <s v="ENTREGUE"/>
    <x v="1"/>
    <m/>
  </r>
  <r>
    <d v="2025-08-05T00:00:00"/>
    <x v="9"/>
    <x v="1"/>
    <x v="5"/>
    <s v="PORCELANATO YORK SGR CINZA 87,7X87,7 CAIXA 1,54M²PORTINARI"/>
    <x v="13"/>
    <x v="3"/>
    <x v="10"/>
    <x v="9"/>
    <x v="31"/>
    <x v="31"/>
    <n v="29805.375599999999"/>
    <x v="3"/>
    <s v="ago-2025"/>
    <x v="7"/>
    <x v="0"/>
    <x v="0"/>
    <x v="5"/>
    <x v="5"/>
    <s v="ENTREGUE"/>
    <x v="1"/>
    <m/>
  </r>
  <r>
    <d v="2025-08-05T00:00:00"/>
    <x v="9"/>
    <x v="1"/>
    <x v="5"/>
    <s v="FRETE"/>
    <x v="1"/>
    <x v="1"/>
    <x v="10"/>
    <x v="9"/>
    <x v="32"/>
    <x v="32"/>
    <n v="3684.88"/>
    <x v="3"/>
    <s v="ago-2025"/>
    <x v="7"/>
    <x v="0"/>
    <x v="0"/>
    <x v="5"/>
    <x v="5"/>
    <s v="ENTREGUE"/>
    <x v="1"/>
    <m/>
  </r>
  <r>
    <d v="2025-08-05T00:00:00"/>
    <x v="9"/>
    <x v="1"/>
    <x v="0"/>
    <s v="AREIA MÉDIA"/>
    <x v="14"/>
    <x v="4"/>
    <x v="11"/>
    <x v="10"/>
    <x v="33"/>
    <x v="33"/>
    <n v="700"/>
    <x v="3"/>
    <s v="ago-2025"/>
    <x v="8"/>
    <x v="3"/>
    <x v="0"/>
    <x v="2"/>
    <x v="4"/>
    <s v="ENTREGUE"/>
    <x v="1"/>
    <m/>
  </r>
  <r>
    <d v="2025-08-05T00:00:00"/>
    <x v="9"/>
    <x v="1"/>
    <x v="0"/>
    <s v="PEDRA N1"/>
    <x v="4"/>
    <x v="4"/>
    <x v="11"/>
    <x v="10"/>
    <x v="34"/>
    <x v="34"/>
    <n v="540"/>
    <x v="3"/>
    <s v="ago-2025"/>
    <x v="8"/>
    <x v="3"/>
    <x v="0"/>
    <x v="2"/>
    <x v="4"/>
    <s v="ENTREGUE"/>
    <x v="1"/>
    <m/>
  </r>
  <r>
    <d v="2025-08-05T00:00:00"/>
    <x v="1"/>
    <x v="1"/>
    <x v="0"/>
    <s v="PEDRISCO "/>
    <x v="9"/>
    <x v="4"/>
    <x v="12"/>
    <x v="10"/>
    <x v="35"/>
    <x v="35"/>
    <n v="819.9999600000001"/>
    <x v="3"/>
    <s v="ago-2025"/>
    <x v="8"/>
    <x v="3"/>
    <x v="0"/>
    <x v="2"/>
    <x v="4"/>
    <s v="ENTREGUE"/>
    <x v="1"/>
    <m/>
  </r>
  <r>
    <d v="2025-08-05T00:00:00"/>
    <x v="9"/>
    <x v="1"/>
    <x v="0"/>
    <s v="CIMENTO CPII 50KG"/>
    <x v="15"/>
    <x v="0"/>
    <x v="13"/>
    <x v="11"/>
    <x v="36"/>
    <x v="36"/>
    <n v="1079.7"/>
    <x v="3"/>
    <s v="ago-2025"/>
    <x v="9"/>
    <x v="0"/>
    <x v="0"/>
    <x v="4"/>
    <x v="6"/>
    <s v="ENTREGUE"/>
    <x v="1"/>
    <m/>
  </r>
  <r>
    <d v="2025-08-05T00:00:00"/>
    <x v="10"/>
    <x v="1"/>
    <x v="0"/>
    <s v="PERFIL UDE  100X40X17X2,25 MM"/>
    <x v="16"/>
    <x v="5"/>
    <x v="14"/>
    <x v="12"/>
    <x v="37"/>
    <x v="37"/>
    <n v="1229.27"/>
    <x v="3"/>
    <s v="ago-2025"/>
    <x v="10"/>
    <x v="0"/>
    <x v="0"/>
    <x v="2"/>
    <x v="4"/>
    <s v="ENTREGUE"/>
    <x v="1"/>
    <m/>
  </r>
  <r>
    <d v="2025-08-05T00:00:00"/>
    <x v="10"/>
    <x v="1"/>
    <x v="0"/>
    <s v="PERFIL UDE 150x50x17x2,65 mm"/>
    <x v="17"/>
    <x v="5"/>
    <x v="14"/>
    <x v="12"/>
    <x v="38"/>
    <x v="38"/>
    <n v="3040.8"/>
    <x v="3"/>
    <s v="ago-2025"/>
    <x v="10"/>
    <x v="0"/>
    <x v="0"/>
    <x v="2"/>
    <x v="4"/>
    <s v="ENTREGUE"/>
    <x v="1"/>
    <m/>
  </r>
  <r>
    <d v="2025-08-05T00:00:00"/>
    <x v="1"/>
    <x v="1"/>
    <x v="6"/>
    <s v="BAUTECH 5000 SUPER 18KG"/>
    <x v="1"/>
    <x v="1"/>
    <x v="15"/>
    <x v="13"/>
    <x v="39"/>
    <x v="39"/>
    <n v="149.9"/>
    <x v="3"/>
    <s v="ago-2025"/>
    <x v="3"/>
    <x v="0"/>
    <x v="0"/>
    <x v="1"/>
    <x v="2"/>
    <s v="ENTREGUE"/>
    <x v="1"/>
    <m/>
  </r>
  <r>
    <d v="2025-08-05T00:00:00"/>
    <x v="1"/>
    <x v="1"/>
    <x v="6"/>
    <s v="COMPEL BROXA PLASTICA RET MEDIA"/>
    <x v="1"/>
    <x v="1"/>
    <x v="15"/>
    <x v="13"/>
    <x v="40"/>
    <x v="40"/>
    <n v="6.99"/>
    <x v="3"/>
    <s v="ago-2025"/>
    <x v="3"/>
    <x v="0"/>
    <x v="0"/>
    <x v="1"/>
    <x v="2"/>
    <s v="ENTREGUE"/>
    <x v="1"/>
    <m/>
  </r>
  <r>
    <d v="2025-08-05T00:00:00"/>
    <x v="1"/>
    <x v="1"/>
    <x v="6"/>
    <s v="FENIX 1300/09 ROLO LA ZERO RESPINGO 09CM"/>
    <x v="7"/>
    <x v="1"/>
    <x v="15"/>
    <x v="13"/>
    <x v="41"/>
    <x v="41"/>
    <n v="9.98"/>
    <x v="3"/>
    <s v="ago-2025"/>
    <x v="3"/>
    <x v="0"/>
    <x v="0"/>
    <x v="1"/>
    <x v="2"/>
    <s v="ENTREGUE"/>
    <x v="1"/>
    <m/>
  </r>
  <r>
    <d v="2025-08-05T00:00:00"/>
    <x v="1"/>
    <x v="1"/>
    <x v="6"/>
    <s v="FUTURA FUTURIT ESM SINT.BRILHO VERDE FOLHA 3,6L"/>
    <x v="7"/>
    <x v="6"/>
    <x v="15"/>
    <x v="13"/>
    <x v="42"/>
    <x v="42"/>
    <n v="179.8"/>
    <x v="3"/>
    <s v="ago-2025"/>
    <x v="3"/>
    <x v="0"/>
    <x v="0"/>
    <x v="1"/>
    <x v="2"/>
    <s v="ENTREGUE"/>
    <x v="1"/>
    <m/>
  </r>
  <r>
    <d v="2025-08-05T00:00:00"/>
    <x v="11"/>
    <x v="1"/>
    <x v="1"/>
    <s v="CAÇAMBA"/>
    <x v="1"/>
    <x v="1"/>
    <x v="16"/>
    <x v="14"/>
    <x v="1"/>
    <x v="43"/>
    <n v="350"/>
    <x v="3"/>
    <s v="ago-2025"/>
    <x v="8"/>
    <x v="2"/>
    <x v="0"/>
    <x v="2"/>
    <x v="4"/>
    <s v="ENTREGUE"/>
    <x v="1"/>
    <m/>
  </r>
  <r>
    <d v="2025-08-05T00:00:00"/>
    <x v="11"/>
    <x v="1"/>
    <x v="1"/>
    <s v="TAXA PREFEITURA"/>
    <x v="1"/>
    <x v="1"/>
    <x v="16"/>
    <x v="14"/>
    <x v="43"/>
    <x v="44"/>
    <n v="198.35"/>
    <x v="3"/>
    <s v="ago-2025"/>
    <x v="8"/>
    <x v="2"/>
    <x v="0"/>
    <x v="2"/>
    <x v="4"/>
    <s v="ENTREGUE"/>
    <x v="1"/>
    <m/>
  </r>
  <r>
    <d v="2025-08-05T00:00:00"/>
    <x v="9"/>
    <x v="1"/>
    <x v="0"/>
    <s v="ADESIVO PVA DENVERFIX XA35 50 KG"/>
    <x v="4"/>
    <x v="1"/>
    <x v="17"/>
    <x v="15"/>
    <x v="44"/>
    <x v="45"/>
    <n v="885"/>
    <x v="3"/>
    <s v="ago-2025"/>
    <x v="3"/>
    <x v="0"/>
    <x v="1"/>
    <x v="2"/>
    <x v="4"/>
    <s v="ENTREGUE"/>
    <x v="1"/>
    <m/>
  </r>
  <r>
    <d v="2025-08-05T00:00:00"/>
    <x v="9"/>
    <x v="1"/>
    <x v="0"/>
    <s v="MANTA DRENAGEM 15 - 2.15 LARG"/>
    <x v="18"/>
    <x v="3"/>
    <x v="17"/>
    <x v="15"/>
    <x v="45"/>
    <x v="46"/>
    <n v="66.650000000000006"/>
    <x v="3"/>
    <s v="ago-2025"/>
    <x v="3"/>
    <x v="0"/>
    <x v="1"/>
    <x v="2"/>
    <x v="4"/>
    <s v="ENTREGUE"/>
    <x v="1"/>
    <m/>
  </r>
  <r>
    <d v="2025-08-05T00:00:00"/>
    <x v="10"/>
    <x v="1"/>
    <x v="2"/>
    <s v="PAINEL STANDARD 12,5X1200X1800MM"/>
    <x v="19"/>
    <x v="1"/>
    <x v="18"/>
    <x v="16"/>
    <x v="46"/>
    <x v="47"/>
    <n v="1160.6399999999999"/>
    <x v="3"/>
    <s v="ago-2025"/>
    <x v="2"/>
    <x v="0"/>
    <x v="1"/>
    <x v="2"/>
    <x v="4"/>
    <s v="ENTREGUE"/>
    <x v="1"/>
    <m/>
  </r>
  <r>
    <d v="2025-08-05T00:00:00"/>
    <x v="10"/>
    <x v="1"/>
    <x v="2"/>
    <s v="CANALETA F-530 3000MM DRYWALL"/>
    <x v="20"/>
    <x v="1"/>
    <x v="18"/>
    <x v="16"/>
    <x v="47"/>
    <x v="48"/>
    <n v="502.36"/>
    <x v="3"/>
    <s v="ago-2025"/>
    <x v="2"/>
    <x v="0"/>
    <x v="1"/>
    <x v="2"/>
    <x v="4"/>
    <s v="ENTREGUE"/>
    <x v="1"/>
    <m/>
  </r>
  <r>
    <d v="2025-08-05T00:00:00"/>
    <x v="10"/>
    <x v="1"/>
    <x v="2"/>
    <s v="REGULADOR P/ PERFIL F530"/>
    <x v="21"/>
    <x v="1"/>
    <x v="18"/>
    <x v="16"/>
    <x v="48"/>
    <x v="49"/>
    <n v="173.28"/>
    <x v="3"/>
    <s v="ago-2025"/>
    <x v="2"/>
    <x v="0"/>
    <x v="1"/>
    <x v="2"/>
    <x v="4"/>
    <s v="ENTREGUE"/>
    <x v="1"/>
    <m/>
  </r>
  <r>
    <d v="2025-08-05T00:00:00"/>
    <x v="10"/>
    <x v="1"/>
    <x v="2"/>
    <s v="TIRANTE RIGIDO C/ ELO 1000 MM"/>
    <x v="21"/>
    <x v="1"/>
    <x v="18"/>
    <x v="16"/>
    <x v="49"/>
    <x v="50"/>
    <n v="194.94"/>
    <x v="3"/>
    <s v="ago-2025"/>
    <x v="2"/>
    <x v="0"/>
    <x v="1"/>
    <x v="2"/>
    <x v="4"/>
    <s v="ENTREGUE"/>
    <x v="1"/>
    <m/>
  </r>
  <r>
    <d v="2025-08-05T00:00:00"/>
    <x v="10"/>
    <x v="1"/>
    <x v="2"/>
    <s v="MASSA PRONTA P/ DRYWALL MAXCRYL 30 KG"/>
    <x v="1"/>
    <x v="1"/>
    <x v="18"/>
    <x v="16"/>
    <x v="50"/>
    <x v="51"/>
    <n v="56.54"/>
    <x v="3"/>
    <s v="ago-2025"/>
    <x v="2"/>
    <x v="0"/>
    <x v="1"/>
    <x v="2"/>
    <x v="4"/>
    <s v="ENTREGUE"/>
    <x v="1"/>
    <m/>
  </r>
  <r>
    <d v="2025-08-05T00:00:00"/>
    <x v="10"/>
    <x v="1"/>
    <x v="2"/>
    <s v="TABICA LISA 48X40X3000MM BRANCA"/>
    <x v="22"/>
    <x v="1"/>
    <x v="18"/>
    <x v="16"/>
    <x v="51"/>
    <x v="52"/>
    <n v="165.32999999999998"/>
    <x v="3"/>
    <s v="ago-2025"/>
    <x v="2"/>
    <x v="0"/>
    <x v="1"/>
    <x v="2"/>
    <x v="4"/>
    <s v="ENTREGUE"/>
    <x v="1"/>
    <m/>
  </r>
  <r>
    <d v="2025-08-05T00:00:00"/>
    <x v="10"/>
    <x v="1"/>
    <x v="2"/>
    <s v="FITA TELADA FIBATAPE ROLO 90M"/>
    <x v="1"/>
    <x v="1"/>
    <x v="18"/>
    <x v="16"/>
    <x v="52"/>
    <x v="53"/>
    <n v="28.47"/>
    <x v="3"/>
    <s v="ago-2025"/>
    <x v="2"/>
    <x v="0"/>
    <x v="1"/>
    <x v="2"/>
    <x v="4"/>
    <s v="ENTREGUE"/>
    <x v="1"/>
    <m/>
  </r>
  <r>
    <d v="2025-08-05T00:00:00"/>
    <x v="10"/>
    <x v="1"/>
    <x v="2"/>
    <s v="PARAFUSO GN25 ANCORA CAIXA COM 1000 PECAS"/>
    <x v="1"/>
    <x v="1"/>
    <x v="18"/>
    <x v="16"/>
    <x v="53"/>
    <x v="54"/>
    <n v="44.33"/>
    <x v="3"/>
    <s v="ago-2025"/>
    <x v="2"/>
    <x v="0"/>
    <x v="1"/>
    <x v="2"/>
    <x v="4"/>
    <s v="ENTREGUE"/>
    <x v="1"/>
    <m/>
  </r>
  <r>
    <d v="2025-08-05T00:00:00"/>
    <x v="12"/>
    <x v="1"/>
    <x v="5"/>
    <s v="REVESTIMENTO RETIFICADO FORMA BRANCO BRILHANTE32X60CM CAIXA 2,30 M²"/>
    <x v="23"/>
    <x v="3"/>
    <x v="19"/>
    <x v="9"/>
    <x v="54"/>
    <x v="28"/>
    <n v="2479.8599999999997"/>
    <x v="3"/>
    <s v="ago-2025"/>
    <x v="11"/>
    <x v="0"/>
    <x v="0"/>
    <x v="5"/>
    <x v="5"/>
    <s v="ENTREGUE"/>
    <x v="1"/>
    <m/>
  </r>
  <r>
    <d v="2025-08-05T00:00:00"/>
    <x v="12"/>
    <x v="1"/>
    <x v="5"/>
    <s v="REJUNTE FLEXÍVEL 5KG BRANCO WEBER QUARTZOLIT"/>
    <x v="4"/>
    <x v="0"/>
    <x v="19"/>
    <x v="9"/>
    <x v="29"/>
    <x v="30"/>
    <n v="148.22999999999999"/>
    <x v="3"/>
    <s v="ago-2025"/>
    <x v="11"/>
    <x v="0"/>
    <x v="0"/>
    <x v="5"/>
    <x v="5"/>
    <s v="ENTREGUE"/>
    <x v="1"/>
    <m/>
  </r>
  <r>
    <d v="2025-08-05T00:00:00"/>
    <x v="12"/>
    <x v="1"/>
    <x v="5"/>
    <s v="FRETE"/>
    <x v="1"/>
    <x v="1"/>
    <x v="19"/>
    <x v="9"/>
    <x v="32"/>
    <x v="55"/>
    <n v="218.13"/>
    <x v="3"/>
    <s v="ago-2025"/>
    <x v="11"/>
    <x v="0"/>
    <x v="0"/>
    <x v="5"/>
    <x v="5"/>
    <s v="ENTREGUE"/>
    <x v="1"/>
    <m/>
  </r>
  <r>
    <d v="2025-08-05T00:00:00"/>
    <x v="9"/>
    <x v="1"/>
    <x v="1"/>
    <s v="CAÇAMBA"/>
    <x v="1"/>
    <x v="1"/>
    <x v="20"/>
    <x v="17"/>
    <x v="1"/>
    <x v="56"/>
    <n v="440"/>
    <x v="3"/>
    <s v="ago-2025"/>
    <x v="12"/>
    <x v="0"/>
    <x v="0"/>
    <x v="2"/>
    <x v="4"/>
    <s v="ENTREGUE"/>
    <x v="1"/>
    <m/>
  </r>
  <r>
    <d v="2025-08-05T00:00:00"/>
    <x v="13"/>
    <x v="1"/>
    <x v="4"/>
    <s v="TOMADA RED 2P+T 10A 250V C/HASTE PT GRIS"/>
    <x v="16"/>
    <x v="1"/>
    <x v="21"/>
    <x v="5"/>
    <x v="55"/>
    <x v="57"/>
    <n v="48.300000000000004"/>
    <x v="3"/>
    <s v="ago-2025"/>
    <x v="3"/>
    <x v="0"/>
    <x v="0"/>
    <x v="2"/>
    <x v="4"/>
    <s v="ENTREGUE"/>
    <x v="1"/>
    <m/>
  </r>
  <r>
    <d v="2025-08-05T00:00:00"/>
    <x v="13"/>
    <x v="1"/>
    <x v="4"/>
    <s v="TOMADA RED HOR 2P+T 20A 250V S/PLACA PT"/>
    <x v="1"/>
    <x v="1"/>
    <x v="21"/>
    <x v="5"/>
    <x v="56"/>
    <x v="58"/>
    <n v="8.9"/>
    <x v="3"/>
    <s v="ago-2025"/>
    <x v="3"/>
    <x v="0"/>
    <x v="0"/>
    <x v="2"/>
    <x v="4"/>
    <s v="ENTREGUE"/>
    <x v="1"/>
    <m/>
  </r>
  <r>
    <d v="2025-08-05T00:00:00"/>
    <x v="13"/>
    <x v="1"/>
    <x v="4"/>
    <s v="LUMINARIA EMERG 30LED BIV 100LM SLIM SEG"/>
    <x v="9"/>
    <x v="1"/>
    <x v="21"/>
    <x v="5"/>
    <x v="57"/>
    <x v="59"/>
    <n v="121.19999999999999"/>
    <x v="3"/>
    <s v="ago-2025"/>
    <x v="3"/>
    <x v="0"/>
    <x v="0"/>
    <x v="2"/>
    <x v="4"/>
    <s v="ENTREGUE"/>
    <x v="1"/>
    <m/>
  </r>
  <r>
    <d v="2025-08-05T00:00:00"/>
    <x v="13"/>
    <x v="1"/>
    <x v="4"/>
    <s v="TAMPA ALUM CEGA 1"/>
    <x v="0"/>
    <x v="1"/>
    <x v="21"/>
    <x v="5"/>
    <x v="58"/>
    <x v="60"/>
    <n v="56"/>
    <x v="3"/>
    <s v="ago-2025"/>
    <x v="3"/>
    <x v="0"/>
    <x v="0"/>
    <x v="2"/>
    <x v="4"/>
    <s v="ENTREGUE"/>
    <x v="1"/>
    <m/>
  </r>
  <r>
    <d v="2025-08-05T00:00:00"/>
    <x v="13"/>
    <x v="1"/>
    <x v="4"/>
    <s v="TAMPA ALUM CEGA 3/4 OU 1/2"/>
    <x v="0"/>
    <x v="1"/>
    <x v="21"/>
    <x v="5"/>
    <x v="59"/>
    <x v="61"/>
    <n v="44"/>
    <x v="3"/>
    <s v="ago-2025"/>
    <x v="3"/>
    <x v="0"/>
    <x v="0"/>
    <x v="2"/>
    <x v="4"/>
    <s v="ENTREGUE"/>
    <x v="1"/>
    <m/>
  </r>
  <r>
    <d v="2025-08-05T00:00:00"/>
    <x v="13"/>
    <x v="1"/>
    <x v="4"/>
    <s v="TAMPA P/1 TOM RED 3/4 OU 1/2"/>
    <x v="8"/>
    <x v="1"/>
    <x v="21"/>
    <x v="5"/>
    <x v="60"/>
    <x v="61"/>
    <n v="17.600000000000001"/>
    <x v="3"/>
    <s v="ago-2025"/>
    <x v="3"/>
    <x v="0"/>
    <x v="0"/>
    <x v="2"/>
    <x v="4"/>
    <s v="ENTREGUE"/>
    <x v="1"/>
    <m/>
  </r>
  <r>
    <d v="2025-08-05T00:00:00"/>
    <x v="13"/>
    <x v="1"/>
    <x v="4"/>
    <s v="TAMPAO PLASTICO PVC 1"/>
    <x v="24"/>
    <x v="1"/>
    <x v="21"/>
    <x v="5"/>
    <x v="61"/>
    <x v="62"/>
    <n v="32"/>
    <x v="3"/>
    <s v="ago-2025"/>
    <x v="3"/>
    <x v="0"/>
    <x v="0"/>
    <x v="2"/>
    <x v="4"/>
    <s v="ENTREGUE"/>
    <x v="1"/>
    <m/>
  </r>
  <r>
    <d v="2025-08-05T00:00:00"/>
    <x v="13"/>
    <x v="1"/>
    <x v="4"/>
    <s v="TAMPAO PLASTICO PVC 3/4"/>
    <x v="24"/>
    <x v="1"/>
    <x v="21"/>
    <x v="5"/>
    <x v="62"/>
    <x v="63"/>
    <n v="28"/>
    <x v="3"/>
    <s v="ago-2025"/>
    <x v="3"/>
    <x v="0"/>
    <x v="0"/>
    <x v="2"/>
    <x v="4"/>
    <s v="ENTREGUE"/>
    <x v="1"/>
    <m/>
  </r>
  <r>
    <d v="2025-08-05T00:00:00"/>
    <x v="14"/>
    <x v="1"/>
    <x v="2"/>
    <s v="Pu construcao tubo - 420 gramas - Branco"/>
    <x v="25"/>
    <x v="1"/>
    <x v="22"/>
    <x v="18"/>
    <x v="63"/>
    <x v="64"/>
    <n v="345"/>
    <x v="4"/>
    <s v="ago-2025"/>
    <x v="1"/>
    <x v="2"/>
    <x v="0"/>
    <x v="1"/>
    <x v="4"/>
    <s v="ENTREGUE"/>
    <x v="1"/>
    <m/>
  </r>
  <r>
    <d v="2025-08-05T00:00:00"/>
    <x v="14"/>
    <x v="1"/>
    <x v="2"/>
    <s v="Parafuso brocante - milheiro"/>
    <x v="1"/>
    <x v="7"/>
    <x v="22"/>
    <x v="18"/>
    <x v="64"/>
    <x v="65"/>
    <n v="79"/>
    <x v="4"/>
    <s v="ago-2025"/>
    <x v="1"/>
    <x v="2"/>
    <x v="0"/>
    <x v="1"/>
    <x v="4"/>
    <s v="ENTREGUE"/>
    <x v="1"/>
    <m/>
  </r>
  <r>
    <d v="2025-08-05T00:00:00"/>
    <x v="15"/>
    <x v="1"/>
    <x v="2"/>
    <s v="Telhas PVR40/980 Simples 0,50 2975 Branco Branco"/>
    <x v="9"/>
    <x v="8"/>
    <x v="23"/>
    <x v="19"/>
    <x v="65"/>
    <x v="66"/>
    <n v="327"/>
    <x v="3"/>
    <s v="ago-2025"/>
    <x v="3"/>
    <x v="0"/>
    <x v="1"/>
    <x v="5"/>
    <x v="5"/>
    <s v="ENTREGUE"/>
    <x v="1"/>
    <m/>
  </r>
  <r>
    <d v="2025-08-06T00:00:00"/>
    <x v="5"/>
    <x v="1"/>
    <x v="0"/>
    <s v="Concreto FCK 25,0 MPA B0 Slump 12,00+/-2,00 PISO"/>
    <x v="26"/>
    <x v="4"/>
    <x v="24"/>
    <x v="20"/>
    <x v="66"/>
    <x v="67"/>
    <n v="8224"/>
    <x v="4"/>
    <s v="ago-2025"/>
    <x v="3"/>
    <x v="0"/>
    <x v="0"/>
    <x v="5"/>
    <x v="7"/>
    <s v="ENTREGUE"/>
    <x v="1"/>
    <m/>
  </r>
  <r>
    <d v="2025-08-06T00:00:00"/>
    <x v="5"/>
    <x v="1"/>
    <x v="0"/>
    <s v="BOMBA ESTAC B1/B1+2 ATE 20M3"/>
    <x v="1"/>
    <x v="1"/>
    <x v="24"/>
    <x v="20"/>
    <x v="67"/>
    <x v="68"/>
    <n v="1800"/>
    <x v="4"/>
    <s v="ago-2025"/>
    <x v="3"/>
    <x v="0"/>
    <x v="0"/>
    <x v="5"/>
    <x v="7"/>
    <s v="ENTREGUE"/>
    <x v="1"/>
    <m/>
  </r>
  <r>
    <d v="2025-08-06T00:00:00"/>
    <x v="1"/>
    <x v="1"/>
    <x v="1"/>
    <s v="MARTELETE 30KG 220V"/>
    <x v="1"/>
    <x v="1"/>
    <x v="25"/>
    <x v="21"/>
    <x v="68"/>
    <x v="69"/>
    <n v="150"/>
    <x v="4"/>
    <s v="ago-2025"/>
    <x v="9"/>
    <x v="0"/>
    <x v="1"/>
    <x v="1"/>
    <x v="4"/>
    <s v="ENTREGUE"/>
    <x v="1"/>
    <m/>
  </r>
  <r>
    <d v="2025-08-06T00:00:00"/>
    <x v="6"/>
    <x v="0"/>
    <x v="0"/>
    <s v="AREIA MEDIA ENSACADA 20KG"/>
    <x v="26"/>
    <x v="0"/>
    <x v="26"/>
    <x v="22"/>
    <x v="69"/>
    <x v="70"/>
    <n v="88"/>
    <x v="4"/>
    <s v="ago-2025"/>
    <x v="9"/>
    <x v="0"/>
    <x v="1"/>
    <x v="1"/>
    <x v="4"/>
    <s v="ENTREGUE"/>
    <x v="1"/>
    <m/>
  </r>
  <r>
    <d v="2025-08-06T00:00:00"/>
    <x v="6"/>
    <x v="0"/>
    <x v="0"/>
    <s v="PEDRA NUMERO 1 ENSACADA 20KG"/>
    <x v="26"/>
    <x v="0"/>
    <x v="26"/>
    <x v="22"/>
    <x v="70"/>
    <x v="70"/>
    <n v="88"/>
    <x v="4"/>
    <s v="ago-2025"/>
    <x v="9"/>
    <x v="0"/>
    <x v="1"/>
    <x v="1"/>
    <x v="4"/>
    <s v="ENTREGUE"/>
    <x v="1"/>
    <m/>
  </r>
  <r>
    <d v="2025-08-06T00:00:00"/>
    <x v="6"/>
    <x v="0"/>
    <x v="0"/>
    <s v="CIMENTOCNSENTREGACIMENTO CPII 50KG LIZ"/>
    <x v="2"/>
    <x v="0"/>
    <x v="26"/>
    <x v="22"/>
    <x v="71"/>
    <x v="71"/>
    <n v="135.6"/>
    <x v="4"/>
    <s v="ago-2025"/>
    <x v="9"/>
    <x v="0"/>
    <x v="1"/>
    <x v="1"/>
    <x v="4"/>
    <s v="ENTREGUE"/>
    <x v="1"/>
    <m/>
  </r>
  <r>
    <d v="2025-08-06T00:00:00"/>
    <x v="9"/>
    <x v="1"/>
    <x v="0"/>
    <s v="TELA NYLON TAPUME TELAPLAST  PLASTCOR 1,20M X 50M FIT LARANJA"/>
    <x v="1"/>
    <x v="9"/>
    <x v="27"/>
    <x v="22"/>
    <x v="72"/>
    <x v="72"/>
    <n v="109.9"/>
    <x v="4"/>
    <s v="ago-2025"/>
    <x v="3"/>
    <x v="0"/>
    <x v="1"/>
    <x v="1"/>
    <x v="4"/>
    <s v="ENTREGUE"/>
    <x v="1"/>
    <m/>
  </r>
  <r>
    <d v="2025-08-06T00:00:00"/>
    <x v="9"/>
    <x v="1"/>
    <x v="0"/>
    <s v="CUNHA P/PISO/AZ NIVEL.SLIM CORTAG C/100"/>
    <x v="3"/>
    <x v="0"/>
    <x v="27"/>
    <x v="22"/>
    <x v="73"/>
    <x v="73"/>
    <n v="240.10000000000002"/>
    <x v="4"/>
    <s v="ago-2025"/>
    <x v="3"/>
    <x v="0"/>
    <x v="1"/>
    <x v="1"/>
    <x v="4"/>
    <s v="ENTREGUE"/>
    <x v="1"/>
    <m/>
  </r>
  <r>
    <d v="2025-08-06T00:00:00"/>
    <x v="9"/>
    <x v="1"/>
    <x v="0"/>
    <s v="ESPACADOR NIVELADOR SLIM 2,0MM C/1000 PCS"/>
    <x v="2"/>
    <x v="7"/>
    <x v="27"/>
    <x v="22"/>
    <x v="74"/>
    <x v="74"/>
    <n v="417.2"/>
    <x v="4"/>
    <s v="ago-2025"/>
    <x v="3"/>
    <x v="0"/>
    <x v="1"/>
    <x v="1"/>
    <x v="4"/>
    <s v="ENTREGUE"/>
    <x v="1"/>
    <m/>
  </r>
  <r>
    <d v="2025-05-06T00:00:00"/>
    <x v="7"/>
    <x v="1"/>
    <x v="1"/>
    <s v="CAMINHÃO MUNK "/>
    <x v="1"/>
    <x v="10"/>
    <x v="28"/>
    <x v="23"/>
    <x v="75"/>
    <x v="75"/>
    <n v="2000"/>
    <x v="4"/>
    <s v="ago-2025"/>
    <x v="9"/>
    <x v="2"/>
    <x v="0"/>
    <x v="1"/>
    <x v="4"/>
    <s v="ENTREGUE"/>
    <x v="1"/>
    <m/>
  </r>
  <r>
    <d v="2025-05-06T00:00:00"/>
    <x v="10"/>
    <x v="1"/>
    <x v="1"/>
    <s v="ESCADA EXTENSIVA 12 METROS"/>
    <x v="1"/>
    <x v="1"/>
    <x v="29"/>
    <x v="21"/>
    <x v="76"/>
    <x v="76"/>
    <n v="155"/>
    <x v="4"/>
    <s v="ago-2025"/>
    <x v="9"/>
    <x v="0"/>
    <x v="0"/>
    <x v="4"/>
    <x v="5"/>
    <s v="ENTREGUE"/>
    <x v="1"/>
    <m/>
  </r>
  <r>
    <d v="2025-08-06T00:00:00"/>
    <x v="9"/>
    <x v="1"/>
    <x v="1"/>
    <s v="ANDAIME 1 X 1,5"/>
    <x v="17"/>
    <x v="1"/>
    <x v="30"/>
    <x v="21"/>
    <x v="77"/>
    <x v="77"/>
    <n v="126"/>
    <x v="4"/>
    <s v="ago-2025"/>
    <x v="9"/>
    <x v="0"/>
    <x v="0"/>
    <x v="2"/>
    <x v="6"/>
    <s v="ENTREGUE"/>
    <x v="1"/>
    <m/>
  </r>
  <r>
    <d v="2025-05-06T00:00:00"/>
    <x v="9"/>
    <x v="1"/>
    <x v="1"/>
    <s v="PLATAFORMA "/>
    <x v="9"/>
    <x v="1"/>
    <x v="30"/>
    <x v="21"/>
    <x v="78"/>
    <x v="78"/>
    <n v="126"/>
    <x v="4"/>
    <s v="ago-2025"/>
    <x v="9"/>
    <x v="0"/>
    <x v="0"/>
    <x v="2"/>
    <x v="6"/>
    <s v="ENTREGUE"/>
    <x v="1"/>
    <m/>
  </r>
  <r>
    <d v="2025-05-06T00:00:00"/>
    <x v="9"/>
    <x v="1"/>
    <x v="1"/>
    <s v="FRETE"/>
    <x v="1"/>
    <x v="1"/>
    <x v="30"/>
    <x v="21"/>
    <x v="32"/>
    <x v="79"/>
    <n v="65"/>
    <x v="4"/>
    <s v="ago-2025"/>
    <x v="9"/>
    <x v="0"/>
    <x v="0"/>
    <x v="2"/>
    <x v="6"/>
    <s v="ENTREGUE"/>
    <x v="1"/>
    <m/>
  </r>
  <r>
    <d v="2025-05-06T00:00:00"/>
    <x v="9"/>
    <x v="1"/>
    <x v="1"/>
    <s v="DIAGONAL "/>
    <x v="7"/>
    <x v="1"/>
    <x v="30"/>
    <x v="21"/>
    <x v="79"/>
    <x v="80"/>
    <n v="0"/>
    <x v="4"/>
    <s v="ago-2025"/>
    <x v="9"/>
    <x v="0"/>
    <x v="0"/>
    <x v="2"/>
    <x v="6"/>
    <s v="ENTREGUE"/>
    <x v="1"/>
    <m/>
  </r>
  <r>
    <d v="2025-08-06T00:00:00"/>
    <x v="14"/>
    <x v="1"/>
    <x v="0"/>
    <s v="AREIA MÉDIA"/>
    <x v="9"/>
    <x v="4"/>
    <x v="31"/>
    <x v="24"/>
    <x v="33"/>
    <x v="81"/>
    <n v="984"/>
    <x v="4"/>
    <s v="ago-2025"/>
    <x v="3"/>
    <x v="0"/>
    <x v="0"/>
    <x v="2"/>
    <x v="6"/>
    <s v="ENTREGUE"/>
    <x v="1"/>
    <m/>
  </r>
  <r>
    <d v="2025-08-06T00:00:00"/>
    <x v="14"/>
    <x v="1"/>
    <x v="0"/>
    <s v="TB RD 50,80 X 1,55 MM (2&quot;)GALV"/>
    <x v="4"/>
    <x v="5"/>
    <x v="32"/>
    <x v="25"/>
    <x v="80"/>
    <x v="82"/>
    <n v="315"/>
    <x v="4"/>
    <s v="ago-2025"/>
    <x v="5"/>
    <x v="0"/>
    <x v="0"/>
    <x v="4"/>
    <x v="5"/>
    <s v="ENTREGUE"/>
    <x v="1"/>
    <m/>
  </r>
  <r>
    <d v="2025-08-06T00:00:00"/>
    <x v="14"/>
    <x v="1"/>
    <x v="0"/>
    <s v="IMPOSTO "/>
    <x v="1"/>
    <x v="1"/>
    <x v="32"/>
    <x v="25"/>
    <x v="81"/>
    <x v="83"/>
    <n v="10.24"/>
    <x v="4"/>
    <s v="ago-2025"/>
    <x v="5"/>
    <x v="0"/>
    <x v="0"/>
    <x v="4"/>
    <x v="5"/>
    <s v="ENTREGUE"/>
    <x v="1"/>
    <m/>
  </r>
  <r>
    <d v="2025-08-06T00:00:00"/>
    <x v="16"/>
    <x v="1"/>
    <x v="1"/>
    <s v="PAINEL P/ ANDAIME 1,0 X 1,5 M"/>
    <x v="0"/>
    <x v="1"/>
    <x v="33"/>
    <x v="26"/>
    <x v="82"/>
    <x v="84"/>
    <n v="300"/>
    <x v="4"/>
    <s v="ago-2025"/>
    <x v="3"/>
    <x v="0"/>
    <x v="0"/>
    <x v="2"/>
    <x v="6"/>
    <s v="ENTREGUE"/>
    <x v="1"/>
    <m/>
  </r>
  <r>
    <d v="2025-08-06T00:00:00"/>
    <x v="16"/>
    <x v="1"/>
    <x v="1"/>
    <s v="PISO METALICO P/ ANDAIME 1,0 X 1,5 M"/>
    <x v="2"/>
    <x v="1"/>
    <x v="33"/>
    <x v="26"/>
    <x v="83"/>
    <x v="85"/>
    <n v="96"/>
    <x v="4"/>
    <s v="ago-2025"/>
    <x v="3"/>
    <x v="0"/>
    <x v="0"/>
    <x v="2"/>
    <x v="6"/>
    <s v="ENTREGUE"/>
    <x v="1"/>
    <m/>
  </r>
  <r>
    <d v="2025-08-06T00:00:00"/>
    <x v="16"/>
    <x v="1"/>
    <x v="1"/>
    <s v="DIAGONAL P/ ANDAIME 1,0 X 1,5 M"/>
    <x v="2"/>
    <x v="1"/>
    <x v="33"/>
    <x v="26"/>
    <x v="84"/>
    <x v="86"/>
    <n v="20"/>
    <x v="4"/>
    <s v="ago-2025"/>
    <x v="3"/>
    <x v="0"/>
    <x v="0"/>
    <x v="2"/>
    <x v="6"/>
    <s v="ENTREGUE"/>
    <x v="1"/>
    <m/>
  </r>
  <r>
    <d v="2025-08-06T00:00:00"/>
    <x v="16"/>
    <x v="1"/>
    <x v="1"/>
    <s v="RODIZIO ROTATIVO"/>
    <x v="2"/>
    <x v="1"/>
    <x v="33"/>
    <x v="26"/>
    <x v="85"/>
    <x v="87"/>
    <n v="64"/>
    <x v="4"/>
    <s v="ago-2025"/>
    <x v="3"/>
    <x v="0"/>
    <x v="0"/>
    <x v="2"/>
    <x v="6"/>
    <s v="ENTREGUE"/>
    <x v="1"/>
    <m/>
  </r>
  <r>
    <d v="2025-08-06T00:00:00"/>
    <x v="16"/>
    <x v="1"/>
    <x v="1"/>
    <s v="FRETE"/>
    <x v="1"/>
    <x v="1"/>
    <x v="33"/>
    <x v="26"/>
    <x v="32"/>
    <x v="88"/>
    <n v="70"/>
    <x v="4"/>
    <s v="ago-2025"/>
    <x v="3"/>
    <x v="0"/>
    <x v="0"/>
    <x v="2"/>
    <x v="6"/>
    <s v="ENTREGUE"/>
    <x v="1"/>
    <m/>
  </r>
  <r>
    <d v="2025-05-06T00:00:00"/>
    <x v="14"/>
    <x v="1"/>
    <x v="0"/>
    <s v="ELETRODUTO GALV LEVE 3/4 (0,50) C/LV"/>
    <x v="16"/>
    <x v="1"/>
    <x v="34"/>
    <x v="5"/>
    <x v="86"/>
    <x v="89"/>
    <n v="98"/>
    <x v="4"/>
    <s v="ago-2025"/>
    <x v="13"/>
    <x v="0"/>
    <x v="0"/>
    <x v="4"/>
    <x v="5"/>
    <s v="ENTREGUE"/>
    <x v="1"/>
    <m/>
  </r>
  <r>
    <d v="2025-05-06T00:00:00"/>
    <x v="14"/>
    <x v="1"/>
    <x v="0"/>
    <s v="CURVA GALV 90G 3/4"/>
    <x v="2"/>
    <x v="1"/>
    <x v="34"/>
    <x v="5"/>
    <x v="87"/>
    <x v="90"/>
    <n v="12"/>
    <x v="4"/>
    <s v="ago-2025"/>
    <x v="13"/>
    <x v="0"/>
    <x v="0"/>
    <x v="4"/>
    <x v="5"/>
    <s v="ENTREGUE"/>
    <x v="1"/>
    <m/>
  </r>
  <r>
    <d v="2025-08-06T00:00:00"/>
    <x v="14"/>
    <x v="1"/>
    <x v="0"/>
    <s v="CONDULETE ALUM MULTI X 3/4 S/T"/>
    <x v="14"/>
    <x v="1"/>
    <x v="34"/>
    <x v="5"/>
    <x v="88"/>
    <x v="91"/>
    <n v="33.5"/>
    <x v="4"/>
    <s v="ago-2025"/>
    <x v="13"/>
    <x v="0"/>
    <x v="0"/>
    <x v="4"/>
    <x v="5"/>
    <s v="ENTREGUE"/>
    <x v="1"/>
    <m/>
  </r>
  <r>
    <d v="2025-08-06T00:00:00"/>
    <x v="14"/>
    <x v="1"/>
    <x v="0"/>
    <s v="UNIDUT MULTIPLO ALUM 3/4"/>
    <x v="27"/>
    <x v="1"/>
    <x v="34"/>
    <x v="5"/>
    <x v="89"/>
    <x v="92"/>
    <n v="68"/>
    <x v="4"/>
    <s v="ago-2025"/>
    <x v="13"/>
    <x v="0"/>
    <x v="0"/>
    <x v="4"/>
    <x v="5"/>
    <s v="ENTREGUE"/>
    <x v="1"/>
    <m/>
  </r>
  <r>
    <d v="2025-08-06T00:00:00"/>
    <x v="14"/>
    <x v="1"/>
    <x v="0"/>
    <s v="UNIDUT RETO ALUM 3/4"/>
    <x v="0"/>
    <x v="1"/>
    <x v="34"/>
    <x v="5"/>
    <x v="90"/>
    <x v="93"/>
    <n v="48"/>
    <x v="4"/>
    <s v="ago-2025"/>
    <x v="13"/>
    <x v="0"/>
    <x v="0"/>
    <x v="4"/>
    <x v="5"/>
    <s v="ENTREGUE"/>
    <x v="1"/>
    <m/>
  </r>
  <r>
    <d v="2025-08-06T00:00:00"/>
    <x v="14"/>
    <x v="1"/>
    <x v="0"/>
    <s v="ABRACADEIRA GALV D C/PARAF 3/4"/>
    <x v="28"/>
    <x v="1"/>
    <x v="34"/>
    <x v="5"/>
    <x v="91"/>
    <x v="94"/>
    <n v="13.5"/>
    <x v="4"/>
    <s v="ago-2025"/>
    <x v="13"/>
    <x v="0"/>
    <x v="0"/>
    <x v="4"/>
    <x v="5"/>
    <s v="ENTREGUE"/>
    <x v="1"/>
    <m/>
  </r>
  <r>
    <d v="2025-08-06T00:00:00"/>
    <x v="14"/>
    <x v="1"/>
    <x v="0"/>
    <s v="ABRACADEIRA GALV D C/PARAF 2"/>
    <x v="28"/>
    <x v="1"/>
    <x v="34"/>
    <x v="5"/>
    <x v="92"/>
    <x v="95"/>
    <n v="31.5"/>
    <x v="4"/>
    <s v="ago-2025"/>
    <x v="13"/>
    <x v="0"/>
    <x v="0"/>
    <x v="4"/>
    <x v="5"/>
    <s v="ENTREGUE"/>
    <x v="1"/>
    <m/>
  </r>
  <r>
    <d v="2025-08-06T00:00:00"/>
    <x v="14"/>
    <x v="1"/>
    <x v="0"/>
    <s v="SERRA COPO BIMETAL FAST CUT 1.1/8 29MM"/>
    <x v="1"/>
    <x v="1"/>
    <x v="34"/>
    <x v="5"/>
    <x v="93"/>
    <x v="96"/>
    <n v="65.5"/>
    <x v="4"/>
    <s v="ago-2025"/>
    <x v="13"/>
    <x v="0"/>
    <x v="0"/>
    <x v="4"/>
    <x v="5"/>
    <s v="ENTREGUE"/>
    <x v="1"/>
    <m/>
  </r>
  <r>
    <d v="2025-08-06T00:00:00"/>
    <x v="14"/>
    <x v="1"/>
    <x v="0"/>
    <s v="MANGUEIRA LISA PONTA AZ 3/4 X 3,0MMC/100"/>
    <x v="1"/>
    <x v="1"/>
    <x v="34"/>
    <x v="5"/>
    <x v="94"/>
    <x v="97"/>
    <n v="290"/>
    <x v="4"/>
    <s v="ago-2025"/>
    <x v="13"/>
    <x v="0"/>
    <x v="0"/>
    <x v="4"/>
    <x v="5"/>
    <s v="ENTREGUE"/>
    <x v="1"/>
    <m/>
  </r>
  <r>
    <d v="2025-08-06T00:00:00"/>
    <x v="14"/>
    <x v="1"/>
    <x v="0"/>
    <s v="CABO FLEX750V 2,5MM2 BC"/>
    <x v="1"/>
    <x v="1"/>
    <x v="34"/>
    <x v="5"/>
    <x v="95"/>
    <x v="98"/>
    <n v="204"/>
    <x v="4"/>
    <s v="ago-2025"/>
    <x v="13"/>
    <x v="0"/>
    <x v="0"/>
    <x v="4"/>
    <x v="5"/>
    <s v="ENTREGUE"/>
    <x v="1"/>
    <m/>
  </r>
  <r>
    <d v="2025-08-06T00:00:00"/>
    <x v="14"/>
    <x v="1"/>
    <x v="0"/>
    <s v="MINI DISJUNTOR BIPOLAR 20A CURVA C 3KA"/>
    <x v="7"/>
    <x v="1"/>
    <x v="34"/>
    <x v="5"/>
    <x v="96"/>
    <x v="99"/>
    <n v="51.8"/>
    <x v="4"/>
    <s v="ago-2025"/>
    <x v="13"/>
    <x v="0"/>
    <x v="0"/>
    <x v="4"/>
    <x v="5"/>
    <s v="ENTREGUE"/>
    <x v="1"/>
    <m/>
  </r>
  <r>
    <d v="2025-08-06T00:00:00"/>
    <x v="14"/>
    <x v="1"/>
    <x v="0"/>
    <s v="MINI DISJUNTOR BIPOLAR 32A CURVA C 3KA"/>
    <x v="7"/>
    <x v="1"/>
    <x v="34"/>
    <x v="5"/>
    <x v="97"/>
    <x v="99"/>
    <n v="51.8"/>
    <x v="4"/>
    <s v="ago-2025"/>
    <x v="13"/>
    <x v="0"/>
    <x v="0"/>
    <x v="4"/>
    <x v="5"/>
    <s v="ENTREGUE"/>
    <x v="1"/>
    <m/>
  </r>
  <r>
    <d v="2025-08-06T00:00:00"/>
    <x v="14"/>
    <x v="1"/>
    <x v="0"/>
    <s v="MINI DISJUNTOR UNIPOLAR 20A CURVA C 3KA"/>
    <x v="7"/>
    <x v="1"/>
    <x v="34"/>
    <x v="5"/>
    <x v="98"/>
    <x v="100"/>
    <n v="16.600000000000001"/>
    <x v="4"/>
    <s v="ago-2025"/>
    <x v="13"/>
    <x v="0"/>
    <x v="0"/>
    <x v="4"/>
    <x v="5"/>
    <s v="ENTREGUE"/>
    <x v="1"/>
    <m/>
  </r>
  <r>
    <d v="2025-08-06T00:00:00"/>
    <x v="14"/>
    <x v="1"/>
    <x v="0"/>
    <s v="GRAMPO CROSBY CLIPS GALV 3/8 - 8/10MM"/>
    <x v="29"/>
    <x v="1"/>
    <x v="34"/>
    <x v="5"/>
    <x v="99"/>
    <x v="60"/>
    <n v="89.6"/>
    <x v="4"/>
    <s v="ago-2025"/>
    <x v="13"/>
    <x v="0"/>
    <x v="0"/>
    <x v="4"/>
    <x v="5"/>
    <s v="ENTREGUE"/>
    <x v="1"/>
    <m/>
  </r>
  <r>
    <d v="2025-08-06T00:00:00"/>
    <x v="17"/>
    <x v="1"/>
    <x v="0"/>
    <s v="ELETRODO 2,50 KG (7018)"/>
    <x v="3"/>
    <x v="11"/>
    <x v="35"/>
    <x v="25"/>
    <x v="100"/>
    <x v="101"/>
    <n v="250"/>
    <x v="4"/>
    <s v="ago-2025"/>
    <x v="5"/>
    <x v="0"/>
    <x v="1"/>
    <x v="2"/>
    <x v="6"/>
    <s v="ENTREGUE"/>
    <x v="1"/>
    <m/>
  </r>
  <r>
    <d v="2025-08-06T00:00:00"/>
    <x v="17"/>
    <x v="1"/>
    <x v="0"/>
    <s v="ELETRODO 2,50 KG"/>
    <x v="14"/>
    <x v="11"/>
    <x v="35"/>
    <x v="25"/>
    <x v="101"/>
    <x v="102"/>
    <n v="92.5"/>
    <x v="4"/>
    <s v="ago-2025"/>
    <x v="5"/>
    <x v="0"/>
    <x v="1"/>
    <x v="2"/>
    <x v="6"/>
    <s v="ENTREGUE"/>
    <x v="1"/>
    <m/>
  </r>
  <r>
    <d v="2025-08-07T00:00:00"/>
    <x v="10"/>
    <x v="1"/>
    <x v="0"/>
    <s v="Forro PVC Plasbil - Gemini Frisado-7x200x7000mm - Branco"/>
    <x v="30"/>
    <x v="1"/>
    <x v="36"/>
    <x v="27"/>
    <x v="102"/>
    <x v="103"/>
    <n v="2185.2000000000003"/>
    <x v="5"/>
    <s v="ago-2025"/>
    <x v="3"/>
    <x v="0"/>
    <x v="0"/>
    <x v="2"/>
    <x v="5"/>
    <s v="ENTREGUE"/>
    <x v="1"/>
    <m/>
  </r>
  <r>
    <d v="2025-08-07T00:00:00"/>
    <x v="10"/>
    <x v="1"/>
    <x v="0"/>
    <s v="Roda forro nobre pvc Plasbil 6000mm"/>
    <x v="14"/>
    <x v="1"/>
    <x v="36"/>
    <x v="27"/>
    <x v="103"/>
    <x v="104"/>
    <n v="138.15"/>
    <x v="5"/>
    <s v="ago-2025"/>
    <x v="3"/>
    <x v="0"/>
    <x v="0"/>
    <x v="2"/>
    <x v="5"/>
    <s v="ENTREGUE"/>
    <x v="1"/>
    <m/>
  </r>
  <r>
    <d v="2025-08-07T00:00:00"/>
    <x v="10"/>
    <x v="1"/>
    <x v="0"/>
    <s v="CALHA 2X32W 150005"/>
    <x v="26"/>
    <x v="1"/>
    <x v="37"/>
    <x v="28"/>
    <x v="104"/>
    <x v="105"/>
    <n v="848"/>
    <x v="5"/>
    <s v="ago-2025"/>
    <x v="3"/>
    <x v="0"/>
    <x v="0"/>
    <x v="1"/>
    <x v="6"/>
    <s v="ENTREGUE"/>
    <x v="1"/>
    <m/>
  </r>
  <r>
    <d v="2025-08-07T00:00:00"/>
    <x v="10"/>
    <x v="1"/>
    <x v="0"/>
    <s v="LAMP. TUBO LED 20,5W 6500K T8 BIV TASCHIBRA"/>
    <x v="29"/>
    <x v="1"/>
    <x v="37"/>
    <x v="28"/>
    <x v="105"/>
    <x v="106"/>
    <n v="256"/>
    <x v="5"/>
    <s v="ago-2025"/>
    <x v="3"/>
    <x v="0"/>
    <x v="0"/>
    <x v="1"/>
    <x v="6"/>
    <s v="ENTREGUE"/>
    <x v="1"/>
    <m/>
  </r>
  <r>
    <d v="2025-08-07T00:00:00"/>
    <x v="16"/>
    <x v="1"/>
    <x v="6"/>
    <s v="SELADOR ACR 18L FUTURA"/>
    <x v="2"/>
    <x v="1"/>
    <x v="38"/>
    <x v="29"/>
    <x v="106"/>
    <x v="82"/>
    <n v="420"/>
    <x v="5"/>
    <s v="ago-2025"/>
    <x v="14"/>
    <x v="0"/>
    <x v="0"/>
    <x v="2"/>
    <x v="5"/>
    <s v="ENTREGUE"/>
    <x v="1"/>
    <m/>
  </r>
  <r>
    <d v="2025-08-07T00:00:00"/>
    <x v="16"/>
    <x v="1"/>
    <x v="6"/>
    <s v="TINTA PISO AMARELO 18L FUTURA"/>
    <x v="9"/>
    <x v="1"/>
    <x v="38"/>
    <x v="29"/>
    <x v="107"/>
    <x v="107"/>
    <n v="1440"/>
    <x v="5"/>
    <s v="ago-2025"/>
    <x v="14"/>
    <x v="0"/>
    <x v="0"/>
    <x v="2"/>
    <x v="5"/>
    <s v="ENTREGUE"/>
    <x v="1"/>
    <m/>
  </r>
  <r>
    <d v="2025-08-07T00:00:00"/>
    <x v="16"/>
    <x v="1"/>
    <x v="6"/>
    <s v="TINTA PISO VERMELHO SEGURANÇA 18L FUTURA"/>
    <x v="7"/>
    <x v="1"/>
    <x v="38"/>
    <x v="29"/>
    <x v="108"/>
    <x v="107"/>
    <n v="480"/>
    <x v="5"/>
    <s v="ago-2025"/>
    <x v="14"/>
    <x v="0"/>
    <x v="0"/>
    <x v="2"/>
    <x v="5"/>
    <s v="ENTREGUE"/>
    <x v="1"/>
    <m/>
  </r>
  <r>
    <d v="2025-08-07T00:00:00"/>
    <x v="16"/>
    <x v="1"/>
    <x v="6"/>
    <s v="TRINCHA 500 - 2 LATEX &amp; ACRILICA TIGRE"/>
    <x v="17"/>
    <x v="1"/>
    <x v="38"/>
    <x v="29"/>
    <x v="109"/>
    <x v="108"/>
    <n v="58.800000000000004"/>
    <x v="5"/>
    <s v="ago-2025"/>
    <x v="14"/>
    <x v="0"/>
    <x v="0"/>
    <x v="2"/>
    <x v="5"/>
    <s v="ENTREGUE"/>
    <x v="1"/>
    <m/>
  </r>
  <r>
    <d v="2025-08-07T00:00:00"/>
    <x v="16"/>
    <x v="1"/>
    <x v="6"/>
    <s v="TRINCHA 500 - 2 LATEX &amp; ACRILICA TIGRE"/>
    <x v="14"/>
    <x v="1"/>
    <x v="38"/>
    <x v="29"/>
    <x v="109"/>
    <x v="109"/>
    <n v="100"/>
    <x v="5"/>
    <s v="ago-2025"/>
    <x v="14"/>
    <x v="0"/>
    <x v="0"/>
    <x v="2"/>
    <x v="5"/>
    <s v="ENTREGUE"/>
    <x v="1"/>
    <m/>
  </r>
  <r>
    <d v="2025-08-07T00:00:00"/>
    <x v="16"/>
    <x v="1"/>
    <x v="6"/>
    <s v="TRINCHA 500 - 2 LATEX &amp; ACRILICA TIGRE"/>
    <x v="14"/>
    <x v="1"/>
    <x v="38"/>
    <x v="29"/>
    <x v="109"/>
    <x v="58"/>
    <n v="44.5"/>
    <x v="5"/>
    <s v="ago-2025"/>
    <x v="14"/>
    <x v="0"/>
    <x v="0"/>
    <x v="2"/>
    <x v="5"/>
    <s v="ENTREGUE"/>
    <x v="1"/>
    <m/>
  </r>
  <r>
    <d v="2025-08-07T00:00:00"/>
    <x v="16"/>
    <x v="1"/>
    <x v="6"/>
    <s v="TRINCHA 500 - 2 LATEX &amp; ACRILICA TIGRE"/>
    <x v="25"/>
    <x v="1"/>
    <x v="38"/>
    <x v="29"/>
    <x v="109"/>
    <x v="110"/>
    <n v="67.5"/>
    <x v="5"/>
    <s v="ago-2025"/>
    <x v="14"/>
    <x v="0"/>
    <x v="0"/>
    <x v="2"/>
    <x v="5"/>
    <s v="ENTREGUE"/>
    <x v="1"/>
    <m/>
  </r>
  <r>
    <d v="2025-08-07T00:00:00"/>
    <x v="16"/>
    <x v="1"/>
    <x v="6"/>
    <s v="TRINCHA 500 - 2 LATEX &amp; ACRILICA TIGRE"/>
    <x v="1"/>
    <x v="1"/>
    <x v="38"/>
    <x v="29"/>
    <x v="109"/>
    <x v="111"/>
    <n v="89"/>
    <x v="5"/>
    <s v="ago-2025"/>
    <x v="14"/>
    <x v="0"/>
    <x v="0"/>
    <x v="2"/>
    <x v="5"/>
    <s v="ENTREGUE"/>
    <x v="1"/>
    <m/>
  </r>
  <r>
    <d v="2025-08-07T00:00:00"/>
    <x v="16"/>
    <x v="1"/>
    <x v="6"/>
    <s v="TRINCHA 500 - 2 LATEX &amp; ACRILICA TIGRE"/>
    <x v="14"/>
    <x v="1"/>
    <x v="38"/>
    <x v="29"/>
    <x v="109"/>
    <x v="112"/>
    <n v="65"/>
    <x v="5"/>
    <s v="ago-2025"/>
    <x v="14"/>
    <x v="0"/>
    <x v="0"/>
    <x v="2"/>
    <x v="5"/>
    <s v="ENTREGUE"/>
    <x v="1"/>
    <m/>
  </r>
  <r>
    <d v="2025-08-07T00:00:00"/>
    <x v="16"/>
    <x v="1"/>
    <x v="6"/>
    <s v="TRINCHA 500 - 2 LATEX &amp; ACRILICA TIGRE"/>
    <x v="14"/>
    <x v="1"/>
    <x v="38"/>
    <x v="29"/>
    <x v="109"/>
    <x v="113"/>
    <n v="50"/>
    <x v="5"/>
    <s v="ago-2025"/>
    <x v="14"/>
    <x v="0"/>
    <x v="0"/>
    <x v="2"/>
    <x v="5"/>
    <s v="ENTREGUE"/>
    <x v="1"/>
    <m/>
  </r>
  <r>
    <d v="2025-08-07T00:00:00"/>
    <x v="14"/>
    <x v="1"/>
    <x v="6"/>
    <s v="CORALIT BRI ALUMINIO ULTRA RESIST 3,6L CORAL"/>
    <x v="1"/>
    <x v="6"/>
    <x v="39"/>
    <x v="29"/>
    <x v="110"/>
    <x v="114"/>
    <n v="230"/>
    <x v="5"/>
    <s v="ago-2025"/>
    <x v="13"/>
    <x v="0"/>
    <x v="0"/>
    <x v="2"/>
    <x v="5"/>
    <s v="ENTREGUE"/>
    <x v="1"/>
    <m/>
  </r>
  <r>
    <d v="2025-08-07T00:00:00"/>
    <x v="7"/>
    <x v="1"/>
    <x v="0"/>
    <s v="BOCAL RED. 4&quot; CHAPA GALV."/>
    <x v="8"/>
    <x v="12"/>
    <x v="40"/>
    <x v="3"/>
    <x v="111"/>
    <x v="115"/>
    <n v="97.28"/>
    <x v="5"/>
    <s v="ago-2025"/>
    <x v="11"/>
    <x v="0"/>
    <x v="1"/>
    <x v="5"/>
    <x v="8"/>
    <s v="ENTREGUE"/>
    <x v="1"/>
    <m/>
  </r>
  <r>
    <d v="2025-08-07T00:00:00"/>
    <x v="7"/>
    <x v="1"/>
    <x v="0"/>
    <s v="CALHA GALV.60CM X 26 (0,50MM) SOB.MEDIDA"/>
    <x v="31"/>
    <x v="8"/>
    <x v="40"/>
    <x v="3"/>
    <x v="112"/>
    <x v="116"/>
    <n v="2774.4"/>
    <x v="5"/>
    <s v="ago-2025"/>
    <x v="11"/>
    <x v="0"/>
    <x v="1"/>
    <x v="5"/>
    <x v="8"/>
    <s v="ENTREGUE"/>
    <x v="1"/>
    <m/>
  </r>
  <r>
    <d v="2025-08-07T00:00:00"/>
    <x v="7"/>
    <x v="1"/>
    <x v="0"/>
    <s v="CABECEIRA CALHA GALV. 40CM A 60CM X 26 (0,50MM)"/>
    <x v="2"/>
    <x v="12"/>
    <x v="40"/>
    <x v="3"/>
    <x v="113"/>
    <x v="117"/>
    <n v="63.64"/>
    <x v="5"/>
    <s v="ago-2025"/>
    <x v="11"/>
    <x v="0"/>
    <x v="1"/>
    <x v="5"/>
    <x v="8"/>
    <s v="ENTREGUE"/>
    <x v="1"/>
    <m/>
  </r>
  <r>
    <d v="2025-08-07T00:00:00"/>
    <x v="9"/>
    <x v="1"/>
    <x v="3"/>
    <s v="DECA BASE VALV.HYDRA MAX 4550 504 1.1/2"/>
    <x v="3"/>
    <x v="1"/>
    <x v="41"/>
    <x v="3"/>
    <x v="114"/>
    <x v="118"/>
    <n v="1560.3"/>
    <x v="5"/>
    <s v="ago-2025"/>
    <x v="11"/>
    <x v="0"/>
    <x v="1"/>
    <x v="1"/>
    <x v="6"/>
    <s v="ENTREGUE"/>
    <x v="1"/>
    <m/>
  </r>
  <r>
    <d v="2025-08-07T00:00:00"/>
    <x v="9"/>
    <x v="1"/>
    <x v="3"/>
    <s v="DECA CANOPLA VALV.HYDRA MAX PRO PUBLICA"/>
    <x v="3"/>
    <x v="1"/>
    <x v="41"/>
    <x v="3"/>
    <x v="115"/>
    <x v="119"/>
    <n v="2510"/>
    <x v="5"/>
    <s v="ago-2025"/>
    <x v="11"/>
    <x v="0"/>
    <x v="1"/>
    <x v="1"/>
    <x v="6"/>
    <s v="ENTREGUE"/>
    <x v="1"/>
    <m/>
  </r>
  <r>
    <d v="2025-08-07T00:00:00"/>
    <x v="9"/>
    <x v="1"/>
    <x v="3"/>
    <s v="DECA BASE GAVETA 4509 502 1.1/2"/>
    <x v="3"/>
    <x v="1"/>
    <x v="41"/>
    <x v="3"/>
    <x v="116"/>
    <x v="120"/>
    <n v="1029.2"/>
    <x v="5"/>
    <s v="ago-2025"/>
    <x v="11"/>
    <x v="0"/>
    <x v="1"/>
    <x v="1"/>
    <x v="6"/>
    <s v="ENTREGUE"/>
    <x v="1"/>
    <m/>
  </r>
  <r>
    <d v="2025-08-07T00:00:00"/>
    <x v="9"/>
    <x v="1"/>
    <x v="3"/>
    <s v="CEMIX ACABAMENTO C50 1.1/2"/>
    <x v="3"/>
    <x v="1"/>
    <x v="41"/>
    <x v="3"/>
    <x v="117"/>
    <x v="121"/>
    <n v="153.4"/>
    <x v="5"/>
    <s v="ago-2025"/>
    <x v="11"/>
    <x v="0"/>
    <x v="1"/>
    <x v="1"/>
    <x v="6"/>
    <s v="ENTREGUE"/>
    <x v="1"/>
    <m/>
  </r>
  <r>
    <d v="2025-08-07T00:00:00"/>
    <x v="9"/>
    <x v="1"/>
    <x v="3"/>
    <s v="DECA BASE GAVETA 4509 202 3/4"/>
    <x v="4"/>
    <x v="1"/>
    <x v="41"/>
    <x v="3"/>
    <x v="118"/>
    <x v="122"/>
    <n v="118.05000000000001"/>
    <x v="5"/>
    <s v="ago-2025"/>
    <x v="11"/>
    <x v="0"/>
    <x v="1"/>
    <x v="1"/>
    <x v="6"/>
    <s v="ENTREGUE"/>
    <x v="1"/>
    <m/>
  </r>
  <r>
    <d v="2025-08-07T00:00:00"/>
    <x v="9"/>
    <x v="1"/>
    <x v="3"/>
    <s v="CEMIX ACABAMENTO C50 3/4 F"/>
    <x v="4"/>
    <x v="1"/>
    <x v="41"/>
    <x v="3"/>
    <x v="119"/>
    <x v="123"/>
    <n v="41.43"/>
    <x v="5"/>
    <s v="ago-2025"/>
    <x v="11"/>
    <x v="0"/>
    <x v="1"/>
    <x v="1"/>
    <x v="6"/>
    <s v="ENTREGUE"/>
    <x v="1"/>
    <m/>
  </r>
  <r>
    <d v="2025-08-07T00:00:00"/>
    <x v="9"/>
    <x v="1"/>
    <x v="3"/>
    <s v="AMANCO TUBO VDE PONTA AZUL DN38"/>
    <x v="3"/>
    <x v="1"/>
    <x v="41"/>
    <x v="3"/>
    <x v="120"/>
    <x v="124"/>
    <n v="68.3"/>
    <x v="5"/>
    <s v="ago-2025"/>
    <x v="11"/>
    <x v="0"/>
    <x v="1"/>
    <x v="1"/>
    <x v="6"/>
    <s v="ENTREGUE"/>
    <x v="1"/>
    <m/>
  </r>
  <r>
    <d v="2025-08-07T00:00:00"/>
    <x v="9"/>
    <x v="1"/>
    <x v="3"/>
    <s v="SANTA MARINA BACIA CONVENCIONAL BCA**"/>
    <x v="3"/>
    <x v="1"/>
    <x v="41"/>
    <x v="3"/>
    <x v="121"/>
    <x v="125"/>
    <n v="1498"/>
    <x v="5"/>
    <s v="ago-2025"/>
    <x v="11"/>
    <x v="0"/>
    <x v="1"/>
    <x v="1"/>
    <x v="6"/>
    <s v="ENTREGUE"/>
    <x v="1"/>
    <m/>
  </r>
  <r>
    <d v="2025-08-07T00:00:00"/>
    <x v="9"/>
    <x v="1"/>
    <x v="3"/>
    <s v="TUPAN ASS.UNIV PP PREMIUM CONV BR"/>
    <x v="3"/>
    <x v="1"/>
    <x v="41"/>
    <x v="3"/>
    <x v="122"/>
    <x v="126"/>
    <n v="343.29999999999995"/>
    <x v="5"/>
    <s v="ago-2025"/>
    <x v="11"/>
    <x v="0"/>
    <x v="1"/>
    <x v="1"/>
    <x v="6"/>
    <s v="ENTREGUE"/>
    <x v="1"/>
    <m/>
  </r>
  <r>
    <d v="2025-08-07T00:00:00"/>
    <x v="9"/>
    <x v="1"/>
    <x v="3"/>
    <s v="ALPHA MET TORN.AUTOMATICA PAREDE 3200"/>
    <x v="9"/>
    <x v="1"/>
    <x v="41"/>
    <x v="3"/>
    <x v="123"/>
    <x v="127"/>
    <n v="501.78"/>
    <x v="5"/>
    <s v="ago-2025"/>
    <x v="11"/>
    <x v="0"/>
    <x v="1"/>
    <x v="1"/>
    <x v="6"/>
    <s v="ENTREGUE"/>
    <x v="1"/>
    <m/>
  </r>
  <r>
    <d v="2025-08-07T00:00:00"/>
    <x v="9"/>
    <x v="1"/>
    <x v="3"/>
    <s v="CENSI TUBO EXTENS.BR 7150"/>
    <x v="9"/>
    <x v="1"/>
    <x v="41"/>
    <x v="3"/>
    <x v="124"/>
    <x v="128"/>
    <n v="32.76"/>
    <x v="5"/>
    <s v="ago-2025"/>
    <x v="11"/>
    <x v="0"/>
    <x v="1"/>
    <x v="1"/>
    <x v="6"/>
    <s v="ENTREGUE"/>
    <x v="1"/>
    <m/>
  </r>
  <r>
    <d v="2025-08-07T00:00:00"/>
    <x v="9"/>
    <x v="1"/>
    <x v="3"/>
    <s v="CENSI TUBO DE LIGACAO FLEX.BR 7290"/>
    <x v="3"/>
    <x v="1"/>
    <x v="41"/>
    <x v="3"/>
    <x v="125"/>
    <x v="129"/>
    <n v="126.19999999999999"/>
    <x v="5"/>
    <s v="ago-2025"/>
    <x v="11"/>
    <x v="0"/>
    <x v="1"/>
    <x v="1"/>
    <x v="6"/>
    <s v="ENTREGUE"/>
    <x v="1"/>
    <m/>
  </r>
  <r>
    <d v="2025-08-07T00:00:00"/>
    <x v="9"/>
    <x v="1"/>
    <x v="3"/>
    <s v="CLARINOX GRELHA INOX QUAD.15CM C/CX ROT.-5117"/>
    <x v="4"/>
    <x v="1"/>
    <x v="41"/>
    <x v="3"/>
    <x v="126"/>
    <x v="130"/>
    <n v="66.78"/>
    <x v="5"/>
    <s v="ago-2025"/>
    <x v="11"/>
    <x v="0"/>
    <x v="1"/>
    <x v="1"/>
    <x v="6"/>
    <s v="ENTREGUE"/>
    <x v="1"/>
    <m/>
  </r>
  <r>
    <d v="2025-08-07T00:00:00"/>
    <x v="9"/>
    <x v="1"/>
    <x v="3"/>
    <s v="TORALF PARAFUSO B-10 LAT. 75MM C/2 P/BACIA 1070"/>
    <x v="32"/>
    <x v="1"/>
    <x v="41"/>
    <x v="3"/>
    <x v="127"/>
    <x v="131"/>
    <n v="152.6"/>
    <x v="5"/>
    <s v="ago-2025"/>
    <x v="11"/>
    <x v="0"/>
    <x v="1"/>
    <x v="1"/>
    <x v="6"/>
    <s v="ENTREGUE"/>
    <x v="1"/>
    <m/>
  </r>
  <r>
    <d v="2025-08-07T00:00:00"/>
    <x v="9"/>
    <x v="1"/>
    <x v="3"/>
    <s v="CENSI ANEL DE VED.P/BACIA C/GUIA 7490"/>
    <x v="3"/>
    <x v="1"/>
    <x v="41"/>
    <x v="3"/>
    <x v="128"/>
    <x v="132"/>
    <n v="81.7"/>
    <x v="5"/>
    <s v="ago-2025"/>
    <x v="11"/>
    <x v="0"/>
    <x v="1"/>
    <x v="1"/>
    <x v="6"/>
    <s v="ENTREGUE"/>
    <x v="1"/>
    <m/>
  </r>
  <r>
    <d v="2025-08-07T00:00:00"/>
    <x v="9"/>
    <x v="1"/>
    <x v="3"/>
    <s v="AMANCO TUBO 6M MARROM SOLD. 50MM"/>
    <x v="4"/>
    <x v="1"/>
    <x v="41"/>
    <x v="3"/>
    <x v="129"/>
    <x v="133"/>
    <n v="196.26"/>
    <x v="5"/>
    <s v="ago-2025"/>
    <x v="11"/>
    <x v="0"/>
    <x v="1"/>
    <x v="1"/>
    <x v="6"/>
    <s v="ENTREGUE"/>
    <x v="1"/>
    <m/>
  </r>
  <r>
    <d v="2025-08-07T00:00:00"/>
    <x v="9"/>
    <x v="1"/>
    <x v="3"/>
    <s v="AMANCO TUBO 6M MARROM SOLD. 25MM"/>
    <x v="7"/>
    <x v="1"/>
    <x v="41"/>
    <x v="3"/>
    <x v="19"/>
    <x v="19"/>
    <n v="32.299999999999997"/>
    <x v="5"/>
    <s v="ago-2025"/>
    <x v="11"/>
    <x v="0"/>
    <x v="1"/>
    <x v="1"/>
    <x v="6"/>
    <s v="ENTREGUE"/>
    <x v="1"/>
    <m/>
  </r>
  <r>
    <d v="2025-08-07T00:00:00"/>
    <x v="9"/>
    <x v="1"/>
    <x v="3"/>
    <s v="AMANCO LUVA SOLD. 50MM"/>
    <x v="17"/>
    <x v="1"/>
    <x v="41"/>
    <x v="3"/>
    <x v="10"/>
    <x v="10"/>
    <n v="29.880000000000003"/>
    <x v="5"/>
    <s v="ago-2025"/>
    <x v="11"/>
    <x v="0"/>
    <x v="1"/>
    <x v="1"/>
    <x v="6"/>
    <s v="ENTREGUE"/>
    <x v="1"/>
    <m/>
  </r>
  <r>
    <d v="2025-08-07T00:00:00"/>
    <x v="9"/>
    <x v="1"/>
    <x v="3"/>
    <s v="AMANCO LUVA CORRER SOLD. 50MM"/>
    <x v="1"/>
    <x v="1"/>
    <x v="41"/>
    <x v="3"/>
    <x v="130"/>
    <x v="134"/>
    <n v="22.86"/>
    <x v="5"/>
    <s v="ago-2025"/>
    <x v="11"/>
    <x v="0"/>
    <x v="1"/>
    <x v="1"/>
    <x v="6"/>
    <s v="ENTREGUE"/>
    <x v="1"/>
    <m/>
  </r>
  <r>
    <d v="2025-08-07T00:00:00"/>
    <x v="9"/>
    <x v="1"/>
    <x v="3"/>
    <s v="AMANCO TE SOLD. 25MM"/>
    <x v="3"/>
    <x v="1"/>
    <x v="41"/>
    <x v="3"/>
    <x v="16"/>
    <x v="16"/>
    <n v="7.3"/>
    <x v="5"/>
    <s v="ago-2025"/>
    <x v="11"/>
    <x v="0"/>
    <x v="1"/>
    <x v="1"/>
    <x v="6"/>
    <s v="ENTREGUE"/>
    <x v="1"/>
    <m/>
  </r>
  <r>
    <d v="2025-08-07T00:00:00"/>
    <x v="9"/>
    <x v="1"/>
    <x v="3"/>
    <s v="AMANCO JOELHO 90 SOLD. 25MM"/>
    <x v="17"/>
    <x v="1"/>
    <x v="41"/>
    <x v="3"/>
    <x v="17"/>
    <x v="17"/>
    <n v="6.36"/>
    <x v="5"/>
    <s v="ago-2025"/>
    <x v="11"/>
    <x v="0"/>
    <x v="1"/>
    <x v="1"/>
    <x v="6"/>
    <s v="ENTREGUE"/>
    <x v="1"/>
    <m/>
  </r>
  <r>
    <d v="2025-08-07T00:00:00"/>
    <x v="9"/>
    <x v="1"/>
    <x v="3"/>
    <s v="AMANCO LUVA SOLD. 25MM"/>
    <x v="14"/>
    <x v="1"/>
    <x v="41"/>
    <x v="3"/>
    <x v="131"/>
    <x v="17"/>
    <n v="2.6500000000000004"/>
    <x v="5"/>
    <s v="ago-2025"/>
    <x v="11"/>
    <x v="0"/>
    <x v="1"/>
    <x v="1"/>
    <x v="6"/>
    <s v="ENTREGUE"/>
    <x v="1"/>
    <m/>
  </r>
  <r>
    <d v="2025-08-07T00:00:00"/>
    <x v="9"/>
    <x v="1"/>
    <x v="3"/>
    <s v="AMANCO ADAPT. CURTO SOLD. 50X1.1/2"/>
    <x v="15"/>
    <x v="1"/>
    <x v="41"/>
    <x v="3"/>
    <x v="132"/>
    <x v="135"/>
    <n v="102.30000000000001"/>
    <x v="5"/>
    <s v="ago-2025"/>
    <x v="11"/>
    <x v="0"/>
    <x v="1"/>
    <x v="1"/>
    <x v="6"/>
    <s v="ENTREGUE"/>
    <x v="1"/>
    <m/>
  </r>
  <r>
    <d v="2025-08-07T00:00:00"/>
    <x v="9"/>
    <x v="1"/>
    <x v="3"/>
    <s v="AMANCO ADAPT. CURTO SOLD. 25X3/4"/>
    <x v="32"/>
    <x v="1"/>
    <x v="41"/>
    <x v="3"/>
    <x v="133"/>
    <x v="136"/>
    <n v="10.5"/>
    <x v="5"/>
    <s v="ago-2025"/>
    <x v="11"/>
    <x v="0"/>
    <x v="1"/>
    <x v="1"/>
    <x v="6"/>
    <s v="ENTREGUE"/>
    <x v="1"/>
    <m/>
  </r>
  <r>
    <d v="2025-08-07T00:00:00"/>
    <x v="9"/>
    <x v="1"/>
    <x v="3"/>
    <s v="SCOPO VEDA ROSCA 18MM X 50 MT"/>
    <x v="8"/>
    <x v="1"/>
    <x v="41"/>
    <x v="3"/>
    <x v="134"/>
    <x v="137"/>
    <n v="48.24"/>
    <x v="5"/>
    <s v="ago-2025"/>
    <x v="11"/>
    <x v="0"/>
    <x v="1"/>
    <x v="1"/>
    <x v="6"/>
    <s v="ENTREGUE"/>
    <x v="1"/>
    <m/>
  </r>
  <r>
    <d v="2025-08-07T00:00:00"/>
    <x v="9"/>
    <x v="1"/>
    <x v="3"/>
    <s v="AMANCO TE AZUL RD 25X1/2"/>
    <x v="9"/>
    <x v="1"/>
    <x v="41"/>
    <x v="3"/>
    <x v="135"/>
    <x v="138"/>
    <n v="39.36"/>
    <x v="5"/>
    <s v="ago-2025"/>
    <x v="11"/>
    <x v="0"/>
    <x v="1"/>
    <x v="1"/>
    <x v="6"/>
    <s v="ENTREGUE"/>
    <x v="1"/>
    <m/>
  </r>
  <r>
    <d v="2025-08-07T00:00:00"/>
    <x v="9"/>
    <x v="1"/>
    <x v="3"/>
    <s v="AMANCO JOELHO 90 AZUL RD 25X1/2"/>
    <x v="2"/>
    <x v="1"/>
    <x v="41"/>
    <x v="3"/>
    <x v="18"/>
    <x v="18"/>
    <n v="21.04"/>
    <x v="5"/>
    <s v="ago-2025"/>
    <x v="11"/>
    <x v="0"/>
    <x v="1"/>
    <x v="1"/>
    <x v="6"/>
    <s v="ENTREGUE"/>
    <x v="1"/>
    <m/>
  </r>
  <r>
    <d v="2025-08-07T00:00:00"/>
    <x v="12"/>
    <x v="1"/>
    <x v="4"/>
    <s v="QUADRO DISTR CH EMB 28/20 100A"/>
    <x v="1"/>
    <x v="1"/>
    <x v="42"/>
    <x v="5"/>
    <x v="136"/>
    <x v="139"/>
    <n v="334"/>
    <x v="5"/>
    <s v="ago-2025"/>
    <x v="3"/>
    <x v="0"/>
    <x v="0"/>
    <x v="1"/>
    <x v="6"/>
    <s v="ENTREGUE"/>
    <x v="1"/>
    <m/>
  </r>
  <r>
    <d v="2025-08-07T00:00:00"/>
    <x v="12"/>
    <x v="1"/>
    <x v="4"/>
    <s v="KIT BARRAMENTO TRIFASICO 28DIN 100A"/>
    <x v="1"/>
    <x v="1"/>
    <x v="42"/>
    <x v="5"/>
    <x v="137"/>
    <x v="140"/>
    <n v="282"/>
    <x v="5"/>
    <s v="ago-2025"/>
    <x v="3"/>
    <x v="0"/>
    <x v="0"/>
    <x v="1"/>
    <x v="6"/>
    <s v="ENTREGUE"/>
    <x v="1"/>
    <m/>
  </r>
  <r>
    <d v="2025-08-07T00:00:00"/>
    <x v="12"/>
    <x v="1"/>
    <x v="4"/>
    <s v="MINI DISJUNTOR TRIPOLAR 40A CURVA 3KA"/>
    <x v="1"/>
    <x v="1"/>
    <x v="42"/>
    <x v="5"/>
    <x v="138"/>
    <x v="141"/>
    <n v="46.6"/>
    <x v="5"/>
    <s v="ago-2025"/>
    <x v="3"/>
    <x v="0"/>
    <x v="0"/>
    <x v="1"/>
    <x v="6"/>
    <s v="ENTREGUE"/>
    <x v="1"/>
    <m/>
  </r>
  <r>
    <d v="2025-08-07T00:00:00"/>
    <x v="12"/>
    <x v="1"/>
    <x v="4"/>
    <s v="MINI DISJUNTOR BIPOLAR 25A CURVA C 3KA"/>
    <x v="2"/>
    <x v="1"/>
    <x v="42"/>
    <x v="5"/>
    <x v="139"/>
    <x v="99"/>
    <n v="103.6"/>
    <x v="5"/>
    <s v="ago-2025"/>
    <x v="3"/>
    <x v="0"/>
    <x v="0"/>
    <x v="1"/>
    <x v="6"/>
    <s v="ENTREGUE"/>
    <x v="1"/>
    <m/>
  </r>
  <r>
    <d v="2025-08-07T00:00:00"/>
    <x v="12"/>
    <x v="1"/>
    <x v="4"/>
    <s v="MINI DISJUNTOR BIPOLAR 16A CURVA C 3KA"/>
    <x v="7"/>
    <x v="1"/>
    <x v="42"/>
    <x v="5"/>
    <x v="140"/>
    <x v="99"/>
    <n v="51.8"/>
    <x v="5"/>
    <s v="ago-2025"/>
    <x v="3"/>
    <x v="0"/>
    <x v="0"/>
    <x v="1"/>
    <x v="6"/>
    <s v="ENTREGUE"/>
    <x v="1"/>
    <m/>
  </r>
  <r>
    <d v="2025-08-07T00:00:00"/>
    <x v="12"/>
    <x v="1"/>
    <x v="4"/>
    <s v="MINI DISJUNTOR UNIPOLAR 16A CURVA C 3KA"/>
    <x v="14"/>
    <x v="1"/>
    <x v="42"/>
    <x v="5"/>
    <x v="141"/>
    <x v="142"/>
    <n v="42"/>
    <x v="5"/>
    <s v="ago-2025"/>
    <x v="3"/>
    <x v="0"/>
    <x v="0"/>
    <x v="1"/>
    <x v="6"/>
    <s v="ENTREGUE"/>
    <x v="1"/>
    <m/>
  </r>
  <r>
    <d v="2025-08-07T00:00:00"/>
    <x v="13"/>
    <x v="1"/>
    <x v="0"/>
    <s v="TB RD 50,80 X 1,55 MM (2&quot;) GALV"/>
    <x v="8"/>
    <x v="1"/>
    <x v="43"/>
    <x v="25"/>
    <x v="142"/>
    <x v="82"/>
    <n v="840"/>
    <x v="5"/>
    <s v="ago-2025"/>
    <x v="15"/>
    <x v="0"/>
    <x v="0"/>
    <x v="1"/>
    <x v="6"/>
    <s v="ENTREGUE"/>
    <x v="1"/>
    <m/>
  </r>
  <r>
    <d v="2025-08-07T00:00:00"/>
    <x v="13"/>
    <x v="1"/>
    <x v="0"/>
    <s v="TB RD 31,75 X 1,55 MM (1.1/4&quot; GALV"/>
    <x v="8"/>
    <x v="1"/>
    <x v="43"/>
    <x v="25"/>
    <x v="143"/>
    <x v="143"/>
    <n v="528"/>
    <x v="5"/>
    <s v="ago-2025"/>
    <x v="15"/>
    <x v="0"/>
    <x v="0"/>
    <x v="1"/>
    <x v="6"/>
    <s v="ENTREGUE"/>
    <x v="1"/>
    <m/>
  </r>
  <r>
    <d v="2025-08-07T00:00:00"/>
    <x v="13"/>
    <x v="1"/>
    <x v="0"/>
    <s v="TB RD 38,10 X 1,55 MM (1.1/2&quot;) GALV"/>
    <x v="32"/>
    <x v="1"/>
    <x v="43"/>
    <x v="25"/>
    <x v="144"/>
    <x v="65"/>
    <n v="1106"/>
    <x v="5"/>
    <s v="ago-2025"/>
    <x v="15"/>
    <x v="0"/>
    <x v="0"/>
    <x v="1"/>
    <x v="6"/>
    <s v="ENTREGUE"/>
    <x v="1"/>
    <m/>
  </r>
  <r>
    <d v="2025-08-07T00:00:00"/>
    <x v="13"/>
    <x v="1"/>
    <x v="0"/>
    <s v="IMPOSTO "/>
    <x v="1"/>
    <x v="1"/>
    <x v="43"/>
    <x v="25"/>
    <x v="145"/>
    <x v="144"/>
    <n v="80.41"/>
    <x v="5"/>
    <s v="ago-2025"/>
    <x v="15"/>
    <x v="0"/>
    <x v="0"/>
    <x v="1"/>
    <x v="6"/>
    <s v="ENTREGUE"/>
    <x v="1"/>
    <m/>
  </r>
  <r>
    <d v="2025-08-07T00:00:00"/>
    <x v="9"/>
    <x v="1"/>
    <x v="0"/>
    <s v="CAÇAMBA"/>
    <x v="7"/>
    <x v="1"/>
    <x v="44"/>
    <x v="17"/>
    <x v="1"/>
    <x v="56"/>
    <n v="880"/>
    <x v="5"/>
    <s v="ago-2025"/>
    <x v="9"/>
    <x v="0"/>
    <x v="0"/>
    <x v="2"/>
    <x v="5"/>
    <s v="ENTREGUE"/>
    <x v="1"/>
    <m/>
  </r>
  <r>
    <d v="2025-08-07T00:00:00"/>
    <x v="14"/>
    <x v="1"/>
    <x v="0"/>
    <s v="CIMENTO CPII 50KG"/>
    <x v="5"/>
    <x v="0"/>
    <x v="45"/>
    <x v="27"/>
    <x v="36"/>
    <x v="145"/>
    <n v="1650"/>
    <x v="5"/>
    <s v="ago-2025"/>
    <x v="3"/>
    <x v="0"/>
    <x v="0"/>
    <x v="5"/>
    <x v="8"/>
    <s v="ENTREGUE"/>
    <x v="1"/>
    <m/>
  </r>
  <r>
    <d v="2025-08-07T00:00:00"/>
    <x v="15"/>
    <x v="1"/>
    <x v="4"/>
    <s v="BUCHA FIXACAO IVPLAST NYLON 08 C/500"/>
    <x v="1"/>
    <x v="1"/>
    <x v="46"/>
    <x v="30"/>
    <x v="146"/>
    <x v="146"/>
    <n v="45.543999999999997"/>
    <x v="5"/>
    <s v="ago-2025"/>
    <x v="16"/>
    <x v="0"/>
    <x v="0"/>
    <x v="2"/>
    <x v="5"/>
    <s v="ENTREGUE"/>
    <x v="1"/>
    <m/>
  </r>
  <r>
    <d v="2025-08-07T00:00:00"/>
    <x v="15"/>
    <x v="1"/>
    <x v="4"/>
    <s v="CABO FLEX COBRECOM 1,50 MM PRETO"/>
    <x v="2"/>
    <x v="1"/>
    <x v="46"/>
    <x v="30"/>
    <x v="147"/>
    <x v="147"/>
    <n v="493.54399999999998"/>
    <x v="5"/>
    <s v="ago-2025"/>
    <x v="16"/>
    <x v="0"/>
    <x v="0"/>
    <x v="2"/>
    <x v="5"/>
    <s v="ENTREGUE"/>
    <x v="1"/>
    <m/>
  </r>
  <r>
    <d v="2025-08-07T00:00:00"/>
    <x v="15"/>
    <x v="1"/>
    <x v="4"/>
    <s v="CABO FLEX COBRECOM 2,50 MM AZUL CLARO"/>
    <x v="1"/>
    <x v="1"/>
    <x v="46"/>
    <x v="30"/>
    <x v="148"/>
    <x v="148"/>
    <n v="192.67400000000001"/>
    <x v="5"/>
    <s v="ago-2025"/>
    <x v="16"/>
    <x v="0"/>
    <x v="0"/>
    <x v="2"/>
    <x v="5"/>
    <s v="ENTREGUE"/>
    <x v="1"/>
    <m/>
  </r>
  <r>
    <d v="2025-08-07T00:00:00"/>
    <x v="15"/>
    <x v="1"/>
    <x v="4"/>
    <s v="CABO FLEX COBRECOM 2,50 MM PRETO"/>
    <x v="1"/>
    <x v="1"/>
    <x v="46"/>
    <x v="30"/>
    <x v="149"/>
    <x v="148"/>
    <n v="192.67400000000001"/>
    <x v="5"/>
    <s v="ago-2025"/>
    <x v="16"/>
    <x v="0"/>
    <x v="0"/>
    <x v="2"/>
    <x v="5"/>
    <s v="ENTREGUE"/>
    <x v="1"/>
    <m/>
  </r>
  <r>
    <d v="2025-08-07T00:00:00"/>
    <x v="15"/>
    <x v="1"/>
    <x v="4"/>
    <s v="CABO FLEX COBRECOM 4,00 MM PRETO"/>
    <x v="7"/>
    <x v="1"/>
    <x v="46"/>
    <x v="30"/>
    <x v="150"/>
    <x v="149"/>
    <n v="637.55600000000004"/>
    <x v="5"/>
    <s v="ago-2025"/>
    <x v="16"/>
    <x v="0"/>
    <x v="0"/>
    <x v="2"/>
    <x v="5"/>
    <s v="ENTREGUE"/>
    <x v="1"/>
    <m/>
  </r>
  <r>
    <d v="2025-08-07T00:00:00"/>
    <x v="15"/>
    <x v="1"/>
    <x v="4"/>
    <s v="CABO FLEX COBRECOM 4,00 MM VERMELHO"/>
    <x v="7"/>
    <x v="1"/>
    <x v="46"/>
    <x v="30"/>
    <x v="151"/>
    <x v="149"/>
    <n v="637.55600000000004"/>
    <x v="5"/>
    <s v="ago-2025"/>
    <x v="16"/>
    <x v="0"/>
    <x v="0"/>
    <x v="2"/>
    <x v="5"/>
    <s v="ENTREGUE"/>
    <x v="1"/>
    <m/>
  </r>
  <r>
    <d v="2025-08-07T00:00:00"/>
    <x v="15"/>
    <x v="1"/>
    <x v="4"/>
    <s v="CAIXA INSPECAO PVC 08 X 150MM RAYCON DR122"/>
    <x v="7"/>
    <x v="1"/>
    <x v="46"/>
    <x v="30"/>
    <x v="152"/>
    <x v="150"/>
    <n v="32.417999999999999"/>
    <x v="5"/>
    <s v="ago-2025"/>
    <x v="16"/>
    <x v="0"/>
    <x v="0"/>
    <x v="2"/>
    <x v="5"/>
    <s v="ENTREGUE"/>
    <x v="1"/>
    <m/>
  </r>
  <r>
    <d v="2025-08-07T00:00:00"/>
    <x v="15"/>
    <x v="1"/>
    <x v="4"/>
    <s v="CONDUITE CORRUGADO PVC AMARELO ADTEX 25MM 3/4"/>
    <x v="1"/>
    <x v="1"/>
    <x v="46"/>
    <x v="30"/>
    <x v="153"/>
    <x v="151"/>
    <n v="22.617000000000001"/>
    <x v="5"/>
    <s v="ago-2025"/>
    <x v="16"/>
    <x v="0"/>
    <x v="0"/>
    <x v="2"/>
    <x v="5"/>
    <s v="ENTREGUE"/>
    <x v="1"/>
    <m/>
  </r>
  <r>
    <d v="2025-08-07T00:00:00"/>
    <x v="15"/>
    <x v="1"/>
    <x v="4"/>
    <s v="CONDUITE PRE-ZINCADO B LEVE 3/4"/>
    <x v="0"/>
    <x v="1"/>
    <x v="46"/>
    <x v="30"/>
    <x v="154"/>
    <x v="152"/>
    <n v="279.36"/>
    <x v="5"/>
    <s v="ago-2025"/>
    <x v="16"/>
    <x v="0"/>
    <x v="0"/>
    <x v="2"/>
    <x v="5"/>
    <s v="ENTREGUE"/>
    <x v="1"/>
    <m/>
  </r>
  <r>
    <d v="2025-08-07T00:00:00"/>
    <x v="15"/>
    <x v="1"/>
    <x v="4"/>
    <s v="CONEXAO PRE-ZINCADO LEVE CURVA 2 90 X 3/4"/>
    <x v="9"/>
    <x v="1"/>
    <x v="46"/>
    <x v="30"/>
    <x v="155"/>
    <x v="153"/>
    <n v="15.192"/>
    <x v="5"/>
    <s v="ago-2025"/>
    <x v="16"/>
    <x v="0"/>
    <x v="0"/>
    <x v="2"/>
    <x v="5"/>
    <s v="ENTREGUE"/>
    <x v="1"/>
    <m/>
  </r>
  <r>
    <d v="2025-08-07T00:00:00"/>
    <x v="15"/>
    <x v="1"/>
    <x v="4"/>
    <s v="DAISA DAILET MULTIPLO S/TAMPA A 3/4 034X"/>
    <x v="0"/>
    <x v="1"/>
    <x v="46"/>
    <x v="30"/>
    <x v="156"/>
    <x v="154"/>
    <n v="126.8"/>
    <x v="5"/>
    <s v="ago-2025"/>
    <x v="16"/>
    <x v="0"/>
    <x v="0"/>
    <x v="2"/>
    <x v="5"/>
    <s v="ENTREGUE"/>
    <x v="1"/>
    <m/>
  </r>
  <r>
    <d v="2025-08-07T00:00:00"/>
    <x v="15"/>
    <x v="1"/>
    <x v="4"/>
    <s v="DAISA PLACA P/DAILET A 3/4 1 TOMADA"/>
    <x v="8"/>
    <x v="1"/>
    <x v="46"/>
    <x v="30"/>
    <x v="157"/>
    <x v="155"/>
    <n v="16.920000000000002"/>
    <x v="5"/>
    <s v="ago-2025"/>
    <x v="16"/>
    <x v="0"/>
    <x v="0"/>
    <x v="2"/>
    <x v="5"/>
    <s v="ENTREGUE"/>
    <x v="1"/>
    <m/>
  </r>
  <r>
    <d v="2025-08-07T00:00:00"/>
    <x v="15"/>
    <x v="1"/>
    <x v="4"/>
    <s v="DAISA PLACA P/DAILET A 3/4 CEGA"/>
    <x v="0"/>
    <x v="1"/>
    <x v="46"/>
    <x v="30"/>
    <x v="158"/>
    <x v="155"/>
    <n v="42.300000000000004"/>
    <x v="5"/>
    <s v="ago-2025"/>
    <x v="16"/>
    <x v="0"/>
    <x v="0"/>
    <x v="2"/>
    <x v="5"/>
    <s v="ENTREGUE"/>
    <x v="1"/>
    <m/>
  </r>
  <r>
    <d v="2025-08-07T00:00:00"/>
    <x v="15"/>
    <x v="1"/>
    <x v="4"/>
    <s v="DAISA UNIDUT 08 CONICO 3/4 UCN034C-PB"/>
    <x v="15"/>
    <x v="1"/>
    <x v="46"/>
    <x v="30"/>
    <x v="159"/>
    <x v="156"/>
    <n v="65.97"/>
    <x v="5"/>
    <s v="ago-2025"/>
    <x v="16"/>
    <x v="0"/>
    <x v="0"/>
    <x v="2"/>
    <x v="5"/>
    <s v="ENTREGUE"/>
    <x v="1"/>
    <m/>
  </r>
  <r>
    <d v="2025-08-07T00:00:00"/>
    <x v="15"/>
    <x v="1"/>
    <x v="4"/>
    <s v="DAISA UNIDUT 35 RETO B 3/4 URN034C"/>
    <x v="0"/>
    <x v="1"/>
    <x v="46"/>
    <x v="30"/>
    <x v="160"/>
    <x v="157"/>
    <n v="56.42"/>
    <x v="5"/>
    <s v="ago-2025"/>
    <x v="16"/>
    <x v="0"/>
    <x v="0"/>
    <x v="2"/>
    <x v="5"/>
    <s v="ENTREGUE"/>
    <x v="1"/>
    <m/>
  </r>
  <r>
    <d v="2025-08-07T00:00:00"/>
    <x v="15"/>
    <x v="1"/>
    <x v="4"/>
    <s v="DISCO CORTE INOX 4 1/2 1,0 7/8 FINE CUT"/>
    <x v="7"/>
    <x v="1"/>
    <x v="46"/>
    <x v="30"/>
    <x v="161"/>
    <x v="158"/>
    <n v="3.512"/>
    <x v="5"/>
    <s v="ago-2025"/>
    <x v="16"/>
    <x v="0"/>
    <x v="0"/>
    <x v="2"/>
    <x v="5"/>
    <s v="ENTREGUE"/>
    <x v="1"/>
    <m/>
  </r>
  <r>
    <d v="2025-08-07T00:00:00"/>
    <x v="15"/>
    <x v="1"/>
    <x v="4"/>
    <s v="FITA ALUMINIO P/PARA RAIO 7/8 X 1/8 C/6 MTS XADAI"/>
    <x v="3"/>
    <x v="1"/>
    <x v="46"/>
    <x v="30"/>
    <x v="162"/>
    <x v="159"/>
    <n v="397.88"/>
    <x v="5"/>
    <s v="ago-2025"/>
    <x v="16"/>
    <x v="0"/>
    <x v="0"/>
    <x v="2"/>
    <x v="5"/>
    <s v="ENTREGUE"/>
    <x v="1"/>
    <m/>
  </r>
  <r>
    <d v="2025-08-07T00:00:00"/>
    <x v="15"/>
    <x v="1"/>
    <x v="4"/>
    <s v="FITA ISOLANTE TIGRE USO GERAL 20MTS"/>
    <x v="2"/>
    <x v="1"/>
    <x v="46"/>
    <x v="30"/>
    <x v="163"/>
    <x v="160"/>
    <n v="28.623999999999999"/>
    <x v="5"/>
    <s v="ago-2025"/>
    <x v="16"/>
    <x v="0"/>
    <x v="0"/>
    <x v="2"/>
    <x v="5"/>
    <s v="ENTREGUE"/>
    <x v="1"/>
    <m/>
  </r>
  <r>
    <d v="2025-08-07T00:00:00"/>
    <x v="15"/>
    <x v="1"/>
    <x v="4"/>
    <s v="GRAMPO P/HASTE CELIO FERRARI GTDU 5/8 X 3/4"/>
    <x v="8"/>
    <x v="1"/>
    <x v="46"/>
    <x v="30"/>
    <x v="164"/>
    <x v="161"/>
    <n v="131.28"/>
    <x v="5"/>
    <s v="ago-2025"/>
    <x v="16"/>
    <x v="0"/>
    <x v="0"/>
    <x v="2"/>
    <x v="5"/>
    <s v="ENTREGUE"/>
    <x v="1"/>
    <m/>
  </r>
  <r>
    <d v="2025-08-07T00:00:00"/>
    <x v="15"/>
    <x v="1"/>
    <x v="4"/>
    <s v="LUZ EMERGENCIA 30 LEDS SEGURIMAX LITIOSLIM"/>
    <x v="9"/>
    <x v="1"/>
    <x v="46"/>
    <x v="30"/>
    <x v="165"/>
    <x v="162"/>
    <n v="88.626000000000005"/>
    <x v="5"/>
    <s v="ago-2025"/>
    <x v="16"/>
    <x v="0"/>
    <x v="0"/>
    <x v="2"/>
    <x v="5"/>
    <s v="ENTREGUE"/>
    <x v="1"/>
    <m/>
  </r>
  <r>
    <d v="2025-08-07T00:00:00"/>
    <x v="15"/>
    <x v="1"/>
    <x v="4"/>
    <s v="PARAF.SEXT.ROSCA SOBERBA 3/16 X 50 REF 08745"/>
    <x v="7"/>
    <x v="1"/>
    <x v="46"/>
    <x v="30"/>
    <x v="166"/>
    <x v="163"/>
    <n v="35.28"/>
    <x v="5"/>
    <s v="ago-2025"/>
    <x v="16"/>
    <x v="0"/>
    <x v="0"/>
    <x v="2"/>
    <x v="5"/>
    <s v="ENTREGUE"/>
    <x v="1"/>
    <m/>
  </r>
  <r>
    <d v="2025-08-07T00:00:00"/>
    <x v="15"/>
    <x v="1"/>
    <x v="4"/>
    <s v="REFLETOR LED EMPALUX 200W 6500K BIV IP66"/>
    <x v="8"/>
    <x v="1"/>
    <x v="46"/>
    <x v="30"/>
    <x v="167"/>
    <x v="164"/>
    <n v="676.57600000000002"/>
    <x v="5"/>
    <s v="ago-2025"/>
    <x v="16"/>
    <x v="0"/>
    <x v="0"/>
    <x v="2"/>
    <x v="5"/>
    <s v="ENTREGUE"/>
    <x v="1"/>
    <m/>
  </r>
  <r>
    <d v="2025-08-07T00:00:00"/>
    <x v="15"/>
    <x v="1"/>
    <x v="4"/>
    <s v="TAMPA GALVANIZADA P/CX DE INSP PVC RAYCON 08"/>
    <x v="7"/>
    <x v="1"/>
    <x v="46"/>
    <x v="30"/>
    <x v="168"/>
    <x v="165"/>
    <n v="66.007999999999996"/>
    <x v="5"/>
    <s v="ago-2025"/>
    <x v="16"/>
    <x v="0"/>
    <x v="0"/>
    <x v="2"/>
    <x v="5"/>
    <s v="ENTREGUE"/>
    <x v="1"/>
    <m/>
  </r>
  <r>
    <d v="2025-08-07T00:00:00"/>
    <x v="15"/>
    <x v="1"/>
    <x v="4"/>
    <s v="TERMINAL FUNDIDO INCOBRAME 50MM"/>
    <x v="8"/>
    <x v="1"/>
    <x v="46"/>
    <x v="30"/>
    <x v="169"/>
    <x v="166"/>
    <n v="45.944000000000003"/>
    <x v="5"/>
    <s v="ago-2025"/>
    <x v="16"/>
    <x v="0"/>
    <x v="0"/>
    <x v="2"/>
    <x v="5"/>
    <s v="ENTREGUE"/>
    <x v="1"/>
    <m/>
  </r>
  <r>
    <d v="2025-08-07T00:00:00"/>
    <x v="15"/>
    <x v="1"/>
    <x v="4"/>
    <s v="TOMADA PERLEX REDONDA 10A PT 5511PR"/>
    <x v="9"/>
    <x v="1"/>
    <x v="46"/>
    <x v="30"/>
    <x v="170"/>
    <x v="167"/>
    <n v="29.382000000000001"/>
    <x v="5"/>
    <s v="ago-2025"/>
    <x v="16"/>
    <x v="0"/>
    <x v="0"/>
    <x v="2"/>
    <x v="5"/>
    <s v="ENTREGUE"/>
    <x v="1"/>
    <m/>
  </r>
  <r>
    <d v="2025-08-07T00:00:00"/>
    <x v="15"/>
    <x v="1"/>
    <x v="4"/>
    <s v="TOMADA PERLEX REDONDA 20A VM 5515VM"/>
    <x v="7"/>
    <x v="1"/>
    <x v="46"/>
    <x v="30"/>
    <x v="171"/>
    <x v="168"/>
    <n v="10.356"/>
    <x v="5"/>
    <s v="ago-2025"/>
    <x v="16"/>
    <x v="0"/>
    <x v="0"/>
    <x v="2"/>
    <x v="5"/>
    <s v="ENTREGUE"/>
    <x v="1"/>
    <m/>
  </r>
  <r>
    <d v="2025-08-07T00:00:00"/>
    <x v="15"/>
    <x v="1"/>
    <x v="4"/>
    <s v="TRAMONTINA TAMPAO A 3/4 56114/252"/>
    <x v="24"/>
    <x v="1"/>
    <x v="46"/>
    <x v="30"/>
    <x v="172"/>
    <x v="169"/>
    <n v="8.24"/>
    <x v="5"/>
    <s v="ago-2025"/>
    <x v="16"/>
    <x v="0"/>
    <x v="0"/>
    <x v="2"/>
    <x v="5"/>
    <s v="ENTREGUE"/>
    <x v="1"/>
    <m/>
  </r>
  <r>
    <d v="2025-08-07T00:00:00"/>
    <x v="17"/>
    <x v="1"/>
    <x v="0"/>
    <s v="COMPENSADO NAVAL – TABELA BASQUETE OFICIAL, COM ARO E REDE"/>
    <x v="1"/>
    <x v="13"/>
    <x v="47"/>
    <x v="31"/>
    <x v="173"/>
    <x v="170"/>
    <n v="1850"/>
    <x v="5"/>
    <s v="ago-2025"/>
    <x v="17"/>
    <x v="0"/>
    <x v="0"/>
    <x v="0"/>
    <x v="9"/>
    <s v="ENTREGUE"/>
    <x v="1"/>
    <m/>
  </r>
  <r>
    <d v="2025-08-07T00:00:00"/>
    <x v="17"/>
    <x v="1"/>
    <x v="0"/>
    <s v="TUBO REDONDO 3&quot; TRAVE FUTSAL"/>
    <x v="1"/>
    <x v="13"/>
    <x v="47"/>
    <x v="31"/>
    <x v="174"/>
    <x v="171"/>
    <n v="2100"/>
    <x v="5"/>
    <s v="ago-2025"/>
    <x v="17"/>
    <x v="0"/>
    <x v="0"/>
    <x v="0"/>
    <x v="9"/>
    <s v="ENTREGUE"/>
    <x v="1"/>
    <m/>
  </r>
  <r>
    <d v="2025-08-07T00:00:00"/>
    <x v="17"/>
    <x v="1"/>
    <x v="0"/>
    <s v="REDE PARA FUTSAL, EM FIO DE POLIETILENO 100%"/>
    <x v="1"/>
    <x v="13"/>
    <x v="47"/>
    <x v="31"/>
    <x v="175"/>
    <x v="172"/>
    <n v="238"/>
    <x v="5"/>
    <s v="ago-2025"/>
    <x v="17"/>
    <x v="0"/>
    <x v="0"/>
    <x v="0"/>
    <x v="9"/>
    <s v="ENTREGUE"/>
    <x v="1"/>
    <m/>
  </r>
  <r>
    <d v="2025-08-07T00:00:00"/>
    <x v="17"/>
    <x v="1"/>
    <x v="0"/>
    <s v="TUBO REDONDO 3&quot; POSTE VOLEIBOL"/>
    <x v="1"/>
    <x v="13"/>
    <x v="47"/>
    <x v="31"/>
    <x v="176"/>
    <x v="173"/>
    <n v="1000"/>
    <x v="5"/>
    <s v="ago-2025"/>
    <x v="17"/>
    <x v="0"/>
    <x v="0"/>
    <x v="0"/>
    <x v="9"/>
    <s v="ENTREGUE"/>
    <x v="1"/>
    <m/>
  </r>
  <r>
    <d v="2025-08-07T00:00:00"/>
    <x v="17"/>
    <x v="1"/>
    <x v="0"/>
    <s v="CABO DE AÇO GALVANIZADO"/>
    <x v="1"/>
    <x v="1"/>
    <x v="47"/>
    <x v="31"/>
    <x v="177"/>
    <x v="88"/>
    <n v="70"/>
    <x v="5"/>
    <s v="ago-2025"/>
    <x v="17"/>
    <x v="0"/>
    <x v="0"/>
    <x v="0"/>
    <x v="9"/>
    <s v="ENTREGUE"/>
    <x v="1"/>
    <m/>
  </r>
  <r>
    <d v="2025-08-07T00:00:00"/>
    <x v="17"/>
    <x v="1"/>
    <x v="0"/>
    <s v="REDE PARA VOLEIBOL"/>
    <x v="1"/>
    <x v="1"/>
    <x v="47"/>
    <x v="31"/>
    <x v="178"/>
    <x v="174"/>
    <n v="323"/>
    <x v="5"/>
    <s v="ago-2025"/>
    <x v="17"/>
    <x v="0"/>
    <x v="0"/>
    <x v="0"/>
    <x v="9"/>
    <s v="ENTREGUE"/>
    <x v="1"/>
    <m/>
  </r>
  <r>
    <d v="2025-08-07T00:00:00"/>
    <x v="7"/>
    <x v="1"/>
    <x v="0"/>
    <s v="COMPENSADO NAVAL – TABELA BASQUETE OFICIAL, COM ARO E REDE"/>
    <x v="1"/>
    <x v="13"/>
    <x v="48"/>
    <x v="31"/>
    <x v="173"/>
    <x v="170"/>
    <n v="1850"/>
    <x v="5"/>
    <s v="ago-2025"/>
    <x v="17"/>
    <x v="0"/>
    <x v="0"/>
    <x v="0"/>
    <x v="9"/>
    <s v="ENTREGUE"/>
    <x v="1"/>
    <m/>
  </r>
  <r>
    <d v="2025-08-07T00:00:00"/>
    <x v="7"/>
    <x v="1"/>
    <x v="0"/>
    <s v="TUBO REDONDO 3&quot; TRAVE FUTSAL"/>
    <x v="1"/>
    <x v="13"/>
    <x v="48"/>
    <x v="31"/>
    <x v="174"/>
    <x v="171"/>
    <n v="2100"/>
    <x v="5"/>
    <s v="ago-2025"/>
    <x v="17"/>
    <x v="0"/>
    <x v="0"/>
    <x v="0"/>
    <x v="9"/>
    <s v="ENTREGUE"/>
    <x v="1"/>
    <m/>
  </r>
  <r>
    <d v="2025-08-07T00:00:00"/>
    <x v="7"/>
    <x v="1"/>
    <x v="0"/>
    <s v="REDE PARA FUTSAL, EM FIO DE POLIETILENO 100%"/>
    <x v="1"/>
    <x v="13"/>
    <x v="48"/>
    <x v="31"/>
    <x v="175"/>
    <x v="172"/>
    <n v="238"/>
    <x v="5"/>
    <s v="ago-2025"/>
    <x v="17"/>
    <x v="0"/>
    <x v="0"/>
    <x v="0"/>
    <x v="9"/>
    <s v="ENTREGUE"/>
    <x v="1"/>
    <m/>
  </r>
  <r>
    <d v="2025-08-07T00:00:00"/>
    <x v="7"/>
    <x v="1"/>
    <x v="0"/>
    <s v="TUBO REDONDO 3&quot; POSTE VOLEIBOL"/>
    <x v="1"/>
    <x v="13"/>
    <x v="48"/>
    <x v="31"/>
    <x v="176"/>
    <x v="173"/>
    <n v="1000"/>
    <x v="5"/>
    <s v="ago-2025"/>
    <x v="17"/>
    <x v="0"/>
    <x v="0"/>
    <x v="0"/>
    <x v="9"/>
    <s v="ENTREGUE"/>
    <x v="1"/>
    <m/>
  </r>
  <r>
    <d v="2025-08-07T00:00:00"/>
    <x v="7"/>
    <x v="1"/>
    <x v="0"/>
    <s v="CABO DE AÇO GALVANIZADO"/>
    <x v="1"/>
    <x v="1"/>
    <x v="48"/>
    <x v="31"/>
    <x v="177"/>
    <x v="88"/>
    <n v="70"/>
    <x v="5"/>
    <s v="ago-2025"/>
    <x v="17"/>
    <x v="0"/>
    <x v="0"/>
    <x v="0"/>
    <x v="9"/>
    <s v="ENTREGUE"/>
    <x v="1"/>
    <m/>
  </r>
  <r>
    <d v="2025-08-07T00:00:00"/>
    <x v="7"/>
    <x v="1"/>
    <x v="0"/>
    <s v="REDE PARA VOLEIBOL"/>
    <x v="1"/>
    <x v="1"/>
    <x v="48"/>
    <x v="31"/>
    <x v="178"/>
    <x v="174"/>
    <n v="323"/>
    <x v="5"/>
    <s v="ago-2025"/>
    <x v="17"/>
    <x v="0"/>
    <x v="0"/>
    <x v="0"/>
    <x v="9"/>
    <s v="ENTREGUE"/>
    <x v="1"/>
    <m/>
  </r>
  <r>
    <d v="2025-08-07T00:00:00"/>
    <x v="4"/>
    <x v="2"/>
    <x v="0"/>
    <s v="viga (11) c/5 mt"/>
    <x v="7"/>
    <x v="1"/>
    <x v="49"/>
    <x v="32"/>
    <x v="179"/>
    <x v="175"/>
    <n v="275"/>
    <x v="6"/>
    <s v="ago-2025"/>
    <x v="5"/>
    <x v="0"/>
    <x v="0"/>
    <x v="1"/>
    <x v="5"/>
    <s v="ENTREGUE"/>
    <x v="1"/>
    <m/>
  </r>
  <r>
    <d v="2025-08-08T00:00:00"/>
    <x v="12"/>
    <x v="1"/>
    <x v="0"/>
    <s v="CAÇAMBA"/>
    <x v="1"/>
    <x v="1"/>
    <x v="50"/>
    <x v="17"/>
    <x v="1"/>
    <x v="56"/>
    <n v="440"/>
    <x v="6"/>
    <s v="ago-2025"/>
    <x v="9"/>
    <x v="0"/>
    <x v="0"/>
    <x v="1"/>
    <x v="5"/>
    <s v="ENTREGUE"/>
    <x v="1"/>
    <m/>
  </r>
  <r>
    <d v="2025-08-08T00:00:00"/>
    <x v="4"/>
    <x v="2"/>
    <x v="0"/>
    <s v="CAÇAMBA"/>
    <x v="1"/>
    <x v="1"/>
    <x v="51"/>
    <x v="6"/>
    <x v="1"/>
    <x v="24"/>
    <n v="200"/>
    <x v="6"/>
    <s v="ago-2025"/>
    <x v="1"/>
    <x v="0"/>
    <x v="0"/>
    <x v="1"/>
    <x v="5"/>
    <s v="ENTREGUE"/>
    <x v="1"/>
    <m/>
  </r>
  <r>
    <d v="2025-08-08T00:00:00"/>
    <x v="3"/>
    <x v="2"/>
    <x v="0"/>
    <s v="PAINEL METALICO MECAN 1.00x1.50m GALVANIZADO"/>
    <x v="17"/>
    <x v="1"/>
    <x v="52"/>
    <x v="33"/>
    <x v="180"/>
    <x v="64"/>
    <n v="165.60000000000002"/>
    <x v="6"/>
    <s v="ago-2025"/>
    <x v="3"/>
    <x v="0"/>
    <x v="0"/>
    <x v="1"/>
    <x v="5"/>
    <s v="ENTREGUE"/>
    <x v="1"/>
    <m/>
  </r>
  <r>
    <d v="2025-08-08T00:00:00"/>
    <x v="3"/>
    <x v="2"/>
    <x v="0"/>
    <s v="DIAGONAL METALICA MECAN 2.12m GALVANIZADO"/>
    <x v="7"/>
    <x v="1"/>
    <x v="52"/>
    <x v="33"/>
    <x v="181"/>
    <x v="176"/>
    <n v="6.9"/>
    <x v="6"/>
    <s v="ago-2025"/>
    <x v="3"/>
    <x v="0"/>
    <x v="0"/>
    <x v="1"/>
    <x v="5"/>
    <s v="ENTREGUE"/>
    <x v="1"/>
    <m/>
  </r>
  <r>
    <d v="2025-08-08T00:00:00"/>
    <x v="3"/>
    <x v="2"/>
    <x v="0"/>
    <s v="PISO METALICO METALSAFE 0.30x1.50m"/>
    <x v="14"/>
    <x v="1"/>
    <x v="52"/>
    <x v="33"/>
    <x v="182"/>
    <x v="177"/>
    <n v="103.5"/>
    <x v="6"/>
    <s v="ago-2025"/>
    <x v="3"/>
    <x v="0"/>
    <x v="0"/>
    <x v="1"/>
    <x v="5"/>
    <s v="ENTREGUE"/>
    <x v="1"/>
    <m/>
  </r>
  <r>
    <d v="2025-08-08T00:00:00"/>
    <x v="3"/>
    <x v="2"/>
    <x v="0"/>
    <s v="RODA METALICA C/ ROLAMENTO DIVERSOS POLIURETANO FREIO"/>
    <x v="2"/>
    <x v="1"/>
    <x v="52"/>
    <x v="33"/>
    <x v="183"/>
    <x v="178"/>
    <n v="101.2"/>
    <x v="6"/>
    <s v="ago-2025"/>
    <x v="3"/>
    <x v="0"/>
    <x v="0"/>
    <x v="1"/>
    <x v="5"/>
    <s v="ENTREGUE"/>
    <x v="1"/>
    <m/>
  </r>
  <r>
    <d v="2025-08-08T00:00:00"/>
    <x v="3"/>
    <x v="2"/>
    <x v="0"/>
    <s v="FRETE"/>
    <x v="1"/>
    <x v="1"/>
    <x v="52"/>
    <x v="33"/>
    <x v="32"/>
    <x v="179"/>
    <n v="80"/>
    <x v="6"/>
    <s v="ago-2025"/>
    <x v="3"/>
    <x v="0"/>
    <x v="0"/>
    <x v="1"/>
    <x v="5"/>
    <s v="ENTREGUE"/>
    <x v="1"/>
    <m/>
  </r>
  <r>
    <d v="2025-08-08T00:00:00"/>
    <x v="17"/>
    <x v="1"/>
    <x v="0"/>
    <s v="Caçamba"/>
    <x v="4"/>
    <x v="1"/>
    <x v="53"/>
    <x v="34"/>
    <x v="1"/>
    <x v="43"/>
    <n v="1050"/>
    <x v="6"/>
    <s v="ago-2025"/>
    <x v="1"/>
    <x v="2"/>
    <x v="0"/>
    <x v="1"/>
    <x v="5"/>
    <s v="ENTREGUE"/>
    <x v="1"/>
    <m/>
  </r>
  <r>
    <d v="2025-08-08T00:00:00"/>
    <x v="3"/>
    <x v="2"/>
    <x v="0"/>
    <s v="CALHA GALV.100CM X 26 (0,50MM) SOB.MEDIDA"/>
    <x v="17"/>
    <x v="8"/>
    <x v="54"/>
    <x v="3"/>
    <x v="184"/>
    <x v="180"/>
    <n v="883.44"/>
    <x v="6"/>
    <s v="ago-2025"/>
    <x v="3"/>
    <x v="0"/>
    <x v="0"/>
    <x v="5"/>
    <x v="9"/>
    <s v="ENTREGUE"/>
    <x v="1"/>
    <m/>
  </r>
  <r>
    <d v="2025-08-08T00:00:00"/>
    <x v="3"/>
    <x v="2"/>
    <x v="0"/>
    <s v="AREIA MÉDIA"/>
    <x v="7"/>
    <x v="4"/>
    <x v="55"/>
    <x v="35"/>
    <x v="33"/>
    <x v="181"/>
    <n v="539.79999999999995"/>
    <x v="6"/>
    <s v="ago-2025"/>
    <x v="5"/>
    <x v="0"/>
    <x v="0"/>
    <x v="1"/>
    <x v="5"/>
    <s v="ENTREGUE"/>
    <x v="1"/>
    <m/>
  </r>
  <r>
    <d v="2025-08-08T00:00:00"/>
    <x v="3"/>
    <x v="2"/>
    <x v="0"/>
    <s v="CIMENTO CPII 50KG"/>
    <x v="17"/>
    <x v="0"/>
    <x v="55"/>
    <x v="35"/>
    <x v="36"/>
    <x v="182"/>
    <n v="513"/>
    <x v="6"/>
    <s v="ago-2025"/>
    <x v="5"/>
    <x v="0"/>
    <x v="0"/>
    <x v="1"/>
    <x v="5"/>
    <s v="ENTREGUE"/>
    <x v="1"/>
    <m/>
  </r>
  <r>
    <d v="2025-08-08T00:00:00"/>
    <x v="2"/>
    <x v="2"/>
    <x v="0"/>
    <s v="PERFIL U DE  150x50x17x2,65 mm"/>
    <x v="2"/>
    <x v="5"/>
    <x v="56"/>
    <x v="12"/>
    <x v="185"/>
    <x v="38"/>
    <n v="1013.6"/>
    <x v="6"/>
    <s v="ago-2025"/>
    <x v="13"/>
    <x v="0"/>
    <x v="0"/>
    <x v="5"/>
    <x v="9"/>
    <s v="ENTREGUE"/>
    <x v="1"/>
    <m/>
  </r>
  <r>
    <d v="2025-08-08T00:00:00"/>
    <x v="9"/>
    <x v="1"/>
    <x v="1"/>
    <s v="CAÇAMBA"/>
    <x v="1"/>
    <x v="1"/>
    <x v="57"/>
    <x v="17"/>
    <x v="1"/>
    <x v="56"/>
    <n v="440"/>
    <x v="6"/>
    <s v="ago-2025"/>
    <x v="9"/>
    <x v="0"/>
    <x v="0"/>
    <x v="5"/>
    <x v="9"/>
    <s v="ENTREGUE"/>
    <x v="1"/>
    <m/>
  </r>
  <r>
    <d v="2025-08-08T00:00:00"/>
    <x v="17"/>
    <x v="1"/>
    <x v="6"/>
    <s v="RESINA ACR BRI 18L EUCATEX"/>
    <x v="7"/>
    <x v="1"/>
    <x v="58"/>
    <x v="29"/>
    <x v="186"/>
    <x v="56"/>
    <n v="880"/>
    <x v="6"/>
    <s v="ago-2025"/>
    <x v="18"/>
    <x v="0"/>
    <x v="0"/>
    <x v="5"/>
    <x v="9"/>
    <s v="ENTREGUE"/>
    <x v="1"/>
    <m/>
  </r>
  <r>
    <d v="2025-08-08T00:00:00"/>
    <x v="17"/>
    <x v="1"/>
    <x v="6"/>
    <s v="TINTA PISO AZUL 18L FUTURA"/>
    <x v="7"/>
    <x v="1"/>
    <x v="58"/>
    <x v="29"/>
    <x v="187"/>
    <x v="107"/>
    <n v="480"/>
    <x v="6"/>
    <s v="ago-2025"/>
    <x v="18"/>
    <x v="0"/>
    <x v="0"/>
    <x v="5"/>
    <x v="9"/>
    <s v="ENTREGUE"/>
    <x v="1"/>
    <m/>
  </r>
  <r>
    <d v="2025-08-08T00:00:00"/>
    <x v="17"/>
    <x v="1"/>
    <x v="6"/>
    <s v="TINTA PISO CONCRETO 18L FUTURA"/>
    <x v="1"/>
    <x v="1"/>
    <x v="58"/>
    <x v="29"/>
    <x v="188"/>
    <x v="107"/>
    <n v="240"/>
    <x v="6"/>
    <s v="ago-2025"/>
    <x v="18"/>
    <x v="0"/>
    <x v="0"/>
    <x v="5"/>
    <x v="9"/>
    <s v="ENTREGUE"/>
    <x v="1"/>
    <m/>
  </r>
  <r>
    <d v="2025-08-08T00:00:00"/>
    <x v="17"/>
    <x v="1"/>
    <x v="6"/>
    <s v="TINTA PISO AMARELO 3,6L FUTURA"/>
    <x v="1"/>
    <x v="1"/>
    <x v="58"/>
    <x v="29"/>
    <x v="189"/>
    <x v="23"/>
    <n v="84"/>
    <x v="6"/>
    <s v="ago-2025"/>
    <x v="18"/>
    <x v="0"/>
    <x v="0"/>
    <x v="5"/>
    <x v="9"/>
    <s v="ENTREGUE"/>
    <x v="1"/>
    <m/>
  </r>
  <r>
    <d v="2025-08-08T00:00:00"/>
    <x v="17"/>
    <x v="1"/>
    <x v="6"/>
    <s v="PISO VERMELHO 3,6L SUVINIL"/>
    <x v="1"/>
    <x v="1"/>
    <x v="58"/>
    <x v="29"/>
    <x v="190"/>
    <x v="23"/>
    <n v="84"/>
    <x v="6"/>
    <s v="ago-2025"/>
    <x v="18"/>
    <x v="0"/>
    <x v="0"/>
    <x v="5"/>
    <x v="9"/>
    <s v="ENTREGUE"/>
    <x v="1"/>
    <m/>
  </r>
  <r>
    <d v="2025-08-08T00:00:00"/>
    <x v="17"/>
    <x v="1"/>
    <x v="6"/>
    <s v="TINTA PISO BRANCO 3,6L FUTURA"/>
    <x v="1"/>
    <x v="1"/>
    <x v="58"/>
    <x v="29"/>
    <x v="191"/>
    <x v="23"/>
    <n v="84"/>
    <x v="6"/>
    <s v="ago-2025"/>
    <x v="18"/>
    <x v="0"/>
    <x v="0"/>
    <x v="5"/>
    <x v="9"/>
    <s v="ENTREGUE"/>
    <x v="1"/>
    <m/>
  </r>
  <r>
    <d v="2025-08-08T00:00:00"/>
    <x v="17"/>
    <x v="1"/>
    <x v="6"/>
    <s v="FITA CREPE 18MM X 50M ADERE"/>
    <x v="3"/>
    <x v="1"/>
    <x v="58"/>
    <x v="29"/>
    <x v="192"/>
    <x v="183"/>
    <n v="44"/>
    <x v="6"/>
    <s v="ago-2025"/>
    <x v="18"/>
    <x v="0"/>
    <x v="0"/>
    <x v="5"/>
    <x v="9"/>
    <s v="ENTREGUE"/>
    <x v="1"/>
    <m/>
  </r>
  <r>
    <d v="2025-08-08T00:00:00"/>
    <x v="17"/>
    <x v="1"/>
    <x v="6"/>
    <s v="ROLO 05CM LA SINTETICA C/CABO 1366 TIGRE"/>
    <x v="9"/>
    <x v="1"/>
    <x v="58"/>
    <x v="29"/>
    <x v="193"/>
    <x v="184"/>
    <n v="39"/>
    <x v="6"/>
    <s v="ago-2025"/>
    <x v="18"/>
    <x v="0"/>
    <x v="0"/>
    <x v="5"/>
    <x v="9"/>
    <s v="ENTREGUE"/>
    <x v="1"/>
    <m/>
  </r>
  <r>
    <d v="2025-08-08T00:00:00"/>
    <x v="17"/>
    <x v="1"/>
    <x v="6"/>
    <s v="THINNER 16 5L ITAQUA"/>
    <x v="7"/>
    <x v="1"/>
    <x v="58"/>
    <x v="29"/>
    <x v="194"/>
    <x v="185"/>
    <n v="118"/>
    <x v="6"/>
    <s v="ago-2025"/>
    <x v="18"/>
    <x v="0"/>
    <x v="0"/>
    <x v="5"/>
    <x v="9"/>
    <s v="ENTREGUE"/>
    <x v="1"/>
    <m/>
  </r>
  <r>
    <d v="2025-08-08T00:00:00"/>
    <x v="17"/>
    <x v="1"/>
    <x v="6"/>
    <s v="FUTURIT ESMALTE BRI AZUL FRANCA 3,6L STANDARD FUTURA"/>
    <x v="1"/>
    <x v="1"/>
    <x v="58"/>
    <x v="29"/>
    <x v="195"/>
    <x v="111"/>
    <n v="89"/>
    <x v="6"/>
    <s v="ago-2025"/>
    <x v="18"/>
    <x v="0"/>
    <x v="0"/>
    <x v="5"/>
    <x v="9"/>
    <s v="ENTREGUE"/>
    <x v="1"/>
    <m/>
  </r>
  <r>
    <d v="2025-08-08T00:00:00"/>
    <x v="17"/>
    <x v="1"/>
    <x v="0"/>
    <s v="REDONDO MECANICO 1/2&quot; - 12,50MM 6,00 KG/BR"/>
    <x v="33"/>
    <x v="1"/>
    <x v="59"/>
    <x v="36"/>
    <x v="196"/>
    <x v="186"/>
    <n v="281.52"/>
    <x v="6"/>
    <s v="ago-2025"/>
    <x v="10"/>
    <x v="0"/>
    <x v="0"/>
    <x v="0"/>
    <x v="10"/>
    <s v="ENTREGUE"/>
    <x v="1"/>
    <m/>
  </r>
  <r>
    <d v="2025-08-08T00:00:00"/>
    <x v="17"/>
    <x v="1"/>
    <x v="0"/>
    <s v="CANTONEIRA 1&quot; X 1/4 - 13,54 KG/BR"/>
    <x v="34"/>
    <x v="1"/>
    <x v="59"/>
    <x v="36"/>
    <x v="197"/>
    <x v="187"/>
    <n v="2858.46"/>
    <x v="6"/>
    <s v="ago-2025"/>
    <x v="10"/>
    <x v="0"/>
    <x v="0"/>
    <x v="0"/>
    <x v="10"/>
    <s v="ENTREGUE"/>
    <x v="1"/>
    <m/>
  </r>
  <r>
    <d v="2025-08-08T00:00:00"/>
    <x v="17"/>
    <x v="1"/>
    <x v="0"/>
    <s v="VIGA ENRIJ. 10&quot; X 2,65MM 250X70X17 54,00 KG/BR"/>
    <x v="35"/>
    <x v="1"/>
    <x v="59"/>
    <x v="36"/>
    <x v="198"/>
    <x v="188"/>
    <n v="386.1"/>
    <x v="6"/>
    <s v="ago-2025"/>
    <x v="10"/>
    <x v="0"/>
    <x v="0"/>
    <x v="0"/>
    <x v="10"/>
    <s v="ENTREGUE"/>
    <x v="1"/>
    <m/>
  </r>
  <r>
    <d v="2025-08-08T00:00:00"/>
    <x v="17"/>
    <x v="1"/>
    <x v="0"/>
    <s v="BARRA CHATA 3/4 X 1/8 - 2,90 KG/BR * A"/>
    <x v="4"/>
    <x v="1"/>
    <x v="59"/>
    <x v="36"/>
    <x v="199"/>
    <x v="189"/>
    <n v="24.57"/>
    <x v="6"/>
    <s v="ago-2025"/>
    <x v="10"/>
    <x v="0"/>
    <x v="0"/>
    <x v="1"/>
    <x v="5"/>
    <s v="ENTREGUE"/>
    <x v="1"/>
    <m/>
  </r>
  <r>
    <d v="2025-08-08T00:00:00"/>
    <x v="7"/>
    <x v="1"/>
    <x v="0"/>
    <s v="COLA SELANTE PU40 CIBRAFLEX CZ 400GR"/>
    <x v="2"/>
    <x v="1"/>
    <x v="60"/>
    <x v="22"/>
    <x v="200"/>
    <x v="190"/>
    <n v="54.24"/>
    <x v="6"/>
    <s v="ago-2025"/>
    <x v="19"/>
    <x v="0"/>
    <x v="0"/>
    <x v="1"/>
    <x v="5"/>
    <s v="ENTREGUE"/>
    <x v="1"/>
    <m/>
  </r>
  <r>
    <d v="2025-08-08T00:00:00"/>
    <x v="7"/>
    <x v="1"/>
    <x v="0"/>
    <s v="LONA PRETA SERLONAS 4X100"/>
    <x v="36"/>
    <x v="1"/>
    <x v="60"/>
    <x v="22"/>
    <x v="201"/>
    <x v="49"/>
    <n v="304"/>
    <x v="6"/>
    <s v="ago-2025"/>
    <x v="19"/>
    <x v="0"/>
    <x v="0"/>
    <x v="1"/>
    <x v="5"/>
    <s v="ENTREGUE"/>
    <x v="1"/>
    <m/>
  </r>
  <r>
    <d v="2025-08-11T00:00:00"/>
    <x v="2"/>
    <x v="2"/>
    <x v="1"/>
    <s v="DIAGONAL METALICA DIVERSOS 2.12m"/>
    <x v="8"/>
    <x v="1"/>
    <x v="61"/>
    <x v="37"/>
    <x v="202"/>
    <x v="176"/>
    <n v="27.6"/>
    <x v="7"/>
    <s v="ago-2025"/>
    <x v="3"/>
    <x v="0"/>
    <x v="0"/>
    <x v="1"/>
    <x v="9"/>
    <s v="ENTREGUE"/>
    <x v="1"/>
    <m/>
  </r>
  <r>
    <d v="2025-08-11T00:00:00"/>
    <x v="2"/>
    <x v="2"/>
    <x v="1"/>
    <s v="PAINEL METALICO DIVERSOS 1.00x1.50m"/>
    <x v="24"/>
    <x v="1"/>
    <x v="61"/>
    <x v="37"/>
    <x v="203"/>
    <x v="64"/>
    <n v="552"/>
    <x v="7"/>
    <s v="ago-2025"/>
    <x v="3"/>
    <x v="0"/>
    <x v="0"/>
    <x v="1"/>
    <x v="9"/>
    <s v="ENTREGUE"/>
    <x v="1"/>
    <m/>
  </r>
  <r>
    <d v="2025-08-11T00:00:00"/>
    <x v="2"/>
    <x v="2"/>
    <x v="1"/>
    <s v="GUARDA CORPO C/ PORTA DIVERSOS 1.50m"/>
    <x v="8"/>
    <x v="1"/>
    <x v="61"/>
    <x v="37"/>
    <x v="204"/>
    <x v="191"/>
    <n v="239.2"/>
    <x v="7"/>
    <s v="ago-2025"/>
    <x v="3"/>
    <x v="0"/>
    <x v="0"/>
    <x v="1"/>
    <x v="9"/>
    <s v="ENTREGUE"/>
    <x v="1"/>
    <m/>
  </r>
  <r>
    <d v="2025-08-11T00:00:00"/>
    <x v="2"/>
    <x v="2"/>
    <x v="1"/>
    <s v="BARRA LIGACAO METALSAFE 1.50m A"/>
    <x v="2"/>
    <x v="1"/>
    <x v="61"/>
    <x v="37"/>
    <x v="205"/>
    <x v="176"/>
    <n v="13.8"/>
    <x v="7"/>
    <s v="ago-2025"/>
    <x v="3"/>
    <x v="0"/>
    <x v="0"/>
    <x v="1"/>
    <x v="9"/>
    <s v="ENTREGUE"/>
    <x v="1"/>
    <m/>
  </r>
  <r>
    <d v="2025-08-11T00:00:00"/>
    <x v="2"/>
    <x v="2"/>
    <x v="1"/>
    <s v="RODA METALICA C/ ROLAMENTO DIVERSOS POLIURETANO FREIO"/>
    <x v="8"/>
    <x v="1"/>
    <x v="61"/>
    <x v="37"/>
    <x v="183"/>
    <x v="178"/>
    <n v="202.4"/>
    <x v="7"/>
    <s v="ago-2025"/>
    <x v="3"/>
    <x v="0"/>
    <x v="0"/>
    <x v="1"/>
    <x v="9"/>
    <s v="ENTREGUE"/>
    <x v="1"/>
    <m/>
  </r>
  <r>
    <d v="2025-08-11T00:00:00"/>
    <x v="2"/>
    <x v="2"/>
    <x v="1"/>
    <s v="PISO METALICO METALSAFE 0.30x1.50m"/>
    <x v="3"/>
    <x v="1"/>
    <x v="61"/>
    <x v="37"/>
    <x v="182"/>
    <x v="177"/>
    <n v="207"/>
    <x v="7"/>
    <s v="ago-2025"/>
    <x v="3"/>
    <x v="0"/>
    <x v="0"/>
    <x v="1"/>
    <x v="9"/>
    <s v="ENTREGUE"/>
    <x v="1"/>
    <m/>
  </r>
  <r>
    <d v="2025-08-11T00:00:00"/>
    <x v="2"/>
    <x v="2"/>
    <x v="1"/>
    <s v="FRETE"/>
    <x v="1"/>
    <x v="1"/>
    <x v="61"/>
    <x v="37"/>
    <x v="32"/>
    <x v="179"/>
    <n v="80"/>
    <x v="7"/>
    <s v="ago-2025"/>
    <x v="3"/>
    <x v="0"/>
    <x v="0"/>
    <x v="1"/>
    <x v="9"/>
    <s v="ENTREGUE"/>
    <x v="1"/>
    <m/>
  </r>
  <r>
    <d v="2025-08-11T00:00:00"/>
    <x v="9"/>
    <x v="1"/>
    <x v="5"/>
    <s v="PORC YORK SGR BOLD A60X60 CX1,77 PORTINA"/>
    <x v="37"/>
    <x v="3"/>
    <x v="62"/>
    <x v="38"/>
    <x v="206"/>
    <x v="192"/>
    <n v="6691.5911999999998"/>
    <x v="7"/>
    <s v="ago-2025"/>
    <x v="7"/>
    <x v="0"/>
    <x v="0"/>
    <x v="5"/>
    <x v="11"/>
    <s v="ENTREGUE"/>
    <x v="1"/>
    <m/>
  </r>
  <r>
    <d v="2025-08-11T00:00:00"/>
    <x v="9"/>
    <x v="1"/>
    <x v="5"/>
    <s v="FRETE"/>
    <x v="1"/>
    <x v="1"/>
    <x v="62"/>
    <x v="38"/>
    <x v="32"/>
    <x v="193"/>
    <n v="602.24"/>
    <x v="7"/>
    <s v="ago-2025"/>
    <x v="7"/>
    <x v="0"/>
    <x v="0"/>
    <x v="5"/>
    <x v="11"/>
    <s v="ENTREGUE"/>
    <x v="1"/>
    <m/>
  </r>
  <r>
    <d v="2025-08-11T00:00:00"/>
    <x v="9"/>
    <x v="1"/>
    <x v="1"/>
    <s v="Cabine STANDARD com 01 limpeza na semana"/>
    <x v="1"/>
    <x v="1"/>
    <x v="63"/>
    <x v="39"/>
    <x v="207"/>
    <x v="194"/>
    <n v="800"/>
    <x v="7"/>
    <s v="ago-2025"/>
    <x v="1"/>
    <x v="0"/>
    <x v="0"/>
    <x v="4"/>
    <x v="12"/>
    <s v="ENTREGUE"/>
    <x v="1"/>
    <m/>
  </r>
  <r>
    <d v="2025-08-11T00:00:00"/>
    <x v="17"/>
    <x v="1"/>
    <x v="1"/>
    <s v="BETONEIRA 220CV"/>
    <x v="1"/>
    <x v="1"/>
    <x v="64"/>
    <x v="23"/>
    <x v="208"/>
    <x v="195"/>
    <n v="300"/>
    <x v="7"/>
    <s v="ago-2025"/>
    <x v="20"/>
    <x v="2"/>
    <x v="0"/>
    <x v="1"/>
    <x v="9"/>
    <s v="ENTREGUE"/>
    <x v="1"/>
    <m/>
  </r>
  <r>
    <d v="2025-08-11T00:00:00"/>
    <x v="9"/>
    <x v="1"/>
    <x v="0"/>
    <s v="BOTINA SEG.CART.R10 ELASTICO N40"/>
    <x v="8"/>
    <x v="1"/>
    <x v="65"/>
    <x v="40"/>
    <x v="209"/>
    <x v="196"/>
    <n v="242.48"/>
    <x v="7"/>
    <s v="ago-2025"/>
    <x v="21"/>
    <x v="0"/>
    <x v="0"/>
    <x v="2"/>
    <x v="10"/>
    <s v="ENTREGUE"/>
    <x v="1"/>
    <m/>
  </r>
  <r>
    <d v="2025-08-11T00:00:00"/>
    <x v="9"/>
    <x v="1"/>
    <x v="0"/>
    <s v="BOTINA SEG.CART.R10 ELASTICO N41"/>
    <x v="4"/>
    <x v="1"/>
    <x v="65"/>
    <x v="40"/>
    <x v="210"/>
    <x v="196"/>
    <n v="90.929999999999993"/>
    <x v="7"/>
    <s v="ago-2025"/>
    <x v="21"/>
    <x v="0"/>
    <x v="0"/>
    <x v="2"/>
    <x v="10"/>
    <s v="ENTREGUE"/>
    <x v="1"/>
    <m/>
  </r>
  <r>
    <d v="2025-08-11T00:00:00"/>
    <x v="9"/>
    <x v="1"/>
    <x v="0"/>
    <s v="BOTINA SEG.CART.R10 ELASTICO N42"/>
    <x v="8"/>
    <x v="1"/>
    <x v="65"/>
    <x v="40"/>
    <x v="211"/>
    <x v="196"/>
    <n v="242.48"/>
    <x v="7"/>
    <s v="ago-2025"/>
    <x v="21"/>
    <x v="0"/>
    <x v="0"/>
    <x v="2"/>
    <x v="10"/>
    <s v="ENTREGUE"/>
    <x v="1"/>
    <m/>
  </r>
  <r>
    <d v="2025-08-11T00:00:00"/>
    <x v="9"/>
    <x v="1"/>
    <x v="0"/>
    <s v="BOTINA SEG.CART.R10 ELASTICO N43"/>
    <x v="14"/>
    <x v="1"/>
    <x v="65"/>
    <x v="40"/>
    <x v="212"/>
    <x v="196"/>
    <n v="151.54999999999998"/>
    <x v="7"/>
    <s v="ago-2025"/>
    <x v="21"/>
    <x v="0"/>
    <x v="0"/>
    <x v="2"/>
    <x v="10"/>
    <s v="ENTREGUE"/>
    <x v="1"/>
    <m/>
  </r>
  <r>
    <d v="2025-08-11T00:00:00"/>
    <x v="9"/>
    <x v="1"/>
    <x v="0"/>
    <s v="LUVA VAQ/REFOR.ZANEL BLISTER 07CM"/>
    <x v="3"/>
    <x v="1"/>
    <x v="65"/>
    <x v="40"/>
    <x v="213"/>
    <x v="197"/>
    <n v="213.79999999999998"/>
    <x v="7"/>
    <s v="ago-2025"/>
    <x v="21"/>
    <x v="0"/>
    <x v="0"/>
    <x v="2"/>
    <x v="10"/>
    <s v="ENTREGUE"/>
    <x v="1"/>
    <m/>
  </r>
  <r>
    <d v="2025-08-11T00:00:00"/>
    <x v="18"/>
    <x v="2"/>
    <x v="1"/>
    <s v="CAÇAMBA "/>
    <x v="1"/>
    <x v="1"/>
    <x v="66"/>
    <x v="41"/>
    <x v="214"/>
    <x v="43"/>
    <n v="350"/>
    <x v="7"/>
    <s v="ago-2025"/>
    <x v="19"/>
    <x v="2"/>
    <x v="0"/>
    <x v="1"/>
    <x v="9"/>
    <s v="ENTREGUE"/>
    <x v="1"/>
    <m/>
  </r>
  <r>
    <d v="2025-08-11T00:00:00"/>
    <x v="17"/>
    <x v="1"/>
    <x v="0"/>
    <s v="CABO FLEX HEPR 1KV 2X4,0MM PT"/>
    <x v="5"/>
    <x v="8"/>
    <x v="67"/>
    <x v="5"/>
    <x v="215"/>
    <x v="58"/>
    <n v="445"/>
    <x v="7"/>
    <s v="ago-2025"/>
    <x v="13"/>
    <x v="0"/>
    <x v="0"/>
    <x v="1"/>
    <x v="9"/>
    <s v="ENTREGUE"/>
    <x v="1"/>
    <m/>
  </r>
  <r>
    <d v="2025-08-11T00:00:00"/>
    <x v="1"/>
    <x v="1"/>
    <x v="0"/>
    <s v="concreto 25 mpa , sem bomba . Pedrisco . Slump 12"/>
    <x v="38"/>
    <x v="4"/>
    <x v="68"/>
    <x v="42"/>
    <x v="216"/>
    <x v="198"/>
    <n v="10680"/>
    <x v="7"/>
    <s v="ago-2025"/>
    <x v="3"/>
    <x v="0"/>
    <x v="0"/>
    <x v="6"/>
    <x v="13"/>
    <s v="ENTREGUE"/>
    <x v="1"/>
    <m/>
  </r>
  <r>
    <d v="2025-08-11T00:00:00"/>
    <x v="1"/>
    <x v="1"/>
    <x v="1"/>
    <s v="CAÇAMBA"/>
    <x v="1"/>
    <x v="1"/>
    <x v="69"/>
    <x v="1"/>
    <x v="1"/>
    <x v="1"/>
    <n v="400"/>
    <x v="7"/>
    <s v="ago-2025"/>
    <x v="1"/>
    <x v="0"/>
    <x v="0"/>
    <x v="2"/>
    <x v="10"/>
    <s v="ENTREGUE"/>
    <x v="1"/>
    <m/>
  </r>
  <r>
    <d v="2025-08-11T00:00:00"/>
    <x v="4"/>
    <x v="2"/>
    <x v="1"/>
    <s v="sapatas ajustáveis"/>
    <x v="2"/>
    <x v="1"/>
    <x v="70"/>
    <x v="43"/>
    <x v="217"/>
    <x v="113"/>
    <n v="40"/>
    <x v="7"/>
    <s v="ago-2025"/>
    <x v="1"/>
    <x v="0"/>
    <x v="0"/>
    <x v="2"/>
    <x v="10"/>
    <s v="ENTREGUE"/>
    <x v="1"/>
    <m/>
  </r>
  <r>
    <d v="2025-08-11T00:00:00"/>
    <x v="4"/>
    <x v="2"/>
    <x v="1"/>
    <s v="escadas marinheiro 3mts"/>
    <x v="1"/>
    <x v="1"/>
    <x v="70"/>
    <x v="43"/>
    <x v="218"/>
    <x v="199"/>
    <n v="60"/>
    <x v="7"/>
    <s v="ago-2025"/>
    <x v="1"/>
    <x v="0"/>
    <x v="0"/>
    <x v="2"/>
    <x v="10"/>
    <s v="ENTREGUE"/>
    <x v="1"/>
    <m/>
  </r>
  <r>
    <d v="2025-08-11T00:00:00"/>
    <x v="4"/>
    <x v="2"/>
    <x v="1"/>
    <s v="Frete"/>
    <x v="1"/>
    <x v="1"/>
    <x v="70"/>
    <x v="43"/>
    <x v="32"/>
    <x v="101"/>
    <n v="25"/>
    <x v="7"/>
    <s v="ago-2025"/>
    <x v="1"/>
    <x v="0"/>
    <x v="0"/>
    <x v="2"/>
    <x v="10"/>
    <s v="ENTREGUE"/>
    <x v="1"/>
    <m/>
  </r>
  <r>
    <d v="2025-08-11T00:00:00"/>
    <x v="12"/>
    <x v="1"/>
    <x v="1"/>
    <s v="BANHEIRO STANDARD 2 limpezas semanais "/>
    <x v="1"/>
    <x v="1"/>
    <x v="71"/>
    <x v="39"/>
    <x v="219"/>
    <x v="200"/>
    <n v="1300"/>
    <x v="7"/>
    <s v="ago-2025"/>
    <x v="3"/>
    <x v="0"/>
    <x v="0"/>
    <x v="1"/>
    <x v="9"/>
    <s v="ENTREGUE"/>
    <x v="1"/>
    <m/>
  </r>
  <r>
    <d v="2025-08-11T00:00:00"/>
    <x v="12"/>
    <x v="1"/>
    <x v="1"/>
    <s v="CONTAINER ALMOXARIFADO DEPÓSITO 1,5m x 2,5m"/>
    <x v="7"/>
    <x v="1"/>
    <x v="72"/>
    <x v="44"/>
    <x v="199"/>
    <x v="195"/>
    <n v="600"/>
    <x v="7"/>
    <s v="ago-2025"/>
    <x v="1"/>
    <x v="0"/>
    <x v="0"/>
    <x v="1"/>
    <x v="9"/>
    <s v="ENTREGUE"/>
    <x v="1"/>
    <m/>
  </r>
  <r>
    <d v="2025-08-12T00:00:00"/>
    <x v="12"/>
    <x v="1"/>
    <x v="0"/>
    <s v="BRITA N1"/>
    <x v="9"/>
    <x v="4"/>
    <x v="73"/>
    <x v="45"/>
    <x v="220"/>
    <x v="201"/>
    <n v="711.54"/>
    <x v="8"/>
    <s v="ago-2025"/>
    <x v="1"/>
    <x v="0"/>
    <x v="0"/>
    <x v="2"/>
    <x v="12"/>
    <s v="ENTREGUE"/>
    <x v="1"/>
    <m/>
  </r>
  <r>
    <d v="2025-08-12T00:00:00"/>
    <x v="2"/>
    <x v="2"/>
    <x v="1"/>
    <s v="ESCADA METALICA DIVERSOS 2.00m"/>
    <x v="8"/>
    <x v="1"/>
    <x v="74"/>
    <x v="37"/>
    <x v="221"/>
    <x v="191"/>
    <n v="239.2"/>
    <x v="8"/>
    <s v="ago-2025"/>
    <x v="3"/>
    <x v="0"/>
    <x v="0"/>
    <x v="1"/>
    <x v="10"/>
    <s v="ENTREGUE"/>
    <x v="1"/>
    <m/>
  </r>
  <r>
    <d v="2025-08-12T00:00:00"/>
    <x v="2"/>
    <x v="2"/>
    <x v="1"/>
    <s v="FRETE"/>
    <x v="1"/>
    <x v="1"/>
    <x v="74"/>
    <x v="37"/>
    <x v="32"/>
    <x v="202"/>
    <n v="40"/>
    <x v="8"/>
    <s v="ago-2025"/>
    <x v="3"/>
    <x v="0"/>
    <x v="0"/>
    <x v="1"/>
    <x v="10"/>
    <s v="ENTREGUE"/>
    <x v="1"/>
    <m/>
  </r>
  <r>
    <d v="2025-08-12T00:00:00"/>
    <x v="10"/>
    <x v="1"/>
    <x v="0"/>
    <s v="FUTURA MASSA CORRIDA PVA BALDE 25KG"/>
    <x v="1"/>
    <x v="14"/>
    <x v="75"/>
    <x v="13"/>
    <x v="222"/>
    <x v="203"/>
    <n v="69.900000000000006"/>
    <x v="8"/>
    <s v="ago-2025"/>
    <x v="3"/>
    <x v="0"/>
    <x v="1"/>
    <x v="1"/>
    <x v="10"/>
    <s v="ENTREGUE"/>
    <x v="1"/>
    <m/>
  </r>
  <r>
    <d v="2025-08-12T00:00:00"/>
    <x v="10"/>
    <x v="1"/>
    <x v="0"/>
    <s v="FUTURA STANDARD SUPER RENDIMENTO BRANCO 18L"/>
    <x v="1"/>
    <x v="14"/>
    <x v="75"/>
    <x v="13"/>
    <x v="223"/>
    <x v="204"/>
    <n v="249.9"/>
    <x v="8"/>
    <s v="ago-2025"/>
    <x v="3"/>
    <x v="0"/>
    <x v="1"/>
    <x v="1"/>
    <x v="10"/>
    <s v="ENTREGUE"/>
    <x v="1"/>
    <m/>
  </r>
  <r>
    <d v="2025-08-12T00:00:00"/>
    <x v="15"/>
    <x v="1"/>
    <x v="0"/>
    <s v="RESINA ACR BRI 18L EUCATEX"/>
    <x v="9"/>
    <x v="1"/>
    <x v="76"/>
    <x v="29"/>
    <x v="186"/>
    <x v="56"/>
    <n v="2640"/>
    <x v="8"/>
    <s v="ago-2025"/>
    <x v="14"/>
    <x v="0"/>
    <x v="0"/>
    <x v="2"/>
    <x v="12"/>
    <s v="ENTREGUE"/>
    <x v="1"/>
    <m/>
  </r>
  <r>
    <d v="2025-08-12T00:00:00"/>
    <x v="15"/>
    <x v="1"/>
    <x v="0"/>
    <s v="TINTA PISO AZUL 18L FUTURA"/>
    <x v="9"/>
    <x v="1"/>
    <x v="76"/>
    <x v="29"/>
    <x v="187"/>
    <x v="107"/>
    <n v="1440"/>
    <x v="8"/>
    <s v="ago-2025"/>
    <x v="14"/>
    <x v="0"/>
    <x v="0"/>
    <x v="2"/>
    <x v="12"/>
    <s v="ENTREGUE"/>
    <x v="1"/>
    <m/>
  </r>
  <r>
    <d v="2025-08-12T00:00:00"/>
    <x v="15"/>
    <x v="1"/>
    <x v="0"/>
    <s v="TINTA PISO VERDE 18L FUTURA"/>
    <x v="7"/>
    <x v="1"/>
    <x v="76"/>
    <x v="29"/>
    <x v="224"/>
    <x v="107"/>
    <n v="480"/>
    <x v="8"/>
    <s v="ago-2025"/>
    <x v="14"/>
    <x v="0"/>
    <x v="0"/>
    <x v="2"/>
    <x v="12"/>
    <s v="ENTREGUE"/>
    <x v="1"/>
    <m/>
  </r>
  <r>
    <d v="2025-08-12T00:00:00"/>
    <x v="15"/>
    <x v="1"/>
    <x v="0"/>
    <s v="ROLO 23CM LA ANTIRRESPINGO ECON 1376 TIGRE"/>
    <x v="9"/>
    <x v="1"/>
    <x v="76"/>
    <x v="29"/>
    <x v="225"/>
    <x v="205"/>
    <n v="66"/>
    <x v="8"/>
    <s v="ago-2025"/>
    <x v="14"/>
    <x v="0"/>
    <x v="0"/>
    <x v="2"/>
    <x v="12"/>
    <s v="ENTREGUE"/>
    <x v="1"/>
    <m/>
  </r>
  <r>
    <d v="2025-08-12T00:00:00"/>
    <x v="15"/>
    <x v="1"/>
    <x v="0"/>
    <s v="SUPORTE PARA ROLO 1301 23CM TIGRE"/>
    <x v="9"/>
    <x v="1"/>
    <x v="76"/>
    <x v="29"/>
    <x v="226"/>
    <x v="184"/>
    <n v="39"/>
    <x v="8"/>
    <s v="ago-2025"/>
    <x v="14"/>
    <x v="0"/>
    <x v="0"/>
    <x v="2"/>
    <x v="12"/>
    <s v="ENTREGUE"/>
    <x v="1"/>
    <m/>
  </r>
  <r>
    <d v="2025-08-12T00:00:00"/>
    <x v="15"/>
    <x v="1"/>
    <x v="0"/>
    <s v="TRINCHA 500 - 2 LATEX &amp; ACRILICA TIGRE"/>
    <x v="9"/>
    <x v="1"/>
    <x v="76"/>
    <x v="29"/>
    <x v="109"/>
    <x v="108"/>
    <n v="29.400000000000002"/>
    <x v="8"/>
    <s v="ago-2025"/>
    <x v="14"/>
    <x v="0"/>
    <x v="0"/>
    <x v="2"/>
    <x v="12"/>
    <s v="ENTREGUE"/>
    <x v="1"/>
    <m/>
  </r>
  <r>
    <d v="2025-08-12T00:00:00"/>
    <x v="15"/>
    <x v="1"/>
    <x v="0"/>
    <s v="FITA CREPE 24MM X 50M ADERE"/>
    <x v="25"/>
    <x v="1"/>
    <x v="76"/>
    <x v="29"/>
    <x v="227"/>
    <x v="206"/>
    <n v="150"/>
    <x v="8"/>
    <s v="ago-2025"/>
    <x v="14"/>
    <x v="0"/>
    <x v="0"/>
    <x v="2"/>
    <x v="12"/>
    <s v="ENTREGUE"/>
    <x v="1"/>
    <m/>
  </r>
  <r>
    <d v="2025-08-12T00:00:00"/>
    <x v="15"/>
    <x v="1"/>
    <x v="0"/>
    <s v="ESMALTE COR E PROTECAO BRI ALUMINIO 900ML SUVINIL"/>
    <x v="1"/>
    <x v="1"/>
    <x v="76"/>
    <x v="29"/>
    <x v="228"/>
    <x v="207"/>
    <n v="63"/>
    <x v="8"/>
    <s v="ago-2025"/>
    <x v="14"/>
    <x v="0"/>
    <x v="0"/>
    <x v="2"/>
    <x v="12"/>
    <s v="ENTREGUE"/>
    <x v="1"/>
    <m/>
  </r>
  <r>
    <d v="2025-08-12T00:00:00"/>
    <x v="10"/>
    <x v="1"/>
    <x v="1"/>
    <s v="CAÇAMBA"/>
    <x v="1"/>
    <x v="1"/>
    <x v="77"/>
    <x v="17"/>
    <x v="1"/>
    <x v="56"/>
    <n v="440"/>
    <x v="8"/>
    <s v="ago-2025"/>
    <x v="9"/>
    <x v="0"/>
    <x v="0"/>
    <x v="2"/>
    <x v="12"/>
    <s v="ENTREGUE"/>
    <x v="1"/>
    <m/>
  </r>
  <r>
    <d v="2025-08-12T00:00:00"/>
    <x v="16"/>
    <x v="1"/>
    <x v="0"/>
    <s v="AREIA MÉDIA"/>
    <x v="4"/>
    <x v="4"/>
    <x v="78"/>
    <x v="24"/>
    <x v="33"/>
    <x v="208"/>
    <n v="528"/>
    <x v="8"/>
    <s v="ago-2025"/>
    <x v="3"/>
    <x v="0"/>
    <x v="0"/>
    <x v="4"/>
    <x v="11"/>
    <s v="ENTREGUE"/>
    <x v="1"/>
    <m/>
  </r>
  <r>
    <d v="2025-08-12T00:00:00"/>
    <x v="16"/>
    <x v="1"/>
    <x v="1"/>
    <s v="CAÇAMBA"/>
    <x v="1"/>
    <x v="1"/>
    <x v="79"/>
    <x v="46"/>
    <x v="1"/>
    <x v="209"/>
    <n v="450"/>
    <x v="8"/>
    <s v="ago-2025"/>
    <x v="5"/>
    <x v="0"/>
    <x v="0"/>
    <x v="2"/>
    <x v="12"/>
    <s v="ENTREGUE"/>
    <x v="1"/>
    <m/>
  </r>
  <r>
    <d v="2025-08-12T00:00:00"/>
    <x v="15"/>
    <x v="1"/>
    <x v="0"/>
    <s v="BLOCO DE CONCRETO VEDACAO COM FUNDO 14X19X39CM"/>
    <x v="5"/>
    <x v="1"/>
    <x v="80"/>
    <x v="22"/>
    <x v="229"/>
    <x v="210"/>
    <n v="206.5"/>
    <x v="8"/>
    <s v="ago-2025"/>
    <x v="22"/>
    <x v="0"/>
    <x v="1"/>
    <x v="1"/>
    <x v="10"/>
    <s v="ENTREGUE"/>
    <x v="1"/>
    <m/>
  </r>
  <r>
    <d v="2025-08-12T00:00:00"/>
    <x v="15"/>
    <x v="1"/>
    <x v="0"/>
    <s v="JOELHO ESG 150X90 "/>
    <x v="2"/>
    <x v="1"/>
    <x v="80"/>
    <x v="22"/>
    <x v="230"/>
    <x v="211"/>
    <n v="166.56"/>
    <x v="8"/>
    <s v="ago-2025"/>
    <x v="22"/>
    <x v="0"/>
    <x v="1"/>
    <x v="1"/>
    <x v="10"/>
    <s v="ENTREGUE"/>
    <x v="1"/>
    <m/>
  </r>
  <r>
    <d v="2025-08-12T00:00:00"/>
    <x v="15"/>
    <x v="1"/>
    <x v="0"/>
    <s v="COLA PVC TIGRE FRASCO"/>
    <x v="1"/>
    <x v="1"/>
    <x v="80"/>
    <x v="22"/>
    <x v="231"/>
    <x v="212"/>
    <n v="19.84"/>
    <x v="8"/>
    <s v="ago-2025"/>
    <x v="22"/>
    <x v="0"/>
    <x v="1"/>
    <x v="1"/>
    <x v="10"/>
    <s v="ENTREGUE"/>
    <x v="1"/>
    <m/>
  </r>
  <r>
    <d v="2025-08-12T00:00:00"/>
    <x v="1"/>
    <x v="1"/>
    <x v="0"/>
    <s v="MALHA POP 3.4 2X3 20X20"/>
    <x v="7"/>
    <x v="1"/>
    <x v="81"/>
    <x v="45"/>
    <x v="232"/>
    <x v="213"/>
    <n v="89.2"/>
    <x v="8"/>
    <s v="ago-2025"/>
    <x v="1"/>
    <x v="0"/>
    <x v="0"/>
    <x v="2"/>
    <x v="12"/>
    <s v="ENTREGUE"/>
    <x v="1"/>
    <m/>
  </r>
  <r>
    <d v="2025-08-12T00:00:00"/>
    <x v="1"/>
    <x v="1"/>
    <x v="0"/>
    <s v="BARONEFLEX 700 FIBRAS 18KG CX"/>
    <x v="1"/>
    <x v="1"/>
    <x v="81"/>
    <x v="45"/>
    <x v="233"/>
    <x v="214"/>
    <n v="196"/>
    <x v="8"/>
    <s v="ago-2025"/>
    <x v="1"/>
    <x v="0"/>
    <x v="0"/>
    <x v="2"/>
    <x v="12"/>
    <s v="ENTREGUE"/>
    <x v="1"/>
    <m/>
  </r>
  <r>
    <d v="2025-08-12T00:00:00"/>
    <x v="1"/>
    <x v="1"/>
    <x v="0"/>
    <s v="PEDRISCO (MT3)"/>
    <x v="4"/>
    <x v="4"/>
    <x v="81"/>
    <x v="45"/>
    <x v="234"/>
    <x v="215"/>
    <n v="413.18999999999994"/>
    <x v="8"/>
    <s v="ago-2025"/>
    <x v="1"/>
    <x v="0"/>
    <x v="0"/>
    <x v="2"/>
    <x v="12"/>
    <s v="ENTREGUE"/>
    <x v="1"/>
    <m/>
  </r>
  <r>
    <d v="2025-08-12T00:00:00"/>
    <x v="1"/>
    <x v="1"/>
    <x v="0"/>
    <s v="BROXA"/>
    <x v="1"/>
    <x v="1"/>
    <x v="81"/>
    <x v="45"/>
    <x v="235"/>
    <x v="216"/>
    <n v="11.96"/>
    <x v="8"/>
    <s v="ago-2025"/>
    <x v="1"/>
    <x v="0"/>
    <x v="0"/>
    <x v="2"/>
    <x v="12"/>
    <s v="ENTREGUE"/>
    <x v="1"/>
    <m/>
  </r>
  <r>
    <d v="2025-08-12T00:00:00"/>
    <x v="17"/>
    <x v="1"/>
    <x v="0"/>
    <s v="TALABARTE Y ELASTICO ABOSORV. MOSQ. 55MM"/>
    <x v="7"/>
    <x v="1"/>
    <x v="82"/>
    <x v="47"/>
    <x v="236"/>
    <x v="217"/>
    <n v="360.94"/>
    <x v="8"/>
    <s v="ago-2025"/>
    <x v="23"/>
    <x v="2"/>
    <x v="1"/>
    <x v="2"/>
    <x v="12"/>
    <s v="ENTREGUE"/>
    <x v="1"/>
    <m/>
  </r>
  <r>
    <d v="2025-08-12T00:00:00"/>
    <x v="17"/>
    <x v="1"/>
    <x v="0"/>
    <s v="CINTO PARAQUEDISTA 3 PONTOS SEM TALABARTE"/>
    <x v="7"/>
    <x v="1"/>
    <x v="82"/>
    <x v="47"/>
    <x v="237"/>
    <x v="218"/>
    <n v="183.16"/>
    <x v="8"/>
    <s v="ago-2025"/>
    <x v="23"/>
    <x v="2"/>
    <x v="1"/>
    <x v="2"/>
    <x v="12"/>
    <s v="ENTREGUE"/>
    <x v="1"/>
    <m/>
  </r>
  <r>
    <d v="2025-08-13T00:00:00"/>
    <x v="4"/>
    <x v="2"/>
    <x v="1"/>
    <s v="CAÇAMBA"/>
    <x v="1"/>
    <x v="1"/>
    <x v="83"/>
    <x v="6"/>
    <x v="1"/>
    <x v="24"/>
    <n v="200"/>
    <x v="9"/>
    <s v="ago-2025"/>
    <x v="8"/>
    <x v="0"/>
    <x v="0"/>
    <x v="1"/>
    <x v="12"/>
    <s v="ENTREGUE"/>
    <x v="1"/>
    <m/>
  </r>
  <r>
    <d v="2025-08-13T00:00:00"/>
    <x v="2"/>
    <x v="2"/>
    <x v="0"/>
    <s v="calha de beiral corte de 500x0.5mm"/>
    <x v="30"/>
    <x v="8"/>
    <x v="84"/>
    <x v="48"/>
    <x v="238"/>
    <x v="33"/>
    <n v="8400"/>
    <x v="9"/>
    <s v="ago-2025"/>
    <x v="24"/>
    <x v="0"/>
    <x v="0"/>
    <x v="7"/>
    <x v="14"/>
    <s v="ENTREGUE"/>
    <x v="1"/>
    <m/>
  </r>
  <r>
    <d v="2025-08-13T00:00:00"/>
    <x v="2"/>
    <x v="2"/>
    <x v="0"/>
    <s v="suporte para calha sobre medida de barra chata em alumínio na largura de 3/4"/>
    <x v="15"/>
    <x v="8"/>
    <x v="84"/>
    <x v="48"/>
    <x v="239"/>
    <x v="219"/>
    <n v="1500"/>
    <x v="9"/>
    <s v="ago-2025"/>
    <x v="24"/>
    <x v="0"/>
    <x v="0"/>
    <x v="7"/>
    <x v="14"/>
    <s v="ENTREGUE"/>
    <x v="1"/>
    <m/>
  </r>
  <r>
    <d v="2025-08-13T00:00:00"/>
    <x v="2"/>
    <x v="2"/>
    <x v="0"/>
    <s v="reparo em tubulação de 100mm. troca de conexões e encanamento somente a parte onde estiver quebrado ou com vazamento."/>
    <x v="39"/>
    <x v="8"/>
    <x v="84"/>
    <x v="48"/>
    <x v="240"/>
    <x v="84"/>
    <n v="840"/>
    <x v="9"/>
    <s v="ago-2025"/>
    <x v="24"/>
    <x v="0"/>
    <x v="0"/>
    <x v="7"/>
    <x v="14"/>
    <s v="ENTREGUE"/>
    <x v="1"/>
    <m/>
  </r>
  <r>
    <d v="2025-08-13T00:00:00"/>
    <x v="2"/>
    <x v="2"/>
    <x v="0"/>
    <s v="DESCONTO"/>
    <x v="1"/>
    <x v="1"/>
    <x v="84"/>
    <x v="48"/>
    <x v="241"/>
    <x v="220"/>
    <n v="-240"/>
    <x v="9"/>
    <s v="ago-2025"/>
    <x v="24"/>
    <x v="0"/>
    <x v="0"/>
    <x v="7"/>
    <x v="14"/>
    <s v="ENTREGUE"/>
    <x v="1"/>
    <m/>
  </r>
  <r>
    <d v="2025-08-13T00:00:00"/>
    <x v="2"/>
    <x v="2"/>
    <x v="0"/>
    <s v="DIARIA DE RETROESCAVADEIRA"/>
    <x v="7"/>
    <x v="1"/>
    <x v="85"/>
    <x v="49"/>
    <x v="242"/>
    <x v="221"/>
    <n v="3400"/>
    <x v="9"/>
    <s v="ago-2025"/>
    <x v="1"/>
    <x v="2"/>
    <x v="0"/>
    <x v="1"/>
    <x v="12"/>
    <s v="ENTREGUE"/>
    <x v="1"/>
    <m/>
  </r>
  <r>
    <d v="2025-08-13T00:00:00"/>
    <x v="2"/>
    <x v="2"/>
    <x v="0"/>
    <s v="MOBILIZAÇÃO DA MÁQUINA"/>
    <x v="1"/>
    <x v="1"/>
    <x v="85"/>
    <x v="49"/>
    <x v="243"/>
    <x v="173"/>
    <n v="1000"/>
    <x v="9"/>
    <s v="ago-2025"/>
    <x v="1"/>
    <x v="2"/>
    <x v="0"/>
    <x v="1"/>
    <x v="12"/>
    <s v="ENTREGUE"/>
    <x v="1"/>
    <m/>
  </r>
  <r>
    <d v="2025-08-13T00:00:00"/>
    <x v="15"/>
    <x v="1"/>
    <x v="0"/>
    <s v="TUBO GALV.LEVE 2&quot;X1,95MM 50,80 S/ROS-15,00 KG"/>
    <x v="40"/>
    <x v="11"/>
    <x v="86"/>
    <x v="36"/>
    <x v="244"/>
    <x v="222"/>
    <n v="953.1"/>
    <x v="9"/>
    <s v="ago-2025"/>
    <x v="10"/>
    <x v="0"/>
    <x v="0"/>
    <x v="1"/>
    <x v="12"/>
    <s v="ENTREGUE"/>
    <x v="1"/>
    <m/>
  </r>
  <r>
    <d v="2025-08-13T00:00:00"/>
    <x v="15"/>
    <x v="1"/>
    <x v="0"/>
    <s v="BARRA CHATA 1&quot; X 1/4 - 7,68 KG/BR"/>
    <x v="23"/>
    <x v="11"/>
    <x v="86"/>
    <x v="36"/>
    <x v="245"/>
    <x v="223"/>
    <n v="346.84"/>
    <x v="9"/>
    <s v="ago-2025"/>
    <x v="10"/>
    <x v="0"/>
    <x v="0"/>
    <x v="1"/>
    <x v="12"/>
    <s v="ENTREGUE"/>
    <x v="1"/>
    <m/>
  </r>
  <r>
    <d v="2025-08-13T00:00:00"/>
    <x v="15"/>
    <x v="1"/>
    <x v="0"/>
    <s v="GONZO C/ABA N - 4 ABA 25MM X 80MM ALTURA"/>
    <x v="8"/>
    <x v="1"/>
    <x v="86"/>
    <x v="36"/>
    <x v="246"/>
    <x v="224"/>
    <n v="73.84"/>
    <x v="9"/>
    <s v="ago-2025"/>
    <x v="10"/>
    <x v="0"/>
    <x v="0"/>
    <x v="1"/>
    <x v="12"/>
    <s v="ENTREGUE"/>
    <x v="1"/>
    <m/>
  </r>
  <r>
    <d v="2025-08-13T00:00:00"/>
    <x v="15"/>
    <x v="1"/>
    <x v="0"/>
    <s v="BARRA CHATA 3/4 X 1/8 - 2,90 KG/BR"/>
    <x v="9"/>
    <x v="1"/>
    <x v="86"/>
    <x v="36"/>
    <x v="247"/>
    <x v="225"/>
    <n v="51.84"/>
    <x v="9"/>
    <s v="ago-2025"/>
    <x v="10"/>
    <x v="0"/>
    <x v="0"/>
    <x v="1"/>
    <x v="12"/>
    <s v="ENTREGUE"/>
    <x v="1"/>
    <m/>
  </r>
  <r>
    <d v="2025-08-13T00:00:00"/>
    <x v="14"/>
    <x v="1"/>
    <x v="0"/>
    <s v="ABRACADEIRA D C/PARAFUSO G 2 1/2 C/ 50 AIEDEM"/>
    <x v="1"/>
    <x v="1"/>
    <x v="87"/>
    <x v="30"/>
    <x v="248"/>
    <x v="226"/>
    <n v="117.6"/>
    <x v="9"/>
    <s v="ago-2025"/>
    <x v="3"/>
    <x v="0"/>
    <x v="0"/>
    <x v="2"/>
    <x v="11"/>
    <s v="ENTREGUE"/>
    <x v="1"/>
    <m/>
  </r>
  <r>
    <d v="2025-08-13T00:00:00"/>
    <x v="14"/>
    <x v="1"/>
    <x v="0"/>
    <s v="CLIPS P/CABO DE ACO STARFER 12 13,0-1/2"/>
    <x v="29"/>
    <x v="1"/>
    <x v="87"/>
    <x v="30"/>
    <x v="249"/>
    <x v="227"/>
    <n v="136.89599999999999"/>
    <x v="9"/>
    <s v="ago-2025"/>
    <x v="3"/>
    <x v="0"/>
    <x v="0"/>
    <x v="2"/>
    <x v="11"/>
    <s v="ENTREGUE"/>
    <x v="1"/>
    <m/>
  </r>
  <r>
    <d v="2025-08-13T00:00:00"/>
    <x v="14"/>
    <x v="1"/>
    <x v="0"/>
    <s v="DAISA DAILET VERSATIL C/PESCOCO 3/4 LB"/>
    <x v="7"/>
    <x v="1"/>
    <x v="87"/>
    <x v="30"/>
    <x v="250"/>
    <x v="228"/>
    <n v="27.488"/>
    <x v="9"/>
    <s v="ago-2025"/>
    <x v="3"/>
    <x v="0"/>
    <x v="0"/>
    <x v="2"/>
    <x v="11"/>
    <s v="ENTREGUE"/>
    <x v="1"/>
    <m/>
  </r>
  <r>
    <d v="2025-08-13T00:00:00"/>
    <x v="14"/>
    <x v="1"/>
    <x v="0"/>
    <s v="DAISA PLACA P/DAILET A 3/4 CEGA"/>
    <x v="16"/>
    <x v="1"/>
    <x v="87"/>
    <x v="30"/>
    <x v="158"/>
    <x v="229"/>
    <n v="15.106"/>
    <x v="9"/>
    <s v="ago-2025"/>
    <x v="3"/>
    <x v="0"/>
    <x v="0"/>
    <x v="2"/>
    <x v="11"/>
    <s v="ENTREGUE"/>
    <x v="1"/>
    <m/>
  </r>
  <r>
    <d v="2025-08-13T00:00:00"/>
    <x v="16"/>
    <x v="1"/>
    <x v="0"/>
    <s v="TUBO GALV.LEVE 2&quot;X1,95MM 50,80 S/ROS-15,00 KG"/>
    <x v="40"/>
    <x v="11"/>
    <x v="88"/>
    <x v="36"/>
    <x v="244"/>
    <x v="222"/>
    <n v="953.1"/>
    <x v="9"/>
    <s v="ago-2025"/>
    <x v="10"/>
    <x v="0"/>
    <x v="0"/>
    <x v="1"/>
    <x v="12"/>
    <s v="ENTREGUE"/>
    <x v="1"/>
    <m/>
  </r>
  <r>
    <d v="2025-08-13T00:00:00"/>
    <x v="16"/>
    <x v="1"/>
    <x v="0"/>
    <s v="BARRA CHATA 1&quot; X 1/4 - 7,68 KG/BR"/>
    <x v="23"/>
    <x v="11"/>
    <x v="88"/>
    <x v="36"/>
    <x v="245"/>
    <x v="223"/>
    <n v="346.84"/>
    <x v="9"/>
    <s v="ago-2025"/>
    <x v="10"/>
    <x v="0"/>
    <x v="0"/>
    <x v="1"/>
    <x v="12"/>
    <s v="ENTREGUE"/>
    <x v="1"/>
    <m/>
  </r>
  <r>
    <d v="2025-08-13T00:00:00"/>
    <x v="16"/>
    <x v="1"/>
    <x v="0"/>
    <s v="GONZO C/ABA N - 4 ABA 25MM X 80MM ALTURA"/>
    <x v="8"/>
    <x v="1"/>
    <x v="88"/>
    <x v="36"/>
    <x v="246"/>
    <x v="224"/>
    <n v="73.84"/>
    <x v="9"/>
    <s v="ago-2025"/>
    <x v="10"/>
    <x v="0"/>
    <x v="0"/>
    <x v="1"/>
    <x v="12"/>
    <s v="ENTREGUE"/>
    <x v="1"/>
    <m/>
  </r>
  <r>
    <d v="2025-08-13T00:00:00"/>
    <x v="16"/>
    <x v="1"/>
    <x v="0"/>
    <s v="BARRA CHATA 3/4 X 1/8 - 2,90 KG/BR"/>
    <x v="9"/>
    <x v="1"/>
    <x v="88"/>
    <x v="36"/>
    <x v="247"/>
    <x v="225"/>
    <n v="51.84"/>
    <x v="9"/>
    <s v="ago-2025"/>
    <x v="10"/>
    <x v="0"/>
    <x v="0"/>
    <x v="1"/>
    <x v="12"/>
    <s v="ENTREGUE"/>
    <x v="1"/>
    <m/>
  </r>
  <r>
    <d v="2025-08-13T00:00:00"/>
    <x v="4"/>
    <x v="2"/>
    <x v="3"/>
    <s v="FIORI MICTORIO SIFONADO BR"/>
    <x v="7"/>
    <x v="1"/>
    <x v="89"/>
    <x v="3"/>
    <x v="251"/>
    <x v="230"/>
    <n v="489.02"/>
    <x v="9"/>
    <s v="ago-2025"/>
    <x v="11"/>
    <x v="0"/>
    <x v="0"/>
    <x v="1"/>
    <x v="12"/>
    <s v="ENTREGUE"/>
    <x v="1"/>
    <m/>
  </r>
  <r>
    <d v="2025-08-13T00:00:00"/>
    <x v="4"/>
    <x v="2"/>
    <x v="3"/>
    <s v="CEMIX VALV. MICTORIO METAL 214"/>
    <x v="7"/>
    <x v="1"/>
    <x v="89"/>
    <x v="3"/>
    <x v="252"/>
    <x v="231"/>
    <n v="156.13999999999999"/>
    <x v="9"/>
    <s v="ago-2025"/>
    <x v="11"/>
    <x v="0"/>
    <x v="0"/>
    <x v="1"/>
    <x v="12"/>
    <s v="ENTREGUE"/>
    <x v="1"/>
    <m/>
  </r>
  <r>
    <d v="2025-08-13T00:00:00"/>
    <x v="4"/>
    <x v="2"/>
    <x v="3"/>
    <s v="DECA BACIA P-11 CONV.IZY GE17"/>
    <x v="4"/>
    <x v="1"/>
    <x v="89"/>
    <x v="3"/>
    <x v="253"/>
    <x v="232"/>
    <n v="526.86"/>
    <x v="9"/>
    <s v="ago-2025"/>
    <x v="11"/>
    <x v="0"/>
    <x v="0"/>
    <x v="1"/>
    <x v="12"/>
    <s v="ENTREGUE"/>
    <x v="1"/>
    <m/>
  </r>
  <r>
    <d v="2025-08-13T00:00:00"/>
    <x v="4"/>
    <x v="2"/>
    <x v="3"/>
    <s v="DECA BACIA P-510 CONV.S/ABER.V.PLUS GE17"/>
    <x v="1"/>
    <x v="1"/>
    <x v="89"/>
    <x v="3"/>
    <x v="254"/>
    <x v="233"/>
    <n v="1061.3900000000001"/>
    <x v="9"/>
    <s v="ago-2025"/>
    <x v="11"/>
    <x v="0"/>
    <x v="0"/>
    <x v="1"/>
    <x v="12"/>
    <s v="ENTREGUE"/>
    <x v="1"/>
    <m/>
  </r>
  <r>
    <d v="2025-08-13T00:00:00"/>
    <x v="4"/>
    <x v="2"/>
    <x v="3"/>
    <s v="TORALF PARAFUSO B-12 LAT. 90MM C/2 P/TANQUE 1089"/>
    <x v="2"/>
    <x v="1"/>
    <x v="89"/>
    <x v="3"/>
    <x v="255"/>
    <x v="234"/>
    <n v="61.24"/>
    <x v="9"/>
    <s v="ago-2025"/>
    <x v="11"/>
    <x v="0"/>
    <x v="0"/>
    <x v="1"/>
    <x v="12"/>
    <s v="ENTREGUE"/>
    <x v="1"/>
    <m/>
  </r>
  <r>
    <d v="2025-08-13T00:00:00"/>
    <x v="4"/>
    <x v="2"/>
    <x v="3"/>
    <s v="TUPAN ASS.UNIV PP PREMIUM CONV BR"/>
    <x v="2"/>
    <x v="1"/>
    <x v="89"/>
    <x v="3"/>
    <x v="122"/>
    <x v="126"/>
    <n v="137.32"/>
    <x v="9"/>
    <s v="ago-2025"/>
    <x v="11"/>
    <x v="0"/>
    <x v="0"/>
    <x v="1"/>
    <x v="12"/>
    <s v="ENTREGUE"/>
    <x v="1"/>
    <m/>
  </r>
  <r>
    <d v="2025-08-13T00:00:00"/>
    <x v="4"/>
    <x v="2"/>
    <x v="3"/>
    <s v="DECA LAVAT.L-510 V.PLUS/ASPEN 45X35 GE17"/>
    <x v="7"/>
    <x v="1"/>
    <x v="89"/>
    <x v="3"/>
    <x v="256"/>
    <x v="235"/>
    <n v="410.52"/>
    <x v="9"/>
    <s v="ago-2025"/>
    <x v="11"/>
    <x v="0"/>
    <x v="0"/>
    <x v="1"/>
    <x v="12"/>
    <s v="ENTREGUE"/>
    <x v="1"/>
    <m/>
  </r>
  <r>
    <d v="2025-08-13T00:00:00"/>
    <x v="4"/>
    <x v="2"/>
    <x v="3"/>
    <s v="DECA COLUNA C-510 V.PLUS SUSPENSA GE17"/>
    <x v="7"/>
    <x v="1"/>
    <x v="89"/>
    <x v="3"/>
    <x v="257"/>
    <x v="236"/>
    <n v="523.5"/>
    <x v="9"/>
    <s v="ago-2025"/>
    <x v="11"/>
    <x v="0"/>
    <x v="0"/>
    <x v="1"/>
    <x v="12"/>
    <s v="ENTREGUE"/>
    <x v="1"/>
    <m/>
  </r>
  <r>
    <d v="2025-08-13T00:00:00"/>
    <x v="4"/>
    <x v="2"/>
    <x v="3"/>
    <s v="CEMIX TORN.LAVAT.ALAV. B.ALT HOSPITALAR MESA 515"/>
    <x v="7"/>
    <x v="1"/>
    <x v="89"/>
    <x v="3"/>
    <x v="258"/>
    <x v="237"/>
    <n v="149.94"/>
    <x v="9"/>
    <s v="ago-2025"/>
    <x v="11"/>
    <x v="0"/>
    <x v="0"/>
    <x v="1"/>
    <x v="12"/>
    <s v="ENTREGUE"/>
    <x v="1"/>
    <m/>
  </r>
  <r>
    <d v="2025-08-13T00:00:00"/>
    <x v="4"/>
    <x v="2"/>
    <x v="3"/>
    <s v="CEMIX VALV.P/LAVATORIO - 124"/>
    <x v="14"/>
    <x v="1"/>
    <x v="89"/>
    <x v="3"/>
    <x v="259"/>
    <x v="238"/>
    <n v="56"/>
    <x v="9"/>
    <s v="ago-2025"/>
    <x v="11"/>
    <x v="0"/>
    <x v="0"/>
    <x v="1"/>
    <x v="12"/>
    <s v="ENTREGUE"/>
    <x v="1"/>
    <m/>
  </r>
  <r>
    <d v="2025-08-13T00:00:00"/>
    <x v="4"/>
    <x v="2"/>
    <x v="3"/>
    <s v="CENSI TUBO EXTENS.BR 7150"/>
    <x v="7"/>
    <x v="1"/>
    <x v="89"/>
    <x v="3"/>
    <x v="124"/>
    <x v="128"/>
    <n v="10.92"/>
    <x v="9"/>
    <s v="ago-2025"/>
    <x v="11"/>
    <x v="0"/>
    <x v="0"/>
    <x v="1"/>
    <x v="12"/>
    <s v="ENTREGUE"/>
    <x v="1"/>
    <m/>
  </r>
  <r>
    <d v="2025-08-13T00:00:00"/>
    <x v="4"/>
    <x v="2"/>
    <x v="3"/>
    <s v="TORALF PARAFUSO B-8 LAT. 65MM C/2 P/LAVAT 1071"/>
    <x v="2"/>
    <x v="1"/>
    <x v="89"/>
    <x v="3"/>
    <x v="260"/>
    <x v="239"/>
    <n v="31.32"/>
    <x v="9"/>
    <s v="ago-2025"/>
    <x v="11"/>
    <x v="0"/>
    <x v="0"/>
    <x v="1"/>
    <x v="12"/>
    <s v="ENTREGUE"/>
    <x v="1"/>
    <m/>
  </r>
  <r>
    <d v="2025-08-13T00:00:00"/>
    <x v="4"/>
    <x v="2"/>
    <x v="3"/>
    <s v="LEVE BARRA APOIO RETA 40CM ALUM.PR"/>
    <x v="2"/>
    <x v="1"/>
    <x v="89"/>
    <x v="3"/>
    <x v="261"/>
    <x v="240"/>
    <n v="440.16"/>
    <x v="9"/>
    <s v="ago-2025"/>
    <x v="11"/>
    <x v="0"/>
    <x v="0"/>
    <x v="1"/>
    <x v="12"/>
    <s v="ENTREGUE"/>
    <x v="1"/>
    <m/>
  </r>
  <r>
    <d v="2025-08-13T00:00:00"/>
    <x v="4"/>
    <x v="2"/>
    <x v="3"/>
    <s v="LEVE BARRA APOIO RETA 80CM ALUM.PR"/>
    <x v="2"/>
    <x v="1"/>
    <x v="89"/>
    <x v="3"/>
    <x v="262"/>
    <x v="241"/>
    <n v="556.88"/>
    <x v="9"/>
    <s v="ago-2025"/>
    <x v="11"/>
    <x v="0"/>
    <x v="0"/>
    <x v="1"/>
    <x v="12"/>
    <s v="ENTREGUE"/>
    <x v="1"/>
    <m/>
  </r>
  <r>
    <d v="2025-08-13T00:00:00"/>
    <x v="4"/>
    <x v="2"/>
    <x v="3"/>
    <s v="DECA CANOPLA VALV.HYDRA MAX C"/>
    <x v="41"/>
    <x v="1"/>
    <x v="89"/>
    <x v="3"/>
    <x v="263"/>
    <x v="242"/>
    <n v="1100.3400000000001"/>
    <x v="9"/>
    <s v="ago-2025"/>
    <x v="11"/>
    <x v="0"/>
    <x v="0"/>
    <x v="1"/>
    <x v="12"/>
    <s v="ENTREGUE"/>
    <x v="1"/>
    <m/>
  </r>
  <r>
    <d v="2025-08-13T00:00:00"/>
    <x v="4"/>
    <x v="2"/>
    <x v="3"/>
    <s v="CENSI TUBO DE LIGACAO FLEX.CR.7289"/>
    <x v="2"/>
    <x v="1"/>
    <x v="89"/>
    <x v="3"/>
    <x v="264"/>
    <x v="243"/>
    <n v="91.32"/>
    <x v="9"/>
    <s v="ago-2025"/>
    <x v="11"/>
    <x v="0"/>
    <x v="0"/>
    <x v="1"/>
    <x v="12"/>
    <s v="ENTREGUE"/>
    <x v="1"/>
    <m/>
  </r>
  <r>
    <d v="2025-08-13T00:00:00"/>
    <x v="4"/>
    <x v="2"/>
    <x v="3"/>
    <s v="EMMETI DUCHA HIG.ECO.1/2 GAT.MET.RG.MET.CR B665013"/>
    <x v="7"/>
    <x v="1"/>
    <x v="89"/>
    <x v="3"/>
    <x v="265"/>
    <x v="244"/>
    <n v="151.46"/>
    <x v="9"/>
    <s v="ago-2025"/>
    <x v="11"/>
    <x v="0"/>
    <x v="0"/>
    <x v="1"/>
    <x v="12"/>
    <s v="ENTREGUE"/>
    <x v="1"/>
    <m/>
  </r>
  <r>
    <d v="2025-08-13T00:00:00"/>
    <x v="4"/>
    <x v="2"/>
    <x v="3"/>
    <s v="CENSI ANEL DE VED.P/BACIA C/GUIA 7490"/>
    <x v="2"/>
    <x v="1"/>
    <x v="89"/>
    <x v="3"/>
    <x v="128"/>
    <x v="132"/>
    <n v="32.68"/>
    <x v="9"/>
    <s v="ago-2025"/>
    <x v="11"/>
    <x v="0"/>
    <x v="0"/>
    <x v="1"/>
    <x v="12"/>
    <s v="ENTREGUE"/>
    <x v="1"/>
    <m/>
  </r>
  <r>
    <d v="2025-08-13T00:00:00"/>
    <x v="4"/>
    <x v="2"/>
    <x v="3"/>
    <s v="TUPAN ASS.UNIV PP SOLUTION CONV BR"/>
    <x v="1"/>
    <x v="1"/>
    <x v="89"/>
    <x v="3"/>
    <x v="266"/>
    <x v="245"/>
    <n v="83.37"/>
    <x v="9"/>
    <s v="ago-2025"/>
    <x v="11"/>
    <x v="0"/>
    <x v="0"/>
    <x v="1"/>
    <x v="12"/>
    <s v="ENTREGUE"/>
    <x v="1"/>
    <m/>
  </r>
  <r>
    <d v="2025-08-13T00:00:00"/>
    <x v="4"/>
    <x v="2"/>
    <x v="3"/>
    <s v="CEMIX TORN.PAR AUTOMATICA 2001"/>
    <x v="4"/>
    <x v="1"/>
    <x v="89"/>
    <x v="3"/>
    <x v="267"/>
    <x v="237"/>
    <n v="224.91"/>
    <x v="9"/>
    <s v="ago-2025"/>
    <x v="11"/>
    <x v="0"/>
    <x v="0"/>
    <x v="1"/>
    <x v="12"/>
    <s v="ENTREGUE"/>
    <x v="1"/>
    <m/>
  </r>
  <r>
    <d v="2025-08-13T00:00:00"/>
    <x v="4"/>
    <x v="2"/>
    <x v="3"/>
    <s v="ESTEVES SIF.LAV.EUR.1X1.1/2 TS30 VSM080CWG"/>
    <x v="4"/>
    <x v="1"/>
    <x v="89"/>
    <x v="3"/>
    <x v="268"/>
    <x v="246"/>
    <n v="319.53000000000003"/>
    <x v="9"/>
    <s v="ago-2025"/>
    <x v="11"/>
    <x v="0"/>
    <x v="0"/>
    <x v="1"/>
    <x v="12"/>
    <s v="ENTREGUE"/>
    <x v="1"/>
    <m/>
  </r>
  <r>
    <d v="2025-08-13T00:00:00"/>
    <x v="4"/>
    <x v="2"/>
    <x v="3"/>
    <s v="AMANCO JOELHO 90 C/VISITA ESG. 100X50"/>
    <x v="1"/>
    <x v="1"/>
    <x v="89"/>
    <x v="3"/>
    <x v="269"/>
    <x v="247"/>
    <n v="15.04"/>
    <x v="9"/>
    <s v="ago-2025"/>
    <x v="11"/>
    <x v="0"/>
    <x v="0"/>
    <x v="1"/>
    <x v="12"/>
    <s v="ENTREGUE"/>
    <x v="1"/>
    <m/>
  </r>
  <r>
    <d v="2025-08-13T00:00:00"/>
    <x v="4"/>
    <x v="2"/>
    <x v="3"/>
    <s v="AMANCO TE ESG. 50MM"/>
    <x v="2"/>
    <x v="1"/>
    <x v="89"/>
    <x v="3"/>
    <x v="11"/>
    <x v="11"/>
    <n v="18.399999999999999"/>
    <x v="9"/>
    <s v="ago-2025"/>
    <x v="11"/>
    <x v="0"/>
    <x v="0"/>
    <x v="1"/>
    <x v="12"/>
    <s v="ENTREGUE"/>
    <x v="1"/>
    <m/>
  </r>
  <r>
    <d v="2025-08-13T00:00:00"/>
    <x v="4"/>
    <x v="2"/>
    <x v="3"/>
    <s v="AMANCO JOELHO 90 ESG. 50MM"/>
    <x v="14"/>
    <x v="1"/>
    <x v="89"/>
    <x v="3"/>
    <x v="12"/>
    <x v="12"/>
    <n v="8.8000000000000007"/>
    <x v="9"/>
    <s v="ago-2025"/>
    <x v="11"/>
    <x v="0"/>
    <x v="0"/>
    <x v="1"/>
    <x v="12"/>
    <s v="ENTREGUE"/>
    <x v="1"/>
    <m/>
  </r>
  <r>
    <d v="2025-08-13T00:00:00"/>
    <x v="4"/>
    <x v="2"/>
    <x v="3"/>
    <s v="AMANCO TUBO 6M ESG. 50MM"/>
    <x v="1"/>
    <x v="1"/>
    <x v="89"/>
    <x v="3"/>
    <x v="270"/>
    <x v="248"/>
    <n v="50.92"/>
    <x v="9"/>
    <s v="ago-2025"/>
    <x v="11"/>
    <x v="0"/>
    <x v="0"/>
    <x v="1"/>
    <x v="12"/>
    <s v="ENTREGUE"/>
    <x v="1"/>
    <m/>
  </r>
  <r>
    <d v="2025-08-13T00:00:00"/>
    <x v="15"/>
    <x v="1"/>
    <x v="0"/>
    <s v="TELA ALAMBRADO MALHA 2&quot; FIO 10 GALV. 2,30 11"/>
    <x v="25"/>
    <x v="3"/>
    <x v="90"/>
    <x v="50"/>
    <x v="271"/>
    <x v="249"/>
    <n v="1077.5"/>
    <x v="9"/>
    <s v="ago-2025"/>
    <x v="25"/>
    <x v="0"/>
    <x v="0"/>
    <x v="8"/>
    <x v="15"/>
    <s v="ENTREGUE"/>
    <x v="1"/>
    <m/>
  </r>
  <r>
    <d v="2025-08-13T00:00:00"/>
    <x v="13"/>
    <x v="1"/>
    <x v="6"/>
    <s v="TINTA PISO AZUL 18L FUTURA"/>
    <x v="14"/>
    <x v="14"/>
    <x v="91"/>
    <x v="29"/>
    <x v="187"/>
    <x v="107"/>
    <n v="1200"/>
    <x v="9"/>
    <s v="ago-2025"/>
    <x v="18"/>
    <x v="0"/>
    <x v="0"/>
    <x v="2"/>
    <x v="11"/>
    <s v="ENTREGUE"/>
    <x v="1"/>
    <m/>
  </r>
  <r>
    <d v="2025-08-13T00:00:00"/>
    <x v="13"/>
    <x v="1"/>
    <x v="6"/>
    <s v="TINTA PISO CONCRETO 18L FUTURA"/>
    <x v="1"/>
    <x v="14"/>
    <x v="91"/>
    <x v="29"/>
    <x v="188"/>
    <x v="107"/>
    <n v="240"/>
    <x v="9"/>
    <s v="ago-2025"/>
    <x v="18"/>
    <x v="0"/>
    <x v="0"/>
    <x v="2"/>
    <x v="11"/>
    <s v="ENTREGUE"/>
    <x v="1"/>
    <m/>
  </r>
  <r>
    <d v="2025-08-13T00:00:00"/>
    <x v="13"/>
    <x v="1"/>
    <x v="6"/>
    <s v="SUPER RENDIMENTO BRANCO 18L FUTURA"/>
    <x v="1"/>
    <x v="14"/>
    <x v="91"/>
    <x v="29"/>
    <x v="272"/>
    <x v="250"/>
    <n v="260"/>
    <x v="9"/>
    <s v="ago-2025"/>
    <x v="18"/>
    <x v="0"/>
    <x v="0"/>
    <x v="2"/>
    <x v="11"/>
    <s v="ENTREGUE"/>
    <x v="1"/>
    <m/>
  </r>
  <r>
    <d v="2025-08-13T00:00:00"/>
    <x v="13"/>
    <x v="1"/>
    <x v="6"/>
    <s v="TINTA PISO AMARELO 3,6L FUTURA"/>
    <x v="1"/>
    <x v="6"/>
    <x v="91"/>
    <x v="29"/>
    <x v="189"/>
    <x v="23"/>
    <n v="84"/>
    <x v="9"/>
    <s v="ago-2025"/>
    <x v="18"/>
    <x v="0"/>
    <x v="0"/>
    <x v="2"/>
    <x v="11"/>
    <s v="ENTREGUE"/>
    <x v="1"/>
    <m/>
  </r>
  <r>
    <d v="2025-08-13T00:00:00"/>
    <x v="13"/>
    <x v="1"/>
    <x v="6"/>
    <s v="FITA CREPE 24MM X 50M ADERE"/>
    <x v="3"/>
    <x v="1"/>
    <x v="91"/>
    <x v="29"/>
    <x v="227"/>
    <x v="206"/>
    <n v="60"/>
    <x v="9"/>
    <s v="ago-2025"/>
    <x v="18"/>
    <x v="0"/>
    <x v="0"/>
    <x v="2"/>
    <x v="11"/>
    <s v="ENTREGUE"/>
    <x v="1"/>
    <m/>
  </r>
  <r>
    <d v="2025-08-13T00:00:00"/>
    <x v="13"/>
    <x v="1"/>
    <x v="6"/>
    <s v="TRINCHA 500 - 2 LATEX &amp; ACRILICA TIGRE"/>
    <x v="7"/>
    <x v="1"/>
    <x v="91"/>
    <x v="29"/>
    <x v="109"/>
    <x v="108"/>
    <n v="9.8000000000000007"/>
    <x v="9"/>
    <s v="ago-2025"/>
    <x v="18"/>
    <x v="0"/>
    <x v="0"/>
    <x v="2"/>
    <x v="11"/>
    <s v="ENTREGUE"/>
    <x v="1"/>
    <m/>
  </r>
  <r>
    <d v="2025-08-13T00:00:00"/>
    <x v="13"/>
    <x v="1"/>
    <x v="6"/>
    <s v="ROLO 23CM LA SINTETICA 1312 TIGRE"/>
    <x v="4"/>
    <x v="1"/>
    <x v="91"/>
    <x v="29"/>
    <x v="273"/>
    <x v="113"/>
    <n v="30"/>
    <x v="9"/>
    <s v="ago-2025"/>
    <x v="18"/>
    <x v="0"/>
    <x v="0"/>
    <x v="2"/>
    <x v="11"/>
    <s v="ENTREGUE"/>
    <x v="1"/>
    <m/>
  </r>
  <r>
    <d v="2025-08-13T00:00:00"/>
    <x v="13"/>
    <x v="1"/>
    <x v="6"/>
    <s v="SUPORTE PARA ROLO 1301 23CM TIGRE"/>
    <x v="4"/>
    <x v="1"/>
    <x v="91"/>
    <x v="29"/>
    <x v="226"/>
    <x v="184"/>
    <n v="19.5"/>
    <x v="9"/>
    <s v="ago-2025"/>
    <x v="18"/>
    <x v="0"/>
    <x v="0"/>
    <x v="2"/>
    <x v="11"/>
    <s v="ENTREGUE"/>
    <x v="1"/>
    <m/>
  </r>
  <r>
    <d v="2025-08-13T00:00:00"/>
    <x v="9"/>
    <x v="1"/>
    <x v="1"/>
    <s v="CAÇAMBA"/>
    <x v="1"/>
    <x v="1"/>
    <x v="92"/>
    <x v="17"/>
    <x v="1"/>
    <x v="56"/>
    <n v="440"/>
    <x v="9"/>
    <s v="ago-2025"/>
    <x v="12"/>
    <x v="0"/>
    <x v="0"/>
    <x v="2"/>
    <x v="11"/>
    <s v="ENTREGUE"/>
    <x v="1"/>
    <m/>
  </r>
  <r>
    <d v="2025-08-13T00:00:00"/>
    <x v="12"/>
    <x v="1"/>
    <x v="1"/>
    <s v="CAÇAMBA"/>
    <x v="1"/>
    <x v="1"/>
    <x v="93"/>
    <x v="17"/>
    <x v="1"/>
    <x v="56"/>
    <n v="440"/>
    <x v="9"/>
    <s v="ago-2025"/>
    <x v="12"/>
    <x v="0"/>
    <x v="0"/>
    <x v="2"/>
    <x v="11"/>
    <s v="ENTREGUE"/>
    <x v="1"/>
    <m/>
  </r>
  <r>
    <d v="2025-08-13T00:00:00"/>
    <x v="12"/>
    <x v="1"/>
    <x v="1"/>
    <s v="BETONEIRA 220V"/>
    <x v="1"/>
    <x v="1"/>
    <x v="94"/>
    <x v="21"/>
    <x v="274"/>
    <x v="43"/>
    <n v="350"/>
    <x v="9"/>
    <s v="ago-2025"/>
    <x v="12"/>
    <x v="0"/>
    <x v="0"/>
    <x v="1"/>
    <x v="12"/>
    <s v="ENTREGUE"/>
    <x v="1"/>
    <m/>
  </r>
  <r>
    <d v="2025-08-13T00:00:00"/>
    <x v="12"/>
    <x v="1"/>
    <x v="1"/>
    <s v="ANDAIME 1,5 X 1,5"/>
    <x v="8"/>
    <x v="1"/>
    <x v="95"/>
    <x v="21"/>
    <x v="275"/>
    <x v="77"/>
    <n v="84"/>
    <x v="9"/>
    <s v="ago-2025"/>
    <x v="12"/>
    <x v="0"/>
    <x v="0"/>
    <x v="1"/>
    <x v="12"/>
    <s v="ENTREGUE"/>
    <x v="1"/>
    <m/>
  </r>
  <r>
    <d v="2025-08-13T00:00:00"/>
    <x v="12"/>
    <x v="1"/>
    <x v="1"/>
    <s v="PLATAFORMA 1,5"/>
    <x v="8"/>
    <x v="1"/>
    <x v="95"/>
    <x v="21"/>
    <x v="276"/>
    <x v="78"/>
    <n v="168"/>
    <x v="9"/>
    <s v="ago-2025"/>
    <x v="12"/>
    <x v="0"/>
    <x v="0"/>
    <x v="1"/>
    <x v="12"/>
    <s v="ENTREGUE"/>
    <x v="1"/>
    <m/>
  </r>
  <r>
    <d v="2025-08-13T00:00:00"/>
    <x v="12"/>
    <x v="1"/>
    <x v="1"/>
    <s v="DIAGONAIS"/>
    <x v="1"/>
    <x v="1"/>
    <x v="95"/>
    <x v="21"/>
    <x v="277"/>
    <x v="80"/>
    <n v="0"/>
    <x v="9"/>
    <s v="ago-2025"/>
    <x v="12"/>
    <x v="0"/>
    <x v="0"/>
    <x v="1"/>
    <x v="12"/>
    <s v="ENTREGUE"/>
    <x v="1"/>
    <m/>
  </r>
  <r>
    <d v="2025-08-13T00:00:00"/>
    <x v="12"/>
    <x v="1"/>
    <x v="1"/>
    <s v="ANDAIME 1,5 X 1,5"/>
    <x v="8"/>
    <x v="1"/>
    <x v="96"/>
    <x v="21"/>
    <x v="275"/>
    <x v="77"/>
    <n v="84"/>
    <x v="9"/>
    <s v="ago-2025"/>
    <x v="12"/>
    <x v="0"/>
    <x v="0"/>
    <x v="1"/>
    <x v="12"/>
    <s v="ENTREGUE"/>
    <x v="1"/>
    <m/>
  </r>
  <r>
    <d v="2025-08-13T00:00:00"/>
    <x v="12"/>
    <x v="1"/>
    <x v="1"/>
    <s v="DIAGONAIS"/>
    <x v="1"/>
    <x v="1"/>
    <x v="96"/>
    <x v="21"/>
    <x v="277"/>
    <x v="80"/>
    <n v="0"/>
    <x v="9"/>
    <s v="ago-2025"/>
    <x v="12"/>
    <x v="0"/>
    <x v="0"/>
    <x v="1"/>
    <x v="12"/>
    <s v="ENTREGUE"/>
    <x v="1"/>
    <m/>
  </r>
  <r>
    <d v="2025-08-14T00:00:00"/>
    <x v="15"/>
    <x v="1"/>
    <x v="1"/>
    <s v="Painel andaime 1,5X1,5"/>
    <x v="42"/>
    <x v="1"/>
    <x v="97"/>
    <x v="51"/>
    <x v="278"/>
    <x v="251"/>
    <n v="749.3599999999999"/>
    <x v="10"/>
    <s v="ago-2025"/>
    <x v="3"/>
    <x v="0"/>
    <x v="0"/>
    <x v="1"/>
    <x v="11"/>
    <s v="ENTREGUE"/>
    <x v="1"/>
    <m/>
  </r>
  <r>
    <d v="2025-08-14T00:00:00"/>
    <x v="15"/>
    <x v="1"/>
    <x v="1"/>
    <s v="Diagonais para travamento de andaimes de 1,50 mts."/>
    <x v="26"/>
    <x v="1"/>
    <x v="97"/>
    <x v="51"/>
    <x v="279"/>
    <x v="80"/>
    <n v="0"/>
    <x v="10"/>
    <s v="ago-2025"/>
    <x v="3"/>
    <x v="0"/>
    <x v="0"/>
    <x v="1"/>
    <x v="11"/>
    <s v="ENTREGUE"/>
    <x v="1"/>
    <m/>
  </r>
  <r>
    <d v="2025-08-14T00:00:00"/>
    <x v="15"/>
    <x v="1"/>
    <x v="1"/>
    <s v="Barra de ligação para andaimes de 1,50 mts"/>
    <x v="26"/>
    <x v="1"/>
    <x v="97"/>
    <x v="51"/>
    <x v="280"/>
    <x v="80"/>
    <n v="0"/>
    <x v="10"/>
    <s v="ago-2025"/>
    <x v="3"/>
    <x v="0"/>
    <x v="0"/>
    <x v="1"/>
    <x v="11"/>
    <s v="ENTREGUE"/>
    <x v="1"/>
    <m/>
  </r>
  <r>
    <d v="2025-08-14T00:00:00"/>
    <x v="15"/>
    <x v="1"/>
    <x v="1"/>
    <s v="Plataformas metálicas p/ andaimes de 1,50 mt"/>
    <x v="26"/>
    <x v="1"/>
    <x v="97"/>
    <x v="52"/>
    <x v="281"/>
    <x v="252"/>
    <n v="480"/>
    <x v="10"/>
    <s v="ago-2025"/>
    <x v="3"/>
    <x v="0"/>
    <x v="0"/>
    <x v="1"/>
    <x v="11"/>
    <s v="ENTREGUE"/>
    <x v="1"/>
    <m/>
  </r>
  <r>
    <d v="2025-08-14T00:00:00"/>
    <x v="15"/>
    <x v="1"/>
    <x v="1"/>
    <s v="Sapata com roscas ajustáveis"/>
    <x v="26"/>
    <x v="1"/>
    <x v="97"/>
    <x v="51"/>
    <x v="282"/>
    <x v="109"/>
    <n v="320"/>
    <x v="10"/>
    <s v="ago-2025"/>
    <x v="3"/>
    <x v="0"/>
    <x v="0"/>
    <x v="1"/>
    <x v="11"/>
    <s v="ENTREGUE"/>
    <x v="1"/>
    <m/>
  </r>
  <r>
    <d v="2025-08-14T00:00:00"/>
    <x v="2"/>
    <x v="2"/>
    <x v="1"/>
    <s v="CAÇAMBA"/>
    <x v="1"/>
    <x v="1"/>
    <x v="98"/>
    <x v="53"/>
    <x v="1"/>
    <x v="209"/>
    <n v="450"/>
    <x v="10"/>
    <s v="ago-2025"/>
    <x v="1"/>
    <x v="0"/>
    <x v="0"/>
    <x v="2"/>
    <x v="16"/>
    <s v="ENTREGUE"/>
    <x v="1"/>
    <m/>
  </r>
  <r>
    <d v="2025-08-14T00:00:00"/>
    <x v="17"/>
    <x v="1"/>
    <x v="1"/>
    <s v="PAINEL ANDAIME 1,5 X 1,5"/>
    <x v="43"/>
    <x v="1"/>
    <x v="99"/>
    <x v="54"/>
    <x v="283"/>
    <x v="253"/>
    <n v="540"/>
    <x v="10"/>
    <s v="ago-2025"/>
    <x v="26"/>
    <x v="0"/>
    <x v="0"/>
    <x v="1"/>
    <x v="11"/>
    <s v="ENTREGUE"/>
    <x v="1"/>
    <m/>
  </r>
  <r>
    <d v="2025-08-14T00:00:00"/>
    <x v="17"/>
    <x v="1"/>
    <x v="1"/>
    <s v="PLATAFORMAS"/>
    <x v="3"/>
    <x v="1"/>
    <x v="99"/>
    <x v="54"/>
    <x v="284"/>
    <x v="254"/>
    <n v="225"/>
    <x v="10"/>
    <s v="ago-2025"/>
    <x v="26"/>
    <x v="0"/>
    <x v="0"/>
    <x v="1"/>
    <x v="11"/>
    <s v="ENTREGUE"/>
    <x v="1"/>
    <m/>
  </r>
  <r>
    <d v="2025-08-14T00:00:00"/>
    <x v="17"/>
    <x v="1"/>
    <x v="1"/>
    <s v="SAPATAS"/>
    <x v="8"/>
    <x v="1"/>
    <x v="99"/>
    <x v="54"/>
    <x v="285"/>
    <x v="254"/>
    <n v="180"/>
    <x v="10"/>
    <s v="ago-2025"/>
    <x v="26"/>
    <x v="0"/>
    <x v="0"/>
    <x v="1"/>
    <x v="11"/>
    <s v="ENTREGUE"/>
    <x v="1"/>
    <m/>
  </r>
  <r>
    <d v="2025-08-14T00:00:00"/>
    <x v="4"/>
    <x v="2"/>
    <x v="1"/>
    <s v="CAÇAMBA"/>
    <x v="1"/>
    <x v="1"/>
    <x v="100"/>
    <x v="6"/>
    <x v="1"/>
    <x v="24"/>
    <n v="200"/>
    <x v="10"/>
    <s v="ago-2025"/>
    <x v="1"/>
    <x v="0"/>
    <x v="0"/>
    <x v="1"/>
    <x v="11"/>
    <s v="ENTREGUE"/>
    <x v="1"/>
    <m/>
  </r>
  <r>
    <d v="2025-08-14T00:00:00"/>
    <x v="9"/>
    <x v="1"/>
    <x v="0"/>
    <s v="PEDRA I MT³"/>
    <x v="4"/>
    <x v="4"/>
    <x v="101"/>
    <x v="45"/>
    <x v="286"/>
    <x v="201"/>
    <n v="355.77"/>
    <x v="10"/>
    <s v="ago-2025"/>
    <x v="1"/>
    <x v="0"/>
    <x v="0"/>
    <x v="2"/>
    <x v="16"/>
    <s v="ENTREGUE"/>
    <x v="1"/>
    <m/>
  </r>
  <r>
    <d v="2025-08-14T00:00:00"/>
    <x v="9"/>
    <x v="1"/>
    <x v="0"/>
    <s v="CANTONEIRA AZULEJO EM L 3/4 BRANCA"/>
    <x v="0"/>
    <x v="1"/>
    <x v="101"/>
    <x v="45"/>
    <x v="287"/>
    <x v="255"/>
    <n v="457.8"/>
    <x v="10"/>
    <s v="ago-2025"/>
    <x v="1"/>
    <x v="0"/>
    <x v="0"/>
    <x v="2"/>
    <x v="16"/>
    <s v="ENTREGUE"/>
    <x v="1"/>
    <m/>
  </r>
  <r>
    <d v="2025-08-14T00:00:00"/>
    <x v="9"/>
    <x v="1"/>
    <x v="0"/>
    <s v="BARONE SILICONE TUBO 253 GR INCOLOR"/>
    <x v="4"/>
    <x v="1"/>
    <x v="101"/>
    <x v="45"/>
    <x v="288"/>
    <x v="256"/>
    <n v="57.66"/>
    <x v="10"/>
    <s v="ago-2025"/>
    <x v="1"/>
    <x v="0"/>
    <x v="0"/>
    <x v="2"/>
    <x v="16"/>
    <s v="ENTREGUE"/>
    <x v="1"/>
    <m/>
  </r>
  <r>
    <d v="2025-08-14T00:00:00"/>
    <x v="9"/>
    <x v="1"/>
    <x v="0"/>
    <s v="PYRAMID DISCO DIAMANT PORCELANATO COMBATE TURBO"/>
    <x v="9"/>
    <x v="1"/>
    <x v="101"/>
    <x v="45"/>
    <x v="289"/>
    <x v="257"/>
    <n v="107.39999999999999"/>
    <x v="10"/>
    <s v="ago-2025"/>
    <x v="1"/>
    <x v="0"/>
    <x v="0"/>
    <x v="2"/>
    <x v="16"/>
    <s v="ENTREGUE"/>
    <x v="1"/>
    <m/>
  </r>
  <r>
    <d v="2025-08-14T00:00:00"/>
    <x v="16"/>
    <x v="1"/>
    <x v="0"/>
    <s v="PAINEL P/ ANDAIME 1,0 X 1,5 M"/>
    <x v="0"/>
    <x v="1"/>
    <x v="102"/>
    <x v="26"/>
    <x v="82"/>
    <x v="84"/>
    <n v="300"/>
    <x v="10"/>
    <s v="ago-2025"/>
    <x v="3"/>
    <x v="0"/>
    <x v="0"/>
    <x v="2"/>
    <x v="16"/>
    <s v="ENTREGUE"/>
    <x v="1"/>
    <m/>
  </r>
  <r>
    <d v="2025-08-14T00:00:00"/>
    <x v="16"/>
    <x v="1"/>
    <x v="0"/>
    <s v="PISO METALICO P/ ANDAIME 1,0 X 1,5 M"/>
    <x v="2"/>
    <x v="1"/>
    <x v="102"/>
    <x v="26"/>
    <x v="83"/>
    <x v="85"/>
    <n v="96"/>
    <x v="10"/>
    <s v="ago-2025"/>
    <x v="3"/>
    <x v="0"/>
    <x v="0"/>
    <x v="2"/>
    <x v="16"/>
    <s v="ENTREGUE"/>
    <x v="1"/>
    <m/>
  </r>
  <r>
    <d v="2025-08-14T00:00:00"/>
    <x v="16"/>
    <x v="1"/>
    <x v="0"/>
    <s v="DIAGONAL P/ ANDAIME 1,0 X 1,5 M"/>
    <x v="2"/>
    <x v="1"/>
    <x v="102"/>
    <x v="26"/>
    <x v="84"/>
    <x v="86"/>
    <n v="20"/>
    <x v="10"/>
    <s v="ago-2025"/>
    <x v="3"/>
    <x v="0"/>
    <x v="0"/>
    <x v="2"/>
    <x v="16"/>
    <s v="ENTREGUE"/>
    <x v="1"/>
    <m/>
  </r>
  <r>
    <d v="2025-08-14T00:00:00"/>
    <x v="16"/>
    <x v="1"/>
    <x v="0"/>
    <s v="RODIZIO ROTATIVO"/>
    <x v="2"/>
    <x v="1"/>
    <x v="102"/>
    <x v="26"/>
    <x v="85"/>
    <x v="87"/>
    <n v="64"/>
    <x v="10"/>
    <s v="ago-2025"/>
    <x v="3"/>
    <x v="0"/>
    <x v="0"/>
    <x v="2"/>
    <x v="16"/>
    <s v="ENTREGUE"/>
    <x v="1"/>
    <m/>
  </r>
  <r>
    <d v="2025-08-14T00:00:00"/>
    <x v="16"/>
    <x v="1"/>
    <x v="0"/>
    <s v="FRETE"/>
    <x v="1"/>
    <x v="1"/>
    <x v="102"/>
    <x v="26"/>
    <x v="32"/>
    <x v="88"/>
    <n v="70"/>
    <x v="10"/>
    <s v="ago-2025"/>
    <x v="3"/>
    <x v="0"/>
    <x v="0"/>
    <x v="2"/>
    <x v="16"/>
    <s v="ENTREGUE"/>
    <x v="1"/>
    <m/>
  </r>
  <r>
    <d v="2025-08-14T00:00:00"/>
    <x v="17"/>
    <x v="1"/>
    <x v="1"/>
    <s v="JOGOS DE RODA"/>
    <x v="7"/>
    <x v="15"/>
    <x v="103"/>
    <x v="54"/>
    <x v="290"/>
    <x v="258"/>
    <n v="180"/>
    <x v="10"/>
    <s v="ago-2025"/>
    <x v="26"/>
    <x v="0"/>
    <x v="0"/>
    <x v="1"/>
    <x v="11"/>
    <s v="ENTREGUE"/>
    <x v="1"/>
    <m/>
  </r>
  <r>
    <d v="2025-08-14T00:00:00"/>
    <x v="17"/>
    <x v="1"/>
    <x v="0"/>
    <s v="CANTONEIRA 1.1/4 X 1/4 - 17,27 KG/BR"/>
    <x v="44"/>
    <x v="11"/>
    <x v="104"/>
    <x v="36"/>
    <x v="291"/>
    <x v="223"/>
    <n v="3513.64"/>
    <x v="10"/>
    <s v="ago-2025"/>
    <x v="17"/>
    <x v="0"/>
    <x v="0"/>
    <x v="0"/>
    <x v="17"/>
    <s v="ENTREGUE"/>
    <x v="1"/>
    <m/>
  </r>
  <r>
    <d v="2025-08-14T00:00:00"/>
    <x v="17"/>
    <x v="1"/>
    <x v="0"/>
    <s v="DESCONTO"/>
    <x v="1"/>
    <x v="1"/>
    <x v="104"/>
    <x v="36"/>
    <x v="241"/>
    <x v="259"/>
    <n v="-2858.46"/>
    <x v="10"/>
    <s v="ago-2025"/>
    <x v="17"/>
    <x v="0"/>
    <x v="0"/>
    <x v="0"/>
    <x v="17"/>
    <s v="ENTREGUE"/>
    <x v="1"/>
    <m/>
  </r>
  <r>
    <d v="2025-08-14T00:00:00"/>
    <x v="12"/>
    <x v="1"/>
    <x v="0"/>
    <s v="folha de madeirite preto ( plastificado ) 9 mm"/>
    <x v="7"/>
    <x v="1"/>
    <x v="105"/>
    <x v="45"/>
    <x v="292"/>
    <x v="260"/>
    <n v="126.24"/>
    <x v="10"/>
    <s v="ago-2025"/>
    <x v="1"/>
    <x v="0"/>
    <x v="0"/>
    <x v="2"/>
    <x v="16"/>
    <s v="ENTREGUE"/>
    <x v="1"/>
    <m/>
  </r>
  <r>
    <d v="2025-08-14T00:00:00"/>
    <x v="13"/>
    <x v="1"/>
    <x v="0"/>
    <s v="Concreto , 25 Mpa  pedrisco, Slump bomba piso acabado liso "/>
    <x v="24"/>
    <x v="4"/>
    <x v="106"/>
    <x v="20"/>
    <x v="293"/>
    <x v="67"/>
    <n v="20560"/>
    <x v="10"/>
    <s v="ago-2025"/>
    <x v="3"/>
    <x v="0"/>
    <x v="0"/>
    <x v="8"/>
    <x v="18"/>
    <s v="ENTREGUE"/>
    <x v="1"/>
    <m/>
  </r>
  <r>
    <d v="2025-08-14T00:00:00"/>
    <x v="13"/>
    <x v="1"/>
    <x v="0"/>
    <s v="Bomba"/>
    <x v="1"/>
    <x v="1"/>
    <x v="106"/>
    <x v="20"/>
    <x v="294"/>
    <x v="261"/>
    <n v="3080"/>
    <x v="10"/>
    <s v="ago-2025"/>
    <x v="3"/>
    <x v="0"/>
    <x v="0"/>
    <x v="8"/>
    <x v="18"/>
    <s v="ENTREGUE"/>
    <x v="1"/>
    <m/>
  </r>
  <r>
    <d v="2025-08-15T00:00:00"/>
    <x v="5"/>
    <x v="1"/>
    <x v="6"/>
    <s v="RESINA ACR BRI 18L EUCATEX"/>
    <x v="7"/>
    <x v="14"/>
    <x v="107"/>
    <x v="29"/>
    <x v="186"/>
    <x v="56"/>
    <n v="880"/>
    <x v="11"/>
    <s v="ago-2025"/>
    <x v="18"/>
    <x v="0"/>
    <x v="0"/>
    <x v="1"/>
    <x v="16"/>
    <s v="ENTREGUE"/>
    <x v="1"/>
    <m/>
  </r>
  <r>
    <d v="2025-08-15T00:00:00"/>
    <x v="9"/>
    <x v="1"/>
    <x v="1"/>
    <s v="CAÇAMBA"/>
    <x v="1"/>
    <x v="1"/>
    <x v="108"/>
    <x v="17"/>
    <x v="1"/>
    <x v="56"/>
    <n v="440"/>
    <x v="11"/>
    <s v="ago-2025"/>
    <x v="9"/>
    <x v="0"/>
    <x v="0"/>
    <x v="4"/>
    <x v="19"/>
    <s v="ENTREGUE"/>
    <x v="1"/>
    <m/>
  </r>
  <r>
    <d v="2025-08-15T00:00:00"/>
    <x v="2"/>
    <x v="2"/>
    <x v="0"/>
    <s v="TELA ALAMBRADO MALHA 2&quot; FIO 12 GALV."/>
    <x v="42"/>
    <x v="3"/>
    <x v="109"/>
    <x v="50"/>
    <x v="295"/>
    <x v="178"/>
    <n v="1922.8"/>
    <x v="11"/>
    <s v="ago-2025"/>
    <x v="2"/>
    <x v="0"/>
    <x v="0"/>
    <x v="8"/>
    <x v="20"/>
    <s v="ENTREGUE"/>
    <x v="1"/>
    <m/>
  </r>
  <r>
    <d v="2025-08-15T00:00:00"/>
    <x v="2"/>
    <x v="2"/>
    <x v="0"/>
    <s v="ARAME FIO 18 GALV."/>
    <x v="2"/>
    <x v="11"/>
    <x v="109"/>
    <x v="50"/>
    <x v="296"/>
    <x v="101"/>
    <n v="100"/>
    <x v="11"/>
    <s v="ago-2025"/>
    <x v="2"/>
    <x v="0"/>
    <x v="0"/>
    <x v="8"/>
    <x v="20"/>
    <s v="ENTREGUE"/>
    <x v="1"/>
    <m/>
  </r>
  <r>
    <d v="2025-08-15T00:00:00"/>
    <x v="12"/>
    <x v="1"/>
    <x v="0"/>
    <s v="PINGADEIRAS DE MURO - FD-16 - FDEPreço"/>
    <x v="45"/>
    <x v="8"/>
    <x v="110"/>
    <x v="55"/>
    <x v="297"/>
    <x v="262"/>
    <n v="5880"/>
    <x v="11"/>
    <s v="ago-2025"/>
    <x v="14"/>
    <x v="0"/>
    <x v="0"/>
    <x v="9"/>
    <x v="21"/>
    <s v="ENTREGUE"/>
    <x v="1"/>
    <m/>
  </r>
  <r>
    <d v="2025-08-15T00:00:00"/>
    <x v="7"/>
    <x v="1"/>
    <x v="0"/>
    <s v="CONTAIMER 6M"/>
    <x v="1"/>
    <x v="1"/>
    <x v="111"/>
    <x v="23"/>
    <x v="298"/>
    <x v="195"/>
    <n v="300"/>
    <x v="11"/>
    <s v="ago-2025"/>
    <x v="1"/>
    <x v="0"/>
    <x v="0"/>
    <x v="1"/>
    <x v="16"/>
    <s v="ENTREGUE"/>
    <x v="1"/>
    <m/>
  </r>
  <r>
    <d v="2025-08-18T00:00:00"/>
    <x v="17"/>
    <x v="1"/>
    <x v="1"/>
    <s v="PEÇAS DE 1M"/>
    <x v="17"/>
    <x v="1"/>
    <x v="112"/>
    <x v="54"/>
    <x v="299"/>
    <x v="253"/>
    <n v="135"/>
    <x v="12"/>
    <s v="ago-2025"/>
    <x v="26"/>
    <x v="0"/>
    <x v="0"/>
    <x v="1"/>
    <x v="17"/>
    <s v="ENTREGUE"/>
    <x v="1"/>
    <m/>
  </r>
  <r>
    <d v="2025-08-18T00:00:00"/>
    <x v="17"/>
    <x v="1"/>
    <x v="1"/>
    <s v="SAPATADAS"/>
    <x v="8"/>
    <x v="1"/>
    <x v="112"/>
    <x v="54"/>
    <x v="300"/>
    <x v="254"/>
    <n v="180"/>
    <x v="12"/>
    <s v="ago-2025"/>
    <x v="26"/>
    <x v="0"/>
    <x v="0"/>
    <x v="1"/>
    <x v="17"/>
    <s v="ENTREGUE"/>
    <x v="1"/>
    <m/>
  </r>
  <r>
    <d v="2025-08-18T00:00:00"/>
    <x v="14"/>
    <x v="1"/>
    <x v="6"/>
    <s v="TINTA PISO AMARELO 18L FUTURA"/>
    <x v="7"/>
    <x v="14"/>
    <x v="113"/>
    <x v="29"/>
    <x v="107"/>
    <x v="107"/>
    <n v="480"/>
    <x v="12"/>
    <s v="ago-2025"/>
    <x v="14"/>
    <x v="0"/>
    <x v="0"/>
    <x v="2"/>
    <x v="22"/>
    <s v="ENTREGUE"/>
    <x v="1"/>
    <m/>
  </r>
  <r>
    <d v="2025-08-18T00:00:00"/>
    <x v="14"/>
    <x v="1"/>
    <x v="6"/>
    <s v="TINTA PISO VERMELHO SEGURANÇA 18L FUTURA"/>
    <x v="4"/>
    <x v="14"/>
    <x v="113"/>
    <x v="29"/>
    <x v="108"/>
    <x v="107"/>
    <n v="720"/>
    <x v="12"/>
    <s v="ago-2025"/>
    <x v="14"/>
    <x v="0"/>
    <x v="0"/>
    <x v="2"/>
    <x v="22"/>
    <s v="ENTREGUE"/>
    <x v="1"/>
    <m/>
  </r>
  <r>
    <d v="2025-08-18T00:00:00"/>
    <x v="14"/>
    <x v="1"/>
    <x v="6"/>
    <s v="ROLO 23CM LA CARNEIRO 1316 TIGRE"/>
    <x v="9"/>
    <x v="1"/>
    <x v="113"/>
    <x v="29"/>
    <x v="301"/>
    <x v="263"/>
    <n v="174"/>
    <x v="12"/>
    <s v="ago-2025"/>
    <x v="14"/>
    <x v="0"/>
    <x v="0"/>
    <x v="2"/>
    <x v="22"/>
    <s v="ENTREGUE"/>
    <x v="1"/>
    <m/>
  </r>
  <r>
    <d v="2025-08-18T00:00:00"/>
    <x v="14"/>
    <x v="1"/>
    <x v="6"/>
    <s v="SUPORTE PARA ROLO 1301 23CM TIGRE"/>
    <x v="9"/>
    <x v="1"/>
    <x v="113"/>
    <x v="29"/>
    <x v="226"/>
    <x v="184"/>
    <n v="39"/>
    <x v="12"/>
    <s v="ago-2025"/>
    <x v="14"/>
    <x v="0"/>
    <x v="0"/>
    <x v="2"/>
    <x v="22"/>
    <s v="ENTREGUE"/>
    <x v="1"/>
    <m/>
  </r>
  <r>
    <d v="2025-08-18T00:00:00"/>
    <x v="14"/>
    <x v="1"/>
    <x v="6"/>
    <s v="ROLO 15CM LA SINTETICA C/CABO 1366 TIGRE"/>
    <x v="14"/>
    <x v="1"/>
    <x v="113"/>
    <x v="29"/>
    <x v="302"/>
    <x v="89"/>
    <n v="70"/>
    <x v="12"/>
    <s v="ago-2025"/>
    <x v="14"/>
    <x v="0"/>
    <x v="0"/>
    <x v="2"/>
    <x v="22"/>
    <s v="ENTREGUE"/>
    <x v="1"/>
    <m/>
  </r>
  <r>
    <d v="2025-08-18T00:00:00"/>
    <x v="14"/>
    <x v="1"/>
    <x v="6"/>
    <s v="TRINCHA 500 - 2 LATEX &amp; ACRILICA TIGRE"/>
    <x v="3"/>
    <x v="1"/>
    <x v="113"/>
    <x v="29"/>
    <x v="109"/>
    <x v="108"/>
    <n v="49"/>
    <x v="12"/>
    <s v="ago-2025"/>
    <x v="14"/>
    <x v="0"/>
    <x v="0"/>
    <x v="2"/>
    <x v="22"/>
    <s v="ENTREGUE"/>
    <x v="1"/>
    <m/>
  </r>
  <r>
    <d v="2025-08-18T00:00:00"/>
    <x v="14"/>
    <x v="1"/>
    <x v="6"/>
    <s v="RESINA ACR BRI 18L EUCATEX"/>
    <x v="2"/>
    <x v="14"/>
    <x v="113"/>
    <x v="29"/>
    <x v="186"/>
    <x v="56"/>
    <n v="1760"/>
    <x v="12"/>
    <s v="ago-2025"/>
    <x v="14"/>
    <x v="0"/>
    <x v="0"/>
    <x v="2"/>
    <x v="22"/>
    <s v="ENTREGUE"/>
    <x v="1"/>
    <m/>
  </r>
  <r>
    <d v="2025-08-18T00:00:00"/>
    <x v="14"/>
    <x v="1"/>
    <x v="6"/>
    <s v="TINTA PISO AZUL 18L FUTURA"/>
    <x v="2"/>
    <x v="14"/>
    <x v="113"/>
    <x v="29"/>
    <x v="187"/>
    <x v="107"/>
    <n v="960"/>
    <x v="12"/>
    <s v="ago-2025"/>
    <x v="14"/>
    <x v="0"/>
    <x v="0"/>
    <x v="2"/>
    <x v="22"/>
    <s v="ENTREGUE"/>
    <x v="1"/>
    <m/>
  </r>
  <r>
    <d v="2025-08-18T00:00:00"/>
    <x v="14"/>
    <x v="1"/>
    <x v="6"/>
    <s v="TINTA PISO VERDE 3,6L FUTURA"/>
    <x v="1"/>
    <x v="6"/>
    <x v="113"/>
    <x v="29"/>
    <x v="303"/>
    <x v="23"/>
    <n v="84"/>
    <x v="12"/>
    <s v="ago-2025"/>
    <x v="14"/>
    <x v="0"/>
    <x v="0"/>
    <x v="2"/>
    <x v="22"/>
    <s v="ENTREGUE"/>
    <x v="1"/>
    <m/>
  </r>
  <r>
    <d v="2025-08-18T00:00:00"/>
    <x v="14"/>
    <x v="1"/>
    <x v="6"/>
    <s v="TINTA PISO BRANCO 3,6L FUTURA"/>
    <x v="1"/>
    <x v="6"/>
    <x v="113"/>
    <x v="29"/>
    <x v="191"/>
    <x v="23"/>
    <n v="84"/>
    <x v="12"/>
    <s v="ago-2025"/>
    <x v="14"/>
    <x v="0"/>
    <x v="0"/>
    <x v="2"/>
    <x v="22"/>
    <s v="ENTREGUE"/>
    <x v="1"/>
    <m/>
  </r>
  <r>
    <d v="2025-08-18T00:00:00"/>
    <x v="14"/>
    <x v="1"/>
    <x v="6"/>
    <s v="FITA CREPE 24MM X 50M ADERE"/>
    <x v="25"/>
    <x v="1"/>
    <x v="113"/>
    <x v="29"/>
    <x v="227"/>
    <x v="206"/>
    <n v="150"/>
    <x v="12"/>
    <s v="ago-2025"/>
    <x v="14"/>
    <x v="0"/>
    <x v="0"/>
    <x v="2"/>
    <x v="22"/>
    <s v="ENTREGUE"/>
    <x v="1"/>
    <m/>
  </r>
  <r>
    <d v="2025-08-18T00:00:00"/>
    <x v="12"/>
    <x v="1"/>
    <x v="6"/>
    <s v="CORALIT BRI AZUL MAR ULTRA RESIST 3,6L CORAL"/>
    <x v="7"/>
    <x v="6"/>
    <x v="114"/>
    <x v="29"/>
    <x v="304"/>
    <x v="264"/>
    <n v="298"/>
    <x v="12"/>
    <s v="ago-2025"/>
    <x v="13"/>
    <x v="0"/>
    <x v="0"/>
    <x v="2"/>
    <x v="22"/>
    <s v="ENTREGUE"/>
    <x v="1"/>
    <m/>
  </r>
  <r>
    <d v="2025-08-18T00:00:00"/>
    <x v="2"/>
    <x v="2"/>
    <x v="0"/>
    <s v="TB RD 31,75 X 1,50 MM (1.1/4&quot;) GALV"/>
    <x v="7"/>
    <x v="5"/>
    <x v="115"/>
    <x v="25"/>
    <x v="305"/>
    <x v="143"/>
    <n v="132"/>
    <x v="12"/>
    <s v="ago-2025"/>
    <x v="22"/>
    <x v="0"/>
    <x v="0"/>
    <x v="1"/>
    <x v="17"/>
    <s v="ENTREGUE"/>
    <x v="1"/>
    <m/>
  </r>
  <r>
    <d v="2025-08-18T00:00:00"/>
    <x v="2"/>
    <x v="2"/>
    <x v="0"/>
    <s v="IPI"/>
    <x v="1"/>
    <x v="1"/>
    <x v="115"/>
    <x v="25"/>
    <x v="306"/>
    <x v="265"/>
    <n v="4.29"/>
    <x v="12"/>
    <s v="ago-2025"/>
    <x v="22"/>
    <x v="0"/>
    <x v="0"/>
    <x v="1"/>
    <x v="17"/>
    <s v="ENTREGUE"/>
    <x v="1"/>
    <m/>
  </r>
  <r>
    <d v="2025-08-18T00:00:00"/>
    <x v="5"/>
    <x v="1"/>
    <x v="1"/>
    <s v="CAÇAMBA"/>
    <x v="1"/>
    <x v="1"/>
    <x v="116"/>
    <x v="56"/>
    <x v="1"/>
    <x v="266"/>
    <n v="380"/>
    <x v="12"/>
    <s v="ago-2025"/>
    <x v="1"/>
    <x v="0"/>
    <x v="0"/>
    <x v="2"/>
    <x v="22"/>
    <s v="ENTREGUE"/>
    <x v="1"/>
    <m/>
  </r>
  <r>
    <d v="2025-08-18T00:00:00"/>
    <x v="10"/>
    <x v="1"/>
    <x v="0"/>
    <s v="Roda Forro U PVC Plasbil - 6000mm | NCM: 39162000"/>
    <x v="14"/>
    <x v="1"/>
    <x v="117"/>
    <x v="27"/>
    <x v="307"/>
    <x v="267"/>
    <n v="97.85"/>
    <x v="12"/>
    <s v="ago-2025"/>
    <x v="3"/>
    <x v="0"/>
    <x v="0"/>
    <x v="4"/>
    <x v="15"/>
    <s v="ENTREGUE"/>
    <x v="1"/>
    <m/>
  </r>
  <r>
    <d v="2025-08-18T00:00:00"/>
    <x v="10"/>
    <x v="1"/>
    <x v="0"/>
    <s v="Forro PVC Plasbil - Forro PVC-Gemini Frisado-7x200x4000mm - Branco | NCM: 39162000"/>
    <x v="28"/>
    <x v="1"/>
    <x v="117"/>
    <x v="27"/>
    <x v="308"/>
    <x v="268"/>
    <n v="498.44999999999993"/>
    <x v="12"/>
    <s v="ago-2025"/>
    <x v="3"/>
    <x v="0"/>
    <x v="0"/>
    <x v="4"/>
    <x v="15"/>
    <s v="ENTREGUE"/>
    <x v="1"/>
    <m/>
  </r>
  <r>
    <d v="2025-08-18T00:00:00"/>
    <x v="18"/>
    <x v="2"/>
    <x v="0"/>
    <s v="FENIX 1300/23 ROLO LA ZERO RESPINGO 23CM"/>
    <x v="9"/>
    <x v="1"/>
    <x v="118"/>
    <x v="13"/>
    <x v="309"/>
    <x v="269"/>
    <n v="53.94"/>
    <x v="12"/>
    <s v="ago-2025"/>
    <x v="10"/>
    <x v="0"/>
    <x v="0"/>
    <x v="2"/>
    <x v="22"/>
    <s v="ENTREGUE"/>
    <x v="1"/>
    <m/>
  </r>
  <r>
    <d v="2025-08-18T00:00:00"/>
    <x v="18"/>
    <x v="2"/>
    <x v="0"/>
    <s v="FENIX 3501/23 SUPORTE DE PRESSAO REFORCADO P/ ROLO 23CM"/>
    <x v="9"/>
    <x v="1"/>
    <x v="118"/>
    <x v="13"/>
    <x v="310"/>
    <x v="41"/>
    <n v="29.94"/>
    <x v="12"/>
    <s v="ago-2025"/>
    <x v="10"/>
    <x v="0"/>
    <x v="0"/>
    <x v="2"/>
    <x v="22"/>
    <s v="ENTREGUE"/>
    <x v="1"/>
    <m/>
  </r>
  <r>
    <d v="2025-08-18T00:00:00"/>
    <x v="18"/>
    <x v="2"/>
    <x v="0"/>
    <s v="FUTURA FUTURIT ESM SINT.BRILHO GELO 3,6L"/>
    <x v="38"/>
    <x v="1"/>
    <x v="118"/>
    <x v="13"/>
    <x v="311"/>
    <x v="42"/>
    <n v="2157.6000000000004"/>
    <x v="12"/>
    <s v="ago-2025"/>
    <x v="10"/>
    <x v="0"/>
    <x v="0"/>
    <x v="2"/>
    <x v="22"/>
    <s v="ENTREGUE"/>
    <x v="1"/>
    <m/>
  </r>
  <r>
    <d v="2025-08-18T00:00:00"/>
    <x v="18"/>
    <x v="2"/>
    <x v="0"/>
    <s v="FUTURA MASSA CORRIDA PVA BALDE 25KG ["/>
    <x v="1"/>
    <x v="1"/>
    <x v="118"/>
    <x v="13"/>
    <x v="312"/>
    <x v="203"/>
    <n v="69.900000000000006"/>
    <x v="12"/>
    <s v="ago-2025"/>
    <x v="10"/>
    <x v="0"/>
    <x v="0"/>
    <x v="2"/>
    <x v="22"/>
    <s v="ENTREGUE"/>
    <x v="1"/>
    <m/>
  </r>
  <r>
    <d v="2025-08-18T00:00:00"/>
    <x v="18"/>
    <x v="2"/>
    <x v="0"/>
    <s v="FUTURA STANDARD SUPER RENDIMENTO BRANCO 18L"/>
    <x v="4"/>
    <x v="1"/>
    <x v="118"/>
    <x v="13"/>
    <x v="223"/>
    <x v="204"/>
    <n v="749.7"/>
    <x v="12"/>
    <s v="ago-2025"/>
    <x v="10"/>
    <x v="0"/>
    <x v="0"/>
    <x v="2"/>
    <x v="22"/>
    <s v="ENTREGUE"/>
    <x v="1"/>
    <m/>
  </r>
  <r>
    <d v="2025-08-18T00:00:00"/>
    <x v="18"/>
    <x v="2"/>
    <x v="0"/>
    <s v="ITAQUA AGUARRAZ 5L"/>
    <x v="7"/>
    <x v="1"/>
    <x v="118"/>
    <x v="13"/>
    <x v="313"/>
    <x v="203"/>
    <n v="139.80000000000001"/>
    <x v="12"/>
    <s v="ago-2025"/>
    <x v="10"/>
    <x v="0"/>
    <x v="0"/>
    <x v="2"/>
    <x v="22"/>
    <s v="ENTREGUE"/>
    <x v="1"/>
    <m/>
  </r>
  <r>
    <d v="2025-08-18T00:00:00"/>
    <x v="18"/>
    <x v="2"/>
    <x v="0"/>
    <s v="ITAQUA THINNER 116 5L"/>
    <x v="7"/>
    <x v="1"/>
    <x v="118"/>
    <x v="13"/>
    <x v="314"/>
    <x v="203"/>
    <n v="139.80000000000001"/>
    <x v="12"/>
    <s v="ago-2025"/>
    <x v="10"/>
    <x v="0"/>
    <x v="0"/>
    <x v="2"/>
    <x v="22"/>
    <s v="ENTREGUE"/>
    <x v="1"/>
    <m/>
  </r>
  <r>
    <d v="2025-08-18T00:00:00"/>
    <x v="18"/>
    <x v="2"/>
    <x v="0"/>
    <s v="ROMA 301/005 TRINCHA CABO PRETO/CERDA GRIS 301 2&quot;"/>
    <x v="2"/>
    <x v="1"/>
    <x v="118"/>
    <x v="13"/>
    <x v="315"/>
    <x v="41"/>
    <n v="19.96"/>
    <x v="12"/>
    <s v="ago-2025"/>
    <x v="10"/>
    <x v="0"/>
    <x v="0"/>
    <x v="2"/>
    <x v="22"/>
    <s v="ENTREGUE"/>
    <x v="1"/>
    <m/>
  </r>
  <r>
    <d v="2025-08-18T00:00:00"/>
    <x v="4"/>
    <x v="2"/>
    <x v="0"/>
    <s v="BASE MF CORALIT ALTO BRILHO ULTRA RESIST 3,2L CORAL AZUL MAR - RM GL RM163 CORALIT ULTRA RESISTENCIA"/>
    <x v="2"/>
    <x v="1"/>
    <x v="119"/>
    <x v="29"/>
    <x v="316"/>
    <x v="264"/>
    <n v="596"/>
    <x v="12"/>
    <s v="ago-2025"/>
    <x v="14"/>
    <x v="0"/>
    <x v="0"/>
    <x v="2"/>
    <x v="22"/>
    <s v="ENTREGUE"/>
    <x v="1"/>
    <m/>
  </r>
  <r>
    <d v="2025-08-18T00:00:00"/>
    <x v="4"/>
    <x v="2"/>
    <x v="0"/>
    <s v="PISO AZUL 18L SUVINIL"/>
    <x v="14"/>
    <x v="1"/>
    <x v="119"/>
    <x v="29"/>
    <x v="317"/>
    <x v="270"/>
    <n v="1745"/>
    <x v="12"/>
    <s v="ago-2025"/>
    <x v="14"/>
    <x v="0"/>
    <x v="0"/>
    <x v="2"/>
    <x v="22"/>
    <s v="ENTREGUE"/>
    <x v="1"/>
    <m/>
  </r>
  <r>
    <d v="2025-08-18T00:00:00"/>
    <x v="4"/>
    <x v="2"/>
    <x v="0"/>
    <s v="LONA PRETA EXTRA FINA 4X100"/>
    <x v="1"/>
    <x v="1"/>
    <x v="119"/>
    <x v="29"/>
    <x v="318"/>
    <x v="271"/>
    <n v="179"/>
    <x v="12"/>
    <s v="ago-2025"/>
    <x v="14"/>
    <x v="0"/>
    <x v="0"/>
    <x v="2"/>
    <x v="22"/>
    <s v="ENTREGUE"/>
    <x v="1"/>
    <m/>
  </r>
  <r>
    <d v="2025-08-18T00:00:00"/>
    <x v="4"/>
    <x v="2"/>
    <x v="0"/>
    <s v="MASSA CORRIDA 25KG BALDE FUTURA"/>
    <x v="1"/>
    <x v="1"/>
    <x v="119"/>
    <x v="29"/>
    <x v="319"/>
    <x v="272"/>
    <n v="64"/>
    <x v="12"/>
    <s v="ago-2025"/>
    <x v="14"/>
    <x v="0"/>
    <x v="0"/>
    <x v="2"/>
    <x v="22"/>
    <s v="ENTREGUE"/>
    <x v="1"/>
    <m/>
  </r>
  <r>
    <d v="2025-08-18T00:00:00"/>
    <x v="4"/>
    <x v="2"/>
    <x v="0"/>
    <s v="SUPER RENDIMENTO BRANCO 18L FUTURA"/>
    <x v="2"/>
    <x v="1"/>
    <x v="119"/>
    <x v="29"/>
    <x v="272"/>
    <x v="250"/>
    <n v="1040"/>
    <x v="12"/>
    <s v="ago-2025"/>
    <x v="14"/>
    <x v="0"/>
    <x v="0"/>
    <x v="2"/>
    <x v="22"/>
    <s v="ENTREGUE"/>
    <x v="1"/>
    <m/>
  </r>
  <r>
    <d v="2025-08-18T00:00:00"/>
    <x v="4"/>
    <x v="2"/>
    <x v="0"/>
    <s v="ROLO 23CM LA ANTIRRESPINGO ECON 1376 TIGRE"/>
    <x v="14"/>
    <x v="1"/>
    <x v="119"/>
    <x v="29"/>
    <x v="225"/>
    <x v="205"/>
    <n v="55"/>
    <x v="12"/>
    <s v="ago-2025"/>
    <x v="14"/>
    <x v="0"/>
    <x v="0"/>
    <x v="2"/>
    <x v="22"/>
    <s v="ENTREGUE"/>
    <x v="1"/>
    <m/>
  </r>
  <r>
    <d v="2025-08-18T00:00:00"/>
    <x v="4"/>
    <x v="2"/>
    <x v="0"/>
    <s v="TRINCHA 500 - 2 LATEX &amp; ACRILICA TIGRE"/>
    <x v="2"/>
    <x v="1"/>
    <x v="119"/>
    <x v="29"/>
    <x v="109"/>
    <x v="108"/>
    <n v="19.600000000000001"/>
    <x v="12"/>
    <s v="ago-2025"/>
    <x v="14"/>
    <x v="0"/>
    <x v="0"/>
    <x v="2"/>
    <x v="22"/>
    <s v="ENTREGUE"/>
    <x v="1"/>
    <m/>
  </r>
  <r>
    <d v="2025-08-18T00:00:00"/>
    <x v="4"/>
    <x v="2"/>
    <x v="0"/>
    <s v="LIXA MASSA 100 TIGRE"/>
    <x v="1"/>
    <x v="1"/>
    <x v="119"/>
    <x v="29"/>
    <x v="320"/>
    <x v="273"/>
    <n v="0.6"/>
    <x v="12"/>
    <s v="ago-2025"/>
    <x v="14"/>
    <x v="0"/>
    <x v="0"/>
    <x v="2"/>
    <x v="22"/>
    <s v="ENTREGUE"/>
    <x v="1"/>
    <m/>
  </r>
  <r>
    <d v="2025-08-18T00:00:00"/>
    <x v="4"/>
    <x v="2"/>
    <x v="0"/>
    <s v="AGUARRÁS 5L ITAQUA"/>
    <x v="1"/>
    <x v="1"/>
    <x v="119"/>
    <x v="29"/>
    <x v="321"/>
    <x v="274"/>
    <n v="69"/>
    <x v="12"/>
    <s v="ago-2025"/>
    <x v="14"/>
    <x v="0"/>
    <x v="0"/>
    <x v="2"/>
    <x v="22"/>
    <s v="ENTREGUE"/>
    <x v="1"/>
    <m/>
  </r>
  <r>
    <d v="2025-08-18T00:00:00"/>
    <x v="4"/>
    <x v="2"/>
    <x v="0"/>
    <s v="SUPORTE PARA ROLO 1301 23CM TIGRE"/>
    <x v="14"/>
    <x v="1"/>
    <x v="119"/>
    <x v="29"/>
    <x v="226"/>
    <x v="184"/>
    <n v="32.5"/>
    <x v="12"/>
    <s v="ago-2025"/>
    <x v="14"/>
    <x v="0"/>
    <x v="0"/>
    <x v="2"/>
    <x v="22"/>
    <s v="ENTREGUE"/>
    <x v="1"/>
    <m/>
  </r>
  <r>
    <d v="2025-08-19T00:00:00"/>
    <x v="15"/>
    <x v="1"/>
    <x v="0"/>
    <s v="FUTURA PREMIUM TINTA PARA PISO AZUL 18L"/>
    <x v="1"/>
    <x v="14"/>
    <x v="120"/>
    <x v="13"/>
    <x v="322"/>
    <x v="204"/>
    <n v="249.9"/>
    <x v="13"/>
    <s v="ago-2025"/>
    <x v="3"/>
    <x v="0"/>
    <x v="0"/>
    <x v="2"/>
    <x v="15"/>
    <s v="ENTREGUE"/>
    <x v="1"/>
    <m/>
  </r>
  <r>
    <d v="2025-08-19T00:00:00"/>
    <x v="4"/>
    <x v="2"/>
    <x v="4"/>
    <s v="UNIDUT RETO ALUM 2"/>
    <x v="5"/>
    <x v="1"/>
    <x v="121"/>
    <x v="5"/>
    <x v="323"/>
    <x v="238"/>
    <n v="560"/>
    <x v="13"/>
    <s v="ago-2025"/>
    <x v="17"/>
    <x v="0"/>
    <x v="0"/>
    <x v="1"/>
    <x v="22"/>
    <s v="ENTREGUE"/>
    <x v="1"/>
    <m/>
  </r>
  <r>
    <d v="2025-08-19T00:00:00"/>
    <x v="4"/>
    <x v="2"/>
    <x v="4"/>
    <s v="UNIDUT MULTIPLO 2"/>
    <x v="5"/>
    <x v="1"/>
    <x v="121"/>
    <x v="5"/>
    <x v="324"/>
    <x v="58"/>
    <n v="445"/>
    <x v="13"/>
    <s v="ago-2025"/>
    <x v="17"/>
    <x v="0"/>
    <x v="0"/>
    <x v="1"/>
    <x v="22"/>
    <s v="ENTREGUE"/>
    <x v="1"/>
    <m/>
  </r>
  <r>
    <d v="2025-08-19T00:00:00"/>
    <x v="4"/>
    <x v="2"/>
    <x v="4"/>
    <s v="ELETRODUTO GALV MED 3 (1,11) C/LV"/>
    <x v="1"/>
    <x v="1"/>
    <x v="121"/>
    <x v="5"/>
    <x v="325"/>
    <x v="275"/>
    <n v="130"/>
    <x v="13"/>
    <s v="ago-2025"/>
    <x v="17"/>
    <x v="0"/>
    <x v="0"/>
    <x v="1"/>
    <x v="22"/>
    <s v="ENTREGUE"/>
    <x v="1"/>
    <m/>
  </r>
  <r>
    <d v="2025-08-19T00:00:00"/>
    <x v="4"/>
    <x v="2"/>
    <x v="4"/>
    <s v="UNIDUT CONICO ALUM 3"/>
    <x v="7"/>
    <x v="1"/>
    <x v="121"/>
    <x v="5"/>
    <x v="326"/>
    <x v="276"/>
    <n v="59.6"/>
    <x v="13"/>
    <s v="ago-2025"/>
    <x v="17"/>
    <x v="0"/>
    <x v="0"/>
    <x v="1"/>
    <x v="22"/>
    <s v="ENTREGUE"/>
    <x v="1"/>
    <m/>
  </r>
  <r>
    <d v="2025-08-19T00:00:00"/>
    <x v="4"/>
    <x v="2"/>
    <x v="4"/>
    <s v="CONDULETE MULTIPLO C/TP X 3"/>
    <x v="1"/>
    <x v="1"/>
    <x v="121"/>
    <x v="5"/>
    <x v="327"/>
    <x v="277"/>
    <n v="258"/>
    <x v="13"/>
    <s v="ago-2025"/>
    <x v="17"/>
    <x v="0"/>
    <x v="0"/>
    <x v="1"/>
    <x v="22"/>
    <s v="ENTREGUE"/>
    <x v="1"/>
    <m/>
  </r>
  <r>
    <d v="2025-08-19T00:00:00"/>
    <x v="4"/>
    <x v="2"/>
    <x v="4"/>
    <s v="INTERRUPTOR SIMPLES 10A AM GRIS"/>
    <x v="1"/>
    <x v="1"/>
    <x v="121"/>
    <x v="5"/>
    <x v="328"/>
    <x v="278"/>
    <n v="3.9"/>
    <x v="13"/>
    <s v="ago-2025"/>
    <x v="17"/>
    <x v="0"/>
    <x v="0"/>
    <x v="1"/>
    <x v="22"/>
    <s v="ENTREGUE"/>
    <x v="1"/>
    <m/>
  </r>
  <r>
    <d v="2025-08-19T00:00:00"/>
    <x v="4"/>
    <x v="2"/>
    <x v="4"/>
    <s v="TAMPA ALUM P/1 INT SIMPLES 1/2 - 3/4"/>
    <x v="1"/>
    <x v="1"/>
    <x v="121"/>
    <x v="5"/>
    <x v="329"/>
    <x v="61"/>
    <n v="2.2000000000000002"/>
    <x v="13"/>
    <s v="ago-2025"/>
    <x v="17"/>
    <x v="0"/>
    <x v="0"/>
    <x v="1"/>
    <x v="22"/>
    <s v="ENTREGUE"/>
    <x v="1"/>
    <m/>
  </r>
  <r>
    <d v="2025-08-19T00:00:00"/>
    <x v="5"/>
    <x v="1"/>
    <x v="1"/>
    <s v="WC QUÍMICO STANDARD O01XZV, LIMPEZA SEMANAL"/>
    <x v="1"/>
    <x v="1"/>
    <x v="122"/>
    <x v="57"/>
    <x v="330"/>
    <x v="279"/>
    <n v="950"/>
    <x v="13"/>
    <s v="ago-2025"/>
    <x v="5"/>
    <x v="0"/>
    <x v="0"/>
    <x v="1"/>
    <x v="22"/>
    <s v="ENTREGUE"/>
    <x v="1"/>
    <m/>
  </r>
  <r>
    <d v="2025-08-19T00:00:00"/>
    <x v="13"/>
    <x v="1"/>
    <x v="1"/>
    <s v="ANDAIME DE 1,5 C/"/>
    <x v="14"/>
    <x v="8"/>
    <x v="123"/>
    <x v="58"/>
    <x v="331"/>
    <x v="101"/>
    <n v="125"/>
    <x v="13"/>
    <s v="ago-2025"/>
    <x v="3"/>
    <x v="0"/>
    <x v="0"/>
    <x v="1"/>
    <x v="22"/>
    <s v="ENTREGUE"/>
    <x v="1"/>
    <m/>
  </r>
  <r>
    <d v="2025-08-19T00:00:00"/>
    <x v="13"/>
    <x v="1"/>
    <x v="1"/>
    <s v="DIAGONAIS"/>
    <x v="7"/>
    <x v="1"/>
    <x v="123"/>
    <x v="58"/>
    <x v="277"/>
    <x v="80"/>
    <n v="0"/>
    <x v="13"/>
    <s v="ago-2025"/>
    <x v="3"/>
    <x v="0"/>
    <x v="0"/>
    <x v="1"/>
    <x v="22"/>
    <s v="ENTREGUE"/>
    <x v="1"/>
    <m/>
  </r>
  <r>
    <d v="2025-08-19T00:00:00"/>
    <x v="13"/>
    <x v="1"/>
    <x v="1"/>
    <s v="PISOS METÁLICOS 1,5"/>
    <x v="2"/>
    <x v="1"/>
    <x v="123"/>
    <x v="58"/>
    <x v="332"/>
    <x v="101"/>
    <n v="100"/>
    <x v="13"/>
    <s v="ago-2025"/>
    <x v="3"/>
    <x v="0"/>
    <x v="0"/>
    <x v="1"/>
    <x v="22"/>
    <s v="ENTREGUE"/>
    <x v="1"/>
    <m/>
  </r>
  <r>
    <d v="2025-08-19T00:00:00"/>
    <x v="13"/>
    <x v="1"/>
    <x v="1"/>
    <s v="RODAS GIRATÓRIAS C/ FREIO"/>
    <x v="2"/>
    <x v="1"/>
    <x v="123"/>
    <x v="58"/>
    <x v="333"/>
    <x v="101"/>
    <n v="100"/>
    <x v="13"/>
    <s v="ago-2025"/>
    <x v="3"/>
    <x v="0"/>
    <x v="0"/>
    <x v="1"/>
    <x v="22"/>
    <s v="ENTREGUE"/>
    <x v="1"/>
    <m/>
  </r>
  <r>
    <d v="2025-08-19T00:00:00"/>
    <x v="13"/>
    <x v="1"/>
    <x v="1"/>
    <s v="ESCADAS P/ ANDAIME"/>
    <x v="7"/>
    <x v="1"/>
    <x v="123"/>
    <x v="58"/>
    <x v="334"/>
    <x v="109"/>
    <n v="40"/>
    <x v="13"/>
    <s v="ago-2025"/>
    <x v="3"/>
    <x v="0"/>
    <x v="0"/>
    <x v="1"/>
    <x v="22"/>
    <s v="ENTREGUE"/>
    <x v="1"/>
    <m/>
  </r>
  <r>
    <d v="2025-08-19T00:00:00"/>
    <x v="13"/>
    <x v="1"/>
    <x v="1"/>
    <s v="FRETE DE RETIRA"/>
    <x v="1"/>
    <x v="1"/>
    <x v="123"/>
    <x v="58"/>
    <x v="335"/>
    <x v="280"/>
    <n v="100"/>
    <x v="13"/>
    <s v="ago-2025"/>
    <x v="3"/>
    <x v="0"/>
    <x v="0"/>
    <x v="1"/>
    <x v="22"/>
    <s v="ENTREGUE"/>
    <x v="1"/>
    <m/>
  </r>
  <r>
    <d v="2025-08-19T00:00:00"/>
    <x v="17"/>
    <x v="1"/>
    <x v="1"/>
    <s v="PAINEL 1X1"/>
    <x v="3"/>
    <x v="1"/>
    <x v="124"/>
    <x v="54"/>
    <x v="336"/>
    <x v="281"/>
    <n v="125"/>
    <x v="13"/>
    <s v="ago-2025"/>
    <x v="26"/>
    <x v="0"/>
    <x v="0"/>
    <x v="1"/>
    <x v="22"/>
    <s v="ENTREGUE"/>
    <x v="1"/>
    <m/>
  </r>
  <r>
    <d v="2025-08-19T00:00:00"/>
    <x v="10"/>
    <x v="1"/>
    <x v="1"/>
    <s v="CAÇAMBA"/>
    <x v="1"/>
    <x v="1"/>
    <x v="125"/>
    <x v="17"/>
    <x v="1"/>
    <x v="56"/>
    <n v="440"/>
    <x v="13"/>
    <s v="ago-2025"/>
    <x v="9"/>
    <x v="0"/>
    <x v="0"/>
    <x v="1"/>
    <x v="22"/>
    <s v="ENTREGUE"/>
    <x v="1"/>
    <m/>
  </r>
  <r>
    <d v="2025-08-19T00:00:00"/>
    <x v="19"/>
    <x v="0"/>
    <x v="1"/>
    <s v="TAXA DE MOBILIZAÇÃO"/>
    <x v="1"/>
    <x v="1"/>
    <x v="126"/>
    <x v="57"/>
    <x v="337"/>
    <x v="280"/>
    <n v="100"/>
    <x v="13"/>
    <s v="ago-2025"/>
    <x v="23"/>
    <x v="0"/>
    <x v="0"/>
    <x v="1"/>
    <x v="22"/>
    <s v="ENTREGUE"/>
    <x v="1"/>
    <m/>
  </r>
  <r>
    <d v="2025-08-19T00:00:00"/>
    <x v="20"/>
    <x v="1"/>
    <x v="5"/>
    <s v="ARGAMASSA PARA PORCELANATO INTERNO 20KG CINZA QUARTZOLIT"/>
    <x v="46"/>
    <x v="0"/>
    <x v="127"/>
    <x v="9"/>
    <x v="338"/>
    <x v="27"/>
    <n v="1720.8000000000002"/>
    <x v="13"/>
    <s v="ago-2025"/>
    <x v="7"/>
    <x v="0"/>
    <x v="0"/>
    <x v="10"/>
    <x v="23"/>
    <s v="ENTREGUE"/>
    <x v="1"/>
    <m/>
  </r>
  <r>
    <d v="2025-08-19T00:00:00"/>
    <x v="20"/>
    <x v="1"/>
    <x v="5"/>
    <s v="REJUNTE FLEXÍVEL, CINZA PLATINA, 5KG"/>
    <x v="47"/>
    <x v="3"/>
    <x v="127"/>
    <x v="9"/>
    <x v="339"/>
    <x v="282"/>
    <n v="17730.612000000001"/>
    <x v="13"/>
    <s v="ago-2025"/>
    <x v="7"/>
    <x v="0"/>
    <x v="0"/>
    <x v="10"/>
    <x v="23"/>
    <s v="ENTREGUE"/>
    <x v="1"/>
    <m/>
  </r>
  <r>
    <d v="2025-08-19T00:00:00"/>
    <x v="20"/>
    <x v="1"/>
    <x v="5"/>
    <s v="PORCELANATO YORK WH 87,7X87,7CM CAIXA 1,54M² RETIFICADO BRANCO"/>
    <x v="8"/>
    <x v="0"/>
    <x v="127"/>
    <x v="9"/>
    <x v="30"/>
    <x v="30"/>
    <n v="395.28"/>
    <x v="13"/>
    <s v="ago-2025"/>
    <x v="7"/>
    <x v="0"/>
    <x v="0"/>
    <x v="10"/>
    <x v="23"/>
    <s v="ENTREGUE"/>
    <x v="1"/>
    <m/>
  </r>
  <r>
    <d v="2025-08-19T00:00:00"/>
    <x v="20"/>
    <x v="1"/>
    <x v="5"/>
    <s v="FRETE"/>
    <x v="1"/>
    <x v="1"/>
    <x v="127"/>
    <x v="9"/>
    <x v="32"/>
    <x v="283"/>
    <n v="1647.28"/>
    <x v="13"/>
    <s v="ago-2025"/>
    <x v="7"/>
    <x v="0"/>
    <x v="0"/>
    <x v="10"/>
    <x v="23"/>
    <s v="ENTREGUE"/>
    <x v="1"/>
    <m/>
  </r>
  <r>
    <d v="2025-08-19T00:00:00"/>
    <x v="20"/>
    <x v="1"/>
    <x v="0"/>
    <s v="CUNHA P/PISO/AZ NIVEL.SLIM CORTAG C/100"/>
    <x v="3"/>
    <x v="1"/>
    <x v="128"/>
    <x v="22"/>
    <x v="73"/>
    <x v="73"/>
    <n v="240.10000000000002"/>
    <x v="13"/>
    <s v="ago-2025"/>
    <x v="3"/>
    <x v="0"/>
    <x v="0"/>
    <x v="1"/>
    <x v="22"/>
    <s v="ENTREGUE"/>
    <x v="1"/>
    <m/>
  </r>
  <r>
    <d v="2025-08-19T00:00:00"/>
    <x v="20"/>
    <x v="1"/>
    <x v="0"/>
    <s v="ESPACADOR NIVELADOR SLIM 2,0 MM C/1000 PCS"/>
    <x v="2"/>
    <x v="1"/>
    <x v="128"/>
    <x v="22"/>
    <x v="340"/>
    <x v="74"/>
    <n v="417.2"/>
    <x v="13"/>
    <s v="ago-2025"/>
    <x v="3"/>
    <x v="0"/>
    <x v="0"/>
    <x v="1"/>
    <x v="22"/>
    <s v="ENTREGUE"/>
    <x v="1"/>
    <m/>
  </r>
  <r>
    <d v="2025-08-19T00:00:00"/>
    <x v="21"/>
    <x v="1"/>
    <x v="0"/>
    <s v="CUNHA P/PISO/AZ NIVEL.SLIM CORTAG C/100"/>
    <x v="3"/>
    <x v="1"/>
    <x v="129"/>
    <x v="22"/>
    <x v="73"/>
    <x v="73"/>
    <n v="240.10000000000002"/>
    <x v="13"/>
    <s v="ago-2025"/>
    <x v="3"/>
    <x v="0"/>
    <x v="0"/>
    <x v="1"/>
    <x v="22"/>
    <s v="ENTREGUE"/>
    <x v="1"/>
    <m/>
  </r>
  <r>
    <d v="2025-08-19T00:00:00"/>
    <x v="21"/>
    <x v="1"/>
    <x v="0"/>
    <s v="ESPACADOR NIVELADOR SLIM 2,0 MM C/1000 PCS"/>
    <x v="2"/>
    <x v="1"/>
    <x v="129"/>
    <x v="22"/>
    <x v="340"/>
    <x v="74"/>
    <n v="417.2"/>
    <x v="13"/>
    <s v="ago-2025"/>
    <x v="3"/>
    <x v="0"/>
    <x v="0"/>
    <x v="1"/>
    <x v="22"/>
    <s v="ENTREGUE"/>
    <x v="1"/>
    <m/>
  </r>
  <r>
    <d v="2025-08-19T00:00:00"/>
    <x v="21"/>
    <x v="1"/>
    <x v="0"/>
    <s v="CAÇAMBA"/>
    <x v="1"/>
    <x v="1"/>
    <x v="130"/>
    <x v="59"/>
    <x v="1"/>
    <x v="284"/>
    <n v="320"/>
    <x v="13"/>
    <s v="ago-2025"/>
    <x v="1"/>
    <x v="2"/>
    <x v="0"/>
    <x v="4"/>
    <x v="18"/>
    <s v="ENTREGUE"/>
    <x v="1"/>
    <m/>
  </r>
  <r>
    <d v="2025-08-20T00:00:00"/>
    <x v="17"/>
    <x v="1"/>
    <x v="0"/>
    <s v="TEL AUTO-BROCANTE SX AUTO BR CH.5/16 N12X3"/>
    <x v="14"/>
    <x v="7"/>
    <x v="131"/>
    <x v="60"/>
    <x v="341"/>
    <x v="285"/>
    <n v="190.25"/>
    <x v="14"/>
    <s v="ago-2025"/>
    <x v="3"/>
    <x v="0"/>
    <x v="1"/>
    <x v="1"/>
    <x v="15"/>
    <s v="ENTREGUE"/>
    <x v="1"/>
    <m/>
  </r>
  <r>
    <d v="2025-08-20T00:00:00"/>
    <x v="17"/>
    <x v="1"/>
    <x v="0"/>
    <s v="TEL AUTO-BROCANTE SX AUTO BR CH.5/16 N12X1"/>
    <x v="9"/>
    <x v="7"/>
    <x v="131"/>
    <x v="60"/>
    <x v="342"/>
    <x v="286"/>
    <n v="98.28"/>
    <x v="14"/>
    <s v="ago-2025"/>
    <x v="3"/>
    <x v="0"/>
    <x v="1"/>
    <x v="1"/>
    <x v="15"/>
    <s v="ENTREGUE"/>
    <x v="1"/>
    <m/>
  </r>
  <r>
    <d v="2025-08-20T00:00:00"/>
    <x v="17"/>
    <x v="1"/>
    <x v="0"/>
    <s v="TEL AUTO-BROCANTE P/EMENDA SX AUTO BR CH.5/16 N12X7/8 COSTURA"/>
    <x v="4"/>
    <x v="7"/>
    <x v="131"/>
    <x v="60"/>
    <x v="343"/>
    <x v="287"/>
    <n v="59.22"/>
    <x v="14"/>
    <s v="ago-2025"/>
    <x v="3"/>
    <x v="0"/>
    <x v="1"/>
    <x v="1"/>
    <x v="15"/>
    <s v="ENTREGUE"/>
    <x v="1"/>
    <m/>
  </r>
  <r>
    <d v="2025-08-20T00:00:00"/>
    <x v="12"/>
    <x v="1"/>
    <x v="0"/>
    <s v="CIMENTO CPII 50KG"/>
    <x v="5"/>
    <x v="0"/>
    <x v="132"/>
    <x v="11"/>
    <x v="36"/>
    <x v="36"/>
    <n v="1799.5"/>
    <x v="14"/>
    <s v="ago-2025"/>
    <x v="9"/>
    <x v="2"/>
    <x v="0"/>
    <x v="2"/>
    <x v="18"/>
    <s v="ENTREGUE"/>
    <x v="1"/>
    <m/>
  </r>
  <r>
    <d v="2025-08-20T00:00:00"/>
    <x v="9"/>
    <x v="1"/>
    <x v="0"/>
    <s v="CIMENTO CPII 50KG"/>
    <x v="15"/>
    <x v="0"/>
    <x v="133"/>
    <x v="11"/>
    <x v="36"/>
    <x v="36"/>
    <n v="1079.7"/>
    <x v="14"/>
    <s v="ago-2025"/>
    <x v="9"/>
    <x v="2"/>
    <x v="0"/>
    <x v="2"/>
    <x v="18"/>
    <s v="ENTREGUE"/>
    <x v="1"/>
    <m/>
  </r>
  <r>
    <d v="2025-08-20T00:00:00"/>
    <x v="9"/>
    <x v="1"/>
    <x v="0"/>
    <s v="AREIA GROSSA"/>
    <x v="4"/>
    <x v="4"/>
    <x v="133"/>
    <x v="11"/>
    <x v="344"/>
    <x v="288"/>
    <n v="557.70000000000005"/>
    <x v="14"/>
    <s v="ago-2025"/>
    <x v="9"/>
    <x v="2"/>
    <x v="0"/>
    <x v="2"/>
    <x v="18"/>
    <s v="ENTREGUE"/>
    <x v="1"/>
    <m/>
  </r>
  <r>
    <d v="2025-08-20T00:00:00"/>
    <x v="21"/>
    <x v="1"/>
    <x v="0"/>
    <s v="Argamassa para Porcelanato Interno 20kg Cinza Quartzolit, CINZA, 20KG"/>
    <x v="48"/>
    <x v="0"/>
    <x v="134"/>
    <x v="9"/>
    <x v="345"/>
    <x v="27"/>
    <n v="1183.0500000000002"/>
    <x v="14"/>
    <s v="ago-2025"/>
    <x v="7"/>
    <x v="0"/>
    <x v="0"/>
    <x v="6"/>
    <x v="23"/>
    <s v="ENTREGUE"/>
    <x v="1"/>
    <m/>
  </r>
  <r>
    <d v="2025-08-20T00:00:00"/>
    <x v="21"/>
    <x v="1"/>
    <x v="0"/>
    <s v="PORCELANATO RETIFICADO MUNARI BRANCO ACETINADO 60X60CM CAIXA 1,80 M² -"/>
    <x v="49"/>
    <x v="3"/>
    <x v="134"/>
    <x v="9"/>
    <x v="346"/>
    <x v="282"/>
    <n v="12305.574000000001"/>
    <x v="14"/>
    <s v="ago-2025"/>
    <x v="7"/>
    <x v="0"/>
    <x v="0"/>
    <x v="6"/>
    <x v="23"/>
    <s v="ENTREGUE"/>
    <x v="1"/>
    <m/>
  </r>
  <r>
    <d v="2025-08-20T00:00:00"/>
    <x v="21"/>
    <x v="1"/>
    <x v="0"/>
    <s v="Rejunte Flexível, Cinza Platina, 5kg, CINZA PLATINA, 5KG,"/>
    <x v="9"/>
    <x v="0"/>
    <x v="134"/>
    <x v="9"/>
    <x v="347"/>
    <x v="30"/>
    <n v="296.45999999999998"/>
    <x v="14"/>
    <s v="ago-2025"/>
    <x v="7"/>
    <x v="0"/>
    <x v="0"/>
    <x v="6"/>
    <x v="23"/>
    <s v="ENTREGUE"/>
    <x v="1"/>
    <m/>
  </r>
  <r>
    <d v="2025-08-20T00:00:00"/>
    <x v="21"/>
    <x v="1"/>
    <x v="0"/>
    <s v="FRETE"/>
    <x v="1"/>
    <x v="1"/>
    <x v="134"/>
    <x v="9"/>
    <x v="32"/>
    <x v="289"/>
    <n v="1144.1600000000001"/>
    <x v="14"/>
    <s v="ago-2025"/>
    <x v="7"/>
    <x v="0"/>
    <x v="0"/>
    <x v="6"/>
    <x v="23"/>
    <s v="ENTREGUE"/>
    <x v="1"/>
    <m/>
  </r>
  <r>
    <m/>
    <x v="22"/>
    <x v="3"/>
    <x v="7"/>
    <m/>
    <x v="10"/>
    <x v="2"/>
    <x v="5"/>
    <x v="4"/>
    <x v="20"/>
    <x v="20"/>
    <n v="0"/>
    <x v="2"/>
    <s v="jan-1900"/>
    <x v="4"/>
    <x v="1"/>
    <x v="2"/>
    <x v="3"/>
    <x v="3"/>
    <s v="ENTREGUE"/>
    <x v="1"/>
    <m/>
  </r>
  <r>
    <d v="2025-08-20T00:00:00"/>
    <x v="20"/>
    <x v="1"/>
    <x v="0"/>
    <s v="PAINEL STANDARD 12,5X1200X1800MM"/>
    <x v="0"/>
    <x v="1"/>
    <x v="135"/>
    <x v="16"/>
    <x v="46"/>
    <x v="47"/>
    <n v="748.8"/>
    <x v="14"/>
    <s v="ago-2025"/>
    <x v="2"/>
    <x v="0"/>
    <x v="1"/>
    <x v="4"/>
    <x v="20"/>
    <s v="ENTREGUE"/>
    <x v="1"/>
    <m/>
  </r>
  <r>
    <d v="2025-08-20T00:00:00"/>
    <x v="20"/>
    <x v="1"/>
    <x v="0"/>
    <s v="GUIA 70X30X3000MM"/>
    <x v="9"/>
    <x v="1"/>
    <x v="135"/>
    <x v="16"/>
    <x v="348"/>
    <x v="290"/>
    <n v="106.56"/>
    <x v="14"/>
    <s v="ago-2025"/>
    <x v="2"/>
    <x v="0"/>
    <x v="1"/>
    <x v="4"/>
    <x v="20"/>
    <s v="ENTREGUE"/>
    <x v="1"/>
    <m/>
  </r>
  <r>
    <d v="2025-08-20T00:00:00"/>
    <x v="20"/>
    <x v="1"/>
    <x v="0"/>
    <s v="MON TANTE 70X30X3000MM DRYWALL"/>
    <x v="28"/>
    <x v="1"/>
    <x v="135"/>
    <x v="16"/>
    <x v="349"/>
    <x v="291"/>
    <n v="283.35000000000002"/>
    <x v="14"/>
    <s v="ago-2025"/>
    <x v="2"/>
    <x v="0"/>
    <x v="1"/>
    <x v="4"/>
    <x v="20"/>
    <s v="ENTREGUE"/>
    <x v="1"/>
    <m/>
  </r>
  <r>
    <d v="2025-08-20T00:00:00"/>
    <x v="20"/>
    <x v="1"/>
    <x v="0"/>
    <s v="MAS SA PRONTA P/ DRYWALL MAXCRYL 15 KG"/>
    <x v="1"/>
    <x v="1"/>
    <x v="135"/>
    <x v="16"/>
    <x v="350"/>
    <x v="292"/>
    <n v="39.200000000000003"/>
    <x v="14"/>
    <s v="ago-2025"/>
    <x v="2"/>
    <x v="0"/>
    <x v="1"/>
    <x v="4"/>
    <x v="20"/>
    <s v="ENTREGUE"/>
    <x v="1"/>
    <m/>
  </r>
  <r>
    <d v="2025-08-20T00:00:00"/>
    <x v="20"/>
    <x v="1"/>
    <x v="0"/>
    <s v="FITA TELADA FIBATAPE ROLO 90M"/>
    <x v="1"/>
    <x v="1"/>
    <x v="135"/>
    <x v="16"/>
    <x v="52"/>
    <x v="53"/>
    <n v="28.47"/>
    <x v="14"/>
    <s v="ago-2025"/>
    <x v="2"/>
    <x v="0"/>
    <x v="1"/>
    <x v="4"/>
    <x v="20"/>
    <s v="ENTREGUE"/>
    <x v="1"/>
    <m/>
  </r>
  <r>
    <d v="2025-08-20T00:00:00"/>
    <x v="20"/>
    <x v="1"/>
    <x v="0"/>
    <s v="PAR AFUSO GN25 ANCORA"/>
    <x v="14"/>
    <x v="1"/>
    <x v="135"/>
    <x v="16"/>
    <x v="351"/>
    <x v="293"/>
    <n v="22.15"/>
    <x v="14"/>
    <s v="ago-2025"/>
    <x v="2"/>
    <x v="0"/>
    <x v="1"/>
    <x v="4"/>
    <x v="20"/>
    <s v="ENTREGUE"/>
    <x v="1"/>
    <m/>
  </r>
  <r>
    <d v="2025-08-20T00:00:00"/>
    <x v="20"/>
    <x v="1"/>
    <x v="0"/>
    <s v="KIT PORTA PRONTA P/ DRYWALL 82CMX95MM ESQUERDO"/>
    <x v="1"/>
    <x v="1"/>
    <x v="135"/>
    <x v="16"/>
    <x v="352"/>
    <x v="294"/>
    <n v="426.47"/>
    <x v="14"/>
    <s v="ago-2025"/>
    <x v="2"/>
    <x v="0"/>
    <x v="1"/>
    <x v="4"/>
    <x v="20"/>
    <s v="ENTREGUE"/>
    <x v="1"/>
    <m/>
  </r>
  <r>
    <d v="2025-08-20T00:00:00"/>
    <x v="15"/>
    <x v="1"/>
    <x v="0"/>
    <s v="AMANCO JOELHO 45 ESG. 150MM"/>
    <x v="3"/>
    <x v="1"/>
    <x v="136"/>
    <x v="3"/>
    <x v="353"/>
    <x v="295"/>
    <n v="339.5"/>
    <x v="14"/>
    <s v="ago-2025"/>
    <x v="25"/>
    <x v="0"/>
    <x v="1"/>
    <x v="1"/>
    <x v="15"/>
    <s v="ENTREGUE"/>
    <x v="1"/>
    <m/>
  </r>
  <r>
    <d v="2025-08-20T00:00:00"/>
    <x v="12"/>
    <x v="1"/>
    <x v="0"/>
    <s v="VIDRO INCOLOR 3MM COMUM – SÓ CORTADO"/>
    <x v="1"/>
    <x v="1"/>
    <x v="137"/>
    <x v="61"/>
    <x v="354"/>
    <x v="296"/>
    <n v="608"/>
    <x v="14"/>
    <s v="ago-2025"/>
    <x v="27"/>
    <x v="0"/>
    <x v="1"/>
    <x v="4"/>
    <x v="20"/>
    <s v="ENTREGUE"/>
    <x v="1"/>
    <m/>
  </r>
  <r>
    <d v="2025-08-20T00:00:00"/>
    <x v="12"/>
    <x v="1"/>
    <x v="0"/>
    <s v="0,690 x 0,120"/>
    <x v="15"/>
    <x v="1"/>
    <x v="137"/>
    <x v="61"/>
    <x v="355"/>
    <x v="80"/>
    <n v="0"/>
    <x v="14"/>
    <s v="ago-2025"/>
    <x v="27"/>
    <x v="0"/>
    <x v="1"/>
    <x v="4"/>
    <x v="20"/>
    <s v="ENTREGUE"/>
    <x v="1"/>
    <m/>
  </r>
  <r>
    <d v="2025-08-20T00:00:00"/>
    <x v="12"/>
    <x v="1"/>
    <x v="0"/>
    <s v="0,705 x 0,120"/>
    <x v="50"/>
    <x v="1"/>
    <x v="137"/>
    <x v="61"/>
    <x v="356"/>
    <x v="80"/>
    <n v="0"/>
    <x v="14"/>
    <s v="ago-2025"/>
    <x v="27"/>
    <x v="0"/>
    <x v="1"/>
    <x v="4"/>
    <x v="20"/>
    <s v="ENTREGUE"/>
    <x v="1"/>
    <m/>
  </r>
  <r>
    <d v="2025-08-20T00:00:00"/>
    <x v="12"/>
    <x v="1"/>
    <x v="0"/>
    <s v="0,690 x 0,300"/>
    <x v="2"/>
    <x v="1"/>
    <x v="137"/>
    <x v="61"/>
    <x v="357"/>
    <x v="80"/>
    <n v="0"/>
    <x v="14"/>
    <s v="ago-2025"/>
    <x v="27"/>
    <x v="0"/>
    <x v="1"/>
    <x v="4"/>
    <x v="20"/>
    <s v="ENTREGUE"/>
    <x v="1"/>
    <m/>
  </r>
  <r>
    <d v="2025-08-20T00:00:00"/>
    <x v="12"/>
    <x v="1"/>
    <x v="0"/>
    <s v="MASSA CINZA"/>
    <x v="0"/>
    <x v="11"/>
    <x v="137"/>
    <x v="61"/>
    <x v="358"/>
    <x v="106"/>
    <n v="160"/>
    <x v="14"/>
    <s v="ago-2025"/>
    <x v="27"/>
    <x v="0"/>
    <x v="1"/>
    <x v="4"/>
    <x v="20"/>
    <s v="ENTREGUE"/>
    <x v="1"/>
    <m/>
  </r>
  <r>
    <d v="2025-08-20T00:00:00"/>
    <x v="4"/>
    <x v="2"/>
    <x v="0"/>
    <s v="CAÇAMBA"/>
    <x v="1"/>
    <x v="1"/>
    <x v="138"/>
    <x v="6"/>
    <x v="1"/>
    <x v="24"/>
    <n v="200"/>
    <x v="14"/>
    <s v="ago-2025"/>
    <x v="1"/>
    <x v="0"/>
    <x v="0"/>
    <x v="1"/>
    <x v="15"/>
    <s v="ENTREGUE"/>
    <x v="1"/>
    <m/>
  </r>
  <r>
    <d v="2025-08-20T00:00:00"/>
    <x v="21"/>
    <x v="1"/>
    <x v="0"/>
    <s v="blocos 14x19x39"/>
    <x v="51"/>
    <x v="1"/>
    <x v="139"/>
    <x v="62"/>
    <x v="359"/>
    <x v="297"/>
    <n v="1846"/>
    <x v="14"/>
    <s v="ago-2025"/>
    <x v="28"/>
    <x v="0"/>
    <x v="0"/>
    <x v="10"/>
    <x v="24"/>
    <s v="ENTREGUE"/>
    <x v="1"/>
    <m/>
  </r>
  <r>
    <d v="2025-08-20T00:00:00"/>
    <x v="21"/>
    <x v="1"/>
    <x v="0"/>
    <s v="meio bloco 14"/>
    <x v="30"/>
    <x v="1"/>
    <x v="139"/>
    <x v="62"/>
    <x v="360"/>
    <x v="298"/>
    <n v="135"/>
    <x v="14"/>
    <s v="ago-2025"/>
    <x v="28"/>
    <x v="0"/>
    <x v="0"/>
    <x v="10"/>
    <x v="24"/>
    <s v="ENTREGUE"/>
    <x v="1"/>
    <m/>
  </r>
  <r>
    <d v="2025-08-20T00:00:00"/>
    <x v="21"/>
    <x v="1"/>
    <x v="0"/>
    <s v="frete"/>
    <x v="1"/>
    <x v="1"/>
    <x v="139"/>
    <x v="62"/>
    <x v="32"/>
    <x v="195"/>
    <n v="300"/>
    <x v="14"/>
    <s v="ago-2025"/>
    <x v="28"/>
    <x v="0"/>
    <x v="0"/>
    <x v="10"/>
    <x v="24"/>
    <s v="ENTREGUE"/>
    <x v="1"/>
    <m/>
  </r>
  <r>
    <d v="2025-08-20T00:00:00"/>
    <x v="23"/>
    <x v="1"/>
    <x v="0"/>
    <s v="CUNHA P/PISO/AZ NIVEL.SLIM CORTAG C/100"/>
    <x v="14"/>
    <x v="1"/>
    <x v="140"/>
    <x v="22"/>
    <x v="73"/>
    <x v="73"/>
    <n v="120.05000000000001"/>
    <x v="14"/>
    <s v="ago-2025"/>
    <x v="3"/>
    <x v="0"/>
    <x v="0"/>
    <x v="1"/>
    <x v="15"/>
    <s v="ENTREGUE"/>
    <x v="1"/>
    <m/>
  </r>
  <r>
    <d v="2025-08-20T00:00:00"/>
    <x v="23"/>
    <x v="1"/>
    <x v="0"/>
    <s v="ESPACADOR NIVELADOR SLIM 2,0 MM C/1000 PCS"/>
    <x v="4"/>
    <x v="1"/>
    <x v="140"/>
    <x v="22"/>
    <x v="340"/>
    <x v="74"/>
    <n v="312.89999999999998"/>
    <x v="14"/>
    <s v="ago-2025"/>
    <x v="3"/>
    <x v="0"/>
    <x v="0"/>
    <x v="1"/>
    <x v="15"/>
    <s v="ENTREGUE"/>
    <x v="1"/>
    <m/>
  </r>
  <r>
    <d v="2025-08-20T00:00:00"/>
    <x v="21"/>
    <x v="1"/>
    <x v="0"/>
    <s v="GIRICA CARRINHO DE MAO - 60 LITROS - EXTRA FORTE"/>
    <x v="1"/>
    <x v="1"/>
    <x v="141"/>
    <x v="22"/>
    <x v="361"/>
    <x v="299"/>
    <n v="339.9"/>
    <x v="14"/>
    <s v="ago-2025"/>
    <x v="19"/>
    <x v="0"/>
    <x v="0"/>
    <x v="1"/>
    <x v="15"/>
    <s v="ENTREGUE"/>
    <x v="1"/>
    <m/>
  </r>
  <r>
    <d v="2025-08-20T00:00:00"/>
    <x v="4"/>
    <x v="2"/>
    <x v="0"/>
    <s v="ESPUMA EXPANSIVA quartz 320G"/>
    <x v="7"/>
    <x v="1"/>
    <x v="142"/>
    <x v="32"/>
    <x v="362"/>
    <x v="252"/>
    <n v="60"/>
    <x v="14"/>
    <s v="ago-2025"/>
    <x v="1"/>
    <x v="0"/>
    <x v="0"/>
    <x v="1"/>
    <x v="15"/>
    <s v="ENTREGUE"/>
    <x v="1"/>
    <m/>
  </r>
  <r>
    <d v="2025-08-20T00:00:00"/>
    <x v="4"/>
    <x v="2"/>
    <x v="0"/>
    <s v="REJUNTE QUARTZOLIT 5KG"/>
    <x v="7"/>
    <x v="1"/>
    <x v="142"/>
    <x v="32"/>
    <x v="363"/>
    <x v="300"/>
    <n v="76"/>
    <x v="14"/>
    <s v="ago-2025"/>
    <x v="1"/>
    <x v="0"/>
    <x v="0"/>
    <x v="1"/>
    <x v="15"/>
    <s v="ENTREGUE"/>
    <x v="1"/>
    <m/>
  </r>
  <r>
    <d v="2025-08-20T00:00:00"/>
    <x v="4"/>
    <x v="2"/>
    <x v="0"/>
    <s v="PU CINZA 280ML"/>
    <x v="2"/>
    <x v="1"/>
    <x v="142"/>
    <x v="32"/>
    <x v="364"/>
    <x v="263"/>
    <n v="116"/>
    <x v="14"/>
    <s v="ago-2025"/>
    <x v="1"/>
    <x v="0"/>
    <x v="0"/>
    <x v="1"/>
    <x v="15"/>
    <s v="ENTREGUE"/>
    <x v="1"/>
    <m/>
  </r>
  <r>
    <d v="2025-08-20T00:00:00"/>
    <x v="4"/>
    <x v="2"/>
    <x v="0"/>
    <s v="Argamassa Int 20K Quart"/>
    <x v="14"/>
    <x v="0"/>
    <x v="142"/>
    <x v="32"/>
    <x v="365"/>
    <x v="301"/>
    <n v="85"/>
    <x v="14"/>
    <s v="ago-2025"/>
    <x v="1"/>
    <x v="0"/>
    <x v="0"/>
    <x v="1"/>
    <x v="15"/>
    <s v="ENTREGUE"/>
    <x v="1"/>
    <m/>
  </r>
  <r>
    <d v="2025-08-20T00:00:00"/>
    <x v="4"/>
    <x v="2"/>
    <x v="0"/>
    <s v="Argamassa Int 20K Quart"/>
    <x v="3"/>
    <x v="0"/>
    <x v="142"/>
    <x v="32"/>
    <x v="365"/>
    <x v="301"/>
    <n v="170"/>
    <x v="14"/>
    <s v="ago-2025"/>
    <x v="1"/>
    <x v="0"/>
    <x v="0"/>
    <x v="1"/>
    <x v="15"/>
    <s v="ENTREGUE"/>
    <x v="1"/>
    <m/>
  </r>
  <r>
    <d v="2025-08-20T00:00:00"/>
    <x v="20"/>
    <x v="1"/>
    <x v="0"/>
    <s v="MEIO BLOCO 14"/>
    <x v="15"/>
    <x v="1"/>
    <x v="143"/>
    <x v="11"/>
    <x v="360"/>
    <x v="302"/>
    <n v="111.9"/>
    <x v="14"/>
    <s v="ago-2025"/>
    <x v="1"/>
    <x v="0"/>
    <x v="0"/>
    <x v="6"/>
    <x v="23"/>
    <s v="ENTREGUE"/>
    <x v="1"/>
    <m/>
  </r>
  <r>
    <d v="2025-08-20T00:00:00"/>
    <x v="20"/>
    <x v="1"/>
    <x v="0"/>
    <s v="CIMENTO CPII 50KG"/>
    <x v="3"/>
    <x v="0"/>
    <x v="143"/>
    <x v="11"/>
    <x v="36"/>
    <x v="36"/>
    <n v="359.90000000000003"/>
    <x v="14"/>
    <s v="ago-2025"/>
    <x v="1"/>
    <x v="0"/>
    <x v="0"/>
    <x v="6"/>
    <x v="23"/>
    <s v="ENTREGUE"/>
    <x v="1"/>
    <m/>
  </r>
  <r>
    <d v="2025-08-20T00:00:00"/>
    <x v="20"/>
    <x v="1"/>
    <x v="0"/>
    <s v="AREIA MÉDIA "/>
    <x v="7"/>
    <x v="8"/>
    <x v="143"/>
    <x v="11"/>
    <x v="366"/>
    <x v="303"/>
    <n v="339.8"/>
    <x v="14"/>
    <s v="ago-2025"/>
    <x v="1"/>
    <x v="0"/>
    <x v="0"/>
    <x v="6"/>
    <x v="23"/>
    <s v="ENTREGUE"/>
    <x v="1"/>
    <m/>
  </r>
  <r>
    <d v="2025-08-21T00:00:00"/>
    <x v="5"/>
    <x v="1"/>
    <x v="0"/>
    <s v="ANDAIME DE 1,5 ( 2 TORRES C/ 8M E 02 TORRES C/ 5M )"/>
    <x v="9"/>
    <x v="12"/>
    <x v="144"/>
    <x v="58"/>
    <x v="367"/>
    <x v="101"/>
    <n v="150"/>
    <x v="15"/>
    <s v="ago-2025"/>
    <x v="3"/>
    <x v="0"/>
    <x v="0"/>
    <x v="1"/>
    <x v="18"/>
    <s v="ENTREGUE"/>
    <x v="1"/>
    <m/>
  </r>
  <r>
    <d v="2025-08-21T00:00:00"/>
    <x v="5"/>
    <x v="1"/>
    <x v="0"/>
    <s v="DIAGONAIS"/>
    <x v="7"/>
    <x v="12"/>
    <x v="144"/>
    <x v="58"/>
    <x v="277"/>
    <x v="80"/>
    <n v="0"/>
    <x v="15"/>
    <s v="ago-2025"/>
    <x v="3"/>
    <x v="0"/>
    <x v="0"/>
    <x v="1"/>
    <x v="18"/>
    <s v="ENTREGUE"/>
    <x v="1"/>
    <m/>
  </r>
  <r>
    <d v="2025-08-21T00:00:00"/>
    <x v="5"/>
    <x v="1"/>
    <x v="0"/>
    <s v="PISOS METÁLICOS 1,5"/>
    <x v="2"/>
    <x v="12"/>
    <x v="144"/>
    <x v="58"/>
    <x v="332"/>
    <x v="101"/>
    <n v="100"/>
    <x v="15"/>
    <s v="ago-2025"/>
    <x v="3"/>
    <x v="0"/>
    <x v="0"/>
    <x v="1"/>
    <x v="18"/>
    <s v="ENTREGUE"/>
    <x v="1"/>
    <m/>
  </r>
  <r>
    <d v="2025-08-21T00:00:00"/>
    <x v="5"/>
    <x v="1"/>
    <x v="0"/>
    <s v="RODAS GIRATÓRIAS C/ FREIO"/>
    <x v="2"/>
    <x v="12"/>
    <x v="144"/>
    <x v="58"/>
    <x v="333"/>
    <x v="101"/>
    <n v="100"/>
    <x v="15"/>
    <s v="ago-2025"/>
    <x v="3"/>
    <x v="0"/>
    <x v="0"/>
    <x v="1"/>
    <x v="18"/>
    <s v="ENTREGUE"/>
    <x v="1"/>
    <m/>
  </r>
  <r>
    <d v="2025-08-21T00:00:00"/>
    <x v="23"/>
    <x v="1"/>
    <x v="0"/>
    <s v="PORCELANATO RETIFICADO MUNARI BRANCO ACETINADO 60X60CM CAIXA 1,80 M²"/>
    <x v="52"/>
    <x v="3"/>
    <x v="145"/>
    <x v="9"/>
    <x v="339"/>
    <x v="282"/>
    <n v="8203.7160000000003"/>
    <x v="15"/>
    <s v="ago-2025"/>
    <x v="29"/>
    <x v="0"/>
    <x v="0"/>
    <x v="8"/>
    <x v="14"/>
    <s v="ENTREGUE"/>
    <x v="1"/>
    <m/>
  </r>
  <r>
    <d v="2025-08-21T00:00:00"/>
    <x v="23"/>
    <x v="1"/>
    <x v="0"/>
    <s v="ARGAMASSA PARA PORCELANATO INTERNO 20KG CINZA QUARTZOLIT"/>
    <x v="24"/>
    <x v="0"/>
    <x v="145"/>
    <x v="9"/>
    <x v="338"/>
    <x v="27"/>
    <n v="860.40000000000009"/>
    <x v="15"/>
    <s v="ago-2025"/>
    <x v="29"/>
    <x v="0"/>
    <x v="0"/>
    <x v="8"/>
    <x v="14"/>
    <s v="ENTREGUE"/>
    <x v="1"/>
    <m/>
  </r>
  <r>
    <d v="2025-08-21T00:00:00"/>
    <x v="23"/>
    <x v="1"/>
    <x v="0"/>
    <s v="REJUNTE FLEXÍVEL, CINZA PLATINA, 5KG"/>
    <x v="2"/>
    <x v="0"/>
    <x v="145"/>
    <x v="9"/>
    <x v="30"/>
    <x v="30"/>
    <n v="197.64"/>
    <x v="15"/>
    <s v="ago-2025"/>
    <x v="29"/>
    <x v="0"/>
    <x v="0"/>
    <x v="8"/>
    <x v="14"/>
    <s v="ENTREGUE"/>
    <x v="1"/>
    <m/>
  </r>
  <r>
    <d v="2025-08-21T00:00:00"/>
    <x v="23"/>
    <x v="1"/>
    <x v="0"/>
    <s v="FRETE"/>
    <x v="1"/>
    <x v="1"/>
    <x v="145"/>
    <x v="9"/>
    <x v="32"/>
    <x v="304"/>
    <n v="768.73"/>
    <x v="15"/>
    <s v="ago-2025"/>
    <x v="29"/>
    <x v="0"/>
    <x v="0"/>
    <x v="8"/>
    <x v="14"/>
    <s v="ENTREGUE"/>
    <x v="1"/>
    <m/>
  </r>
  <r>
    <d v="2025-08-21T00:00:00"/>
    <x v="17"/>
    <x v="1"/>
    <x v="1"/>
    <s v="CAÇAMBA"/>
    <x v="1"/>
    <x v="1"/>
    <x v="146"/>
    <x v="34"/>
    <x v="1"/>
    <x v="43"/>
    <n v="350"/>
    <x v="15"/>
    <s v="ago-2025"/>
    <x v="1"/>
    <x v="2"/>
    <x v="0"/>
    <x v="1"/>
    <x v="18"/>
    <s v="ENTREGUE"/>
    <x v="1"/>
    <m/>
  </r>
  <r>
    <d v="2025-08-21T00:00:00"/>
    <x v="24"/>
    <x v="2"/>
    <x v="0"/>
    <s v="TUBO GALV.LEVE 2&quot;X1,95MM 50,80 S/ROS-15,00"/>
    <x v="30"/>
    <x v="1"/>
    <x v="147"/>
    <x v="36"/>
    <x v="368"/>
    <x v="222"/>
    <n v="635.4"/>
    <x v="15"/>
    <s v="ago-2025"/>
    <x v="17"/>
    <x v="0"/>
    <x v="0"/>
    <x v="1"/>
    <x v="18"/>
    <s v="ENTREGUE"/>
    <x v="1"/>
    <m/>
  </r>
  <r>
    <d v="2025-08-21T00:00:00"/>
    <x v="24"/>
    <x v="2"/>
    <x v="0"/>
    <s v="TUBO GALV.LEVE 1.1/2X1,95MM 38,1 S/ROS12,46"/>
    <x v="53"/>
    <x v="1"/>
    <x v="147"/>
    <x v="36"/>
    <x v="369"/>
    <x v="222"/>
    <n v="1323.75"/>
    <x v="15"/>
    <s v="ago-2025"/>
    <x v="17"/>
    <x v="0"/>
    <x v="0"/>
    <x v="1"/>
    <x v="18"/>
    <s v="ENTREGUE"/>
    <x v="1"/>
    <m/>
  </r>
  <r>
    <d v="2025-08-21T00:00:00"/>
    <x v="24"/>
    <x v="2"/>
    <x v="0"/>
    <s v="CURVA 180 - 1&quot;.1/2"/>
    <x v="3"/>
    <x v="1"/>
    <x v="147"/>
    <x v="36"/>
    <x v="370"/>
    <x v="305"/>
    <n v="184.7"/>
    <x v="15"/>
    <s v="ago-2025"/>
    <x v="17"/>
    <x v="0"/>
    <x v="0"/>
    <x v="1"/>
    <x v="18"/>
    <s v="ENTREGUE"/>
    <x v="1"/>
    <m/>
  </r>
  <r>
    <d v="2025-08-21T00:00:00"/>
    <x v="24"/>
    <x v="2"/>
    <x v="0"/>
    <s v="TAMPAO P/TUBO 2&quot; - 50,8MM"/>
    <x v="25"/>
    <x v="1"/>
    <x v="147"/>
    <x v="36"/>
    <x v="371"/>
    <x v="306"/>
    <n v="64"/>
    <x v="15"/>
    <s v="ago-2025"/>
    <x v="17"/>
    <x v="0"/>
    <x v="0"/>
    <x v="1"/>
    <x v="18"/>
    <s v="ENTREGUE"/>
    <x v="1"/>
    <m/>
  </r>
  <r>
    <d v="2025-08-21T00:00:00"/>
    <x v="17"/>
    <x v="1"/>
    <x v="0"/>
    <s v="VEDA CALHA ACRILICO CORTAG"/>
    <x v="15"/>
    <x v="1"/>
    <x v="148"/>
    <x v="22"/>
    <x v="372"/>
    <x v="307"/>
    <n v="349.8"/>
    <x v="15"/>
    <s v="ago-2025"/>
    <x v="19"/>
    <x v="0"/>
    <x v="0"/>
    <x v="1"/>
    <x v="18"/>
    <s v="ENTREGUE"/>
    <x v="1"/>
    <m/>
  </r>
  <r>
    <d v="2025-08-21T00:00:00"/>
    <x v="12"/>
    <x v="1"/>
    <x v="0"/>
    <s v="VALVULA LAVATORIO S/L 7/8 SLIM"/>
    <x v="1"/>
    <x v="1"/>
    <x v="149"/>
    <x v="22"/>
    <x v="373"/>
    <x v="308"/>
    <n v="16.670000000000002"/>
    <x v="15"/>
    <s v="ago-2025"/>
    <x v="22"/>
    <x v="0"/>
    <x v="0"/>
    <x v="1"/>
    <x v="18"/>
    <s v="ENTREGUE"/>
    <x v="1"/>
    <m/>
  </r>
  <r>
    <d v="2025-08-21T00:00:00"/>
    <x v="12"/>
    <x v="1"/>
    <x v="0"/>
    <s v="BARONEFLEX PU40 MULTIUSO"/>
    <x v="1"/>
    <x v="1"/>
    <x v="149"/>
    <x v="22"/>
    <x v="374"/>
    <x v="309"/>
    <n v="14.14"/>
    <x v="15"/>
    <s v="ago-2025"/>
    <x v="22"/>
    <x v="0"/>
    <x v="0"/>
    <x v="1"/>
    <x v="18"/>
    <s v="ENTREGUE"/>
    <x v="1"/>
    <m/>
  </r>
  <r>
    <d v="2025-08-21T00:00:00"/>
    <x v="12"/>
    <x v="1"/>
    <x v="0"/>
    <s v="PARAF BROCANTE SEX C/ARR"/>
    <x v="7"/>
    <x v="1"/>
    <x v="149"/>
    <x v="22"/>
    <x v="375"/>
    <x v="310"/>
    <n v="103.7"/>
    <x v="15"/>
    <s v="ago-2025"/>
    <x v="22"/>
    <x v="0"/>
    <x v="0"/>
    <x v="1"/>
    <x v="18"/>
    <s v="ENTREGUE"/>
    <x v="1"/>
    <m/>
  </r>
  <r>
    <d v="2025-08-21T00:00:00"/>
    <x v="12"/>
    <x v="1"/>
    <x v="0"/>
    <s v="CANTONEIRA ALUM.L 3/4 3MT"/>
    <x v="2"/>
    <x v="1"/>
    <x v="149"/>
    <x v="22"/>
    <x v="376"/>
    <x v="311"/>
    <n v="93.36"/>
    <x v="15"/>
    <s v="ago-2025"/>
    <x v="22"/>
    <x v="0"/>
    <x v="0"/>
    <x v="1"/>
    <x v="18"/>
    <s v="ENTREGUE"/>
    <x v="1"/>
    <m/>
  </r>
  <r>
    <d v="2025-08-21T00:00:00"/>
    <x v="14"/>
    <x v="1"/>
    <x v="0"/>
    <s v="AMANCO JOELHO 45 ESG. 100MM"/>
    <x v="38"/>
    <x v="1"/>
    <x v="150"/>
    <x v="3"/>
    <x v="377"/>
    <x v="312"/>
    <n v="129.35999999999999"/>
    <x v="15"/>
    <s v="ago-2025"/>
    <x v="3"/>
    <x v="0"/>
    <x v="1"/>
    <x v="2"/>
    <x v="20"/>
    <s v="ENTREGUE"/>
    <x v="1"/>
    <m/>
  </r>
  <r>
    <d v="2025-08-21T00:00:00"/>
    <x v="14"/>
    <x v="1"/>
    <x v="0"/>
    <s v="AMANCO LUVA SIMPLES ESG. 100MM"/>
    <x v="8"/>
    <x v="1"/>
    <x v="150"/>
    <x v="3"/>
    <x v="378"/>
    <x v="313"/>
    <n v="31.04"/>
    <x v="15"/>
    <s v="ago-2025"/>
    <x v="3"/>
    <x v="0"/>
    <x v="1"/>
    <x v="2"/>
    <x v="20"/>
    <s v="ENTREGUE"/>
    <x v="1"/>
    <m/>
  </r>
  <r>
    <d v="2025-08-21T00:00:00"/>
    <x v="14"/>
    <x v="1"/>
    <x v="0"/>
    <s v="AMANCO TUBO 6M ESG. 100MM"/>
    <x v="22"/>
    <x v="5"/>
    <x v="150"/>
    <x v="3"/>
    <x v="379"/>
    <x v="314"/>
    <n v="780.67"/>
    <x v="15"/>
    <s v="ago-2025"/>
    <x v="3"/>
    <x v="0"/>
    <x v="1"/>
    <x v="2"/>
    <x v="20"/>
    <s v="ENTREGUE"/>
    <x v="1"/>
    <m/>
  </r>
  <r>
    <d v="2025-08-21T00:00:00"/>
    <x v="14"/>
    <x v="1"/>
    <x v="0"/>
    <s v="AMANCO ADESIVO PVC 850G"/>
    <x v="1"/>
    <x v="1"/>
    <x v="150"/>
    <x v="3"/>
    <x v="380"/>
    <x v="315"/>
    <n v="35.76"/>
    <x v="15"/>
    <s v="ago-2025"/>
    <x v="3"/>
    <x v="0"/>
    <x v="1"/>
    <x v="2"/>
    <x v="20"/>
    <s v="ENTREGUE"/>
    <x v="1"/>
    <m/>
  </r>
  <r>
    <d v="2025-08-21T00:00:00"/>
    <x v="21"/>
    <x v="1"/>
    <x v="0"/>
    <s v="CIMENTO CPII 50KG"/>
    <x v="28"/>
    <x v="0"/>
    <x v="151"/>
    <x v="63"/>
    <x v="36"/>
    <x v="316"/>
    <n v="580.5"/>
    <x v="15"/>
    <s v="ago-2025"/>
    <x v="5"/>
    <x v="0"/>
    <x v="0"/>
    <x v="0"/>
    <x v="23"/>
    <s v="ENTREGUE"/>
    <x v="1"/>
    <m/>
  </r>
  <r>
    <d v="2025-08-21T00:00:00"/>
    <x v="21"/>
    <x v="1"/>
    <x v="0"/>
    <s v="DESCONTO"/>
    <x v="1"/>
    <x v="0"/>
    <x v="151"/>
    <x v="63"/>
    <x v="241"/>
    <x v="317"/>
    <n v="-87.07"/>
    <x v="15"/>
    <s v="ago-2025"/>
    <x v="5"/>
    <x v="0"/>
    <x v="0"/>
    <x v="0"/>
    <x v="23"/>
    <s v="ENTREGUE"/>
    <x v="1"/>
    <m/>
  </r>
  <r>
    <d v="2025-08-21T00:00:00"/>
    <x v="20"/>
    <x v="1"/>
    <x v="0"/>
    <s v="ADESIVO PVA DENVERFIX XA35 50 KG"/>
    <x v="4"/>
    <x v="16"/>
    <x v="152"/>
    <x v="15"/>
    <x v="44"/>
    <x v="45"/>
    <n v="885"/>
    <x v="15"/>
    <s v="ago-2025"/>
    <x v="3"/>
    <x v="0"/>
    <x v="0"/>
    <x v="2"/>
    <x v="20"/>
    <s v="ENTREGUE"/>
    <x v="1"/>
    <m/>
  </r>
  <r>
    <d v="2025-08-22T00:00:00"/>
    <x v="16"/>
    <x v="1"/>
    <x v="0"/>
    <s v="REDE PARA FUTSAL, EM FIO DE POLIETILENO 100% PURO DE ALTA DENSIDADE COM 02MM DE ESP."/>
    <x v="1"/>
    <x v="13"/>
    <x v="153"/>
    <x v="31"/>
    <x v="381"/>
    <x v="172"/>
    <n v="238"/>
    <x v="16"/>
    <s v="ago-2025"/>
    <x v="3"/>
    <x v="0"/>
    <x v="0"/>
    <x v="1"/>
    <x v="20"/>
    <s v="ENTREGUE"/>
    <x v="1"/>
    <m/>
  </r>
  <r>
    <d v="2025-08-22T00:00:00"/>
    <x v="16"/>
    <x v="1"/>
    <x v="0"/>
    <s v="TUBO REDONDO 3&quot; POSTE VOLEIBOL"/>
    <x v="1"/>
    <x v="13"/>
    <x v="153"/>
    <x v="31"/>
    <x v="176"/>
    <x v="173"/>
    <n v="1000"/>
    <x v="16"/>
    <s v="ago-2025"/>
    <x v="3"/>
    <x v="0"/>
    <x v="0"/>
    <x v="1"/>
    <x v="20"/>
    <s v="ENTREGUE"/>
    <x v="1"/>
    <m/>
  </r>
  <r>
    <d v="2025-08-22T00:00:00"/>
    <x v="16"/>
    <x v="1"/>
    <x v="0"/>
    <s v="CABO DE AÇO GALVANIZADO"/>
    <x v="1"/>
    <x v="1"/>
    <x v="153"/>
    <x v="31"/>
    <x v="177"/>
    <x v="88"/>
    <n v="70"/>
    <x v="16"/>
    <s v="ago-2025"/>
    <x v="3"/>
    <x v="0"/>
    <x v="0"/>
    <x v="1"/>
    <x v="20"/>
    <s v="ENTREGUE"/>
    <x v="1"/>
    <m/>
  </r>
  <r>
    <d v="2025-08-22T00:00:00"/>
    <x v="16"/>
    <x v="1"/>
    <x v="0"/>
    <s v="REDE PARA VOLEIBOL, COM MEDIDA OFICIAL, EM FIO DE POLIETILENO 100% PURO, COM_x000a_02MM, MALHA 10X10CM, COM 04 LONAS IMPERMEÁVEIS E COSTURA DUPLA."/>
    <x v="1"/>
    <x v="13"/>
    <x v="153"/>
    <x v="31"/>
    <x v="382"/>
    <x v="174"/>
    <n v="323"/>
    <x v="16"/>
    <s v="ago-2025"/>
    <x v="3"/>
    <x v="0"/>
    <x v="0"/>
    <x v="1"/>
    <x v="20"/>
    <s v="ENTREGUE"/>
    <x v="1"/>
    <m/>
  </r>
  <r>
    <d v="2025-08-22T00:00:00"/>
    <x v="24"/>
    <x v="2"/>
    <x v="0"/>
    <s v="CURVA 180 X 1.1/2&quot; GALV."/>
    <x v="3"/>
    <x v="12"/>
    <x v="154"/>
    <x v="25"/>
    <x v="383"/>
    <x v="318"/>
    <n v="340"/>
    <x v="16"/>
    <s v="ago-2025"/>
    <x v="13"/>
    <x v="0"/>
    <x v="0"/>
    <x v="1"/>
    <x v="20"/>
    <s v="ENTREGUE"/>
    <x v="1"/>
    <m/>
  </r>
  <r>
    <d v="2025-08-22T00:00:00"/>
    <x v="24"/>
    <x v="2"/>
    <x v="0"/>
    <s v="PINO PARA SUPORTE 1/2 7 CM"/>
    <x v="5"/>
    <x v="12"/>
    <x v="154"/>
    <x v="25"/>
    <x v="384"/>
    <x v="319"/>
    <n v="175"/>
    <x v="16"/>
    <s v="ago-2025"/>
    <x v="13"/>
    <x v="0"/>
    <x v="0"/>
    <x v="1"/>
    <x v="20"/>
    <s v="ENTREGUE"/>
    <x v="1"/>
    <m/>
  </r>
  <r>
    <d v="2025-08-22T00:00:00"/>
    <x v="24"/>
    <x v="2"/>
    <x v="0"/>
    <s v="CHUMBADOR CBA 1/4&quot; X 3&quot;"/>
    <x v="15"/>
    <x v="12"/>
    <x v="154"/>
    <x v="25"/>
    <x v="385"/>
    <x v="320"/>
    <n v="75"/>
    <x v="16"/>
    <s v="ago-2025"/>
    <x v="13"/>
    <x v="0"/>
    <x v="0"/>
    <x v="1"/>
    <x v="20"/>
    <s v="ENTREGUE"/>
    <x v="1"/>
    <m/>
  </r>
  <r>
    <d v="2025-08-22T00:00:00"/>
    <x v="24"/>
    <x v="2"/>
    <x v="0"/>
    <s v="CHUMBADOR CBA 1/4&quot; X 2&quot;"/>
    <x v="54"/>
    <x v="12"/>
    <x v="154"/>
    <x v="25"/>
    <x v="386"/>
    <x v="321"/>
    <n v="115.5"/>
    <x v="16"/>
    <s v="ago-2025"/>
    <x v="13"/>
    <x v="0"/>
    <x v="0"/>
    <x v="1"/>
    <x v="20"/>
    <s v="ENTREGUE"/>
    <x v="1"/>
    <m/>
  </r>
  <r>
    <d v="2025-08-22T00:00:00"/>
    <x v="24"/>
    <x v="2"/>
    <x v="0"/>
    <s v="DISCO FLAP 40 4.1/2&quot;"/>
    <x v="3"/>
    <x v="12"/>
    <x v="154"/>
    <x v="25"/>
    <x v="387"/>
    <x v="322"/>
    <n v="68"/>
    <x v="16"/>
    <s v="ago-2025"/>
    <x v="13"/>
    <x v="0"/>
    <x v="0"/>
    <x v="1"/>
    <x v="20"/>
    <s v="ENTREGUE"/>
    <x v="1"/>
    <m/>
  </r>
  <r>
    <d v="2025-08-22T00:00:00"/>
    <x v="9"/>
    <x v="1"/>
    <x v="1"/>
    <s v="CAÇAMBA"/>
    <x v="1"/>
    <x v="1"/>
    <x v="155"/>
    <x v="17"/>
    <x v="1"/>
    <x v="56"/>
    <n v="440"/>
    <x v="16"/>
    <s v="ago-2025"/>
    <x v="1"/>
    <x v="0"/>
    <x v="0"/>
    <x v="1"/>
    <x v="20"/>
    <s v="ENTREGUE"/>
    <x v="1"/>
    <m/>
  </r>
  <r>
    <d v="2025-08-22T00:00:00"/>
    <x v="14"/>
    <x v="1"/>
    <x v="0"/>
    <s v="ABRACADEIRA U JL J 4 C/050"/>
    <x v="1"/>
    <x v="7"/>
    <x v="156"/>
    <x v="30"/>
    <x v="388"/>
    <x v="185"/>
    <n v="59"/>
    <x v="16"/>
    <s v="ago-2025"/>
    <x v="8"/>
    <x v="2"/>
    <x v="0"/>
    <x v="1"/>
    <x v="20"/>
    <s v="ENTREGUE"/>
    <x v="1"/>
    <m/>
  </r>
  <r>
    <d v="2025-08-22T00:00:00"/>
    <x v="14"/>
    <x v="1"/>
    <x v="0"/>
    <s v="PARAF.MAD.CH F.PHILIPS 4,5 X45 ZI C/BUCHA 08 C/200 PCT"/>
    <x v="1"/>
    <x v="7"/>
    <x v="156"/>
    <x v="30"/>
    <x v="389"/>
    <x v="323"/>
    <n v="39.9"/>
    <x v="16"/>
    <s v="ago-2025"/>
    <x v="8"/>
    <x v="2"/>
    <x v="0"/>
    <x v="1"/>
    <x v="20"/>
    <s v="ENTREGUE"/>
    <x v="1"/>
    <m/>
  </r>
  <r>
    <d v="2025-08-22T00:00:00"/>
    <x v="9"/>
    <x v="1"/>
    <x v="0"/>
    <s v="Soleiras de 20cmx3m"/>
    <x v="7"/>
    <x v="1"/>
    <x v="157"/>
    <x v="64"/>
    <x v="390"/>
    <x v="324"/>
    <n v="420"/>
    <x v="16"/>
    <s v="ago-2025"/>
    <x v="5"/>
    <x v="0"/>
    <x v="0"/>
    <x v="1"/>
    <x v="20"/>
    <s v="ENTREGUE"/>
    <x v="1"/>
    <m/>
  </r>
  <r>
    <d v="2025-08-22T00:00:00"/>
    <x v="9"/>
    <x v="1"/>
    <x v="0"/>
    <s v="Soleira de 82*17,5"/>
    <x v="1"/>
    <x v="1"/>
    <x v="157"/>
    <x v="64"/>
    <x v="391"/>
    <x v="325"/>
    <n v="52"/>
    <x v="16"/>
    <s v="ago-2025"/>
    <x v="5"/>
    <x v="0"/>
    <x v="0"/>
    <x v="1"/>
    <x v="20"/>
    <s v="ENTREGUE"/>
    <x v="1"/>
    <m/>
  </r>
  <r>
    <d v="2025-08-22T00:00:00"/>
    <x v="12"/>
    <x v="1"/>
    <x v="0"/>
    <s v="PERFIL U "/>
    <x v="14"/>
    <x v="5"/>
    <x v="158"/>
    <x v="65"/>
    <x v="392"/>
    <x v="326"/>
    <n v="272.35000000000002"/>
    <x v="16"/>
    <s v="ago-2025"/>
    <x v="8"/>
    <x v="2"/>
    <x v="1"/>
    <x v="1"/>
    <x v="20"/>
    <s v="ENTREGUE"/>
    <x v="1"/>
    <m/>
  </r>
  <r>
    <d v="2025-08-22T00:00:00"/>
    <x v="21"/>
    <x v="1"/>
    <x v="0"/>
    <s v="AREIA MÉDIA "/>
    <x v="4"/>
    <x v="4"/>
    <x v="159"/>
    <x v="66"/>
    <x v="366"/>
    <x v="324"/>
    <n v="630"/>
    <x v="16"/>
    <s v="ago-2025"/>
    <x v="8"/>
    <x v="2"/>
    <x v="0"/>
    <x v="5"/>
    <x v="23"/>
    <s v="ENTREGUE"/>
    <x v="1"/>
    <m/>
  </r>
  <r>
    <d v="2025-08-22T00:00:00"/>
    <x v="10"/>
    <x v="1"/>
    <x v="0"/>
    <s v="Instalação de calhas moldura "/>
    <x v="55"/>
    <x v="8"/>
    <x v="160"/>
    <x v="67"/>
    <x v="393"/>
    <x v="327"/>
    <n v="1199.9997000000001"/>
    <x v="16"/>
    <s v="ago-2025"/>
    <x v="30"/>
    <x v="2"/>
    <x v="0"/>
    <x v="0"/>
    <x v="24"/>
    <s v="ENTREGUE"/>
    <x v="1"/>
    <m/>
  </r>
  <r>
    <d v="2025-08-22T00:00:00"/>
    <x v="13"/>
    <x v="1"/>
    <x v="6"/>
    <s v="TINTA PISO AZUL 18L FUTURA"/>
    <x v="9"/>
    <x v="14"/>
    <x v="161"/>
    <x v="29"/>
    <x v="187"/>
    <x v="107"/>
    <n v="1440"/>
    <x v="16"/>
    <s v="ago-2025"/>
    <x v="14"/>
    <x v="0"/>
    <x v="0"/>
    <x v="5"/>
    <x v="23"/>
    <s v="ENTREGUE"/>
    <x v="1"/>
    <m/>
  </r>
  <r>
    <d v="2025-08-22T00:00:00"/>
    <x v="13"/>
    <x v="1"/>
    <x v="6"/>
    <s v="TINTA PISO CONCRETO 18L FUTURA"/>
    <x v="7"/>
    <x v="14"/>
    <x v="161"/>
    <x v="29"/>
    <x v="188"/>
    <x v="107"/>
    <n v="480"/>
    <x v="16"/>
    <s v="ago-2025"/>
    <x v="14"/>
    <x v="0"/>
    <x v="0"/>
    <x v="5"/>
    <x v="23"/>
    <s v="ENTREGUE"/>
    <x v="1"/>
    <m/>
  </r>
  <r>
    <d v="2025-08-22T00:00:00"/>
    <x v="13"/>
    <x v="1"/>
    <x v="6"/>
    <s v="SUPER RENDIMENTO BRANCO 18L FUTURA"/>
    <x v="7"/>
    <x v="14"/>
    <x v="161"/>
    <x v="29"/>
    <x v="272"/>
    <x v="250"/>
    <n v="520"/>
    <x v="16"/>
    <s v="ago-2025"/>
    <x v="14"/>
    <x v="0"/>
    <x v="0"/>
    <x v="5"/>
    <x v="23"/>
    <s v="ENTREGUE"/>
    <x v="1"/>
    <m/>
  </r>
  <r>
    <d v="2025-08-22T00:00:00"/>
    <x v="13"/>
    <x v="1"/>
    <x v="6"/>
    <s v="RESINA ACR BRI 18L EUCATEX"/>
    <x v="2"/>
    <x v="14"/>
    <x v="161"/>
    <x v="29"/>
    <x v="186"/>
    <x v="56"/>
    <n v="1760"/>
    <x v="16"/>
    <s v="ago-2025"/>
    <x v="14"/>
    <x v="0"/>
    <x v="0"/>
    <x v="5"/>
    <x v="23"/>
    <s v="ENTREGUE"/>
    <x v="1"/>
    <m/>
  </r>
  <r>
    <d v="2025-08-22T00:00:00"/>
    <x v="13"/>
    <x v="1"/>
    <x v="6"/>
    <s v="ARGAMASSA AC3 CINZA 20KG QUARTZOLI"/>
    <x v="2"/>
    <x v="11"/>
    <x v="161"/>
    <x v="29"/>
    <x v="394"/>
    <x v="79"/>
    <n v="260"/>
    <x v="16"/>
    <s v="ago-2025"/>
    <x v="14"/>
    <x v="0"/>
    <x v="0"/>
    <x v="5"/>
    <x v="23"/>
    <s v="ENTREGUE"/>
    <x v="1"/>
    <m/>
  </r>
  <r>
    <d v="2025-08-22T00:00:00"/>
    <x v="13"/>
    <x v="1"/>
    <x v="6"/>
    <s v="TINTA PISO AMARELO 3,6L FUTURA"/>
    <x v="1"/>
    <x v="6"/>
    <x v="161"/>
    <x v="29"/>
    <x v="189"/>
    <x v="23"/>
    <n v="84"/>
    <x v="16"/>
    <s v="ago-2025"/>
    <x v="14"/>
    <x v="0"/>
    <x v="0"/>
    <x v="5"/>
    <x v="23"/>
    <s v="ENTREGUE"/>
    <x v="1"/>
    <m/>
  </r>
  <r>
    <d v="2025-08-22T00:00:00"/>
    <x v="13"/>
    <x v="1"/>
    <x v="6"/>
    <s v="PISO VERMELHO 3,6L SUVINIL"/>
    <x v="1"/>
    <x v="6"/>
    <x v="161"/>
    <x v="29"/>
    <x v="190"/>
    <x v="23"/>
    <n v="84"/>
    <x v="16"/>
    <s v="ago-2025"/>
    <x v="14"/>
    <x v="0"/>
    <x v="0"/>
    <x v="5"/>
    <x v="23"/>
    <s v="ENTREGUE"/>
    <x v="1"/>
    <m/>
  </r>
  <r>
    <d v="2025-08-22T00:00:00"/>
    <x v="13"/>
    <x v="1"/>
    <x v="6"/>
    <s v="TINTA PISO VERDE 3,6L FUTURA"/>
    <x v="1"/>
    <x v="6"/>
    <x v="161"/>
    <x v="29"/>
    <x v="303"/>
    <x v="23"/>
    <n v="84"/>
    <x v="16"/>
    <s v="ago-2025"/>
    <x v="14"/>
    <x v="0"/>
    <x v="0"/>
    <x v="5"/>
    <x v="23"/>
    <s v="ENTREGUE"/>
    <x v="1"/>
    <m/>
  </r>
  <r>
    <d v="2025-08-22T00:00:00"/>
    <x v="13"/>
    <x v="1"/>
    <x v="6"/>
    <s v="FITA CREPE 24MM X 50M ADERE"/>
    <x v="25"/>
    <x v="1"/>
    <x v="161"/>
    <x v="29"/>
    <x v="227"/>
    <x v="206"/>
    <n v="150"/>
    <x v="16"/>
    <s v="ago-2025"/>
    <x v="14"/>
    <x v="0"/>
    <x v="0"/>
    <x v="5"/>
    <x v="23"/>
    <s v="ENTREGUE"/>
    <x v="1"/>
    <m/>
  </r>
  <r>
    <d v="2025-08-22T00:00:00"/>
    <x v="9"/>
    <x v="1"/>
    <x v="6"/>
    <s v="AGUARRÁS 5L ITAQUA"/>
    <x v="1"/>
    <x v="6"/>
    <x v="162"/>
    <x v="29"/>
    <x v="321"/>
    <x v="274"/>
    <n v="69"/>
    <x v="16"/>
    <s v="ago-2025"/>
    <x v="18"/>
    <x v="0"/>
    <x v="0"/>
    <x v="5"/>
    <x v="23"/>
    <s v="ENTREGUE"/>
    <x v="1"/>
    <m/>
  </r>
  <r>
    <d v="2025-08-22T00:00:00"/>
    <x v="9"/>
    <x v="1"/>
    <x v="6"/>
    <s v="ROLO 23CM LA CARNEIRO 1316 TIGRE"/>
    <x v="7"/>
    <x v="1"/>
    <x v="162"/>
    <x v="29"/>
    <x v="301"/>
    <x v="263"/>
    <n v="58"/>
    <x v="16"/>
    <s v="ago-2025"/>
    <x v="18"/>
    <x v="0"/>
    <x v="0"/>
    <x v="5"/>
    <x v="23"/>
    <s v="ENTREGUE"/>
    <x v="1"/>
    <m/>
  </r>
  <r>
    <d v="2025-08-22T00:00:00"/>
    <x v="9"/>
    <x v="1"/>
    <x v="6"/>
    <s v="SUPORTE PARA ROLO 1301 23CM TIGRE"/>
    <x v="7"/>
    <x v="1"/>
    <x v="162"/>
    <x v="29"/>
    <x v="226"/>
    <x v="184"/>
    <n v="13"/>
    <x v="16"/>
    <s v="ago-2025"/>
    <x v="18"/>
    <x v="0"/>
    <x v="0"/>
    <x v="5"/>
    <x v="23"/>
    <s v="ENTREGUE"/>
    <x v="1"/>
    <m/>
  </r>
  <r>
    <d v="2025-08-22T00:00:00"/>
    <x v="9"/>
    <x v="1"/>
    <x v="6"/>
    <s v="ROLO 15CM LA SINTETICA C/CABO 1366 TIGRE"/>
    <x v="2"/>
    <x v="1"/>
    <x v="162"/>
    <x v="29"/>
    <x v="302"/>
    <x v="89"/>
    <n v="56"/>
    <x v="16"/>
    <s v="ago-2025"/>
    <x v="18"/>
    <x v="0"/>
    <x v="0"/>
    <x v="5"/>
    <x v="23"/>
    <s v="ENTREGUE"/>
    <x v="1"/>
    <m/>
  </r>
  <r>
    <d v="2025-08-22T00:00:00"/>
    <x v="9"/>
    <x v="1"/>
    <x v="6"/>
    <s v="ROLO 05CM LA SINTETICA C/CABO 1366 TIGRE"/>
    <x v="2"/>
    <x v="1"/>
    <x v="162"/>
    <x v="29"/>
    <x v="193"/>
    <x v="184"/>
    <n v="26"/>
    <x v="16"/>
    <s v="ago-2025"/>
    <x v="18"/>
    <x v="0"/>
    <x v="0"/>
    <x v="5"/>
    <x v="23"/>
    <s v="ENTREGUE"/>
    <x v="1"/>
    <m/>
  </r>
  <r>
    <d v="2025-08-22T00:00:00"/>
    <x v="9"/>
    <x v="1"/>
    <x v="6"/>
    <s v="TRINCHA 500 - 2 LATEX &amp; ACRILICA TIGRE"/>
    <x v="2"/>
    <x v="1"/>
    <x v="162"/>
    <x v="29"/>
    <x v="109"/>
    <x v="108"/>
    <n v="19.600000000000001"/>
    <x v="16"/>
    <s v="ago-2025"/>
    <x v="18"/>
    <x v="0"/>
    <x v="0"/>
    <x v="5"/>
    <x v="23"/>
    <s v="ENTREGUE"/>
    <x v="1"/>
    <m/>
  </r>
  <r>
    <d v="2025-08-22T00:00:00"/>
    <x v="9"/>
    <x v="1"/>
    <x v="6"/>
    <s v="FITA CREPE 24MM X 50M ADERE"/>
    <x v="4"/>
    <x v="1"/>
    <x v="162"/>
    <x v="29"/>
    <x v="227"/>
    <x v="206"/>
    <n v="18"/>
    <x v="16"/>
    <s v="ago-2025"/>
    <x v="18"/>
    <x v="0"/>
    <x v="0"/>
    <x v="5"/>
    <x v="23"/>
    <s v="ENTREGUE"/>
    <x v="1"/>
    <m/>
  </r>
  <r>
    <d v="2025-08-22T00:00:00"/>
    <x v="9"/>
    <x v="1"/>
    <x v="6"/>
    <s v="BASE P CORALIT ALTO BRILHO ULTRA RESIST 3,2L CORAL CASTELO DO DESERTO GL 5186 20YY 53/124 CORALIT ULT"/>
    <x v="4"/>
    <x v="6"/>
    <x v="162"/>
    <x v="29"/>
    <x v="395"/>
    <x v="81"/>
    <n v="492"/>
    <x v="16"/>
    <s v="ago-2025"/>
    <x v="18"/>
    <x v="0"/>
    <x v="0"/>
    <x v="5"/>
    <x v="23"/>
    <s v="ENTREGUE"/>
    <x v="1"/>
    <m/>
  </r>
  <r>
    <d v="2025-08-22T00:00:00"/>
    <x v="9"/>
    <x v="1"/>
    <x v="6"/>
    <s v="BASE P CORALIT ALTO BRILHO ULTRA RESIST 3,2L CORAL BRONZE PALM SPRINGS GL 5203 20YY 39/130 CORALIT UL"/>
    <x v="4"/>
    <x v="6"/>
    <x v="162"/>
    <x v="29"/>
    <x v="396"/>
    <x v="328"/>
    <n v="507"/>
    <x v="16"/>
    <s v="ago-2025"/>
    <x v="18"/>
    <x v="0"/>
    <x v="0"/>
    <x v="5"/>
    <x v="23"/>
    <s v="ENTREGUE"/>
    <x v="1"/>
    <m/>
  </r>
  <r>
    <d v="2025-08-22T00:00:00"/>
    <x v="10"/>
    <x v="1"/>
    <x v="0"/>
    <s v="TUBO PVC BRANCO 75MM 6MTS"/>
    <x v="7"/>
    <x v="5"/>
    <x v="163"/>
    <x v="45"/>
    <x v="397"/>
    <x v="82"/>
    <n v="210"/>
    <x v="16"/>
    <s v="ago-2025"/>
    <x v="1"/>
    <x v="0"/>
    <x v="0"/>
    <x v="5"/>
    <x v="23"/>
    <s v="ENTREGUE"/>
    <x v="1"/>
    <m/>
  </r>
  <r>
    <d v="2025-08-22T00:00:00"/>
    <x v="10"/>
    <x v="1"/>
    <x v="0"/>
    <s v="JOELHO BRANCO 75MM 90 G"/>
    <x v="9"/>
    <x v="1"/>
    <x v="163"/>
    <x v="45"/>
    <x v="398"/>
    <x v="206"/>
    <n v="36"/>
    <x v="16"/>
    <s v="ago-2025"/>
    <x v="1"/>
    <x v="0"/>
    <x v="0"/>
    <x v="5"/>
    <x v="23"/>
    <s v="ENTREGUE"/>
    <x v="1"/>
    <m/>
  </r>
  <r>
    <d v="2025-08-25T00:00:00"/>
    <x v="10"/>
    <x v="1"/>
    <x v="0"/>
    <s v="TUBO PVC BRANCO 100MM 6MTS"/>
    <x v="7"/>
    <x v="5"/>
    <x v="164"/>
    <x v="45"/>
    <x v="399"/>
    <x v="111"/>
    <n v="178"/>
    <x v="17"/>
    <s v="ago-2025"/>
    <x v="1"/>
    <x v="0"/>
    <x v="0"/>
    <x v="1"/>
    <x v="23"/>
    <s v="ENTREGUE"/>
    <x v="1"/>
    <m/>
  </r>
  <r>
    <d v="2025-08-25T00:00:00"/>
    <x v="10"/>
    <x v="1"/>
    <x v="0"/>
    <s v="JOELHO BRANCO 100MM 90 G"/>
    <x v="9"/>
    <x v="1"/>
    <x v="164"/>
    <x v="45"/>
    <x v="400"/>
    <x v="100"/>
    <n v="49.800000000000004"/>
    <x v="17"/>
    <s v="ago-2025"/>
    <x v="1"/>
    <x v="0"/>
    <x v="0"/>
    <x v="1"/>
    <x v="23"/>
    <s v="ENTREGUE"/>
    <x v="1"/>
    <m/>
  </r>
  <r>
    <d v="2025-08-25T00:00:00"/>
    <x v="20"/>
    <x v="1"/>
    <x v="0"/>
    <s v="GIRICA CARRINHO DE MAO - 60 LITROS - EXTRA FORTE"/>
    <x v="1"/>
    <x v="1"/>
    <x v="165"/>
    <x v="22"/>
    <x v="361"/>
    <x v="299"/>
    <n v="339.9"/>
    <x v="17"/>
    <s v="ago-2025"/>
    <x v="22"/>
    <x v="0"/>
    <x v="0"/>
    <x v="1"/>
    <x v="23"/>
    <s v="ENTREGUE"/>
    <x v="1"/>
    <m/>
  </r>
  <r>
    <d v="2025-08-25T00:00:00"/>
    <x v="20"/>
    <x v="1"/>
    <x v="0"/>
    <s v="PA AJUNTADEIRA BICO NR3 COM CB Y PLAST - COLLINS"/>
    <x v="1"/>
    <x v="1"/>
    <x v="165"/>
    <x v="22"/>
    <x v="401"/>
    <x v="329"/>
    <n v="38.630000000000003"/>
    <x v="17"/>
    <s v="ago-2025"/>
    <x v="22"/>
    <x v="0"/>
    <x v="0"/>
    <x v="1"/>
    <x v="23"/>
    <s v="ENTREGUE"/>
    <x v="1"/>
    <m/>
  </r>
  <r>
    <d v="2025-08-25T00:00:00"/>
    <x v="20"/>
    <x v="1"/>
    <x v="0"/>
    <s v="ENXADA LARGA FORJADA 1;5L COM CB - COLLINS"/>
    <x v="1"/>
    <x v="1"/>
    <x v="165"/>
    <x v="22"/>
    <x v="402"/>
    <x v="330"/>
    <n v="63.99"/>
    <x v="17"/>
    <s v="ago-2025"/>
    <x v="22"/>
    <x v="0"/>
    <x v="0"/>
    <x v="1"/>
    <x v="23"/>
    <s v="ENTREGUE"/>
    <x v="1"/>
    <m/>
  </r>
  <r>
    <d v="2025-08-25T00:00:00"/>
    <x v="20"/>
    <x v="1"/>
    <x v="0"/>
    <s v="TALHADEIRA ACO LORD 3/4 X 12"/>
    <x v="1"/>
    <x v="1"/>
    <x v="165"/>
    <x v="22"/>
    <x v="403"/>
    <x v="0"/>
    <n v="12.9"/>
    <x v="17"/>
    <s v="ago-2025"/>
    <x v="22"/>
    <x v="0"/>
    <x v="0"/>
    <x v="1"/>
    <x v="23"/>
    <s v="ENTREGUE"/>
    <x v="1"/>
    <m/>
  </r>
  <r>
    <d v="2025-08-25T00:00:00"/>
    <x v="20"/>
    <x v="1"/>
    <x v="0"/>
    <s v="PONTEIRO ACO LORD 3/4 X 12"/>
    <x v="1"/>
    <x v="1"/>
    <x v="165"/>
    <x v="22"/>
    <x v="404"/>
    <x v="331"/>
    <n v="12.8"/>
    <x v="17"/>
    <s v="ago-2025"/>
    <x v="22"/>
    <x v="0"/>
    <x v="0"/>
    <x v="1"/>
    <x v="23"/>
    <s v="ENTREGUE"/>
    <x v="1"/>
    <m/>
  </r>
  <r>
    <d v="2025-08-25T00:00:00"/>
    <x v="20"/>
    <x v="1"/>
    <x v="0"/>
    <s v="LONA PRETA SERLONAS 4X100"/>
    <x v="11"/>
    <x v="8"/>
    <x v="165"/>
    <x v="22"/>
    <x v="201"/>
    <x v="49"/>
    <n v="152"/>
    <x v="17"/>
    <s v="ago-2025"/>
    <x v="22"/>
    <x v="0"/>
    <x v="0"/>
    <x v="1"/>
    <x v="23"/>
    <s v="ENTREGUE"/>
    <x v="1"/>
    <m/>
  </r>
  <r>
    <d v="2025-08-25T00:00:00"/>
    <x v="20"/>
    <x v="1"/>
    <x v="0"/>
    <s v="MARRETA TEKFUND C/CABO 1500GR"/>
    <x v="1"/>
    <x v="1"/>
    <x v="165"/>
    <x v="22"/>
    <x v="405"/>
    <x v="332"/>
    <n v="48.37"/>
    <x v="17"/>
    <s v="ago-2025"/>
    <x v="22"/>
    <x v="0"/>
    <x v="0"/>
    <x v="1"/>
    <x v="23"/>
    <s v="ENTREGUE"/>
    <x v="1"/>
    <m/>
  </r>
  <r>
    <d v="2025-08-25T00:00:00"/>
    <x v="24"/>
    <x v="2"/>
    <x v="0"/>
    <s v="TUBO GALV.LEVE 1.1/2X1,95MM 38,1 S/ROS12,46 K"/>
    <x v="56"/>
    <x v="11"/>
    <x v="166"/>
    <x v="36"/>
    <x v="406"/>
    <x v="222"/>
    <n v="794.25"/>
    <x v="17"/>
    <s v="ago-2025"/>
    <x v="17"/>
    <x v="0"/>
    <x v="0"/>
    <x v="1"/>
    <x v="23"/>
    <s v="ENTREGUE"/>
    <x v="1"/>
    <m/>
  </r>
  <r>
    <d v="2025-08-25T00:00:00"/>
    <x v="24"/>
    <x v="2"/>
    <x v="0"/>
    <s v="METALON 60 X 40 GALVANIZADO 1,25MM 12,23 KG/BR"/>
    <x v="57"/>
    <x v="11"/>
    <x v="166"/>
    <x v="36"/>
    <x v="407"/>
    <x v="333"/>
    <n v="773.8"/>
    <x v="17"/>
    <s v="ago-2025"/>
    <x v="17"/>
    <x v="0"/>
    <x v="0"/>
    <x v="1"/>
    <x v="23"/>
    <s v="ENTREGUE"/>
    <x v="1"/>
    <m/>
  </r>
  <r>
    <d v="2025-08-25T00:00:00"/>
    <x v="24"/>
    <x v="2"/>
    <x v="0"/>
    <s v="METALON 25 X 25 GALVANIZADO 1,25MM 5,72 KG/BR"/>
    <x v="27"/>
    <x v="11"/>
    <x v="166"/>
    <x v="36"/>
    <x v="408"/>
    <x v="222"/>
    <n v="360.06"/>
    <x v="17"/>
    <s v="ago-2025"/>
    <x v="17"/>
    <x v="0"/>
    <x v="0"/>
    <x v="1"/>
    <x v="23"/>
    <s v="ENTREGUE"/>
    <x v="1"/>
    <m/>
  </r>
  <r>
    <d v="2025-08-25T00:00:00"/>
    <x v="24"/>
    <x v="2"/>
    <x v="0"/>
    <s v="CHAPA GALV.18 -1,25MM 3 X 1,20 -10,20 KG/M2"/>
    <x v="57"/>
    <x v="11"/>
    <x v="166"/>
    <x v="36"/>
    <x v="409"/>
    <x v="334"/>
    <n v="652.62"/>
    <x v="17"/>
    <s v="ago-2025"/>
    <x v="17"/>
    <x v="0"/>
    <x v="0"/>
    <x v="1"/>
    <x v="23"/>
    <s v="ENTREGUE"/>
    <x v="1"/>
    <m/>
  </r>
  <r>
    <d v="2025-08-25T00:00:00"/>
    <x v="24"/>
    <x v="2"/>
    <x v="0"/>
    <s v="GONZO C/ABA N - 4 ABA 25MM X 80MM ALTURA"/>
    <x v="2"/>
    <x v="11"/>
    <x v="166"/>
    <x v="36"/>
    <x v="246"/>
    <x v="224"/>
    <n v="36.92"/>
    <x v="17"/>
    <s v="ago-2025"/>
    <x v="17"/>
    <x v="0"/>
    <x v="0"/>
    <x v="1"/>
    <x v="23"/>
    <s v="ENTREGUE"/>
    <x v="1"/>
    <m/>
  </r>
  <r>
    <d v="2025-08-25T00:00:00"/>
    <x v="17"/>
    <x v="1"/>
    <x v="0"/>
    <s v="TELA ALAMBRADO MALHA 2&quot; FIO 12 GALV. 1,950"/>
    <x v="58"/>
    <x v="8"/>
    <x v="167"/>
    <x v="50"/>
    <x v="410"/>
    <x v="178"/>
    <n v="444.01500000000004"/>
    <x v="17"/>
    <s v="ago-2025"/>
    <x v="22"/>
    <x v="0"/>
    <x v="0"/>
    <x v="8"/>
    <x v="25"/>
    <s v="ENTREGUE"/>
    <x v="1"/>
    <m/>
  </r>
  <r>
    <d v="2025-08-25T00:00:00"/>
    <x v="16"/>
    <x v="1"/>
    <x v="1"/>
    <s v="CAÇAMBA"/>
    <x v="1"/>
    <x v="1"/>
    <x v="168"/>
    <x v="46"/>
    <x v="1"/>
    <x v="209"/>
    <n v="450"/>
    <x v="17"/>
    <s v="ago-2025"/>
    <x v="5"/>
    <x v="0"/>
    <x v="0"/>
    <x v="2"/>
    <x v="24"/>
    <s v="ENTREGUE"/>
    <x v="1"/>
    <m/>
  </r>
  <r>
    <d v="2025-08-25T00:00:00"/>
    <x v="15"/>
    <x v="1"/>
    <x v="8"/>
    <s v="CAÇAMBA"/>
    <x v="1"/>
    <x v="1"/>
    <x v="169"/>
    <x v="68"/>
    <x v="1"/>
    <x v="209"/>
    <n v="450"/>
    <x v="17"/>
    <s v="ago-2025"/>
    <x v="9"/>
    <x v="0"/>
    <x v="0"/>
    <x v="2"/>
    <x v="24"/>
    <s v="ENTREGUE"/>
    <x v="1"/>
    <m/>
  </r>
  <r>
    <d v="2025-08-25T00:00:00"/>
    <x v="4"/>
    <x v="2"/>
    <x v="0"/>
    <s v="TELA ALAMBRADO MALHA 2&quot; FIO 10 GALV. 4m"/>
    <x v="59"/>
    <x v="3"/>
    <x v="170"/>
    <x v="50"/>
    <x v="411"/>
    <x v="249"/>
    <n v="3792.8"/>
    <x v="17"/>
    <s v="ago-2025"/>
    <x v="2"/>
    <x v="0"/>
    <x v="0"/>
    <x v="8"/>
    <x v="25"/>
    <s v="ENTREGUE"/>
    <x v="1"/>
    <m/>
  </r>
  <r>
    <d v="2025-08-25T00:00:00"/>
    <x v="4"/>
    <x v="2"/>
    <x v="0"/>
    <s v="TELA ALAMBRADO MALHA 2&quot; FIO 10 GALV. 2,40m"/>
    <x v="60"/>
    <x v="3"/>
    <x v="170"/>
    <x v="50"/>
    <x v="412"/>
    <x v="249"/>
    <n v="6516.7199999999993"/>
    <x v="17"/>
    <s v="ago-2025"/>
    <x v="2"/>
    <x v="0"/>
    <x v="0"/>
    <x v="8"/>
    <x v="25"/>
    <s v="ENTREGUE"/>
    <x v="1"/>
    <m/>
  </r>
  <r>
    <d v="2025-08-25T00:00:00"/>
    <x v="4"/>
    <x v="2"/>
    <x v="0"/>
    <s v="ARAME FIO 16 GALV."/>
    <x v="17"/>
    <x v="3"/>
    <x v="170"/>
    <x v="50"/>
    <x v="413"/>
    <x v="78"/>
    <n v="252"/>
    <x v="17"/>
    <s v="ago-2025"/>
    <x v="2"/>
    <x v="0"/>
    <x v="0"/>
    <x v="8"/>
    <x v="25"/>
    <s v="ENTREGUE"/>
    <x v="1"/>
    <m/>
  </r>
  <r>
    <d v="2025-08-25T00:00:00"/>
    <x v="16"/>
    <x v="1"/>
    <x v="0"/>
    <s v="QUADRO DISTR CH SOB 16/12 100A"/>
    <x v="1"/>
    <x v="1"/>
    <x v="171"/>
    <x v="5"/>
    <x v="414"/>
    <x v="335"/>
    <n v="292"/>
    <x v="17"/>
    <s v="ago-2025"/>
    <x v="14"/>
    <x v="0"/>
    <x v="0"/>
    <x v="4"/>
    <x v="26"/>
    <s v="ENTREGUE"/>
    <x v="1"/>
    <m/>
  </r>
  <r>
    <d v="2025-08-25T00:00:00"/>
    <x v="16"/>
    <x v="1"/>
    <x v="0"/>
    <s v="BARRAMENTO BIFASICO 16DIN 100A"/>
    <x v="1"/>
    <x v="1"/>
    <x v="171"/>
    <x v="5"/>
    <x v="415"/>
    <x v="336"/>
    <n v="174"/>
    <x v="17"/>
    <s v="ago-2025"/>
    <x v="14"/>
    <x v="0"/>
    <x v="0"/>
    <x v="4"/>
    <x v="26"/>
    <s v="ENTREGUE"/>
    <x v="1"/>
    <m/>
  </r>
  <r>
    <d v="2025-08-25T00:00:00"/>
    <x v="16"/>
    <x v="1"/>
    <x v="0"/>
    <s v="ELETRODUTO GALV LEVE 3/4 (0,50) C/LV"/>
    <x v="25"/>
    <x v="1"/>
    <x v="171"/>
    <x v="5"/>
    <x v="86"/>
    <x v="89"/>
    <n v="350"/>
    <x v="17"/>
    <s v="ago-2025"/>
    <x v="14"/>
    <x v="0"/>
    <x v="0"/>
    <x v="4"/>
    <x v="26"/>
    <s v="ENTREGUE"/>
    <x v="1"/>
    <m/>
  </r>
  <r>
    <d v="2025-08-25T00:00:00"/>
    <x v="16"/>
    <x v="1"/>
    <x v="0"/>
    <s v="CONDULETE ALUM MULTI X 3/4 S/T"/>
    <x v="61"/>
    <x v="1"/>
    <x v="171"/>
    <x v="5"/>
    <x v="88"/>
    <x v="184"/>
    <n v="214.5"/>
    <x v="17"/>
    <s v="ago-2025"/>
    <x v="14"/>
    <x v="0"/>
    <x v="0"/>
    <x v="4"/>
    <x v="26"/>
    <s v="ENTREGUE"/>
    <x v="1"/>
    <m/>
  </r>
  <r>
    <d v="2025-08-25T00:00:00"/>
    <x v="16"/>
    <x v="1"/>
    <x v="0"/>
    <s v="TAMPAO PLASTICO PVC 3/4"/>
    <x v="11"/>
    <x v="1"/>
    <x v="171"/>
    <x v="5"/>
    <x v="62"/>
    <x v="337"/>
    <n v="20"/>
    <x v="17"/>
    <s v="ago-2025"/>
    <x v="14"/>
    <x v="0"/>
    <x v="0"/>
    <x v="4"/>
    <x v="26"/>
    <s v="ENTREGUE"/>
    <x v="1"/>
    <m/>
  </r>
  <r>
    <d v="2025-08-25T00:00:00"/>
    <x v="16"/>
    <x v="1"/>
    <x v="0"/>
    <s v="LUMINARIA EMERG 30LED BIV 100LM SLIM SEG"/>
    <x v="2"/>
    <x v="1"/>
    <x v="171"/>
    <x v="5"/>
    <x v="57"/>
    <x v="109"/>
    <n v="80"/>
    <x v="17"/>
    <s v="ago-2025"/>
    <x v="14"/>
    <x v="0"/>
    <x v="0"/>
    <x v="4"/>
    <x v="26"/>
    <s v="ENTREGUE"/>
    <x v="1"/>
    <m/>
  </r>
  <r>
    <d v="2025-08-25T00:00:00"/>
    <x v="16"/>
    <x v="1"/>
    <x v="0"/>
    <s v="REFLETOR LED PLAY 200W 6500K PT"/>
    <x v="2"/>
    <x v="1"/>
    <x v="171"/>
    <x v="5"/>
    <x v="416"/>
    <x v="338"/>
    <n v="345.2"/>
    <x v="17"/>
    <s v="ago-2025"/>
    <x v="14"/>
    <x v="0"/>
    <x v="0"/>
    <x v="4"/>
    <x v="26"/>
    <s v="ENTREGUE"/>
    <x v="1"/>
    <m/>
  </r>
  <r>
    <d v="2025-08-25T00:00:00"/>
    <x v="16"/>
    <x v="1"/>
    <x v="0"/>
    <s v="TAMPA ALUM CEGA 3/4 OU 1/2"/>
    <x v="15"/>
    <x v="1"/>
    <x v="171"/>
    <x v="5"/>
    <x v="59"/>
    <x v="92"/>
    <n v="60"/>
    <x v="17"/>
    <s v="ago-2025"/>
    <x v="14"/>
    <x v="0"/>
    <x v="0"/>
    <x v="4"/>
    <x v="26"/>
    <s v="ENTREGUE"/>
    <x v="1"/>
    <m/>
  </r>
  <r>
    <d v="2025-08-25T00:00:00"/>
    <x v="16"/>
    <x v="1"/>
    <x v="0"/>
    <s v="TAMPA P/1 TOM RED 3/4 OU 1/2"/>
    <x v="4"/>
    <x v="1"/>
    <x v="171"/>
    <x v="5"/>
    <x v="60"/>
    <x v="92"/>
    <n v="6"/>
    <x v="17"/>
    <s v="ago-2025"/>
    <x v="14"/>
    <x v="0"/>
    <x v="0"/>
    <x v="4"/>
    <x v="26"/>
    <s v="ENTREGUE"/>
    <x v="1"/>
    <m/>
  </r>
  <r>
    <d v="2025-08-25T00:00:00"/>
    <x v="16"/>
    <x v="1"/>
    <x v="0"/>
    <s v="TOMADA RED 2P+T 10A 250V C/HASTE PT GRIS"/>
    <x v="7"/>
    <x v="1"/>
    <x v="171"/>
    <x v="5"/>
    <x v="55"/>
    <x v="339"/>
    <n v="12.4"/>
    <x v="17"/>
    <s v="ago-2025"/>
    <x v="14"/>
    <x v="0"/>
    <x v="0"/>
    <x v="4"/>
    <x v="26"/>
    <s v="ENTREGUE"/>
    <x v="1"/>
    <m/>
  </r>
  <r>
    <d v="2025-08-25T00:00:00"/>
    <x v="16"/>
    <x v="1"/>
    <x v="0"/>
    <s v="TOMADA RED HOR 2P+T 20A 250V S/PLACA VM"/>
    <x v="1"/>
    <x v="1"/>
    <x v="171"/>
    <x v="5"/>
    <x v="417"/>
    <x v="340"/>
    <n v="8.5"/>
    <x v="17"/>
    <s v="ago-2025"/>
    <x v="14"/>
    <x v="0"/>
    <x v="0"/>
    <x v="4"/>
    <x v="26"/>
    <s v="ENTREGUE"/>
    <x v="1"/>
    <m/>
  </r>
  <r>
    <d v="2025-08-25T00:00:00"/>
    <x v="16"/>
    <x v="1"/>
    <x v="0"/>
    <s v="UNIDUT RETO ALUM 3/4"/>
    <x v="24"/>
    <x v="1"/>
    <x v="171"/>
    <x v="5"/>
    <x v="90"/>
    <x v="341"/>
    <n v="92"/>
    <x v="17"/>
    <s v="ago-2025"/>
    <x v="14"/>
    <x v="0"/>
    <x v="0"/>
    <x v="4"/>
    <x v="26"/>
    <s v="ENTREGUE"/>
    <x v="1"/>
    <m/>
  </r>
  <r>
    <d v="2025-08-25T00:00:00"/>
    <x v="16"/>
    <x v="1"/>
    <x v="0"/>
    <s v="CURVA GALV 90G 3/4"/>
    <x v="3"/>
    <x v="1"/>
    <x v="171"/>
    <x v="5"/>
    <x v="87"/>
    <x v="342"/>
    <n v="29"/>
    <x v="17"/>
    <s v="ago-2025"/>
    <x v="14"/>
    <x v="0"/>
    <x v="0"/>
    <x v="4"/>
    <x v="26"/>
    <s v="ENTREGUE"/>
    <x v="1"/>
    <m/>
  </r>
  <r>
    <d v="2025-08-25T00:00:00"/>
    <x v="16"/>
    <x v="1"/>
    <x v="0"/>
    <s v="CABO FLEX750V 1,5MM2 PT"/>
    <x v="4"/>
    <x v="1"/>
    <x v="171"/>
    <x v="5"/>
    <x v="418"/>
    <x v="343"/>
    <n v="480"/>
    <x v="17"/>
    <s v="ago-2025"/>
    <x v="14"/>
    <x v="0"/>
    <x v="0"/>
    <x v="4"/>
    <x v="26"/>
    <s v="ENTREGUE"/>
    <x v="1"/>
    <m/>
  </r>
  <r>
    <d v="2025-08-25T00:00:00"/>
    <x v="16"/>
    <x v="1"/>
    <x v="0"/>
    <s v="CABO FLEX750V 2,5MM2 BC"/>
    <x v="62"/>
    <x v="8"/>
    <x v="171"/>
    <x v="5"/>
    <x v="95"/>
    <x v="344"/>
    <n v="573"/>
    <x v="17"/>
    <s v="ago-2025"/>
    <x v="14"/>
    <x v="0"/>
    <x v="0"/>
    <x v="4"/>
    <x v="26"/>
    <s v="ENTREGUE"/>
    <x v="1"/>
    <m/>
  </r>
  <r>
    <d v="2025-08-25T00:00:00"/>
    <x v="16"/>
    <x v="1"/>
    <x v="0"/>
    <s v="CABO FLEX750V 2,5MM2 VM"/>
    <x v="62"/>
    <x v="8"/>
    <x v="171"/>
    <x v="5"/>
    <x v="419"/>
    <x v="344"/>
    <n v="573"/>
    <x v="17"/>
    <s v="ago-2025"/>
    <x v="14"/>
    <x v="0"/>
    <x v="0"/>
    <x v="4"/>
    <x v="26"/>
    <s v="ENTREGUE"/>
    <x v="1"/>
    <m/>
  </r>
  <r>
    <d v="2025-08-25T00:00:00"/>
    <x v="16"/>
    <x v="1"/>
    <x v="0"/>
    <s v="CABO FLEX750V 2,5MM2 AM"/>
    <x v="1"/>
    <x v="1"/>
    <x v="171"/>
    <x v="5"/>
    <x v="420"/>
    <x v="345"/>
    <n v="191"/>
    <x v="17"/>
    <s v="ago-2025"/>
    <x v="14"/>
    <x v="0"/>
    <x v="0"/>
    <x v="4"/>
    <x v="26"/>
    <s v="ENTREGUE"/>
    <x v="1"/>
    <m/>
  </r>
  <r>
    <d v="2025-08-25T00:00:00"/>
    <x v="16"/>
    <x v="1"/>
    <x v="0"/>
    <s v="CABO FLEX750V 2,5MM2 AZ CL"/>
    <x v="1"/>
    <x v="1"/>
    <x v="171"/>
    <x v="5"/>
    <x v="421"/>
    <x v="345"/>
    <n v="191"/>
    <x v="17"/>
    <s v="ago-2025"/>
    <x v="14"/>
    <x v="0"/>
    <x v="0"/>
    <x v="4"/>
    <x v="26"/>
    <s v="ENTREGUE"/>
    <x v="1"/>
    <m/>
  </r>
  <r>
    <d v="2025-08-25T00:00:00"/>
    <x v="16"/>
    <x v="1"/>
    <x v="0"/>
    <s v="ABRACADEIRA GALV D C/CUNHA 3/4"/>
    <x v="11"/>
    <x v="1"/>
    <x v="171"/>
    <x v="5"/>
    <x v="422"/>
    <x v="273"/>
    <n v="60"/>
    <x v="17"/>
    <s v="ago-2025"/>
    <x v="14"/>
    <x v="0"/>
    <x v="0"/>
    <x v="4"/>
    <x v="26"/>
    <s v="ENTREGUE"/>
    <x v="1"/>
    <m/>
  </r>
  <r>
    <d v="2025-08-25T00:00:00"/>
    <x v="16"/>
    <x v="1"/>
    <x v="0"/>
    <s v="BUCHA S8 PARAFUSO PVC"/>
    <x v="11"/>
    <x v="1"/>
    <x v="171"/>
    <x v="5"/>
    <x v="423"/>
    <x v="346"/>
    <n v="6"/>
    <x v="17"/>
    <s v="ago-2025"/>
    <x v="14"/>
    <x v="0"/>
    <x v="0"/>
    <x v="4"/>
    <x v="26"/>
    <s v="ENTREGUE"/>
    <x v="1"/>
    <m/>
  </r>
  <r>
    <d v="2025-08-25T00:00:00"/>
    <x v="16"/>
    <x v="1"/>
    <x v="0"/>
    <s v="PARAFUSO SEXTAVADO 3/16X60MM P/BUCHA S08"/>
    <x v="11"/>
    <x v="1"/>
    <x v="171"/>
    <x v="5"/>
    <x v="424"/>
    <x v="347"/>
    <n v="30"/>
    <x v="17"/>
    <s v="ago-2025"/>
    <x v="14"/>
    <x v="0"/>
    <x v="0"/>
    <x v="4"/>
    <x v="26"/>
    <s v="ENTREGUE"/>
    <x v="1"/>
    <m/>
  </r>
  <r>
    <d v="2025-08-25T00:00:00"/>
    <x v="16"/>
    <x v="1"/>
    <x v="0"/>
    <s v="BROCA ACO RAPIDO 6,00MM"/>
    <x v="7"/>
    <x v="1"/>
    <x v="171"/>
    <x v="5"/>
    <x v="425"/>
    <x v="348"/>
    <n v="17.399999999999999"/>
    <x v="17"/>
    <s v="ago-2025"/>
    <x v="14"/>
    <x v="0"/>
    <x v="0"/>
    <x v="4"/>
    <x v="26"/>
    <s v="ENTREGUE"/>
    <x v="1"/>
    <m/>
  </r>
  <r>
    <d v="2025-08-25T00:00:00"/>
    <x v="16"/>
    <x v="1"/>
    <x v="0"/>
    <s v="BROCA SDS PLUS 8MM X 95MM X 160MM"/>
    <x v="1"/>
    <x v="1"/>
    <x v="171"/>
    <x v="5"/>
    <x v="426"/>
    <x v="349"/>
    <n v="16.399999999999999"/>
    <x v="17"/>
    <s v="ago-2025"/>
    <x v="14"/>
    <x v="0"/>
    <x v="0"/>
    <x v="4"/>
    <x v="26"/>
    <s v="ENTREGUE"/>
    <x v="1"/>
    <m/>
  </r>
  <r>
    <d v="2025-08-25T00:00:00"/>
    <x v="20"/>
    <x v="1"/>
    <x v="0"/>
    <s v="QUADRO CEMAR II EMB S/B 4364 44/32 100A"/>
    <x v="1"/>
    <x v="1"/>
    <x v="172"/>
    <x v="30"/>
    <x v="427"/>
    <x v="350"/>
    <n v="355.101"/>
    <x v="17"/>
    <s v="ago-2025"/>
    <x v="9"/>
    <x v="0"/>
    <x v="1"/>
    <x v="2"/>
    <x v="24"/>
    <s v="ENTREGUE"/>
    <x v="1"/>
    <m/>
  </r>
  <r>
    <d v="2025-08-25T00:00:00"/>
    <x v="16"/>
    <x v="1"/>
    <x v="0"/>
    <s v="AMANCO JOELHO 45 ESG. 100MM"/>
    <x v="28"/>
    <x v="1"/>
    <x v="173"/>
    <x v="3"/>
    <x v="377"/>
    <x v="312"/>
    <n v="80.849999999999994"/>
    <x v="17"/>
    <s v="ago-2025"/>
    <x v="3"/>
    <x v="0"/>
    <x v="0"/>
    <x v="4"/>
    <x v="26"/>
    <s v="ENTREGUE"/>
    <x v="1"/>
    <m/>
  </r>
  <r>
    <d v="2025-08-25T00:00:00"/>
    <x v="16"/>
    <x v="1"/>
    <x v="0"/>
    <s v="AMANCO LUVA SIMPLES ESG. 100MM"/>
    <x v="3"/>
    <x v="1"/>
    <x v="173"/>
    <x v="3"/>
    <x v="378"/>
    <x v="313"/>
    <n v="38.799999999999997"/>
    <x v="17"/>
    <s v="ago-2025"/>
    <x v="3"/>
    <x v="0"/>
    <x v="0"/>
    <x v="4"/>
    <x v="26"/>
    <s v="ENTREGUE"/>
    <x v="1"/>
    <m/>
  </r>
  <r>
    <d v="2025-08-25T00:00:00"/>
    <x v="16"/>
    <x v="1"/>
    <x v="0"/>
    <s v="ABRACADEIRA TIPO U GALV.OMEGA 4"/>
    <x v="0"/>
    <x v="1"/>
    <x v="173"/>
    <x v="3"/>
    <x v="428"/>
    <x v="351"/>
    <n v="36.6"/>
    <x v="17"/>
    <s v="ago-2025"/>
    <x v="3"/>
    <x v="0"/>
    <x v="0"/>
    <x v="4"/>
    <x v="26"/>
    <s v="ENTREGUE"/>
    <x v="1"/>
    <m/>
  </r>
  <r>
    <d v="2025-08-25T00:00:00"/>
    <x v="16"/>
    <x v="1"/>
    <x v="0"/>
    <s v="AMANCO TUBO 6M ESG. 100MM"/>
    <x v="2"/>
    <x v="5"/>
    <x v="173"/>
    <x v="3"/>
    <x v="379"/>
    <x v="314"/>
    <n v="283.88"/>
    <x v="17"/>
    <s v="ago-2025"/>
    <x v="3"/>
    <x v="0"/>
    <x v="0"/>
    <x v="4"/>
    <x v="26"/>
    <s v="ENTREGUE"/>
    <x v="1"/>
    <m/>
  </r>
  <r>
    <d v="2025-08-26T00:00:00"/>
    <x v="14"/>
    <x v="1"/>
    <x v="0"/>
    <s v="PAINEL METALICO FORTEQUIP 1.00x1.50m"/>
    <x v="15"/>
    <x v="1"/>
    <x v="174"/>
    <x v="69"/>
    <x v="429"/>
    <x v="352"/>
    <n v="483.00000000000006"/>
    <x v="18"/>
    <s v="ago-2025"/>
    <x v="3"/>
    <x v="0"/>
    <x v="0"/>
    <x v="1"/>
    <x v="24"/>
    <s v="ENTREGUE"/>
    <x v="1"/>
    <m/>
  </r>
  <r>
    <d v="2025-08-26T00:00:00"/>
    <x v="14"/>
    <x v="1"/>
    <x v="0"/>
    <s v="RODA METALICA C/ ROLAMENTO DIVERSOS POLIURETANO FREIO"/>
    <x v="8"/>
    <x v="1"/>
    <x v="174"/>
    <x v="69"/>
    <x v="183"/>
    <x v="80"/>
    <n v="0"/>
    <x v="18"/>
    <s v="ago-2025"/>
    <x v="3"/>
    <x v="0"/>
    <x v="0"/>
    <x v="1"/>
    <x v="24"/>
    <s v="ENTREGUE"/>
    <x v="1"/>
    <m/>
  </r>
  <r>
    <d v="2025-08-26T00:00:00"/>
    <x v="14"/>
    <x v="1"/>
    <x v="0"/>
    <s v="DIAGONAL METALICA FORTEQUIP 2.12m"/>
    <x v="8"/>
    <x v="1"/>
    <x v="174"/>
    <x v="69"/>
    <x v="430"/>
    <x v="191"/>
    <n v="239.2"/>
    <x v="18"/>
    <s v="ago-2025"/>
    <x v="3"/>
    <x v="0"/>
    <x v="0"/>
    <x v="1"/>
    <x v="24"/>
    <s v="ENTREGUE"/>
    <x v="1"/>
    <m/>
  </r>
  <r>
    <d v="2025-08-26T00:00:00"/>
    <x v="14"/>
    <x v="1"/>
    <x v="0"/>
    <s v="PISO METALICO FORTEQUIP 0.37x1.50m"/>
    <x v="8"/>
    <x v="1"/>
    <x v="174"/>
    <x v="69"/>
    <x v="431"/>
    <x v="191"/>
    <n v="239.2"/>
    <x v="18"/>
    <s v="ago-2025"/>
    <x v="3"/>
    <x v="0"/>
    <x v="0"/>
    <x v="1"/>
    <x v="24"/>
    <s v="ENTREGUE"/>
    <x v="1"/>
    <m/>
  </r>
  <r>
    <d v="2025-08-26T00:00:00"/>
    <x v="17"/>
    <x v="1"/>
    <x v="1"/>
    <s v="CONTAIMER 6M"/>
    <x v="1"/>
    <x v="1"/>
    <x v="175"/>
    <x v="23"/>
    <x v="298"/>
    <x v="195"/>
    <n v="300"/>
    <x v="18"/>
    <s v="ago-2025"/>
    <x v="1"/>
    <x v="0"/>
    <x v="0"/>
    <x v="1"/>
    <x v="24"/>
    <s v="ENTREGUE"/>
    <x v="1"/>
    <m/>
  </r>
  <r>
    <d v="2025-08-26T00:00:00"/>
    <x v="7"/>
    <x v="1"/>
    <x v="1"/>
    <s v="CONTAIMER 6M"/>
    <x v="1"/>
    <x v="1"/>
    <x v="176"/>
    <x v="23"/>
    <x v="298"/>
    <x v="195"/>
    <n v="300"/>
    <x v="18"/>
    <s v="ago-2025"/>
    <x v="1"/>
    <x v="0"/>
    <x v="0"/>
    <x v="1"/>
    <x v="24"/>
    <s v="ENTREGUE"/>
    <x v="1"/>
    <m/>
  </r>
  <r>
    <d v="2025-08-26T00:00:00"/>
    <x v="7"/>
    <x v="1"/>
    <x v="1"/>
    <s v="CAMINHÃO MUNK "/>
    <x v="1"/>
    <x v="1"/>
    <x v="177"/>
    <x v="23"/>
    <x v="75"/>
    <x v="75"/>
    <n v="2000"/>
    <x v="18"/>
    <s v="ago-2025"/>
    <x v="1"/>
    <x v="2"/>
    <x v="0"/>
    <x v="1"/>
    <x v="24"/>
    <s v="ENTREGUE"/>
    <x v="1"/>
    <m/>
  </r>
  <r>
    <d v="2025-08-26T00:00:00"/>
    <x v="15"/>
    <x v="1"/>
    <x v="4"/>
    <s v="MINI DISJUNTOR BIPOLAR 50A CURVA C 3KA"/>
    <x v="1"/>
    <x v="1"/>
    <x v="178"/>
    <x v="5"/>
    <x v="432"/>
    <x v="353"/>
    <n v="23.99"/>
    <x v="18"/>
    <s v="ago-2025"/>
    <x v="31"/>
    <x v="0"/>
    <x v="0"/>
    <x v="1"/>
    <x v="24"/>
    <s v="ENTREGUE"/>
    <x v="1"/>
    <m/>
  </r>
  <r>
    <d v="2025-08-26T00:00:00"/>
    <x v="15"/>
    <x v="1"/>
    <x v="4"/>
    <s v="MINI DISJUNTOR BIPOLAR 32A CURVA C 3KA"/>
    <x v="7"/>
    <x v="1"/>
    <x v="178"/>
    <x v="5"/>
    <x v="97"/>
    <x v="354"/>
    <n v="44.94"/>
    <x v="18"/>
    <s v="ago-2025"/>
    <x v="31"/>
    <x v="0"/>
    <x v="0"/>
    <x v="1"/>
    <x v="24"/>
    <s v="ENTREGUE"/>
    <x v="1"/>
    <m/>
  </r>
  <r>
    <d v="2025-08-26T00:00:00"/>
    <x v="15"/>
    <x v="1"/>
    <x v="4"/>
    <s v="MINI DISJUNTOR UNIPOLAR 20A CURVA C 3KA"/>
    <x v="7"/>
    <x v="1"/>
    <x v="178"/>
    <x v="5"/>
    <x v="98"/>
    <x v="100"/>
    <n v="16.600000000000001"/>
    <x v="18"/>
    <s v="ago-2025"/>
    <x v="31"/>
    <x v="0"/>
    <x v="0"/>
    <x v="1"/>
    <x v="24"/>
    <s v="ENTREGUE"/>
    <x v="1"/>
    <m/>
  </r>
  <r>
    <d v="2025-08-26T00:00:00"/>
    <x v="15"/>
    <x v="1"/>
    <x v="4"/>
    <s v="BARRAMENTO BIFASICO 16DIN 100A"/>
    <x v="1"/>
    <x v="1"/>
    <x v="178"/>
    <x v="5"/>
    <x v="415"/>
    <x v="355"/>
    <n v="158.9"/>
    <x v="18"/>
    <s v="ago-2025"/>
    <x v="31"/>
    <x v="0"/>
    <x v="0"/>
    <x v="1"/>
    <x v="24"/>
    <s v="ENTREGUE"/>
    <x v="1"/>
    <m/>
  </r>
  <r>
    <d v="2025-08-26T00:00:00"/>
    <x v="15"/>
    <x v="1"/>
    <x v="4"/>
    <s v="MINI DISJUNTOR BIPOLAR 20A CURVA C 3KA"/>
    <x v="7"/>
    <x v="1"/>
    <x v="178"/>
    <x v="5"/>
    <x v="96"/>
    <x v="354"/>
    <n v="44.94"/>
    <x v="18"/>
    <s v="ago-2025"/>
    <x v="31"/>
    <x v="0"/>
    <x v="0"/>
    <x v="1"/>
    <x v="24"/>
    <s v="ENTREGUE"/>
    <x v="1"/>
    <m/>
  </r>
  <r>
    <d v="2025-08-26T00:00:00"/>
    <x v="15"/>
    <x v="1"/>
    <x v="4"/>
    <s v="ABRACADEIRA GALV D C/CUNHA 3/4"/>
    <x v="0"/>
    <x v="1"/>
    <x v="178"/>
    <x v="5"/>
    <x v="422"/>
    <x v="273"/>
    <n v="12"/>
    <x v="18"/>
    <s v="ago-2025"/>
    <x v="31"/>
    <x v="0"/>
    <x v="0"/>
    <x v="1"/>
    <x v="24"/>
    <s v="ENTREGUE"/>
    <x v="1"/>
    <m/>
  </r>
  <r>
    <d v="2025-08-26T00:00:00"/>
    <x v="15"/>
    <x v="1"/>
    <x v="4"/>
    <s v="HASTE ATERR B. CAMADA 5/8 X 2,40MTS"/>
    <x v="8"/>
    <x v="1"/>
    <x v="178"/>
    <x v="5"/>
    <x v="433"/>
    <x v="356"/>
    <n v="355.2"/>
    <x v="18"/>
    <s v="ago-2025"/>
    <x v="31"/>
    <x v="0"/>
    <x v="0"/>
    <x v="1"/>
    <x v="24"/>
    <s v="ENTREGUE"/>
    <x v="1"/>
    <m/>
  </r>
  <r>
    <d v="2025-08-26T00:00:00"/>
    <x v="15"/>
    <x v="1"/>
    <x v="4"/>
    <s v="CABO FLEX750V 6,0MM2 PT"/>
    <x v="1"/>
    <x v="1"/>
    <x v="178"/>
    <x v="5"/>
    <x v="434"/>
    <x v="357"/>
    <n v="534"/>
    <x v="18"/>
    <s v="ago-2025"/>
    <x v="31"/>
    <x v="0"/>
    <x v="0"/>
    <x v="1"/>
    <x v="24"/>
    <s v="ENTREGUE"/>
    <x v="1"/>
    <m/>
  </r>
  <r>
    <d v="2025-08-26T00:00:00"/>
    <x v="15"/>
    <x v="1"/>
    <x v="4"/>
    <s v="CABO FLEX750V 6,0MM2 AZ CL"/>
    <x v="1"/>
    <x v="1"/>
    <x v="178"/>
    <x v="5"/>
    <x v="435"/>
    <x v="357"/>
    <n v="534"/>
    <x v="18"/>
    <s v="ago-2025"/>
    <x v="31"/>
    <x v="0"/>
    <x v="0"/>
    <x v="1"/>
    <x v="24"/>
    <s v="ENTREGUE"/>
    <x v="1"/>
    <m/>
  </r>
  <r>
    <d v="2025-08-26T00:00:00"/>
    <x v="15"/>
    <x v="1"/>
    <x v="4"/>
    <s v="CONDULETE ALUM MULTIPLO X 3/4 S/T S/PINT"/>
    <x v="14"/>
    <x v="1"/>
    <x v="178"/>
    <x v="5"/>
    <x v="436"/>
    <x v="358"/>
    <n v="36"/>
    <x v="18"/>
    <s v="ago-2025"/>
    <x v="31"/>
    <x v="0"/>
    <x v="0"/>
    <x v="1"/>
    <x v="24"/>
    <s v="ENTREGUE"/>
    <x v="1"/>
    <m/>
  </r>
  <r>
    <d v="2025-08-26T00:00:00"/>
    <x v="15"/>
    <x v="1"/>
    <x v="4"/>
    <s v="TAMPA ALUM 1/2-3/4 CEGA S/PINTURA"/>
    <x v="14"/>
    <x v="1"/>
    <x v="178"/>
    <x v="5"/>
    <x v="437"/>
    <x v="359"/>
    <n v="14.299999999999999"/>
    <x v="18"/>
    <s v="ago-2025"/>
    <x v="31"/>
    <x v="0"/>
    <x v="0"/>
    <x v="1"/>
    <x v="24"/>
    <s v="ENTREGUE"/>
    <x v="1"/>
    <m/>
  </r>
  <r>
    <d v="2025-08-26T00:00:00"/>
    <x v="15"/>
    <x v="1"/>
    <x v="4"/>
    <s v="CONDULETE ALUM LB 3/4 S/TP S/ROSC S/PINT"/>
    <x v="7"/>
    <x v="1"/>
    <x v="178"/>
    <x v="5"/>
    <x v="438"/>
    <x v="360"/>
    <n v="31.64"/>
    <x v="18"/>
    <s v="ago-2025"/>
    <x v="31"/>
    <x v="0"/>
    <x v="0"/>
    <x v="1"/>
    <x v="24"/>
    <s v="ENTREGUE"/>
    <x v="1"/>
    <m/>
  </r>
  <r>
    <d v="2025-08-26T00:00:00"/>
    <x v="15"/>
    <x v="1"/>
    <x v="4"/>
    <s v="TAMPA CEGA 1/2 E 3/4 S/PINTURA"/>
    <x v="7"/>
    <x v="1"/>
    <x v="178"/>
    <x v="5"/>
    <x v="439"/>
    <x v="361"/>
    <n v="9.74"/>
    <x v="18"/>
    <s v="ago-2025"/>
    <x v="31"/>
    <x v="0"/>
    <x v="0"/>
    <x v="1"/>
    <x v="24"/>
    <s v="ENTREGUE"/>
    <x v="1"/>
    <m/>
  </r>
  <r>
    <d v="2025-08-26T00:00:00"/>
    <x v="15"/>
    <x v="1"/>
    <x v="4"/>
    <s v="UNIDUT MULTIPLO ALUM 3/4"/>
    <x v="32"/>
    <x v="1"/>
    <x v="178"/>
    <x v="5"/>
    <x v="89"/>
    <x v="362"/>
    <n v="25.2"/>
    <x v="18"/>
    <s v="ago-2025"/>
    <x v="31"/>
    <x v="0"/>
    <x v="0"/>
    <x v="1"/>
    <x v="24"/>
    <s v="ENTREGUE"/>
    <x v="1"/>
    <m/>
  </r>
  <r>
    <d v="2025-08-26T00:00:00"/>
    <x v="15"/>
    <x v="1"/>
    <x v="4"/>
    <s v="UNIDUT RETO ALUM 3/4"/>
    <x v="3"/>
    <x v="1"/>
    <x v="178"/>
    <x v="5"/>
    <x v="90"/>
    <x v="95"/>
    <n v="21"/>
    <x v="18"/>
    <s v="ago-2025"/>
    <x v="31"/>
    <x v="0"/>
    <x v="0"/>
    <x v="1"/>
    <x v="24"/>
    <s v="ENTREGUE"/>
    <x v="1"/>
    <m/>
  </r>
  <r>
    <d v="2025-08-26T00:00:00"/>
    <x v="4"/>
    <x v="2"/>
    <x v="0"/>
    <s v="LT 06"/>
    <x v="7"/>
    <x v="1"/>
    <x v="179"/>
    <x v="64"/>
    <x v="440"/>
    <x v="363"/>
    <n v="1320"/>
    <x v="18"/>
    <s v="ago-2025"/>
    <x v="13"/>
    <x v="0"/>
    <x v="0"/>
    <x v="1"/>
    <x v="24"/>
    <s v="ENTREGUE"/>
    <x v="1"/>
    <m/>
  </r>
  <r>
    <d v="2025-08-26T00:00:00"/>
    <x v="4"/>
    <x v="2"/>
    <x v="0"/>
    <s v="CUBAS DE LOUÇA"/>
    <x v="9"/>
    <x v="1"/>
    <x v="179"/>
    <x v="64"/>
    <x v="441"/>
    <x v="364"/>
    <n v="750"/>
    <x v="18"/>
    <s v="ago-2025"/>
    <x v="13"/>
    <x v="0"/>
    <x v="0"/>
    <x v="1"/>
    <x v="24"/>
    <s v="ENTREGUE"/>
    <x v="1"/>
    <m/>
  </r>
  <r>
    <d v="2025-08-26T00:00:00"/>
    <x v="20"/>
    <x v="1"/>
    <x v="1"/>
    <s v="CAÇAMBA"/>
    <x v="1"/>
    <x v="1"/>
    <x v="180"/>
    <x v="1"/>
    <x v="1"/>
    <x v="1"/>
    <n v="400"/>
    <x v="18"/>
    <s v="ago-2025"/>
    <x v="1"/>
    <x v="0"/>
    <x v="0"/>
    <x v="1"/>
    <x v="24"/>
    <s v="ENTREGUE"/>
    <x v="1"/>
    <m/>
  </r>
  <r>
    <d v="2025-08-26T00:00:00"/>
    <x v="4"/>
    <x v="2"/>
    <x v="1"/>
    <s v="CAÇAMBA"/>
    <x v="1"/>
    <x v="1"/>
    <x v="181"/>
    <x v="6"/>
    <x v="1"/>
    <x v="24"/>
    <n v="200"/>
    <x v="18"/>
    <s v="ago-2025"/>
    <x v="1"/>
    <x v="0"/>
    <x v="0"/>
    <x v="1"/>
    <x v="24"/>
    <s v="ENTREGUE"/>
    <x v="1"/>
    <m/>
  </r>
  <r>
    <d v="2025-08-26T00:00:00"/>
    <x v="14"/>
    <x v="1"/>
    <x v="6"/>
    <s v="TINTA PISO AZUL 18L FUTURA"/>
    <x v="7"/>
    <x v="14"/>
    <x v="182"/>
    <x v="29"/>
    <x v="187"/>
    <x v="107"/>
    <n v="480"/>
    <x v="18"/>
    <s v="ago-2025"/>
    <x v="13"/>
    <x v="0"/>
    <x v="0"/>
    <x v="2"/>
    <x v="26"/>
    <s v="ENTREGUE"/>
    <x v="1"/>
    <m/>
  </r>
  <r>
    <d v="2025-08-26T00:00:00"/>
    <x v="17"/>
    <x v="1"/>
    <x v="6"/>
    <s v="FENIX 1000/09 ROLO LA DE CARNEIRO 100% 09CM ["/>
    <x v="2"/>
    <x v="1"/>
    <x v="183"/>
    <x v="13"/>
    <x v="442"/>
    <x v="365"/>
    <n v="23.96"/>
    <x v="18"/>
    <s v="ago-2025"/>
    <x v="3"/>
    <x v="0"/>
    <x v="0"/>
    <x v="2"/>
    <x v="26"/>
    <s v="ENTREGUE"/>
    <x v="1"/>
    <m/>
  </r>
  <r>
    <d v="2025-08-26T00:00:00"/>
    <x v="17"/>
    <x v="1"/>
    <x v="6"/>
    <s v="FUTURA FUTURIT ESM SINT.BRILHO AZUL DEL REY 3,6L"/>
    <x v="2"/>
    <x v="6"/>
    <x v="183"/>
    <x v="13"/>
    <x v="443"/>
    <x v="42"/>
    <n v="359.6"/>
    <x v="18"/>
    <s v="ago-2025"/>
    <x v="3"/>
    <x v="0"/>
    <x v="0"/>
    <x v="2"/>
    <x v="26"/>
    <s v="ENTREGUE"/>
    <x v="1"/>
    <m/>
  </r>
  <r>
    <d v="2025-08-26T00:00:00"/>
    <x v="17"/>
    <x v="1"/>
    <x v="6"/>
    <s v="ITAQUA AGUARRAZ 5L ["/>
    <x v="1"/>
    <x v="6"/>
    <x v="183"/>
    <x v="13"/>
    <x v="444"/>
    <x v="203"/>
    <n v="69.900000000000006"/>
    <x v="18"/>
    <s v="ago-2025"/>
    <x v="3"/>
    <x v="0"/>
    <x v="0"/>
    <x v="2"/>
    <x v="26"/>
    <s v="ENTREGUE"/>
    <x v="1"/>
    <m/>
  </r>
  <r>
    <d v="2025-08-26T00:00:00"/>
    <x v="17"/>
    <x v="1"/>
    <x v="6"/>
    <s v="ROMA 301/005 TRINCHA CABO PRETO/CERDA GRIS 301 2&quot;"/>
    <x v="2"/>
    <x v="1"/>
    <x v="183"/>
    <x v="13"/>
    <x v="315"/>
    <x v="41"/>
    <n v="19.96"/>
    <x v="18"/>
    <s v="ago-2025"/>
    <x v="3"/>
    <x v="0"/>
    <x v="0"/>
    <x v="2"/>
    <x v="26"/>
    <s v="ENTREGUE"/>
    <x v="1"/>
    <m/>
  </r>
  <r>
    <d v="2025-08-26T00:00:00"/>
    <x v="25"/>
    <x v="2"/>
    <x v="0"/>
    <s v="PFW ASTM-A572-50 200 X 15 X 6.000"/>
    <x v="63"/>
    <x v="11"/>
    <x v="184"/>
    <x v="70"/>
    <x v="445"/>
    <x v="366"/>
    <n v="8181"/>
    <x v="18"/>
    <s v="ago-2025"/>
    <x v="32"/>
    <x v="0"/>
    <x v="0"/>
    <x v="4"/>
    <x v="14"/>
    <s v="ENTREGUE"/>
    <x v="1"/>
    <m/>
  </r>
  <r>
    <d v="2025-08-26T00:00:00"/>
    <x v="25"/>
    <x v="2"/>
    <x v="0"/>
    <s v="PFW ASTM-A572-50 200 X 22,5 X 6.000"/>
    <x v="64"/>
    <x v="11"/>
    <x v="184"/>
    <x v="70"/>
    <x v="446"/>
    <x v="366"/>
    <n v="6135.75"/>
    <x v="18"/>
    <s v="ago-2025"/>
    <x v="32"/>
    <x v="0"/>
    <x v="0"/>
    <x v="4"/>
    <x v="14"/>
    <s v="ENTREGUE"/>
    <x v="1"/>
    <m/>
  </r>
  <r>
    <d v="2025-08-26T00:00:00"/>
    <x v="25"/>
    <x v="2"/>
    <x v="0"/>
    <s v="PFW ASTM-A572-50 150 X 18 X 6.000"/>
    <x v="65"/>
    <x v="11"/>
    <x v="184"/>
    <x v="70"/>
    <x v="447"/>
    <x v="366"/>
    <n v="3926.88"/>
    <x v="18"/>
    <s v="ago-2025"/>
    <x v="32"/>
    <x v="0"/>
    <x v="0"/>
    <x v="4"/>
    <x v="14"/>
    <s v="ENTREGUE"/>
    <x v="1"/>
    <m/>
  </r>
  <r>
    <d v="2025-08-26T00:00:00"/>
    <x v="25"/>
    <x v="2"/>
    <x v="0"/>
    <s v="CHAPA DE A/C - SAE 1010/20 DE #1/4&quot; (6,30) X 200 X 400 MM "/>
    <x v="66"/>
    <x v="1"/>
    <x v="185"/>
    <x v="71"/>
    <x v="448"/>
    <x v="367"/>
    <n v="980"/>
    <x v="18"/>
    <s v="ago-2025"/>
    <x v="3"/>
    <x v="0"/>
    <x v="0"/>
    <x v="2"/>
    <x v="26"/>
    <s v="ENTREGUE"/>
    <x v="1"/>
    <m/>
  </r>
  <r>
    <d v="2025-08-26T00:00:00"/>
    <x v="25"/>
    <x v="2"/>
    <x v="0"/>
    <s v="CHAPA DE A/C - SAE 1010/20 DE #1/4&quot; (6,30) X 200 X 200 MM"/>
    <x v="9"/>
    <x v="1"/>
    <x v="185"/>
    <x v="71"/>
    <x v="449"/>
    <x v="368"/>
    <n v="105"/>
    <x v="18"/>
    <s v="ago-2025"/>
    <x v="3"/>
    <x v="0"/>
    <x v="0"/>
    <x v="2"/>
    <x v="26"/>
    <s v="ENTREGUE"/>
    <x v="1"/>
    <m/>
  </r>
  <r>
    <d v="2025-08-26T00:00:00"/>
    <x v="25"/>
    <x v="2"/>
    <x v="0"/>
    <s v="IPI"/>
    <x v="1"/>
    <x v="1"/>
    <x v="185"/>
    <x v="71"/>
    <x v="306"/>
    <x v="369"/>
    <n v="35.262500000000003"/>
    <x v="18"/>
    <s v="ago-2025"/>
    <x v="3"/>
    <x v="0"/>
    <x v="0"/>
    <x v="2"/>
    <x v="26"/>
    <s v="ENTREGUE"/>
    <x v="1"/>
    <m/>
  </r>
  <r>
    <d v="2025-08-26T00:00:00"/>
    <x v="4"/>
    <x v="2"/>
    <x v="0"/>
    <s v="TB RD 50,80 X 1,55 MM (2&quot;) GALV"/>
    <x v="28"/>
    <x v="5"/>
    <x v="186"/>
    <x v="25"/>
    <x v="142"/>
    <x v="82"/>
    <n v="1575"/>
    <x v="18"/>
    <s v="ago-2025"/>
    <x v="15"/>
    <x v="0"/>
    <x v="0"/>
    <x v="4"/>
    <x v="14"/>
    <s v="ENTREGUE"/>
    <x v="1"/>
    <m/>
  </r>
  <r>
    <d v="2025-08-26T00:00:00"/>
    <x v="4"/>
    <x v="2"/>
    <x v="0"/>
    <s v="TB RD 31,75 X 1,55 MM (1.1/4&quot;) GALV"/>
    <x v="38"/>
    <x v="5"/>
    <x v="186"/>
    <x v="25"/>
    <x v="450"/>
    <x v="143"/>
    <n v="1584"/>
    <x v="18"/>
    <s v="ago-2025"/>
    <x v="15"/>
    <x v="0"/>
    <x v="0"/>
    <x v="4"/>
    <x v="14"/>
    <s v="ENTREGUE"/>
    <x v="1"/>
    <m/>
  </r>
  <r>
    <d v="2025-08-26T00:00:00"/>
    <x v="4"/>
    <x v="2"/>
    <x v="0"/>
    <s v="ELETRODO 2,50 KG"/>
    <x v="14"/>
    <x v="11"/>
    <x v="186"/>
    <x v="25"/>
    <x v="101"/>
    <x v="370"/>
    <n v="93.75"/>
    <x v="18"/>
    <s v="ago-2025"/>
    <x v="15"/>
    <x v="0"/>
    <x v="0"/>
    <x v="4"/>
    <x v="14"/>
    <s v="ENTREGUE"/>
    <x v="1"/>
    <m/>
  </r>
  <r>
    <d v="2025-08-26T00:00:00"/>
    <x v="4"/>
    <x v="2"/>
    <x v="0"/>
    <s v="FRETE "/>
    <x v="1"/>
    <x v="1"/>
    <x v="186"/>
    <x v="25"/>
    <x v="451"/>
    <x v="195"/>
    <n v="300"/>
    <x v="18"/>
    <s v="ago-2025"/>
    <x v="15"/>
    <x v="0"/>
    <x v="0"/>
    <x v="4"/>
    <x v="14"/>
    <s v="ENTREGUE"/>
    <x v="1"/>
    <m/>
  </r>
  <r>
    <d v="2025-08-26T00:00:00"/>
    <x v="4"/>
    <x v="2"/>
    <x v="0"/>
    <s v="IPI"/>
    <x v="1"/>
    <x v="1"/>
    <x v="186"/>
    <x v="25"/>
    <x v="306"/>
    <x v="371"/>
    <n v="102.57"/>
    <x v="18"/>
    <s v="ago-2025"/>
    <x v="15"/>
    <x v="0"/>
    <x v="0"/>
    <x v="4"/>
    <x v="14"/>
    <s v="ENTREGUE"/>
    <x v="1"/>
    <m/>
  </r>
  <r>
    <d v="2025-08-27T00:00:00"/>
    <x v="1"/>
    <x v="1"/>
    <x v="1"/>
    <s v="PLATAFORMA"/>
    <x v="9"/>
    <x v="1"/>
    <x v="187"/>
    <x v="21"/>
    <x v="452"/>
    <x v="368"/>
    <n v="105"/>
    <x v="19"/>
    <s v="ago-2025"/>
    <x v="5"/>
    <x v="0"/>
    <x v="0"/>
    <x v="1"/>
    <x v="26"/>
    <s v="ENTREGUE"/>
    <x v="1"/>
    <m/>
  </r>
  <r>
    <d v="2025-08-27T00:00:00"/>
    <x v="1"/>
    <x v="1"/>
    <x v="1"/>
    <s v="BETONEIRA 220V"/>
    <x v="1"/>
    <x v="1"/>
    <x v="188"/>
    <x v="21"/>
    <x v="274"/>
    <x v="372"/>
    <n v="198"/>
    <x v="19"/>
    <s v="ago-2025"/>
    <x v="5"/>
    <x v="0"/>
    <x v="0"/>
    <x v="1"/>
    <x v="26"/>
    <s v="ENTREGUE"/>
    <x v="1"/>
    <m/>
  </r>
  <r>
    <d v="2025-08-27T00:00:00"/>
    <x v="10"/>
    <x v="1"/>
    <x v="1"/>
    <s v="PLATAFORMAS 1,5"/>
    <x v="2"/>
    <x v="1"/>
    <x v="189"/>
    <x v="21"/>
    <x v="453"/>
    <x v="78"/>
    <n v="84"/>
    <x v="19"/>
    <s v="ago-2025"/>
    <x v="1"/>
    <x v="0"/>
    <x v="0"/>
    <x v="1"/>
    <x v="26"/>
    <s v="ENTREGUE"/>
    <x v="1"/>
    <m/>
  </r>
  <r>
    <d v="2025-08-27T00:00:00"/>
    <x v="10"/>
    <x v="1"/>
    <x v="1"/>
    <s v="RODAS"/>
    <x v="2"/>
    <x v="1"/>
    <x v="189"/>
    <x v="21"/>
    <x v="454"/>
    <x v="368"/>
    <n v="70"/>
    <x v="19"/>
    <s v="ago-2025"/>
    <x v="1"/>
    <x v="0"/>
    <x v="0"/>
    <x v="1"/>
    <x v="26"/>
    <s v="ENTREGUE"/>
    <x v="1"/>
    <m/>
  </r>
  <r>
    <d v="2025-08-27T00:00:00"/>
    <x v="14"/>
    <x v="1"/>
    <x v="0"/>
    <s v="2 redes de proteção, Fio 2 Malha 12 cm c/ instalação e acessórios, branca."/>
    <x v="1"/>
    <x v="1"/>
    <x v="190"/>
    <x v="72"/>
    <x v="455"/>
    <x v="373"/>
    <n v="6500"/>
    <x v="19"/>
    <s v="ago-2025"/>
    <x v="5"/>
    <x v="3"/>
    <x v="0"/>
    <x v="1"/>
    <x v="26"/>
    <s v="ENTREGUE"/>
    <x v="1"/>
    <m/>
  </r>
  <r>
    <d v="2025-08-27T00:00:00"/>
    <x v="16"/>
    <x v="1"/>
    <x v="0"/>
    <s v="AREIA MÉDIA"/>
    <x v="4"/>
    <x v="4"/>
    <x v="191"/>
    <x v="73"/>
    <x v="33"/>
    <x v="374"/>
    <n v="779.69999999999993"/>
    <x v="19"/>
    <s v="ago-2025"/>
    <x v="3"/>
    <x v="0"/>
    <x v="0"/>
    <x v="2"/>
    <x v="14"/>
    <s v="ENTREGUE"/>
    <x v="1"/>
    <m/>
  </r>
  <r>
    <d v="2025-08-27T00:00:00"/>
    <x v="12"/>
    <x v="1"/>
    <x v="0"/>
    <s v="ANDAIME 1,5 X 1,5"/>
    <x v="26"/>
    <x v="1"/>
    <x v="192"/>
    <x v="21"/>
    <x v="275"/>
    <x v="77"/>
    <n v="168"/>
    <x v="19"/>
    <s v="ago-2025"/>
    <x v="1"/>
    <x v="0"/>
    <x v="0"/>
    <x v="1"/>
    <x v="26"/>
    <s v="ENTREGUE"/>
    <x v="1"/>
    <m/>
  </r>
  <r>
    <d v="2025-08-27T00:00:00"/>
    <x v="12"/>
    <x v="1"/>
    <x v="0"/>
    <s v="PLATAFORMA 1.5"/>
    <x v="8"/>
    <x v="1"/>
    <x v="192"/>
    <x v="21"/>
    <x v="456"/>
    <x v="78"/>
    <n v="168"/>
    <x v="19"/>
    <s v="ago-2025"/>
    <x v="1"/>
    <x v="0"/>
    <x v="0"/>
    <x v="1"/>
    <x v="26"/>
    <s v="ENTREGUE"/>
    <x v="1"/>
    <m/>
  </r>
  <r>
    <d v="2025-08-27T00:00:00"/>
    <x v="12"/>
    <x v="1"/>
    <x v="0"/>
    <s v="DIAGONAL 1.5"/>
    <x v="7"/>
    <x v="1"/>
    <x v="192"/>
    <x v="21"/>
    <x v="457"/>
    <x v="80"/>
    <n v="0"/>
    <x v="19"/>
    <s v="ago-2025"/>
    <x v="1"/>
    <x v="0"/>
    <x v="0"/>
    <x v="1"/>
    <x v="26"/>
    <s v="ENTREGUE"/>
    <x v="1"/>
    <m/>
  </r>
  <r>
    <d v="2025-08-27T00:00:00"/>
    <x v="7"/>
    <x v="1"/>
    <x v="0"/>
    <s v="ANDAIME 1,5 X 1,5"/>
    <x v="26"/>
    <x v="1"/>
    <x v="193"/>
    <x v="54"/>
    <x v="275"/>
    <x v="253"/>
    <n v="180"/>
    <x v="19"/>
    <s v="ago-2025"/>
    <x v="26"/>
    <x v="0"/>
    <x v="0"/>
    <x v="1"/>
    <x v="26"/>
    <s v="ENTREGUE"/>
    <x v="1"/>
    <m/>
  </r>
  <r>
    <d v="2025-08-27T00:00:00"/>
    <x v="7"/>
    <x v="1"/>
    <x v="0"/>
    <s v="SAPATAS"/>
    <x v="8"/>
    <x v="1"/>
    <x v="193"/>
    <x v="54"/>
    <x v="285"/>
    <x v="109"/>
    <n v="160"/>
    <x v="19"/>
    <s v="ago-2025"/>
    <x v="26"/>
    <x v="0"/>
    <x v="0"/>
    <x v="1"/>
    <x v="26"/>
    <s v="ENTREGUE"/>
    <x v="1"/>
    <m/>
  </r>
  <r>
    <d v="2025-08-27T00:00:00"/>
    <x v="7"/>
    <x v="1"/>
    <x v="0"/>
    <s v="PLATAFORMAS 1,5 X 1,5"/>
    <x v="9"/>
    <x v="1"/>
    <x v="193"/>
    <x v="54"/>
    <x v="458"/>
    <x v="254"/>
    <n v="135"/>
    <x v="19"/>
    <s v="ago-2025"/>
    <x v="26"/>
    <x v="0"/>
    <x v="0"/>
    <x v="1"/>
    <x v="26"/>
    <s v="ENTREGUE"/>
    <x v="1"/>
    <m/>
  </r>
  <r>
    <d v="2025-08-27T00:00:00"/>
    <x v="7"/>
    <x v="1"/>
    <x v="0"/>
    <s v="TRAVAS"/>
    <x v="8"/>
    <x v="1"/>
    <x v="193"/>
    <x v="54"/>
    <x v="459"/>
    <x v="80"/>
    <n v="0"/>
    <x v="19"/>
    <s v="ago-2025"/>
    <x v="26"/>
    <x v="0"/>
    <x v="0"/>
    <x v="1"/>
    <x v="26"/>
    <s v="ENTREGUE"/>
    <x v="1"/>
    <m/>
  </r>
  <r>
    <d v="2025-08-27T00:00:00"/>
    <x v="16"/>
    <x v="1"/>
    <x v="0"/>
    <s v="FITA CREPE 24MM X 50M ADERE"/>
    <x v="25"/>
    <x v="1"/>
    <x v="194"/>
    <x v="29"/>
    <x v="227"/>
    <x v="206"/>
    <n v="150"/>
    <x v="19"/>
    <s v="ago-2025"/>
    <x v="33"/>
    <x v="0"/>
    <x v="0"/>
    <x v="4"/>
    <x v="27"/>
    <s v="ENTREGUE"/>
    <x v="1"/>
    <m/>
  </r>
  <r>
    <d v="2025-08-27T00:00:00"/>
    <x v="16"/>
    <x v="1"/>
    <x v="0"/>
    <s v="TRINCHA 500 - 2 LATEX &amp; ACRILICA TIGRE"/>
    <x v="14"/>
    <x v="1"/>
    <x v="194"/>
    <x v="29"/>
    <x v="109"/>
    <x v="108"/>
    <n v="24.5"/>
    <x v="19"/>
    <s v="ago-2025"/>
    <x v="33"/>
    <x v="0"/>
    <x v="0"/>
    <x v="4"/>
    <x v="27"/>
    <s v="ENTREGUE"/>
    <x v="1"/>
    <m/>
  </r>
  <r>
    <d v="2025-08-27T00:00:00"/>
    <x v="16"/>
    <x v="1"/>
    <x v="0"/>
    <s v="ROLO 05CM LA SINTETICA C/CABO 1366 TIGRE"/>
    <x v="14"/>
    <x v="1"/>
    <x v="194"/>
    <x v="29"/>
    <x v="193"/>
    <x v="184"/>
    <n v="32.5"/>
    <x v="19"/>
    <s v="ago-2025"/>
    <x v="33"/>
    <x v="0"/>
    <x v="0"/>
    <x v="4"/>
    <x v="27"/>
    <s v="ENTREGUE"/>
    <x v="1"/>
    <m/>
  </r>
  <r>
    <d v="2025-08-27T00:00:00"/>
    <x v="16"/>
    <x v="1"/>
    <x v="0"/>
    <s v="TINTA PISO AZUL 18L FUTURA"/>
    <x v="7"/>
    <x v="1"/>
    <x v="194"/>
    <x v="29"/>
    <x v="187"/>
    <x v="107"/>
    <n v="480"/>
    <x v="19"/>
    <s v="ago-2025"/>
    <x v="33"/>
    <x v="0"/>
    <x v="0"/>
    <x v="4"/>
    <x v="27"/>
    <s v="ENTREGUE"/>
    <x v="1"/>
    <m/>
  </r>
  <r>
    <d v="2025-08-27T00:00:00"/>
    <x v="12"/>
    <x v="1"/>
    <x v="0"/>
    <s v="MISTURADOR PAREDE CABINHO 1/4 CEMIX VOLTA"/>
    <x v="1"/>
    <x v="1"/>
    <x v="195"/>
    <x v="74"/>
    <x v="460"/>
    <x v="375"/>
    <n v="328.14"/>
    <x v="19"/>
    <s v="ago-2025"/>
    <x v="5"/>
    <x v="0"/>
    <x v="1"/>
    <x v="2"/>
    <x v="14"/>
    <s v="ENTREGUE"/>
    <x v="1"/>
    <m/>
  </r>
  <r>
    <d v="2025-08-27T00:00:00"/>
    <x v="12"/>
    <x v="1"/>
    <x v="0"/>
    <s v="TORNEIRA BICA MOVEL COZINHA CEMIX PAREDE"/>
    <x v="4"/>
    <x v="1"/>
    <x v="195"/>
    <x v="74"/>
    <x v="461"/>
    <x v="376"/>
    <n v="208.5"/>
    <x v="19"/>
    <s v="ago-2025"/>
    <x v="5"/>
    <x v="0"/>
    <x v="1"/>
    <x v="2"/>
    <x v="14"/>
    <s v="ENTREGUE"/>
    <x v="1"/>
    <m/>
  </r>
  <r>
    <d v="2025-08-27T00:00:00"/>
    <x v="12"/>
    <x v="1"/>
    <x v="0"/>
    <s v="SIFAO SANF UNIVERSAL COPO CRO SSUC2"/>
    <x v="1"/>
    <x v="1"/>
    <x v="195"/>
    <x v="74"/>
    <x v="462"/>
    <x v="377"/>
    <n v="37.29"/>
    <x v="19"/>
    <s v="ago-2025"/>
    <x v="5"/>
    <x v="0"/>
    <x v="1"/>
    <x v="2"/>
    <x v="14"/>
    <s v="ENTREGUE"/>
    <x v="1"/>
    <m/>
  </r>
  <r>
    <d v="2025-08-27T00:00:00"/>
    <x v="12"/>
    <x v="1"/>
    <x v="0"/>
    <s v="VALV AMERICANA 31/2 CR"/>
    <x v="2"/>
    <x v="1"/>
    <x v="195"/>
    <x v="74"/>
    <x v="463"/>
    <x v="378"/>
    <n v="56.96"/>
    <x v="19"/>
    <s v="ago-2025"/>
    <x v="5"/>
    <x v="0"/>
    <x v="1"/>
    <x v="2"/>
    <x v="14"/>
    <s v="ENTREGUE"/>
    <x v="1"/>
    <m/>
  </r>
  <r>
    <d v="2025-08-27T00:00:00"/>
    <x v="12"/>
    <x v="1"/>
    <x v="0"/>
    <s v="PORTA GRELHA QUADRADO INOX 15CM INSTAL"/>
    <x v="7"/>
    <x v="1"/>
    <x v="195"/>
    <x v="74"/>
    <x v="464"/>
    <x v="379"/>
    <n v="13.62"/>
    <x v="19"/>
    <s v="ago-2025"/>
    <x v="5"/>
    <x v="0"/>
    <x v="1"/>
    <x v="2"/>
    <x v="14"/>
    <s v="ENTREGUE"/>
    <x v="1"/>
    <m/>
  </r>
  <r>
    <d v="2025-08-27T00:00:00"/>
    <x v="12"/>
    <x v="1"/>
    <x v="0"/>
    <s v="GRELHA QUADRADA INOX C/FECHO 15CM INSTAL"/>
    <x v="7"/>
    <x v="1"/>
    <x v="195"/>
    <x v="74"/>
    <x v="465"/>
    <x v="380"/>
    <n v="23.2"/>
    <x v="19"/>
    <s v="ago-2025"/>
    <x v="5"/>
    <x v="0"/>
    <x v="1"/>
    <x v="2"/>
    <x v="14"/>
    <s v="ENTREGUE"/>
    <x v="1"/>
    <m/>
  </r>
  <r>
    <d v="2025-08-27T00:00:00"/>
    <x v="12"/>
    <x v="1"/>
    <x v="0"/>
    <s v="MAXI AQUECEDOR ULTRA 220V 5500"/>
    <x v="1"/>
    <x v="1"/>
    <x v="195"/>
    <x v="74"/>
    <x v="466"/>
    <x v="381"/>
    <n v="242.81"/>
    <x v="19"/>
    <s v="ago-2025"/>
    <x v="5"/>
    <x v="0"/>
    <x v="1"/>
    <x v="2"/>
    <x v="14"/>
    <s v="ENTREGUE"/>
    <x v="1"/>
    <m/>
  </r>
  <r>
    <d v="2025-08-27T00:00:00"/>
    <x v="12"/>
    <x v="1"/>
    <x v="0"/>
    <s v="ENGATE FLEXIVEL INOX 1/2X60CM NIPLE SOLTO"/>
    <x v="1"/>
    <x v="1"/>
    <x v="195"/>
    <x v="74"/>
    <x v="467"/>
    <x v="382"/>
    <n v="20.9"/>
    <x v="19"/>
    <s v="ago-2025"/>
    <x v="5"/>
    <x v="0"/>
    <x v="1"/>
    <x v="2"/>
    <x v="14"/>
    <s v="ENTREGUE"/>
    <x v="1"/>
    <m/>
  </r>
  <r>
    <d v="2025-08-28T00:00:00"/>
    <x v="12"/>
    <x v="1"/>
    <x v="0"/>
    <s v="PAINEL STANDARD 12,5X1200X1800MM"/>
    <x v="38"/>
    <x v="1"/>
    <x v="196"/>
    <x v="16"/>
    <x v="46"/>
    <x v="47"/>
    <n v="898.56"/>
    <x v="20"/>
    <s v="ago-2025"/>
    <x v="2"/>
    <x v="0"/>
    <x v="1"/>
    <x v="1"/>
    <x v="14"/>
    <s v="ENTREGUE"/>
    <x v="1"/>
    <m/>
  </r>
  <r>
    <d v="2025-08-28T00:00:00"/>
    <x v="12"/>
    <x v="1"/>
    <x v="0"/>
    <s v="CANALETA F-530 3000MM DRYWALL"/>
    <x v="15"/>
    <x v="1"/>
    <x v="196"/>
    <x v="16"/>
    <x v="47"/>
    <x v="383"/>
    <n v="369.6"/>
    <x v="20"/>
    <s v="ago-2025"/>
    <x v="2"/>
    <x v="0"/>
    <x v="1"/>
    <x v="1"/>
    <x v="14"/>
    <s v="ENTREGUE"/>
    <x v="1"/>
    <m/>
  </r>
  <r>
    <d v="2025-08-28T00:00:00"/>
    <x v="12"/>
    <x v="1"/>
    <x v="0"/>
    <s v="REGULADOR P/ PERFIL F530"/>
    <x v="59"/>
    <x v="1"/>
    <x v="196"/>
    <x v="16"/>
    <x v="48"/>
    <x v="49"/>
    <n v="133.76"/>
    <x v="20"/>
    <s v="ago-2025"/>
    <x v="2"/>
    <x v="0"/>
    <x v="1"/>
    <x v="1"/>
    <x v="14"/>
    <s v="ENTREGUE"/>
    <x v="1"/>
    <m/>
  </r>
  <r>
    <d v="2025-08-28T00:00:00"/>
    <x v="12"/>
    <x v="1"/>
    <x v="0"/>
    <s v="TIRANTE RIGIDO C/ ELO 1000 MM"/>
    <x v="59"/>
    <x v="1"/>
    <x v="196"/>
    <x v="16"/>
    <x v="49"/>
    <x v="384"/>
    <n v="139.92000000000002"/>
    <x v="20"/>
    <s v="ago-2025"/>
    <x v="2"/>
    <x v="0"/>
    <x v="1"/>
    <x v="1"/>
    <x v="14"/>
    <s v="ENTREGUE"/>
    <x v="1"/>
    <m/>
  </r>
  <r>
    <d v="2025-08-28T00:00:00"/>
    <x v="12"/>
    <x v="1"/>
    <x v="0"/>
    <s v="MASSA PRONTA P/ DRYWALL MAXCRYL 30 KG"/>
    <x v="1"/>
    <x v="1"/>
    <x v="196"/>
    <x v="16"/>
    <x v="50"/>
    <x v="51"/>
    <n v="56.54"/>
    <x v="20"/>
    <s v="ago-2025"/>
    <x v="2"/>
    <x v="0"/>
    <x v="1"/>
    <x v="1"/>
    <x v="14"/>
    <s v="ENTREGUE"/>
    <x v="1"/>
    <m/>
  </r>
  <r>
    <d v="2025-08-28T00:00:00"/>
    <x v="12"/>
    <x v="1"/>
    <x v="0"/>
    <s v="FITA TELADA FIBATAPE ROLO 90M"/>
    <x v="1"/>
    <x v="1"/>
    <x v="196"/>
    <x v="16"/>
    <x v="52"/>
    <x v="53"/>
    <n v="28.47"/>
    <x v="20"/>
    <s v="ago-2025"/>
    <x v="2"/>
    <x v="0"/>
    <x v="1"/>
    <x v="1"/>
    <x v="14"/>
    <s v="ENTREGUE"/>
    <x v="1"/>
    <m/>
  </r>
  <r>
    <d v="2025-08-28T00:00:00"/>
    <x v="12"/>
    <x v="1"/>
    <x v="0"/>
    <s v="PARAFUSO GN25 ANCORA"/>
    <x v="9"/>
    <x v="7"/>
    <x v="196"/>
    <x v="16"/>
    <x v="468"/>
    <x v="293"/>
    <n v="26.58"/>
    <x v="20"/>
    <s v="ago-2025"/>
    <x v="2"/>
    <x v="0"/>
    <x v="1"/>
    <x v="1"/>
    <x v="14"/>
    <s v="ENTREGUE"/>
    <x v="1"/>
    <m/>
  </r>
  <r>
    <d v="2025-08-28T00:00:00"/>
    <x v="12"/>
    <x v="1"/>
    <x v="0"/>
    <s v="TABICA LISA 48X40X3000MM BRANCA"/>
    <x v="26"/>
    <x v="1"/>
    <x v="196"/>
    <x v="16"/>
    <x v="51"/>
    <x v="385"/>
    <n v="216.48"/>
    <x v="20"/>
    <s v="ago-2025"/>
    <x v="2"/>
    <x v="0"/>
    <x v="1"/>
    <x v="1"/>
    <x v="14"/>
    <s v="ENTREGUE"/>
    <x v="1"/>
    <m/>
  </r>
  <r>
    <d v="2025-08-28T00:00:00"/>
    <x v="23"/>
    <x v="1"/>
    <x v="1"/>
    <s v="CAÇAMBA"/>
    <x v="1"/>
    <x v="1"/>
    <x v="197"/>
    <x v="1"/>
    <x v="1"/>
    <x v="1"/>
    <n v="400"/>
    <x v="20"/>
    <s v="ago-2025"/>
    <x v="1"/>
    <x v="0"/>
    <x v="0"/>
    <x v="1"/>
    <x v="14"/>
    <s v="ENTREGUE"/>
    <x v="1"/>
    <m/>
  </r>
  <r>
    <d v="2025-08-28T00:00:00"/>
    <x v="14"/>
    <x v="1"/>
    <x v="0"/>
    <s v="CAÇAMBA"/>
    <x v="1"/>
    <x v="1"/>
    <x v="198"/>
    <x v="46"/>
    <x v="1"/>
    <x v="209"/>
    <n v="450"/>
    <x v="20"/>
    <s v="ago-2025"/>
    <x v="1"/>
    <x v="0"/>
    <x v="0"/>
    <x v="2"/>
    <x v="27"/>
    <s v="ENTREGUE"/>
    <x v="1"/>
    <m/>
  </r>
  <r>
    <d v="2025-08-28T00:00:00"/>
    <x v="25"/>
    <x v="2"/>
    <x v="0"/>
    <s v="CHU PARABOLT C/PO PB 3/8 X 5"/>
    <x v="67"/>
    <x v="1"/>
    <x v="199"/>
    <x v="60"/>
    <x v="469"/>
    <x v="386"/>
    <n v="493.69499999999999"/>
    <x v="20"/>
    <s v="ago-2025"/>
    <x v="3"/>
    <x v="0"/>
    <x v="1"/>
    <x v="1"/>
    <x v="14"/>
    <s v="ENTREGUE"/>
    <x v="1"/>
    <m/>
  </r>
  <r>
    <d v="2025-08-28T00:00:00"/>
    <x v="25"/>
    <x v="2"/>
    <x v="0"/>
    <s v="BUC FISCHER ADESIVO EPOXI 1KG COMUM (ALTA FLUIDEZ - ESCORRE"/>
    <x v="8"/>
    <x v="1"/>
    <x v="199"/>
    <x v="60"/>
    <x v="470"/>
    <x v="387"/>
    <n v="682.56"/>
    <x v="20"/>
    <s v="ago-2025"/>
    <x v="3"/>
    <x v="0"/>
    <x v="1"/>
    <x v="1"/>
    <x v="14"/>
    <s v="ENTREGUE"/>
    <x v="1"/>
    <m/>
  </r>
  <r>
    <d v="2025-08-28T00:00:00"/>
    <x v="12"/>
    <x v="1"/>
    <x v="0"/>
    <s v="LAMP. TUBO LED 20,5W 6500K T8 BIV TASCHIBRA"/>
    <x v="17"/>
    <x v="1"/>
    <x v="200"/>
    <x v="28"/>
    <x v="105"/>
    <x v="340"/>
    <n v="102"/>
    <x v="20"/>
    <s v="ago-2025"/>
    <x v="3"/>
    <x v="0"/>
    <x v="0"/>
    <x v="1"/>
    <x v="14"/>
    <s v="ENTREGUE"/>
    <x v="1"/>
    <m/>
  </r>
  <r>
    <d v="2025-08-28T00:00:00"/>
    <x v="12"/>
    <x v="1"/>
    <x v="0"/>
    <s v="LUMINARIA 2X32/40W DIFUSOR ACRILICO 84005"/>
    <x v="9"/>
    <x v="1"/>
    <x v="200"/>
    <x v="28"/>
    <x v="471"/>
    <x v="258"/>
    <n v="540"/>
    <x v="20"/>
    <s v="ago-2025"/>
    <x v="3"/>
    <x v="0"/>
    <x v="0"/>
    <x v="1"/>
    <x v="14"/>
    <s v="ENTREGUE"/>
    <x v="1"/>
    <m/>
  </r>
  <r>
    <d v="2025-08-28T00:00:00"/>
    <x v="13"/>
    <x v="1"/>
    <x v="0"/>
    <s v="TINTA PISO BRANCO 18L FUTURA"/>
    <x v="4"/>
    <x v="14"/>
    <x v="201"/>
    <x v="29"/>
    <x v="472"/>
    <x v="107"/>
    <n v="720"/>
    <x v="20"/>
    <s v="ago-2025"/>
    <x v="33"/>
    <x v="0"/>
    <x v="0"/>
    <x v="2"/>
    <x v="27"/>
    <s v="ENTREGUE"/>
    <x v="1"/>
    <m/>
  </r>
  <r>
    <d v="2025-08-28T00:00:00"/>
    <x v="18"/>
    <x v="2"/>
    <x v="0"/>
    <s v="CUNHA P/PISO/AZ NIVEL.SLIM CORTAG C/100"/>
    <x v="3"/>
    <x v="1"/>
    <x v="202"/>
    <x v="22"/>
    <x v="73"/>
    <x v="388"/>
    <n v="234.5"/>
    <x v="20"/>
    <s v="ago-2025"/>
    <x v="22"/>
    <x v="0"/>
    <x v="0"/>
    <x v="1"/>
    <x v="14"/>
    <s v="ENTREGUE"/>
    <x v="1"/>
    <m/>
  </r>
  <r>
    <d v="2025-08-28T00:00:00"/>
    <x v="18"/>
    <x v="2"/>
    <x v="0"/>
    <s v="ESPACADOR NIVELADOR SLIM 2,0 MM C/1000 PCS"/>
    <x v="4"/>
    <x v="1"/>
    <x v="202"/>
    <x v="22"/>
    <x v="340"/>
    <x v="82"/>
    <n v="315"/>
    <x v="20"/>
    <s v="ago-2025"/>
    <x v="22"/>
    <x v="0"/>
    <x v="0"/>
    <x v="1"/>
    <x v="14"/>
    <s v="ENTREGUE"/>
    <x v="1"/>
    <m/>
  </r>
  <r>
    <d v="2025-08-28T00:00:00"/>
    <x v="18"/>
    <x v="2"/>
    <x v="0"/>
    <s v="ESPACADOR NIVELADOR SLIM 2,0 MM (BRANCO) PCT"/>
    <x v="1"/>
    <x v="1"/>
    <x v="202"/>
    <x v="22"/>
    <x v="473"/>
    <x v="389"/>
    <n v="10.92"/>
    <x v="20"/>
    <s v="ago-2025"/>
    <x v="22"/>
    <x v="0"/>
    <x v="0"/>
    <x v="1"/>
    <x v="14"/>
    <s v="ENTREGUE"/>
    <x v="1"/>
    <m/>
  </r>
  <r>
    <d v="2025-08-28T00:00:00"/>
    <x v="18"/>
    <x v="2"/>
    <x v="0"/>
    <s v="JOELHO ESGOTO KRONA/FORTLEV/PLASTILIT 100X90MM"/>
    <x v="9"/>
    <x v="1"/>
    <x v="202"/>
    <x v="22"/>
    <x v="474"/>
    <x v="184"/>
    <n v="39"/>
    <x v="20"/>
    <s v="ago-2025"/>
    <x v="22"/>
    <x v="0"/>
    <x v="0"/>
    <x v="1"/>
    <x v="14"/>
    <s v="ENTREGUE"/>
    <x v="1"/>
    <m/>
  </r>
  <r>
    <d v="2025-08-28T00:00:00"/>
    <x v="12"/>
    <x v="1"/>
    <x v="0"/>
    <s v="PEDRISCO (MT3)"/>
    <x v="9"/>
    <x v="1"/>
    <x v="203"/>
    <x v="45"/>
    <x v="234"/>
    <x v="215"/>
    <n v="826.37999999999988"/>
    <x v="20"/>
    <s v="ago-2025"/>
    <x v="1"/>
    <x v="0"/>
    <x v="0"/>
    <x v="2"/>
    <x v="27"/>
    <s v="ENTREGUE"/>
    <x v="1"/>
    <m/>
  </r>
  <r>
    <d v="2025-08-28T00:00:00"/>
    <x v="12"/>
    <x v="1"/>
    <x v="0"/>
    <s v="PEDRA I MT³"/>
    <x v="2"/>
    <x v="1"/>
    <x v="203"/>
    <x v="45"/>
    <x v="286"/>
    <x v="201"/>
    <n v="474.36"/>
    <x v="20"/>
    <s v="ago-2025"/>
    <x v="1"/>
    <x v="0"/>
    <x v="0"/>
    <x v="2"/>
    <x v="27"/>
    <s v="ENTREGUE"/>
    <x v="1"/>
    <m/>
  </r>
  <r>
    <d v="2025-08-28T00:00:00"/>
    <x v="12"/>
    <x v="1"/>
    <x v="0"/>
    <s v="AREIA MÉDIA"/>
    <x v="3"/>
    <x v="1"/>
    <x v="203"/>
    <x v="45"/>
    <x v="33"/>
    <x v="390"/>
    <n v="1350"/>
    <x v="20"/>
    <s v="ago-2025"/>
    <x v="1"/>
    <x v="0"/>
    <x v="0"/>
    <x v="2"/>
    <x v="27"/>
    <s v="ENTREGUE"/>
    <x v="1"/>
    <m/>
  </r>
  <r>
    <d v="2025-08-28T00:00:00"/>
    <x v="12"/>
    <x v="1"/>
    <x v="0"/>
    <s v="PEDRA 1"/>
    <x v="68"/>
    <x v="1"/>
    <x v="203"/>
    <x v="45"/>
    <x v="475"/>
    <x v="391"/>
    <n v="65.400000000000006"/>
    <x v="20"/>
    <s v="ago-2025"/>
    <x v="1"/>
    <x v="0"/>
    <x v="0"/>
    <x v="2"/>
    <x v="27"/>
    <s v="ENTREGUE"/>
    <x v="1"/>
    <m/>
  </r>
  <r>
    <d v="2025-08-28T00:00:00"/>
    <x v="25"/>
    <x v="2"/>
    <x v="0"/>
    <s v="PAINEL METALICO DIVERSOS 1.00x1.50m"/>
    <x v="69"/>
    <x v="1"/>
    <x v="204"/>
    <x v="33"/>
    <x v="203"/>
    <x v="64"/>
    <n v="579.6"/>
    <x v="20"/>
    <s v="ago-2025"/>
    <x v="3"/>
    <x v="0"/>
    <x v="0"/>
    <x v="2"/>
    <x v="27"/>
    <s v="ENTREGUE"/>
    <x v="1"/>
    <m/>
  </r>
  <r>
    <d v="2025-08-28T00:00:00"/>
    <x v="25"/>
    <x v="2"/>
    <x v="0"/>
    <s v="DIAGONAL METALICA DIVERSOS 2.12m"/>
    <x v="41"/>
    <x v="1"/>
    <x v="204"/>
    <x v="33"/>
    <x v="202"/>
    <x v="176"/>
    <n v="31.05"/>
    <x v="20"/>
    <s v="ago-2025"/>
    <x v="3"/>
    <x v="0"/>
    <x v="0"/>
    <x v="2"/>
    <x v="27"/>
    <s v="ENTREGUE"/>
    <x v="1"/>
    <m/>
  </r>
  <r>
    <d v="2025-08-28T00:00:00"/>
    <x v="25"/>
    <x v="2"/>
    <x v="0"/>
    <s v="SAPATA DIVERSOS AJUSTAVEL"/>
    <x v="17"/>
    <x v="1"/>
    <x v="204"/>
    <x v="33"/>
    <x v="476"/>
    <x v="21"/>
    <n v="220.79999999999998"/>
    <x v="20"/>
    <s v="ago-2025"/>
    <x v="3"/>
    <x v="0"/>
    <x v="0"/>
    <x v="2"/>
    <x v="27"/>
    <s v="ENTREGUE"/>
    <x v="1"/>
    <m/>
  </r>
  <r>
    <d v="2025-08-28T00:00:00"/>
    <x v="25"/>
    <x v="2"/>
    <x v="0"/>
    <s v="PISO METALICO METALSAFE 0.30x1.50m"/>
    <x v="28"/>
    <x v="1"/>
    <x v="204"/>
    <x v="33"/>
    <x v="182"/>
    <x v="177"/>
    <n v="310.5"/>
    <x v="20"/>
    <s v="ago-2025"/>
    <x v="3"/>
    <x v="0"/>
    <x v="0"/>
    <x v="2"/>
    <x v="27"/>
    <s v="ENTREGUE"/>
    <x v="1"/>
    <m/>
  </r>
  <r>
    <d v="2025-08-28T00:00:00"/>
    <x v="25"/>
    <x v="2"/>
    <x v="0"/>
    <s v="GUARDA CORPO S/ PORTA C/ ROD. METALSAFE 1.50m"/>
    <x v="17"/>
    <x v="1"/>
    <x v="204"/>
    <x v="33"/>
    <x v="477"/>
    <x v="191"/>
    <n v="358.79999999999995"/>
    <x v="20"/>
    <s v="ago-2025"/>
    <x v="3"/>
    <x v="0"/>
    <x v="0"/>
    <x v="2"/>
    <x v="27"/>
    <s v="ENTREGUE"/>
    <x v="1"/>
    <m/>
  </r>
  <r>
    <d v="2025-08-28T00:00:00"/>
    <x v="25"/>
    <x v="2"/>
    <x v="0"/>
    <s v="ESCADA METALICA DIVERSOS 2.00m"/>
    <x v="41"/>
    <x v="1"/>
    <x v="204"/>
    <x v="33"/>
    <x v="221"/>
    <x v="191"/>
    <n v="269.09999999999997"/>
    <x v="20"/>
    <s v="ago-2025"/>
    <x v="3"/>
    <x v="0"/>
    <x v="0"/>
    <x v="2"/>
    <x v="27"/>
    <s v="ENTREGUE"/>
    <x v="1"/>
    <m/>
  </r>
  <r>
    <d v="2025-08-28T00:00:00"/>
    <x v="25"/>
    <x v="2"/>
    <x v="0"/>
    <s v=" Resinado 2,20 x 1,10 x 10MM"/>
    <x v="70"/>
    <x v="1"/>
    <x v="205"/>
    <x v="75"/>
    <x v="478"/>
    <x v="392"/>
    <n v="1872.5"/>
    <x v="20"/>
    <s v="ago-2025"/>
    <x v="16"/>
    <x v="0"/>
    <x v="0"/>
    <x v="1"/>
    <x v="14"/>
    <s v="ENTREGUE"/>
    <x v="1"/>
    <m/>
  </r>
  <r>
    <d v="2025-08-28T00:00:00"/>
    <x v="25"/>
    <x v="2"/>
    <x v="0"/>
    <s v="Pontalete 6cm x 6cm Pinus c/3mts"/>
    <x v="50"/>
    <x v="1"/>
    <x v="205"/>
    <x v="75"/>
    <x v="479"/>
    <x v="393"/>
    <n v="282.42"/>
    <x v="20"/>
    <s v="ago-2025"/>
    <x v="16"/>
    <x v="0"/>
    <x v="0"/>
    <x v="1"/>
    <x v="14"/>
    <s v="ENTREGUE"/>
    <x v="1"/>
    <m/>
  </r>
  <r>
    <d v="2025-08-28T00:00:00"/>
    <x v="25"/>
    <x v="2"/>
    <x v="0"/>
    <s v=" Prego 17 x 21"/>
    <x v="7"/>
    <x v="11"/>
    <x v="205"/>
    <x v="75"/>
    <x v="480"/>
    <x v="394"/>
    <n v="42.6"/>
    <x v="20"/>
    <s v="ago-2025"/>
    <x v="16"/>
    <x v="0"/>
    <x v="0"/>
    <x v="1"/>
    <x v="14"/>
    <s v="ENTREGUE"/>
    <x v="1"/>
    <m/>
  </r>
  <r>
    <d v="2025-08-28T00:00:00"/>
    <x v="25"/>
    <x v="2"/>
    <x v="0"/>
    <s v="Sarrafo 2cm x 10cm Pinus c/3mts"/>
    <x v="24"/>
    <x v="1"/>
    <x v="205"/>
    <x v="75"/>
    <x v="481"/>
    <x v="358"/>
    <n v="288"/>
    <x v="20"/>
    <s v="ago-2025"/>
    <x v="16"/>
    <x v="0"/>
    <x v="0"/>
    <x v="1"/>
    <x v="14"/>
    <s v="ENTREGUE"/>
    <x v="1"/>
    <m/>
  </r>
  <r>
    <d v="2025-08-28T00:00:00"/>
    <x v="16"/>
    <x v="1"/>
    <x v="0"/>
    <s v="CIMENTOCNSENTREGACIMENTO CPII 50KG LIZ/"/>
    <x v="3"/>
    <x v="0"/>
    <x v="206"/>
    <x v="22"/>
    <x v="482"/>
    <x v="71"/>
    <n v="339"/>
    <x v="20"/>
    <s v="ago-2025"/>
    <x v="22"/>
    <x v="0"/>
    <x v="0"/>
    <x v="1"/>
    <x v="14"/>
    <s v="ENTREGUE"/>
    <x v="1"/>
    <m/>
  </r>
  <r>
    <d v="2025-08-28T00:00:00"/>
    <x v="16"/>
    <x v="1"/>
    <x v="0"/>
    <s v="ARGAMASSA ACIII SUPERKOLA"/>
    <x v="4"/>
    <x v="0"/>
    <x v="206"/>
    <x v="22"/>
    <x v="483"/>
    <x v="395"/>
    <n v="97.92"/>
    <x v="20"/>
    <s v="ago-2025"/>
    <x v="22"/>
    <x v="0"/>
    <x v="0"/>
    <x v="1"/>
    <x v="14"/>
    <s v="ENTREGUE"/>
    <x v="1"/>
    <m/>
  </r>
  <r>
    <d v="2025-08-28T00:00:00"/>
    <x v="26"/>
    <x v="0"/>
    <x v="0"/>
    <s v="TERMINAL COMPRESSAO 50MM 1F1C M8"/>
    <x v="9"/>
    <x v="1"/>
    <x v="207"/>
    <x v="5"/>
    <x v="484"/>
    <x v="396"/>
    <n v="52.800000000000004"/>
    <x v="20"/>
    <s v="ago-2025"/>
    <x v="3"/>
    <x v="0"/>
    <x v="0"/>
    <x v="1"/>
    <x v="14"/>
    <s v="ENTREGUE"/>
    <x v="1"/>
    <m/>
  </r>
  <r>
    <d v="2025-08-28T00:00:00"/>
    <x v="26"/>
    <x v="0"/>
    <x v="0"/>
    <s v="TERMINAL COMPRESSAO 35MM 1F1C M8"/>
    <x v="8"/>
    <x v="1"/>
    <x v="207"/>
    <x v="5"/>
    <x v="485"/>
    <x v="397"/>
    <n v="20.8"/>
    <x v="20"/>
    <s v="ago-2025"/>
    <x v="3"/>
    <x v="0"/>
    <x v="0"/>
    <x v="1"/>
    <x v="14"/>
    <s v="ENTREGUE"/>
    <x v="1"/>
    <m/>
  </r>
  <r>
    <d v="2025-08-28T00:00:00"/>
    <x v="26"/>
    <x v="0"/>
    <x v="0"/>
    <s v="CABECOTE ALUMINIO 2.1/2"/>
    <x v="1"/>
    <x v="1"/>
    <x v="207"/>
    <x v="5"/>
    <x v="486"/>
    <x v="398"/>
    <n v="27.4"/>
    <x v="20"/>
    <s v="ago-2025"/>
    <x v="3"/>
    <x v="0"/>
    <x v="0"/>
    <x v="1"/>
    <x v="14"/>
    <s v="ENTREGUE"/>
    <x v="1"/>
    <m/>
  </r>
  <r>
    <d v="2025-08-28T00:00:00"/>
    <x v="26"/>
    <x v="0"/>
    <x v="0"/>
    <s v="CABO FLEX 750V 50MM PT"/>
    <x v="71"/>
    <x v="8"/>
    <x v="208"/>
    <x v="5"/>
    <x v="487"/>
    <x v="399"/>
    <n v="4158"/>
    <x v="20"/>
    <s v="ago-2025"/>
    <x v="14"/>
    <x v="0"/>
    <x v="0"/>
    <x v="2"/>
    <x v="27"/>
    <s v="ENTREGUE"/>
    <x v="1"/>
    <m/>
  </r>
  <r>
    <d v="2025-08-28T00:00:00"/>
    <x v="26"/>
    <x v="0"/>
    <x v="0"/>
    <s v="CABO FLEX 750V 35MM VD"/>
    <x v="70"/>
    <x v="8"/>
    <x v="208"/>
    <x v="5"/>
    <x v="488"/>
    <x v="398"/>
    <n v="959"/>
    <x v="20"/>
    <s v="ago-2025"/>
    <x v="14"/>
    <x v="0"/>
    <x v="0"/>
    <x v="2"/>
    <x v="27"/>
    <s v="ENTREGUE"/>
    <x v="1"/>
    <m/>
  </r>
  <r>
    <d v="2025-08-28T00:00:00"/>
    <x v="26"/>
    <x v="0"/>
    <x v="0"/>
    <s v="CABO FLEX 750V 35MM PT"/>
    <x v="15"/>
    <x v="8"/>
    <x v="208"/>
    <x v="5"/>
    <x v="489"/>
    <x v="398"/>
    <n v="822"/>
    <x v="20"/>
    <s v="ago-2025"/>
    <x v="14"/>
    <x v="0"/>
    <x v="0"/>
    <x v="2"/>
    <x v="27"/>
    <s v="ENTREGUE"/>
    <x v="1"/>
    <m/>
  </r>
  <r>
    <d v="2025-08-28T00:00:00"/>
    <x v="21"/>
    <x v="1"/>
    <x v="0"/>
    <s v=" PAINEL METALICO 1,5M "/>
    <x v="8"/>
    <x v="1"/>
    <x v="209"/>
    <x v="76"/>
    <x v="490"/>
    <x v="400"/>
    <n v="72"/>
    <x v="21"/>
    <s v="ago-2025"/>
    <x v="1"/>
    <x v="0"/>
    <x v="0"/>
    <x v="5"/>
    <x v="25"/>
    <s v="ENTREGUE"/>
    <x v="1"/>
    <m/>
  </r>
  <r>
    <d v="2025-08-28T00:00:00"/>
    <x v="21"/>
    <x v="1"/>
    <x v="0"/>
    <s v=" PLATAFORMA P/ ANDAIMES 1.5M"/>
    <x v="9"/>
    <x v="1"/>
    <x v="209"/>
    <x v="76"/>
    <x v="491"/>
    <x v="401"/>
    <n v="79.999799999999993"/>
    <x v="21"/>
    <s v="ago-2025"/>
    <x v="1"/>
    <x v="0"/>
    <x v="0"/>
    <x v="5"/>
    <x v="25"/>
    <s v="ENTREGUE"/>
    <x v="1"/>
    <m/>
  </r>
  <r>
    <d v="2025-08-28T00:00:00"/>
    <x v="21"/>
    <x v="1"/>
    <x v="0"/>
    <s v="DIAGONAL "/>
    <x v="1"/>
    <x v="1"/>
    <x v="209"/>
    <x v="76"/>
    <x v="79"/>
    <x v="80"/>
    <n v="0"/>
    <x v="21"/>
    <s v="ago-2025"/>
    <x v="1"/>
    <x v="0"/>
    <x v="0"/>
    <x v="5"/>
    <x v="25"/>
    <s v="ENTREGUE"/>
    <x v="1"/>
    <m/>
  </r>
  <r>
    <d v="2025-08-29T00:00:00"/>
    <x v="25"/>
    <x v="2"/>
    <x v="0"/>
    <s v="TELA NYLON TAPUME TELAPLAST PLASTCOR 1,20M X 50M FIT LARANJA"/>
    <x v="7"/>
    <x v="1"/>
    <x v="210"/>
    <x v="22"/>
    <x v="492"/>
    <x v="72"/>
    <n v="219.8"/>
    <x v="21"/>
    <s v="ago-2025"/>
    <x v="19"/>
    <x v="0"/>
    <x v="0"/>
    <x v="1"/>
    <x v="27"/>
    <s v="ENTREGUE"/>
    <x v="1"/>
    <m/>
  </r>
  <r>
    <d v="2025-08-29T00:00:00"/>
    <x v="13"/>
    <x v="1"/>
    <x v="1"/>
    <s v="CAÇAMBA"/>
    <x v="1"/>
    <x v="1"/>
    <x v="211"/>
    <x v="56"/>
    <x v="214"/>
    <x v="266"/>
    <n v="380"/>
    <x v="21"/>
    <s v="ago-2025"/>
    <x v="1"/>
    <x v="0"/>
    <x v="0"/>
    <x v="1"/>
    <x v="27"/>
    <s v="ENTREGUE"/>
    <x v="1"/>
    <m/>
  </r>
  <r>
    <d v="2025-08-29T00:00:00"/>
    <x v="4"/>
    <x v="2"/>
    <x v="1"/>
    <s v="Painel andaime"/>
    <x v="0"/>
    <x v="1"/>
    <x v="212"/>
    <x v="43"/>
    <x v="493"/>
    <x v="402"/>
    <n v="270"/>
    <x v="21"/>
    <s v="ago-2025"/>
    <x v="1"/>
    <x v="0"/>
    <x v="0"/>
    <x v="1"/>
    <x v="27"/>
    <s v="ENTREGUE"/>
    <x v="1"/>
    <m/>
  </r>
  <r>
    <d v="2025-08-29T00:00:00"/>
    <x v="4"/>
    <x v="2"/>
    <x v="1"/>
    <s v="Plataformas "/>
    <x v="2"/>
    <x v="1"/>
    <x v="212"/>
    <x v="43"/>
    <x v="494"/>
    <x v="254"/>
    <n v="90"/>
    <x v="21"/>
    <s v="ago-2025"/>
    <x v="1"/>
    <x v="0"/>
    <x v="0"/>
    <x v="1"/>
    <x v="27"/>
    <s v="ENTREGUE"/>
    <x v="1"/>
    <m/>
  </r>
  <r>
    <d v="2025-08-29T00:00:00"/>
    <x v="4"/>
    <x v="2"/>
    <x v="1"/>
    <s v="Rodas"/>
    <x v="8"/>
    <x v="1"/>
    <x v="212"/>
    <x v="43"/>
    <x v="454"/>
    <x v="113"/>
    <n v="80"/>
    <x v="21"/>
    <s v="ago-2025"/>
    <x v="1"/>
    <x v="0"/>
    <x v="0"/>
    <x v="1"/>
    <x v="27"/>
    <s v="ENTREGUE"/>
    <x v="1"/>
    <m/>
  </r>
  <r>
    <d v="2025-08-29T00:00:00"/>
    <x v="4"/>
    <x v="2"/>
    <x v="1"/>
    <s v="Guarda corpo"/>
    <x v="7"/>
    <x v="1"/>
    <x v="212"/>
    <x v="43"/>
    <x v="495"/>
    <x v="403"/>
    <n v="170"/>
    <x v="21"/>
    <s v="ago-2025"/>
    <x v="1"/>
    <x v="0"/>
    <x v="0"/>
    <x v="1"/>
    <x v="27"/>
    <s v="ENTREGUE"/>
    <x v="1"/>
    <m/>
  </r>
  <r>
    <d v="2025-08-29T00:00:00"/>
    <x v="27"/>
    <x v="2"/>
    <x v="0"/>
    <s v="OTTO B.NEUTROL 45 A LATA 900ML"/>
    <x v="1"/>
    <x v="1"/>
    <x v="213"/>
    <x v="22"/>
    <x v="496"/>
    <x v="404"/>
    <n v="56.67"/>
    <x v="21"/>
    <s v="ago-2025"/>
    <x v="1"/>
    <x v="0"/>
    <x v="0"/>
    <x v="1"/>
    <x v="27"/>
    <s v="ENTREGUE"/>
    <x v="1"/>
    <m/>
  </r>
  <r>
    <d v="2025-08-29T00:00:00"/>
    <x v="12"/>
    <x v="1"/>
    <x v="0"/>
    <s v="CIMENTO CPII 50KG"/>
    <x v="5"/>
    <x v="0"/>
    <x v="214"/>
    <x v="45"/>
    <x v="36"/>
    <x v="405"/>
    <n v="1745"/>
    <x v="21"/>
    <s v="ago-2025"/>
    <x v="1"/>
    <x v="0"/>
    <x v="1"/>
    <x v="5"/>
    <x v="25"/>
    <s v="ENTREGUE"/>
    <x v="1"/>
    <m/>
  </r>
  <r>
    <d v="2025-08-29T00:00:00"/>
    <x v="27"/>
    <x v="2"/>
    <x v="0"/>
    <s v="CUMEEIRA T.O. 1,10X300MM CRFS BRASILIT 15GR"/>
    <x v="2"/>
    <x v="1"/>
    <x v="215"/>
    <x v="2"/>
    <x v="5"/>
    <x v="5"/>
    <n v="219.08"/>
    <x v="21"/>
    <s v="ago-2025"/>
    <x v="17"/>
    <x v="0"/>
    <x v="1"/>
    <x v="5"/>
    <x v="25"/>
    <s v="ENTREGUE"/>
    <x v="1"/>
    <m/>
  </r>
  <r>
    <d v="2025-08-29T00:00:00"/>
    <x v="27"/>
    <x v="2"/>
    <x v="0"/>
    <s v="TELHA OND. CRFS BRASILIT 1,83X1,10X6MM"/>
    <x v="14"/>
    <x v="1"/>
    <x v="215"/>
    <x v="2"/>
    <x v="497"/>
    <x v="406"/>
    <n v="245.3"/>
    <x v="21"/>
    <s v="ago-2025"/>
    <x v="17"/>
    <x v="0"/>
    <x v="1"/>
    <x v="5"/>
    <x v="25"/>
    <s v="ENTREGUE"/>
    <x v="1"/>
    <m/>
  </r>
  <r>
    <d v="2025-08-29T00:00:00"/>
    <x v="27"/>
    <x v="2"/>
    <x v="0"/>
    <s v="TELHA OND. CRFS BRASILIT 2,13X1,10X6MM"/>
    <x v="14"/>
    <x v="1"/>
    <x v="215"/>
    <x v="2"/>
    <x v="498"/>
    <x v="407"/>
    <n v="327.75"/>
    <x v="21"/>
    <s v="ago-2025"/>
    <x v="17"/>
    <x v="0"/>
    <x v="1"/>
    <x v="5"/>
    <x v="25"/>
    <s v="ENTREGUE"/>
    <x v="1"/>
    <m/>
  </r>
  <r>
    <d v="2025-08-29T00:00:00"/>
    <x v="27"/>
    <x v="2"/>
    <x v="0"/>
    <s v="PINUS/TABUA 30 BR 3,0M"/>
    <x v="3"/>
    <x v="1"/>
    <x v="215"/>
    <x v="2"/>
    <x v="499"/>
    <x v="408"/>
    <n v="461"/>
    <x v="21"/>
    <s v="ago-2025"/>
    <x v="17"/>
    <x v="0"/>
    <x v="1"/>
    <x v="5"/>
    <x v="25"/>
    <s v="ENTREGUE"/>
    <x v="1"/>
    <m/>
  </r>
  <r>
    <d v="2025-08-29T00:00:00"/>
    <x v="27"/>
    <x v="2"/>
    <x v="0"/>
    <s v="HASTE C/ ROSCA PORCA 6X300MM FRAZAO"/>
    <x v="5"/>
    <x v="1"/>
    <x v="215"/>
    <x v="2"/>
    <x v="500"/>
    <x v="409"/>
    <n v="146.5"/>
    <x v="21"/>
    <s v="ago-2025"/>
    <x v="17"/>
    <x v="0"/>
    <x v="1"/>
    <x v="5"/>
    <x v="25"/>
    <s v="ENTREGUE"/>
    <x v="1"/>
    <m/>
  </r>
  <r>
    <d v="2025-08-29T00:00:00"/>
    <x v="27"/>
    <x v="2"/>
    <x v="0"/>
    <s v="CONJUNTO DE VEDACAO 1/4 FRAZAO"/>
    <x v="5"/>
    <x v="1"/>
    <x v="215"/>
    <x v="2"/>
    <x v="501"/>
    <x v="410"/>
    <n v="17"/>
    <x v="21"/>
    <s v="ago-2025"/>
    <x v="17"/>
    <x v="0"/>
    <x v="1"/>
    <x v="5"/>
    <x v="25"/>
    <s v="ENTREGUE"/>
    <x v="1"/>
    <m/>
  </r>
  <r>
    <d v="2025-08-29T00:00:00"/>
    <x v="27"/>
    <x v="2"/>
    <x v="0"/>
    <s v="FITA VEDA TUDO BRASILIT 0,20 X 10M"/>
    <x v="1"/>
    <x v="9"/>
    <x v="215"/>
    <x v="2"/>
    <x v="502"/>
    <x v="411"/>
    <n v="50.67"/>
    <x v="21"/>
    <s v="ago-2025"/>
    <x v="17"/>
    <x v="0"/>
    <x v="1"/>
    <x v="5"/>
    <x v="25"/>
    <s v="ENTREGUE"/>
    <x v="1"/>
    <m/>
  </r>
  <r>
    <d v="2025-08-29T00:00:00"/>
    <x v="24"/>
    <x v="2"/>
    <x v="4"/>
    <s v="ELETRODUTO GALV MED 2 (0,75)C/LV"/>
    <x v="0"/>
    <x v="1"/>
    <x v="216"/>
    <x v="5"/>
    <x v="23"/>
    <x v="412"/>
    <n v="1096"/>
    <x v="21"/>
    <s v="ago-2025"/>
    <x v="14"/>
    <x v="0"/>
    <x v="1"/>
    <x v="5"/>
    <x v="25"/>
    <s v="ENTREGUE"/>
    <x v="1"/>
    <m/>
  </r>
  <r>
    <d v="2025-08-29T00:00:00"/>
    <x v="24"/>
    <x v="2"/>
    <x v="4"/>
    <s v="CONDULETE ALUM MULTIPLO X 2 C/T S/PINT"/>
    <x v="3"/>
    <x v="1"/>
    <x v="216"/>
    <x v="5"/>
    <x v="503"/>
    <x v="413"/>
    <n v="285"/>
    <x v="21"/>
    <s v="ago-2025"/>
    <x v="14"/>
    <x v="0"/>
    <x v="1"/>
    <x v="5"/>
    <x v="25"/>
    <s v="ENTREGUE"/>
    <x v="1"/>
    <m/>
  </r>
  <r>
    <d v="2025-08-29T00:00:00"/>
    <x v="24"/>
    <x v="2"/>
    <x v="4"/>
    <s v="UNIDUT MULTIPLO 2"/>
    <x v="0"/>
    <x v="1"/>
    <x v="216"/>
    <x v="5"/>
    <x v="324"/>
    <x v="414"/>
    <n v="230"/>
    <x v="21"/>
    <s v="ago-2025"/>
    <x v="14"/>
    <x v="0"/>
    <x v="1"/>
    <x v="5"/>
    <x v="25"/>
    <s v="ENTREGUE"/>
    <x v="1"/>
    <m/>
  </r>
  <r>
    <d v="2025-08-29T00:00:00"/>
    <x v="24"/>
    <x v="2"/>
    <x v="4"/>
    <s v="UNIDUT RETO ALUM 2"/>
    <x v="3"/>
    <x v="1"/>
    <x v="216"/>
    <x v="5"/>
    <x v="323"/>
    <x v="415"/>
    <n v="145"/>
    <x v="21"/>
    <s v="ago-2025"/>
    <x v="14"/>
    <x v="0"/>
    <x v="1"/>
    <x v="5"/>
    <x v="25"/>
    <s v="ENTREGUE"/>
    <x v="1"/>
    <m/>
  </r>
  <r>
    <d v="2025-08-29T00:00:00"/>
    <x v="24"/>
    <x v="2"/>
    <x v="4"/>
    <s v="ABRACADEIRA GALV D C/CUNHA 2"/>
    <x v="15"/>
    <x v="1"/>
    <x v="216"/>
    <x v="5"/>
    <x v="504"/>
    <x v="416"/>
    <n v="18.899999999999999"/>
    <x v="21"/>
    <s v="ago-2025"/>
    <x v="14"/>
    <x v="0"/>
    <x v="1"/>
    <x v="5"/>
    <x v="25"/>
    <s v="ENTREGUE"/>
    <x v="1"/>
    <m/>
  </r>
  <r>
    <d v="2025-08-29T00:00:00"/>
    <x v="24"/>
    <x v="2"/>
    <x v="4"/>
    <s v="BUCHA S8 PARAFUSO PVC"/>
    <x v="5"/>
    <x v="1"/>
    <x v="216"/>
    <x v="5"/>
    <x v="423"/>
    <x v="337"/>
    <n v="10"/>
    <x v="21"/>
    <s v="ago-2025"/>
    <x v="14"/>
    <x v="0"/>
    <x v="1"/>
    <x v="5"/>
    <x v="25"/>
    <s v="ENTREGUE"/>
    <x v="1"/>
    <m/>
  </r>
  <r>
    <d v="2025-08-29T00:00:00"/>
    <x v="24"/>
    <x v="2"/>
    <x v="4"/>
    <s v="PARAFUSO SEXTAVADO 3/16X60MM P/BUCHA S08"/>
    <x v="5"/>
    <x v="1"/>
    <x v="216"/>
    <x v="5"/>
    <x v="424"/>
    <x v="417"/>
    <n v="8.5"/>
    <x v="21"/>
    <s v="ago-2025"/>
    <x v="14"/>
    <x v="0"/>
    <x v="1"/>
    <x v="5"/>
    <x v="25"/>
    <s v="ENTREGUE"/>
    <x v="1"/>
    <m/>
  </r>
  <r>
    <d v="2025-08-29T00:00:00"/>
    <x v="24"/>
    <x v="2"/>
    <x v="4"/>
    <s v="DUTO CORR PEAD 2 DN63 PT"/>
    <x v="5"/>
    <x v="1"/>
    <x v="216"/>
    <x v="5"/>
    <x v="505"/>
    <x v="418"/>
    <n v="240"/>
    <x v="21"/>
    <s v="ago-2025"/>
    <x v="14"/>
    <x v="0"/>
    <x v="1"/>
    <x v="5"/>
    <x v="25"/>
    <s v="ENTREGUE"/>
    <x v="1"/>
    <m/>
  </r>
  <r>
    <d v="2025-08-29T00:00:00"/>
    <x v="24"/>
    <x v="2"/>
    <x v="4"/>
    <s v="CABO FLEX750V 4,0MM2 CZ"/>
    <x v="7"/>
    <x v="1"/>
    <x v="216"/>
    <x v="5"/>
    <x v="506"/>
    <x v="419"/>
    <n v="610"/>
    <x v="21"/>
    <s v="ago-2025"/>
    <x v="14"/>
    <x v="0"/>
    <x v="1"/>
    <x v="5"/>
    <x v="25"/>
    <s v="ENTREGUE"/>
    <x v="1"/>
    <m/>
  </r>
  <r>
    <d v="2025-08-29T00:00:00"/>
    <x v="24"/>
    <x v="2"/>
    <x v="4"/>
    <s v="CABO FLEX750V 2,5MM2 VD"/>
    <x v="1"/>
    <x v="1"/>
    <x v="216"/>
    <x v="5"/>
    <x v="507"/>
    <x v="420"/>
    <n v="185"/>
    <x v="21"/>
    <s v="ago-2025"/>
    <x v="14"/>
    <x v="0"/>
    <x v="1"/>
    <x v="5"/>
    <x v="25"/>
    <s v="ENTREGUE"/>
    <x v="1"/>
    <m/>
  </r>
  <r>
    <d v="2025-08-29T00:00:00"/>
    <x v="24"/>
    <x v="2"/>
    <x v="4"/>
    <s v="CABO FLEX750V 25MM2 PT"/>
    <x v="72"/>
    <x v="1"/>
    <x v="216"/>
    <x v="5"/>
    <x v="508"/>
    <x v="421"/>
    <n v="3330"/>
    <x v="21"/>
    <s v="ago-2025"/>
    <x v="14"/>
    <x v="0"/>
    <x v="1"/>
    <x v="5"/>
    <x v="25"/>
    <s v="ENTREGUE"/>
    <x v="1"/>
    <m/>
  </r>
  <r>
    <d v="2025-08-29T00:00:00"/>
    <x v="24"/>
    <x v="2"/>
    <x v="4"/>
    <s v="CABO FLEX750V 25MM2 VD"/>
    <x v="5"/>
    <x v="1"/>
    <x v="216"/>
    <x v="5"/>
    <x v="509"/>
    <x v="421"/>
    <n v="1110"/>
    <x v="21"/>
    <s v="ago-2025"/>
    <x v="14"/>
    <x v="0"/>
    <x v="1"/>
    <x v="5"/>
    <x v="25"/>
    <s v="ENTREGUE"/>
    <x v="1"/>
    <m/>
  </r>
  <r>
    <d v="2025-08-29T00:00:00"/>
    <x v="24"/>
    <x v="2"/>
    <x v="4"/>
    <s v="KIT BARRAMENTO TRIFASICO 28DIN 100A"/>
    <x v="1"/>
    <x v="1"/>
    <x v="216"/>
    <x v="5"/>
    <x v="137"/>
    <x v="422"/>
    <n v="166.5"/>
    <x v="21"/>
    <s v="ago-2025"/>
    <x v="14"/>
    <x v="0"/>
    <x v="1"/>
    <x v="5"/>
    <x v="25"/>
    <s v="ENTREGUE"/>
    <x v="1"/>
    <m/>
  </r>
  <r>
    <d v="2025-08-29T00:00:00"/>
    <x v="24"/>
    <x v="2"/>
    <x v="4"/>
    <s v="KIT BARRAMENTO TRIFASICO 16DIN 100A"/>
    <x v="1"/>
    <x v="1"/>
    <x v="216"/>
    <x v="5"/>
    <x v="510"/>
    <x v="423"/>
    <n v="209.9"/>
    <x v="21"/>
    <s v="ago-2025"/>
    <x v="14"/>
    <x v="0"/>
    <x v="1"/>
    <x v="5"/>
    <x v="25"/>
    <s v="ENTREGUE"/>
    <x v="1"/>
    <m/>
  </r>
  <r>
    <d v="2025-08-29T00:00:00"/>
    <x v="24"/>
    <x v="2"/>
    <x v="4"/>
    <s v="KIT BARRAMENTO TRIFASICO 34DIN 100A"/>
    <x v="1"/>
    <x v="1"/>
    <x v="216"/>
    <x v="5"/>
    <x v="511"/>
    <x v="424"/>
    <n v="263.8"/>
    <x v="21"/>
    <s v="ago-2025"/>
    <x v="14"/>
    <x v="0"/>
    <x v="1"/>
    <x v="5"/>
    <x v="25"/>
    <s v="ENTREGUE"/>
    <x v="1"/>
    <m/>
  </r>
  <r>
    <d v="2025-08-29T00:00:00"/>
    <x v="28"/>
    <x v="2"/>
    <x v="0"/>
    <s v="TELHA OND. CRFS BRASILIT 2,13X1,10X6MM"/>
    <x v="9"/>
    <x v="1"/>
    <x v="217"/>
    <x v="2"/>
    <x v="498"/>
    <x v="407"/>
    <n v="393.29999999999995"/>
    <x v="21"/>
    <s v="ago-2025"/>
    <x v="3"/>
    <x v="0"/>
    <x v="1"/>
    <x v="5"/>
    <x v="25"/>
    <s v="ENTREGUE"/>
    <x v="1"/>
    <m/>
  </r>
  <r>
    <d v="2025-09-01T00:00:00"/>
    <x v="4"/>
    <x v="2"/>
    <x v="4"/>
    <s v="CABO FLEX 750V 2,5MM BR"/>
    <x v="73"/>
    <x v="8"/>
    <x v="218"/>
    <x v="5"/>
    <x v="512"/>
    <x v="425"/>
    <n v="1820"/>
    <x v="22"/>
    <s v="set-2025"/>
    <x v="14"/>
    <x v="0"/>
    <x v="1"/>
    <x v="1"/>
    <x v="25"/>
    <s v="ENTREGUE"/>
    <x v="1"/>
    <m/>
  </r>
  <r>
    <d v="2025-09-01T00:00:00"/>
    <x v="4"/>
    <x v="2"/>
    <x v="4"/>
    <s v="CABO FLEX 750V 2,5MM VM"/>
    <x v="73"/>
    <x v="8"/>
    <x v="218"/>
    <x v="5"/>
    <x v="513"/>
    <x v="425"/>
    <n v="1820"/>
    <x v="22"/>
    <s v="set-2025"/>
    <x v="14"/>
    <x v="0"/>
    <x v="1"/>
    <x v="1"/>
    <x v="25"/>
    <s v="ENTREGUE"/>
    <x v="1"/>
    <m/>
  </r>
  <r>
    <d v="2025-09-01T00:00:00"/>
    <x v="4"/>
    <x v="2"/>
    <x v="4"/>
    <s v="CABO FLEX 750V 2,5MM PT"/>
    <x v="73"/>
    <x v="8"/>
    <x v="218"/>
    <x v="5"/>
    <x v="514"/>
    <x v="425"/>
    <n v="1820"/>
    <x v="22"/>
    <s v="set-2025"/>
    <x v="14"/>
    <x v="0"/>
    <x v="1"/>
    <x v="1"/>
    <x v="25"/>
    <s v="ENTREGUE"/>
    <x v="1"/>
    <m/>
  </r>
  <r>
    <d v="2025-09-01T00:00:00"/>
    <x v="4"/>
    <x v="2"/>
    <x v="4"/>
    <s v="CABO FLEX 750V 2,5MM AM"/>
    <x v="36"/>
    <x v="8"/>
    <x v="218"/>
    <x v="5"/>
    <x v="515"/>
    <x v="425"/>
    <n v="364"/>
    <x v="22"/>
    <s v="set-2025"/>
    <x v="14"/>
    <x v="0"/>
    <x v="1"/>
    <x v="1"/>
    <x v="25"/>
    <s v="ENTREGUE"/>
    <x v="1"/>
    <m/>
  </r>
  <r>
    <d v="2025-09-01T00:00:00"/>
    <x v="4"/>
    <x v="2"/>
    <x v="4"/>
    <s v="CABO FLEX 750V 2,5MM CZ"/>
    <x v="62"/>
    <x v="8"/>
    <x v="218"/>
    <x v="5"/>
    <x v="516"/>
    <x v="425"/>
    <n v="546"/>
    <x v="22"/>
    <s v="set-2025"/>
    <x v="14"/>
    <x v="0"/>
    <x v="1"/>
    <x v="1"/>
    <x v="25"/>
    <s v="ENTREGUE"/>
    <x v="1"/>
    <m/>
  </r>
  <r>
    <d v="2025-09-01T00:00:00"/>
    <x v="4"/>
    <x v="2"/>
    <x v="4"/>
    <s v="CABO FLEX 750V 2,5MM AZ CL"/>
    <x v="73"/>
    <x v="8"/>
    <x v="218"/>
    <x v="5"/>
    <x v="517"/>
    <x v="425"/>
    <n v="1820"/>
    <x v="22"/>
    <s v="set-2025"/>
    <x v="14"/>
    <x v="0"/>
    <x v="1"/>
    <x v="1"/>
    <x v="25"/>
    <s v="ENTREGUE"/>
    <x v="1"/>
    <m/>
  </r>
  <r>
    <d v="2025-09-01T00:00:00"/>
    <x v="3"/>
    <x v="2"/>
    <x v="0"/>
    <s v="FUTURA SUPER RENDIMENTO FOSCO LT BRANCO"/>
    <x v="1"/>
    <x v="14"/>
    <x v="219"/>
    <x v="77"/>
    <x v="518"/>
    <x v="426"/>
    <n v="270"/>
    <x v="22"/>
    <s v="set-2025"/>
    <x v="5"/>
    <x v="0"/>
    <x v="1"/>
    <x v="1"/>
    <x v="25"/>
    <s v="ENTREGUE"/>
    <x v="1"/>
    <m/>
  </r>
  <r>
    <d v="2025-09-01T00:00:00"/>
    <x v="3"/>
    <x v="2"/>
    <x v="0"/>
    <s v="ROLO ANTI RESPINGO TIGRE 1374/23CM S/C"/>
    <x v="1"/>
    <x v="1"/>
    <x v="219"/>
    <x v="77"/>
    <x v="519"/>
    <x v="427"/>
    <n v="18"/>
    <x v="22"/>
    <s v="set-2025"/>
    <x v="5"/>
    <x v="0"/>
    <x v="1"/>
    <x v="1"/>
    <x v="25"/>
    <s v="ENTREGUE"/>
    <x v="1"/>
    <m/>
  </r>
  <r>
    <d v="2025-09-01T00:00:00"/>
    <x v="3"/>
    <x v="2"/>
    <x v="0"/>
    <s v="CABO DE ROLO 1301/23CM TIGRE"/>
    <x v="1"/>
    <x v="1"/>
    <x v="219"/>
    <x v="77"/>
    <x v="520"/>
    <x v="428"/>
    <n v="7"/>
    <x v="22"/>
    <s v="set-2025"/>
    <x v="5"/>
    <x v="0"/>
    <x v="1"/>
    <x v="1"/>
    <x v="25"/>
    <s v="ENTREGUE"/>
    <x v="1"/>
    <m/>
  </r>
  <r>
    <d v="2025-09-01T00:00:00"/>
    <x v="3"/>
    <x v="2"/>
    <x v="0"/>
    <s v="TRINCHA TIGRE 500 2 1/2"/>
    <x v="1"/>
    <x v="1"/>
    <x v="219"/>
    <x v="77"/>
    <x v="521"/>
    <x v="428"/>
    <n v="7"/>
    <x v="22"/>
    <s v="set-2025"/>
    <x v="5"/>
    <x v="0"/>
    <x v="1"/>
    <x v="1"/>
    <x v="25"/>
    <s v="ENTREGUE"/>
    <x v="1"/>
    <m/>
  </r>
  <r>
    <d v="2025-09-01T00:00:00"/>
    <x v="4"/>
    <x v="2"/>
    <x v="0"/>
    <s v="CABO FLEX COBRECOM 2,50 MM VERDE"/>
    <x v="73"/>
    <x v="8"/>
    <x v="220"/>
    <x v="30"/>
    <x v="522"/>
    <x v="429"/>
    <n v="1900"/>
    <x v="22"/>
    <s v="set-2025"/>
    <x v="3"/>
    <x v="0"/>
    <x v="0"/>
    <x v="2"/>
    <x v="28"/>
    <s v="ENTREGUE"/>
    <x v="1"/>
    <m/>
  </r>
  <r>
    <d v="2025-09-01T00:00:00"/>
    <x v="17"/>
    <x v="1"/>
    <x v="1"/>
    <s v="CAÇAMBA"/>
    <x v="1"/>
    <x v="1"/>
    <x v="221"/>
    <x v="34"/>
    <x v="1"/>
    <x v="43"/>
    <n v="350"/>
    <x v="22"/>
    <s v="set-2025"/>
    <x v="1"/>
    <x v="2"/>
    <x v="0"/>
    <x v="1"/>
    <x v="25"/>
    <s v="ENTREGUE"/>
    <x v="1"/>
    <m/>
  </r>
  <r>
    <d v="2025-09-01T00:00:00"/>
    <x v="24"/>
    <x v="2"/>
    <x v="0"/>
    <s v="DISJUNTOR CAIXA MOLD TRIP 80A 690V"/>
    <x v="1"/>
    <x v="1"/>
    <x v="222"/>
    <x v="5"/>
    <x v="523"/>
    <x v="430"/>
    <n v="454"/>
    <x v="22"/>
    <s v="set-2025"/>
    <x v="3"/>
    <x v="0"/>
    <x v="1"/>
    <x v="1"/>
    <x v="25"/>
    <s v="ENTREGUE"/>
    <x v="1"/>
    <m/>
  </r>
  <r>
    <d v="2025-09-01T00:00:00"/>
    <x v="25"/>
    <x v="2"/>
    <x v="0"/>
    <s v="CAMINHÃO MUNK "/>
    <x v="1"/>
    <x v="1"/>
    <x v="223"/>
    <x v="78"/>
    <x v="75"/>
    <x v="431"/>
    <n v="2750"/>
    <x v="22"/>
    <s v="set-2025"/>
    <x v="23"/>
    <x v="2"/>
    <x v="0"/>
    <x v="2"/>
    <x v="28"/>
    <s v="ENTREGUE"/>
    <x v="1"/>
    <m/>
  </r>
  <r>
    <d v="2025-09-01T00:00:00"/>
    <x v="9"/>
    <x v="1"/>
    <x v="0"/>
    <s v="ARG PORCEL INT CZ 20KG ROYAL GRES"/>
    <x v="54"/>
    <x v="0"/>
    <x v="224"/>
    <x v="38"/>
    <x v="524"/>
    <x v="432"/>
    <n v="1673"/>
    <x v="22"/>
    <s v="set-2025"/>
    <x v="16"/>
    <x v="0"/>
    <x v="0"/>
    <x v="5"/>
    <x v="29"/>
    <s v="ENTREGUE"/>
    <x v="1"/>
    <m/>
  </r>
  <r>
    <d v="2025-09-01T00:00:00"/>
    <x v="9"/>
    <x v="1"/>
    <x v="0"/>
    <s v="FRETE "/>
    <x v="1"/>
    <x v="1"/>
    <x v="224"/>
    <x v="38"/>
    <x v="451"/>
    <x v="433"/>
    <n v="140.28"/>
    <x v="22"/>
    <s v="set-2025"/>
    <x v="16"/>
    <x v="0"/>
    <x v="0"/>
    <x v="5"/>
    <x v="29"/>
    <s v="ENTREGUE"/>
    <x v="1"/>
    <m/>
  </r>
  <r>
    <d v="2025-09-02T00:00:00"/>
    <x v="14"/>
    <x v="1"/>
    <x v="6"/>
    <s v="TINTA PISO AZUL 18L FUTURA"/>
    <x v="1"/>
    <x v="14"/>
    <x v="225"/>
    <x v="29"/>
    <x v="187"/>
    <x v="107"/>
    <n v="240"/>
    <x v="23"/>
    <s v="set-2025"/>
    <x v="3"/>
    <x v="0"/>
    <x v="0"/>
    <x v="2"/>
    <x v="30"/>
    <s v="ENTREGUE"/>
    <x v="1"/>
    <m/>
  </r>
  <r>
    <d v="2025-09-02T00:00:00"/>
    <x v="16"/>
    <x v="1"/>
    <x v="6"/>
    <s v="TINTA PISO AZUL 18L FUTURA"/>
    <x v="1"/>
    <x v="14"/>
    <x v="226"/>
    <x v="29"/>
    <x v="187"/>
    <x v="107"/>
    <n v="240"/>
    <x v="23"/>
    <s v="set-2025"/>
    <x v="3"/>
    <x v="0"/>
    <x v="0"/>
    <x v="2"/>
    <x v="30"/>
    <s v="ENTREGUE"/>
    <x v="1"/>
    <m/>
  </r>
  <r>
    <d v="2025-09-02T00:00:00"/>
    <x v="12"/>
    <x v="1"/>
    <x v="1"/>
    <s v="CAÇAMBA"/>
    <x v="1"/>
    <x v="1"/>
    <x v="227"/>
    <x v="17"/>
    <x v="1"/>
    <x v="56"/>
    <n v="440"/>
    <x v="23"/>
    <s v="set-2025"/>
    <x v="1"/>
    <x v="0"/>
    <x v="0"/>
    <x v="1"/>
    <x v="28"/>
    <s v="ENTREGUE"/>
    <x v="1"/>
    <m/>
  </r>
  <r>
    <d v="2025-09-02T00:00:00"/>
    <x v="25"/>
    <x v="2"/>
    <x v="0"/>
    <s v="DEMOLIÇÃO, MOBILIZAÇÃO, EQUIPAMENTOS, E LIMPEZA DOS ENTULHOS."/>
    <x v="1"/>
    <x v="1"/>
    <x v="228"/>
    <x v="79"/>
    <x v="525"/>
    <x v="434"/>
    <n v="137000"/>
    <x v="23"/>
    <s v="set-2025"/>
    <x v="34"/>
    <x v="0"/>
    <x v="0"/>
    <x v="1"/>
    <x v="28"/>
    <s v="ENTREGUE"/>
    <x v="1"/>
    <m/>
  </r>
  <r>
    <d v="2025-09-02T00:00:00"/>
    <x v="25"/>
    <x v="2"/>
    <x v="0"/>
    <s v="LOCAÇÃO DE PLATAFORMA AÉREA C/ SEGURO DE ROUBO E FURTO."/>
    <x v="1"/>
    <x v="1"/>
    <x v="229"/>
    <x v="80"/>
    <x v="526"/>
    <x v="435"/>
    <n v="18360"/>
    <x v="23"/>
    <s v="set-2025"/>
    <x v="3"/>
    <x v="0"/>
    <x v="0"/>
    <x v="8"/>
    <x v="31"/>
    <s v="ENTREGUE"/>
    <x v="1"/>
    <m/>
  </r>
  <r>
    <d v="2025-09-02T00:00:00"/>
    <x v="25"/>
    <x v="2"/>
    <x v="0"/>
    <s v="ART"/>
    <x v="1"/>
    <x v="1"/>
    <x v="229"/>
    <x v="80"/>
    <x v="527"/>
    <x v="209"/>
    <n v="450"/>
    <x v="23"/>
    <s v="set-2025"/>
    <x v="3"/>
    <x v="0"/>
    <x v="0"/>
    <x v="8"/>
    <x v="31"/>
    <s v="ENTREGUE"/>
    <x v="1"/>
    <m/>
  </r>
  <r>
    <d v="2025-09-02T00:00:00"/>
    <x v="29"/>
    <x v="2"/>
    <x v="0"/>
    <s v="TELHA OND. CRFS BRASILIT 1,53X1,10X6MM"/>
    <x v="26"/>
    <x v="1"/>
    <x v="230"/>
    <x v="2"/>
    <x v="528"/>
    <x v="436"/>
    <n v="752.64"/>
    <x v="23"/>
    <s v="set-2025"/>
    <x v="10"/>
    <x v="0"/>
    <x v="1"/>
    <x v="2"/>
    <x v="30"/>
    <s v="ENTREGUE"/>
    <x v="1"/>
    <m/>
  </r>
  <r>
    <d v="2025-09-02T00:00:00"/>
    <x v="29"/>
    <x v="2"/>
    <x v="0"/>
    <s v="TELHA OND. CRFS BRASILIT 1,83X1,10X6MM"/>
    <x v="54"/>
    <x v="1"/>
    <x v="230"/>
    <x v="2"/>
    <x v="497"/>
    <x v="406"/>
    <n v="3434.2000000000003"/>
    <x v="23"/>
    <s v="set-2025"/>
    <x v="10"/>
    <x v="0"/>
    <x v="1"/>
    <x v="2"/>
    <x v="30"/>
    <s v="ENTREGUE"/>
    <x v="1"/>
    <m/>
  </r>
  <r>
    <d v="2025-09-02T00:00:00"/>
    <x v="29"/>
    <x v="2"/>
    <x v="0"/>
    <s v="PARAFUSO GALVANIZADO R.S. 110MM FRAZAO"/>
    <x v="74"/>
    <x v="1"/>
    <x v="230"/>
    <x v="2"/>
    <x v="529"/>
    <x v="437"/>
    <n v="252.84"/>
    <x v="23"/>
    <s v="set-2025"/>
    <x v="10"/>
    <x v="0"/>
    <x v="1"/>
    <x v="2"/>
    <x v="30"/>
    <s v="ENTREGUE"/>
    <x v="1"/>
    <m/>
  </r>
  <r>
    <d v="2025-09-02T00:00:00"/>
    <x v="29"/>
    <x v="2"/>
    <x v="0"/>
    <s v="CONJUNTO DE VEDACAO 5/16 FRAZAO"/>
    <x v="74"/>
    <x v="1"/>
    <x v="230"/>
    <x v="2"/>
    <x v="530"/>
    <x v="337"/>
    <n v="51.6"/>
    <x v="23"/>
    <s v="set-2025"/>
    <x v="10"/>
    <x v="0"/>
    <x v="1"/>
    <x v="2"/>
    <x v="30"/>
    <s v="ENTREGUE"/>
    <x v="1"/>
    <m/>
  </r>
  <r>
    <d v="2025-09-02T00:00:00"/>
    <x v="9"/>
    <x v="1"/>
    <x v="0"/>
    <s v="ARGAMASSA COMUM"/>
    <x v="28"/>
    <x v="0"/>
    <x v="231"/>
    <x v="11"/>
    <x v="531"/>
    <x v="438"/>
    <n v="208.5"/>
    <x v="23"/>
    <s v="set-2025"/>
    <x v="1"/>
    <x v="2"/>
    <x v="1"/>
    <x v="1"/>
    <x v="28"/>
    <s v="ENTREGUE"/>
    <x v="1"/>
    <m/>
  </r>
  <r>
    <d v="2025-09-02T00:00:00"/>
    <x v="3"/>
    <x v="2"/>
    <x v="0"/>
    <s v="Viga 5cm x 11cm Cambará c/4mts"/>
    <x v="9"/>
    <x v="1"/>
    <x v="232"/>
    <x v="75"/>
    <x v="532"/>
    <x v="439"/>
    <n v="516.72"/>
    <x v="23"/>
    <s v="set-2025"/>
    <x v="3"/>
    <x v="0"/>
    <x v="1"/>
    <x v="1"/>
    <x v="28"/>
    <s v="ENTREGUE"/>
    <x v="1"/>
    <m/>
  </r>
  <r>
    <d v="2025-09-02T00:00:00"/>
    <x v="3"/>
    <x v="2"/>
    <x v="0"/>
    <s v="Ripa 1.5x5cm c/ 3, mts Cambará"/>
    <x v="4"/>
    <x v="1"/>
    <x v="232"/>
    <x v="75"/>
    <x v="533"/>
    <x v="77"/>
    <n v="31.5"/>
    <x v="23"/>
    <s v="set-2025"/>
    <x v="3"/>
    <x v="0"/>
    <x v="1"/>
    <x v="1"/>
    <x v="28"/>
    <s v="ENTREGUE"/>
    <x v="1"/>
    <m/>
  </r>
  <r>
    <d v="2025-09-02T00:00:00"/>
    <x v="21"/>
    <x v="1"/>
    <x v="0"/>
    <s v="CAÇAMBA"/>
    <x v="1"/>
    <x v="1"/>
    <x v="233"/>
    <x v="59"/>
    <x v="1"/>
    <x v="284"/>
    <n v="320"/>
    <x v="23"/>
    <s v="set-2025"/>
    <x v="1"/>
    <x v="2"/>
    <x v="0"/>
    <x v="2"/>
    <x v="30"/>
    <s v="ENTREGUE"/>
    <x v="1"/>
    <m/>
  </r>
  <r>
    <d v="2025-09-02T00:00:00"/>
    <x v="4"/>
    <x v="2"/>
    <x v="0"/>
    <s v="PISO AZUL 18L SUVINIL"/>
    <x v="2"/>
    <x v="1"/>
    <x v="234"/>
    <x v="29"/>
    <x v="317"/>
    <x v="270"/>
    <n v="1396"/>
    <x v="23"/>
    <s v="set-2025"/>
    <x v="14"/>
    <x v="0"/>
    <x v="0"/>
    <x v="2"/>
    <x v="30"/>
    <s v="ENTREGUE"/>
    <x v="1"/>
    <m/>
  </r>
  <r>
    <d v="2025-09-02T00:00:00"/>
    <x v="4"/>
    <x v="2"/>
    <x v="0"/>
    <s v="TINTA PISO AZUL 18L FUTURA"/>
    <x v="9"/>
    <x v="1"/>
    <x v="234"/>
    <x v="29"/>
    <x v="187"/>
    <x v="107"/>
    <n v="1440"/>
    <x v="23"/>
    <s v="set-2025"/>
    <x v="14"/>
    <x v="0"/>
    <x v="0"/>
    <x v="2"/>
    <x v="30"/>
    <s v="ENTREGUE"/>
    <x v="1"/>
    <m/>
  </r>
  <r>
    <d v="2025-09-02T00:00:00"/>
    <x v="4"/>
    <x v="2"/>
    <x v="0"/>
    <s v="TINTA PISO CINZA 18L FUTURA"/>
    <x v="7"/>
    <x v="1"/>
    <x v="234"/>
    <x v="29"/>
    <x v="534"/>
    <x v="107"/>
    <n v="480"/>
    <x v="23"/>
    <s v="set-2025"/>
    <x v="14"/>
    <x v="0"/>
    <x v="0"/>
    <x v="2"/>
    <x v="30"/>
    <s v="ENTREGUE"/>
    <x v="1"/>
    <m/>
  </r>
  <r>
    <d v="2025-09-02T00:00:00"/>
    <x v="4"/>
    <x v="2"/>
    <x v="0"/>
    <s v="TINTA PISO AMARELO 3,6L FUTURA"/>
    <x v="1"/>
    <x v="1"/>
    <x v="234"/>
    <x v="29"/>
    <x v="189"/>
    <x v="23"/>
    <n v="84"/>
    <x v="23"/>
    <s v="set-2025"/>
    <x v="14"/>
    <x v="0"/>
    <x v="0"/>
    <x v="2"/>
    <x v="30"/>
    <s v="ENTREGUE"/>
    <x v="1"/>
    <m/>
  </r>
  <r>
    <d v="2025-09-02T00:00:00"/>
    <x v="4"/>
    <x v="2"/>
    <x v="0"/>
    <s v="TINTA PISO VERDE 3,6L FUTURA"/>
    <x v="1"/>
    <x v="1"/>
    <x v="234"/>
    <x v="29"/>
    <x v="303"/>
    <x v="23"/>
    <n v="84"/>
    <x v="23"/>
    <s v="set-2025"/>
    <x v="14"/>
    <x v="0"/>
    <x v="0"/>
    <x v="2"/>
    <x v="30"/>
    <s v="ENTREGUE"/>
    <x v="1"/>
    <m/>
  </r>
  <r>
    <d v="2025-09-02T00:00:00"/>
    <x v="4"/>
    <x v="2"/>
    <x v="0"/>
    <s v="TINTA PISO BRANCO 3,6L FUTURA"/>
    <x v="1"/>
    <x v="1"/>
    <x v="234"/>
    <x v="29"/>
    <x v="191"/>
    <x v="23"/>
    <n v="84"/>
    <x v="23"/>
    <s v="set-2025"/>
    <x v="14"/>
    <x v="0"/>
    <x v="0"/>
    <x v="2"/>
    <x v="30"/>
    <s v="ENTREGUE"/>
    <x v="1"/>
    <m/>
  </r>
  <r>
    <d v="2025-09-02T00:00:00"/>
    <x v="4"/>
    <x v="2"/>
    <x v="0"/>
    <s v="ROLO 23CM LA ANTIRRESPINGO ECON 1376 TIGRE"/>
    <x v="14"/>
    <x v="1"/>
    <x v="234"/>
    <x v="29"/>
    <x v="225"/>
    <x v="205"/>
    <n v="55"/>
    <x v="23"/>
    <s v="set-2025"/>
    <x v="14"/>
    <x v="0"/>
    <x v="0"/>
    <x v="2"/>
    <x v="30"/>
    <s v="ENTREGUE"/>
    <x v="1"/>
    <m/>
  </r>
  <r>
    <d v="2025-09-02T00:00:00"/>
    <x v="4"/>
    <x v="2"/>
    <x v="0"/>
    <s v="TRINCHA 500 - 2 LATEX &amp; ACRILICA TIGRE"/>
    <x v="2"/>
    <x v="1"/>
    <x v="234"/>
    <x v="29"/>
    <x v="109"/>
    <x v="108"/>
    <n v="19.600000000000001"/>
    <x v="23"/>
    <s v="set-2025"/>
    <x v="14"/>
    <x v="0"/>
    <x v="0"/>
    <x v="2"/>
    <x v="30"/>
    <s v="ENTREGUE"/>
    <x v="1"/>
    <m/>
  </r>
  <r>
    <d v="2025-09-02T00:00:00"/>
    <x v="4"/>
    <x v="2"/>
    <x v="0"/>
    <s v="ROLO 05CM LA SINTETICA C/CABO 1366 TIGRE"/>
    <x v="2"/>
    <x v="1"/>
    <x v="234"/>
    <x v="29"/>
    <x v="193"/>
    <x v="184"/>
    <n v="26"/>
    <x v="23"/>
    <s v="set-2025"/>
    <x v="14"/>
    <x v="0"/>
    <x v="0"/>
    <x v="2"/>
    <x v="30"/>
    <s v="ENTREGUE"/>
    <x v="1"/>
    <m/>
  </r>
  <r>
    <d v="2025-09-02T00:00:00"/>
    <x v="4"/>
    <x v="2"/>
    <x v="0"/>
    <s v="FITA CREPE 48MM X 50M ADERE"/>
    <x v="0"/>
    <x v="1"/>
    <x v="234"/>
    <x v="29"/>
    <x v="535"/>
    <x v="440"/>
    <n v="236"/>
    <x v="23"/>
    <s v="set-2025"/>
    <x v="14"/>
    <x v="0"/>
    <x v="0"/>
    <x v="2"/>
    <x v="30"/>
    <s v="ENTREGUE"/>
    <x v="1"/>
    <m/>
  </r>
  <r>
    <d v="2025-09-02T00:00:00"/>
    <x v="4"/>
    <x v="2"/>
    <x v="0"/>
    <s v="PISO VERMELHO 3,6L SUVINIL"/>
    <x v="1"/>
    <x v="1"/>
    <x v="234"/>
    <x v="29"/>
    <x v="190"/>
    <x v="23"/>
    <n v="84"/>
    <x v="23"/>
    <s v="set-2025"/>
    <x v="14"/>
    <x v="0"/>
    <x v="0"/>
    <x v="2"/>
    <x v="30"/>
    <s v="ENTREGUE"/>
    <x v="1"/>
    <m/>
  </r>
  <r>
    <d v="2025-09-02T00:00:00"/>
    <x v="3"/>
    <x v="2"/>
    <x v="0"/>
    <s v="TINTA PISO AZUL 18L FUTURA"/>
    <x v="16"/>
    <x v="1"/>
    <x v="235"/>
    <x v="29"/>
    <x v="187"/>
    <x v="107"/>
    <n v="1680"/>
    <x v="23"/>
    <s v="set-2025"/>
    <x v="18"/>
    <x v="0"/>
    <x v="0"/>
    <x v="2"/>
    <x v="30"/>
    <s v="ENTREGUE"/>
    <x v="1"/>
    <m/>
  </r>
  <r>
    <d v="2025-09-02T00:00:00"/>
    <x v="3"/>
    <x v="2"/>
    <x v="0"/>
    <s v="TINTA PISO CINZA 18L FUTURA"/>
    <x v="4"/>
    <x v="1"/>
    <x v="235"/>
    <x v="29"/>
    <x v="534"/>
    <x v="107"/>
    <n v="720"/>
    <x v="23"/>
    <s v="set-2025"/>
    <x v="18"/>
    <x v="0"/>
    <x v="0"/>
    <x v="2"/>
    <x v="30"/>
    <s v="ENTREGUE"/>
    <x v="1"/>
    <m/>
  </r>
  <r>
    <d v="2025-09-02T00:00:00"/>
    <x v="3"/>
    <x v="2"/>
    <x v="0"/>
    <s v="TINTA PISO AMARELO 3,6L FUTURA"/>
    <x v="1"/>
    <x v="1"/>
    <x v="235"/>
    <x v="29"/>
    <x v="189"/>
    <x v="23"/>
    <n v="84"/>
    <x v="23"/>
    <s v="set-2025"/>
    <x v="18"/>
    <x v="0"/>
    <x v="0"/>
    <x v="2"/>
    <x v="30"/>
    <s v="ENTREGUE"/>
    <x v="1"/>
    <m/>
  </r>
  <r>
    <d v="2025-09-02T00:00:00"/>
    <x v="3"/>
    <x v="2"/>
    <x v="0"/>
    <s v="TINTA PISO VERMELHO SEGURANÇA 3,6L FUTURA"/>
    <x v="1"/>
    <x v="1"/>
    <x v="235"/>
    <x v="29"/>
    <x v="536"/>
    <x v="23"/>
    <n v="84"/>
    <x v="23"/>
    <s v="set-2025"/>
    <x v="18"/>
    <x v="0"/>
    <x v="0"/>
    <x v="2"/>
    <x v="30"/>
    <s v="ENTREGUE"/>
    <x v="1"/>
    <m/>
  </r>
  <r>
    <d v="2025-09-02T00:00:00"/>
    <x v="3"/>
    <x v="2"/>
    <x v="0"/>
    <s v="TINTA PISO PRETO 3,6L FUTURA"/>
    <x v="1"/>
    <x v="1"/>
    <x v="235"/>
    <x v="29"/>
    <x v="537"/>
    <x v="23"/>
    <n v="84"/>
    <x v="23"/>
    <s v="set-2025"/>
    <x v="18"/>
    <x v="0"/>
    <x v="0"/>
    <x v="2"/>
    <x v="30"/>
    <s v="ENTREGUE"/>
    <x v="1"/>
    <m/>
  </r>
  <r>
    <d v="2025-09-02T00:00:00"/>
    <x v="3"/>
    <x v="2"/>
    <x v="0"/>
    <s v="FITA CREPE 18MM X 50M ADERE"/>
    <x v="0"/>
    <x v="1"/>
    <x v="235"/>
    <x v="29"/>
    <x v="192"/>
    <x v="183"/>
    <n v="88"/>
    <x v="23"/>
    <s v="set-2025"/>
    <x v="18"/>
    <x v="0"/>
    <x v="0"/>
    <x v="2"/>
    <x v="30"/>
    <s v="ENTREGUE"/>
    <x v="1"/>
    <m/>
  </r>
  <r>
    <d v="2025-09-02T00:00:00"/>
    <x v="3"/>
    <x v="2"/>
    <x v="0"/>
    <s v="ROLO 05CM LA SINTETICA C/CABO 1366 TIGRE"/>
    <x v="14"/>
    <x v="1"/>
    <x v="235"/>
    <x v="29"/>
    <x v="193"/>
    <x v="184"/>
    <n v="32.5"/>
    <x v="23"/>
    <s v="set-2025"/>
    <x v="18"/>
    <x v="0"/>
    <x v="0"/>
    <x v="2"/>
    <x v="30"/>
    <s v="ENTREGUE"/>
    <x v="1"/>
    <m/>
  </r>
  <r>
    <d v="2025-09-02T00:00:00"/>
    <x v="3"/>
    <x v="2"/>
    <x v="0"/>
    <s v="TRINCHA 500 - 2 LATEX &amp; ACRILICA TIGRE"/>
    <x v="2"/>
    <x v="1"/>
    <x v="235"/>
    <x v="29"/>
    <x v="109"/>
    <x v="108"/>
    <n v="19.600000000000001"/>
    <x v="23"/>
    <s v="set-2025"/>
    <x v="18"/>
    <x v="0"/>
    <x v="0"/>
    <x v="2"/>
    <x v="30"/>
    <s v="ENTREGUE"/>
    <x v="1"/>
    <m/>
  </r>
  <r>
    <d v="2025-09-02T00:00:00"/>
    <x v="3"/>
    <x v="2"/>
    <x v="0"/>
    <s v="ROLO 23CM LA SINTETICA 1312 TIGRE"/>
    <x v="2"/>
    <x v="1"/>
    <x v="235"/>
    <x v="29"/>
    <x v="273"/>
    <x v="113"/>
    <n v="40"/>
    <x v="23"/>
    <s v="set-2025"/>
    <x v="18"/>
    <x v="0"/>
    <x v="0"/>
    <x v="2"/>
    <x v="30"/>
    <s v="ENTREGUE"/>
    <x v="1"/>
    <m/>
  </r>
  <r>
    <d v="2025-09-02T00:00:00"/>
    <x v="3"/>
    <x v="2"/>
    <x v="0"/>
    <s v="SUPORTE PARA ROLO 1301 23CM TIGRE"/>
    <x v="2"/>
    <x v="1"/>
    <x v="235"/>
    <x v="29"/>
    <x v="226"/>
    <x v="184"/>
    <n v="26"/>
    <x v="23"/>
    <s v="set-2025"/>
    <x v="18"/>
    <x v="0"/>
    <x v="0"/>
    <x v="2"/>
    <x v="30"/>
    <s v="ENTREGUE"/>
    <x v="1"/>
    <m/>
  </r>
  <r>
    <d v="2025-09-02T00:00:00"/>
    <x v="16"/>
    <x v="1"/>
    <x v="0"/>
    <s v="CIMENTO CPII 50KG"/>
    <x v="16"/>
    <x v="1"/>
    <x v="236"/>
    <x v="73"/>
    <x v="36"/>
    <x v="405"/>
    <n v="244.29999999999998"/>
    <x v="23"/>
    <s v="set-2025"/>
    <x v="3"/>
    <x v="0"/>
    <x v="0"/>
    <x v="2"/>
    <x v="30"/>
    <s v="ENTREGUE"/>
    <x v="1"/>
    <m/>
  </r>
  <r>
    <d v="2025-09-02T00:00:00"/>
    <x v="16"/>
    <x v="1"/>
    <x v="0"/>
    <s v="FRETE "/>
    <x v="1"/>
    <x v="1"/>
    <x v="236"/>
    <x v="73"/>
    <x v="451"/>
    <x v="199"/>
    <n v="60"/>
    <x v="23"/>
    <s v="set-2025"/>
    <x v="3"/>
    <x v="0"/>
    <x v="0"/>
    <x v="2"/>
    <x v="30"/>
    <s v="ENTREGUE"/>
    <x v="1"/>
    <m/>
  </r>
  <r>
    <d v="2025-09-02T00:00:00"/>
    <x v="24"/>
    <x v="2"/>
    <x v="0"/>
    <s v="CHAPA GALV.18 -1,25MM 2 X 1,20 -10,20 KG/M2"/>
    <x v="38"/>
    <x v="1"/>
    <x v="237"/>
    <x v="36"/>
    <x v="538"/>
    <x v="441"/>
    <n v="218.64"/>
    <x v="23"/>
    <s v="set-2025"/>
    <x v="3"/>
    <x v="0"/>
    <x v="0"/>
    <x v="1"/>
    <x v="28"/>
    <s v="ENTREGUE"/>
    <x v="1"/>
    <m/>
  </r>
  <r>
    <d v="2025-09-02T00:00:00"/>
    <x v="20"/>
    <x v="1"/>
    <x v="0"/>
    <s v="METALON 30 X 30 - 1,20MM - 6.69 KG/BR"/>
    <x v="16"/>
    <x v="1"/>
    <x v="238"/>
    <x v="36"/>
    <x v="539"/>
    <x v="442"/>
    <n v="61.879999999999995"/>
    <x v="23"/>
    <s v="set-2025"/>
    <x v="10"/>
    <x v="0"/>
    <x v="0"/>
    <x v="1"/>
    <x v="28"/>
    <s v="ENTREGUE"/>
    <x v="1"/>
    <m/>
  </r>
  <r>
    <d v="2025-09-02T00:00:00"/>
    <x v="20"/>
    <x v="1"/>
    <x v="0"/>
    <s v="DOBRADICA 3.1/2 X 3 REF.CAB. CHATA"/>
    <x v="4"/>
    <x v="1"/>
    <x v="238"/>
    <x v="36"/>
    <x v="540"/>
    <x v="443"/>
    <n v="19.440000000000001"/>
    <x v="23"/>
    <s v="set-2025"/>
    <x v="10"/>
    <x v="0"/>
    <x v="0"/>
    <x v="1"/>
    <x v="28"/>
    <s v="ENTREGUE"/>
    <x v="1"/>
    <m/>
  </r>
  <r>
    <d v="2025-09-02T00:00:00"/>
    <x v="20"/>
    <x v="1"/>
    <x v="0"/>
    <s v="DOBRA CH.FF 18 -2,20 MTS X 1,20 MM 9,70 KG M2"/>
    <x v="75"/>
    <x v="1"/>
    <x v="238"/>
    <x v="36"/>
    <x v="541"/>
    <x v="444"/>
    <n v="603.20000000000005"/>
    <x v="23"/>
    <s v="set-2025"/>
    <x v="10"/>
    <x v="0"/>
    <x v="0"/>
    <x v="1"/>
    <x v="28"/>
    <s v="ENTREGUE"/>
    <x v="1"/>
    <m/>
  </r>
  <r>
    <d v="2025-09-02T00:00:00"/>
    <x v="20"/>
    <x v="1"/>
    <x v="0"/>
    <s v="DOBRA CH. GALVANIZ. 16 -1,55MM 3,0MT 12,40 KG/M2"/>
    <x v="76"/>
    <x v="1"/>
    <x v="238"/>
    <x v="36"/>
    <x v="542"/>
    <x v="445"/>
    <n v="553.04999999999995"/>
    <x v="23"/>
    <s v="set-2025"/>
    <x v="10"/>
    <x v="0"/>
    <x v="0"/>
    <x v="1"/>
    <x v="28"/>
    <s v="ENTREGUE"/>
    <x v="1"/>
    <m/>
  </r>
  <r>
    <d v="2025-09-02T00:00:00"/>
    <x v="23"/>
    <x v="1"/>
    <x v="0"/>
    <s v="METALON 30 X 30 - 1,20MM - 6.69 KG/BR"/>
    <x v="16"/>
    <x v="1"/>
    <x v="239"/>
    <x v="36"/>
    <x v="539"/>
    <x v="442"/>
    <n v="61.879999999999995"/>
    <x v="23"/>
    <s v="set-2025"/>
    <x v="10"/>
    <x v="0"/>
    <x v="0"/>
    <x v="1"/>
    <x v="28"/>
    <s v="ENTREGUE"/>
    <x v="1"/>
    <m/>
  </r>
  <r>
    <d v="2025-09-02T00:00:00"/>
    <x v="23"/>
    <x v="1"/>
    <x v="0"/>
    <s v="DOBRADICA 3.1/2 X 3 REF.CAB. CHATA"/>
    <x v="4"/>
    <x v="1"/>
    <x v="239"/>
    <x v="36"/>
    <x v="540"/>
    <x v="443"/>
    <n v="19.440000000000001"/>
    <x v="23"/>
    <s v="set-2025"/>
    <x v="10"/>
    <x v="0"/>
    <x v="0"/>
    <x v="1"/>
    <x v="28"/>
    <s v="ENTREGUE"/>
    <x v="1"/>
    <m/>
  </r>
  <r>
    <d v="2025-09-02T00:00:00"/>
    <x v="23"/>
    <x v="1"/>
    <x v="0"/>
    <s v="DOBRA CH.FF 18 -2,20 MTS X 1,20 MM 9,70 KG M2"/>
    <x v="75"/>
    <x v="1"/>
    <x v="239"/>
    <x v="36"/>
    <x v="541"/>
    <x v="444"/>
    <n v="603.20000000000005"/>
    <x v="23"/>
    <s v="set-2025"/>
    <x v="10"/>
    <x v="0"/>
    <x v="0"/>
    <x v="1"/>
    <x v="28"/>
    <s v="ENTREGUE"/>
    <x v="1"/>
    <m/>
  </r>
  <r>
    <d v="2025-09-02T00:00:00"/>
    <x v="23"/>
    <x v="1"/>
    <x v="0"/>
    <s v="DOBRA CH. GALVANIZ. 16 -1,55MM 3,0MT 12,40 KG/M2"/>
    <x v="76"/>
    <x v="1"/>
    <x v="239"/>
    <x v="36"/>
    <x v="542"/>
    <x v="445"/>
    <n v="553.04999999999995"/>
    <x v="23"/>
    <s v="set-2025"/>
    <x v="10"/>
    <x v="0"/>
    <x v="0"/>
    <x v="1"/>
    <x v="28"/>
    <s v="ENTREGUE"/>
    <x v="1"/>
    <m/>
  </r>
  <r>
    <d v="2025-09-02T00:00:00"/>
    <x v="30"/>
    <x v="2"/>
    <x v="0"/>
    <s v="RUFO C.D 120X14 Ref.23645"/>
    <x v="50"/>
    <x v="8"/>
    <x v="240"/>
    <x v="74"/>
    <x v="543"/>
    <x v="446"/>
    <n v="3892.32"/>
    <x v="23"/>
    <s v="set-2025"/>
    <x v="3"/>
    <x v="0"/>
    <x v="0"/>
    <x v="5"/>
    <x v="32"/>
    <s v="ENTREGUE"/>
    <x v="1"/>
    <m/>
  </r>
  <r>
    <d v="2025-09-02T00:00:00"/>
    <x v="30"/>
    <x v="2"/>
    <x v="0"/>
    <s v="SELA CALHA PU40 CZA 400G Ref.84763"/>
    <x v="7"/>
    <x v="1"/>
    <x v="240"/>
    <x v="74"/>
    <x v="544"/>
    <x v="447"/>
    <n v="72.400000000000006"/>
    <x v="23"/>
    <s v="set-2025"/>
    <x v="3"/>
    <x v="0"/>
    <x v="0"/>
    <x v="5"/>
    <x v="32"/>
    <s v="ENTREGUE"/>
    <x v="1"/>
    <m/>
  </r>
  <r>
    <d v="2025-09-02T00:00:00"/>
    <x v="30"/>
    <x v="2"/>
    <x v="0"/>
    <s v="BUCHA P/FIXACAO 10 Ref.118110"/>
    <x v="15"/>
    <x v="1"/>
    <x v="240"/>
    <x v="74"/>
    <x v="545"/>
    <x v="448"/>
    <n v="3.5999999999999996"/>
    <x v="23"/>
    <s v="set-2025"/>
    <x v="3"/>
    <x v="0"/>
    <x v="0"/>
    <x v="5"/>
    <x v="32"/>
    <s v="ENTREGUE"/>
    <x v="1"/>
    <m/>
  </r>
  <r>
    <d v="2025-09-02T00:00:00"/>
    <x v="30"/>
    <x v="2"/>
    <x v="0"/>
    <s v="PARAF CAB CHATA PHILLIPS 5,0X 60 CHIPB"/>
    <x v="15"/>
    <x v="1"/>
    <x v="240"/>
    <x v="74"/>
    <x v="546"/>
    <x v="449"/>
    <n v="19.5"/>
    <x v="23"/>
    <s v="set-2025"/>
    <x v="3"/>
    <x v="0"/>
    <x v="0"/>
    <x v="5"/>
    <x v="32"/>
    <s v="ENTREGUE"/>
    <x v="1"/>
    <m/>
  </r>
  <r>
    <d v="2025-09-03T00:00:00"/>
    <x v="3"/>
    <x v="2"/>
    <x v="0"/>
    <s v="CALHA GALV.60CM X 26 (0,50MM) SOB.MEDIDA"/>
    <x v="17"/>
    <x v="8"/>
    <x v="241"/>
    <x v="3"/>
    <x v="112"/>
    <x v="116"/>
    <n v="520.20000000000005"/>
    <x v="24"/>
    <s v="set-2025"/>
    <x v="10"/>
    <x v="0"/>
    <x v="0"/>
    <x v="5"/>
    <x v="33"/>
    <s v="ENTREGUE"/>
    <x v="1"/>
    <m/>
  </r>
  <r>
    <d v="2025-09-03T00:00:00"/>
    <x v="3"/>
    <x v="2"/>
    <x v="0"/>
    <s v="CALHA GALV.85CM X 26 (0,50MM) SOB.MEDIDA"/>
    <x v="77"/>
    <x v="8"/>
    <x v="241"/>
    <x v="3"/>
    <x v="547"/>
    <x v="450"/>
    <n v="1716.93"/>
    <x v="24"/>
    <s v="set-2025"/>
    <x v="10"/>
    <x v="0"/>
    <x v="0"/>
    <x v="5"/>
    <x v="33"/>
    <s v="ENTREGUE"/>
    <x v="1"/>
    <m/>
  </r>
  <r>
    <d v="2025-09-03T00:00:00"/>
    <x v="3"/>
    <x v="2"/>
    <x v="0"/>
    <s v="CALHA GALV.25CM X 26 (0,50MM) SOB.MEDIDA"/>
    <x v="2"/>
    <x v="8"/>
    <x v="241"/>
    <x v="3"/>
    <x v="548"/>
    <x v="451"/>
    <n v="76.239999999999995"/>
    <x v="24"/>
    <s v="set-2025"/>
    <x v="10"/>
    <x v="0"/>
    <x v="0"/>
    <x v="5"/>
    <x v="33"/>
    <s v="ENTREGUE"/>
    <x v="1"/>
    <m/>
  </r>
  <r>
    <d v="2025-09-03T00:00:00"/>
    <x v="9"/>
    <x v="1"/>
    <x v="0"/>
    <s v="CAÇAMBA"/>
    <x v="1"/>
    <x v="1"/>
    <x v="242"/>
    <x v="17"/>
    <x v="1"/>
    <x v="56"/>
    <n v="440"/>
    <x v="24"/>
    <s v="set-2025"/>
    <x v="1"/>
    <x v="0"/>
    <x v="0"/>
    <x v="1"/>
    <x v="30"/>
    <s v="ENTREGUE"/>
    <x v="1"/>
    <m/>
  </r>
  <r>
    <d v="2025-09-03T00:00:00"/>
    <x v="23"/>
    <x v="1"/>
    <x v="6"/>
    <s v="FENIX 1300/23 ROLO LA ZERO RESPINGO 23CM"/>
    <x v="4"/>
    <x v="1"/>
    <x v="243"/>
    <x v="13"/>
    <x v="309"/>
    <x v="269"/>
    <n v="26.97"/>
    <x v="24"/>
    <s v="set-2025"/>
    <x v="17"/>
    <x v="0"/>
    <x v="0"/>
    <x v="1"/>
    <x v="30"/>
    <s v="ENTREGUE"/>
    <x v="1"/>
    <m/>
  </r>
  <r>
    <d v="2025-09-03T00:00:00"/>
    <x v="23"/>
    <x v="1"/>
    <x v="6"/>
    <s v="FENIX 3501/23 SUPORTE DE PRESSAO REFORCADO P/ ROLO 23CM"/>
    <x v="4"/>
    <x v="1"/>
    <x v="243"/>
    <x v="13"/>
    <x v="310"/>
    <x v="41"/>
    <n v="14.97"/>
    <x v="24"/>
    <s v="set-2025"/>
    <x v="17"/>
    <x v="0"/>
    <x v="0"/>
    <x v="1"/>
    <x v="30"/>
    <s v="ENTREGUE"/>
    <x v="1"/>
    <m/>
  </r>
  <r>
    <d v="2025-09-03T00:00:00"/>
    <x v="23"/>
    <x v="1"/>
    <x v="6"/>
    <s v="FUTURA FUTURIT ESM SINT.BRILHO AZUL CELESTE 3,6L"/>
    <x v="1"/>
    <x v="6"/>
    <x v="243"/>
    <x v="13"/>
    <x v="549"/>
    <x v="42"/>
    <n v="89.9"/>
    <x v="24"/>
    <s v="set-2025"/>
    <x v="17"/>
    <x v="0"/>
    <x v="0"/>
    <x v="1"/>
    <x v="30"/>
    <s v="ENTREGUE"/>
    <x v="1"/>
    <m/>
  </r>
  <r>
    <d v="2025-09-03T00:00:00"/>
    <x v="23"/>
    <x v="1"/>
    <x v="6"/>
    <s v="FUTURA FUTURIT ESM SINT.BRILHO GELO 3,6L "/>
    <x v="8"/>
    <x v="6"/>
    <x v="243"/>
    <x v="13"/>
    <x v="550"/>
    <x v="42"/>
    <n v="719.2"/>
    <x v="24"/>
    <s v="set-2025"/>
    <x v="17"/>
    <x v="0"/>
    <x v="0"/>
    <x v="1"/>
    <x v="30"/>
    <s v="ENTREGUE"/>
    <x v="1"/>
    <m/>
  </r>
  <r>
    <d v="2025-09-03T00:00:00"/>
    <x v="23"/>
    <x v="1"/>
    <x v="6"/>
    <s v="FUTURA MASSA CORRIDA PVA BALDE 25KG"/>
    <x v="7"/>
    <x v="14"/>
    <x v="243"/>
    <x v="13"/>
    <x v="222"/>
    <x v="203"/>
    <n v="139.80000000000001"/>
    <x v="24"/>
    <s v="set-2025"/>
    <x v="17"/>
    <x v="0"/>
    <x v="0"/>
    <x v="1"/>
    <x v="30"/>
    <s v="ENTREGUE"/>
    <x v="1"/>
    <m/>
  </r>
  <r>
    <d v="2025-09-03T00:00:00"/>
    <x v="23"/>
    <x v="1"/>
    <x v="6"/>
    <s v="FUTURA STANDARD SUPER RENDIMENTO BRANCO 18L"/>
    <x v="1"/>
    <x v="14"/>
    <x v="243"/>
    <x v="13"/>
    <x v="223"/>
    <x v="204"/>
    <n v="249.9"/>
    <x v="24"/>
    <s v="set-2025"/>
    <x v="17"/>
    <x v="0"/>
    <x v="0"/>
    <x v="1"/>
    <x v="30"/>
    <s v="ENTREGUE"/>
    <x v="1"/>
    <m/>
  </r>
  <r>
    <d v="2025-09-03T00:00:00"/>
    <x v="23"/>
    <x v="1"/>
    <x v="6"/>
    <s v="ITAQUA AGUARRAZ 5L"/>
    <x v="1"/>
    <x v="6"/>
    <x v="243"/>
    <x v="13"/>
    <x v="313"/>
    <x v="203"/>
    <n v="69.900000000000006"/>
    <x v="24"/>
    <s v="set-2025"/>
    <x v="17"/>
    <x v="0"/>
    <x v="0"/>
    <x v="1"/>
    <x v="30"/>
    <s v="ENTREGUE"/>
    <x v="1"/>
    <m/>
  </r>
  <r>
    <d v="2025-09-03T00:00:00"/>
    <x v="23"/>
    <x v="1"/>
    <x v="6"/>
    <s v="ITAQUA THINNER 116 5L"/>
    <x v="1"/>
    <x v="6"/>
    <x v="243"/>
    <x v="13"/>
    <x v="314"/>
    <x v="203"/>
    <n v="69.900000000000006"/>
    <x v="24"/>
    <s v="set-2025"/>
    <x v="17"/>
    <x v="0"/>
    <x v="0"/>
    <x v="1"/>
    <x v="30"/>
    <s v="ENTREGUE"/>
    <x v="1"/>
    <m/>
  </r>
  <r>
    <d v="2025-09-03T00:00:00"/>
    <x v="23"/>
    <x v="1"/>
    <x v="6"/>
    <s v="ROMA 301/005 TRINCHA CABO PRETO/CERDA GRIS 3012&quot;"/>
    <x v="7"/>
    <x v="1"/>
    <x v="243"/>
    <x v="13"/>
    <x v="551"/>
    <x v="41"/>
    <n v="9.98"/>
    <x v="24"/>
    <s v="set-2025"/>
    <x v="17"/>
    <x v="0"/>
    <x v="0"/>
    <x v="1"/>
    <x v="30"/>
    <s v="ENTREGUE"/>
    <x v="1"/>
    <m/>
  </r>
  <r>
    <d v="2025-09-03T00:00:00"/>
    <x v="23"/>
    <x v="1"/>
    <x v="6"/>
    <s v="TRIONITE LIXA MASSA 100"/>
    <x v="5"/>
    <x v="1"/>
    <x v="243"/>
    <x v="13"/>
    <x v="552"/>
    <x v="62"/>
    <n v="40"/>
    <x v="24"/>
    <s v="set-2025"/>
    <x v="17"/>
    <x v="0"/>
    <x v="0"/>
    <x v="1"/>
    <x v="30"/>
    <s v="ENTREGUE"/>
    <x v="1"/>
    <m/>
  </r>
  <r>
    <d v="2025-09-03T00:00:00"/>
    <x v="9"/>
    <x v="1"/>
    <x v="0"/>
    <s v="ARGAMASSA  PORCELANATO"/>
    <x v="54"/>
    <x v="1"/>
    <x v="244"/>
    <x v="11"/>
    <x v="553"/>
    <x v="452"/>
    <n v="1883"/>
    <x v="24"/>
    <s v="set-2025"/>
    <x v="1"/>
    <x v="0"/>
    <x v="0"/>
    <x v="1"/>
    <x v="30"/>
    <s v="ENTREGUE"/>
    <x v="1"/>
    <m/>
  </r>
  <r>
    <d v="2025-09-03T00:00:00"/>
    <x v="17"/>
    <x v="1"/>
    <x v="1"/>
    <s v="CAÇAMBA"/>
    <x v="1"/>
    <x v="1"/>
    <x v="245"/>
    <x v="34"/>
    <x v="1"/>
    <x v="43"/>
    <n v="350"/>
    <x v="24"/>
    <s v="set-2025"/>
    <x v="1"/>
    <x v="2"/>
    <x v="0"/>
    <x v="1"/>
    <x v="30"/>
    <s v="ENTREGUE"/>
    <x v="1"/>
    <m/>
  </r>
  <r>
    <d v="2025-09-03T00:00:00"/>
    <x v="25"/>
    <x v="2"/>
    <x v="0"/>
    <s v="FRETE PLATAFORMA (SÓ IDA)"/>
    <x v="1"/>
    <x v="1"/>
    <x v="246"/>
    <x v="81"/>
    <x v="554"/>
    <x v="68"/>
    <n v="1800"/>
    <x v="24"/>
    <s v="set-2025"/>
    <x v="9"/>
    <x v="0"/>
    <x v="0"/>
    <x v="6"/>
    <x v="34"/>
    <s v="ENTREGUE"/>
    <x v="1"/>
    <m/>
  </r>
  <r>
    <d v="2025-09-03T00:00:00"/>
    <x v="24"/>
    <x v="2"/>
    <x v="0"/>
    <s v="FUNDO DE QUADRO"/>
    <x v="1"/>
    <x v="1"/>
    <x v="247"/>
    <x v="82"/>
    <x v="555"/>
    <x v="453"/>
    <n v="2385.8000000000002"/>
    <x v="24"/>
    <s v="set-2025"/>
    <x v="3"/>
    <x v="0"/>
    <x v="0"/>
    <x v="10"/>
    <x v="31"/>
    <s v="ENTREGUE"/>
    <x v="1"/>
    <m/>
  </r>
  <r>
    <d v="2025-09-03T00:00:00"/>
    <x v="20"/>
    <x v="1"/>
    <x v="6"/>
    <s v="FENIX 1300/23 ROLO LA ZERO RESPINGO 23CM"/>
    <x v="2"/>
    <x v="1"/>
    <x v="248"/>
    <x v="13"/>
    <x v="309"/>
    <x v="269"/>
    <n v="35.96"/>
    <x v="24"/>
    <s v="set-2025"/>
    <x v="10"/>
    <x v="0"/>
    <x v="0"/>
    <x v="1"/>
    <x v="30"/>
    <s v="ENTREGUE"/>
    <x v="1"/>
    <m/>
  </r>
  <r>
    <d v="2025-09-03T00:00:00"/>
    <x v="20"/>
    <x v="1"/>
    <x v="6"/>
    <s v="FENIX 3501/23 SUPORTE DE PRESSAO REFORCADO P/ ROLO 23CM"/>
    <x v="2"/>
    <x v="1"/>
    <x v="248"/>
    <x v="13"/>
    <x v="310"/>
    <x v="41"/>
    <n v="19.96"/>
    <x v="24"/>
    <s v="set-2025"/>
    <x v="10"/>
    <x v="0"/>
    <x v="0"/>
    <x v="1"/>
    <x v="30"/>
    <s v="ENTREGUE"/>
    <x v="1"/>
    <m/>
  </r>
  <r>
    <d v="2025-09-03T00:00:00"/>
    <x v="20"/>
    <x v="1"/>
    <x v="6"/>
    <s v="FUTURA FUTURIT ESM SINT.BRILHO GELO 3,6L"/>
    <x v="17"/>
    <x v="6"/>
    <x v="248"/>
    <x v="13"/>
    <x v="311"/>
    <x v="42"/>
    <n v="1078.8000000000002"/>
    <x v="24"/>
    <s v="set-2025"/>
    <x v="10"/>
    <x v="0"/>
    <x v="0"/>
    <x v="1"/>
    <x v="30"/>
    <s v="ENTREGUE"/>
    <x v="1"/>
    <m/>
  </r>
  <r>
    <d v="2025-09-03T00:00:00"/>
    <x v="20"/>
    <x v="1"/>
    <x v="6"/>
    <s v="FUTURA FUTURIT ESM SINT.FOSCO GRAFITE 3,6L"/>
    <x v="7"/>
    <x v="6"/>
    <x v="248"/>
    <x v="13"/>
    <x v="556"/>
    <x v="72"/>
    <n v="219.8"/>
    <x v="24"/>
    <s v="set-2025"/>
    <x v="10"/>
    <x v="0"/>
    <x v="0"/>
    <x v="1"/>
    <x v="30"/>
    <s v="ENTREGUE"/>
    <x v="1"/>
    <m/>
  </r>
  <r>
    <d v="2025-09-03T00:00:00"/>
    <x v="20"/>
    <x v="1"/>
    <x v="6"/>
    <s v="FUTURA MASSA CORRIDA PVA BALDE 25KG"/>
    <x v="4"/>
    <x v="6"/>
    <x v="248"/>
    <x v="13"/>
    <x v="222"/>
    <x v="203"/>
    <n v="209.70000000000002"/>
    <x v="24"/>
    <s v="set-2025"/>
    <x v="10"/>
    <x v="0"/>
    <x v="0"/>
    <x v="1"/>
    <x v="30"/>
    <s v="ENTREGUE"/>
    <x v="1"/>
    <m/>
  </r>
  <r>
    <d v="2025-09-03T00:00:00"/>
    <x v="20"/>
    <x v="1"/>
    <x v="6"/>
    <s v="FUTURA STANDARD SUPER RENDIMENTO BRANCO 18L"/>
    <x v="7"/>
    <x v="14"/>
    <x v="248"/>
    <x v="13"/>
    <x v="223"/>
    <x v="204"/>
    <n v="499.8"/>
    <x v="24"/>
    <s v="set-2025"/>
    <x v="10"/>
    <x v="0"/>
    <x v="0"/>
    <x v="1"/>
    <x v="30"/>
    <s v="ENTREGUE"/>
    <x v="1"/>
    <m/>
  </r>
  <r>
    <d v="2025-09-03T00:00:00"/>
    <x v="20"/>
    <x v="1"/>
    <x v="6"/>
    <s v="FUTURA STANDARD SUPER RENDIMENTO CONCRETO 18L"/>
    <x v="1"/>
    <x v="14"/>
    <x v="248"/>
    <x v="13"/>
    <x v="557"/>
    <x v="204"/>
    <n v="249.9"/>
    <x v="24"/>
    <s v="set-2025"/>
    <x v="10"/>
    <x v="0"/>
    <x v="0"/>
    <x v="1"/>
    <x v="30"/>
    <s v="ENTREGUE"/>
    <x v="1"/>
    <m/>
  </r>
  <r>
    <d v="2025-09-03T00:00:00"/>
    <x v="20"/>
    <x v="1"/>
    <x v="6"/>
    <s v="ITAQUA AGUARRAZ 5L"/>
    <x v="1"/>
    <x v="6"/>
    <x v="248"/>
    <x v="13"/>
    <x v="313"/>
    <x v="203"/>
    <n v="69.900000000000006"/>
    <x v="24"/>
    <s v="set-2025"/>
    <x v="10"/>
    <x v="0"/>
    <x v="0"/>
    <x v="1"/>
    <x v="30"/>
    <s v="ENTREGUE"/>
    <x v="1"/>
    <m/>
  </r>
  <r>
    <d v="2025-09-03T00:00:00"/>
    <x v="20"/>
    <x v="1"/>
    <x v="6"/>
    <s v="ITAQUA THINNER 116 5L"/>
    <x v="1"/>
    <x v="6"/>
    <x v="248"/>
    <x v="13"/>
    <x v="314"/>
    <x v="203"/>
    <n v="69.900000000000006"/>
    <x v="24"/>
    <s v="set-2025"/>
    <x v="10"/>
    <x v="0"/>
    <x v="0"/>
    <x v="1"/>
    <x v="30"/>
    <s v="ENTREGUE"/>
    <x v="1"/>
    <m/>
  </r>
  <r>
    <d v="2025-09-03T00:00:00"/>
    <x v="20"/>
    <x v="1"/>
    <x v="6"/>
    <s v="ROMA 301/005 TRINCHA CABO PRETO/CERDA GRIS 301 2&quot;"/>
    <x v="7"/>
    <x v="1"/>
    <x v="248"/>
    <x v="13"/>
    <x v="315"/>
    <x v="41"/>
    <n v="9.98"/>
    <x v="24"/>
    <s v="set-2025"/>
    <x v="10"/>
    <x v="0"/>
    <x v="0"/>
    <x v="1"/>
    <x v="30"/>
    <s v="ENTREGUE"/>
    <x v="1"/>
    <m/>
  </r>
  <r>
    <d v="2025-09-03T00:00:00"/>
    <x v="20"/>
    <x v="1"/>
    <x v="6"/>
    <s v="TRIONITE LIXA MASSA 100"/>
    <x v="5"/>
    <x v="1"/>
    <x v="248"/>
    <x v="13"/>
    <x v="552"/>
    <x v="62"/>
    <n v="40"/>
    <x v="24"/>
    <s v="set-2025"/>
    <x v="10"/>
    <x v="0"/>
    <x v="0"/>
    <x v="1"/>
    <x v="30"/>
    <s v="ENTREGUE"/>
    <x v="1"/>
    <m/>
  </r>
  <r>
    <d v="2025-09-03T00:00:00"/>
    <x v="15"/>
    <x v="1"/>
    <x v="0"/>
    <s v="AVARIA ANDAIME TUBULAR 1,5 MT  "/>
    <x v="7"/>
    <x v="1"/>
    <x v="249"/>
    <x v="51"/>
    <x v="558"/>
    <x v="250"/>
    <n v="520"/>
    <x v="24"/>
    <s v="set-2025"/>
    <x v="13"/>
    <x v="0"/>
    <x v="0"/>
    <x v="1"/>
    <x v="30"/>
    <s v="ENTREGUE"/>
    <x v="1"/>
    <m/>
  </r>
  <r>
    <d v="2025-09-03T00:00:00"/>
    <x v="4"/>
    <x v="2"/>
    <x v="0"/>
    <s v="TUPAN ASS.UNIV PP EXPORT CONV BR"/>
    <x v="1"/>
    <x v="1"/>
    <x v="250"/>
    <x v="3"/>
    <x v="559"/>
    <x v="454"/>
    <n v="83.54"/>
    <x v="24"/>
    <s v="set-2025"/>
    <x v="3"/>
    <x v="0"/>
    <x v="0"/>
    <x v="1"/>
    <x v="30"/>
    <s v="ENTREGUE"/>
    <x v="1"/>
    <m/>
  </r>
  <r>
    <d v="2025-09-03T00:00:00"/>
    <x v="4"/>
    <x v="2"/>
    <x v="0"/>
    <s v="TORALF PARAFUSO B-12 LAT. 90MM C/2 P/TANQUE 1089"/>
    <x v="2"/>
    <x v="1"/>
    <x v="250"/>
    <x v="3"/>
    <x v="255"/>
    <x v="234"/>
    <n v="61.24"/>
    <x v="24"/>
    <s v="set-2025"/>
    <x v="3"/>
    <x v="0"/>
    <x v="0"/>
    <x v="1"/>
    <x v="30"/>
    <s v="ENTREGUE"/>
    <x v="1"/>
    <m/>
  </r>
  <r>
    <d v="2025-09-03T00:00:00"/>
    <x v="4"/>
    <x v="2"/>
    <x v="0"/>
    <s v="CENSI TUBO EXTENS.CROMADO 7154"/>
    <x v="4"/>
    <x v="1"/>
    <x v="250"/>
    <x v="3"/>
    <x v="560"/>
    <x v="455"/>
    <n v="84.39"/>
    <x v="24"/>
    <s v="set-2025"/>
    <x v="3"/>
    <x v="0"/>
    <x v="0"/>
    <x v="1"/>
    <x v="30"/>
    <s v="ENTREGUE"/>
    <x v="1"/>
    <m/>
  </r>
  <r>
    <d v="2025-09-03T00:00:00"/>
    <x v="4"/>
    <x v="2"/>
    <x v="0"/>
    <s v="ASTRA SPUD 1.1/2 BS5"/>
    <x v="7"/>
    <x v="1"/>
    <x v="250"/>
    <x v="3"/>
    <x v="561"/>
    <x v="13"/>
    <n v="9.56"/>
    <x v="24"/>
    <s v="set-2025"/>
    <x v="3"/>
    <x v="0"/>
    <x v="0"/>
    <x v="1"/>
    <x v="30"/>
    <s v="ENTREGUE"/>
    <x v="1"/>
    <m/>
  </r>
  <r>
    <d v="2025-09-03T00:00:00"/>
    <x v="23"/>
    <x v="1"/>
    <x v="0"/>
    <s v="PAINEL STANDARD 12,5X1200X1800MM"/>
    <x v="38"/>
    <x v="1"/>
    <x v="251"/>
    <x v="16"/>
    <x v="46"/>
    <x v="47"/>
    <n v="898.56"/>
    <x v="24"/>
    <s v="set-2025"/>
    <x v="17"/>
    <x v="0"/>
    <x v="0"/>
    <x v="2"/>
    <x v="29"/>
    <s v="ENTREGUE"/>
    <x v="1"/>
    <m/>
  </r>
  <r>
    <d v="2025-09-03T00:00:00"/>
    <x v="23"/>
    <x v="1"/>
    <x v="0"/>
    <s v="CANALETA F-530 3000MM DRYWALL"/>
    <x v="15"/>
    <x v="1"/>
    <x v="251"/>
    <x v="16"/>
    <x v="47"/>
    <x v="383"/>
    <n v="369.6"/>
    <x v="24"/>
    <s v="set-2025"/>
    <x v="17"/>
    <x v="0"/>
    <x v="0"/>
    <x v="2"/>
    <x v="29"/>
    <s v="ENTREGUE"/>
    <x v="1"/>
    <m/>
  </r>
  <r>
    <d v="2025-09-03T00:00:00"/>
    <x v="23"/>
    <x v="1"/>
    <x v="0"/>
    <s v="REGULADOR P/ PERFIL F530"/>
    <x v="59"/>
    <x v="1"/>
    <x v="251"/>
    <x v="16"/>
    <x v="48"/>
    <x v="49"/>
    <n v="133.76"/>
    <x v="24"/>
    <s v="set-2025"/>
    <x v="17"/>
    <x v="0"/>
    <x v="0"/>
    <x v="2"/>
    <x v="29"/>
    <s v="ENTREGUE"/>
    <x v="1"/>
    <m/>
  </r>
  <r>
    <d v="2025-09-03T00:00:00"/>
    <x v="23"/>
    <x v="1"/>
    <x v="0"/>
    <s v="MASSA PRONTA P/ DRYWALL MAXCRYL 30 KG"/>
    <x v="1"/>
    <x v="1"/>
    <x v="251"/>
    <x v="16"/>
    <x v="50"/>
    <x v="51"/>
    <n v="56.54"/>
    <x v="24"/>
    <s v="set-2025"/>
    <x v="17"/>
    <x v="0"/>
    <x v="0"/>
    <x v="2"/>
    <x v="29"/>
    <s v="ENTREGUE"/>
    <x v="1"/>
    <m/>
  </r>
  <r>
    <d v="2025-09-03T00:00:00"/>
    <x v="23"/>
    <x v="1"/>
    <x v="0"/>
    <s v="FITA TELADA FIBATAPE ROLO 90M"/>
    <x v="1"/>
    <x v="1"/>
    <x v="251"/>
    <x v="16"/>
    <x v="52"/>
    <x v="53"/>
    <n v="28.47"/>
    <x v="24"/>
    <s v="set-2025"/>
    <x v="17"/>
    <x v="0"/>
    <x v="0"/>
    <x v="2"/>
    <x v="29"/>
    <s v="ENTREGUE"/>
    <x v="1"/>
    <m/>
  </r>
  <r>
    <d v="2025-09-03T00:00:00"/>
    <x v="23"/>
    <x v="1"/>
    <x v="0"/>
    <s v="TABICA LISA 48X40X3000MM BRANCA"/>
    <x v="3"/>
    <x v="1"/>
    <x v="251"/>
    <x v="16"/>
    <x v="51"/>
    <x v="385"/>
    <n v="135.29999999999998"/>
    <x v="24"/>
    <s v="set-2025"/>
    <x v="17"/>
    <x v="0"/>
    <x v="0"/>
    <x v="2"/>
    <x v="29"/>
    <s v="ENTREGUE"/>
    <x v="1"/>
    <m/>
  </r>
  <r>
    <d v="2025-09-03T00:00:00"/>
    <x v="23"/>
    <x v="1"/>
    <x v="0"/>
    <s v="PARAFUSO GN25 ANCORA"/>
    <x v="9"/>
    <x v="1"/>
    <x v="251"/>
    <x v="16"/>
    <x v="468"/>
    <x v="293"/>
    <n v="26.58"/>
    <x v="24"/>
    <s v="set-2025"/>
    <x v="17"/>
    <x v="0"/>
    <x v="0"/>
    <x v="2"/>
    <x v="29"/>
    <s v="ENTREGUE"/>
    <x v="1"/>
    <m/>
  </r>
  <r>
    <d v="2025-09-03T00:00:00"/>
    <x v="5"/>
    <x v="1"/>
    <x v="0"/>
    <s v="Tampas em aço para voleibol"/>
    <x v="2"/>
    <x v="1"/>
    <x v="252"/>
    <x v="31"/>
    <x v="562"/>
    <x v="219"/>
    <n v="200"/>
    <x v="24"/>
    <s v="set-2025"/>
    <x v="19"/>
    <x v="0"/>
    <x v="0"/>
    <x v="2"/>
    <x v="29"/>
    <s v="ENTREGUE"/>
    <x v="1"/>
    <m/>
  </r>
  <r>
    <d v="2025-09-03T00:00:00"/>
    <x v="12"/>
    <x v="1"/>
    <x v="0"/>
    <s v="TB RET 60 X 40 X 1.50 FQ 1B"/>
    <x v="78"/>
    <x v="11"/>
    <x v="253"/>
    <x v="83"/>
    <x v="563"/>
    <x v="456"/>
    <n v="136.1318"/>
    <x v="24"/>
    <s v="set-2025"/>
    <x v="23"/>
    <x v="3"/>
    <x v="1"/>
    <x v="2"/>
    <x v="29"/>
    <s v="ENTREGUE"/>
    <x v="1"/>
    <m/>
  </r>
  <r>
    <d v="2025-09-03T00:00:00"/>
    <x v="9"/>
    <x v="1"/>
    <x v="0"/>
    <s v="CAÇAMBA"/>
    <x v="1"/>
    <x v="1"/>
    <x v="254"/>
    <x v="17"/>
    <x v="1"/>
    <x v="56"/>
    <n v="440"/>
    <x v="24"/>
    <s v="set-2025"/>
    <x v="1"/>
    <x v="0"/>
    <x v="0"/>
    <x v="2"/>
    <x v="29"/>
    <s v="ENTREGUE"/>
    <x v="1"/>
    <m/>
  </r>
  <r>
    <d v="2025-09-04T00:00:00"/>
    <x v="15"/>
    <x v="1"/>
    <x v="0"/>
    <s v="CAÇAMBA"/>
    <x v="1"/>
    <x v="1"/>
    <x v="255"/>
    <x v="68"/>
    <x v="1"/>
    <x v="209"/>
    <n v="450"/>
    <x v="25"/>
    <s v="set-2025"/>
    <x v="1"/>
    <x v="2"/>
    <x v="0"/>
    <x v="1"/>
    <x v="29"/>
    <s v="ENTREGUE"/>
    <x v="1"/>
    <m/>
  </r>
  <r>
    <d v="2025-09-04T00:00:00"/>
    <x v="7"/>
    <x v="1"/>
    <x v="0"/>
    <s v="CAMINHÕES DE TERRA e MÁQUINA."/>
    <x v="3"/>
    <x v="1"/>
    <x v="256"/>
    <x v="84"/>
    <x v="564"/>
    <x v="457"/>
    <n v="6000"/>
    <x v="25"/>
    <s v="set-2025"/>
    <x v="30"/>
    <x v="0"/>
    <x v="0"/>
    <x v="1"/>
    <x v="29"/>
    <s v="ENTREGUE"/>
    <x v="1"/>
    <m/>
  </r>
  <r>
    <d v="2025-09-04T00:00:00"/>
    <x v="9"/>
    <x v="1"/>
    <x v="0"/>
    <s v="FITA ANTID. PRETO 3M"/>
    <x v="8"/>
    <x v="9"/>
    <x v="257"/>
    <x v="40"/>
    <x v="565"/>
    <x v="458"/>
    <n v="392.16"/>
    <x v="25"/>
    <s v="set-2025"/>
    <x v="19"/>
    <x v="0"/>
    <x v="0"/>
    <x v="1"/>
    <x v="29"/>
    <s v="ENTREGUE"/>
    <x v="1"/>
    <m/>
  </r>
  <r>
    <d v="2025-09-04T00:00:00"/>
    <x v="7"/>
    <x v="1"/>
    <x v="0"/>
    <s v="CONTAINER 2,5"/>
    <x v="1"/>
    <x v="1"/>
    <x v="258"/>
    <x v="23"/>
    <x v="566"/>
    <x v="459"/>
    <n v="250"/>
    <x v="25"/>
    <s v="set-2025"/>
    <x v="20"/>
    <x v="0"/>
    <x v="0"/>
    <x v="1"/>
    <x v="29"/>
    <s v="ENTREGUE"/>
    <x v="1"/>
    <m/>
  </r>
  <r>
    <d v="2025-09-04T00:00:00"/>
    <x v="18"/>
    <x v="2"/>
    <x v="1"/>
    <s v="PAINEL METALICO DIVERSOS 1.00x1.50m"/>
    <x v="17"/>
    <x v="1"/>
    <x v="259"/>
    <x v="33"/>
    <x v="203"/>
    <x v="352"/>
    <n v="193.20000000000002"/>
    <x v="25"/>
    <s v="set-2025"/>
    <x v="19"/>
    <x v="0"/>
    <x v="0"/>
    <x v="1"/>
    <x v="29"/>
    <s v="ENTREGUE"/>
    <x v="1"/>
    <m/>
  </r>
  <r>
    <d v="2025-09-04T00:00:00"/>
    <x v="18"/>
    <x v="2"/>
    <x v="1"/>
    <s v="GUARDA CORPO S/ PORTA C/ ROD. METALSAFE 1.50m"/>
    <x v="2"/>
    <x v="1"/>
    <x v="259"/>
    <x v="33"/>
    <x v="477"/>
    <x v="191"/>
    <n v="119.6"/>
    <x v="25"/>
    <s v="set-2025"/>
    <x v="19"/>
    <x v="0"/>
    <x v="0"/>
    <x v="1"/>
    <x v="29"/>
    <s v="ENTREGUE"/>
    <x v="1"/>
    <m/>
  </r>
  <r>
    <d v="2025-09-04T00:00:00"/>
    <x v="18"/>
    <x v="2"/>
    <x v="1"/>
    <s v="PISO METALICO METALSAFE 0.30x1.50m"/>
    <x v="14"/>
    <x v="1"/>
    <x v="259"/>
    <x v="33"/>
    <x v="182"/>
    <x v="178"/>
    <n v="126.5"/>
    <x v="25"/>
    <s v="set-2025"/>
    <x v="19"/>
    <x v="0"/>
    <x v="0"/>
    <x v="1"/>
    <x v="29"/>
    <s v="ENTREGUE"/>
    <x v="1"/>
    <m/>
  </r>
  <r>
    <d v="2025-09-04T00:00:00"/>
    <x v="18"/>
    <x v="2"/>
    <x v="1"/>
    <s v="RODA METAL. C/ ROLAMENTO DIVERSOS POLIURETANO FREIO"/>
    <x v="2"/>
    <x v="1"/>
    <x v="259"/>
    <x v="33"/>
    <x v="567"/>
    <x v="460"/>
    <n v="110.4"/>
    <x v="25"/>
    <s v="set-2025"/>
    <x v="19"/>
    <x v="0"/>
    <x v="0"/>
    <x v="1"/>
    <x v="29"/>
    <s v="ENTREGUE"/>
    <x v="1"/>
    <m/>
  </r>
  <r>
    <d v="2025-09-04T00:00:00"/>
    <x v="18"/>
    <x v="2"/>
    <x v="1"/>
    <s v="DIAGONAL METALICA DIVERSOS 2.12m"/>
    <x v="7"/>
    <x v="1"/>
    <x v="259"/>
    <x v="33"/>
    <x v="202"/>
    <x v="176"/>
    <n v="6.9"/>
    <x v="25"/>
    <s v="set-2025"/>
    <x v="19"/>
    <x v="0"/>
    <x v="0"/>
    <x v="1"/>
    <x v="29"/>
    <s v="ENTREGUE"/>
    <x v="1"/>
    <m/>
  </r>
  <r>
    <d v="2025-09-04T00:00:00"/>
    <x v="18"/>
    <x v="2"/>
    <x v="1"/>
    <s v="ESCADA METALICA DIVERSOS 2.00m"/>
    <x v="9"/>
    <x v="1"/>
    <x v="259"/>
    <x v="33"/>
    <x v="221"/>
    <x v="191"/>
    <n v="179.39999999999998"/>
    <x v="25"/>
    <s v="set-2025"/>
    <x v="19"/>
    <x v="0"/>
    <x v="0"/>
    <x v="1"/>
    <x v="29"/>
    <s v="ENTREGUE"/>
    <x v="1"/>
    <m/>
  </r>
  <r>
    <d v="2025-09-04T00:00:00"/>
    <x v="18"/>
    <x v="2"/>
    <x v="1"/>
    <s v="BARRA LIGACAO METALSAFE 1.50m A"/>
    <x v="7"/>
    <x v="1"/>
    <x v="259"/>
    <x v="33"/>
    <x v="205"/>
    <x v="176"/>
    <n v="6.9"/>
    <x v="25"/>
    <s v="set-2025"/>
    <x v="19"/>
    <x v="0"/>
    <x v="0"/>
    <x v="1"/>
    <x v="29"/>
    <s v="ENTREGUE"/>
    <x v="1"/>
    <m/>
  </r>
  <r>
    <d v="2025-09-04T00:00:00"/>
    <x v="13"/>
    <x v="1"/>
    <x v="0"/>
    <s v="TELA ALAMBRADO MALHA 2&quot; FIO 12 GALV 3,0m"/>
    <x v="76"/>
    <x v="8"/>
    <x v="260"/>
    <x v="50"/>
    <x v="568"/>
    <x v="178"/>
    <n v="1138.5"/>
    <x v="25"/>
    <s v="set-2025"/>
    <x v="3"/>
    <x v="0"/>
    <x v="1"/>
    <x v="0"/>
    <x v="34"/>
    <s v="ENTREGUE"/>
    <x v="1"/>
    <m/>
  </r>
  <r>
    <d v="2025-09-04T00:00:00"/>
    <x v="21"/>
    <x v="1"/>
    <x v="6"/>
    <s v="FUTURIT ESMALTE BRI AZUL CELESTE 3,6L STANDARD FUTURA"/>
    <x v="17"/>
    <x v="6"/>
    <x v="261"/>
    <x v="29"/>
    <x v="569"/>
    <x v="111"/>
    <n v="1068"/>
    <x v="25"/>
    <s v="set-2025"/>
    <x v="14"/>
    <x v="0"/>
    <x v="0"/>
    <x v="2"/>
    <x v="32"/>
    <s v="ENTREGUE"/>
    <x v="1"/>
    <m/>
  </r>
  <r>
    <d v="2025-09-04T00:00:00"/>
    <x v="21"/>
    <x v="1"/>
    <x v="6"/>
    <s v="BASE B2 ESMALTE COR E PROTECAO BRI 3,2L SUVINIL SINO DA IGREJA GL SUVINIL E336"/>
    <x v="1"/>
    <x v="6"/>
    <x v="261"/>
    <x v="29"/>
    <x v="570"/>
    <x v="461"/>
    <n v="145"/>
    <x v="25"/>
    <s v="set-2025"/>
    <x v="14"/>
    <x v="0"/>
    <x v="0"/>
    <x v="2"/>
    <x v="32"/>
    <s v="ENTREGUE"/>
    <x v="1"/>
    <m/>
  </r>
  <r>
    <d v="2025-09-04T00:00:00"/>
    <x v="21"/>
    <x v="1"/>
    <x v="6"/>
    <s v="MASSA CORRIDA 25KG BALDE FUTURA"/>
    <x v="14"/>
    <x v="11"/>
    <x v="261"/>
    <x v="29"/>
    <x v="319"/>
    <x v="462"/>
    <n v="357.5"/>
    <x v="25"/>
    <s v="set-2025"/>
    <x v="14"/>
    <x v="0"/>
    <x v="0"/>
    <x v="2"/>
    <x v="32"/>
    <s v="ENTREGUE"/>
    <x v="1"/>
    <m/>
  </r>
  <r>
    <d v="2025-09-04T00:00:00"/>
    <x v="21"/>
    <x v="1"/>
    <x v="6"/>
    <s v="SUPER RENDIMENTO BRANCO 18L FUTURA"/>
    <x v="4"/>
    <x v="14"/>
    <x v="261"/>
    <x v="29"/>
    <x v="272"/>
    <x v="250"/>
    <n v="780"/>
    <x v="25"/>
    <s v="set-2025"/>
    <x v="14"/>
    <x v="0"/>
    <x v="0"/>
    <x v="2"/>
    <x v="32"/>
    <s v="ENTREGUE"/>
    <x v="1"/>
    <m/>
  </r>
  <r>
    <d v="2025-09-04T00:00:00"/>
    <x v="21"/>
    <x v="1"/>
    <x v="6"/>
    <s v="LIXA MASSA 100 TIGRE"/>
    <x v="5"/>
    <x v="1"/>
    <x v="261"/>
    <x v="29"/>
    <x v="320"/>
    <x v="273"/>
    <n v="30"/>
    <x v="25"/>
    <s v="set-2025"/>
    <x v="14"/>
    <x v="0"/>
    <x v="0"/>
    <x v="2"/>
    <x v="32"/>
    <s v="ENTREGUE"/>
    <x v="1"/>
    <m/>
  </r>
  <r>
    <d v="2025-09-04T00:00:00"/>
    <x v="21"/>
    <x v="1"/>
    <x v="6"/>
    <s v="ROLO 23CM LA SINTETICA 1312 TIGRE"/>
    <x v="4"/>
    <x v="1"/>
    <x v="261"/>
    <x v="29"/>
    <x v="273"/>
    <x v="113"/>
    <n v="30"/>
    <x v="25"/>
    <s v="set-2025"/>
    <x v="14"/>
    <x v="0"/>
    <x v="0"/>
    <x v="2"/>
    <x v="32"/>
    <s v="ENTREGUE"/>
    <x v="1"/>
    <m/>
  </r>
  <r>
    <d v="2025-09-04T00:00:00"/>
    <x v="21"/>
    <x v="1"/>
    <x v="6"/>
    <s v="SUPORTE PARA ROLO 1301 23CM TIGRE"/>
    <x v="4"/>
    <x v="1"/>
    <x v="261"/>
    <x v="29"/>
    <x v="226"/>
    <x v="184"/>
    <n v="19.5"/>
    <x v="25"/>
    <s v="set-2025"/>
    <x v="14"/>
    <x v="0"/>
    <x v="0"/>
    <x v="2"/>
    <x v="32"/>
    <s v="ENTREGUE"/>
    <x v="1"/>
    <m/>
  </r>
  <r>
    <d v="2025-09-04T00:00:00"/>
    <x v="21"/>
    <x v="1"/>
    <x v="6"/>
    <s v="TRINCHA 500 - 2 LATEX &amp; ACRILICA TIGRE"/>
    <x v="7"/>
    <x v="1"/>
    <x v="261"/>
    <x v="29"/>
    <x v="109"/>
    <x v="108"/>
    <n v="9.8000000000000007"/>
    <x v="25"/>
    <s v="set-2025"/>
    <x v="14"/>
    <x v="0"/>
    <x v="0"/>
    <x v="2"/>
    <x v="32"/>
    <s v="ENTREGUE"/>
    <x v="1"/>
    <m/>
  </r>
  <r>
    <d v="2025-09-04T00:00:00"/>
    <x v="21"/>
    <x v="1"/>
    <x v="6"/>
    <s v="THINNER 16 5L ITAQUA"/>
    <x v="1"/>
    <x v="6"/>
    <x v="261"/>
    <x v="29"/>
    <x v="194"/>
    <x v="185"/>
    <n v="59"/>
    <x v="25"/>
    <s v="set-2025"/>
    <x v="14"/>
    <x v="0"/>
    <x v="0"/>
    <x v="2"/>
    <x v="32"/>
    <s v="ENTREGUE"/>
    <x v="1"/>
    <m/>
  </r>
  <r>
    <d v="2025-09-04T00:00:00"/>
    <x v="21"/>
    <x v="1"/>
    <x v="6"/>
    <s v="AGUARRÁS 5L ITAQUA"/>
    <x v="1"/>
    <x v="6"/>
    <x v="261"/>
    <x v="29"/>
    <x v="321"/>
    <x v="274"/>
    <n v="69"/>
    <x v="25"/>
    <s v="set-2025"/>
    <x v="14"/>
    <x v="0"/>
    <x v="0"/>
    <x v="2"/>
    <x v="32"/>
    <s v="ENTREGUE"/>
    <x v="1"/>
    <m/>
  </r>
  <r>
    <d v="2025-09-04T00:00:00"/>
    <x v="21"/>
    <x v="1"/>
    <x v="6"/>
    <s v="GESSO LENTO 40KG SIQUE"/>
    <x v="4"/>
    <x v="1"/>
    <x v="261"/>
    <x v="29"/>
    <x v="571"/>
    <x v="463"/>
    <n v="144"/>
    <x v="25"/>
    <s v="set-2025"/>
    <x v="14"/>
    <x v="0"/>
    <x v="0"/>
    <x v="2"/>
    <x v="32"/>
    <s v="ENTREGUE"/>
    <x v="1"/>
    <m/>
  </r>
  <r>
    <d v="2025-09-04T00:00:00"/>
    <x v="21"/>
    <x v="1"/>
    <x v="6"/>
    <s v="BASE A2 ESMALTE COR E PROTECAO BRI 3,2L SUVINIL MONTAO DE TRIGO GL SUVINIL G015"/>
    <x v="1"/>
    <x v="6"/>
    <x v="261"/>
    <x v="29"/>
    <x v="572"/>
    <x v="461"/>
    <n v="145"/>
    <x v="25"/>
    <s v="set-2025"/>
    <x v="14"/>
    <x v="0"/>
    <x v="0"/>
    <x v="2"/>
    <x v="32"/>
    <s v="ENTREGUE"/>
    <x v="1"/>
    <m/>
  </r>
  <r>
    <d v="2025-09-04T00:00:00"/>
    <x v="12"/>
    <x v="1"/>
    <x v="0"/>
    <s v="Blocos 14x19x39"/>
    <x v="62"/>
    <x v="1"/>
    <x v="262"/>
    <x v="62"/>
    <x v="359"/>
    <x v="297"/>
    <n v="1065"/>
    <x v="25"/>
    <s v="set-2025"/>
    <x v="28"/>
    <x v="0"/>
    <x v="0"/>
    <x v="10"/>
    <x v="35"/>
    <s v="ENTREGUE"/>
    <x v="1"/>
    <m/>
  </r>
  <r>
    <d v="2025-09-04T00:00:00"/>
    <x v="12"/>
    <x v="1"/>
    <x v="0"/>
    <s v="Meio bloco 14"/>
    <x v="11"/>
    <x v="1"/>
    <x v="262"/>
    <x v="62"/>
    <x v="360"/>
    <x v="298"/>
    <n v="225"/>
    <x v="25"/>
    <s v="set-2025"/>
    <x v="28"/>
    <x v="0"/>
    <x v="0"/>
    <x v="10"/>
    <x v="35"/>
    <s v="ENTREGUE"/>
    <x v="1"/>
    <m/>
  </r>
  <r>
    <d v="2025-09-04T00:00:00"/>
    <x v="18"/>
    <x v="2"/>
    <x v="6"/>
    <s v="FUTURIT ESMALTE BRI CINZA MEDIO 3,6L STANDARD FUTURA"/>
    <x v="9"/>
    <x v="6"/>
    <x v="263"/>
    <x v="29"/>
    <x v="573"/>
    <x v="111"/>
    <n v="534"/>
    <x v="25"/>
    <s v="set-2025"/>
    <x v="33"/>
    <x v="0"/>
    <x v="0"/>
    <x v="2"/>
    <x v="32"/>
    <s v="ENTREGUE"/>
    <x v="1"/>
    <m/>
  </r>
  <r>
    <d v="2025-09-04T00:00:00"/>
    <x v="18"/>
    <x v="2"/>
    <x v="6"/>
    <s v="01776 ROLO 09CM LA SINTETICA C/CABO 1366 TIGRE"/>
    <x v="7"/>
    <x v="1"/>
    <x v="263"/>
    <x v="29"/>
    <x v="574"/>
    <x v="106"/>
    <n v="16"/>
    <x v="25"/>
    <s v="set-2025"/>
    <x v="33"/>
    <x v="0"/>
    <x v="0"/>
    <x v="2"/>
    <x v="32"/>
    <s v="ENTREGUE"/>
    <x v="1"/>
    <m/>
  </r>
  <r>
    <d v="2025-09-04T00:00:00"/>
    <x v="18"/>
    <x v="2"/>
    <x v="6"/>
    <s v="ROLO 23CM LA ANTIRRESPINGO ECON 1376 TIGRE"/>
    <x v="7"/>
    <x v="1"/>
    <x v="263"/>
    <x v="29"/>
    <x v="225"/>
    <x v="205"/>
    <n v="22"/>
    <x v="25"/>
    <s v="set-2025"/>
    <x v="33"/>
    <x v="0"/>
    <x v="0"/>
    <x v="2"/>
    <x v="32"/>
    <s v="ENTREGUE"/>
    <x v="1"/>
    <m/>
  </r>
  <r>
    <d v="2025-09-04T00:00:00"/>
    <x v="18"/>
    <x v="2"/>
    <x v="6"/>
    <s v="SUPORTE PARA ROLO 1301 23CM TIGRE"/>
    <x v="7"/>
    <x v="1"/>
    <x v="263"/>
    <x v="29"/>
    <x v="226"/>
    <x v="184"/>
    <n v="13"/>
    <x v="25"/>
    <s v="set-2025"/>
    <x v="33"/>
    <x v="0"/>
    <x v="0"/>
    <x v="2"/>
    <x v="32"/>
    <s v="ENTREGUE"/>
    <x v="1"/>
    <m/>
  </r>
  <r>
    <d v="2025-09-04T00:00:00"/>
    <x v="18"/>
    <x v="2"/>
    <x v="6"/>
    <s v="ROLO 23CM LA CARNEIRO 1316 TIGRE"/>
    <x v="1"/>
    <x v="1"/>
    <x v="263"/>
    <x v="29"/>
    <x v="301"/>
    <x v="464"/>
    <n v="28"/>
    <x v="25"/>
    <s v="set-2025"/>
    <x v="33"/>
    <x v="0"/>
    <x v="0"/>
    <x v="2"/>
    <x v="32"/>
    <s v="ENTREGUE"/>
    <x v="1"/>
    <m/>
  </r>
  <r>
    <d v="2025-09-04T00:00:00"/>
    <x v="18"/>
    <x v="2"/>
    <x v="6"/>
    <s v="SUPORTE PARA ROLO 1301 23CM TIGRE"/>
    <x v="1"/>
    <x v="1"/>
    <x v="263"/>
    <x v="29"/>
    <x v="226"/>
    <x v="184"/>
    <n v="6.5"/>
    <x v="25"/>
    <s v="set-2025"/>
    <x v="33"/>
    <x v="0"/>
    <x v="0"/>
    <x v="2"/>
    <x v="32"/>
    <s v="ENTREGUE"/>
    <x v="1"/>
    <m/>
  </r>
  <r>
    <d v="2025-09-04T00:00:00"/>
    <x v="4"/>
    <x v="2"/>
    <x v="0"/>
    <s v="Argamassa Int 20K Quart"/>
    <x v="79"/>
    <x v="0"/>
    <x v="264"/>
    <x v="32"/>
    <x v="365"/>
    <x v="301"/>
    <n v="374"/>
    <x v="25"/>
    <s v="set-2025"/>
    <x v="1"/>
    <x v="0"/>
    <x v="0"/>
    <x v="1"/>
    <x v="29"/>
    <s v="ENTREGUE"/>
    <x v="1"/>
    <m/>
  </r>
  <r>
    <d v="2025-09-04T00:00:00"/>
    <x v="4"/>
    <x v="2"/>
    <x v="0"/>
    <s v="CIMENTO RETIRA"/>
    <x v="7"/>
    <x v="0"/>
    <x v="264"/>
    <x v="32"/>
    <x v="575"/>
    <x v="465"/>
    <n v="62"/>
    <x v="25"/>
    <s v="set-2025"/>
    <x v="1"/>
    <x v="0"/>
    <x v="0"/>
    <x v="1"/>
    <x v="29"/>
    <s v="ENTREGUE"/>
    <x v="1"/>
    <m/>
  </r>
  <r>
    <d v="2025-09-04T00:00:00"/>
    <x v="17"/>
    <x v="1"/>
    <x v="1"/>
    <s v="CAÇAMBA "/>
    <x v="1"/>
    <x v="1"/>
    <x v="265"/>
    <x v="34"/>
    <x v="1"/>
    <x v="43"/>
    <n v="350"/>
    <x v="25"/>
    <s v="set-2025"/>
    <x v="1"/>
    <x v="0"/>
    <x v="0"/>
    <x v="2"/>
    <x v="32"/>
    <s v="ENTREGUE"/>
    <x v="1"/>
    <m/>
  </r>
  <r>
    <d v="2025-09-05T00:00:00"/>
    <x v="17"/>
    <x v="1"/>
    <x v="4"/>
    <s v="QUADRO DISTR PVC SOB 08 DIN BR"/>
    <x v="1"/>
    <x v="1"/>
    <x v="266"/>
    <x v="5"/>
    <x v="576"/>
    <x v="466"/>
    <n v="68"/>
    <x v="26"/>
    <s v="set-2025"/>
    <x v="18"/>
    <x v="0"/>
    <x v="1"/>
    <x v="5"/>
    <x v="34"/>
    <s v="ENTREGUE"/>
    <x v="1"/>
    <m/>
  </r>
  <r>
    <d v="2025-09-05T00:00:00"/>
    <x v="17"/>
    <x v="1"/>
    <x v="4"/>
    <s v="CABO FLEX750V 2,5MM2 PT"/>
    <x v="7"/>
    <x v="9"/>
    <x v="266"/>
    <x v="5"/>
    <x v="577"/>
    <x v="467"/>
    <n v="380"/>
    <x v="26"/>
    <s v="set-2025"/>
    <x v="18"/>
    <x v="0"/>
    <x v="1"/>
    <x v="5"/>
    <x v="34"/>
    <s v="ENTREGUE"/>
    <x v="1"/>
    <m/>
  </r>
  <r>
    <d v="2025-09-05T00:00:00"/>
    <x v="17"/>
    <x v="1"/>
    <x v="4"/>
    <s v="CABO FLEX750V 2,5MM2 AZ CL"/>
    <x v="1"/>
    <x v="9"/>
    <x v="266"/>
    <x v="5"/>
    <x v="421"/>
    <x v="467"/>
    <n v="190"/>
    <x v="26"/>
    <s v="set-2025"/>
    <x v="18"/>
    <x v="0"/>
    <x v="1"/>
    <x v="5"/>
    <x v="34"/>
    <s v="ENTREGUE"/>
    <x v="1"/>
    <m/>
  </r>
  <r>
    <d v="2025-09-05T00:00:00"/>
    <x v="17"/>
    <x v="1"/>
    <x v="4"/>
    <s v="CABO FLEX750V 2,5MM2 VD"/>
    <x v="1"/>
    <x v="9"/>
    <x v="266"/>
    <x v="5"/>
    <x v="507"/>
    <x v="467"/>
    <n v="190"/>
    <x v="26"/>
    <s v="set-2025"/>
    <x v="35"/>
    <x v="0"/>
    <x v="1"/>
    <x v="5"/>
    <x v="34"/>
    <s v="ENTREGUE"/>
    <x v="1"/>
    <m/>
  </r>
  <r>
    <d v="2025-09-05T00:00:00"/>
    <x v="17"/>
    <x v="1"/>
    <x v="4"/>
    <s v="CABO FLEX750V 4,0MM2 VM"/>
    <x v="1"/>
    <x v="9"/>
    <x v="266"/>
    <x v="5"/>
    <x v="578"/>
    <x v="468"/>
    <n v="310"/>
    <x v="26"/>
    <s v="set-2025"/>
    <x v="18"/>
    <x v="0"/>
    <x v="1"/>
    <x v="5"/>
    <x v="34"/>
    <s v="ENTREGUE"/>
    <x v="1"/>
    <m/>
  </r>
  <r>
    <d v="2025-09-05T00:00:00"/>
    <x v="17"/>
    <x v="1"/>
    <x v="4"/>
    <s v="LUMINARIA EMERG 30LED BIV 100LM SLIM SEG"/>
    <x v="9"/>
    <x v="1"/>
    <x v="266"/>
    <x v="5"/>
    <x v="57"/>
    <x v="469"/>
    <n v="103.80000000000001"/>
    <x v="26"/>
    <s v="set-2025"/>
    <x v="18"/>
    <x v="0"/>
    <x v="1"/>
    <x v="5"/>
    <x v="34"/>
    <s v="ENTREGUE"/>
    <x v="1"/>
    <m/>
  </r>
  <r>
    <d v="2025-09-05T00:00:00"/>
    <x v="17"/>
    <x v="1"/>
    <x v="4"/>
    <s v="MINI DISJUNTOR BIPOLAR 16A CURVA C 3KA"/>
    <x v="2"/>
    <x v="1"/>
    <x v="266"/>
    <x v="5"/>
    <x v="140"/>
    <x v="470"/>
    <n v="111.2"/>
    <x v="26"/>
    <s v="set-2025"/>
    <x v="18"/>
    <x v="0"/>
    <x v="1"/>
    <x v="5"/>
    <x v="34"/>
    <s v="ENTREGUE"/>
    <x v="1"/>
    <m/>
  </r>
  <r>
    <d v="2025-09-05T00:00:00"/>
    <x v="17"/>
    <x v="1"/>
    <x v="4"/>
    <s v="MINI DISJUNTOR BIPOLAR 32A CURVA C 3KA"/>
    <x v="1"/>
    <x v="1"/>
    <x v="266"/>
    <x v="5"/>
    <x v="97"/>
    <x v="470"/>
    <n v="27.8"/>
    <x v="26"/>
    <s v="set-2025"/>
    <x v="35"/>
    <x v="0"/>
    <x v="1"/>
    <x v="5"/>
    <x v="34"/>
    <s v="ENTREGUE"/>
    <x v="1"/>
    <m/>
  </r>
  <r>
    <d v="2025-09-05T00:00:00"/>
    <x v="17"/>
    <x v="1"/>
    <x v="4"/>
    <s v="ELETRODUTO GALV LEVE 3/4 (0,50) C/LV"/>
    <x v="41"/>
    <x v="5"/>
    <x v="266"/>
    <x v="5"/>
    <x v="86"/>
    <x v="89"/>
    <n v="126"/>
    <x v="26"/>
    <s v="set-2025"/>
    <x v="18"/>
    <x v="0"/>
    <x v="1"/>
    <x v="5"/>
    <x v="34"/>
    <s v="ENTREGUE"/>
    <x v="1"/>
    <m/>
  </r>
  <r>
    <d v="2025-09-05T00:00:00"/>
    <x v="17"/>
    <x v="1"/>
    <x v="4"/>
    <s v="CONDULETE ALUM MULTI X 3/4 S/T"/>
    <x v="3"/>
    <x v="1"/>
    <x v="266"/>
    <x v="5"/>
    <x v="88"/>
    <x v="471"/>
    <n v="66"/>
    <x v="26"/>
    <s v="set-2025"/>
    <x v="18"/>
    <x v="0"/>
    <x v="1"/>
    <x v="5"/>
    <x v="34"/>
    <s v="ENTREGUE"/>
    <x v="1"/>
    <m/>
  </r>
  <r>
    <d v="2025-09-05T00:00:00"/>
    <x v="17"/>
    <x v="1"/>
    <x v="4"/>
    <s v="UNIDUT MULTIPLO ALUM 3/4"/>
    <x v="0"/>
    <x v="1"/>
    <x v="266"/>
    <x v="5"/>
    <x v="89"/>
    <x v="92"/>
    <n v="40"/>
    <x v="26"/>
    <s v="set-2025"/>
    <x v="18"/>
    <x v="0"/>
    <x v="1"/>
    <x v="5"/>
    <x v="34"/>
    <s v="ENTREGUE"/>
    <x v="1"/>
    <m/>
  </r>
  <r>
    <d v="2025-09-05T00:00:00"/>
    <x v="17"/>
    <x v="1"/>
    <x v="4"/>
    <s v="TAMPA ALUM CEGA 3/4 OU 1/2"/>
    <x v="4"/>
    <x v="1"/>
    <x v="266"/>
    <x v="5"/>
    <x v="59"/>
    <x v="95"/>
    <n v="6.3000000000000007"/>
    <x v="26"/>
    <s v="set-2025"/>
    <x v="35"/>
    <x v="0"/>
    <x v="1"/>
    <x v="5"/>
    <x v="34"/>
    <s v="ENTREGUE"/>
    <x v="1"/>
    <m/>
  </r>
  <r>
    <d v="2025-09-05T00:00:00"/>
    <x v="17"/>
    <x v="1"/>
    <x v="4"/>
    <s v="TAMPA P/1 TOM RED 3/4 OU 1/2"/>
    <x v="16"/>
    <x v="1"/>
    <x v="266"/>
    <x v="5"/>
    <x v="60"/>
    <x v="95"/>
    <n v="14.700000000000001"/>
    <x v="26"/>
    <s v="set-2025"/>
    <x v="18"/>
    <x v="0"/>
    <x v="1"/>
    <x v="5"/>
    <x v="34"/>
    <s v="ENTREGUE"/>
    <x v="1"/>
    <m/>
  </r>
  <r>
    <d v="2025-09-05T00:00:00"/>
    <x v="17"/>
    <x v="1"/>
    <x v="4"/>
    <s v="UNIDUT RETO ALUM 3/4"/>
    <x v="9"/>
    <x v="1"/>
    <x v="266"/>
    <x v="5"/>
    <x v="90"/>
    <x v="341"/>
    <n v="13.799999999999999"/>
    <x v="26"/>
    <s v="set-2025"/>
    <x v="18"/>
    <x v="0"/>
    <x v="1"/>
    <x v="5"/>
    <x v="34"/>
    <s v="ENTREGUE"/>
    <x v="1"/>
    <m/>
  </r>
  <r>
    <d v="2025-09-05T00:00:00"/>
    <x v="17"/>
    <x v="1"/>
    <x v="4"/>
    <s v="TOMADA RED 2P+T 10A 250V C/HASTE PT GRIS"/>
    <x v="16"/>
    <x v="1"/>
    <x v="266"/>
    <x v="5"/>
    <x v="55"/>
    <x v="472"/>
    <n v="44.1"/>
    <x v="26"/>
    <s v="set-2025"/>
    <x v="18"/>
    <x v="0"/>
    <x v="1"/>
    <x v="5"/>
    <x v="34"/>
    <s v="ENTREGUE"/>
    <x v="1"/>
    <m/>
  </r>
  <r>
    <d v="2025-09-05T00:00:00"/>
    <x v="17"/>
    <x v="1"/>
    <x v="4"/>
    <s v="ABRACADEIRA GALV D C/CUNHA 3/4"/>
    <x v="0"/>
    <x v="1"/>
    <x v="266"/>
    <x v="5"/>
    <x v="422"/>
    <x v="273"/>
    <n v="12"/>
    <x v="26"/>
    <s v="set-2025"/>
    <x v="35"/>
    <x v="0"/>
    <x v="1"/>
    <x v="5"/>
    <x v="34"/>
    <s v="ENTREGUE"/>
    <x v="1"/>
    <m/>
  </r>
  <r>
    <d v="2025-09-05T00:00:00"/>
    <x v="17"/>
    <x v="1"/>
    <x v="4"/>
    <s v="BROCA ACO RAPIDO 5,00MM"/>
    <x v="7"/>
    <x v="1"/>
    <x v="266"/>
    <x v="5"/>
    <x v="579"/>
    <x v="473"/>
    <n v="11.6"/>
    <x v="26"/>
    <s v="set-2025"/>
    <x v="18"/>
    <x v="0"/>
    <x v="1"/>
    <x v="5"/>
    <x v="34"/>
    <s v="ENTREGUE"/>
    <x v="1"/>
    <m/>
  </r>
  <r>
    <d v="2025-09-05T00:00:00"/>
    <x v="17"/>
    <x v="1"/>
    <x v="4"/>
    <s v="FITA ISOLANTE 18MMX20M PT FITECK"/>
    <x v="4"/>
    <x v="9"/>
    <x v="266"/>
    <x v="5"/>
    <x v="580"/>
    <x v="57"/>
    <n v="20.700000000000003"/>
    <x v="26"/>
    <s v="set-2025"/>
    <x v="18"/>
    <x v="0"/>
    <x v="1"/>
    <x v="5"/>
    <x v="34"/>
    <s v="ENTREGUE"/>
    <x v="1"/>
    <m/>
  </r>
  <r>
    <d v="2025-09-05T00:00:00"/>
    <x v="17"/>
    <x v="1"/>
    <x v="4"/>
    <s v="FITA ISOLANTE 18MM X 10M AZ FITECK"/>
    <x v="1"/>
    <x v="9"/>
    <x v="266"/>
    <x v="5"/>
    <x v="581"/>
    <x v="474"/>
    <n v="5.2"/>
    <x v="26"/>
    <s v="set-2025"/>
    <x v="18"/>
    <x v="0"/>
    <x v="1"/>
    <x v="5"/>
    <x v="34"/>
    <s v="ENTREGUE"/>
    <x v="1"/>
    <m/>
  </r>
  <r>
    <d v="2025-09-05T00:00:00"/>
    <x v="17"/>
    <x v="1"/>
    <x v="4"/>
    <s v="DUTO CORR PEAD 3/4 DN25 PT"/>
    <x v="5"/>
    <x v="8"/>
    <x v="266"/>
    <x v="5"/>
    <x v="582"/>
    <x v="475"/>
    <n v="50"/>
    <x v="26"/>
    <s v="set-2025"/>
    <x v="35"/>
    <x v="0"/>
    <x v="1"/>
    <x v="5"/>
    <x v="34"/>
    <s v="ENTREGUE"/>
    <x v="1"/>
    <m/>
  </r>
  <r>
    <d v="2025-09-05T00:00:00"/>
    <x v="17"/>
    <x v="1"/>
    <x v="4"/>
    <s v="TRILHO ACO LISO TS35 P/DISJ. 1MTS"/>
    <x v="1"/>
    <x v="1"/>
    <x v="266"/>
    <x v="5"/>
    <x v="583"/>
    <x v="440"/>
    <n v="11.8"/>
    <x v="26"/>
    <s v="set-2025"/>
    <x v="18"/>
    <x v="0"/>
    <x v="1"/>
    <x v="5"/>
    <x v="34"/>
    <s v="ENTREGUE"/>
    <x v="1"/>
    <m/>
  </r>
  <r>
    <d v="2025-09-05T00:00:00"/>
    <x v="17"/>
    <x v="1"/>
    <x v="4"/>
    <s v="MANGUEIRA LISA PONTA AZ 3/4 X 3,0MMC/100"/>
    <x v="1"/>
    <x v="9"/>
    <x v="266"/>
    <x v="5"/>
    <x v="94"/>
    <x v="476"/>
    <n v="330"/>
    <x v="26"/>
    <s v="set-2025"/>
    <x v="18"/>
    <x v="0"/>
    <x v="1"/>
    <x v="5"/>
    <x v="34"/>
    <s v="ENTREGUE"/>
    <x v="1"/>
    <m/>
  </r>
  <r>
    <d v="2025-09-05T00:00:00"/>
    <x v="17"/>
    <x v="1"/>
    <x v="4"/>
    <s v="BUCHA S8 PARAFUSO PVC"/>
    <x v="5"/>
    <x v="1"/>
    <x v="266"/>
    <x v="5"/>
    <x v="423"/>
    <x v="477"/>
    <n v="0.3"/>
    <x v="26"/>
    <s v="set-2025"/>
    <x v="18"/>
    <x v="0"/>
    <x v="1"/>
    <x v="5"/>
    <x v="34"/>
    <s v="ENTREGUE"/>
    <x v="1"/>
    <m/>
  </r>
  <r>
    <d v="2025-09-05T00:00:00"/>
    <x v="17"/>
    <x v="1"/>
    <x v="4"/>
    <s v="PARAFUSO SEXTAVADO 3/16X50MM P/BUCHA S08"/>
    <x v="5"/>
    <x v="1"/>
    <x v="266"/>
    <x v="5"/>
    <x v="584"/>
    <x v="347"/>
    <n v="15"/>
    <x v="26"/>
    <s v="set-2025"/>
    <x v="35"/>
    <x v="0"/>
    <x v="1"/>
    <x v="5"/>
    <x v="34"/>
    <s v="ENTREGUE"/>
    <x v="1"/>
    <m/>
  </r>
  <r>
    <d v="2025-09-05T00:00:00"/>
    <x v="17"/>
    <x v="1"/>
    <x v="4"/>
    <s v="REFLETOR LED PLAY 200W 6500K PT"/>
    <x v="9"/>
    <x v="1"/>
    <x v="266"/>
    <x v="5"/>
    <x v="416"/>
    <x v="478"/>
    <n v="545.40000000000009"/>
    <x v="26"/>
    <s v="set-2025"/>
    <x v="18"/>
    <x v="0"/>
    <x v="1"/>
    <x v="5"/>
    <x v="34"/>
    <s v="ENTREGUE"/>
    <x v="1"/>
    <m/>
  </r>
  <r>
    <d v="2025-09-05T00:00:00"/>
    <x v="17"/>
    <x v="1"/>
    <x v="4"/>
    <s v="PROTETOR SURTO DPS CL II 20KA 275V FRONT"/>
    <x v="1"/>
    <x v="1"/>
    <x v="266"/>
    <x v="5"/>
    <x v="585"/>
    <x v="479"/>
    <n v="52.4"/>
    <x v="26"/>
    <s v="set-2025"/>
    <x v="18"/>
    <x v="0"/>
    <x v="1"/>
    <x v="5"/>
    <x v="34"/>
    <s v="ENTREGUE"/>
    <x v="1"/>
    <m/>
  </r>
  <r>
    <d v="2025-09-05T00:00:00"/>
    <x v="12"/>
    <x v="1"/>
    <x v="0"/>
    <s v="BRITA N1"/>
    <x v="9"/>
    <x v="4"/>
    <x v="267"/>
    <x v="45"/>
    <x v="220"/>
    <x v="201"/>
    <n v="711.54"/>
    <x v="26"/>
    <s v="set-2025"/>
    <x v="1"/>
    <x v="0"/>
    <x v="0"/>
    <x v="5"/>
    <x v="34"/>
    <s v="ENTREGUE"/>
    <x v="1"/>
    <m/>
  </r>
  <r>
    <d v="2025-09-05T00:00:00"/>
    <x v="18"/>
    <x v="2"/>
    <x v="1"/>
    <s v="CAÇAMBA"/>
    <x v="1"/>
    <x v="1"/>
    <x v="268"/>
    <x v="85"/>
    <x v="1"/>
    <x v="43"/>
    <n v="350"/>
    <x v="26"/>
    <s v="set-2025"/>
    <x v="9"/>
    <x v="0"/>
    <x v="0"/>
    <x v="1"/>
    <x v="32"/>
    <s v="ENTREGUE"/>
    <x v="1"/>
    <m/>
  </r>
  <r>
    <d v="2025-09-05T00:00:00"/>
    <x v="18"/>
    <x v="2"/>
    <x v="1"/>
    <s v="PAINEL METALICO DIVERSOS 1.00x1.50m"/>
    <x v="3"/>
    <x v="1"/>
    <x v="269"/>
    <x v="33"/>
    <x v="203"/>
    <x v="64"/>
    <n v="138"/>
    <x v="26"/>
    <s v="set-2025"/>
    <x v="3"/>
    <x v="0"/>
    <x v="0"/>
    <x v="1"/>
    <x v="32"/>
    <s v="ENTREGUE"/>
    <x v="1"/>
    <m/>
  </r>
  <r>
    <d v="2025-09-05T00:00:00"/>
    <x v="18"/>
    <x v="2"/>
    <x v="1"/>
    <s v="DIAGONAL METALICA DIVERSOS 2.12m"/>
    <x v="7"/>
    <x v="1"/>
    <x v="269"/>
    <x v="33"/>
    <x v="202"/>
    <x v="176"/>
    <n v="6.9"/>
    <x v="26"/>
    <s v="set-2025"/>
    <x v="3"/>
    <x v="0"/>
    <x v="0"/>
    <x v="1"/>
    <x v="32"/>
    <s v="ENTREGUE"/>
    <x v="1"/>
    <m/>
  </r>
  <r>
    <d v="2025-09-05T00:00:00"/>
    <x v="18"/>
    <x v="2"/>
    <x v="1"/>
    <s v="FRETE"/>
    <x v="1"/>
    <x v="1"/>
    <x v="269"/>
    <x v="33"/>
    <x v="32"/>
    <x v="202"/>
    <n v="40"/>
    <x v="26"/>
    <s v="set-2025"/>
    <x v="3"/>
    <x v="0"/>
    <x v="0"/>
    <x v="1"/>
    <x v="32"/>
    <s v="ENTREGUE"/>
    <x v="1"/>
    <m/>
  </r>
  <r>
    <d v="2025-09-05T00:00:00"/>
    <x v="7"/>
    <x v="1"/>
    <x v="0"/>
    <s v="LONA PRETA SERLONAS 4X100"/>
    <x v="36"/>
    <x v="8"/>
    <x v="270"/>
    <x v="22"/>
    <x v="201"/>
    <x v="49"/>
    <n v="304"/>
    <x v="26"/>
    <s v="set-2025"/>
    <x v="19"/>
    <x v="0"/>
    <x v="1"/>
    <x v="1"/>
    <x v="32"/>
    <s v="ENTREGUE"/>
    <x v="1"/>
    <m/>
  </r>
  <r>
    <d v="2025-09-05T00:00:00"/>
    <x v="7"/>
    <x v="1"/>
    <x v="0"/>
    <s v="DISCO SPED/INOX TITANIUM"/>
    <x v="24"/>
    <x v="1"/>
    <x v="270"/>
    <x v="22"/>
    <x v="586"/>
    <x v="480"/>
    <n v="54.400000000000006"/>
    <x v="26"/>
    <s v="set-2025"/>
    <x v="19"/>
    <x v="0"/>
    <x v="1"/>
    <x v="1"/>
    <x v="32"/>
    <s v="ENTREGUE"/>
    <x v="1"/>
    <m/>
  </r>
  <r>
    <d v="2025-09-05T00:00:00"/>
    <x v="4"/>
    <x v="2"/>
    <x v="0"/>
    <s v="DISCO SPED/INOX TITANIUM 4.1/2X7/8X1.0"/>
    <x v="5"/>
    <x v="1"/>
    <x v="271"/>
    <x v="22"/>
    <x v="587"/>
    <x v="481"/>
    <n v="76.5"/>
    <x v="26"/>
    <s v="set-2025"/>
    <x v="8"/>
    <x v="0"/>
    <x v="1"/>
    <x v="1"/>
    <x v="32"/>
    <s v="ENTREGUE"/>
    <x v="1"/>
    <m/>
  </r>
  <r>
    <d v="2025-09-05T00:00:00"/>
    <x v="4"/>
    <x v="2"/>
    <x v="0"/>
    <s v="RODO PLASTICO 60CM -"/>
    <x v="7"/>
    <x v="1"/>
    <x v="271"/>
    <x v="22"/>
    <x v="588"/>
    <x v="482"/>
    <n v="31.8"/>
    <x v="26"/>
    <s v="set-2025"/>
    <x v="8"/>
    <x v="0"/>
    <x v="1"/>
    <x v="1"/>
    <x v="32"/>
    <s v="ENTREGUE"/>
    <x v="1"/>
    <m/>
  </r>
  <r>
    <d v="2025-09-05T00:00:00"/>
    <x v="18"/>
    <x v="2"/>
    <x v="0"/>
    <s v="ENXADA LARGA FORJADA 1;5L "/>
    <x v="1"/>
    <x v="1"/>
    <x v="272"/>
    <x v="22"/>
    <x v="589"/>
    <x v="483"/>
    <n v="75.5"/>
    <x v="26"/>
    <s v="set-2025"/>
    <x v="19"/>
    <x v="0"/>
    <x v="1"/>
    <x v="1"/>
    <x v="32"/>
    <s v="ENTREGUE"/>
    <x v="1"/>
    <m/>
  </r>
  <r>
    <d v="2025-09-05T00:00:00"/>
    <x v="18"/>
    <x v="2"/>
    <x v="0"/>
    <s v="PA AJUNTADEIRA BICO NR3 COM CB Y PLAST - COLLINS"/>
    <x v="1"/>
    <x v="1"/>
    <x v="272"/>
    <x v="22"/>
    <x v="401"/>
    <x v="484"/>
    <n v="45.36"/>
    <x v="26"/>
    <s v="set-2025"/>
    <x v="19"/>
    <x v="0"/>
    <x v="1"/>
    <x v="1"/>
    <x v="32"/>
    <s v="ENTREGUE"/>
    <x v="1"/>
    <m/>
  </r>
  <r>
    <d v="2025-09-05T00:00:00"/>
    <x v="18"/>
    <x v="2"/>
    <x v="0"/>
    <s v="CARRINHO MAO 55 LITROS"/>
    <x v="1"/>
    <x v="1"/>
    <x v="272"/>
    <x v="22"/>
    <x v="590"/>
    <x v="39"/>
    <n v="149.9"/>
    <x v="26"/>
    <s v="set-2025"/>
    <x v="19"/>
    <x v="0"/>
    <x v="1"/>
    <x v="1"/>
    <x v="32"/>
    <s v="ENTREGUE"/>
    <x v="1"/>
    <m/>
  </r>
  <r>
    <d v="2025-09-05T00:00:00"/>
    <x v="18"/>
    <x v="2"/>
    <x v="0"/>
    <s v="FITA ISOL 3M IMPERIAL 20 MTS"/>
    <x v="3"/>
    <x v="1"/>
    <x v="272"/>
    <x v="22"/>
    <x v="591"/>
    <x v="485"/>
    <n v="119"/>
    <x v="26"/>
    <s v="set-2025"/>
    <x v="19"/>
    <x v="0"/>
    <x v="1"/>
    <x v="1"/>
    <x v="32"/>
    <s v="ENTREGUE"/>
    <x v="1"/>
    <m/>
  </r>
  <r>
    <d v="2025-09-05T00:00:00"/>
    <x v="18"/>
    <x v="2"/>
    <x v="0"/>
    <s v="TALHADEIRA LORD 3/4 X 10"/>
    <x v="7"/>
    <x v="1"/>
    <x v="272"/>
    <x v="22"/>
    <x v="592"/>
    <x v="486"/>
    <n v="19.8"/>
    <x v="26"/>
    <s v="set-2025"/>
    <x v="19"/>
    <x v="0"/>
    <x v="1"/>
    <x v="1"/>
    <x v="32"/>
    <s v="ENTREGUE"/>
    <x v="1"/>
    <m/>
  </r>
  <r>
    <d v="2025-09-05T00:00:00"/>
    <x v="18"/>
    <x v="2"/>
    <x v="0"/>
    <s v="CALHA 2X32W 150005"/>
    <x v="40"/>
    <x v="1"/>
    <x v="273"/>
    <x v="28"/>
    <x v="104"/>
    <x v="487"/>
    <n v="4950"/>
    <x v="26"/>
    <s v="set-2025"/>
    <x v="10"/>
    <x v="0"/>
    <x v="1"/>
    <x v="1"/>
    <x v="32"/>
    <s v="ENTREGUE"/>
    <x v="1"/>
    <m/>
  </r>
  <r>
    <d v="2025-09-05T00:00:00"/>
    <x v="18"/>
    <x v="2"/>
    <x v="0"/>
    <s v="LAMP. TUBO LED 20,5W 6500K T8 BIV TASCHIBRA"/>
    <x v="80"/>
    <x v="1"/>
    <x v="273"/>
    <x v="28"/>
    <x v="105"/>
    <x v="106"/>
    <n v="1440"/>
    <x v="26"/>
    <s v="set-2025"/>
    <x v="10"/>
    <x v="0"/>
    <x v="1"/>
    <x v="1"/>
    <x v="32"/>
    <s v="ENTREGUE"/>
    <x v="1"/>
    <m/>
  </r>
  <r>
    <d v="2025-09-05T00:00:00"/>
    <x v="7"/>
    <x v="1"/>
    <x v="0"/>
    <s v="MALHA PAINEL Q 113 6,00X2,45 10X10 3,80M 26,46 KG"/>
    <x v="81"/>
    <x v="12"/>
    <x v="274"/>
    <x v="36"/>
    <x v="593"/>
    <x v="488"/>
    <n v="8112.38"/>
    <x v="26"/>
    <s v="set-2025"/>
    <x v="10"/>
    <x v="0"/>
    <x v="0"/>
    <x v="0"/>
    <x v="31"/>
    <s v="ENTREGUE"/>
    <x v="1"/>
    <m/>
  </r>
  <r>
    <d v="2025-09-05T00:00:00"/>
    <x v="18"/>
    <x v="2"/>
    <x v="3"/>
    <s v="DECA BACIA P-11 CONV.IZY GE17"/>
    <x v="2"/>
    <x v="1"/>
    <x v="275"/>
    <x v="3"/>
    <x v="253"/>
    <x v="232"/>
    <n v="702.48"/>
    <x v="26"/>
    <s v="set-2025"/>
    <x v="10"/>
    <x v="0"/>
    <x v="1"/>
    <x v="5"/>
    <x v="34"/>
    <s v="ENTREGUE"/>
    <x v="1"/>
    <m/>
  </r>
  <r>
    <d v="2025-09-05T00:00:00"/>
    <x v="18"/>
    <x v="2"/>
    <x v="3"/>
    <s v="DECA BACIA P-510 CONV.S/ABER.V.PLUS GE17"/>
    <x v="1"/>
    <x v="1"/>
    <x v="275"/>
    <x v="3"/>
    <x v="254"/>
    <x v="233"/>
    <n v="1061.3900000000001"/>
    <x v="26"/>
    <s v="set-2025"/>
    <x v="10"/>
    <x v="0"/>
    <x v="1"/>
    <x v="5"/>
    <x v="34"/>
    <s v="ENTREGUE"/>
    <x v="1"/>
    <m/>
  </r>
  <r>
    <d v="2025-09-05T00:00:00"/>
    <x v="18"/>
    <x v="2"/>
    <x v="3"/>
    <s v="TORALF PARAFUSO B-10 LAT. 75MM C/2 P/BACIA 1070"/>
    <x v="14"/>
    <x v="1"/>
    <x v="275"/>
    <x v="3"/>
    <x v="127"/>
    <x v="131"/>
    <n v="54.5"/>
    <x v="26"/>
    <s v="set-2025"/>
    <x v="10"/>
    <x v="0"/>
    <x v="1"/>
    <x v="5"/>
    <x v="34"/>
    <s v="ENTREGUE"/>
    <x v="1"/>
    <m/>
  </r>
  <r>
    <d v="2025-09-05T00:00:00"/>
    <x v="18"/>
    <x v="2"/>
    <x v="3"/>
    <s v="TUPAN ASS.UNIV PP PREMIUM CONV BR"/>
    <x v="2"/>
    <x v="1"/>
    <x v="275"/>
    <x v="3"/>
    <x v="122"/>
    <x v="126"/>
    <n v="137.32"/>
    <x v="26"/>
    <s v="set-2025"/>
    <x v="10"/>
    <x v="0"/>
    <x v="1"/>
    <x v="5"/>
    <x v="34"/>
    <s v="ENTREGUE"/>
    <x v="1"/>
    <m/>
  </r>
  <r>
    <d v="2025-09-05T00:00:00"/>
    <x v="18"/>
    <x v="2"/>
    <x v="3"/>
    <s v="DECA LAVAT.L-510 V.PLUS/ASPEN 45X35 GE17"/>
    <x v="1"/>
    <x v="1"/>
    <x v="275"/>
    <x v="3"/>
    <x v="256"/>
    <x v="235"/>
    <n v="205.26"/>
    <x v="26"/>
    <s v="set-2025"/>
    <x v="10"/>
    <x v="0"/>
    <x v="1"/>
    <x v="5"/>
    <x v="34"/>
    <s v="ENTREGUE"/>
    <x v="1"/>
    <m/>
  </r>
  <r>
    <d v="2025-09-05T00:00:00"/>
    <x v="18"/>
    <x v="2"/>
    <x v="3"/>
    <s v="DECA COLUNA C-510 V.PLUS SUSPENSA GE17"/>
    <x v="1"/>
    <x v="1"/>
    <x v="275"/>
    <x v="3"/>
    <x v="257"/>
    <x v="236"/>
    <n v="261.75"/>
    <x v="26"/>
    <s v="set-2025"/>
    <x v="10"/>
    <x v="0"/>
    <x v="1"/>
    <x v="5"/>
    <x v="34"/>
    <s v="ENTREGUE"/>
    <x v="1"/>
    <m/>
  </r>
  <r>
    <d v="2025-09-05T00:00:00"/>
    <x v="18"/>
    <x v="2"/>
    <x v="3"/>
    <s v="CEMIX TORN.LAVAT.ALAV. B.ALT HOSPITALAR MESA"/>
    <x v="1"/>
    <x v="1"/>
    <x v="275"/>
    <x v="3"/>
    <x v="594"/>
    <x v="237"/>
    <n v="74.97"/>
    <x v="26"/>
    <s v="set-2025"/>
    <x v="10"/>
    <x v="0"/>
    <x v="1"/>
    <x v="5"/>
    <x v="34"/>
    <s v="ENTREGUE"/>
    <x v="1"/>
    <m/>
  </r>
  <r>
    <d v="2025-09-05T00:00:00"/>
    <x v="18"/>
    <x v="2"/>
    <x v="3"/>
    <s v="LEVE BARRA APOIO RETA 40CM PCD POL"/>
    <x v="7"/>
    <x v="1"/>
    <x v="275"/>
    <x v="3"/>
    <x v="595"/>
    <x v="489"/>
    <n v="256.45999999999998"/>
    <x v="26"/>
    <s v="set-2025"/>
    <x v="10"/>
    <x v="0"/>
    <x v="1"/>
    <x v="5"/>
    <x v="34"/>
    <s v="ENTREGUE"/>
    <x v="1"/>
    <m/>
  </r>
  <r>
    <d v="2025-09-05T00:00:00"/>
    <x v="18"/>
    <x v="2"/>
    <x v="3"/>
    <s v="LEVE BARRA APOIO RETA 80CM PCD POL"/>
    <x v="7"/>
    <x v="1"/>
    <x v="275"/>
    <x v="3"/>
    <x v="596"/>
    <x v="490"/>
    <n v="329.96"/>
    <x v="26"/>
    <s v="set-2025"/>
    <x v="10"/>
    <x v="0"/>
    <x v="1"/>
    <x v="5"/>
    <x v="34"/>
    <s v="ENTREGUE"/>
    <x v="1"/>
    <m/>
  </r>
  <r>
    <d v="2025-09-05T00:00:00"/>
    <x v="18"/>
    <x v="2"/>
    <x v="3"/>
    <s v="CENSI TUBO DE LIGACAO FLEX.CR.7289"/>
    <x v="14"/>
    <x v="1"/>
    <x v="275"/>
    <x v="3"/>
    <x v="264"/>
    <x v="243"/>
    <n v="114.14999999999999"/>
    <x v="26"/>
    <s v="set-2025"/>
    <x v="10"/>
    <x v="0"/>
    <x v="1"/>
    <x v="5"/>
    <x v="34"/>
    <s v="ENTREGUE"/>
    <x v="1"/>
    <m/>
  </r>
  <r>
    <d v="2025-09-05T00:00:00"/>
    <x v="18"/>
    <x v="2"/>
    <x v="3"/>
    <s v="EMMETI DUCHA HIG.ECO.1/2 GAT.ABS BR RG.MET."/>
    <x v="1"/>
    <x v="1"/>
    <x v="275"/>
    <x v="3"/>
    <x v="597"/>
    <x v="491"/>
    <n v="66.010000000000005"/>
    <x v="26"/>
    <s v="set-2025"/>
    <x v="10"/>
    <x v="0"/>
    <x v="1"/>
    <x v="5"/>
    <x v="34"/>
    <s v="ENTREGUE"/>
    <x v="1"/>
    <m/>
  </r>
  <r>
    <d v="2025-09-05T00:00:00"/>
    <x v="18"/>
    <x v="2"/>
    <x v="3"/>
    <s v="CENSI ANEL DE VED.P/BACIA C/GUIA 7490"/>
    <x v="14"/>
    <x v="1"/>
    <x v="275"/>
    <x v="3"/>
    <x v="128"/>
    <x v="132"/>
    <n v="40.85"/>
    <x v="26"/>
    <s v="set-2025"/>
    <x v="10"/>
    <x v="0"/>
    <x v="1"/>
    <x v="5"/>
    <x v="34"/>
    <s v="ENTREGUE"/>
    <x v="1"/>
    <m/>
  </r>
  <r>
    <d v="2025-09-05T00:00:00"/>
    <x v="18"/>
    <x v="2"/>
    <x v="3"/>
    <s v="ABRACADEIRA D C/CUNHA PERFILACO B 3/4 C/100"/>
    <x v="7"/>
    <x v="1"/>
    <x v="276"/>
    <x v="30"/>
    <x v="598"/>
    <x v="492"/>
    <n v="85.8"/>
    <x v="26"/>
    <s v="set-2025"/>
    <x v="11"/>
    <x v="0"/>
    <x v="1"/>
    <x v="5"/>
    <x v="34"/>
    <s v="ENTREGUE"/>
    <x v="1"/>
    <m/>
  </r>
  <r>
    <d v="2025-09-05T00:00:00"/>
    <x v="18"/>
    <x v="2"/>
    <x v="3"/>
    <s v="BARRAM BIFASICO CEMARPLAST II 4386 DIN 28 100A"/>
    <x v="7"/>
    <x v="1"/>
    <x v="276"/>
    <x v="30"/>
    <x v="599"/>
    <x v="493"/>
    <n v="367.8"/>
    <x v="26"/>
    <s v="set-2025"/>
    <x v="11"/>
    <x v="0"/>
    <x v="1"/>
    <x v="5"/>
    <x v="34"/>
    <s v="ENTREGUE"/>
    <x v="1"/>
    <m/>
  </r>
  <r>
    <d v="2025-09-05T00:00:00"/>
    <x v="18"/>
    <x v="2"/>
    <x v="3"/>
    <s v="BUCHA FIXACAO ANCORA NYLON CAIXA 08 C/100"/>
    <x v="7"/>
    <x v="1"/>
    <x v="276"/>
    <x v="30"/>
    <x v="600"/>
    <x v="494"/>
    <n v="41"/>
    <x v="26"/>
    <s v="set-2025"/>
    <x v="11"/>
    <x v="0"/>
    <x v="1"/>
    <x v="5"/>
    <x v="34"/>
    <s v="ENTREGUE"/>
    <x v="1"/>
    <m/>
  </r>
  <r>
    <d v="2025-09-05T00:00:00"/>
    <x v="18"/>
    <x v="2"/>
    <x v="3"/>
    <s v="CABO FLEX COBRECOM 2,50 MM AZUL CLARO"/>
    <x v="4"/>
    <x v="1"/>
    <x v="276"/>
    <x v="30"/>
    <x v="148"/>
    <x v="495"/>
    <n v="571.5"/>
    <x v="26"/>
    <s v="set-2025"/>
    <x v="11"/>
    <x v="0"/>
    <x v="1"/>
    <x v="5"/>
    <x v="34"/>
    <s v="ENTREGUE"/>
    <x v="1"/>
    <m/>
  </r>
  <r>
    <d v="2025-09-05T00:00:00"/>
    <x v="18"/>
    <x v="2"/>
    <x v="3"/>
    <s v="CABO FLEX COBRECOM 2,50 MM BRANCO"/>
    <x v="4"/>
    <x v="1"/>
    <x v="276"/>
    <x v="30"/>
    <x v="601"/>
    <x v="495"/>
    <n v="571.5"/>
    <x v="26"/>
    <s v="set-2025"/>
    <x v="11"/>
    <x v="0"/>
    <x v="1"/>
    <x v="5"/>
    <x v="34"/>
    <s v="ENTREGUE"/>
    <x v="1"/>
    <m/>
  </r>
  <r>
    <d v="2025-09-05T00:00:00"/>
    <x v="18"/>
    <x v="2"/>
    <x v="3"/>
    <s v="CABO FLEX COBRECOM 2,50 MM PRETO"/>
    <x v="4"/>
    <x v="1"/>
    <x v="276"/>
    <x v="30"/>
    <x v="149"/>
    <x v="495"/>
    <n v="571.5"/>
    <x v="26"/>
    <s v="set-2025"/>
    <x v="11"/>
    <x v="0"/>
    <x v="1"/>
    <x v="5"/>
    <x v="34"/>
    <s v="ENTREGUE"/>
    <x v="1"/>
    <m/>
  </r>
  <r>
    <d v="2025-09-05T00:00:00"/>
    <x v="18"/>
    <x v="2"/>
    <x v="3"/>
    <s v="CABO FLEX COBRECOM 2,50 MM VERDE"/>
    <x v="4"/>
    <x v="1"/>
    <x v="276"/>
    <x v="30"/>
    <x v="522"/>
    <x v="495"/>
    <n v="571.5"/>
    <x v="26"/>
    <s v="set-2025"/>
    <x v="11"/>
    <x v="0"/>
    <x v="1"/>
    <x v="5"/>
    <x v="34"/>
    <s v="ENTREGUE"/>
    <x v="1"/>
    <m/>
  </r>
  <r>
    <d v="2025-09-05T00:00:00"/>
    <x v="18"/>
    <x v="2"/>
    <x v="3"/>
    <s v="CABO FLEX COBRECOM 2,50 MM VERMELHO"/>
    <x v="4"/>
    <x v="1"/>
    <x v="276"/>
    <x v="30"/>
    <x v="602"/>
    <x v="495"/>
    <n v="571.5"/>
    <x v="26"/>
    <s v="set-2025"/>
    <x v="11"/>
    <x v="0"/>
    <x v="1"/>
    <x v="5"/>
    <x v="34"/>
    <s v="ENTREGUE"/>
    <x v="1"/>
    <m/>
  </r>
  <r>
    <d v="2025-09-05T00:00:00"/>
    <x v="18"/>
    <x v="2"/>
    <x v="3"/>
    <s v="CJ.POLLAR S/PL 2 INT SIMPLES"/>
    <x v="24"/>
    <x v="1"/>
    <x v="276"/>
    <x v="30"/>
    <x v="603"/>
    <x v="340"/>
    <n v="340"/>
    <x v="26"/>
    <s v="set-2025"/>
    <x v="11"/>
    <x v="0"/>
    <x v="1"/>
    <x v="5"/>
    <x v="34"/>
    <s v="ENTREGUE"/>
    <x v="1"/>
    <m/>
  </r>
  <r>
    <d v="2025-09-05T00:00:00"/>
    <x v="18"/>
    <x v="2"/>
    <x v="3"/>
    <s v="COND.FLEXIVEL METALICO DELCAFLEX PR C C/30M 3/4RL"/>
    <x v="1"/>
    <x v="1"/>
    <x v="276"/>
    <x v="30"/>
    <x v="604"/>
    <x v="496"/>
    <n v="236.1"/>
    <x v="26"/>
    <s v="set-2025"/>
    <x v="11"/>
    <x v="0"/>
    <x v="1"/>
    <x v="5"/>
    <x v="34"/>
    <s v="ENTREGUE"/>
    <x v="1"/>
    <m/>
  </r>
  <r>
    <d v="2025-09-05T00:00:00"/>
    <x v="18"/>
    <x v="2"/>
    <x v="3"/>
    <s v="CONEXAO PRE-ZINCADO LEVE CURVA 2 90 X 3/4"/>
    <x v="5"/>
    <x v="1"/>
    <x v="276"/>
    <x v="30"/>
    <x v="155"/>
    <x v="497"/>
    <n v="122.50000000000001"/>
    <x v="26"/>
    <s v="set-2025"/>
    <x v="11"/>
    <x v="0"/>
    <x v="1"/>
    <x v="5"/>
    <x v="34"/>
    <s v="ENTREGUE"/>
    <x v="1"/>
    <m/>
  </r>
  <r>
    <d v="2025-09-05T00:00:00"/>
    <x v="18"/>
    <x v="2"/>
    <x v="3"/>
    <s v="DAISA DAILET MULTIPLO S/TAMPA A 3/4 034X"/>
    <x v="72"/>
    <x v="1"/>
    <x v="276"/>
    <x v="30"/>
    <x v="156"/>
    <x v="498"/>
    <n v="922.5"/>
    <x v="26"/>
    <s v="set-2025"/>
    <x v="11"/>
    <x v="0"/>
    <x v="1"/>
    <x v="5"/>
    <x v="34"/>
    <s v="ENTREGUE"/>
    <x v="1"/>
    <m/>
  </r>
  <r>
    <d v="2025-09-05T00:00:00"/>
    <x v="18"/>
    <x v="2"/>
    <x v="3"/>
    <s v="DAISA PLACA P/DAILET A 3/4 1 TOMADA"/>
    <x v="5"/>
    <x v="1"/>
    <x v="276"/>
    <x v="30"/>
    <x v="157"/>
    <x v="499"/>
    <n v="102.49999999999999"/>
    <x v="26"/>
    <s v="set-2025"/>
    <x v="11"/>
    <x v="0"/>
    <x v="1"/>
    <x v="5"/>
    <x v="34"/>
    <s v="ENTREGUE"/>
    <x v="1"/>
    <m/>
  </r>
  <r>
    <d v="2025-09-05T00:00:00"/>
    <x v="18"/>
    <x v="2"/>
    <x v="3"/>
    <s v="DAISA PLACA P/DAILET A 3/4 2 TECLAS"/>
    <x v="24"/>
    <x v="1"/>
    <x v="276"/>
    <x v="30"/>
    <x v="605"/>
    <x v="499"/>
    <n v="82"/>
    <x v="26"/>
    <s v="set-2025"/>
    <x v="11"/>
    <x v="0"/>
    <x v="1"/>
    <x v="5"/>
    <x v="34"/>
    <s v="ENTREGUE"/>
    <x v="1"/>
    <m/>
  </r>
  <r>
    <d v="2025-09-05T00:00:00"/>
    <x v="18"/>
    <x v="2"/>
    <x v="3"/>
    <s v="DAISA PLACA P/DAILET A 3/4 CEGA"/>
    <x v="30"/>
    <x v="1"/>
    <x v="276"/>
    <x v="30"/>
    <x v="158"/>
    <x v="499"/>
    <n v="122.99999999999999"/>
    <x v="26"/>
    <s v="set-2025"/>
    <x v="11"/>
    <x v="0"/>
    <x v="1"/>
    <x v="5"/>
    <x v="34"/>
    <s v="ENTREGUE"/>
    <x v="1"/>
    <m/>
  </r>
  <r>
    <d v="2025-09-05T00:00:00"/>
    <x v="18"/>
    <x v="2"/>
    <x v="3"/>
    <s v="DAISA UNIDUT 08 CONICO 3/4 UCN034C-PB"/>
    <x v="62"/>
    <x v="1"/>
    <x v="276"/>
    <x v="30"/>
    <x v="159"/>
    <x v="500"/>
    <n v="657"/>
    <x v="26"/>
    <s v="set-2025"/>
    <x v="11"/>
    <x v="0"/>
    <x v="1"/>
    <x v="5"/>
    <x v="34"/>
    <s v="ENTREGUE"/>
    <x v="1"/>
    <m/>
  </r>
  <r>
    <d v="2025-09-05T00:00:00"/>
    <x v="18"/>
    <x v="2"/>
    <x v="3"/>
    <s v="DAISA UNIDUT 35 RETO B 3/4 URN034C"/>
    <x v="46"/>
    <x v="1"/>
    <x v="276"/>
    <x v="30"/>
    <x v="160"/>
    <x v="501"/>
    <n v="223.2"/>
    <x v="26"/>
    <s v="set-2025"/>
    <x v="11"/>
    <x v="0"/>
    <x v="1"/>
    <x v="5"/>
    <x v="34"/>
    <s v="ENTREGUE"/>
    <x v="1"/>
    <m/>
  </r>
  <r>
    <d v="2025-09-05T00:00:00"/>
    <x v="18"/>
    <x v="2"/>
    <x v="3"/>
    <s v="DISJUNTOR BIPOLAR DIN WEG MDWP C 63A"/>
    <x v="7"/>
    <x v="1"/>
    <x v="276"/>
    <x v="30"/>
    <x v="606"/>
    <x v="323"/>
    <n v="79.8"/>
    <x v="26"/>
    <s v="set-2025"/>
    <x v="11"/>
    <x v="0"/>
    <x v="1"/>
    <x v="5"/>
    <x v="34"/>
    <s v="ENTREGUE"/>
    <x v="1"/>
    <m/>
  </r>
  <r>
    <d v="2025-09-05T00:00:00"/>
    <x v="18"/>
    <x v="2"/>
    <x v="3"/>
    <s v="DISJUNTOR UNIPOLAR DIN WEG MDWP C 20A"/>
    <x v="17"/>
    <x v="1"/>
    <x v="276"/>
    <x v="30"/>
    <x v="607"/>
    <x v="502"/>
    <n v="103.19999999999999"/>
    <x v="26"/>
    <s v="set-2025"/>
    <x v="11"/>
    <x v="0"/>
    <x v="1"/>
    <x v="5"/>
    <x v="34"/>
    <s v="ENTREGUE"/>
    <x v="1"/>
    <m/>
  </r>
  <r>
    <d v="2025-09-05T00:00:00"/>
    <x v="18"/>
    <x v="2"/>
    <x v="3"/>
    <s v="PARAF.SEXT.ROSCA SOBERBA 3/16 X 50 REF 08745"/>
    <x v="7"/>
    <x v="1"/>
    <x v="276"/>
    <x v="30"/>
    <x v="166"/>
    <x v="257"/>
    <n v="35.799999999999997"/>
    <x v="26"/>
    <s v="set-2025"/>
    <x v="11"/>
    <x v="0"/>
    <x v="1"/>
    <x v="5"/>
    <x v="34"/>
    <s v="ENTREGUE"/>
    <x v="1"/>
    <m/>
  </r>
  <r>
    <d v="2025-09-05T00:00:00"/>
    <x v="18"/>
    <x v="2"/>
    <x v="3"/>
    <s v="TOMADA PERLEX REDONDA 20A PT 5515PR"/>
    <x v="5"/>
    <x v="1"/>
    <x v="276"/>
    <x v="30"/>
    <x v="608"/>
    <x v="503"/>
    <n v="254.99999999999997"/>
    <x v="26"/>
    <s v="set-2025"/>
    <x v="11"/>
    <x v="0"/>
    <x v="1"/>
    <x v="5"/>
    <x v="34"/>
    <s v="ENTREGUE"/>
    <x v="1"/>
    <m/>
  </r>
  <r>
    <d v="2025-09-08T00:00:00"/>
    <x v="7"/>
    <x v="1"/>
    <x v="1"/>
    <s v="BETONEIRA 220V"/>
    <x v="1"/>
    <x v="1"/>
    <x v="277"/>
    <x v="7"/>
    <x v="274"/>
    <x v="25"/>
    <n v="280"/>
    <x v="27"/>
    <s v="set-2025"/>
    <x v="5"/>
    <x v="0"/>
    <x v="0"/>
    <x v="1"/>
    <x v="34"/>
    <s v="ENTREGUE"/>
    <x v="1"/>
    <m/>
  </r>
  <r>
    <d v="2025-09-08T00:00:00"/>
    <x v="3"/>
    <x v="2"/>
    <x v="1"/>
    <s v="PAINEL METALICO DIVERSOS 1.00x1.50m"/>
    <x v="32"/>
    <x v="1"/>
    <x v="278"/>
    <x v="33"/>
    <x v="203"/>
    <x v="64"/>
    <n v="193.20000000000002"/>
    <x v="27"/>
    <s v="set-2025"/>
    <x v="3"/>
    <x v="0"/>
    <x v="0"/>
    <x v="1"/>
    <x v="34"/>
    <s v="ENTREGUE"/>
    <x v="1"/>
    <m/>
  </r>
  <r>
    <d v="2025-09-08T00:00:00"/>
    <x v="3"/>
    <x v="2"/>
    <x v="1"/>
    <s v="DIAGONAL METALICA DIVERSOS 2.12m"/>
    <x v="4"/>
    <x v="1"/>
    <x v="278"/>
    <x v="33"/>
    <x v="202"/>
    <x v="176"/>
    <n v="10.350000000000001"/>
    <x v="27"/>
    <s v="set-2025"/>
    <x v="3"/>
    <x v="0"/>
    <x v="0"/>
    <x v="1"/>
    <x v="34"/>
    <s v="ENTREGUE"/>
    <x v="1"/>
    <m/>
  </r>
  <r>
    <d v="2025-09-08T00:00:00"/>
    <x v="3"/>
    <x v="2"/>
    <x v="1"/>
    <s v="PISO METALICO METALSAFE 0.30x1.50m"/>
    <x v="14"/>
    <x v="1"/>
    <x v="278"/>
    <x v="33"/>
    <x v="182"/>
    <x v="177"/>
    <n v="103.5"/>
    <x v="27"/>
    <s v="set-2025"/>
    <x v="3"/>
    <x v="0"/>
    <x v="0"/>
    <x v="1"/>
    <x v="34"/>
    <s v="ENTREGUE"/>
    <x v="1"/>
    <m/>
  </r>
  <r>
    <d v="2025-09-08T00:00:00"/>
    <x v="3"/>
    <x v="2"/>
    <x v="1"/>
    <s v="RODA METALICA C/ ROL. DIVERSOS POLIURETANO FREIO"/>
    <x v="2"/>
    <x v="1"/>
    <x v="278"/>
    <x v="33"/>
    <x v="609"/>
    <x v="178"/>
    <n v="101.2"/>
    <x v="27"/>
    <s v="set-2025"/>
    <x v="3"/>
    <x v="0"/>
    <x v="0"/>
    <x v="1"/>
    <x v="34"/>
    <s v="ENTREGUE"/>
    <x v="1"/>
    <m/>
  </r>
  <r>
    <d v="2025-09-08T00:00:00"/>
    <x v="3"/>
    <x v="2"/>
    <x v="0"/>
    <s v="PAINEL METALICO MECAN 1.00x1.50m GALVANIZADO"/>
    <x v="17"/>
    <x v="1"/>
    <x v="279"/>
    <x v="33"/>
    <x v="180"/>
    <x v="64"/>
    <n v="165.60000000000002"/>
    <x v="27"/>
    <s v="set-2025"/>
    <x v="3"/>
    <x v="0"/>
    <x v="0"/>
    <x v="1"/>
    <x v="34"/>
    <s v="ENTREGUE"/>
    <x v="1"/>
    <m/>
  </r>
  <r>
    <d v="2025-09-08T00:00:00"/>
    <x v="3"/>
    <x v="2"/>
    <x v="0"/>
    <s v="DIAGONAL METALICA MECAN 2.12m GALVANIZADO"/>
    <x v="7"/>
    <x v="1"/>
    <x v="279"/>
    <x v="33"/>
    <x v="181"/>
    <x v="176"/>
    <n v="6.9"/>
    <x v="27"/>
    <s v="set-2025"/>
    <x v="3"/>
    <x v="0"/>
    <x v="0"/>
    <x v="1"/>
    <x v="34"/>
    <s v="ENTREGUE"/>
    <x v="1"/>
    <m/>
  </r>
  <r>
    <d v="2025-09-08T00:00:00"/>
    <x v="3"/>
    <x v="2"/>
    <x v="0"/>
    <s v="PISO METALICO METALSAFE 0.30x1.50m"/>
    <x v="14"/>
    <x v="1"/>
    <x v="279"/>
    <x v="33"/>
    <x v="182"/>
    <x v="177"/>
    <n v="103.5"/>
    <x v="27"/>
    <s v="set-2025"/>
    <x v="3"/>
    <x v="0"/>
    <x v="0"/>
    <x v="1"/>
    <x v="34"/>
    <s v="ENTREGUE"/>
    <x v="1"/>
    <m/>
  </r>
  <r>
    <d v="2025-09-08T00:00:00"/>
    <x v="3"/>
    <x v="2"/>
    <x v="0"/>
    <s v="RODA METALICA C/ ROLAMENTO DIVERSOS POLIURETANO FREIO"/>
    <x v="2"/>
    <x v="1"/>
    <x v="279"/>
    <x v="33"/>
    <x v="183"/>
    <x v="178"/>
    <n v="101.2"/>
    <x v="27"/>
    <s v="set-2025"/>
    <x v="3"/>
    <x v="0"/>
    <x v="0"/>
    <x v="1"/>
    <x v="34"/>
    <s v="ENTREGUE"/>
    <x v="1"/>
    <m/>
  </r>
  <r>
    <d v="2025-09-08T00:00:00"/>
    <x v="21"/>
    <x v="1"/>
    <x v="0"/>
    <s v="janela de vidro incolor de 8 mm temperado 4 folhas 2 fixas 2 mover"/>
    <x v="1"/>
    <x v="1"/>
    <x v="280"/>
    <x v="86"/>
    <x v="610"/>
    <x v="504"/>
    <n v="2200"/>
    <x v="27"/>
    <s v="set-2025"/>
    <x v="8"/>
    <x v="3"/>
    <x v="0"/>
    <x v="11"/>
    <x v="36"/>
    <s v="ENTREGUE"/>
    <x v="1"/>
    <m/>
  </r>
  <r>
    <d v="2025-09-08T00:00:00"/>
    <x v="4"/>
    <x v="2"/>
    <x v="1"/>
    <s v="CAÇAMBA "/>
    <x v="1"/>
    <x v="1"/>
    <x v="281"/>
    <x v="6"/>
    <x v="214"/>
    <x v="24"/>
    <n v="200"/>
    <x v="27"/>
    <s v="set-2025"/>
    <x v="1"/>
    <x v="0"/>
    <x v="0"/>
    <x v="1"/>
    <x v="34"/>
    <s v="ENTREGUE"/>
    <x v="1"/>
    <m/>
  </r>
  <r>
    <d v="2025-09-08T00:00:00"/>
    <x v="7"/>
    <x v="1"/>
    <x v="0"/>
    <s v="AREIA LAVADA MEDIA"/>
    <x v="14"/>
    <x v="4"/>
    <x v="282"/>
    <x v="87"/>
    <x v="611"/>
    <x v="505"/>
    <n v="850"/>
    <x v="27"/>
    <s v="set-2025"/>
    <x v="8"/>
    <x v="2"/>
    <x v="0"/>
    <x v="2"/>
    <x v="31"/>
    <s v="ENTREGUE"/>
    <x v="1"/>
    <m/>
  </r>
  <r>
    <d v="2025-09-08T00:00:00"/>
    <x v="7"/>
    <x v="1"/>
    <x v="0"/>
    <s v="PEDRA BRITADA N° 1"/>
    <x v="14"/>
    <x v="4"/>
    <x v="282"/>
    <x v="87"/>
    <x v="612"/>
    <x v="76"/>
    <n v="775"/>
    <x v="27"/>
    <s v="set-2025"/>
    <x v="8"/>
    <x v="2"/>
    <x v="0"/>
    <x v="2"/>
    <x v="31"/>
    <s v="ENTREGUE"/>
    <x v="1"/>
    <m/>
  </r>
  <r>
    <d v="2025-09-08T00:00:00"/>
    <x v="16"/>
    <x v="1"/>
    <x v="1"/>
    <s v="CAÇAMBA"/>
    <x v="1"/>
    <x v="1"/>
    <x v="283"/>
    <x v="46"/>
    <x v="1"/>
    <x v="209"/>
    <n v="450"/>
    <x v="27"/>
    <s v="set-2025"/>
    <x v="5"/>
    <x v="0"/>
    <x v="0"/>
    <x v="2"/>
    <x v="31"/>
    <s v="ENTREGUE"/>
    <x v="1"/>
    <m/>
  </r>
  <r>
    <d v="2025-09-08T00:00:00"/>
    <x v="16"/>
    <x v="1"/>
    <x v="0"/>
    <s v="TINTA PISO AZUL 18L FUTURA"/>
    <x v="7"/>
    <x v="1"/>
    <x v="284"/>
    <x v="29"/>
    <x v="187"/>
    <x v="107"/>
    <n v="480"/>
    <x v="27"/>
    <s v="set-2025"/>
    <x v="33"/>
    <x v="0"/>
    <x v="0"/>
    <x v="2"/>
    <x v="31"/>
    <s v="ENTREGUE"/>
    <x v="1"/>
    <m/>
  </r>
  <r>
    <d v="2025-09-08T00:00:00"/>
    <x v="16"/>
    <x v="1"/>
    <x v="0"/>
    <s v="PISO PRETO 3,6L SUVINIL"/>
    <x v="1"/>
    <x v="1"/>
    <x v="284"/>
    <x v="29"/>
    <x v="613"/>
    <x v="23"/>
    <n v="84"/>
    <x v="27"/>
    <s v="set-2025"/>
    <x v="33"/>
    <x v="0"/>
    <x v="0"/>
    <x v="2"/>
    <x v="31"/>
    <s v="ENTREGUE"/>
    <x v="1"/>
    <m/>
  </r>
  <r>
    <d v="2025-09-08T00:00:00"/>
    <x v="4"/>
    <x v="2"/>
    <x v="0"/>
    <s v="sapatas ajustáveis"/>
    <x v="2"/>
    <x v="1"/>
    <x v="285"/>
    <x v="43"/>
    <x v="217"/>
    <x v="113"/>
    <n v="40"/>
    <x v="27"/>
    <s v="set-2025"/>
    <x v="1"/>
    <x v="0"/>
    <x v="0"/>
    <x v="1"/>
    <x v="34"/>
    <s v="ENTREGUE"/>
    <x v="1"/>
    <m/>
  </r>
  <r>
    <d v="2025-09-08T00:00:00"/>
    <x v="4"/>
    <x v="2"/>
    <x v="0"/>
    <s v="escadas marinheiro 3mts"/>
    <x v="1"/>
    <x v="1"/>
    <x v="285"/>
    <x v="43"/>
    <x v="218"/>
    <x v="199"/>
    <n v="60"/>
    <x v="27"/>
    <s v="set-2025"/>
    <x v="1"/>
    <x v="0"/>
    <x v="0"/>
    <x v="1"/>
    <x v="34"/>
    <s v="ENTREGUE"/>
    <x v="1"/>
    <m/>
  </r>
  <r>
    <d v="2025-09-09T00:00:00"/>
    <x v="15"/>
    <x v="1"/>
    <x v="0"/>
    <s v="TUBO ESGOTO 6M 100MM 4&quot;"/>
    <x v="9"/>
    <x v="1"/>
    <x v="286"/>
    <x v="22"/>
    <x v="614"/>
    <x v="506"/>
    <n v="116.76"/>
    <x v="28"/>
    <s v="set-2025"/>
    <x v="3"/>
    <x v="0"/>
    <x v="0"/>
    <x v="2"/>
    <x v="35"/>
    <s v="ENTREGUE"/>
    <x v="1"/>
    <m/>
  </r>
  <r>
    <d v="2025-09-09T00:00:00"/>
    <x v="15"/>
    <x v="1"/>
    <x v="0"/>
    <s v="JOELHO ESG 100X45"/>
    <x v="41"/>
    <x v="1"/>
    <x v="286"/>
    <x v="22"/>
    <x v="615"/>
    <x v="507"/>
    <n v="56.429999999999993"/>
    <x v="28"/>
    <s v="set-2025"/>
    <x v="3"/>
    <x v="0"/>
    <x v="0"/>
    <x v="2"/>
    <x v="35"/>
    <s v="ENTREGUE"/>
    <x v="1"/>
    <m/>
  </r>
  <r>
    <d v="2025-09-09T00:00:00"/>
    <x v="15"/>
    <x v="1"/>
    <x v="0"/>
    <s v="CIMENTO CPII 50KG VOTORANTIM"/>
    <x v="4"/>
    <x v="1"/>
    <x v="286"/>
    <x v="22"/>
    <x v="616"/>
    <x v="508"/>
    <n v="113.69999999999999"/>
    <x v="28"/>
    <s v="set-2025"/>
    <x v="3"/>
    <x v="0"/>
    <x v="0"/>
    <x v="2"/>
    <x v="35"/>
    <s v="ENTREGUE"/>
    <x v="1"/>
    <m/>
  </r>
  <r>
    <d v="2025-09-09T00:00:00"/>
    <x v="15"/>
    <x v="1"/>
    <x v="0"/>
    <s v="BLOCO DE CONCRETO VEDACAO VAZADO 14X19X39CM"/>
    <x v="9"/>
    <x v="1"/>
    <x v="286"/>
    <x v="22"/>
    <x v="617"/>
    <x v="509"/>
    <n v="29.099999999999998"/>
    <x v="28"/>
    <s v="set-2025"/>
    <x v="3"/>
    <x v="0"/>
    <x v="0"/>
    <x v="2"/>
    <x v="35"/>
    <s v="ENTREGUE"/>
    <x v="1"/>
    <m/>
  </r>
  <r>
    <d v="2025-09-09T00:00:00"/>
    <x v="15"/>
    <x v="1"/>
    <x v="0"/>
    <s v="PREGOS E PARAFUSOS"/>
    <x v="8"/>
    <x v="1"/>
    <x v="286"/>
    <x v="22"/>
    <x v="618"/>
    <x v="510"/>
    <n v="29.52"/>
    <x v="28"/>
    <s v="set-2025"/>
    <x v="3"/>
    <x v="0"/>
    <x v="0"/>
    <x v="2"/>
    <x v="35"/>
    <s v="ENTREGUE"/>
    <x v="1"/>
    <m/>
  </r>
  <r>
    <d v="2025-09-09T00:00:00"/>
    <x v="15"/>
    <x v="1"/>
    <x v="0"/>
    <s v="PARAFUSO FRANCES ZINCADO COM PORCA"/>
    <x v="28"/>
    <x v="1"/>
    <x v="286"/>
    <x v="22"/>
    <x v="619"/>
    <x v="511"/>
    <n v="22.5"/>
    <x v="28"/>
    <s v="set-2025"/>
    <x v="3"/>
    <x v="0"/>
    <x v="0"/>
    <x v="2"/>
    <x v="35"/>
    <s v="ENTREGUE"/>
    <x v="1"/>
    <m/>
  </r>
  <r>
    <d v="2025-09-09T00:00:00"/>
    <x v="15"/>
    <x v="1"/>
    <x v="0"/>
    <s v="AREIA MEDIA ENSACADA 20KG"/>
    <x v="5"/>
    <x v="1"/>
    <x v="286"/>
    <x v="22"/>
    <x v="69"/>
    <x v="70"/>
    <n v="275"/>
    <x v="28"/>
    <s v="set-2025"/>
    <x v="3"/>
    <x v="0"/>
    <x v="0"/>
    <x v="2"/>
    <x v="35"/>
    <s v="ENTREGUE"/>
    <x v="1"/>
    <m/>
  </r>
  <r>
    <d v="2025-09-09T00:00:00"/>
    <x v="20"/>
    <x v="1"/>
    <x v="1"/>
    <s v="CAÇANMBA"/>
    <x v="1"/>
    <x v="1"/>
    <x v="287"/>
    <x v="1"/>
    <x v="1"/>
    <x v="1"/>
    <n v="400"/>
    <x v="28"/>
    <s v="set-2025"/>
    <x v="1"/>
    <x v="0"/>
    <x v="0"/>
    <x v="1"/>
    <x v="31"/>
    <s v="ENTREGUE"/>
    <x v="1"/>
    <m/>
  </r>
  <r>
    <d v="2025-09-09T00:00:00"/>
    <x v="21"/>
    <x v="1"/>
    <x v="0"/>
    <s v="BARRA CHATA 1&quot; X 1/4 - 7,68 KG/BR **"/>
    <x v="82"/>
    <x v="11"/>
    <x v="288"/>
    <x v="36"/>
    <x v="620"/>
    <x v="223"/>
    <n v="927.42"/>
    <x v="28"/>
    <s v="set-2025"/>
    <x v="10"/>
    <x v="0"/>
    <x v="0"/>
    <x v="1"/>
    <x v="31"/>
    <s v="ENTREGUE"/>
    <x v="1"/>
    <m/>
  </r>
  <r>
    <d v="2025-09-09T00:00:00"/>
    <x v="21"/>
    <x v="1"/>
    <x v="0"/>
    <s v="CANTONEIRA 1.1/4 X 1/8 - 9,40 KG/BR * *"/>
    <x v="41"/>
    <x v="11"/>
    <x v="288"/>
    <x v="36"/>
    <x v="621"/>
    <x v="223"/>
    <n v="67.86"/>
    <x v="28"/>
    <s v="set-2025"/>
    <x v="10"/>
    <x v="0"/>
    <x v="0"/>
    <x v="1"/>
    <x v="31"/>
    <s v="ENTREGUE"/>
    <x v="1"/>
    <m/>
  </r>
  <r>
    <d v="2025-09-09T00:00:00"/>
    <x v="14"/>
    <x v="1"/>
    <x v="0"/>
    <s v="AREIA MÉDIA"/>
    <x v="4"/>
    <x v="4"/>
    <x v="289"/>
    <x v="24"/>
    <x v="33"/>
    <x v="208"/>
    <n v="528"/>
    <x v="28"/>
    <s v="set-2025"/>
    <x v="3"/>
    <x v="0"/>
    <x v="0"/>
    <x v="1"/>
    <x v="31"/>
    <s v="ENTREGUE"/>
    <x v="1"/>
    <m/>
  </r>
  <r>
    <d v="2025-09-09T00:00:00"/>
    <x v="14"/>
    <x v="1"/>
    <x v="0"/>
    <s v="PEDRISCO"/>
    <x v="9"/>
    <x v="4"/>
    <x v="289"/>
    <x v="24"/>
    <x v="622"/>
    <x v="512"/>
    <n v="1272"/>
    <x v="28"/>
    <s v="set-2025"/>
    <x v="3"/>
    <x v="0"/>
    <x v="0"/>
    <x v="1"/>
    <x v="31"/>
    <s v="ENTREGUE"/>
    <x v="1"/>
    <m/>
  </r>
  <r>
    <d v="2025-09-09T00:00:00"/>
    <x v="15"/>
    <x v="1"/>
    <x v="0"/>
    <s v="TB RED GALV 2&quot;(50,80MM) X 1,55MM    "/>
    <x v="1"/>
    <x v="1"/>
    <x v="290"/>
    <x v="83"/>
    <x v="623"/>
    <x v="513"/>
    <n v="120"/>
    <x v="28"/>
    <s v="set-2025"/>
    <x v="23"/>
    <x v="3"/>
    <x v="1"/>
    <x v="2"/>
    <x v="35"/>
    <s v="ENTREGUE"/>
    <x v="1"/>
    <m/>
  </r>
  <r>
    <d v="2025-09-09T00:00:00"/>
    <x v="14"/>
    <x v="1"/>
    <x v="0"/>
    <s v="CAÇAMBA"/>
    <x v="1"/>
    <x v="1"/>
    <x v="291"/>
    <x v="46"/>
    <x v="1"/>
    <x v="209"/>
    <n v="450"/>
    <x v="28"/>
    <s v="set-2025"/>
    <x v="5"/>
    <x v="0"/>
    <x v="0"/>
    <x v="2"/>
    <x v="35"/>
    <s v="ENTREGUE"/>
    <x v="1"/>
    <m/>
  </r>
  <r>
    <d v="2025-09-09T00:00:00"/>
    <x v="12"/>
    <x v="1"/>
    <x v="1"/>
    <s v="BANHEIRO STANDARD 2 limpezas semanais "/>
    <x v="1"/>
    <x v="1"/>
    <x v="292"/>
    <x v="39"/>
    <x v="219"/>
    <x v="200"/>
    <n v="1300"/>
    <x v="28"/>
    <s v="set-2025"/>
    <x v="3"/>
    <x v="0"/>
    <x v="0"/>
    <x v="1"/>
    <x v="31"/>
    <s v="ENTREGUE"/>
    <x v="1"/>
    <m/>
  </r>
  <r>
    <d v="2025-09-09T00:00:00"/>
    <x v="12"/>
    <x v="1"/>
    <x v="1"/>
    <s v="CONTAINER ALMOXARIFADO DEPÓSITO 1,5m x 2,5m"/>
    <x v="7"/>
    <x v="1"/>
    <x v="293"/>
    <x v="44"/>
    <x v="624"/>
    <x v="195"/>
    <n v="600"/>
    <x v="28"/>
    <s v="set-2025"/>
    <x v="1"/>
    <x v="0"/>
    <x v="0"/>
    <x v="1"/>
    <x v="31"/>
    <s v="ENTREGUE"/>
    <x v="1"/>
    <m/>
  </r>
  <r>
    <d v="2025-09-09T00:00:00"/>
    <x v="12"/>
    <x v="1"/>
    <x v="0"/>
    <s v="ANDAIME 1,5 X 1,5"/>
    <x v="26"/>
    <x v="1"/>
    <x v="294"/>
    <x v="21"/>
    <x v="275"/>
    <x v="77"/>
    <n v="168"/>
    <x v="28"/>
    <s v="set-2025"/>
    <x v="1"/>
    <x v="0"/>
    <x v="0"/>
    <x v="1"/>
    <x v="31"/>
    <s v="ENTREGUE"/>
    <x v="1"/>
    <m/>
  </r>
  <r>
    <d v="2025-09-09T00:00:00"/>
    <x v="12"/>
    <x v="1"/>
    <x v="0"/>
    <s v="PLATAFORMA 1.5"/>
    <x v="8"/>
    <x v="1"/>
    <x v="294"/>
    <x v="21"/>
    <x v="456"/>
    <x v="78"/>
    <n v="168"/>
    <x v="28"/>
    <s v="set-2025"/>
    <x v="1"/>
    <x v="0"/>
    <x v="0"/>
    <x v="1"/>
    <x v="31"/>
    <s v="ENTREGUE"/>
    <x v="1"/>
    <m/>
  </r>
  <r>
    <d v="2025-09-09T00:00:00"/>
    <x v="12"/>
    <x v="1"/>
    <x v="0"/>
    <s v="DIAGONAL 1.5"/>
    <x v="7"/>
    <x v="1"/>
    <x v="294"/>
    <x v="21"/>
    <x v="457"/>
    <x v="80"/>
    <n v="0"/>
    <x v="28"/>
    <s v="set-2025"/>
    <x v="1"/>
    <x v="0"/>
    <x v="0"/>
    <x v="1"/>
    <x v="31"/>
    <s v="ENTREGUE"/>
    <x v="1"/>
    <m/>
  </r>
  <r>
    <d v="2025-09-09T00:00:00"/>
    <x v="30"/>
    <x v="2"/>
    <x v="0"/>
    <s v="KALHETAO 90 CRFS BRASILIT 4,60 M"/>
    <x v="7"/>
    <x v="1"/>
    <x v="295"/>
    <x v="2"/>
    <x v="625"/>
    <x v="514"/>
    <n v="889.27200000000005"/>
    <x v="28"/>
    <s v="set-2025"/>
    <x v="17"/>
    <x v="0"/>
    <x v="1"/>
    <x v="4"/>
    <x v="37"/>
    <s v="ENTREGUE"/>
    <x v="1"/>
    <m/>
  </r>
  <r>
    <d v="2025-09-09T00:00:00"/>
    <x v="30"/>
    <x v="2"/>
    <x v="0"/>
    <s v="CUMEEIRA NORMAL KALHETAO 90 CRFS BRASILIT 9%"/>
    <x v="7"/>
    <x v="1"/>
    <x v="295"/>
    <x v="2"/>
    <x v="626"/>
    <x v="515"/>
    <n v="338.7"/>
    <x v="28"/>
    <s v="set-2025"/>
    <x v="17"/>
    <x v="0"/>
    <x v="1"/>
    <x v="4"/>
    <x v="37"/>
    <s v="ENTREGUE"/>
    <x v="1"/>
    <m/>
  </r>
  <r>
    <d v="2025-09-09T00:00:00"/>
    <x v="30"/>
    <x v="2"/>
    <x v="0"/>
    <s v="SACO PARA ENTULHO C/5 UNIDADES"/>
    <x v="2"/>
    <x v="1"/>
    <x v="295"/>
    <x v="2"/>
    <x v="627"/>
    <x v="516"/>
    <n v="49.2"/>
    <x v="28"/>
    <s v="set-2025"/>
    <x v="17"/>
    <x v="0"/>
    <x v="1"/>
    <x v="4"/>
    <x v="37"/>
    <s v="ENTREGUE"/>
    <x v="1"/>
    <m/>
  </r>
  <r>
    <d v="2025-09-09T00:00:00"/>
    <x v="27"/>
    <x v="2"/>
    <x v="0"/>
    <s v="2 redes de proteção, Fio 2 Malha 12 cm c/ instalação e acessórios, branca."/>
    <x v="1"/>
    <x v="1"/>
    <x v="296"/>
    <x v="72"/>
    <x v="455"/>
    <x v="517"/>
    <n v="6900"/>
    <x v="28"/>
    <s v="set-2025"/>
    <x v="23"/>
    <x v="3"/>
    <x v="0"/>
    <x v="7"/>
    <x v="38"/>
    <s v="ENTREGUE"/>
    <x v="1"/>
    <m/>
  </r>
  <r>
    <d v="2025-09-10T00:00:00"/>
    <x v="15"/>
    <x v="1"/>
    <x v="0"/>
    <s v="FUTURA PISO GL AZUL"/>
    <x v="1"/>
    <x v="1"/>
    <x v="297"/>
    <x v="77"/>
    <x v="628"/>
    <x v="518"/>
    <n v="75"/>
    <x v="29"/>
    <s v="set-2025"/>
    <x v="1"/>
    <x v="0"/>
    <x v="0"/>
    <x v="1"/>
    <x v="35"/>
    <s v="ENTREGUE"/>
    <x v="1"/>
    <m/>
  </r>
  <r>
    <d v="2025-09-10T00:00:00"/>
    <x v="17"/>
    <x v="1"/>
    <x v="0"/>
    <s v="GRAMA ESMERALDA"/>
    <x v="11"/>
    <x v="3"/>
    <x v="298"/>
    <x v="88"/>
    <x v="629"/>
    <x v="58"/>
    <n v="890"/>
    <x v="29"/>
    <s v="set-2025"/>
    <x v="5"/>
    <x v="0"/>
    <x v="0"/>
    <x v="2"/>
    <x v="37"/>
    <s v="ENTREGUE"/>
    <x v="1"/>
    <m/>
  </r>
  <r>
    <d v="2025-09-10T00:00:00"/>
    <x v="18"/>
    <x v="2"/>
    <x v="0"/>
    <s v="CONDUITE PRE-ZINCADO B LEVE 3/4"/>
    <x v="11"/>
    <x v="5"/>
    <x v="299"/>
    <x v="30"/>
    <x v="154"/>
    <x v="519"/>
    <n v="1405"/>
    <x v="29"/>
    <s v="set-2025"/>
    <x v="17"/>
    <x v="0"/>
    <x v="1"/>
    <x v="2"/>
    <x v="37"/>
    <s v="ENTREGUE"/>
    <x v="1"/>
    <m/>
  </r>
  <r>
    <d v="2025-09-10T00:00:00"/>
    <x v="18"/>
    <x v="2"/>
    <x v="0"/>
    <s v="ELETROCALHA CH22 100X 50 C/3 MTS ( 2.69KG)"/>
    <x v="7"/>
    <x v="5"/>
    <x v="299"/>
    <x v="30"/>
    <x v="630"/>
    <x v="520"/>
    <n v="93.8"/>
    <x v="29"/>
    <s v="set-2025"/>
    <x v="17"/>
    <x v="0"/>
    <x v="1"/>
    <x v="2"/>
    <x v="37"/>
    <s v="ENTREGUE"/>
    <x v="1"/>
    <m/>
  </r>
  <r>
    <d v="2025-09-10T00:00:00"/>
    <x v="4"/>
    <x v="2"/>
    <x v="0"/>
    <s v="BARRAM TRIFASICO CEMARPLAST II 4382 DIN 28 100A"/>
    <x v="1"/>
    <x v="1"/>
    <x v="300"/>
    <x v="30"/>
    <x v="631"/>
    <x v="512"/>
    <n v="212"/>
    <x v="29"/>
    <s v="set-2025"/>
    <x v="10"/>
    <x v="0"/>
    <x v="1"/>
    <x v="2"/>
    <x v="37"/>
    <s v="ENTREGUE"/>
    <x v="1"/>
    <m/>
  </r>
  <r>
    <d v="2025-09-10T00:00:00"/>
    <x v="4"/>
    <x v="2"/>
    <x v="0"/>
    <s v="BARRAM TRIFASICO CEMARPLAST II 4383 DIN 34 100A"/>
    <x v="1"/>
    <x v="1"/>
    <x v="300"/>
    <x v="30"/>
    <x v="632"/>
    <x v="521"/>
    <n v="265.5"/>
    <x v="29"/>
    <s v="set-2025"/>
    <x v="10"/>
    <x v="0"/>
    <x v="1"/>
    <x v="2"/>
    <x v="37"/>
    <s v="ENTREGUE"/>
    <x v="1"/>
    <m/>
  </r>
  <r>
    <d v="2025-09-10T00:00:00"/>
    <x v="4"/>
    <x v="2"/>
    <x v="0"/>
    <s v="CABO FLEX COBRECOM 1,50 MM PRETO"/>
    <x v="4"/>
    <x v="1"/>
    <x v="300"/>
    <x v="30"/>
    <x v="147"/>
    <x v="522"/>
    <n v="349.5"/>
    <x v="29"/>
    <s v="set-2025"/>
    <x v="10"/>
    <x v="0"/>
    <x v="1"/>
    <x v="2"/>
    <x v="37"/>
    <s v="ENTREGUE"/>
    <x v="1"/>
    <m/>
  </r>
  <r>
    <d v="2025-09-10T00:00:00"/>
    <x v="4"/>
    <x v="2"/>
    <x v="0"/>
    <s v="DISJUNTOR BIPOLAR DIN WEG MDWP C 20A"/>
    <x v="0"/>
    <x v="1"/>
    <x v="300"/>
    <x v="30"/>
    <x v="633"/>
    <x v="523"/>
    <n v="682"/>
    <x v="29"/>
    <s v="set-2025"/>
    <x v="10"/>
    <x v="0"/>
    <x v="1"/>
    <x v="2"/>
    <x v="37"/>
    <s v="ENTREGUE"/>
    <x v="1"/>
    <m/>
  </r>
  <r>
    <d v="2025-09-10T00:00:00"/>
    <x v="4"/>
    <x v="2"/>
    <x v="0"/>
    <s v="DISJUNTOR BIPOLAR DIN WEG MDWP C 25A"/>
    <x v="50"/>
    <x v="1"/>
    <x v="300"/>
    <x v="30"/>
    <x v="634"/>
    <x v="523"/>
    <n v="613.80000000000007"/>
    <x v="29"/>
    <s v="set-2025"/>
    <x v="10"/>
    <x v="0"/>
    <x v="1"/>
    <x v="2"/>
    <x v="37"/>
    <s v="ENTREGUE"/>
    <x v="1"/>
    <m/>
  </r>
  <r>
    <d v="2025-09-10T00:00:00"/>
    <x v="4"/>
    <x v="2"/>
    <x v="0"/>
    <s v="DISJUNTOR BIPOLAR DIN WEG MDWP C 32A"/>
    <x v="7"/>
    <x v="1"/>
    <x v="300"/>
    <x v="30"/>
    <x v="635"/>
    <x v="523"/>
    <n v="68.2"/>
    <x v="29"/>
    <s v="set-2025"/>
    <x v="10"/>
    <x v="0"/>
    <x v="1"/>
    <x v="2"/>
    <x v="37"/>
    <s v="ENTREGUE"/>
    <x v="1"/>
    <m/>
  </r>
  <r>
    <d v="2025-09-10T00:00:00"/>
    <x v="4"/>
    <x v="2"/>
    <x v="0"/>
    <s v="DISJUNTOR BIPOLAR DIN WEG MDWP C 40A"/>
    <x v="7"/>
    <x v="1"/>
    <x v="300"/>
    <x v="30"/>
    <x v="636"/>
    <x v="524"/>
    <n v="73.8"/>
    <x v="29"/>
    <s v="set-2025"/>
    <x v="10"/>
    <x v="0"/>
    <x v="1"/>
    <x v="2"/>
    <x v="37"/>
    <s v="ENTREGUE"/>
    <x v="1"/>
    <m/>
  </r>
  <r>
    <d v="2025-09-10T00:00:00"/>
    <x v="4"/>
    <x v="2"/>
    <x v="0"/>
    <s v="DISJUNTOR UNIPOLAR DIN WEG MDWP C 16A"/>
    <x v="25"/>
    <x v="1"/>
    <x v="300"/>
    <x v="30"/>
    <x v="637"/>
    <x v="525"/>
    <n v="218.75"/>
    <x v="29"/>
    <s v="set-2025"/>
    <x v="10"/>
    <x v="0"/>
    <x v="1"/>
    <x v="2"/>
    <x v="37"/>
    <s v="ENTREGUE"/>
    <x v="1"/>
    <m/>
  </r>
  <r>
    <d v="2025-09-10T00:00:00"/>
    <x v="4"/>
    <x v="2"/>
    <x v="0"/>
    <s v="DISJUNTOR UNIPOLAR DIN WEG MDWP C 20A"/>
    <x v="0"/>
    <x v="1"/>
    <x v="300"/>
    <x v="30"/>
    <x v="607"/>
    <x v="525"/>
    <n v="175"/>
    <x v="29"/>
    <s v="set-2025"/>
    <x v="10"/>
    <x v="0"/>
    <x v="1"/>
    <x v="2"/>
    <x v="37"/>
    <s v="ENTREGUE"/>
    <x v="1"/>
    <m/>
  </r>
  <r>
    <d v="2025-09-10T00:00:00"/>
    <x v="4"/>
    <x v="2"/>
    <x v="0"/>
    <s v="DISJUNTOR UNIPOLAR DIN WEG MDWP C 25A"/>
    <x v="25"/>
    <x v="1"/>
    <x v="300"/>
    <x v="30"/>
    <x v="638"/>
    <x v="525"/>
    <n v="218.75"/>
    <x v="29"/>
    <s v="set-2025"/>
    <x v="10"/>
    <x v="0"/>
    <x v="1"/>
    <x v="2"/>
    <x v="37"/>
    <s v="ENTREGUE"/>
    <x v="1"/>
    <m/>
  </r>
  <r>
    <d v="2025-09-10T00:00:00"/>
    <x v="7"/>
    <x v="1"/>
    <x v="0"/>
    <s v="Bloco baiano de 9x19x19 "/>
    <x v="83"/>
    <x v="1"/>
    <x v="301"/>
    <x v="87"/>
    <x v="639"/>
    <x v="437"/>
    <n v="588"/>
    <x v="29"/>
    <s v="set-2025"/>
    <x v="23"/>
    <x v="2"/>
    <x v="0"/>
    <x v="2"/>
    <x v="37"/>
    <s v="ENTREGUE"/>
    <x v="1"/>
    <m/>
  </r>
  <r>
    <d v="2025-09-10T00:00:00"/>
    <x v="7"/>
    <x v="1"/>
    <x v="0"/>
    <s v="CAMINHÕES DE TERRA 6M"/>
    <x v="0"/>
    <x v="1"/>
    <x v="302"/>
    <x v="89"/>
    <x v="640"/>
    <x v="459"/>
    <n v="5000"/>
    <x v="29"/>
    <s v="set-2025"/>
    <x v="8"/>
    <x v="2"/>
    <x v="0"/>
    <x v="2"/>
    <x v="37"/>
    <s v="ENTREGUE"/>
    <x v="1"/>
    <m/>
  </r>
  <r>
    <d v="2025-09-10T00:00:00"/>
    <x v="7"/>
    <x v="1"/>
    <x v="0"/>
    <s v="MAQUINA"/>
    <x v="1"/>
    <x v="1"/>
    <x v="302"/>
    <x v="89"/>
    <x v="641"/>
    <x v="526"/>
    <n v="3000"/>
    <x v="29"/>
    <s v="set-2025"/>
    <x v="8"/>
    <x v="2"/>
    <x v="0"/>
    <x v="2"/>
    <x v="37"/>
    <s v="ENTREGUE"/>
    <x v="1"/>
    <m/>
  </r>
  <r>
    <d v="2025-09-11T00:00:00"/>
    <x v="20"/>
    <x v="1"/>
    <x v="0"/>
    <s v="Bloco 19 vedação"/>
    <x v="36"/>
    <x v="1"/>
    <x v="303"/>
    <x v="90"/>
    <x v="642"/>
    <x v="527"/>
    <n v="900"/>
    <x v="30"/>
    <s v="set-2025"/>
    <x v="8"/>
    <x v="2"/>
    <x v="0"/>
    <x v="0"/>
    <x v="39"/>
    <s v="ENTREGUE"/>
    <x v="1"/>
    <m/>
  </r>
  <r>
    <d v="2025-09-11T00:00:00"/>
    <x v="20"/>
    <x v="1"/>
    <x v="0"/>
    <s v="FRETE"/>
    <x v="1"/>
    <x v="1"/>
    <x v="303"/>
    <x v="90"/>
    <x v="32"/>
    <x v="69"/>
    <n v="150"/>
    <x v="30"/>
    <s v="set-2025"/>
    <x v="8"/>
    <x v="2"/>
    <x v="0"/>
    <x v="0"/>
    <x v="39"/>
    <s v="ENTREGUE"/>
    <x v="1"/>
    <m/>
  </r>
  <r>
    <d v="2025-09-11T00:00:00"/>
    <x v="21"/>
    <x v="1"/>
    <x v="0"/>
    <s v="CALHA 2X32W 150005"/>
    <x v="29"/>
    <x v="1"/>
    <x v="304"/>
    <x v="28"/>
    <x v="104"/>
    <x v="487"/>
    <n v="1760"/>
    <x v="30"/>
    <s v="set-2025"/>
    <x v="17"/>
    <x v="0"/>
    <x v="0"/>
    <x v="2"/>
    <x v="40"/>
    <s v="ENTREGUE"/>
    <x v="1"/>
    <m/>
  </r>
  <r>
    <d v="2025-09-11T00:00:00"/>
    <x v="21"/>
    <x v="1"/>
    <x v="0"/>
    <s v="LAMP. TUBO LED 20,5W 6500K T8 BIV TASCHIBRA"/>
    <x v="31"/>
    <x v="1"/>
    <x v="304"/>
    <x v="28"/>
    <x v="105"/>
    <x v="106"/>
    <n v="512"/>
    <x v="30"/>
    <s v="set-2025"/>
    <x v="17"/>
    <x v="0"/>
    <x v="0"/>
    <x v="2"/>
    <x v="40"/>
    <s v="ENTREGUE"/>
    <x v="1"/>
    <m/>
  </r>
  <r>
    <d v="2025-09-11T00:00:00"/>
    <x v="4"/>
    <x v="2"/>
    <x v="0"/>
    <s v="CEMIX VALV.P/LAVATORIO - 124"/>
    <x v="4"/>
    <x v="1"/>
    <x v="305"/>
    <x v="3"/>
    <x v="259"/>
    <x v="238"/>
    <n v="33.599999999999994"/>
    <x v="30"/>
    <s v="set-2025"/>
    <x v="3"/>
    <x v="0"/>
    <x v="0"/>
    <x v="2"/>
    <x v="40"/>
    <s v="ENTREGUE"/>
    <x v="1"/>
    <m/>
  </r>
  <r>
    <d v="2025-09-11T00:00:00"/>
    <x v="4"/>
    <x v="2"/>
    <x v="0"/>
    <s v="ASTRA SIFAO SANFONADO COPO UNIVERSAL CR - SSUC2"/>
    <x v="4"/>
    <x v="1"/>
    <x v="305"/>
    <x v="3"/>
    <x v="643"/>
    <x v="528"/>
    <n v="101.25"/>
    <x v="30"/>
    <s v="set-2025"/>
    <x v="3"/>
    <x v="0"/>
    <x v="0"/>
    <x v="2"/>
    <x v="40"/>
    <s v="ENTREGUE"/>
    <x v="1"/>
    <m/>
  </r>
  <r>
    <d v="2025-09-11T00:00:00"/>
    <x v="4"/>
    <x v="2"/>
    <x v="0"/>
    <s v=" BLUKIT ACAB.ABS P/VALV.H.MAX/ASTR/DOC. CR 340310"/>
    <x v="3"/>
    <x v="1"/>
    <x v="305"/>
    <x v="3"/>
    <x v="644"/>
    <x v="529"/>
    <n v="507.70000000000005"/>
    <x v="30"/>
    <s v="set-2025"/>
    <x v="3"/>
    <x v="0"/>
    <x v="0"/>
    <x v="2"/>
    <x v="40"/>
    <s v="ENTREGUE"/>
    <x v="1"/>
    <m/>
  </r>
  <r>
    <d v="2025-09-11T00:00:00"/>
    <x v="4"/>
    <x v="2"/>
    <x v="0"/>
    <s v="TUPAN ASS.VOGUE LIFE FLOX PP CONV BR"/>
    <x v="1"/>
    <x v="1"/>
    <x v="305"/>
    <x v="3"/>
    <x v="645"/>
    <x v="530"/>
    <n v="110.39"/>
    <x v="30"/>
    <s v="set-2025"/>
    <x v="3"/>
    <x v="0"/>
    <x v="0"/>
    <x v="2"/>
    <x v="40"/>
    <s v="ENTREGUE"/>
    <x v="1"/>
    <m/>
  </r>
  <r>
    <d v="2025-09-11T00:00:00"/>
    <x v="4"/>
    <x v="2"/>
    <x v="0"/>
    <s v="METALON 25 X 25 GALVANIZADO 1,25MM 5,72 KG/BR"/>
    <x v="21"/>
    <x v="1"/>
    <x v="306"/>
    <x v="36"/>
    <x v="408"/>
    <x v="222"/>
    <n v="1207.26"/>
    <x v="30"/>
    <s v="set-2025"/>
    <x v="10"/>
    <x v="0"/>
    <x v="0"/>
    <x v="1"/>
    <x v="37"/>
    <s v="ENTREGUE"/>
    <x v="1"/>
    <m/>
  </r>
  <r>
    <d v="2025-09-11T00:00:00"/>
    <x v="4"/>
    <x v="2"/>
    <x v="0"/>
    <s v="CHAPA GALV.18 -1,25MM 2 X 1,20 -10,20 KG/M2"/>
    <x v="84"/>
    <x v="1"/>
    <x v="306"/>
    <x v="36"/>
    <x v="538"/>
    <x v="531"/>
    <n v="1527.03"/>
    <x v="30"/>
    <s v="set-2025"/>
    <x v="10"/>
    <x v="0"/>
    <x v="0"/>
    <x v="1"/>
    <x v="37"/>
    <s v="ENTREGUE"/>
    <x v="1"/>
    <m/>
  </r>
  <r>
    <d v="2025-09-11T00:00:00"/>
    <x v="4"/>
    <x v="2"/>
    <x v="0"/>
    <s v="ROLDANA 2.1/2 C/CAIXA E ROLAMENTO"/>
    <x v="7"/>
    <x v="1"/>
    <x v="306"/>
    <x v="36"/>
    <x v="646"/>
    <x v="532"/>
    <n v="52.96"/>
    <x v="30"/>
    <s v="set-2025"/>
    <x v="10"/>
    <x v="0"/>
    <x v="0"/>
    <x v="1"/>
    <x v="37"/>
    <s v="ENTREGUE"/>
    <x v="1"/>
    <m/>
  </r>
  <r>
    <d v="2025-09-11T00:00:00"/>
    <x v="4"/>
    <x v="2"/>
    <x v="0"/>
    <s v="METALON 60 X 40 GALVANIZADO 1,25MM 12,23 KG/BR"/>
    <x v="85"/>
    <x v="1"/>
    <x v="306"/>
    <x v="36"/>
    <x v="407"/>
    <x v="333"/>
    <n v="646.6"/>
    <x v="30"/>
    <s v="set-2025"/>
    <x v="10"/>
    <x v="0"/>
    <x v="0"/>
    <x v="1"/>
    <x v="37"/>
    <s v="ENTREGUE"/>
    <x v="1"/>
    <m/>
  </r>
  <r>
    <d v="2025-09-11T00:00:00"/>
    <x v="4"/>
    <x v="2"/>
    <x v="0"/>
    <s v="CANTONEIRA 1&quot; X 1/8 - 7,33 KG/BR"/>
    <x v="28"/>
    <x v="1"/>
    <x v="306"/>
    <x v="36"/>
    <x v="647"/>
    <x v="533"/>
    <n v="113.7"/>
    <x v="30"/>
    <s v="set-2025"/>
    <x v="10"/>
    <x v="0"/>
    <x v="0"/>
    <x v="1"/>
    <x v="37"/>
    <s v="ENTREGUE"/>
    <x v="1"/>
    <m/>
  </r>
  <r>
    <d v="2025-09-11T00:00:00"/>
    <x v="4"/>
    <x v="2"/>
    <x v="0"/>
    <s v="BARRA CHATA 1&quot; X 3/16 - 6,00 KG/BR"/>
    <x v="9"/>
    <x v="1"/>
    <x v="306"/>
    <x v="36"/>
    <x v="648"/>
    <x v="223"/>
    <n v="45.24"/>
    <x v="30"/>
    <s v="set-2025"/>
    <x v="10"/>
    <x v="0"/>
    <x v="0"/>
    <x v="1"/>
    <x v="37"/>
    <s v="ENTREGUE"/>
    <x v="1"/>
    <m/>
  </r>
  <r>
    <d v="2025-09-11T00:00:00"/>
    <x v="4"/>
    <x v="2"/>
    <x v="0"/>
    <s v="BARRA CHATA 1&quot; X 1/4 - 7,68 KG/BR"/>
    <x v="28"/>
    <x v="1"/>
    <x v="306"/>
    <x v="36"/>
    <x v="245"/>
    <x v="223"/>
    <n v="113.1"/>
    <x v="30"/>
    <s v="set-2025"/>
    <x v="10"/>
    <x v="0"/>
    <x v="0"/>
    <x v="1"/>
    <x v="37"/>
    <s v="ENTREGUE"/>
    <x v="1"/>
    <m/>
  </r>
  <r>
    <d v="2025-09-11T00:00:00"/>
    <x v="12"/>
    <x v="1"/>
    <x v="1"/>
    <s v="BETONEIRA 220V ( CONTRATO 23338)"/>
    <x v="1"/>
    <x v="1"/>
    <x v="307"/>
    <x v="21"/>
    <x v="649"/>
    <x v="43"/>
    <n v="350"/>
    <x v="30"/>
    <s v="set-2025"/>
    <x v="1"/>
    <x v="0"/>
    <x v="0"/>
    <x v="1"/>
    <x v="37"/>
    <s v="ENTREGUE"/>
    <x v="1"/>
    <m/>
  </r>
  <r>
    <d v="2025-09-11T00:00:00"/>
    <x v="4"/>
    <x v="2"/>
    <x v="0"/>
    <s v="CONDUITE PRE-ZINCADO B LEVE 3/4"/>
    <x v="15"/>
    <x v="5"/>
    <x v="308"/>
    <x v="30"/>
    <x v="154"/>
    <x v="519"/>
    <n v="421.5"/>
    <x v="31"/>
    <s v="set-2025"/>
    <x v="10"/>
    <x v="0"/>
    <x v="1"/>
    <x v="5"/>
    <x v="39"/>
    <s v="ENTREGUE"/>
    <x v="1"/>
    <m/>
  </r>
  <r>
    <d v="2025-09-11T00:00:00"/>
    <x v="4"/>
    <x v="2"/>
    <x v="0"/>
    <s v="CONDUITE PRE-ZINCADO C LEVE 1"/>
    <x v="3"/>
    <x v="5"/>
    <x v="308"/>
    <x v="30"/>
    <x v="650"/>
    <x v="534"/>
    <n v="174.5"/>
    <x v="31"/>
    <s v="set-2025"/>
    <x v="10"/>
    <x v="0"/>
    <x v="1"/>
    <x v="5"/>
    <x v="39"/>
    <s v="ENTREGUE"/>
    <x v="1"/>
    <m/>
  </r>
  <r>
    <d v="2025-09-11T00:00:00"/>
    <x v="4"/>
    <x v="2"/>
    <x v="0"/>
    <s v="CONDUITE PRE-ZINCADO D MEDIO 1 1/4"/>
    <x v="28"/>
    <x v="5"/>
    <x v="308"/>
    <x v="30"/>
    <x v="651"/>
    <x v="535"/>
    <n v="529.5"/>
    <x v="31"/>
    <s v="set-2025"/>
    <x v="10"/>
    <x v="0"/>
    <x v="1"/>
    <x v="5"/>
    <x v="39"/>
    <s v="ENTREGUE"/>
    <x v="1"/>
    <m/>
  </r>
  <r>
    <d v="2025-09-11T00:00:00"/>
    <x v="4"/>
    <x v="2"/>
    <x v="0"/>
    <s v="CONDUITE PRE-ZINCADO F MEDIO 2"/>
    <x v="2"/>
    <x v="5"/>
    <x v="308"/>
    <x v="30"/>
    <x v="652"/>
    <x v="412"/>
    <n v="219.2"/>
    <x v="31"/>
    <s v="set-2025"/>
    <x v="10"/>
    <x v="0"/>
    <x v="1"/>
    <x v="5"/>
    <x v="39"/>
    <s v="ENTREGUE"/>
    <x v="1"/>
    <m/>
  </r>
  <r>
    <d v="2025-09-11T00:00:00"/>
    <x v="4"/>
    <x v="2"/>
    <x v="0"/>
    <s v="DAISA DAILET MULTIPLO S/TAMPA B 1 100X"/>
    <x v="15"/>
    <x v="1"/>
    <x v="308"/>
    <x v="30"/>
    <x v="653"/>
    <x v="536"/>
    <n v="289.5"/>
    <x v="31"/>
    <s v="set-2025"/>
    <x v="10"/>
    <x v="0"/>
    <x v="1"/>
    <x v="5"/>
    <x v="39"/>
    <s v="ENTREGUE"/>
    <x v="1"/>
    <m/>
  </r>
  <r>
    <d v="2025-09-11T00:00:00"/>
    <x v="4"/>
    <x v="2"/>
    <x v="0"/>
    <s v="DAISA DAILET MULTIPLO S/TAMPA C 11/4 110X"/>
    <x v="3"/>
    <x v="1"/>
    <x v="308"/>
    <x v="30"/>
    <x v="654"/>
    <x v="537"/>
    <n v="126.5"/>
    <x v="31"/>
    <s v="set-2025"/>
    <x v="10"/>
    <x v="0"/>
    <x v="1"/>
    <x v="5"/>
    <x v="39"/>
    <s v="ENTREGUE"/>
    <x v="1"/>
    <m/>
  </r>
  <r>
    <d v="2025-09-11T00:00:00"/>
    <x v="4"/>
    <x v="2"/>
    <x v="0"/>
    <s v="DAISA UNIDUT 09 CONICO 1 UCN100C-PB"/>
    <x v="46"/>
    <x v="1"/>
    <x v="308"/>
    <x v="30"/>
    <x v="655"/>
    <x v="538"/>
    <n v="204"/>
    <x v="31"/>
    <s v="set-2025"/>
    <x v="10"/>
    <x v="0"/>
    <x v="1"/>
    <x v="5"/>
    <x v="39"/>
    <s v="ENTREGUE"/>
    <x v="1"/>
    <m/>
  </r>
  <r>
    <d v="2025-09-11T00:00:00"/>
    <x v="4"/>
    <x v="2"/>
    <x v="0"/>
    <s v="DAISA UNIDUT 10 CONICO 1 1/4 UC110C-PB"/>
    <x v="25"/>
    <x v="1"/>
    <x v="308"/>
    <x v="30"/>
    <x v="656"/>
    <x v="539"/>
    <n v="173.75"/>
    <x v="31"/>
    <s v="set-2025"/>
    <x v="10"/>
    <x v="0"/>
    <x v="1"/>
    <x v="5"/>
    <x v="39"/>
    <s v="ENTREGUE"/>
    <x v="1"/>
    <m/>
  </r>
  <r>
    <d v="2025-09-11T00:00:00"/>
    <x v="4"/>
    <x v="2"/>
    <x v="0"/>
    <s v="DAISA UNIDUT 36 RETO C 1 URN100C"/>
    <x v="15"/>
    <x v="1"/>
    <x v="308"/>
    <x v="30"/>
    <x v="657"/>
    <x v="540"/>
    <n v="99"/>
    <x v="31"/>
    <s v="set-2025"/>
    <x v="10"/>
    <x v="0"/>
    <x v="1"/>
    <x v="5"/>
    <x v="39"/>
    <s v="ENTREGUE"/>
    <x v="1"/>
    <m/>
  </r>
  <r>
    <d v="2025-09-11T00:00:00"/>
    <x v="12"/>
    <x v="1"/>
    <x v="6"/>
    <s v="FUTURA FUTURIT ESM SINT.BRILHO PLATINA 3,6L"/>
    <x v="2"/>
    <x v="6"/>
    <x v="309"/>
    <x v="13"/>
    <x v="658"/>
    <x v="42"/>
    <n v="359.6"/>
    <x v="31"/>
    <s v="set-2025"/>
    <x v="13"/>
    <x v="0"/>
    <x v="0"/>
    <x v="5"/>
    <x v="39"/>
    <s v="ENTREGUE"/>
    <x v="1"/>
    <m/>
  </r>
  <r>
    <d v="2025-09-11T00:00:00"/>
    <x v="12"/>
    <x v="1"/>
    <x v="6"/>
    <s v="ITAQUA AGUARRAZ 5L"/>
    <x v="1"/>
    <x v="6"/>
    <x v="309"/>
    <x v="13"/>
    <x v="313"/>
    <x v="203"/>
    <n v="69.900000000000006"/>
    <x v="31"/>
    <s v="set-2025"/>
    <x v="13"/>
    <x v="0"/>
    <x v="0"/>
    <x v="5"/>
    <x v="39"/>
    <s v="ENTREGUE"/>
    <x v="1"/>
    <m/>
  </r>
  <r>
    <d v="2025-09-11T00:00:00"/>
    <x v="12"/>
    <x v="1"/>
    <x v="6"/>
    <s v="ITAQUA THINNER 116 5L"/>
    <x v="1"/>
    <x v="6"/>
    <x v="309"/>
    <x v="13"/>
    <x v="314"/>
    <x v="203"/>
    <n v="69.900000000000006"/>
    <x v="31"/>
    <s v="set-2025"/>
    <x v="13"/>
    <x v="0"/>
    <x v="0"/>
    <x v="5"/>
    <x v="39"/>
    <s v="ENTREGUE"/>
    <x v="1"/>
    <m/>
  </r>
  <r>
    <d v="2025-09-11T00:00:00"/>
    <x v="12"/>
    <x v="1"/>
    <x v="6"/>
    <s v="ROMA 301/005 TRINCHA CABO PRETO/CERDA GRIS 301 2&quot;"/>
    <x v="2"/>
    <x v="1"/>
    <x v="309"/>
    <x v="13"/>
    <x v="315"/>
    <x v="41"/>
    <n v="19.96"/>
    <x v="31"/>
    <s v="set-2025"/>
    <x v="13"/>
    <x v="0"/>
    <x v="0"/>
    <x v="5"/>
    <x v="39"/>
    <s v="ENTREGUE"/>
    <x v="1"/>
    <m/>
  </r>
  <r>
    <d v="2025-09-11T00:00:00"/>
    <x v="12"/>
    <x v="1"/>
    <x v="6"/>
    <s v="ROMA 430-09 ROLO ESPUMA POLIESTER 9CM PRETO"/>
    <x v="3"/>
    <x v="1"/>
    <x v="309"/>
    <x v="13"/>
    <x v="659"/>
    <x v="41"/>
    <n v="49.900000000000006"/>
    <x v="31"/>
    <s v="set-2025"/>
    <x v="13"/>
    <x v="0"/>
    <x v="0"/>
    <x v="5"/>
    <x v="39"/>
    <s v="ENTREGUE"/>
    <x v="1"/>
    <m/>
  </r>
  <r>
    <d v="2025-09-11T00:00:00"/>
    <x v="12"/>
    <x v="1"/>
    <x v="6"/>
    <s v="ROMA 430-15 ROLO ESPUMA POLIESTER 15CM PRETO"/>
    <x v="3"/>
    <x v="1"/>
    <x v="309"/>
    <x v="13"/>
    <x v="660"/>
    <x v="40"/>
    <n v="69.900000000000006"/>
    <x v="31"/>
    <s v="set-2025"/>
    <x v="13"/>
    <x v="0"/>
    <x v="0"/>
    <x v="5"/>
    <x v="39"/>
    <s v="ENTREGUE"/>
    <x v="1"/>
    <m/>
  </r>
  <r>
    <d v="2025-09-11T00:00:00"/>
    <x v="17"/>
    <x v="1"/>
    <x v="0"/>
    <s v="CALHA GALV.33CM X 26 (0,50MM) SOB.MEDIDA"/>
    <x v="43"/>
    <x v="8"/>
    <x v="310"/>
    <x v="3"/>
    <x v="661"/>
    <x v="541"/>
    <n v="1221.5999999999999"/>
    <x v="31"/>
    <s v="set-2025"/>
    <x v="17"/>
    <x v="0"/>
    <x v="1"/>
    <x v="0"/>
    <x v="41"/>
    <s v="ENTREGUE"/>
    <x v="1"/>
    <m/>
  </r>
  <r>
    <d v="2025-09-11T00:00:00"/>
    <x v="4"/>
    <x v="2"/>
    <x v="0"/>
    <s v="DISCO ICDER DEEP CUT 9&quot; X 2,0 X 7/8 CX25"/>
    <x v="3"/>
    <x v="1"/>
    <x v="311"/>
    <x v="36"/>
    <x v="662"/>
    <x v="542"/>
    <n v="89.1"/>
    <x v="31"/>
    <s v="set-2025"/>
    <x v="10"/>
    <x v="0"/>
    <x v="0"/>
    <x v="1"/>
    <x v="40"/>
    <s v="ENTREGUE"/>
    <x v="1"/>
    <m/>
  </r>
  <r>
    <d v="2025-09-11T00:00:00"/>
    <x v="4"/>
    <x v="2"/>
    <x v="0"/>
    <s v="DISCO ICDER DEEP CUT 4.1/2 X 1,6 X 7/8 CX25"/>
    <x v="25"/>
    <x v="1"/>
    <x v="311"/>
    <x v="36"/>
    <x v="663"/>
    <x v="543"/>
    <n v="60.5"/>
    <x v="31"/>
    <s v="set-2025"/>
    <x v="10"/>
    <x v="0"/>
    <x v="0"/>
    <x v="1"/>
    <x v="40"/>
    <s v="ENTREGUE"/>
    <x v="1"/>
    <m/>
  </r>
  <r>
    <d v="2025-09-11T00:00:00"/>
    <x v="4"/>
    <x v="2"/>
    <x v="0"/>
    <s v="GALVANITEX SOLVENTEX CINZA CLARO FOSCO 3,6LTS COD540"/>
    <x v="1"/>
    <x v="6"/>
    <x v="311"/>
    <x v="36"/>
    <x v="664"/>
    <x v="544"/>
    <n v="79.239999999999995"/>
    <x v="31"/>
    <s v="set-2025"/>
    <x v="10"/>
    <x v="0"/>
    <x v="0"/>
    <x v="1"/>
    <x v="40"/>
    <s v="ENTREGUE"/>
    <x v="1"/>
    <m/>
  </r>
  <r>
    <d v="2025-09-11T00:00:00"/>
    <x v="4"/>
    <x v="2"/>
    <x v="0"/>
    <s v="ZARCAO ARIMEL PRETO/CHUMBO ACABAMENTO DUPL. FUNC. 20 LTS"/>
    <x v="1"/>
    <x v="14"/>
    <x v="311"/>
    <x v="36"/>
    <x v="665"/>
    <x v="545"/>
    <n v="225"/>
    <x v="31"/>
    <s v="set-2025"/>
    <x v="10"/>
    <x v="0"/>
    <x v="0"/>
    <x v="1"/>
    <x v="40"/>
    <s v="ENTREGUE"/>
    <x v="1"/>
    <m/>
  </r>
  <r>
    <d v="2025-09-11T00:00:00"/>
    <x v="4"/>
    <x v="2"/>
    <x v="0"/>
    <s v="TUBO GALV.LEVE 1.1/2X1,95MM 38,1 S/ROS12,46 KG"/>
    <x v="25"/>
    <x v="5"/>
    <x v="311"/>
    <x v="36"/>
    <x v="666"/>
    <x v="222"/>
    <n v="264.75"/>
    <x v="31"/>
    <s v="set-2025"/>
    <x v="10"/>
    <x v="0"/>
    <x v="0"/>
    <x v="1"/>
    <x v="40"/>
    <s v="ENTREGUE"/>
    <x v="1"/>
    <m/>
  </r>
  <r>
    <d v="2025-09-11T00:00:00"/>
    <x v="4"/>
    <x v="2"/>
    <x v="0"/>
    <s v="TUBO GALV.LEVE 2&quot;X1,95MM 50,80 S/ROS-15,00 KG"/>
    <x v="15"/>
    <x v="5"/>
    <x v="311"/>
    <x v="36"/>
    <x v="244"/>
    <x v="222"/>
    <n v="317.7"/>
    <x v="31"/>
    <s v="set-2025"/>
    <x v="10"/>
    <x v="0"/>
    <x v="0"/>
    <x v="1"/>
    <x v="40"/>
    <s v="ENTREGUE"/>
    <x v="1"/>
    <m/>
  </r>
  <r>
    <d v="2025-09-11T00:00:00"/>
    <x v="4"/>
    <x v="2"/>
    <x v="0"/>
    <s v="METALON 70 X 30 - 1,50MM - C/ 6,00MT 13,95 KG/BR"/>
    <x v="66"/>
    <x v="5"/>
    <x v="311"/>
    <x v="36"/>
    <x v="667"/>
    <x v="442"/>
    <n v="247.51999999999998"/>
    <x v="31"/>
    <s v="set-2025"/>
    <x v="10"/>
    <x v="0"/>
    <x v="0"/>
    <x v="1"/>
    <x v="40"/>
    <s v="ENTREGUE"/>
    <x v="1"/>
    <m/>
  </r>
  <r>
    <d v="2025-09-12T00:00:00"/>
    <x v="7"/>
    <x v="1"/>
    <x v="1"/>
    <s v="WC QUIMICO LIMPEZA SEMANAL"/>
    <x v="1"/>
    <x v="1"/>
    <x v="312"/>
    <x v="91"/>
    <x v="668"/>
    <x v="546"/>
    <n v="770"/>
    <x v="31"/>
    <s v="set-2025"/>
    <x v="3"/>
    <x v="0"/>
    <x v="0"/>
    <x v="1"/>
    <x v="40"/>
    <s v="ENTREGUE"/>
    <x v="1"/>
    <m/>
  </r>
  <r>
    <d v="2025-09-12T00:00:00"/>
    <x v="12"/>
    <x v="1"/>
    <x v="1"/>
    <s v="ANDAIME 1,5 X 1,5  "/>
    <x v="8"/>
    <x v="1"/>
    <x v="313"/>
    <x v="21"/>
    <x v="669"/>
    <x v="77"/>
    <n v="84"/>
    <x v="31"/>
    <s v="set-2025"/>
    <x v="12"/>
    <x v="0"/>
    <x v="0"/>
    <x v="1"/>
    <x v="40"/>
    <s v="ENTREGUE"/>
    <x v="1"/>
    <m/>
  </r>
  <r>
    <d v="2025-09-12T00:00:00"/>
    <x v="12"/>
    <x v="1"/>
    <x v="1"/>
    <s v="PLATAFORMA 1,5 (CONTRATO 23327)"/>
    <x v="8"/>
    <x v="1"/>
    <x v="313"/>
    <x v="21"/>
    <x v="670"/>
    <x v="78"/>
    <n v="168"/>
    <x v="31"/>
    <s v="set-2025"/>
    <x v="12"/>
    <x v="0"/>
    <x v="0"/>
    <x v="1"/>
    <x v="40"/>
    <s v="ENTREGUE"/>
    <x v="1"/>
    <m/>
  </r>
  <r>
    <d v="2025-09-12T00:00:00"/>
    <x v="12"/>
    <x v="1"/>
    <x v="1"/>
    <s v="DIAGONAIS"/>
    <x v="1"/>
    <x v="1"/>
    <x v="313"/>
    <x v="21"/>
    <x v="277"/>
    <x v="80"/>
    <n v="0"/>
    <x v="31"/>
    <s v="set-2025"/>
    <x v="12"/>
    <x v="0"/>
    <x v="0"/>
    <x v="1"/>
    <x v="40"/>
    <s v="ENTREGUE"/>
    <x v="1"/>
    <m/>
  </r>
  <r>
    <d v="2025-09-12T00:00:00"/>
    <x v="12"/>
    <x v="1"/>
    <x v="1"/>
    <s v="ANDAIME 1,5 X 1,5 (CONTRATO 23358)"/>
    <x v="8"/>
    <x v="1"/>
    <x v="314"/>
    <x v="21"/>
    <x v="671"/>
    <x v="77"/>
    <n v="84"/>
    <x v="31"/>
    <s v="set-2025"/>
    <x v="12"/>
    <x v="0"/>
    <x v="0"/>
    <x v="1"/>
    <x v="40"/>
    <s v="ENTREGUE"/>
    <x v="1"/>
    <m/>
  </r>
  <r>
    <d v="2025-09-12T00:00:00"/>
    <x v="12"/>
    <x v="1"/>
    <x v="1"/>
    <s v="DIAGONAIS"/>
    <x v="1"/>
    <x v="1"/>
    <x v="314"/>
    <x v="21"/>
    <x v="277"/>
    <x v="80"/>
    <n v="0"/>
    <x v="31"/>
    <s v="set-2025"/>
    <x v="12"/>
    <x v="0"/>
    <x v="0"/>
    <x v="1"/>
    <x v="40"/>
    <s v="ENTREGUE"/>
    <x v="1"/>
    <m/>
  </r>
  <r>
    <d v="2025-09-12T00:00:00"/>
    <x v="4"/>
    <x v="2"/>
    <x v="1"/>
    <s v="CAÇAMBA"/>
    <x v="1"/>
    <x v="1"/>
    <x v="315"/>
    <x v="6"/>
    <x v="1"/>
    <x v="24"/>
    <n v="200"/>
    <x v="31"/>
    <s v="set-2025"/>
    <x v="1"/>
    <x v="0"/>
    <x v="0"/>
    <x v="1"/>
    <x v="40"/>
    <s v="ENTREGUE"/>
    <x v="1"/>
    <m/>
  </r>
  <r>
    <d v="2025-09-12T00:00:00"/>
    <x v="14"/>
    <x v="1"/>
    <x v="0"/>
    <s v="AMANCO TUBO 6M ESG. 100MM"/>
    <x v="15"/>
    <x v="8"/>
    <x v="316"/>
    <x v="3"/>
    <x v="379"/>
    <x v="547"/>
    <n v="354.9"/>
    <x v="31"/>
    <s v="set-2025"/>
    <x v="3"/>
    <x v="0"/>
    <x v="0"/>
    <x v="5"/>
    <x v="39"/>
    <s v="ENTREGUE"/>
    <x v="1"/>
    <m/>
  </r>
  <r>
    <d v="2025-09-12T00:00:00"/>
    <x v="14"/>
    <x v="1"/>
    <x v="0"/>
    <s v="AMANCO JOELHO 90 ESG. 100MM"/>
    <x v="2"/>
    <x v="1"/>
    <x v="316"/>
    <x v="3"/>
    <x v="13"/>
    <x v="13"/>
    <n v="19.12"/>
    <x v="31"/>
    <s v="set-2025"/>
    <x v="3"/>
    <x v="0"/>
    <x v="0"/>
    <x v="5"/>
    <x v="39"/>
    <s v="ENTREGUE"/>
    <x v="1"/>
    <m/>
  </r>
  <r>
    <d v="2025-09-12T00:00:00"/>
    <x v="17"/>
    <x v="1"/>
    <x v="0"/>
    <s v="BLOCO CIMENTO C/ FUNDO VED. 14X19X39"/>
    <x v="86"/>
    <x v="1"/>
    <x v="317"/>
    <x v="92"/>
    <x v="672"/>
    <x v="548"/>
    <n v="1288.8399999999999"/>
    <x v="31"/>
    <s v="set-2025"/>
    <x v="13"/>
    <x v="0"/>
    <x v="0"/>
    <x v="5"/>
    <x v="39"/>
    <s v="ENTREGUE"/>
    <x v="1"/>
    <m/>
  </r>
  <r>
    <d v="2025-09-12T00:00:00"/>
    <x v="23"/>
    <x v="1"/>
    <x v="0"/>
    <s v="MASSA CORRIDA 25KG BALDE FUTURA"/>
    <x v="9"/>
    <x v="16"/>
    <x v="318"/>
    <x v="29"/>
    <x v="319"/>
    <x v="462"/>
    <n v="429"/>
    <x v="31"/>
    <s v="set-2025"/>
    <x v="33"/>
    <x v="0"/>
    <x v="0"/>
    <x v="5"/>
    <x v="39"/>
    <s v="ENTREGUE"/>
    <x v="1"/>
    <m/>
  </r>
  <r>
    <d v="2025-09-12T00:00:00"/>
    <x v="23"/>
    <x v="1"/>
    <x v="0"/>
    <s v="GESSO LENTO 40KG SIQUE"/>
    <x v="1"/>
    <x v="0"/>
    <x v="318"/>
    <x v="29"/>
    <x v="571"/>
    <x v="463"/>
    <n v="48"/>
    <x v="31"/>
    <s v="set-2025"/>
    <x v="33"/>
    <x v="0"/>
    <x v="0"/>
    <x v="5"/>
    <x v="39"/>
    <s v="ENTREGUE"/>
    <x v="1"/>
    <m/>
  </r>
  <r>
    <d v="2025-09-15T00:00:00"/>
    <x v="18"/>
    <x v="2"/>
    <x v="1"/>
    <s v="CAÇAMBA"/>
    <x v="1"/>
    <x v="1"/>
    <x v="319"/>
    <x v="85"/>
    <x v="1"/>
    <x v="43"/>
    <n v="350"/>
    <x v="32"/>
    <s v="set-2025"/>
    <x v="5"/>
    <x v="0"/>
    <x v="0"/>
    <x v="1"/>
    <x v="39"/>
    <s v="ENTREGUE"/>
    <x v="1"/>
    <m/>
  </r>
  <r>
    <d v="2025-09-15T00:00:00"/>
    <x v="14"/>
    <x v="1"/>
    <x v="6"/>
    <s v="TINTA PISO AZUL 18L FUTURA"/>
    <x v="1"/>
    <x v="14"/>
    <x v="320"/>
    <x v="29"/>
    <x v="187"/>
    <x v="107"/>
    <n v="240"/>
    <x v="32"/>
    <s v="set-2025"/>
    <x v="33"/>
    <x v="0"/>
    <x v="0"/>
    <x v="2"/>
    <x v="41"/>
    <s v="ENTREGUE"/>
    <x v="1"/>
    <m/>
  </r>
  <r>
    <d v="2025-09-15T00:00:00"/>
    <x v="9"/>
    <x v="1"/>
    <x v="0"/>
    <s v="GRAMA ESMERALDA"/>
    <x v="15"/>
    <x v="3"/>
    <x v="321"/>
    <x v="88"/>
    <x v="629"/>
    <x v="206"/>
    <n v="180"/>
    <x v="32"/>
    <s v="set-2025"/>
    <x v="5"/>
    <x v="0"/>
    <x v="0"/>
    <x v="4"/>
    <x v="42"/>
    <s v="ENTREGUE"/>
    <x v="1"/>
    <m/>
  </r>
  <r>
    <d v="2025-09-15T00:00:00"/>
    <x v="4"/>
    <x v="2"/>
    <x v="0"/>
    <s v="PISO AZUL 18L SUVINIL"/>
    <x v="4"/>
    <x v="14"/>
    <x v="322"/>
    <x v="29"/>
    <x v="317"/>
    <x v="549"/>
    <n v="1049.6999999999998"/>
    <x v="32"/>
    <s v="set-2025"/>
    <x v="18"/>
    <x v="0"/>
    <x v="0"/>
    <x v="2"/>
    <x v="41"/>
    <s v="ENTREGUE"/>
    <x v="1"/>
    <m/>
  </r>
  <r>
    <d v="2025-09-15T00:00:00"/>
    <x v="4"/>
    <x v="2"/>
    <x v="0"/>
    <s v="BAUTECH 7000 - 18KG"/>
    <x v="14"/>
    <x v="1"/>
    <x v="322"/>
    <x v="29"/>
    <x v="673"/>
    <x v="550"/>
    <n v="799.5"/>
    <x v="32"/>
    <s v="set-2025"/>
    <x v="18"/>
    <x v="0"/>
    <x v="0"/>
    <x v="2"/>
    <x v="41"/>
    <s v="ENTREGUE"/>
    <x v="1"/>
    <m/>
  </r>
  <r>
    <d v="2025-09-15T00:00:00"/>
    <x v="4"/>
    <x v="2"/>
    <x v="0"/>
    <s v="BROXA RETANGULAR 800/1 15X5,6CM ATLAS"/>
    <x v="4"/>
    <x v="1"/>
    <x v="322"/>
    <x v="29"/>
    <x v="674"/>
    <x v="184"/>
    <n v="19.5"/>
    <x v="32"/>
    <s v="set-2025"/>
    <x v="18"/>
    <x v="0"/>
    <x v="0"/>
    <x v="2"/>
    <x v="41"/>
    <s v="ENTREGUE"/>
    <x v="1"/>
    <m/>
  </r>
  <r>
    <d v="2025-09-15T00:00:00"/>
    <x v="23"/>
    <x v="1"/>
    <x v="0"/>
    <s v="CALHA 2X32W 150005"/>
    <x v="9"/>
    <x v="1"/>
    <x v="323"/>
    <x v="28"/>
    <x v="104"/>
    <x v="487"/>
    <n v="330"/>
    <x v="32"/>
    <s v="set-2025"/>
    <x v="3"/>
    <x v="0"/>
    <x v="0"/>
    <x v="1"/>
    <x v="39"/>
    <s v="ENTREGUE"/>
    <x v="1"/>
    <m/>
  </r>
  <r>
    <d v="2025-09-15T00:00:00"/>
    <x v="23"/>
    <x v="1"/>
    <x v="0"/>
    <s v="LAMP. TUBO LED 20,5W 6500K T8 BIV TASCHIBRA"/>
    <x v="17"/>
    <x v="1"/>
    <x v="323"/>
    <x v="28"/>
    <x v="105"/>
    <x v="106"/>
    <n v="96"/>
    <x v="32"/>
    <s v="set-2025"/>
    <x v="3"/>
    <x v="0"/>
    <x v="0"/>
    <x v="1"/>
    <x v="39"/>
    <s v="ENTREGUE"/>
    <x v="1"/>
    <m/>
  </r>
  <r>
    <d v="2025-09-15T00:00:00"/>
    <x v="23"/>
    <x v="1"/>
    <x v="6"/>
    <s v="SUPER RENDIMENTO BRANCO 18L FUTURA"/>
    <x v="1"/>
    <x v="14"/>
    <x v="324"/>
    <x v="77"/>
    <x v="272"/>
    <x v="551"/>
    <n v="289"/>
    <x v="32"/>
    <s v="set-2025"/>
    <x v="1"/>
    <x v="0"/>
    <x v="1"/>
    <x v="2"/>
    <x v="41"/>
    <s v="ENTREGUE"/>
    <x v="1"/>
    <m/>
  </r>
  <r>
    <d v="2025-09-15T00:00:00"/>
    <x v="23"/>
    <x v="1"/>
    <x v="4"/>
    <s v="CABO FLEX COBRECOM 2,50 MM C/100M AZUL CLARO"/>
    <x v="4"/>
    <x v="9"/>
    <x v="325"/>
    <x v="30"/>
    <x v="675"/>
    <x v="552"/>
    <n v="574.5"/>
    <x v="32"/>
    <s v="set-2025"/>
    <x v="17"/>
    <x v="0"/>
    <x v="1"/>
    <x v="2"/>
    <x v="41"/>
    <s v="ENTREGUE"/>
    <x v="1"/>
    <m/>
  </r>
  <r>
    <d v="2025-09-15T00:00:00"/>
    <x v="23"/>
    <x v="1"/>
    <x v="4"/>
    <s v="CABO FLEX COBRECOM 2,50 MM C/100M PRETO"/>
    <x v="4"/>
    <x v="9"/>
    <x v="325"/>
    <x v="30"/>
    <x v="676"/>
    <x v="552"/>
    <n v="574.5"/>
    <x v="32"/>
    <s v="set-2025"/>
    <x v="17"/>
    <x v="0"/>
    <x v="1"/>
    <x v="2"/>
    <x v="41"/>
    <s v="ENTREGUE"/>
    <x v="1"/>
    <m/>
  </r>
  <r>
    <d v="2025-09-15T00:00:00"/>
    <x v="23"/>
    <x v="1"/>
    <x v="4"/>
    <s v="CJ.RADIAL S/PL 1 TOMADA 10A 1801.135"/>
    <x v="32"/>
    <x v="1"/>
    <x v="325"/>
    <x v="30"/>
    <x v="677"/>
    <x v="553"/>
    <n v="51.1"/>
    <x v="32"/>
    <s v="set-2025"/>
    <x v="17"/>
    <x v="0"/>
    <x v="1"/>
    <x v="2"/>
    <x v="41"/>
    <s v="ENTREGUE"/>
    <x v="1"/>
    <m/>
  </r>
  <r>
    <d v="2025-09-15T00:00:00"/>
    <x v="23"/>
    <x v="1"/>
    <x v="4"/>
    <s v="CONDUITE PRE-ZINCADO B LEVE 3/4"/>
    <x v="3"/>
    <x v="5"/>
    <x v="325"/>
    <x v="30"/>
    <x v="154"/>
    <x v="554"/>
    <n v="141"/>
    <x v="32"/>
    <s v="set-2025"/>
    <x v="17"/>
    <x v="0"/>
    <x v="1"/>
    <x v="2"/>
    <x v="41"/>
    <s v="ENTREGUE"/>
    <x v="1"/>
    <m/>
  </r>
  <r>
    <d v="2025-09-15T00:00:00"/>
    <x v="23"/>
    <x v="1"/>
    <x v="4"/>
    <s v="DAISA DAILET MULTIPLO S/TAMPA A 3/4 034X"/>
    <x v="32"/>
    <x v="1"/>
    <x v="325"/>
    <x v="30"/>
    <x v="156"/>
    <x v="498"/>
    <n v="86.100000000000009"/>
    <x v="32"/>
    <s v="set-2025"/>
    <x v="17"/>
    <x v="0"/>
    <x v="1"/>
    <x v="2"/>
    <x v="41"/>
    <s v="ENTREGUE"/>
    <x v="1"/>
    <m/>
  </r>
  <r>
    <d v="2025-09-15T00:00:00"/>
    <x v="23"/>
    <x v="1"/>
    <x v="4"/>
    <s v="DAISA PLACA P/DAILET A 3/4 1 TOMADA NOVA"/>
    <x v="32"/>
    <x v="1"/>
    <x v="325"/>
    <x v="30"/>
    <x v="678"/>
    <x v="555"/>
    <n v="28.84"/>
    <x v="32"/>
    <s v="set-2025"/>
    <x v="17"/>
    <x v="0"/>
    <x v="1"/>
    <x v="2"/>
    <x v="41"/>
    <s v="ENTREGUE"/>
    <x v="1"/>
    <m/>
  </r>
  <r>
    <d v="2025-09-15T00:00:00"/>
    <x v="23"/>
    <x v="1"/>
    <x v="4"/>
    <s v="DAISA UNIDUT 08 CONICO 3/4 UCN034C-PB"/>
    <x v="32"/>
    <x v="1"/>
    <x v="325"/>
    <x v="30"/>
    <x v="159"/>
    <x v="61"/>
    <n v="30.800000000000004"/>
    <x v="32"/>
    <s v="set-2025"/>
    <x v="17"/>
    <x v="0"/>
    <x v="1"/>
    <x v="2"/>
    <x v="41"/>
    <s v="ENTREGUE"/>
    <x v="1"/>
    <m/>
  </r>
  <r>
    <d v="2025-09-15T00:00:00"/>
    <x v="23"/>
    <x v="1"/>
    <x v="4"/>
    <s v="DAISA UNIDUT 35 RETO B 3/4 URN034C"/>
    <x v="32"/>
    <x v="1"/>
    <x v="325"/>
    <x v="30"/>
    <x v="160"/>
    <x v="60"/>
    <n v="39.199999999999996"/>
    <x v="32"/>
    <s v="set-2025"/>
    <x v="17"/>
    <x v="0"/>
    <x v="1"/>
    <x v="2"/>
    <x v="41"/>
    <s v="ENTREGUE"/>
    <x v="1"/>
    <m/>
  </r>
  <r>
    <d v="2025-09-15T00:00:00"/>
    <x v="23"/>
    <x v="1"/>
    <x v="4"/>
    <s v="FITA ISOLANTE TIGRE USO GERAL 20MTS"/>
    <x v="7"/>
    <x v="1"/>
    <x v="325"/>
    <x v="30"/>
    <x v="163"/>
    <x v="188"/>
    <n v="14.3"/>
    <x v="32"/>
    <s v="set-2025"/>
    <x v="17"/>
    <x v="0"/>
    <x v="1"/>
    <x v="2"/>
    <x v="41"/>
    <s v="ENTREGUE"/>
    <x v="1"/>
    <m/>
  </r>
  <r>
    <d v="2025-09-15T00:00:00"/>
    <x v="21"/>
    <x v="1"/>
    <x v="4"/>
    <s v="ABRACADEIRA D C/CUNHA PERFILACO B 3/4 C/100"/>
    <x v="1"/>
    <x v="7"/>
    <x v="326"/>
    <x v="30"/>
    <x v="598"/>
    <x v="556"/>
    <n v="42.3"/>
    <x v="32"/>
    <s v="set-2025"/>
    <x v="3"/>
    <x v="0"/>
    <x v="1"/>
    <x v="2"/>
    <x v="41"/>
    <s v="ENTREGUE"/>
    <x v="1"/>
    <m/>
  </r>
  <r>
    <d v="2025-09-15T00:00:00"/>
    <x v="21"/>
    <x v="1"/>
    <x v="4"/>
    <s v="BRASFORT PARAFUSO C/BUCHA 6 C/8"/>
    <x v="2"/>
    <x v="1"/>
    <x v="326"/>
    <x v="30"/>
    <x v="679"/>
    <x v="557"/>
    <n v="15.2"/>
    <x v="32"/>
    <s v="set-2025"/>
    <x v="3"/>
    <x v="0"/>
    <x v="1"/>
    <x v="2"/>
    <x v="41"/>
    <s v="ENTREGUE"/>
    <x v="1"/>
    <m/>
  </r>
  <r>
    <d v="2025-09-15T00:00:00"/>
    <x v="21"/>
    <x v="1"/>
    <x v="4"/>
    <s v="CONDUITE PRE-ZINCADO B LEVE 3/4"/>
    <x v="0"/>
    <x v="5"/>
    <x v="326"/>
    <x v="30"/>
    <x v="154"/>
    <x v="519"/>
    <n v="281"/>
    <x v="32"/>
    <s v="set-2025"/>
    <x v="3"/>
    <x v="0"/>
    <x v="1"/>
    <x v="2"/>
    <x v="41"/>
    <s v="ENTREGUE"/>
    <x v="1"/>
    <m/>
  </r>
  <r>
    <d v="2025-09-15T00:00:00"/>
    <x v="21"/>
    <x v="1"/>
    <x v="4"/>
    <s v="DAISA DAILET MULTIPLO S/TAMPA A 3/4 034X"/>
    <x v="66"/>
    <x v="1"/>
    <x v="326"/>
    <x v="30"/>
    <x v="156"/>
    <x v="498"/>
    <n v="172.20000000000002"/>
    <x v="32"/>
    <s v="set-2025"/>
    <x v="3"/>
    <x v="0"/>
    <x v="1"/>
    <x v="2"/>
    <x v="41"/>
    <s v="ENTREGUE"/>
    <x v="1"/>
    <m/>
  </r>
  <r>
    <d v="2025-09-15T00:00:00"/>
    <x v="21"/>
    <x v="1"/>
    <x v="4"/>
    <s v="DAISA PLACA P/DAILET A 3/4 1 TOMADA"/>
    <x v="0"/>
    <x v="1"/>
    <x v="326"/>
    <x v="30"/>
    <x v="157"/>
    <x v="558"/>
    <n v="43"/>
    <x v="32"/>
    <s v="set-2025"/>
    <x v="3"/>
    <x v="0"/>
    <x v="1"/>
    <x v="2"/>
    <x v="41"/>
    <s v="ENTREGUE"/>
    <x v="1"/>
    <m/>
  </r>
  <r>
    <d v="2025-09-15T00:00:00"/>
    <x v="21"/>
    <x v="1"/>
    <x v="4"/>
    <s v="DAISA UNIDUT 08 CONICO 3/4 UCN034C-PB"/>
    <x v="66"/>
    <x v="1"/>
    <x v="326"/>
    <x v="30"/>
    <x v="159"/>
    <x v="559"/>
    <n v="60.480000000000004"/>
    <x v="32"/>
    <s v="set-2025"/>
    <x v="3"/>
    <x v="0"/>
    <x v="1"/>
    <x v="2"/>
    <x v="41"/>
    <s v="ENTREGUE"/>
    <x v="1"/>
    <m/>
  </r>
  <r>
    <d v="2025-09-15T00:00:00"/>
    <x v="21"/>
    <x v="1"/>
    <x v="4"/>
    <s v="DAISA UNIDUT 35 RETO B 3/4 URN034C"/>
    <x v="3"/>
    <x v="1"/>
    <x v="326"/>
    <x v="30"/>
    <x v="160"/>
    <x v="560"/>
    <n v="28.2"/>
    <x v="32"/>
    <s v="set-2025"/>
    <x v="3"/>
    <x v="0"/>
    <x v="1"/>
    <x v="2"/>
    <x v="41"/>
    <s v="ENTREGUE"/>
    <x v="1"/>
    <m/>
  </r>
  <r>
    <d v="2025-09-15T00:00:00"/>
    <x v="21"/>
    <x v="1"/>
    <x v="4"/>
    <s v="FITA ISOLANTE TIGRE USO GERAL 20MTS"/>
    <x v="4"/>
    <x v="1"/>
    <x v="326"/>
    <x v="30"/>
    <x v="163"/>
    <x v="188"/>
    <n v="21.450000000000003"/>
    <x v="32"/>
    <s v="set-2025"/>
    <x v="3"/>
    <x v="0"/>
    <x v="1"/>
    <x v="2"/>
    <x v="41"/>
    <s v="ENTREGUE"/>
    <x v="1"/>
    <m/>
  </r>
  <r>
    <d v="2025-09-15T00:00:00"/>
    <x v="21"/>
    <x v="1"/>
    <x v="4"/>
    <s v="TOMADA PERLEX PISO REDONDA 10A PT 5711PR"/>
    <x v="3"/>
    <x v="1"/>
    <x v="326"/>
    <x v="30"/>
    <x v="680"/>
    <x v="11"/>
    <n v="46"/>
    <x v="32"/>
    <s v="set-2025"/>
    <x v="3"/>
    <x v="0"/>
    <x v="1"/>
    <x v="2"/>
    <x v="41"/>
    <s v="ENTREGUE"/>
    <x v="1"/>
    <m/>
  </r>
  <r>
    <d v="2025-09-15T00:00:00"/>
    <x v="9"/>
    <x v="1"/>
    <x v="0"/>
    <s v="Porta semi-oca 0,62x2,10 (cortar com 60cm)"/>
    <x v="9"/>
    <x v="1"/>
    <x v="327"/>
    <x v="93"/>
    <x v="681"/>
    <x v="561"/>
    <n v="1182"/>
    <x v="32"/>
    <s v="set-2025"/>
    <x v="13"/>
    <x v="0"/>
    <x v="1"/>
    <x v="2"/>
    <x v="41"/>
    <s v="ENTREGUE"/>
    <x v="1"/>
    <m/>
  </r>
  <r>
    <d v="2025-09-15T00:00:00"/>
    <x v="9"/>
    <x v="1"/>
    <x v="0"/>
    <s v="Trinco"/>
    <x v="9"/>
    <x v="1"/>
    <x v="327"/>
    <x v="93"/>
    <x v="682"/>
    <x v="206"/>
    <n v="36"/>
    <x v="32"/>
    <s v="set-2025"/>
    <x v="13"/>
    <x v="0"/>
    <x v="1"/>
    <x v="2"/>
    <x v="41"/>
    <s v="ENTREGUE"/>
    <x v="1"/>
    <m/>
  </r>
  <r>
    <d v="2025-09-15T00:00:00"/>
    <x v="9"/>
    <x v="1"/>
    <x v="0"/>
    <s v="Dobradiça"/>
    <x v="9"/>
    <x v="1"/>
    <x v="327"/>
    <x v="93"/>
    <x v="683"/>
    <x v="101"/>
    <n v="150"/>
    <x v="32"/>
    <s v="set-2025"/>
    <x v="13"/>
    <x v="0"/>
    <x v="1"/>
    <x v="2"/>
    <x v="41"/>
    <s v="ENTREGUE"/>
    <x v="1"/>
    <m/>
  </r>
  <r>
    <d v="2025-09-15T00:00:00"/>
    <x v="27"/>
    <x v="2"/>
    <x v="0"/>
    <s v="Calhas e alumínio com corte de 80cm e espessura 0.5mm 30 M"/>
    <x v="1"/>
    <x v="1"/>
    <x v="328"/>
    <x v="94"/>
    <x v="684"/>
    <x v="562"/>
    <n v="6000"/>
    <x v="32"/>
    <s v="set-2025"/>
    <x v="36"/>
    <x v="2"/>
    <x v="1"/>
    <x v="2"/>
    <x v="41"/>
    <s v="ENTREGUE"/>
    <x v="1"/>
    <m/>
  </r>
  <r>
    <d v="2025-09-15T00:00:00"/>
    <x v="7"/>
    <x v="1"/>
    <x v="1"/>
    <s v="ANDAIME 1,5 X 1,5"/>
    <x v="87"/>
    <x v="1"/>
    <x v="329"/>
    <x v="54"/>
    <x v="275"/>
    <x v="253"/>
    <n v="292.5"/>
    <x v="33"/>
    <s v="set-2025"/>
    <x v="26"/>
    <x v="0"/>
    <x v="0"/>
    <x v="1"/>
    <x v="41"/>
    <s v="ENTREGUE"/>
    <x v="1"/>
    <m/>
  </r>
  <r>
    <d v="2025-09-15T00:00:00"/>
    <x v="7"/>
    <x v="1"/>
    <x v="1"/>
    <s v="SAPATAS"/>
    <x v="4"/>
    <x v="1"/>
    <x v="329"/>
    <x v="54"/>
    <x v="285"/>
    <x v="254"/>
    <n v="67.5"/>
    <x v="33"/>
    <s v="set-2025"/>
    <x v="26"/>
    <x v="0"/>
    <x v="0"/>
    <x v="1"/>
    <x v="41"/>
    <s v="ENTREGUE"/>
    <x v="1"/>
    <m/>
  </r>
  <r>
    <d v="2025-09-15T00:00:00"/>
    <x v="7"/>
    <x v="1"/>
    <x v="1"/>
    <s v="PLATAFORMAS 1,5 X 1,5"/>
    <x v="2"/>
    <x v="1"/>
    <x v="329"/>
    <x v="54"/>
    <x v="458"/>
    <x v="109"/>
    <n v="80"/>
    <x v="33"/>
    <s v="set-2025"/>
    <x v="26"/>
    <x v="0"/>
    <x v="0"/>
    <x v="1"/>
    <x v="41"/>
    <s v="ENTREGUE"/>
    <x v="1"/>
    <m/>
  </r>
  <r>
    <d v="2025-09-15T00:00:00"/>
    <x v="7"/>
    <x v="1"/>
    <x v="1"/>
    <s v="FRETE"/>
    <x v="1"/>
    <x v="1"/>
    <x v="329"/>
    <x v="54"/>
    <x v="32"/>
    <x v="199"/>
    <n v="60"/>
    <x v="33"/>
    <s v="set-2025"/>
    <x v="26"/>
    <x v="0"/>
    <x v="0"/>
    <x v="1"/>
    <x v="41"/>
    <s v="ENTREGUE"/>
    <x v="1"/>
    <m/>
  </r>
  <r>
    <d v="2025-09-15T00:00:00"/>
    <x v="7"/>
    <x v="1"/>
    <x v="1"/>
    <s v="TRAVAS"/>
    <x v="1"/>
    <x v="1"/>
    <x v="329"/>
    <x v="54"/>
    <x v="459"/>
    <x v="80"/>
    <n v="0"/>
    <x v="33"/>
    <s v="set-2025"/>
    <x v="26"/>
    <x v="0"/>
    <x v="0"/>
    <x v="1"/>
    <x v="41"/>
    <s v="ENTREGUE"/>
    <x v="1"/>
    <m/>
  </r>
  <r>
    <d v="2025-09-16T00:00:00"/>
    <x v="17"/>
    <x v="1"/>
    <x v="1"/>
    <s v="PAINEL ANDAIME 1,5 X 1,5"/>
    <x v="0"/>
    <x v="1"/>
    <x v="330"/>
    <x v="54"/>
    <x v="283"/>
    <x v="253"/>
    <n v="225"/>
    <x v="33"/>
    <s v="set-2025"/>
    <x v="26"/>
    <x v="0"/>
    <x v="0"/>
    <x v="1"/>
    <x v="41"/>
    <s v="ENTREGUE"/>
    <x v="1"/>
    <m/>
  </r>
  <r>
    <d v="2025-09-16T00:00:00"/>
    <x v="17"/>
    <x v="1"/>
    <x v="1"/>
    <s v="PLATAFORMAS"/>
    <x v="2"/>
    <x v="1"/>
    <x v="330"/>
    <x v="54"/>
    <x v="284"/>
    <x v="254"/>
    <n v="90"/>
    <x v="33"/>
    <s v="set-2025"/>
    <x v="26"/>
    <x v="0"/>
    <x v="0"/>
    <x v="1"/>
    <x v="41"/>
    <s v="ENTREGUE"/>
    <x v="1"/>
    <m/>
  </r>
  <r>
    <d v="2025-09-16T00:00:00"/>
    <x v="17"/>
    <x v="1"/>
    <x v="1"/>
    <s v="TRAVAS"/>
    <x v="2"/>
    <x v="1"/>
    <x v="330"/>
    <x v="54"/>
    <x v="459"/>
    <x v="80"/>
    <n v="0"/>
    <x v="33"/>
    <s v="set-2025"/>
    <x v="26"/>
    <x v="0"/>
    <x v="0"/>
    <x v="1"/>
    <x v="41"/>
    <s v="ENTREGUE"/>
    <x v="1"/>
    <m/>
  </r>
  <r>
    <d v="2025-09-16T00:00:00"/>
    <x v="17"/>
    <x v="1"/>
    <x v="1"/>
    <s v="JOGOS DE RODA"/>
    <x v="7"/>
    <x v="15"/>
    <x v="331"/>
    <x v="54"/>
    <x v="290"/>
    <x v="258"/>
    <n v="180"/>
    <x v="33"/>
    <s v="set-2025"/>
    <x v="26"/>
    <x v="0"/>
    <x v="0"/>
    <x v="1"/>
    <x v="41"/>
    <s v="ENTREGUE"/>
    <x v="1"/>
    <m/>
  </r>
  <r>
    <d v="2025-09-16T00:00:00"/>
    <x v="9"/>
    <x v="1"/>
    <x v="0"/>
    <s v="Concreto Fck 25mpa, Brita 0"/>
    <x v="9"/>
    <x v="4"/>
    <x v="332"/>
    <x v="95"/>
    <x v="685"/>
    <x v="563"/>
    <n v="2580"/>
    <x v="33"/>
    <s v="set-2025"/>
    <x v="9"/>
    <x v="0"/>
    <x v="0"/>
    <x v="5"/>
    <x v="43"/>
    <s v="ENTREGUE"/>
    <x v="1"/>
    <m/>
  </r>
  <r>
    <d v="2025-09-16T00:00:00"/>
    <x v="16"/>
    <x v="1"/>
    <x v="0"/>
    <s v="PAINEL P/ ANDAIME 1,0 X 1,5 M"/>
    <x v="0"/>
    <x v="1"/>
    <x v="333"/>
    <x v="26"/>
    <x v="82"/>
    <x v="84"/>
    <n v="300"/>
    <x v="33"/>
    <s v="set-2025"/>
    <x v="3"/>
    <x v="0"/>
    <x v="0"/>
    <x v="1"/>
    <x v="41"/>
    <s v="ENTREGUE"/>
    <x v="1"/>
    <m/>
  </r>
  <r>
    <d v="2025-09-16T00:00:00"/>
    <x v="16"/>
    <x v="1"/>
    <x v="0"/>
    <s v="PISO METALICO P/ ANDAIME 1,0 X 1,5 M"/>
    <x v="2"/>
    <x v="1"/>
    <x v="333"/>
    <x v="26"/>
    <x v="83"/>
    <x v="85"/>
    <n v="96"/>
    <x v="33"/>
    <s v="set-2025"/>
    <x v="3"/>
    <x v="0"/>
    <x v="0"/>
    <x v="1"/>
    <x v="41"/>
    <s v="ENTREGUE"/>
    <x v="1"/>
    <m/>
  </r>
  <r>
    <d v="2025-09-16T00:00:00"/>
    <x v="16"/>
    <x v="1"/>
    <x v="0"/>
    <s v="DIAGONAL P/ ANDAIME 1,0 X 1,5 M"/>
    <x v="2"/>
    <x v="1"/>
    <x v="333"/>
    <x v="26"/>
    <x v="84"/>
    <x v="86"/>
    <n v="20"/>
    <x v="33"/>
    <s v="set-2025"/>
    <x v="3"/>
    <x v="0"/>
    <x v="0"/>
    <x v="1"/>
    <x v="41"/>
    <s v="ENTREGUE"/>
    <x v="1"/>
    <m/>
  </r>
  <r>
    <d v="2025-09-16T00:00:00"/>
    <x v="16"/>
    <x v="1"/>
    <x v="0"/>
    <s v="RODIZIO ROTATIVO"/>
    <x v="2"/>
    <x v="1"/>
    <x v="333"/>
    <x v="26"/>
    <x v="85"/>
    <x v="87"/>
    <n v="64"/>
    <x v="33"/>
    <s v="set-2025"/>
    <x v="3"/>
    <x v="0"/>
    <x v="0"/>
    <x v="1"/>
    <x v="41"/>
    <s v="ENTREGUE"/>
    <x v="1"/>
    <m/>
  </r>
  <r>
    <d v="2025-09-16T00:00:00"/>
    <x v="7"/>
    <x v="1"/>
    <x v="1"/>
    <s v="CONTAINER "/>
    <x v="1"/>
    <x v="1"/>
    <x v="334"/>
    <x v="23"/>
    <x v="686"/>
    <x v="195"/>
    <n v="300"/>
    <x v="33"/>
    <s v="set-2025"/>
    <x v="1"/>
    <x v="2"/>
    <x v="0"/>
    <x v="1"/>
    <x v="41"/>
    <s v="ENTREGUE"/>
    <x v="1"/>
    <m/>
  </r>
  <r>
    <d v="2025-09-16T00:00:00"/>
    <x v="16"/>
    <x v="1"/>
    <x v="0"/>
    <s v="Redes 5.50 x 21 Malha 12 cm Fio 2, Branco"/>
    <x v="7"/>
    <x v="1"/>
    <x v="335"/>
    <x v="72"/>
    <x v="687"/>
    <x v="564"/>
    <n v="3500"/>
    <x v="33"/>
    <s v="set-2025"/>
    <x v="8"/>
    <x v="3"/>
    <x v="0"/>
    <x v="7"/>
    <x v="44"/>
    <s v="ENTREGUE"/>
    <x v="1"/>
    <m/>
  </r>
  <r>
    <d v="2025-09-16T00:00:00"/>
    <x v="13"/>
    <x v="1"/>
    <x v="0"/>
    <s v="AREIA MÉDIA "/>
    <x v="1"/>
    <x v="3"/>
    <x v="336"/>
    <x v="96"/>
    <x v="366"/>
    <x v="565"/>
    <n v="220"/>
    <x v="33"/>
    <s v="set-2025"/>
    <x v="1"/>
    <x v="2"/>
    <x v="0"/>
    <x v="8"/>
    <x v="45"/>
    <s v="ENTREGUE"/>
    <x v="1"/>
    <m/>
  </r>
  <r>
    <d v="2025-09-16T00:00:00"/>
    <x v="13"/>
    <x v="1"/>
    <x v="0"/>
    <s v="BLOCOS DE VEDAÇÃO 14X19X39"/>
    <x v="40"/>
    <x v="1"/>
    <x v="336"/>
    <x v="96"/>
    <x v="688"/>
    <x v="566"/>
    <n v="360"/>
    <x v="33"/>
    <s v="set-2025"/>
    <x v="1"/>
    <x v="2"/>
    <x v="0"/>
    <x v="8"/>
    <x v="45"/>
    <s v="ENTREGUE"/>
    <x v="1"/>
    <m/>
  </r>
  <r>
    <d v="2025-09-16T00:00:00"/>
    <x v="17"/>
    <x v="1"/>
    <x v="0"/>
    <s v="BROXA TIGRE RETANGULAR"/>
    <x v="4"/>
    <x v="1"/>
    <x v="337"/>
    <x v="22"/>
    <x v="689"/>
    <x v="567"/>
    <n v="31.14"/>
    <x v="33"/>
    <s v="set-2025"/>
    <x v="8"/>
    <x v="0"/>
    <x v="0"/>
    <x v="8"/>
    <x v="45"/>
    <s v="ENTREGUE"/>
    <x v="1"/>
    <m/>
  </r>
  <r>
    <d v="2025-09-16T00:00:00"/>
    <x v="17"/>
    <x v="1"/>
    <x v="0"/>
    <s v="RODO PLASTICO 60CM"/>
    <x v="7"/>
    <x v="1"/>
    <x v="337"/>
    <x v="22"/>
    <x v="690"/>
    <x v="482"/>
    <n v="31.8"/>
    <x v="33"/>
    <s v="set-2025"/>
    <x v="8"/>
    <x v="0"/>
    <x v="0"/>
    <x v="8"/>
    <x v="45"/>
    <s v="ENTREGUE"/>
    <x v="1"/>
    <m/>
  </r>
  <r>
    <d v="2025-09-16T00:00:00"/>
    <x v="17"/>
    <x v="1"/>
    <x v="0"/>
    <s v="ENCARTELADOS - PREGOS "/>
    <x v="25"/>
    <x v="1"/>
    <x v="337"/>
    <x v="22"/>
    <x v="691"/>
    <x v="568"/>
    <n v="103.75000000000001"/>
    <x v="33"/>
    <s v="set-2025"/>
    <x v="8"/>
    <x v="0"/>
    <x v="0"/>
    <x v="8"/>
    <x v="45"/>
    <s v="ENTREGUE"/>
    <x v="1"/>
    <m/>
  </r>
  <r>
    <d v="2025-09-16T00:00:00"/>
    <x v="21"/>
    <x v="1"/>
    <x v="0"/>
    <s v="ESCADA ALUMINIO DOMESTICA 7 DEGRAUS"/>
    <x v="1"/>
    <x v="1"/>
    <x v="338"/>
    <x v="63"/>
    <x v="692"/>
    <x v="459"/>
    <n v="250"/>
    <x v="33"/>
    <s v="set-2025"/>
    <x v="5"/>
    <x v="0"/>
    <x v="1"/>
    <x v="1"/>
    <x v="41"/>
    <s v="ENTREGUE"/>
    <x v="1"/>
    <m/>
  </r>
  <r>
    <d v="2025-09-16T00:00:00"/>
    <x v="21"/>
    <x v="1"/>
    <x v="0"/>
    <s v="Janela 3,375m (largura) x 1,48m (altura) vidro temp., incolor, 8mm  Branco"/>
    <x v="1"/>
    <x v="1"/>
    <x v="339"/>
    <x v="97"/>
    <x v="693"/>
    <x v="569"/>
    <n v="3250"/>
    <x v="33"/>
    <s v="set-2025"/>
    <x v="37"/>
    <x v="2"/>
    <x v="0"/>
    <x v="12"/>
    <x v="46"/>
    <s v="ENTREGUE"/>
    <x v="1"/>
    <m/>
  </r>
  <r>
    <d v="2025-09-17T00:00:00"/>
    <x v="17"/>
    <x v="1"/>
    <x v="6"/>
    <s v="EURODECOR SELA TRINCA 5KG BRANCO NATURAL"/>
    <x v="1"/>
    <x v="6"/>
    <x v="340"/>
    <x v="13"/>
    <x v="694"/>
    <x v="42"/>
    <n v="89.9"/>
    <x v="34"/>
    <s v="set-2025"/>
    <x v="17"/>
    <x v="0"/>
    <x v="1"/>
    <x v="1"/>
    <x v="42"/>
    <s v="ENTREGUE"/>
    <x v="1"/>
    <m/>
  </r>
  <r>
    <d v="2025-09-17T00:00:00"/>
    <x v="17"/>
    <x v="1"/>
    <x v="6"/>
    <s v="FENIX 1001/23 ROLO LA MEGA SUPERWASH 23CM"/>
    <x v="7"/>
    <x v="1"/>
    <x v="340"/>
    <x v="13"/>
    <x v="695"/>
    <x v="99"/>
    <n v="51.8"/>
    <x v="34"/>
    <s v="set-2025"/>
    <x v="17"/>
    <x v="0"/>
    <x v="1"/>
    <x v="1"/>
    <x v="42"/>
    <s v="ENTREGUE"/>
    <x v="1"/>
    <m/>
  </r>
  <r>
    <d v="2025-09-17T00:00:00"/>
    <x v="17"/>
    <x v="1"/>
    <x v="6"/>
    <s v="ROLO LA DE CARNEIRO 23CM"/>
    <x v="7"/>
    <x v="1"/>
    <x v="340"/>
    <x v="13"/>
    <x v="696"/>
    <x v="438"/>
    <n v="27.8"/>
    <x v="34"/>
    <s v="set-2025"/>
    <x v="17"/>
    <x v="0"/>
    <x v="1"/>
    <x v="1"/>
    <x v="42"/>
    <s v="ENTREGUE"/>
    <x v="1"/>
    <m/>
  </r>
  <r>
    <d v="2025-09-17T00:00:00"/>
    <x v="17"/>
    <x v="1"/>
    <x v="6"/>
    <s v="FENIX 3501/23 SUPORTE DE PRESSAO REFORCADO P/ ROLO 23CM"/>
    <x v="2"/>
    <x v="1"/>
    <x v="340"/>
    <x v="13"/>
    <x v="310"/>
    <x v="41"/>
    <n v="19.96"/>
    <x v="34"/>
    <s v="set-2025"/>
    <x v="17"/>
    <x v="0"/>
    <x v="1"/>
    <x v="1"/>
    <x v="42"/>
    <s v="ENTREGUE"/>
    <x v="1"/>
    <m/>
  </r>
  <r>
    <d v="2025-09-17T00:00:00"/>
    <x v="17"/>
    <x v="1"/>
    <x v="6"/>
    <s v="FUTURA PREMIUM TINTA PARA PISO CONCRETO 18L"/>
    <x v="2"/>
    <x v="14"/>
    <x v="340"/>
    <x v="13"/>
    <x v="697"/>
    <x v="204"/>
    <n v="999.6"/>
    <x v="34"/>
    <s v="set-2025"/>
    <x v="17"/>
    <x v="0"/>
    <x v="1"/>
    <x v="1"/>
    <x v="42"/>
    <s v="ENTREGUE"/>
    <x v="1"/>
    <m/>
  </r>
  <r>
    <d v="2025-09-17T00:00:00"/>
    <x v="17"/>
    <x v="1"/>
    <x v="6"/>
    <s v="MELFI 10234 ESPATULA LAMINADA 8CM CABO"/>
    <x v="1"/>
    <x v="1"/>
    <x v="340"/>
    <x v="13"/>
    <x v="698"/>
    <x v="570"/>
    <n v="7.99"/>
    <x v="34"/>
    <s v="set-2025"/>
    <x v="17"/>
    <x v="0"/>
    <x v="1"/>
    <x v="1"/>
    <x v="42"/>
    <s v="ENTREGUE"/>
    <x v="1"/>
    <m/>
  </r>
  <r>
    <s v="17/0925"/>
    <x v="17"/>
    <x v="1"/>
    <x v="6"/>
    <s v="ROMA 301/003 TRINCHA CABO PRETO/CERDA GRIS 301"/>
    <x v="7"/>
    <x v="1"/>
    <x v="340"/>
    <x v="13"/>
    <x v="699"/>
    <x v="571"/>
    <n v="5.98"/>
    <x v="34"/>
    <s v="set-2025"/>
    <x v="17"/>
    <x v="0"/>
    <x v="1"/>
    <x v="1"/>
    <x v="42"/>
    <s v="ENTREGUE"/>
    <x v="1"/>
    <m/>
  </r>
  <r>
    <d v="2025-09-17T00:00:00"/>
    <x v="9"/>
    <x v="1"/>
    <x v="1"/>
    <s v="CAÇAMBA"/>
    <x v="1"/>
    <x v="1"/>
    <x v="341"/>
    <x v="17"/>
    <x v="1"/>
    <x v="56"/>
    <n v="440"/>
    <x v="34"/>
    <s v="set-2025"/>
    <x v="1"/>
    <x v="0"/>
    <x v="0"/>
    <x v="1"/>
    <x v="42"/>
    <s v="ENTREGUE"/>
    <x v="1"/>
    <m/>
  </r>
  <r>
    <s v="17/0925"/>
    <x v="17"/>
    <x v="1"/>
    <x v="1"/>
    <s v="CAÇAMBA"/>
    <x v="1"/>
    <x v="1"/>
    <x v="342"/>
    <x v="34"/>
    <x v="1"/>
    <x v="43"/>
    <n v="350"/>
    <x v="34"/>
    <s v="set-2025"/>
    <x v="1"/>
    <x v="2"/>
    <x v="0"/>
    <x v="1"/>
    <x v="42"/>
    <s v="ENTREGUE"/>
    <x v="1"/>
    <m/>
  </r>
  <r>
    <d v="2025-09-17T00:00:00"/>
    <x v="7"/>
    <x v="1"/>
    <x v="0"/>
    <s v="Concreto , Pedrisco  Com Bomba  Slump 12  Concreto alisado"/>
    <x v="69"/>
    <x v="4"/>
    <x v="343"/>
    <x v="98"/>
    <x v="700"/>
    <x v="572"/>
    <n v="17010"/>
    <x v="34"/>
    <s v="set-2025"/>
    <x v="17"/>
    <x v="0"/>
    <x v="0"/>
    <x v="9"/>
    <x v="47"/>
    <s v="ENTREGUE"/>
    <x v="1"/>
    <m/>
  </r>
  <r>
    <s v="17/0925"/>
    <x v="7"/>
    <x v="1"/>
    <x v="0"/>
    <s v="Bomba"/>
    <x v="1"/>
    <x v="1"/>
    <x v="343"/>
    <x v="98"/>
    <x v="294"/>
    <x v="573"/>
    <n v="550"/>
    <x v="34"/>
    <s v="set-2025"/>
    <x v="17"/>
    <x v="0"/>
    <x v="0"/>
    <x v="9"/>
    <x v="47"/>
    <s v="ENTREGUE"/>
    <x v="1"/>
    <m/>
  </r>
  <r>
    <s v="17/0925"/>
    <x v="9"/>
    <x v="1"/>
    <x v="0"/>
    <s v="PINGADEIRAS DE MURO - FD-16 - FDEPreço"/>
    <x v="40"/>
    <x v="1"/>
    <x v="344"/>
    <x v="55"/>
    <x v="297"/>
    <x v="276"/>
    <n v="2682"/>
    <x v="34"/>
    <s v="set-2025"/>
    <x v="18"/>
    <x v="0"/>
    <x v="0"/>
    <x v="1"/>
    <x v="42"/>
    <s v="ENTREGUE"/>
    <x v="1"/>
    <m/>
  </r>
  <r>
    <s v="17/0925"/>
    <x v="7"/>
    <x v="1"/>
    <x v="0"/>
    <s v="PEDRA BRITADA N° 1"/>
    <x v="17"/>
    <x v="4"/>
    <x v="345"/>
    <x v="87"/>
    <x v="612"/>
    <x v="574"/>
    <n v="2100"/>
    <x v="34"/>
    <s v="set-2025"/>
    <x v="38"/>
    <x v="2"/>
    <x v="0"/>
    <x v="1"/>
    <x v="42"/>
    <s v="ENTREGUE"/>
    <x v="1"/>
    <m/>
  </r>
  <r>
    <s v="17/0925"/>
    <x v="5"/>
    <x v="1"/>
    <x v="1"/>
    <s v="DESMOBILIZAÇÃO"/>
    <x v="1"/>
    <x v="1"/>
    <x v="346"/>
    <x v="57"/>
    <x v="701"/>
    <x v="69"/>
    <n v="150"/>
    <x v="34"/>
    <s v="set-2025"/>
    <x v="3"/>
    <x v="0"/>
    <x v="0"/>
    <x v="1"/>
    <x v="42"/>
    <s v="ENTREGUE"/>
    <x v="1"/>
    <m/>
  </r>
  <r>
    <d v="2025-09-17T00:00:00"/>
    <x v="3"/>
    <x v="2"/>
    <x v="6"/>
    <s v="FUTURA PREMIUM TINTA PARA PISO AZUL 18L"/>
    <x v="2"/>
    <x v="14"/>
    <x v="347"/>
    <x v="13"/>
    <x v="322"/>
    <x v="204"/>
    <n v="999.6"/>
    <x v="35"/>
    <s v="set-2025"/>
    <x v="3"/>
    <x v="0"/>
    <x v="0"/>
    <x v="1"/>
    <x v="48"/>
    <s v="ENTREGUE"/>
    <x v="1"/>
    <m/>
  </r>
  <r>
    <d v="2025-09-18T00:00:00"/>
    <x v="12"/>
    <x v="1"/>
    <x v="3"/>
    <s v="CEMIX TORN.PAR AUTOMATICA 2001"/>
    <x v="4"/>
    <x v="1"/>
    <x v="348"/>
    <x v="3"/>
    <x v="267"/>
    <x v="237"/>
    <n v="224.91"/>
    <x v="35"/>
    <s v="set-2025"/>
    <x v="3"/>
    <x v="0"/>
    <x v="1"/>
    <x v="1"/>
    <x v="48"/>
    <s v="ENTREGUE"/>
    <x v="1"/>
    <m/>
  </r>
  <r>
    <d v="2025-09-18T00:00:00"/>
    <x v="12"/>
    <x v="1"/>
    <x v="3"/>
    <s v="HF FILT.CARVAO ATIV.9.3/4&quot; 120L/H BR 907-0019"/>
    <x v="1"/>
    <x v="1"/>
    <x v="348"/>
    <x v="3"/>
    <x v="702"/>
    <x v="575"/>
    <n v="86.74"/>
    <x v="35"/>
    <s v="set-2025"/>
    <x v="3"/>
    <x v="0"/>
    <x v="1"/>
    <x v="1"/>
    <x v="48"/>
    <s v="ENTREGUE"/>
    <x v="1"/>
    <m/>
  </r>
  <r>
    <d v="2025-09-18T00:00:00"/>
    <x v="12"/>
    <x v="1"/>
    <x v="3"/>
    <s v="AMANCO JOELHO 90 AZUL 25X3/4"/>
    <x v="7"/>
    <x v="1"/>
    <x v="348"/>
    <x v="3"/>
    <x v="703"/>
    <x v="576"/>
    <n v="8.32"/>
    <x v="35"/>
    <s v="set-2025"/>
    <x v="3"/>
    <x v="0"/>
    <x v="1"/>
    <x v="1"/>
    <x v="48"/>
    <s v="ENTREGUE"/>
    <x v="1"/>
    <m/>
  </r>
  <r>
    <d v="2025-09-18T00:00:00"/>
    <x v="12"/>
    <x v="1"/>
    <x v="3"/>
    <s v="AMANCO UNIAO PVC ROSC. 3/4"/>
    <x v="1"/>
    <x v="1"/>
    <x v="348"/>
    <x v="3"/>
    <x v="704"/>
    <x v="577"/>
    <n v="6.08"/>
    <x v="35"/>
    <s v="set-2025"/>
    <x v="3"/>
    <x v="0"/>
    <x v="1"/>
    <x v="1"/>
    <x v="48"/>
    <s v="ENTREGUE"/>
    <x v="1"/>
    <m/>
  </r>
  <r>
    <d v="2025-09-18T00:00:00"/>
    <x v="12"/>
    <x v="1"/>
    <x v="3"/>
    <s v="AMANCO NIPEL PVC ROSC. 3/4"/>
    <x v="9"/>
    <x v="1"/>
    <x v="348"/>
    <x v="3"/>
    <x v="705"/>
    <x v="578"/>
    <n v="7.08"/>
    <x v="35"/>
    <s v="set-2025"/>
    <x v="3"/>
    <x v="0"/>
    <x v="1"/>
    <x v="1"/>
    <x v="48"/>
    <s v="ENTREGUE"/>
    <x v="1"/>
    <m/>
  </r>
  <r>
    <d v="2025-09-18T00:00:00"/>
    <x v="12"/>
    <x v="1"/>
    <x v="3"/>
    <s v="AMANCO LUVA PVC ROSC. 3/4"/>
    <x v="7"/>
    <x v="1"/>
    <x v="348"/>
    <x v="3"/>
    <x v="706"/>
    <x v="579"/>
    <n v="3.34"/>
    <x v="35"/>
    <s v="set-2025"/>
    <x v="3"/>
    <x v="0"/>
    <x v="1"/>
    <x v="1"/>
    <x v="48"/>
    <s v="ENTREGUE"/>
    <x v="1"/>
    <m/>
  </r>
  <r>
    <d v="2025-09-18T00:00:00"/>
    <x v="12"/>
    <x v="1"/>
    <x v="3"/>
    <s v="SCOPO VEDA ROSCA 18MM X 50 MT"/>
    <x v="1"/>
    <x v="1"/>
    <x v="348"/>
    <x v="3"/>
    <x v="134"/>
    <x v="137"/>
    <n v="6.03"/>
    <x v="35"/>
    <s v="set-2025"/>
    <x v="3"/>
    <x v="0"/>
    <x v="1"/>
    <x v="1"/>
    <x v="48"/>
    <s v="ENTREGUE"/>
    <x v="1"/>
    <m/>
  </r>
  <r>
    <d v="2025-09-18T00:00:00"/>
    <x v="12"/>
    <x v="1"/>
    <x v="0"/>
    <s v="RODA FORRO U PLASTILIT BARRA 3MTS"/>
    <x v="4"/>
    <x v="1"/>
    <x v="349"/>
    <x v="22"/>
    <x v="707"/>
    <x v="580"/>
    <n v="80.88"/>
    <x v="35"/>
    <s v="set-2025"/>
    <x v="19"/>
    <x v="0"/>
    <x v="1"/>
    <x v="1"/>
    <x v="48"/>
    <s v="ENTREGUE"/>
    <x v="1"/>
    <m/>
  </r>
  <r>
    <d v="2025-09-18T00:00:00"/>
    <x v="12"/>
    <x v="1"/>
    <x v="0"/>
    <s v="JOELHO RR 3/4X90 AGUA - KRONA - 25X90"/>
    <x v="7"/>
    <x v="1"/>
    <x v="349"/>
    <x v="22"/>
    <x v="708"/>
    <x v="540"/>
    <n v="6.6"/>
    <x v="35"/>
    <s v="set-2025"/>
    <x v="19"/>
    <x v="0"/>
    <x v="1"/>
    <x v="1"/>
    <x v="48"/>
    <s v="ENTREGUE"/>
    <x v="1"/>
    <m/>
  </r>
  <r>
    <d v="2025-09-18T00:00:00"/>
    <x v="12"/>
    <x v="1"/>
    <x v="0"/>
    <s v="FORRO (EMENDA H ) PLASTILIT BARRA 3MT"/>
    <x v="1"/>
    <x v="1"/>
    <x v="349"/>
    <x v="22"/>
    <x v="709"/>
    <x v="581"/>
    <n v="37.520000000000003"/>
    <x v="35"/>
    <s v="set-2025"/>
    <x v="19"/>
    <x v="0"/>
    <x v="1"/>
    <x v="1"/>
    <x v="48"/>
    <s v="ENTREGUE"/>
    <x v="1"/>
    <m/>
  </r>
  <r>
    <d v="2025-09-18T00:00:00"/>
    <x v="12"/>
    <x v="1"/>
    <x v="0"/>
    <s v="FORRO PVC BRANCO GENMINI FRISADO 7,3 X 200 X 4,00MT - VGF"/>
    <x v="8"/>
    <x v="1"/>
    <x v="349"/>
    <x v="22"/>
    <x v="710"/>
    <x v="582"/>
    <n v="161.36000000000001"/>
    <x v="35"/>
    <s v="set-2025"/>
    <x v="19"/>
    <x v="0"/>
    <x v="1"/>
    <x v="1"/>
    <x v="48"/>
    <s v="ENTREGUE"/>
    <x v="1"/>
    <m/>
  </r>
  <r>
    <d v="2025-09-18T00:00:00"/>
    <x v="16"/>
    <x v="1"/>
    <x v="0"/>
    <s v="Rufo chapa galvanizada #26 (Instalado)_x000a_Rufo chapa galvanizada #26 C:30X21,00 Metros_x000a_Rufo chapa galvanizada #26 C70x21,00 Metros_x000a_Rufo chapa galvanizada #26 C:80x21,00 Metros_x000a_Base 40x40- 3 unidades_x000a_Parafuso,Rebites,PU"/>
    <x v="1"/>
    <x v="1"/>
    <x v="350"/>
    <x v="99"/>
    <x v="711"/>
    <x v="583"/>
    <n v="5863.5"/>
    <x v="35"/>
    <s v="set-2025"/>
    <x v="39"/>
    <x v="2"/>
    <x v="0"/>
    <x v="6"/>
    <x v="45"/>
    <s v="ENTREGUE"/>
    <x v="1"/>
    <m/>
  </r>
  <r>
    <d v="2025-09-18T00:00:00"/>
    <x v="9"/>
    <x v="1"/>
    <x v="1"/>
    <s v="ANDAIME 1 X 1,5"/>
    <x v="17"/>
    <x v="1"/>
    <x v="351"/>
    <x v="21"/>
    <x v="712"/>
    <x v="77"/>
    <n v="126"/>
    <x v="35"/>
    <s v="set-2025"/>
    <x v="9"/>
    <x v="0"/>
    <x v="0"/>
    <x v="1"/>
    <x v="48"/>
    <s v="ENTREGUE"/>
    <x v="1"/>
    <m/>
  </r>
  <r>
    <d v="2025-09-18T00:00:00"/>
    <x v="9"/>
    <x v="1"/>
    <x v="1"/>
    <s v="PLATAFORMA "/>
    <x v="9"/>
    <x v="1"/>
    <x v="351"/>
    <x v="21"/>
    <x v="78"/>
    <x v="78"/>
    <n v="126"/>
    <x v="35"/>
    <s v="set-2025"/>
    <x v="9"/>
    <x v="0"/>
    <x v="0"/>
    <x v="1"/>
    <x v="48"/>
    <s v="ENTREGUE"/>
    <x v="1"/>
    <m/>
  </r>
  <r>
    <d v="2025-09-18T00:00:00"/>
    <x v="9"/>
    <x v="1"/>
    <x v="1"/>
    <s v="DIAGONAL "/>
    <x v="7"/>
    <x v="1"/>
    <x v="351"/>
    <x v="21"/>
    <x v="79"/>
    <x v="80"/>
    <n v="0"/>
    <x v="35"/>
    <s v="set-2025"/>
    <x v="9"/>
    <x v="0"/>
    <x v="0"/>
    <x v="1"/>
    <x v="48"/>
    <s v="ENTREGUE"/>
    <x v="1"/>
    <m/>
  </r>
  <r>
    <d v="2025-09-18T00:00:00"/>
    <x v="21"/>
    <x v="1"/>
    <x v="0"/>
    <s v="TIJOLO BAIANO 9 X 19 X 19CM"/>
    <x v="36"/>
    <x v="1"/>
    <x v="352"/>
    <x v="63"/>
    <x v="713"/>
    <x v="584"/>
    <n v="232.9"/>
    <x v="35"/>
    <s v="set-2025"/>
    <x v="5"/>
    <x v="0"/>
    <x v="0"/>
    <x v="2"/>
    <x v="43"/>
    <s v="ENTREGUE"/>
    <x v="1"/>
    <m/>
  </r>
  <r>
    <d v="2025-09-18T00:00:00"/>
    <x v="20"/>
    <x v="1"/>
    <x v="0"/>
    <s v="Blocos 19x19x39 "/>
    <x v="15"/>
    <x v="1"/>
    <x v="353"/>
    <x v="62"/>
    <x v="714"/>
    <x v="585"/>
    <n v="141"/>
    <x v="36"/>
    <s v="set-2025"/>
    <x v="1"/>
    <x v="0"/>
    <x v="1"/>
    <x v="1"/>
    <x v="43"/>
    <s v="ENTREGUE"/>
    <x v="1"/>
    <m/>
  </r>
  <r>
    <d v="2025-09-19T00:00:00"/>
    <x v="30"/>
    <x v="2"/>
    <x v="1"/>
    <s v="CAÇAMBA"/>
    <x v="1"/>
    <x v="1"/>
    <x v="354"/>
    <x v="85"/>
    <x v="1"/>
    <x v="209"/>
    <n v="450"/>
    <x v="36"/>
    <s v="set-2025"/>
    <x v="5"/>
    <x v="0"/>
    <x v="0"/>
    <x v="1"/>
    <x v="43"/>
    <s v="ENTREGUE"/>
    <x v="1"/>
    <m/>
  </r>
  <r>
    <d v="2025-09-19T00:00:00"/>
    <x v="12"/>
    <x v="1"/>
    <x v="0"/>
    <s v="AREIA MÉDIA "/>
    <x v="9"/>
    <x v="4"/>
    <x v="355"/>
    <x v="45"/>
    <x v="366"/>
    <x v="390"/>
    <n v="810"/>
    <x v="36"/>
    <s v="set-2025"/>
    <x v="1"/>
    <x v="0"/>
    <x v="0"/>
    <x v="5"/>
    <x v="36"/>
    <s v="ENTREGUE"/>
    <x v="1"/>
    <m/>
  </r>
  <r>
    <d v="2025-09-19T00:00:00"/>
    <x v="12"/>
    <x v="1"/>
    <x v="0"/>
    <s v="CIMENTO CPII 50KG "/>
    <x v="24"/>
    <x v="0"/>
    <x v="355"/>
    <x v="45"/>
    <x v="715"/>
    <x v="586"/>
    <n v="1436"/>
    <x v="36"/>
    <s v="set-2025"/>
    <x v="1"/>
    <x v="0"/>
    <x v="0"/>
    <x v="5"/>
    <x v="36"/>
    <s v="ENTREGUE"/>
    <x v="1"/>
    <m/>
  </r>
  <r>
    <d v="2025-09-19T00:00:00"/>
    <x v="27"/>
    <x v="2"/>
    <x v="1"/>
    <s v="PAINEL METALICO DIVERSOS 1.00x1.50m"/>
    <x v="29"/>
    <x v="1"/>
    <x v="356"/>
    <x v="37"/>
    <x v="203"/>
    <x v="64"/>
    <n v="441.6"/>
    <x v="36"/>
    <s v="set-2025"/>
    <x v="3"/>
    <x v="0"/>
    <x v="0"/>
    <x v="5"/>
    <x v="36"/>
    <s v="ENTREGUE"/>
    <x v="1"/>
    <m/>
  </r>
  <r>
    <d v="2025-09-19T00:00:00"/>
    <x v="27"/>
    <x v="2"/>
    <x v="1"/>
    <s v="PISO METALICO METALSAFE 0.30x1.50m"/>
    <x v="3"/>
    <x v="1"/>
    <x v="356"/>
    <x v="37"/>
    <x v="182"/>
    <x v="177"/>
    <n v="207"/>
    <x v="36"/>
    <s v="set-2025"/>
    <x v="3"/>
    <x v="0"/>
    <x v="0"/>
    <x v="5"/>
    <x v="36"/>
    <s v="ENTREGUE"/>
    <x v="1"/>
    <m/>
  </r>
  <r>
    <d v="2025-09-19T00:00:00"/>
    <x v="27"/>
    <x v="2"/>
    <x v="1"/>
    <s v="RODA METALICA C/ ROLAMENTO DIVERSOS POLIURETANO FREIO"/>
    <x v="2"/>
    <x v="1"/>
    <x v="356"/>
    <x v="37"/>
    <x v="183"/>
    <x v="178"/>
    <n v="101.2"/>
    <x v="36"/>
    <s v="set-2025"/>
    <x v="3"/>
    <x v="0"/>
    <x v="0"/>
    <x v="5"/>
    <x v="36"/>
    <s v="ENTREGUE"/>
    <x v="1"/>
    <m/>
  </r>
  <r>
    <d v="2025-09-19T00:00:00"/>
    <x v="27"/>
    <x v="2"/>
    <x v="1"/>
    <s v="DIAGONAL METALICA DIVERSOS 2.12m"/>
    <x v="14"/>
    <x v="1"/>
    <x v="356"/>
    <x v="37"/>
    <x v="202"/>
    <x v="176"/>
    <n v="17.25"/>
    <x v="36"/>
    <s v="set-2025"/>
    <x v="3"/>
    <x v="0"/>
    <x v="0"/>
    <x v="5"/>
    <x v="36"/>
    <s v="ENTREGUE"/>
    <x v="1"/>
    <m/>
  </r>
  <r>
    <d v="2025-09-19T00:00:00"/>
    <x v="27"/>
    <x v="2"/>
    <x v="1"/>
    <s v="GUARDA CORPO C/ PORTA DIVERSOS 1.50m"/>
    <x v="8"/>
    <x v="1"/>
    <x v="356"/>
    <x v="37"/>
    <x v="204"/>
    <x v="191"/>
    <n v="239.2"/>
    <x v="36"/>
    <s v="set-2025"/>
    <x v="3"/>
    <x v="0"/>
    <x v="0"/>
    <x v="5"/>
    <x v="36"/>
    <s v="ENTREGUE"/>
    <x v="1"/>
    <m/>
  </r>
  <r>
    <d v="2025-09-19T00:00:00"/>
    <x v="27"/>
    <x v="2"/>
    <x v="1"/>
    <s v="BARRA LIGACAO METALSAFE 1.50m A"/>
    <x v="2"/>
    <x v="1"/>
    <x v="356"/>
    <x v="37"/>
    <x v="205"/>
    <x v="176"/>
    <n v="13.8"/>
    <x v="36"/>
    <s v="set-2025"/>
    <x v="3"/>
    <x v="0"/>
    <x v="0"/>
    <x v="5"/>
    <x v="36"/>
    <s v="ENTREGUE"/>
    <x v="1"/>
    <m/>
  </r>
  <r>
    <d v="2025-09-19T00:00:00"/>
    <x v="27"/>
    <x v="2"/>
    <x v="1"/>
    <s v="ESCADA METALICA DIVERSOS 2.00m"/>
    <x v="8"/>
    <x v="1"/>
    <x v="356"/>
    <x v="37"/>
    <x v="221"/>
    <x v="191"/>
    <n v="239.2"/>
    <x v="36"/>
    <s v="set-2025"/>
    <x v="3"/>
    <x v="0"/>
    <x v="0"/>
    <x v="5"/>
    <x v="36"/>
    <s v="ENTREGUE"/>
    <x v="1"/>
    <m/>
  </r>
  <r>
    <d v="2025-09-19T00:00:00"/>
    <x v="27"/>
    <x v="2"/>
    <x v="1"/>
    <s v="FRETE"/>
    <x v="1"/>
    <x v="1"/>
    <x v="356"/>
    <x v="37"/>
    <x v="32"/>
    <x v="179"/>
    <n v="80"/>
    <x v="36"/>
    <s v="set-2025"/>
    <x v="3"/>
    <x v="0"/>
    <x v="0"/>
    <x v="5"/>
    <x v="36"/>
    <s v="ENTREGUE"/>
    <x v="1"/>
    <m/>
  </r>
  <r>
    <d v="2025-09-19T00:00:00"/>
    <x v="18"/>
    <x v="2"/>
    <x v="6"/>
    <s v="ADERE FITA CREPE 24X50M"/>
    <x v="3"/>
    <x v="1"/>
    <x v="357"/>
    <x v="13"/>
    <x v="716"/>
    <x v="365"/>
    <n v="59.900000000000006"/>
    <x v="36"/>
    <s v="set-2025"/>
    <x v="10"/>
    <x v="0"/>
    <x v="0"/>
    <x v="5"/>
    <x v="36"/>
    <s v="ENTREGUE"/>
    <x v="1"/>
    <m/>
  </r>
  <r>
    <d v="2025-09-19T00:00:00"/>
    <x v="18"/>
    <x v="2"/>
    <x v="6"/>
    <s v="FENIX 2001/05 ROLO ESPUMA POLIESTER 05CM PRETO"/>
    <x v="14"/>
    <x v="1"/>
    <x v="357"/>
    <x v="13"/>
    <x v="717"/>
    <x v="587"/>
    <n v="19.950000000000003"/>
    <x v="36"/>
    <s v="set-2025"/>
    <x v="10"/>
    <x v="0"/>
    <x v="0"/>
    <x v="5"/>
    <x v="36"/>
    <s v="ENTREGUE"/>
    <x v="1"/>
    <m/>
  </r>
  <r>
    <d v="2025-09-19T00:00:00"/>
    <x v="18"/>
    <x v="2"/>
    <x v="6"/>
    <s v="FUTURA FUTURIT ESM SINT.BRILHO GELO 3,6L"/>
    <x v="38"/>
    <x v="6"/>
    <x v="357"/>
    <x v="13"/>
    <x v="311"/>
    <x v="42"/>
    <n v="2157.6000000000004"/>
    <x v="36"/>
    <s v="set-2025"/>
    <x v="10"/>
    <x v="0"/>
    <x v="0"/>
    <x v="5"/>
    <x v="36"/>
    <s v="ENTREGUE"/>
    <x v="1"/>
    <m/>
  </r>
  <r>
    <d v="2025-09-19T00:00:00"/>
    <x v="18"/>
    <x v="2"/>
    <x v="6"/>
    <s v="FUTURA STANDARD SUPER RENDIMENTO BRANCO 18L"/>
    <x v="1"/>
    <x v="14"/>
    <x v="357"/>
    <x v="13"/>
    <x v="223"/>
    <x v="204"/>
    <n v="249.9"/>
    <x v="36"/>
    <s v="set-2025"/>
    <x v="10"/>
    <x v="0"/>
    <x v="0"/>
    <x v="5"/>
    <x v="36"/>
    <s v="ENTREGUE"/>
    <x v="1"/>
    <m/>
  </r>
  <r>
    <d v="2025-09-19T00:00:00"/>
    <x v="18"/>
    <x v="2"/>
    <x v="6"/>
    <s v="ITAQUA THINNER 116 5L"/>
    <x v="7"/>
    <x v="6"/>
    <x v="357"/>
    <x v="13"/>
    <x v="314"/>
    <x v="203"/>
    <n v="139.80000000000001"/>
    <x v="36"/>
    <s v="set-2025"/>
    <x v="10"/>
    <x v="0"/>
    <x v="0"/>
    <x v="5"/>
    <x v="36"/>
    <s v="ENTREGUE"/>
    <x v="1"/>
    <m/>
  </r>
  <r>
    <d v="2025-09-19T00:00:00"/>
    <x v="31"/>
    <x v="0"/>
    <x v="0"/>
    <s v="5,50 metros rufo pingadeira corte 25cm 0.6mm"/>
    <x v="1"/>
    <x v="1"/>
    <x v="358"/>
    <x v="100"/>
    <x v="718"/>
    <x v="25"/>
    <n v="280"/>
    <x v="36"/>
    <s v="set-2025"/>
    <x v="8"/>
    <x v="3"/>
    <x v="0"/>
    <x v="5"/>
    <x v="36"/>
    <s v="ENTREGUE"/>
    <x v="1"/>
    <m/>
  </r>
  <r>
    <d v="2025-09-19T00:00:00"/>
    <x v="31"/>
    <x v="0"/>
    <x v="0"/>
    <s v="5,20 metros rufo capa corte 70cm 0.7mm"/>
    <x v="1"/>
    <x v="1"/>
    <x v="358"/>
    <x v="100"/>
    <x v="719"/>
    <x v="588"/>
    <n v="520"/>
    <x v="36"/>
    <s v="set-2025"/>
    <x v="8"/>
    <x v="3"/>
    <x v="0"/>
    <x v="5"/>
    <x v="36"/>
    <s v="ENTREGUE"/>
    <x v="1"/>
    <m/>
  </r>
  <r>
    <d v="2025-09-19T00:00:00"/>
    <x v="17"/>
    <x v="1"/>
    <x v="0"/>
    <s v="REDE DE PROTEÇÃO FIO 4 MALHA 10 INSTALADO"/>
    <x v="1"/>
    <x v="1"/>
    <x v="359"/>
    <x v="101"/>
    <x v="720"/>
    <x v="589"/>
    <n v="6708"/>
    <x v="36"/>
    <s v="set-2025"/>
    <x v="13"/>
    <x v="0"/>
    <x v="0"/>
    <x v="7"/>
    <x v="49"/>
    <s v="ENTREGUE"/>
    <x v="1"/>
    <m/>
  </r>
  <r>
    <d v="2025-09-22T00:00:00"/>
    <x v="25"/>
    <x v="2"/>
    <x v="0"/>
    <s v="FRETE PLATAFORMA (SÓ IDA)"/>
    <x v="1"/>
    <x v="1"/>
    <x v="360"/>
    <x v="81"/>
    <x v="721"/>
    <x v="68"/>
    <n v="1800"/>
    <x v="37"/>
    <s v="set-2025"/>
    <x v="9"/>
    <x v="0"/>
    <x v="0"/>
    <x v="4"/>
    <x v="38"/>
    <s v="ENTREGUE"/>
    <x v="1"/>
    <m/>
  </r>
  <r>
    <d v="2025-09-22T00:00:00"/>
    <x v="9"/>
    <x v="1"/>
    <x v="5"/>
    <s v="REVESTIMENTO RETIFICADO FORMA BRANCO BRILHANTE_x000a_32X60CM CAIXA 2,30 M² - GRUPO MOHA"/>
    <x v="88"/>
    <x v="3"/>
    <x v="361"/>
    <x v="9"/>
    <x v="722"/>
    <x v="590"/>
    <n v="3557.87"/>
    <x v="37"/>
    <s v="set-2025"/>
    <x v="29"/>
    <x v="0"/>
    <x v="0"/>
    <x v="5"/>
    <x v="50"/>
    <s v="ENTREGUE"/>
    <x v="1"/>
    <m/>
  </r>
  <r>
    <d v="2025-09-22T00:00:00"/>
    <x v="9"/>
    <x v="1"/>
    <x v="5"/>
    <s v="ARGAMASSA USO INTERNO ACI 20KG 45X25X10CM CINZA_x000a_QUARTZOLIT - GRUPO QUAR"/>
    <x v="30"/>
    <x v="0"/>
    <x v="361"/>
    <x v="9"/>
    <x v="723"/>
    <x v="29"/>
    <n v="915.6"/>
    <x v="37"/>
    <s v="set-2025"/>
    <x v="29"/>
    <x v="0"/>
    <x v="0"/>
    <x v="5"/>
    <x v="50"/>
    <s v="ENTREGUE"/>
    <x v="1"/>
    <m/>
  </r>
  <r>
    <d v="2025-09-22T00:00:00"/>
    <x v="9"/>
    <x v="1"/>
    <x v="5"/>
    <s v="REJUNTE FLEXÍVEL 5KG BRANCO WEBER QUARTZOLIT - GRUPO_x000a_QUAR"/>
    <x v="9"/>
    <x v="0"/>
    <x v="361"/>
    <x v="9"/>
    <x v="724"/>
    <x v="30"/>
    <n v="296.45999999999998"/>
    <x v="37"/>
    <s v="set-2025"/>
    <x v="29"/>
    <x v="0"/>
    <x v="0"/>
    <x v="5"/>
    <x v="50"/>
    <s v="ENTREGUE"/>
    <x v="1"/>
    <m/>
  </r>
  <r>
    <d v="2025-09-22T00:00:00"/>
    <x v="9"/>
    <x v="1"/>
    <x v="5"/>
    <s v="FRETE ENTREGA"/>
    <x v="1"/>
    <x v="10"/>
    <x v="361"/>
    <x v="9"/>
    <x v="725"/>
    <x v="591"/>
    <n v="395.9"/>
    <x v="37"/>
    <s v="set-2025"/>
    <x v="29"/>
    <x v="0"/>
    <x v="0"/>
    <x v="5"/>
    <x v="50"/>
    <s v="ENTREGUE"/>
    <x v="1"/>
    <m/>
  </r>
  <r>
    <d v="2025-09-22T00:00:00"/>
    <x v="12"/>
    <x v="1"/>
    <x v="1"/>
    <s v="1 CAÇAMBA"/>
    <x v="1"/>
    <x v="10"/>
    <x v="362"/>
    <x v="17"/>
    <x v="726"/>
    <x v="56"/>
    <n v="440"/>
    <x v="37"/>
    <s v="set-2025"/>
    <x v="1"/>
    <x v="0"/>
    <x v="0"/>
    <x v="1"/>
    <x v="36"/>
    <s v="ENTREGUE"/>
    <x v="1"/>
    <m/>
  </r>
  <r>
    <d v="2025-09-23T00:00:00"/>
    <x v="17"/>
    <x v="1"/>
    <x v="1"/>
    <s v="LAVADORA WAP (MORIAH) 02"/>
    <x v="1"/>
    <x v="1"/>
    <x v="363"/>
    <x v="54"/>
    <x v="727"/>
    <x v="513"/>
    <n v="120"/>
    <x v="38"/>
    <s v="set-2025"/>
    <x v="26"/>
    <x v="0"/>
    <x v="0"/>
    <x v="1"/>
    <x v="45"/>
    <s v="ENTREGUE"/>
    <x v="1"/>
    <m/>
  </r>
  <r>
    <d v="2025-09-23T00:00:00"/>
    <x v="7"/>
    <x v="1"/>
    <x v="0"/>
    <s v="PEDRA BRITADA N° 1"/>
    <x v="28"/>
    <x v="4"/>
    <x v="364"/>
    <x v="87"/>
    <x v="612"/>
    <x v="574"/>
    <n v="2625"/>
    <x v="38"/>
    <s v="set-2025"/>
    <x v="40"/>
    <x v="2"/>
    <x v="0"/>
    <x v="1"/>
    <x v="45"/>
    <s v="ENTREGUE"/>
    <x v="1"/>
    <m/>
  </r>
  <r>
    <d v="2025-09-23T00:00:00"/>
    <x v="32"/>
    <x v="1"/>
    <x v="0"/>
    <s v="PLACA MONTAGEM 60X60"/>
    <x v="1"/>
    <x v="1"/>
    <x v="365"/>
    <x v="82"/>
    <x v="728"/>
    <x v="592"/>
    <n v="2395.8000000000002"/>
    <x v="38"/>
    <s v="set-2025"/>
    <x v="10"/>
    <x v="0"/>
    <x v="0"/>
    <x v="13"/>
    <x v="51"/>
    <s v="ENTREGUE"/>
    <x v="1"/>
    <m/>
  </r>
  <r>
    <d v="2025-09-23T00:00:00"/>
    <x v="32"/>
    <x v="1"/>
    <x v="0"/>
    <s v="QUADRO COMPLETO"/>
    <x v="1"/>
    <x v="1"/>
    <x v="365"/>
    <x v="82"/>
    <x v="729"/>
    <x v="593"/>
    <n v="3134.5"/>
    <x v="38"/>
    <s v="set-2025"/>
    <x v="10"/>
    <x v="0"/>
    <x v="0"/>
    <x v="13"/>
    <x v="51"/>
    <s v="ENTREGUE"/>
    <x v="1"/>
    <m/>
  </r>
  <r>
    <d v="2025-09-23T00:00:00"/>
    <x v="32"/>
    <x v="1"/>
    <x v="0"/>
    <s v="QUADRO COMPLETO"/>
    <x v="1"/>
    <x v="1"/>
    <x v="365"/>
    <x v="82"/>
    <x v="729"/>
    <x v="594"/>
    <n v="2180"/>
    <x v="38"/>
    <s v="set-2025"/>
    <x v="10"/>
    <x v="0"/>
    <x v="0"/>
    <x v="13"/>
    <x v="51"/>
    <s v="ENTREGUE"/>
    <x v="1"/>
    <m/>
  </r>
  <r>
    <d v="2025-09-23T00:00:00"/>
    <x v="32"/>
    <x v="1"/>
    <x v="0"/>
    <s v="QUADRO COMPLETO"/>
    <x v="7"/>
    <x v="1"/>
    <x v="365"/>
    <x v="82"/>
    <x v="729"/>
    <x v="595"/>
    <n v="3730.32"/>
    <x v="38"/>
    <s v="set-2025"/>
    <x v="10"/>
    <x v="0"/>
    <x v="0"/>
    <x v="13"/>
    <x v="51"/>
    <s v="ENTREGUE"/>
    <x v="1"/>
    <m/>
  </r>
  <r>
    <d v="2025-09-23T00:00:00"/>
    <x v="10"/>
    <x v="1"/>
    <x v="0"/>
    <s v="FITA ALUMINIO 30CMX10MT DRYCO/SIKA"/>
    <x v="3"/>
    <x v="1"/>
    <x v="366"/>
    <x v="22"/>
    <x v="730"/>
    <x v="596"/>
    <n v="56"/>
    <x v="38"/>
    <s v="set-2025"/>
    <x v="1"/>
    <x v="0"/>
    <x v="0"/>
    <x v="1"/>
    <x v="45"/>
    <s v="ENTREGUE"/>
    <x v="1"/>
    <m/>
  </r>
  <r>
    <d v="2025-09-23T00:00:00"/>
    <x v="18"/>
    <x v="2"/>
    <x v="0"/>
    <s v="CALÇA HELANCA ELASTICO E CORDÃOCOR:AZUL MARINHO;TAM:G"/>
    <x v="25"/>
    <x v="1"/>
    <x v="367"/>
    <x v="102"/>
    <x v="731"/>
    <x v="597"/>
    <n v="987.5"/>
    <x v="38"/>
    <s v="set-2025"/>
    <x v="17"/>
    <x v="0"/>
    <x v="0"/>
    <x v="13"/>
    <x v="51"/>
    <s v="ENTREGUE"/>
    <x v="1"/>
    <m/>
  </r>
  <r>
    <d v="2025-09-23T00:00:00"/>
    <x v="18"/>
    <x v="2"/>
    <x v="0"/>
    <s v="CAMISETA MALHA PV GOLA REDONDA M/ LONGACOR:CINZA MESCLA CLARO;TAM:G"/>
    <x v="25"/>
    <x v="1"/>
    <x v="367"/>
    <x v="102"/>
    <x v="732"/>
    <x v="598"/>
    <n v="650"/>
    <x v="38"/>
    <s v="set-2025"/>
    <x v="17"/>
    <x v="0"/>
    <x v="0"/>
    <x v="13"/>
    <x v="51"/>
    <s v="ENTREGUE"/>
    <x v="1"/>
    <m/>
  </r>
  <r>
    <d v="2025-09-23T00:00:00"/>
    <x v="18"/>
    <x v="2"/>
    <x v="0"/>
    <s v="CALÇA HELANCA ELASTICO E CORDÃOCOR:AZUL MARINHO;TAM:GG"/>
    <x v="15"/>
    <x v="1"/>
    <x v="367"/>
    <x v="102"/>
    <x v="733"/>
    <x v="597"/>
    <n v="1185"/>
    <x v="38"/>
    <s v="set-2025"/>
    <x v="17"/>
    <x v="0"/>
    <x v="0"/>
    <x v="13"/>
    <x v="51"/>
    <s v="ENTREGUE"/>
    <x v="1"/>
    <m/>
  </r>
  <r>
    <d v="2025-09-23T00:00:00"/>
    <x v="18"/>
    <x v="2"/>
    <x v="0"/>
    <s v="CAMISETA MALHA PV GOLA REDONDA M/ LONGACOR:CINZA MESCLA CLARO;TAM:GG"/>
    <x v="15"/>
    <x v="1"/>
    <x v="367"/>
    <x v="102"/>
    <x v="734"/>
    <x v="598"/>
    <n v="780"/>
    <x v="38"/>
    <s v="set-2025"/>
    <x v="17"/>
    <x v="0"/>
    <x v="0"/>
    <x v="13"/>
    <x v="51"/>
    <s v="ENTREGUE"/>
    <x v="1"/>
    <m/>
  </r>
  <r>
    <d v="2025-09-23T00:00:00"/>
    <x v="32"/>
    <x v="1"/>
    <x v="4"/>
    <s v="ABRACADEIRA GALV D C/CUNHA 3"/>
    <x v="5"/>
    <x v="1"/>
    <x v="368"/>
    <x v="5"/>
    <x v="735"/>
    <x v="599"/>
    <n v="34.5"/>
    <x v="38"/>
    <s v="set-2025"/>
    <x v="14"/>
    <x v="0"/>
    <x v="0"/>
    <x v="5"/>
    <x v="47"/>
    <s v="ENTREGUE"/>
    <x v="1"/>
    <m/>
  </r>
  <r>
    <d v="2025-09-23T00:00:00"/>
    <x v="32"/>
    <x v="1"/>
    <x v="4"/>
    <s v="ELETRODUTO GALV MED 3 (1,11) C/LV"/>
    <x v="25"/>
    <x v="5"/>
    <x v="368"/>
    <x v="5"/>
    <x v="325"/>
    <x v="600"/>
    <n v="2765"/>
    <x v="38"/>
    <s v="set-2025"/>
    <x v="14"/>
    <x v="0"/>
    <x v="0"/>
    <x v="5"/>
    <x v="47"/>
    <s v="ENTREGUE"/>
    <x v="1"/>
    <m/>
  </r>
  <r>
    <d v="2025-09-23T00:00:00"/>
    <x v="32"/>
    <x v="1"/>
    <x v="4"/>
    <s v="UNIDUT CONICO ALUM 3"/>
    <x v="70"/>
    <x v="1"/>
    <x v="368"/>
    <x v="5"/>
    <x v="326"/>
    <x v="601"/>
    <n v="794.5"/>
    <x v="38"/>
    <s v="set-2025"/>
    <x v="14"/>
    <x v="0"/>
    <x v="0"/>
    <x v="5"/>
    <x v="47"/>
    <s v="ENTREGUE"/>
    <x v="1"/>
    <m/>
  </r>
  <r>
    <d v="2025-09-23T00:00:00"/>
    <x v="32"/>
    <x v="1"/>
    <x v="4"/>
    <s v="UNIDUT RETO ALUM 3"/>
    <x v="28"/>
    <x v="1"/>
    <x v="368"/>
    <x v="5"/>
    <x v="736"/>
    <x v="602"/>
    <n v="378"/>
    <x v="38"/>
    <s v="set-2025"/>
    <x v="14"/>
    <x v="0"/>
    <x v="0"/>
    <x v="5"/>
    <x v="47"/>
    <s v="ENTREGUE"/>
    <x v="1"/>
    <m/>
  </r>
  <r>
    <d v="2025-09-23T00:00:00"/>
    <x v="32"/>
    <x v="1"/>
    <x v="4"/>
    <s v="CURVA GALV 90G 3"/>
    <x v="3"/>
    <x v="1"/>
    <x v="368"/>
    <x v="5"/>
    <x v="737"/>
    <x v="603"/>
    <n v="567"/>
    <x v="38"/>
    <s v="set-2025"/>
    <x v="14"/>
    <x v="0"/>
    <x v="0"/>
    <x v="5"/>
    <x v="47"/>
    <s v="ENTREGUE"/>
    <x v="1"/>
    <m/>
  </r>
  <r>
    <d v="2025-09-23T00:00:00"/>
    <x v="32"/>
    <x v="1"/>
    <x v="4"/>
    <s v="MAO FRANCESA REFORCADA 300MM"/>
    <x v="15"/>
    <x v="1"/>
    <x v="368"/>
    <x v="5"/>
    <x v="738"/>
    <x v="131"/>
    <n v="327"/>
    <x v="38"/>
    <s v="set-2025"/>
    <x v="14"/>
    <x v="0"/>
    <x v="0"/>
    <x v="5"/>
    <x v="47"/>
    <s v="ENTREGUE"/>
    <x v="1"/>
    <m/>
  </r>
  <r>
    <d v="2025-09-23T00:00:00"/>
    <x v="32"/>
    <x v="1"/>
    <x v="4"/>
    <s v="QUADRO DISTR CH SOB 56/40 225A"/>
    <x v="1"/>
    <x v="1"/>
    <x v="368"/>
    <x v="5"/>
    <x v="739"/>
    <x v="604"/>
    <n v="1063"/>
    <x v="38"/>
    <s v="set-2025"/>
    <x v="14"/>
    <x v="0"/>
    <x v="0"/>
    <x v="5"/>
    <x v="47"/>
    <s v="ENTREGUE"/>
    <x v="1"/>
    <m/>
  </r>
  <r>
    <d v="2025-09-23T00:00:00"/>
    <x v="32"/>
    <x v="1"/>
    <x v="4"/>
    <s v="KIT BARRAMENTO TRIFASICO 56DIN 225A"/>
    <x v="1"/>
    <x v="1"/>
    <x v="368"/>
    <x v="5"/>
    <x v="740"/>
    <x v="605"/>
    <n v="652"/>
    <x v="38"/>
    <s v="set-2025"/>
    <x v="14"/>
    <x v="0"/>
    <x v="0"/>
    <x v="5"/>
    <x v="47"/>
    <s v="ENTREGUE"/>
    <x v="1"/>
    <m/>
  </r>
  <r>
    <d v="2025-09-23T00:00:00"/>
    <x v="32"/>
    <x v="1"/>
    <x v="4"/>
    <s v="QUADRO DISTR CH SOB 16/12 100A"/>
    <x v="7"/>
    <x v="1"/>
    <x v="368"/>
    <x v="5"/>
    <x v="414"/>
    <x v="606"/>
    <n v="471"/>
    <x v="38"/>
    <s v="set-2025"/>
    <x v="14"/>
    <x v="0"/>
    <x v="0"/>
    <x v="5"/>
    <x v="47"/>
    <s v="ENTREGUE"/>
    <x v="1"/>
    <m/>
  </r>
  <r>
    <d v="2025-09-23T00:00:00"/>
    <x v="32"/>
    <x v="1"/>
    <x v="4"/>
    <s v="KIT BARRAMENTO TRIFASICO 16DIN 100A"/>
    <x v="7"/>
    <x v="1"/>
    <x v="368"/>
    <x v="5"/>
    <x v="510"/>
    <x v="303"/>
    <n v="339.8"/>
    <x v="38"/>
    <s v="set-2025"/>
    <x v="14"/>
    <x v="0"/>
    <x v="0"/>
    <x v="5"/>
    <x v="47"/>
    <s v="ENTREGUE"/>
    <x v="1"/>
    <m/>
  </r>
  <r>
    <d v="2025-09-23T00:00:00"/>
    <x v="32"/>
    <x v="1"/>
    <x v="4"/>
    <s v="ELETRODUTO GALV MED 2 (0,75)C/LV"/>
    <x v="24"/>
    <x v="5"/>
    <x v="368"/>
    <x v="5"/>
    <x v="23"/>
    <x v="607"/>
    <n v="2160"/>
    <x v="38"/>
    <s v="set-2025"/>
    <x v="14"/>
    <x v="0"/>
    <x v="0"/>
    <x v="5"/>
    <x v="47"/>
    <s v="ENTREGUE"/>
    <x v="1"/>
    <m/>
  </r>
  <r>
    <d v="2025-09-23T00:00:00"/>
    <x v="32"/>
    <x v="1"/>
    <x v="4"/>
    <s v="CONDULETE ALUM MULTIPLO X 2 C/T S/PINT"/>
    <x v="0"/>
    <x v="1"/>
    <x v="368"/>
    <x v="5"/>
    <x v="503"/>
    <x v="608"/>
    <n v="578"/>
    <x v="38"/>
    <s v="set-2025"/>
    <x v="14"/>
    <x v="0"/>
    <x v="0"/>
    <x v="5"/>
    <x v="47"/>
    <s v="ENTREGUE"/>
    <x v="1"/>
    <m/>
  </r>
  <r>
    <d v="2025-09-23T00:00:00"/>
    <x v="32"/>
    <x v="1"/>
    <x v="4"/>
    <s v="UNIDUT MULTIPLO 2"/>
    <x v="24"/>
    <x v="1"/>
    <x v="368"/>
    <x v="5"/>
    <x v="324"/>
    <x v="331"/>
    <n v="512"/>
    <x v="38"/>
    <s v="set-2025"/>
    <x v="14"/>
    <x v="0"/>
    <x v="0"/>
    <x v="5"/>
    <x v="47"/>
    <s v="ENTREGUE"/>
    <x v="1"/>
    <m/>
  </r>
  <r>
    <d v="2025-09-23T00:00:00"/>
    <x v="32"/>
    <x v="1"/>
    <x v="4"/>
    <s v="UNIDUT RETO ALUM 2"/>
    <x v="28"/>
    <x v="1"/>
    <x v="368"/>
    <x v="5"/>
    <x v="323"/>
    <x v="609"/>
    <n v="222"/>
    <x v="38"/>
    <s v="set-2025"/>
    <x v="14"/>
    <x v="0"/>
    <x v="0"/>
    <x v="5"/>
    <x v="47"/>
    <s v="ENTREGUE"/>
    <x v="1"/>
    <m/>
  </r>
  <r>
    <d v="2025-09-23T00:00:00"/>
    <x v="32"/>
    <x v="1"/>
    <x v="4"/>
    <s v="SEALTUBO S/ CAPA 2 RL C/15MT"/>
    <x v="1"/>
    <x v="9"/>
    <x v="368"/>
    <x v="5"/>
    <x v="741"/>
    <x v="174"/>
    <n v="323"/>
    <x v="38"/>
    <s v="set-2025"/>
    <x v="14"/>
    <x v="0"/>
    <x v="0"/>
    <x v="5"/>
    <x v="47"/>
    <s v="ENTREGUE"/>
    <x v="1"/>
    <m/>
  </r>
  <r>
    <d v="2025-09-23T00:00:00"/>
    <x v="32"/>
    <x v="1"/>
    <x v="4"/>
    <s v="ABRACADEIRA GALV D C/CUNHA 2"/>
    <x v="5"/>
    <x v="1"/>
    <x v="368"/>
    <x v="5"/>
    <x v="504"/>
    <x v="610"/>
    <n v="60"/>
    <x v="38"/>
    <s v="set-2025"/>
    <x v="14"/>
    <x v="0"/>
    <x v="0"/>
    <x v="5"/>
    <x v="47"/>
    <s v="ENTREGUE"/>
    <x v="1"/>
    <m/>
  </r>
  <r>
    <d v="2025-09-23T00:00:00"/>
    <x v="32"/>
    <x v="1"/>
    <x v="4"/>
    <s v="PARAFUSO SEXTAVADO 1/4X75MM P/BUCHA S10"/>
    <x v="36"/>
    <x v="1"/>
    <x v="368"/>
    <x v="5"/>
    <x v="742"/>
    <x v="337"/>
    <n v="40"/>
    <x v="38"/>
    <s v="set-2025"/>
    <x v="14"/>
    <x v="0"/>
    <x v="0"/>
    <x v="5"/>
    <x v="47"/>
    <s v="ENTREGUE"/>
    <x v="1"/>
    <m/>
  </r>
  <r>
    <d v="2025-09-23T00:00:00"/>
    <x v="32"/>
    <x v="1"/>
    <x v="4"/>
    <s v="BUCHA FUS-10 P/ PARAFUSO PVC BLOCO"/>
    <x v="36"/>
    <x v="1"/>
    <x v="368"/>
    <x v="5"/>
    <x v="743"/>
    <x v="611"/>
    <n v="30"/>
    <x v="38"/>
    <s v="set-2025"/>
    <x v="14"/>
    <x v="0"/>
    <x v="0"/>
    <x v="5"/>
    <x v="47"/>
    <s v="ENTREGUE"/>
    <x v="1"/>
    <m/>
  </r>
  <r>
    <d v="2025-09-23T00:00:00"/>
    <x v="32"/>
    <x v="1"/>
    <x v="4"/>
    <s v="BUCHA FUS-8 P/ PARAFUSO PVC BLOCO"/>
    <x v="36"/>
    <x v="1"/>
    <x v="368"/>
    <x v="5"/>
    <x v="744"/>
    <x v="337"/>
    <n v="40"/>
    <x v="38"/>
    <s v="set-2025"/>
    <x v="14"/>
    <x v="0"/>
    <x v="0"/>
    <x v="5"/>
    <x v="47"/>
    <s v="ENTREGUE"/>
    <x v="1"/>
    <m/>
  </r>
  <r>
    <d v="2025-09-23T00:00:00"/>
    <x v="32"/>
    <x v="1"/>
    <x v="4"/>
    <s v="PARAFUSO SEXTAVADO 3/16X50MM P/BUCHA S08"/>
    <x v="36"/>
    <x v="1"/>
    <x v="368"/>
    <x v="5"/>
    <x v="584"/>
    <x v="337"/>
    <n v="40"/>
    <x v="38"/>
    <s v="set-2025"/>
    <x v="14"/>
    <x v="0"/>
    <x v="0"/>
    <x v="5"/>
    <x v="47"/>
    <s v="ENTREGUE"/>
    <x v="1"/>
    <m/>
  </r>
  <r>
    <d v="2025-09-23T00:00:00"/>
    <x v="32"/>
    <x v="1"/>
    <x v="4"/>
    <s v="PARAFUSO SEXTAVADO AUTO BROCANTE 1/2X3/4"/>
    <x v="36"/>
    <x v="1"/>
    <x v="368"/>
    <x v="5"/>
    <x v="745"/>
    <x v="347"/>
    <n v="60"/>
    <x v="38"/>
    <s v="set-2025"/>
    <x v="14"/>
    <x v="0"/>
    <x v="0"/>
    <x v="5"/>
    <x v="47"/>
    <s v="ENTREGUE"/>
    <x v="1"/>
    <m/>
  </r>
  <r>
    <d v="2025-09-23T00:00:00"/>
    <x v="32"/>
    <x v="1"/>
    <x v="4"/>
    <s v="DUTO CORR PEAD 3 DN90 PT"/>
    <x v="11"/>
    <x v="8"/>
    <x v="368"/>
    <x v="5"/>
    <x v="746"/>
    <x v="612"/>
    <n v="710"/>
    <x v="38"/>
    <s v="set-2025"/>
    <x v="14"/>
    <x v="0"/>
    <x v="0"/>
    <x v="5"/>
    <x v="47"/>
    <s v="ENTREGUE"/>
    <x v="1"/>
    <m/>
  </r>
  <r>
    <d v="2025-09-23T00:00:00"/>
    <x v="32"/>
    <x v="1"/>
    <x v="4"/>
    <s v="DUTO CORR PEAD 2 DN63 PT"/>
    <x v="5"/>
    <x v="8"/>
    <x v="368"/>
    <x v="5"/>
    <x v="505"/>
    <x v="108"/>
    <n v="245.00000000000003"/>
    <x v="38"/>
    <s v="set-2025"/>
    <x v="14"/>
    <x v="0"/>
    <x v="0"/>
    <x v="5"/>
    <x v="47"/>
    <s v="ENTREGUE"/>
    <x v="1"/>
    <m/>
  </r>
  <r>
    <d v="2025-09-23T00:00:00"/>
    <x v="32"/>
    <x v="1"/>
    <x v="4"/>
    <s v="MINI DISJUNTOR BIPOLAR 25A CURVA C 3KA"/>
    <x v="28"/>
    <x v="1"/>
    <x v="368"/>
    <x v="5"/>
    <x v="139"/>
    <x v="613"/>
    <n v="322.5"/>
    <x v="38"/>
    <s v="set-2025"/>
    <x v="14"/>
    <x v="0"/>
    <x v="0"/>
    <x v="5"/>
    <x v="47"/>
    <s v="ENTREGUE"/>
    <x v="1"/>
    <m/>
  </r>
  <r>
    <d v="2025-09-23T00:00:00"/>
    <x v="32"/>
    <x v="1"/>
    <x v="4"/>
    <s v="MINI DISJUNTOR UNIPOLAR 25A CURVA C 3KA"/>
    <x v="38"/>
    <x v="1"/>
    <x v="368"/>
    <x v="5"/>
    <x v="747"/>
    <x v="471"/>
    <n v="158.39999999999998"/>
    <x v="38"/>
    <s v="set-2025"/>
    <x v="14"/>
    <x v="0"/>
    <x v="0"/>
    <x v="5"/>
    <x v="47"/>
    <s v="ENTREGUE"/>
    <x v="1"/>
    <m/>
  </r>
  <r>
    <d v="2025-09-23T00:00:00"/>
    <x v="32"/>
    <x v="1"/>
    <x v="4"/>
    <s v="MINI DISJUNTOR TRIPOLAR 100A CURVA C 3KA"/>
    <x v="1"/>
    <x v="1"/>
    <x v="368"/>
    <x v="5"/>
    <x v="748"/>
    <x v="614"/>
    <n v="93.8"/>
    <x v="38"/>
    <s v="set-2025"/>
    <x v="14"/>
    <x v="0"/>
    <x v="0"/>
    <x v="5"/>
    <x v="47"/>
    <s v="ENTREGUE"/>
    <x v="1"/>
    <m/>
  </r>
  <r>
    <d v="2025-09-23T00:00:00"/>
    <x v="32"/>
    <x v="1"/>
    <x v="4"/>
    <s v="MINI DISJUNTOR TRIPOLAR 80A CURVA C 3KA"/>
    <x v="1"/>
    <x v="1"/>
    <x v="368"/>
    <x v="5"/>
    <x v="749"/>
    <x v="615"/>
    <n v="93.5"/>
    <x v="38"/>
    <s v="set-2025"/>
    <x v="14"/>
    <x v="0"/>
    <x v="0"/>
    <x v="5"/>
    <x v="47"/>
    <s v="ENTREGUE"/>
    <x v="1"/>
    <m/>
  </r>
  <r>
    <d v="2025-09-23T00:00:00"/>
    <x v="32"/>
    <x v="1"/>
    <x v="4"/>
    <s v="TERMINAL OLHAL PRE ISOL 4-6MM M5 AM"/>
    <x v="36"/>
    <x v="1"/>
    <x v="368"/>
    <x v="5"/>
    <x v="750"/>
    <x v="616"/>
    <n v="90"/>
    <x v="38"/>
    <s v="set-2025"/>
    <x v="14"/>
    <x v="0"/>
    <x v="0"/>
    <x v="5"/>
    <x v="47"/>
    <s v="ENTREGUE"/>
    <x v="1"/>
    <m/>
  </r>
  <r>
    <d v="2025-09-23T00:00:00"/>
    <x v="32"/>
    <x v="1"/>
    <x v="4"/>
    <s v="CABO FLEX750V 4,0MM2 PT"/>
    <x v="7"/>
    <x v="9"/>
    <x v="368"/>
    <x v="5"/>
    <x v="751"/>
    <x v="468"/>
    <n v="620"/>
    <x v="38"/>
    <s v="set-2025"/>
    <x v="14"/>
    <x v="0"/>
    <x v="0"/>
    <x v="5"/>
    <x v="47"/>
    <s v="ENTREGUE"/>
    <x v="1"/>
    <m/>
  </r>
  <r>
    <d v="2025-09-23T00:00:00"/>
    <x v="32"/>
    <x v="1"/>
    <x v="4"/>
    <s v="CABO FLEX750V 2,5MM2 VD"/>
    <x v="1"/>
    <x v="9"/>
    <x v="368"/>
    <x v="5"/>
    <x v="507"/>
    <x v="617"/>
    <n v="186"/>
    <x v="38"/>
    <s v="set-2025"/>
    <x v="14"/>
    <x v="0"/>
    <x v="0"/>
    <x v="5"/>
    <x v="47"/>
    <s v="ENTREGUE"/>
    <x v="1"/>
    <m/>
  </r>
  <r>
    <d v="2025-09-23T00:00:00"/>
    <x v="32"/>
    <x v="1"/>
    <x v="4"/>
    <s v="CABO FLEX750V 2,5MM2 AZ CL"/>
    <x v="1"/>
    <x v="9"/>
    <x v="368"/>
    <x v="5"/>
    <x v="421"/>
    <x v="617"/>
    <n v="186"/>
    <x v="38"/>
    <s v="set-2025"/>
    <x v="14"/>
    <x v="0"/>
    <x v="0"/>
    <x v="5"/>
    <x v="47"/>
    <s v="ENTREGUE"/>
    <x v="1"/>
    <m/>
  </r>
  <r>
    <d v="2025-09-23T00:00:00"/>
    <x v="32"/>
    <x v="1"/>
    <x v="4"/>
    <s v="CABO FLEX750V 2,5MM2 VM"/>
    <x v="1"/>
    <x v="9"/>
    <x v="368"/>
    <x v="5"/>
    <x v="419"/>
    <x v="617"/>
    <n v="186"/>
    <x v="38"/>
    <s v="set-2025"/>
    <x v="14"/>
    <x v="0"/>
    <x v="0"/>
    <x v="5"/>
    <x v="47"/>
    <s v="ENTREGUE"/>
    <x v="1"/>
    <m/>
  </r>
  <r>
    <d v="2025-09-23T00:00:00"/>
    <x v="32"/>
    <x v="1"/>
    <x v="4"/>
    <s v="FITA ISOLANTE 18MMX20M PT FITECK"/>
    <x v="3"/>
    <x v="9"/>
    <x v="368"/>
    <x v="5"/>
    <x v="580"/>
    <x v="358"/>
    <n v="72"/>
    <x v="38"/>
    <s v="set-2025"/>
    <x v="14"/>
    <x v="0"/>
    <x v="0"/>
    <x v="5"/>
    <x v="47"/>
    <s v="ENTREGUE"/>
    <x v="1"/>
    <m/>
  </r>
  <r>
    <d v="2025-09-23T00:00:00"/>
    <x v="32"/>
    <x v="1"/>
    <x v="4"/>
    <s v="DAILET MULTIPLO C/TAMPA L 3"/>
    <x v="0"/>
    <x v="1"/>
    <x v="368"/>
    <x v="5"/>
    <x v="752"/>
    <x v="324"/>
    <n v="4200"/>
    <x v="38"/>
    <s v="set-2025"/>
    <x v="14"/>
    <x v="0"/>
    <x v="0"/>
    <x v="5"/>
    <x v="47"/>
    <s v="ENTREGUE"/>
    <x v="1"/>
    <m/>
  </r>
  <r>
    <d v="2025-09-23T00:00:00"/>
    <x v="30"/>
    <x v="2"/>
    <x v="0"/>
    <s v="CUMEEIRA NORMAL KALHETAO 90 CRFS BRASILIT 9%"/>
    <x v="9"/>
    <x v="1"/>
    <x v="369"/>
    <x v="2"/>
    <x v="626"/>
    <x v="515"/>
    <n v="1016.0999999999999"/>
    <x v="38"/>
    <s v="set-2025"/>
    <x v="17"/>
    <x v="0"/>
    <x v="1"/>
    <x v="2"/>
    <x v="38"/>
    <s v="ENTREGUE"/>
    <x v="1"/>
    <m/>
  </r>
  <r>
    <d v="2025-09-23T00:00:00"/>
    <x v="12"/>
    <x v="1"/>
    <x v="0"/>
    <s v="CANTONEIRA ALUM.L 1 3MT"/>
    <x v="0"/>
    <x v="5"/>
    <x v="370"/>
    <x v="22"/>
    <x v="753"/>
    <x v="618"/>
    <n v="535.6"/>
    <x v="38"/>
    <s v="set-2025"/>
    <x v="22"/>
    <x v="0"/>
    <x v="0"/>
    <x v="2"/>
    <x v="38"/>
    <s v="ENTREGUE"/>
    <x v="1"/>
    <m/>
  </r>
  <r>
    <d v="2025-09-23T00:00:00"/>
    <x v="12"/>
    <x v="1"/>
    <x v="0"/>
    <s v="COLA SILICONE 250G PROSIL"/>
    <x v="2"/>
    <x v="1"/>
    <x v="370"/>
    <x v="22"/>
    <x v="754"/>
    <x v="619"/>
    <n v="57.76"/>
    <x v="38"/>
    <s v="set-2025"/>
    <x v="22"/>
    <x v="0"/>
    <x v="0"/>
    <x v="2"/>
    <x v="38"/>
    <s v="ENTREGUE"/>
    <x v="1"/>
    <m/>
  </r>
  <r>
    <d v="2025-09-23T00:00:00"/>
    <x v="4"/>
    <x v="2"/>
    <x v="0"/>
    <s v="CONDUITE PRE-ZINCADO B LEVE 3/4"/>
    <x v="2"/>
    <x v="5"/>
    <x v="371"/>
    <x v="30"/>
    <x v="154"/>
    <x v="554"/>
    <n v="56.4"/>
    <x v="38"/>
    <s v="set-2025"/>
    <x v="8"/>
    <x v="2"/>
    <x v="0"/>
    <x v="2"/>
    <x v="38"/>
    <s v="ENTREGUE"/>
    <x v="1"/>
    <m/>
  </r>
  <r>
    <d v="2025-09-23T00:00:00"/>
    <x v="9"/>
    <x v="1"/>
    <x v="0"/>
    <s v="ACO PA CA-60 05,00 MM CD"/>
    <x v="89"/>
    <x v="11"/>
    <x v="372"/>
    <x v="103"/>
    <x v="755"/>
    <x v="620"/>
    <n v="888.15503000000001"/>
    <x v="38"/>
    <s v="set-2025"/>
    <x v="3"/>
    <x v="0"/>
    <x v="0"/>
    <x v="14"/>
    <x v="44"/>
    <s v="ENTREGUE"/>
    <x v="1"/>
    <m/>
  </r>
  <r>
    <d v="2025-09-23T00:00:00"/>
    <x v="9"/>
    <x v="1"/>
    <x v="0"/>
    <s v="ACO PA CA-50 10,00 MM CD"/>
    <x v="60"/>
    <x v="11"/>
    <x v="372"/>
    <x v="103"/>
    <x v="756"/>
    <x v="621"/>
    <n v="935.40333599999997"/>
    <x v="38"/>
    <s v="set-2025"/>
    <x v="3"/>
    <x v="0"/>
    <x v="0"/>
    <x v="14"/>
    <x v="44"/>
    <s v="ENTREGUE"/>
    <x v="1"/>
    <m/>
  </r>
  <r>
    <d v="2025-09-23T00:00:00"/>
    <x v="9"/>
    <x v="1"/>
    <x v="0"/>
    <s v="ACO PA CA-50 12,50 MM CD"/>
    <x v="90"/>
    <x v="11"/>
    <x v="372"/>
    <x v="103"/>
    <x v="757"/>
    <x v="622"/>
    <n v="2840.2882560000003"/>
    <x v="38"/>
    <s v="set-2025"/>
    <x v="3"/>
    <x v="0"/>
    <x v="0"/>
    <x v="14"/>
    <x v="44"/>
    <s v="ENTREGUE"/>
    <x v="1"/>
    <m/>
  </r>
  <r>
    <d v="2025-09-23T00:00:00"/>
    <x v="9"/>
    <x v="1"/>
    <x v="0"/>
    <s v="ACO PA CA-50 06,30 MM"/>
    <x v="0"/>
    <x v="5"/>
    <x v="372"/>
    <x v="103"/>
    <x v="758"/>
    <x v="623"/>
    <n v="364.60759999999999"/>
    <x v="38"/>
    <s v="set-2025"/>
    <x v="3"/>
    <x v="0"/>
    <x v="0"/>
    <x v="14"/>
    <x v="44"/>
    <s v="ENTREGUE"/>
    <x v="1"/>
    <m/>
  </r>
  <r>
    <d v="2025-09-23T00:00:00"/>
    <x v="9"/>
    <x v="1"/>
    <x v="0"/>
    <s v="ARAME RECOZ DUPLO TRANCADO PA 18"/>
    <x v="3"/>
    <x v="11"/>
    <x v="372"/>
    <x v="103"/>
    <x v="759"/>
    <x v="624"/>
    <n v="109.53989999999999"/>
    <x v="38"/>
    <s v="set-2025"/>
    <x v="3"/>
    <x v="0"/>
    <x v="0"/>
    <x v="14"/>
    <x v="44"/>
    <s v="ENTREGUE"/>
    <x v="1"/>
    <m/>
  </r>
  <r>
    <d v="2025-09-24T00:00:00"/>
    <x v="9"/>
    <x v="1"/>
    <x v="1"/>
    <s v="ANDAIME 1.5 (CONTRATO 25234)"/>
    <x v="0"/>
    <x v="1"/>
    <x v="373"/>
    <x v="21"/>
    <x v="760"/>
    <x v="77"/>
    <n v="210"/>
    <x v="39"/>
    <s v="set-2025"/>
    <x v="9"/>
    <x v="0"/>
    <x v="0"/>
    <x v="2"/>
    <x v="50"/>
    <s v="ENTREGUE"/>
    <x v="1"/>
    <m/>
  </r>
  <r>
    <d v="2025-09-24T00:00:00"/>
    <x v="9"/>
    <x v="1"/>
    <x v="1"/>
    <s v="PLATAFORMA 1.5"/>
    <x v="2"/>
    <x v="1"/>
    <x v="373"/>
    <x v="21"/>
    <x v="456"/>
    <x v="78"/>
    <n v="84"/>
    <x v="39"/>
    <s v="set-2025"/>
    <x v="9"/>
    <x v="0"/>
    <x v="0"/>
    <x v="2"/>
    <x v="50"/>
    <s v="ENTREGUE"/>
    <x v="1"/>
    <m/>
  </r>
  <r>
    <d v="2025-09-24T00:00:00"/>
    <x v="9"/>
    <x v="1"/>
    <x v="1"/>
    <s v="SAPATA C/REGULAGEM"/>
    <x v="2"/>
    <x v="1"/>
    <x v="373"/>
    <x v="21"/>
    <x v="761"/>
    <x v="112"/>
    <n v="52"/>
    <x v="39"/>
    <s v="set-2025"/>
    <x v="9"/>
    <x v="0"/>
    <x v="0"/>
    <x v="2"/>
    <x v="50"/>
    <s v="ENTREGUE"/>
    <x v="1"/>
    <m/>
  </r>
  <r>
    <d v="2025-09-24T00:00:00"/>
    <x v="9"/>
    <x v="1"/>
    <x v="1"/>
    <s v="DIAGONAL 1.5"/>
    <x v="4"/>
    <x v="1"/>
    <x v="373"/>
    <x v="21"/>
    <x v="457"/>
    <x v="80"/>
    <n v="0"/>
    <x v="39"/>
    <s v="set-2025"/>
    <x v="9"/>
    <x v="0"/>
    <x v="0"/>
    <x v="2"/>
    <x v="50"/>
    <s v="ENTREGUE"/>
    <x v="1"/>
    <m/>
  </r>
  <r>
    <d v="2025-09-24T00:00:00"/>
    <x v="9"/>
    <x v="1"/>
    <x v="1"/>
    <s v="FRETE"/>
    <x v="1"/>
    <x v="1"/>
    <x v="373"/>
    <x v="21"/>
    <x v="32"/>
    <x v="79"/>
    <n v="65"/>
    <x v="39"/>
    <s v="set-2025"/>
    <x v="9"/>
    <x v="0"/>
    <x v="0"/>
    <x v="2"/>
    <x v="50"/>
    <s v="ENTREGUE"/>
    <x v="1"/>
    <m/>
  </r>
  <r>
    <d v="2025-09-24T00:00:00"/>
    <x v="9"/>
    <x v="1"/>
    <x v="0"/>
    <s v="CORTE / DOBRA / MONTAGEM CA-60 4,2mm"/>
    <x v="91"/>
    <x v="11"/>
    <x v="374"/>
    <x v="104"/>
    <x v="762"/>
    <x v="625"/>
    <n v="911.5379999999999"/>
    <x v="39"/>
    <s v="set-2025"/>
    <x v="8"/>
    <x v="3"/>
    <x v="0"/>
    <x v="8"/>
    <x v="44"/>
    <s v="ENTREGUE"/>
    <x v="1"/>
    <m/>
  </r>
  <r>
    <d v="2025-09-24T00:00:00"/>
    <x v="9"/>
    <x v="1"/>
    <x v="0"/>
    <s v="CORTE / DOBRA / MONTAGEM CA-50 10,0mm 3/8&quot;"/>
    <x v="92"/>
    <x v="11"/>
    <x v="374"/>
    <x v="104"/>
    <x v="763"/>
    <x v="626"/>
    <n v="1267.5648000000001"/>
    <x v="39"/>
    <s v="set-2025"/>
    <x v="8"/>
    <x v="3"/>
    <x v="0"/>
    <x v="8"/>
    <x v="44"/>
    <s v="ENTREGUE"/>
    <x v="1"/>
    <m/>
  </r>
  <r>
    <d v="2025-09-24T00:00:00"/>
    <x v="9"/>
    <x v="1"/>
    <x v="0"/>
    <s v="CORTE / DOBRA / MONTAGEM  CA-50 12,5mm 1/2''"/>
    <x v="93"/>
    <x v="11"/>
    <x v="374"/>
    <x v="104"/>
    <x v="764"/>
    <x v="626"/>
    <n v="3798.5"/>
    <x v="39"/>
    <s v="set-2025"/>
    <x v="8"/>
    <x v="3"/>
    <x v="0"/>
    <x v="8"/>
    <x v="44"/>
    <s v="ENTREGUE"/>
    <x v="1"/>
    <m/>
  </r>
  <r>
    <d v="2025-09-24T00:00:00"/>
    <x v="9"/>
    <x v="1"/>
    <x v="0"/>
    <s v="ARAME PARA MONTAGEM"/>
    <x v="94"/>
    <x v="11"/>
    <x v="374"/>
    <x v="104"/>
    <x v="765"/>
    <x v="627"/>
    <n v="237.54079999999999"/>
    <x v="39"/>
    <s v="set-2025"/>
    <x v="8"/>
    <x v="3"/>
    <x v="0"/>
    <x v="8"/>
    <x v="44"/>
    <s v="ENTREGUE"/>
    <x v="1"/>
    <m/>
  </r>
  <r>
    <d v="2025-09-24T00:00:00"/>
    <x v="9"/>
    <x v="1"/>
    <x v="0"/>
    <s v="CA-50 6,3mm  1/4&quot;"/>
    <x v="0"/>
    <x v="5"/>
    <x v="374"/>
    <x v="104"/>
    <x v="766"/>
    <x v="628"/>
    <n v="431.4"/>
    <x v="39"/>
    <s v="set-2025"/>
    <x v="8"/>
    <x v="3"/>
    <x v="0"/>
    <x v="8"/>
    <x v="44"/>
    <s v="ENTREGUE"/>
    <x v="1"/>
    <m/>
  </r>
  <r>
    <d v="2025-09-24T00:00:00"/>
    <x v="9"/>
    <x v="1"/>
    <x v="0"/>
    <s v="ARAME 18 "/>
    <x v="14"/>
    <x v="11"/>
    <x v="374"/>
    <x v="104"/>
    <x v="767"/>
    <x v="629"/>
    <n v="62.35"/>
    <x v="39"/>
    <s v="set-2025"/>
    <x v="8"/>
    <x v="3"/>
    <x v="0"/>
    <x v="8"/>
    <x v="44"/>
    <s v="ENTREGUE"/>
    <x v="1"/>
    <m/>
  </r>
  <r>
    <d v="2025-09-24T00:00:00"/>
    <x v="9"/>
    <x v="1"/>
    <x v="0"/>
    <s v="FRETE"/>
    <x v="1"/>
    <x v="1"/>
    <x v="374"/>
    <x v="104"/>
    <x v="32"/>
    <x v="24"/>
    <n v="200"/>
    <x v="39"/>
    <s v="set-2025"/>
    <x v="8"/>
    <x v="3"/>
    <x v="0"/>
    <x v="8"/>
    <x v="44"/>
    <s v="ENTREGUE"/>
    <x v="1"/>
    <m/>
  </r>
  <r>
    <d v="2025-09-24T00:00:00"/>
    <x v="9"/>
    <x v="1"/>
    <x v="0"/>
    <s v="DESCONTO"/>
    <x v="1"/>
    <x v="1"/>
    <x v="374"/>
    <x v="104"/>
    <x v="241"/>
    <x v="630"/>
    <n v="-1467.97"/>
    <x v="39"/>
    <s v="set-2025"/>
    <x v="8"/>
    <x v="3"/>
    <x v="0"/>
    <x v="8"/>
    <x v="44"/>
    <s v="ENTREGUE"/>
    <x v="1"/>
    <m/>
  </r>
  <r>
    <d v="2025-09-24T00:00:00"/>
    <x v="12"/>
    <x v="1"/>
    <x v="0"/>
    <s v="BRITA"/>
    <x v="9"/>
    <x v="4"/>
    <x v="375"/>
    <x v="45"/>
    <x v="768"/>
    <x v="201"/>
    <n v="711.54"/>
    <x v="39"/>
    <s v="set-2025"/>
    <x v="1"/>
    <x v="0"/>
    <x v="0"/>
    <x v="2"/>
    <x v="50"/>
    <s v="ENTREGUE"/>
    <x v="1"/>
    <m/>
  </r>
  <r>
    <d v="2025-09-24T00:00:00"/>
    <x v="12"/>
    <x v="1"/>
    <x v="1"/>
    <s v="CAÇAMBA"/>
    <x v="1"/>
    <x v="1"/>
    <x v="376"/>
    <x v="17"/>
    <x v="1"/>
    <x v="56"/>
    <n v="440"/>
    <x v="39"/>
    <s v="set-2025"/>
    <x v="1"/>
    <x v="0"/>
    <x v="0"/>
    <x v="2"/>
    <x v="50"/>
    <s v="ENTREGUE"/>
    <x v="1"/>
    <m/>
  </r>
  <r>
    <d v="2025-09-24T00:00:00"/>
    <x v="33"/>
    <x v="2"/>
    <x v="3"/>
    <s v="DECA BASE VALV.HYDRA MAX 4550 504 1.1/2"/>
    <x v="14"/>
    <x v="1"/>
    <x v="377"/>
    <x v="3"/>
    <x v="114"/>
    <x v="631"/>
    <n v="875.90000000000009"/>
    <x v="39"/>
    <s v="set-2025"/>
    <x v="11"/>
    <x v="0"/>
    <x v="0"/>
    <x v="2"/>
    <x v="50"/>
    <s v="ENTREGUE"/>
    <x v="1"/>
    <m/>
  </r>
  <r>
    <d v="2025-09-24T00:00:00"/>
    <x v="33"/>
    <x v="2"/>
    <x v="3"/>
    <s v="BLUKIT ACAB.ABS P/VALV.H.MAX/ASTR/DOC. CR"/>
    <x v="14"/>
    <x v="1"/>
    <x v="377"/>
    <x v="3"/>
    <x v="769"/>
    <x v="529"/>
    <n v="253.85000000000002"/>
    <x v="39"/>
    <s v="set-2025"/>
    <x v="11"/>
    <x v="0"/>
    <x v="0"/>
    <x v="2"/>
    <x v="50"/>
    <s v="ENTREGUE"/>
    <x v="1"/>
    <m/>
  </r>
  <r>
    <d v="2025-09-24T00:00:00"/>
    <x v="33"/>
    <x v="2"/>
    <x v="3"/>
    <s v="DECA BACIA P-11 CONV.IZY GE17"/>
    <x v="2"/>
    <x v="1"/>
    <x v="377"/>
    <x v="3"/>
    <x v="253"/>
    <x v="632"/>
    <n v="734.16"/>
    <x v="39"/>
    <s v="set-2025"/>
    <x v="11"/>
    <x v="0"/>
    <x v="0"/>
    <x v="2"/>
    <x v="50"/>
    <s v="ENTREGUE"/>
    <x v="1"/>
    <m/>
  </r>
  <r>
    <d v="2025-09-24T00:00:00"/>
    <x v="33"/>
    <x v="2"/>
    <x v="3"/>
    <s v="TUPAN ASS.UNIV PP PREMIUM CONV BR"/>
    <x v="2"/>
    <x v="1"/>
    <x v="377"/>
    <x v="3"/>
    <x v="122"/>
    <x v="126"/>
    <n v="137.32"/>
    <x v="39"/>
    <s v="set-2025"/>
    <x v="11"/>
    <x v="0"/>
    <x v="0"/>
    <x v="2"/>
    <x v="50"/>
    <s v="ENTREGUE"/>
    <x v="1"/>
    <m/>
  </r>
  <r>
    <d v="2025-09-24T00:00:00"/>
    <x v="33"/>
    <x v="2"/>
    <x v="3"/>
    <s v="DECA BACIA P-510 CONV.S/ABER.V.PLUS GE17"/>
    <x v="1"/>
    <x v="1"/>
    <x v="377"/>
    <x v="3"/>
    <x v="254"/>
    <x v="633"/>
    <n v="1079.6300000000001"/>
    <x v="39"/>
    <s v="set-2025"/>
    <x v="11"/>
    <x v="0"/>
    <x v="0"/>
    <x v="2"/>
    <x v="50"/>
    <s v="ENTREGUE"/>
    <x v="1"/>
    <m/>
  </r>
  <r>
    <d v="2025-09-24T00:00:00"/>
    <x v="33"/>
    <x v="2"/>
    <x v="3"/>
    <s v="DECA ASSENTO AP-50 VOGUE PLUS PP GE17"/>
    <x v="1"/>
    <x v="1"/>
    <x v="377"/>
    <x v="3"/>
    <x v="770"/>
    <x v="634"/>
    <n v="248.16"/>
    <x v="39"/>
    <s v="set-2025"/>
    <x v="11"/>
    <x v="0"/>
    <x v="0"/>
    <x v="2"/>
    <x v="50"/>
    <s v="ENTREGUE"/>
    <x v="1"/>
    <m/>
  </r>
  <r>
    <d v="2025-09-24T00:00:00"/>
    <x v="33"/>
    <x v="2"/>
    <x v="3"/>
    <s v="TORALF PARAFUSO B-10 LAT. 75MM C/2 P/BACIA 1070"/>
    <x v="14"/>
    <x v="1"/>
    <x v="377"/>
    <x v="3"/>
    <x v="127"/>
    <x v="131"/>
    <n v="54.5"/>
    <x v="39"/>
    <s v="set-2025"/>
    <x v="11"/>
    <x v="0"/>
    <x v="0"/>
    <x v="2"/>
    <x v="50"/>
    <s v="ENTREGUE"/>
    <x v="1"/>
    <m/>
  </r>
  <r>
    <d v="2025-09-24T00:00:00"/>
    <x v="33"/>
    <x v="2"/>
    <x v="3"/>
    <s v="DECA LAVAT.L-510 V.PLUS/ASPEN 45X35 GE17"/>
    <x v="1"/>
    <x v="1"/>
    <x v="377"/>
    <x v="3"/>
    <x v="256"/>
    <x v="635"/>
    <n v="215.18"/>
    <x v="39"/>
    <s v="set-2025"/>
    <x v="11"/>
    <x v="0"/>
    <x v="0"/>
    <x v="2"/>
    <x v="50"/>
    <s v="ENTREGUE"/>
    <x v="1"/>
    <m/>
  </r>
  <r>
    <d v="2025-09-24T00:00:00"/>
    <x v="33"/>
    <x v="2"/>
    <x v="3"/>
    <s v="DECA COLUNA C-510 V.PLUS SUSPENSA GE17"/>
    <x v="1"/>
    <x v="1"/>
    <x v="377"/>
    <x v="3"/>
    <x v="257"/>
    <x v="636"/>
    <n v="266.41000000000003"/>
    <x v="39"/>
    <s v="set-2025"/>
    <x v="11"/>
    <x v="0"/>
    <x v="0"/>
    <x v="2"/>
    <x v="50"/>
    <s v="ENTREGUE"/>
    <x v="1"/>
    <m/>
  </r>
  <r>
    <d v="2025-09-24T00:00:00"/>
    <x v="33"/>
    <x v="2"/>
    <x v="3"/>
    <s v="ALPHA MET TORN.AUTOMATICA CLINICA MESA 2100"/>
    <x v="1"/>
    <x v="1"/>
    <x v="377"/>
    <x v="3"/>
    <x v="771"/>
    <x v="637"/>
    <n v="169.25"/>
    <x v="39"/>
    <s v="set-2025"/>
    <x v="11"/>
    <x v="0"/>
    <x v="0"/>
    <x v="2"/>
    <x v="50"/>
    <s v="ENTREGUE"/>
    <x v="1"/>
    <m/>
  </r>
  <r>
    <d v="2025-09-24T00:00:00"/>
    <x v="33"/>
    <x v="2"/>
    <x v="3"/>
    <s v="LEVE BARRA APOIO RETA 40CM PCD POL"/>
    <x v="7"/>
    <x v="1"/>
    <x v="377"/>
    <x v="3"/>
    <x v="595"/>
    <x v="489"/>
    <n v="256.45999999999998"/>
    <x v="39"/>
    <s v="set-2025"/>
    <x v="11"/>
    <x v="0"/>
    <x v="0"/>
    <x v="2"/>
    <x v="50"/>
    <s v="ENTREGUE"/>
    <x v="1"/>
    <m/>
  </r>
  <r>
    <d v="2025-09-24T00:00:00"/>
    <x v="33"/>
    <x v="2"/>
    <x v="3"/>
    <s v="LEVE BARRA APOIO RETA 80CM PCD POL"/>
    <x v="7"/>
    <x v="1"/>
    <x v="377"/>
    <x v="3"/>
    <x v="596"/>
    <x v="490"/>
    <n v="329.96"/>
    <x v="39"/>
    <s v="set-2025"/>
    <x v="11"/>
    <x v="0"/>
    <x v="0"/>
    <x v="2"/>
    <x v="50"/>
    <s v="ENTREGUE"/>
    <x v="1"/>
    <m/>
  </r>
  <r>
    <d v="2025-09-24T00:00:00"/>
    <x v="33"/>
    <x v="2"/>
    <x v="3"/>
    <s v="CENSI TUBO DE LIGACAO FLEX.CR.7289"/>
    <x v="14"/>
    <x v="1"/>
    <x v="377"/>
    <x v="3"/>
    <x v="264"/>
    <x v="243"/>
    <n v="114.14999999999999"/>
    <x v="39"/>
    <s v="set-2025"/>
    <x v="11"/>
    <x v="0"/>
    <x v="0"/>
    <x v="2"/>
    <x v="50"/>
    <s v="ENTREGUE"/>
    <x v="1"/>
    <m/>
  </r>
  <r>
    <d v="2025-09-24T00:00:00"/>
    <x v="33"/>
    <x v="2"/>
    <x v="3"/>
    <s v="EMMETI DUCHA HIG.ECO.1/2 GAT.ABS BR RG.MET."/>
    <x v="1"/>
    <x v="1"/>
    <x v="377"/>
    <x v="3"/>
    <x v="597"/>
    <x v="491"/>
    <n v="66.010000000000005"/>
    <x v="39"/>
    <s v="set-2025"/>
    <x v="11"/>
    <x v="0"/>
    <x v="0"/>
    <x v="2"/>
    <x v="50"/>
    <s v="ENTREGUE"/>
    <x v="1"/>
    <m/>
  </r>
  <r>
    <d v="2025-09-24T00:00:00"/>
    <x v="33"/>
    <x v="2"/>
    <x v="3"/>
    <s v="CENSI ANEL DE VED.P/BACIA C/GUIA 7490"/>
    <x v="14"/>
    <x v="1"/>
    <x v="377"/>
    <x v="3"/>
    <x v="128"/>
    <x v="132"/>
    <n v="40.85"/>
    <x v="39"/>
    <s v="set-2025"/>
    <x v="11"/>
    <x v="0"/>
    <x v="0"/>
    <x v="2"/>
    <x v="50"/>
    <s v="ENTREGUE"/>
    <x v="1"/>
    <m/>
  </r>
  <r>
    <d v="2025-09-24T00:00:00"/>
    <x v="33"/>
    <x v="2"/>
    <x v="3"/>
    <s v="CEMIX VALV.P/LAVATORIO - 124"/>
    <x v="2"/>
    <x v="1"/>
    <x v="377"/>
    <x v="3"/>
    <x v="259"/>
    <x v="238"/>
    <n v="44.8"/>
    <x v="39"/>
    <s v="set-2025"/>
    <x v="11"/>
    <x v="0"/>
    <x v="0"/>
    <x v="2"/>
    <x v="50"/>
    <s v="ENTREGUE"/>
    <x v="1"/>
    <m/>
  </r>
  <r>
    <d v="2025-09-24T00:00:00"/>
    <x v="33"/>
    <x v="2"/>
    <x v="3"/>
    <s v="CEMIX TORN.PAR AUTOMATICA 2001"/>
    <x v="4"/>
    <x v="1"/>
    <x v="377"/>
    <x v="3"/>
    <x v="267"/>
    <x v="237"/>
    <n v="224.91"/>
    <x v="39"/>
    <s v="set-2025"/>
    <x v="11"/>
    <x v="0"/>
    <x v="0"/>
    <x v="2"/>
    <x v="50"/>
    <s v="ENTREGUE"/>
    <x v="1"/>
    <m/>
  </r>
  <r>
    <d v="2025-09-24T00:00:00"/>
    <x v="33"/>
    <x v="2"/>
    <x v="3"/>
    <s v="ESTEVES SIF.LAV.EUR.1X1.1/2 TS30 VSM080CWG"/>
    <x v="4"/>
    <x v="1"/>
    <x v="377"/>
    <x v="3"/>
    <x v="268"/>
    <x v="246"/>
    <n v="319.53000000000003"/>
    <x v="39"/>
    <s v="set-2025"/>
    <x v="11"/>
    <x v="0"/>
    <x v="0"/>
    <x v="2"/>
    <x v="50"/>
    <s v="ENTREGUE"/>
    <x v="1"/>
    <m/>
  </r>
  <r>
    <d v="2025-09-24T00:00:00"/>
    <x v="33"/>
    <x v="2"/>
    <x v="3"/>
    <s v="AMANCO TUBO VDE PONTA AZUL DN38"/>
    <x v="14"/>
    <x v="1"/>
    <x v="377"/>
    <x v="3"/>
    <x v="120"/>
    <x v="124"/>
    <n v="34.15"/>
    <x v="39"/>
    <s v="set-2025"/>
    <x v="11"/>
    <x v="0"/>
    <x v="0"/>
    <x v="2"/>
    <x v="50"/>
    <s v="ENTREGUE"/>
    <x v="1"/>
    <m/>
  </r>
  <r>
    <d v="2025-09-24T00:00:00"/>
    <x v="33"/>
    <x v="2"/>
    <x v="3"/>
    <s v="DECA BASE GAVETA 4509 502 1.1/2"/>
    <x v="14"/>
    <x v="1"/>
    <x v="377"/>
    <x v="3"/>
    <x v="116"/>
    <x v="638"/>
    <n v="579.5"/>
    <x v="39"/>
    <s v="set-2025"/>
    <x v="11"/>
    <x v="0"/>
    <x v="0"/>
    <x v="2"/>
    <x v="50"/>
    <s v="ENTREGUE"/>
    <x v="1"/>
    <m/>
  </r>
  <r>
    <d v="2025-09-24T00:00:00"/>
    <x v="33"/>
    <x v="2"/>
    <x v="3"/>
    <s v="DECA BASE GAVETA 4509 302 1"/>
    <x v="7"/>
    <x v="1"/>
    <x v="377"/>
    <x v="3"/>
    <x v="772"/>
    <x v="639"/>
    <n v="139.4"/>
    <x v="39"/>
    <s v="set-2025"/>
    <x v="11"/>
    <x v="0"/>
    <x v="0"/>
    <x v="2"/>
    <x v="50"/>
    <s v="ENTREGUE"/>
    <x v="1"/>
    <m/>
  </r>
  <r>
    <d v="2025-09-24T00:00:00"/>
    <x v="33"/>
    <x v="2"/>
    <x v="3"/>
    <s v="CEMIX ACABAMENTO C50 1.1/2"/>
    <x v="14"/>
    <x v="1"/>
    <x v="377"/>
    <x v="3"/>
    <x v="117"/>
    <x v="121"/>
    <n v="76.7"/>
    <x v="39"/>
    <s v="set-2025"/>
    <x v="11"/>
    <x v="0"/>
    <x v="0"/>
    <x v="2"/>
    <x v="50"/>
    <s v="ENTREGUE"/>
    <x v="1"/>
    <m/>
  </r>
  <r>
    <d v="2025-09-24T00:00:00"/>
    <x v="33"/>
    <x v="2"/>
    <x v="3"/>
    <s v="CEMIX ACABAMENTO C50 3/4 F"/>
    <x v="7"/>
    <x v="1"/>
    <x v="377"/>
    <x v="3"/>
    <x v="119"/>
    <x v="123"/>
    <n v="27.62"/>
    <x v="39"/>
    <s v="set-2025"/>
    <x v="11"/>
    <x v="0"/>
    <x v="0"/>
    <x v="2"/>
    <x v="50"/>
    <s v="ENTREGUE"/>
    <x v="1"/>
    <m/>
  </r>
  <r>
    <d v="2025-09-24T00:00:00"/>
    <x v="33"/>
    <x v="2"/>
    <x v="3"/>
    <s v="AMANCO TUBO 6M MARROM SOLD. 25MM"/>
    <x v="7"/>
    <x v="1"/>
    <x v="377"/>
    <x v="3"/>
    <x v="19"/>
    <x v="19"/>
    <n v="32.299999999999997"/>
    <x v="39"/>
    <s v="set-2025"/>
    <x v="11"/>
    <x v="0"/>
    <x v="0"/>
    <x v="2"/>
    <x v="50"/>
    <s v="ENTREGUE"/>
    <x v="1"/>
    <m/>
  </r>
  <r>
    <d v="2025-09-24T00:00:00"/>
    <x v="33"/>
    <x v="2"/>
    <x v="3"/>
    <s v="AMANCO JOELHO 90 SOLD. 25MM"/>
    <x v="14"/>
    <x v="1"/>
    <x v="377"/>
    <x v="3"/>
    <x v="17"/>
    <x v="17"/>
    <n v="2.6500000000000004"/>
    <x v="39"/>
    <s v="set-2025"/>
    <x v="11"/>
    <x v="0"/>
    <x v="0"/>
    <x v="2"/>
    <x v="50"/>
    <s v="ENTREGUE"/>
    <x v="1"/>
    <m/>
  </r>
  <r>
    <d v="2025-09-24T00:00:00"/>
    <x v="33"/>
    <x v="2"/>
    <x v="3"/>
    <s v="AMANCO TE SOLD. 25MM"/>
    <x v="4"/>
    <x v="1"/>
    <x v="377"/>
    <x v="3"/>
    <x v="16"/>
    <x v="16"/>
    <n v="2.19"/>
    <x v="39"/>
    <s v="set-2025"/>
    <x v="11"/>
    <x v="0"/>
    <x v="0"/>
    <x v="2"/>
    <x v="50"/>
    <s v="ENTREGUE"/>
    <x v="1"/>
    <m/>
  </r>
  <r>
    <d v="2025-09-24T00:00:00"/>
    <x v="33"/>
    <x v="2"/>
    <x v="3"/>
    <s v="AMANCO CORPO CX.SIF. 100X100X50"/>
    <x v="7"/>
    <x v="1"/>
    <x v="377"/>
    <x v="3"/>
    <x v="15"/>
    <x v="15"/>
    <n v="17.96"/>
    <x v="39"/>
    <s v="set-2025"/>
    <x v="11"/>
    <x v="0"/>
    <x v="0"/>
    <x v="2"/>
    <x v="50"/>
    <s v="ENTREGUE"/>
    <x v="1"/>
    <m/>
  </r>
  <r>
    <d v="2025-09-24T00:00:00"/>
    <x v="33"/>
    <x v="2"/>
    <x v="3"/>
    <s v="CLARINOX GRELHA INOX RED.10CM C/CX ROT.-5087"/>
    <x v="7"/>
    <x v="1"/>
    <x v="377"/>
    <x v="3"/>
    <x v="773"/>
    <x v="640"/>
    <n v="18.84"/>
    <x v="39"/>
    <s v="set-2025"/>
    <x v="11"/>
    <x v="0"/>
    <x v="0"/>
    <x v="2"/>
    <x v="50"/>
    <s v="ENTREGUE"/>
    <x v="1"/>
    <m/>
  </r>
  <r>
    <d v="2025-09-24T00:00:00"/>
    <x v="33"/>
    <x v="2"/>
    <x v="3"/>
    <s v="AMANCO JOELHO 90 C/VISITA ESG. 100X50"/>
    <x v="1"/>
    <x v="1"/>
    <x v="377"/>
    <x v="3"/>
    <x v="269"/>
    <x v="247"/>
    <n v="15.04"/>
    <x v="39"/>
    <s v="set-2025"/>
    <x v="11"/>
    <x v="0"/>
    <x v="0"/>
    <x v="2"/>
    <x v="50"/>
    <s v="ENTREGUE"/>
    <x v="1"/>
    <m/>
  </r>
  <r>
    <d v="2025-09-24T00:00:00"/>
    <x v="33"/>
    <x v="2"/>
    <x v="3"/>
    <s v="AMANCO TE ESG. 50MM"/>
    <x v="7"/>
    <x v="1"/>
    <x v="377"/>
    <x v="3"/>
    <x v="11"/>
    <x v="11"/>
    <n v="9.1999999999999993"/>
    <x v="39"/>
    <s v="set-2025"/>
    <x v="11"/>
    <x v="0"/>
    <x v="0"/>
    <x v="2"/>
    <x v="50"/>
    <s v="ENTREGUE"/>
    <x v="1"/>
    <m/>
  </r>
  <r>
    <d v="2025-09-24T00:00:00"/>
    <x v="33"/>
    <x v="2"/>
    <x v="3"/>
    <s v="AMANCO JOELHO 45 ESG. 50MM"/>
    <x v="14"/>
    <x v="1"/>
    <x v="377"/>
    <x v="3"/>
    <x v="774"/>
    <x v="641"/>
    <n v="9.6999999999999993"/>
    <x v="39"/>
    <s v="set-2025"/>
    <x v="11"/>
    <x v="0"/>
    <x v="0"/>
    <x v="2"/>
    <x v="50"/>
    <s v="ENTREGUE"/>
    <x v="1"/>
    <m/>
  </r>
  <r>
    <d v="2025-09-24T00:00:00"/>
    <x v="33"/>
    <x v="2"/>
    <x v="3"/>
    <s v="AMANCO TUBO 6M ESG. 50MM"/>
    <x v="4"/>
    <x v="1"/>
    <x v="377"/>
    <x v="3"/>
    <x v="270"/>
    <x v="248"/>
    <n v="152.76"/>
    <x v="39"/>
    <s v="set-2025"/>
    <x v="11"/>
    <x v="0"/>
    <x v="0"/>
    <x v="2"/>
    <x v="50"/>
    <s v="ENTREGUE"/>
    <x v="1"/>
    <m/>
  </r>
  <r>
    <d v="2025-09-24T00:00:00"/>
    <x v="33"/>
    <x v="2"/>
    <x v="3"/>
    <s v="AMANCO TUBO 6M ESG. 100MM"/>
    <x v="1"/>
    <x v="1"/>
    <x v="377"/>
    <x v="3"/>
    <x v="379"/>
    <x v="314"/>
    <n v="70.97"/>
    <x v="39"/>
    <s v="set-2025"/>
    <x v="11"/>
    <x v="0"/>
    <x v="0"/>
    <x v="2"/>
    <x v="50"/>
    <s v="ENTREGUE"/>
    <x v="1"/>
    <m/>
  </r>
  <r>
    <d v="2025-09-24T00:00:00"/>
    <x v="33"/>
    <x v="2"/>
    <x v="3"/>
    <s v="AMANCO JOELHO 45 ESG. 100MM"/>
    <x v="7"/>
    <x v="1"/>
    <x v="377"/>
    <x v="3"/>
    <x v="377"/>
    <x v="312"/>
    <n v="10.78"/>
    <x v="39"/>
    <s v="set-2025"/>
    <x v="11"/>
    <x v="0"/>
    <x v="0"/>
    <x v="2"/>
    <x v="50"/>
    <s v="ENTREGUE"/>
    <x v="1"/>
    <m/>
  </r>
  <r>
    <d v="2025-09-24T00:00:00"/>
    <x v="33"/>
    <x v="2"/>
    <x v="3"/>
    <s v="AMANCO JUNCAO SIMPLES ESG. 100MM"/>
    <x v="7"/>
    <x v="1"/>
    <x v="377"/>
    <x v="3"/>
    <x v="775"/>
    <x v="642"/>
    <n v="26.86"/>
    <x v="39"/>
    <s v="set-2025"/>
    <x v="11"/>
    <x v="0"/>
    <x v="0"/>
    <x v="2"/>
    <x v="50"/>
    <s v="ENTREGUE"/>
    <x v="1"/>
    <m/>
  </r>
  <r>
    <d v="2025-09-25T00:00:00"/>
    <x v="33"/>
    <x v="2"/>
    <x v="0"/>
    <s v="CUNHA P/PISO/AZ NIVEL.SLIM CORTAG C/100"/>
    <x v="3"/>
    <x v="1"/>
    <x v="378"/>
    <x v="22"/>
    <x v="73"/>
    <x v="388"/>
    <n v="234.5"/>
    <x v="40"/>
    <s v="set-2025"/>
    <x v="19"/>
    <x v="0"/>
    <x v="0"/>
    <x v="1"/>
    <x v="50"/>
    <s v="ENTREGUE"/>
    <x v="1"/>
    <m/>
  </r>
  <r>
    <d v="2025-09-25T00:00:00"/>
    <x v="33"/>
    <x v="2"/>
    <x v="0"/>
    <s v="ESPACADOR NIVELADOR SLIM 2,0 MM C/1000 PCS"/>
    <x v="1"/>
    <x v="1"/>
    <x v="378"/>
    <x v="22"/>
    <x v="340"/>
    <x v="82"/>
    <n v="105"/>
    <x v="40"/>
    <s v="set-2025"/>
    <x v="19"/>
    <x v="0"/>
    <x v="0"/>
    <x v="1"/>
    <x v="50"/>
    <s v="ENTREGUE"/>
    <x v="1"/>
    <m/>
  </r>
  <r>
    <d v="2025-09-25T00:00:00"/>
    <x v="18"/>
    <x v="2"/>
    <x v="0"/>
    <s v="FECHAD PAPAIZ 300 CR ALAV.ROSETA 570 EXT"/>
    <x v="1"/>
    <x v="1"/>
    <x v="379"/>
    <x v="22"/>
    <x v="776"/>
    <x v="643"/>
    <n v="85.9"/>
    <x v="40"/>
    <s v="set-2025"/>
    <x v="9"/>
    <x v="0"/>
    <x v="0"/>
    <x v="1"/>
    <x v="50"/>
    <s v="ENTREGUE"/>
    <x v="1"/>
    <m/>
  </r>
  <r>
    <d v="2025-09-25T00:00:00"/>
    <x v="18"/>
    <x v="2"/>
    <x v="0"/>
    <s v="DOB. 850 X 3.1/2&quot; ZINC - CART"/>
    <x v="1"/>
    <x v="15"/>
    <x v="379"/>
    <x v="22"/>
    <x v="777"/>
    <x v="644"/>
    <n v="15.65"/>
    <x v="40"/>
    <s v="set-2025"/>
    <x v="9"/>
    <x v="0"/>
    <x v="0"/>
    <x v="1"/>
    <x v="50"/>
    <s v="ENTREGUE"/>
    <x v="1"/>
    <m/>
  </r>
  <r>
    <d v="2025-09-25T00:00:00"/>
    <x v="34"/>
    <x v="4"/>
    <x v="0"/>
    <s v="ELETRODUTO GALV MED 2 (0,75)C/LV"/>
    <x v="79"/>
    <x v="5"/>
    <x v="380"/>
    <x v="5"/>
    <x v="23"/>
    <x v="607"/>
    <n v="1188"/>
    <x v="40"/>
    <s v="set-2025"/>
    <x v="14"/>
    <x v="0"/>
    <x v="0"/>
    <x v="1"/>
    <x v="50"/>
    <s v="ENTREGUE"/>
    <x v="1"/>
    <m/>
  </r>
  <r>
    <d v="2025-09-25T00:00:00"/>
    <x v="34"/>
    <x v="4"/>
    <x v="0"/>
    <s v="UNIDUT RETO ALUM 2"/>
    <x v="76"/>
    <x v="1"/>
    <x v="380"/>
    <x v="5"/>
    <x v="323"/>
    <x v="415"/>
    <n v="652.5"/>
    <x v="40"/>
    <s v="set-2025"/>
    <x v="14"/>
    <x v="0"/>
    <x v="0"/>
    <x v="1"/>
    <x v="50"/>
    <s v="ENTREGUE"/>
    <x v="1"/>
    <m/>
  </r>
  <r>
    <d v="2025-09-25T00:00:00"/>
    <x v="34"/>
    <x v="4"/>
    <x v="0"/>
    <s v="UNIDUT MULTIPLO 2"/>
    <x v="2"/>
    <x v="1"/>
    <x v="380"/>
    <x v="5"/>
    <x v="324"/>
    <x v="645"/>
    <n v="48"/>
    <x v="40"/>
    <s v="set-2025"/>
    <x v="14"/>
    <x v="0"/>
    <x v="0"/>
    <x v="1"/>
    <x v="50"/>
    <s v="ENTREGUE"/>
    <x v="1"/>
    <m/>
  </r>
  <r>
    <d v="2025-09-25T00:00:00"/>
    <x v="34"/>
    <x v="4"/>
    <x v="0"/>
    <s v="ABRACADEIRA GALV D C/CUNHA 2"/>
    <x v="30"/>
    <x v="1"/>
    <x v="380"/>
    <x v="5"/>
    <x v="504"/>
    <x v="273"/>
    <n v="36"/>
    <x v="40"/>
    <s v="set-2025"/>
    <x v="14"/>
    <x v="0"/>
    <x v="0"/>
    <x v="1"/>
    <x v="50"/>
    <s v="ENTREGUE"/>
    <x v="1"/>
    <m/>
  </r>
  <r>
    <d v="2025-09-25T00:00:00"/>
    <x v="34"/>
    <x v="4"/>
    <x v="0"/>
    <s v="BUCHA S8 PARAFUSO PVC"/>
    <x v="54"/>
    <x v="1"/>
    <x v="380"/>
    <x v="5"/>
    <x v="423"/>
    <x v="346"/>
    <n v="4.2"/>
    <x v="40"/>
    <s v="set-2025"/>
    <x v="14"/>
    <x v="0"/>
    <x v="0"/>
    <x v="1"/>
    <x v="50"/>
    <s v="ENTREGUE"/>
    <x v="1"/>
    <m/>
  </r>
  <r>
    <d v="2025-09-25T00:00:00"/>
    <x v="34"/>
    <x v="4"/>
    <x v="0"/>
    <s v="PARAFUSO PAN PHILIPS 3/16X1.1/2 BUCHA S8"/>
    <x v="54"/>
    <x v="1"/>
    <x v="380"/>
    <x v="5"/>
    <x v="778"/>
    <x v="337"/>
    <n v="14"/>
    <x v="40"/>
    <s v="set-2025"/>
    <x v="14"/>
    <x v="0"/>
    <x v="0"/>
    <x v="1"/>
    <x v="50"/>
    <s v="ENTREGUE"/>
    <x v="1"/>
    <m/>
  </r>
  <r>
    <d v="2025-09-25T00:00:00"/>
    <x v="34"/>
    <x v="4"/>
    <x v="0"/>
    <s v="FITA ISOLANTE 18MMX20M PT FITECK"/>
    <x v="4"/>
    <x v="1"/>
    <x v="380"/>
    <x v="5"/>
    <x v="580"/>
    <x v="471"/>
    <n v="19.799999999999997"/>
    <x v="40"/>
    <s v="set-2025"/>
    <x v="14"/>
    <x v="0"/>
    <x v="0"/>
    <x v="1"/>
    <x v="50"/>
    <s v="ENTREGUE"/>
    <x v="1"/>
    <m/>
  </r>
  <r>
    <d v="2025-09-25T00:00:00"/>
    <x v="34"/>
    <x v="4"/>
    <x v="0"/>
    <s v="SEALTUBO S/ CAPA 2 RL C/15MT"/>
    <x v="7"/>
    <x v="9"/>
    <x v="380"/>
    <x v="5"/>
    <x v="741"/>
    <x v="646"/>
    <n v="840"/>
    <x v="40"/>
    <s v="set-2025"/>
    <x v="14"/>
    <x v="0"/>
    <x v="0"/>
    <x v="1"/>
    <x v="50"/>
    <s v="ENTREGUE"/>
    <x v="1"/>
    <m/>
  </r>
  <r>
    <d v="2025-09-25T00:00:00"/>
    <x v="34"/>
    <x v="4"/>
    <x v="0"/>
    <s v="CABO FLEX750V 25MM2 PT"/>
    <x v="36"/>
    <x v="8"/>
    <x v="380"/>
    <x v="5"/>
    <x v="508"/>
    <x v="647"/>
    <n v="3960"/>
    <x v="40"/>
    <s v="set-2025"/>
    <x v="14"/>
    <x v="0"/>
    <x v="0"/>
    <x v="1"/>
    <x v="50"/>
    <s v="ENTREGUE"/>
    <x v="1"/>
    <m/>
  </r>
  <r>
    <d v="2025-09-25T00:00:00"/>
    <x v="34"/>
    <x v="4"/>
    <x v="0"/>
    <s v="CABO FLEX750V 25MM2 AZ CL"/>
    <x v="95"/>
    <x v="8"/>
    <x v="380"/>
    <x v="5"/>
    <x v="779"/>
    <x v="647"/>
    <n v="1247.4000000000001"/>
    <x v="40"/>
    <s v="set-2025"/>
    <x v="14"/>
    <x v="0"/>
    <x v="0"/>
    <x v="1"/>
    <x v="50"/>
    <s v="ENTREGUE"/>
    <x v="1"/>
    <m/>
  </r>
  <r>
    <d v="2025-09-25T00:00:00"/>
    <x v="34"/>
    <x v="4"/>
    <x v="0"/>
    <s v="CABO FLEX750V 16MM2 VD"/>
    <x v="95"/>
    <x v="8"/>
    <x v="380"/>
    <x v="5"/>
    <x v="780"/>
    <x v="331"/>
    <n v="806.40000000000009"/>
    <x v="40"/>
    <s v="set-2025"/>
    <x v="14"/>
    <x v="0"/>
    <x v="0"/>
    <x v="1"/>
    <x v="50"/>
    <s v="ENTREGUE"/>
    <x v="1"/>
    <m/>
  </r>
  <r>
    <d v="2025-09-25T00:00:00"/>
    <x v="35"/>
    <x v="0"/>
    <x v="0"/>
    <s v="FITA ALUMINIO 10CMX10MT DRYKO"/>
    <x v="26"/>
    <x v="1"/>
    <x v="381"/>
    <x v="22"/>
    <x v="781"/>
    <x v="613"/>
    <n v="344"/>
    <x v="40"/>
    <s v="set-2025"/>
    <x v="19"/>
    <x v="0"/>
    <x v="0"/>
    <x v="1"/>
    <x v="50"/>
    <s v="ENTREGUE"/>
    <x v="1"/>
    <m/>
  </r>
  <r>
    <d v="2025-09-25T00:00:00"/>
    <x v="4"/>
    <x v="2"/>
    <x v="0"/>
    <s v="CIMENTO RETIRA"/>
    <x v="1"/>
    <x v="1"/>
    <x v="382"/>
    <x v="32"/>
    <x v="575"/>
    <x v="465"/>
    <n v="31"/>
    <x v="40"/>
    <s v="set-2025"/>
    <x v="1"/>
    <x v="0"/>
    <x v="0"/>
    <x v="1"/>
    <x v="50"/>
    <s v="ENTREGUE"/>
    <x v="1"/>
    <m/>
  </r>
  <r>
    <d v="2025-09-25T00:00:00"/>
    <x v="4"/>
    <x v="2"/>
    <x v="0"/>
    <s v="MADEIRITH"/>
    <x v="2"/>
    <x v="1"/>
    <x v="382"/>
    <x v="32"/>
    <x v="782"/>
    <x v="648"/>
    <n v="292"/>
    <x v="40"/>
    <s v="set-2025"/>
    <x v="1"/>
    <x v="0"/>
    <x v="0"/>
    <x v="1"/>
    <x v="50"/>
    <s v="ENTREGUE"/>
    <x v="1"/>
    <m/>
  </r>
  <r>
    <d v="2025-09-25T00:00:00"/>
    <x v="21"/>
    <x v="1"/>
    <x v="0"/>
    <s v="CIMENTO CPII 50 KG VOTORAN"/>
    <x v="8"/>
    <x v="0"/>
    <x v="383"/>
    <x v="63"/>
    <x v="783"/>
    <x v="649"/>
    <n v="300.08"/>
    <x v="40"/>
    <s v="set-2025"/>
    <x v="19"/>
    <x v="0"/>
    <x v="0"/>
    <x v="1"/>
    <x v="50"/>
    <s v="ENTREGUE"/>
    <x v="1"/>
    <m/>
  </r>
  <r>
    <d v="2025-09-25T00:00:00"/>
    <x v="21"/>
    <x v="1"/>
    <x v="0"/>
    <s v="soleiras 15x100cm"/>
    <x v="2"/>
    <x v="1"/>
    <x v="384"/>
    <x v="64"/>
    <x v="784"/>
    <x v="325"/>
    <n v="208"/>
    <x v="40"/>
    <s v="set-2025"/>
    <x v="19"/>
    <x v="0"/>
    <x v="0"/>
    <x v="2"/>
    <x v="47"/>
    <s v="ENTREGUE"/>
    <x v="1"/>
    <m/>
  </r>
  <r>
    <d v="2025-09-25T00:00:00"/>
    <x v="33"/>
    <x v="2"/>
    <x v="5"/>
    <s v="REVESTIMENTO RETIFICADO FORMA BRANCO BRILHANTE 32X60CM CAIXA 2,30 M² "/>
    <x v="96"/>
    <x v="3"/>
    <x v="385"/>
    <x v="9"/>
    <x v="785"/>
    <x v="650"/>
    <n v="2257.6799999999998"/>
    <x v="40"/>
    <s v="set-2025"/>
    <x v="29"/>
    <x v="0"/>
    <x v="0"/>
    <x v="0"/>
    <x v="52"/>
    <s v="ENTREGUE"/>
    <x v="1"/>
    <m/>
  </r>
  <r>
    <d v="2025-09-25T00:00:00"/>
    <x v="33"/>
    <x v="2"/>
    <x v="5"/>
    <s v="PORCELANATO RETIFICADO MUNARI BRANCO ACETINADO 60X60CM CAIXA 1,80 M²"/>
    <x v="97"/>
    <x v="3"/>
    <x v="385"/>
    <x v="9"/>
    <x v="339"/>
    <x v="282"/>
    <n v="10320.804000000002"/>
    <x v="40"/>
    <s v="set-2025"/>
    <x v="29"/>
    <x v="0"/>
    <x v="0"/>
    <x v="0"/>
    <x v="52"/>
    <s v="ENTREGUE"/>
    <x v="1"/>
    <m/>
  </r>
  <r>
    <d v="2025-09-25T00:00:00"/>
    <x v="33"/>
    <x v="2"/>
    <x v="5"/>
    <s v="REJUNTE FLEXÍVEL 5KG BRANCO WEBER QUARTZOLIT"/>
    <x v="7"/>
    <x v="0"/>
    <x v="385"/>
    <x v="9"/>
    <x v="29"/>
    <x v="405"/>
    <n v="69.8"/>
    <x v="40"/>
    <s v="set-2025"/>
    <x v="29"/>
    <x v="0"/>
    <x v="0"/>
    <x v="0"/>
    <x v="52"/>
    <s v="ENTREGUE"/>
    <x v="1"/>
    <m/>
  </r>
  <r>
    <d v="2025-09-25T00:00:00"/>
    <x v="33"/>
    <x v="2"/>
    <x v="5"/>
    <s v="REJUNTE FLEXÍVEL, CINZA PLATINA, 5KG"/>
    <x v="8"/>
    <x v="0"/>
    <x v="385"/>
    <x v="9"/>
    <x v="30"/>
    <x v="651"/>
    <n v="271.12"/>
    <x v="40"/>
    <s v="set-2025"/>
    <x v="29"/>
    <x v="0"/>
    <x v="0"/>
    <x v="0"/>
    <x v="52"/>
    <s v="ENTREGUE"/>
    <x v="1"/>
    <m/>
  </r>
  <r>
    <d v="2025-09-25T00:00:00"/>
    <x v="33"/>
    <x v="2"/>
    <x v="5"/>
    <s v="ARGAMASSA PARA PORCELANATO INTERNO 20KG CINZA"/>
    <x v="54"/>
    <x v="0"/>
    <x v="385"/>
    <x v="9"/>
    <x v="26"/>
    <x v="27"/>
    <n v="1505.7"/>
    <x v="40"/>
    <s v="set-2025"/>
    <x v="29"/>
    <x v="0"/>
    <x v="0"/>
    <x v="0"/>
    <x v="52"/>
    <s v="ENTREGUE"/>
    <x v="1"/>
    <m/>
  </r>
  <r>
    <d v="2025-09-25T00:00:00"/>
    <x v="33"/>
    <x v="2"/>
    <x v="5"/>
    <s v="FRETE"/>
    <x v="1"/>
    <x v="1"/>
    <x v="385"/>
    <x v="9"/>
    <x v="32"/>
    <x v="652"/>
    <n v="931.33"/>
    <x v="40"/>
    <s v="set-2025"/>
    <x v="29"/>
    <x v="0"/>
    <x v="0"/>
    <x v="0"/>
    <x v="52"/>
    <s v="ENTREGUE"/>
    <x v="1"/>
    <m/>
  </r>
  <r>
    <d v="2025-09-25T00:00:00"/>
    <x v="20"/>
    <x v="1"/>
    <x v="5"/>
    <s v="REVESTIMENTO RETIFICADO FORMA BRANCO BRILHANTE 32X60CM CAIXA 2,30 M"/>
    <x v="98"/>
    <x v="3"/>
    <x v="386"/>
    <x v="9"/>
    <x v="786"/>
    <x v="650"/>
    <n v="846.63"/>
    <x v="40"/>
    <s v="set-2025"/>
    <x v="3"/>
    <x v="0"/>
    <x v="0"/>
    <x v="0"/>
    <x v="52"/>
    <s v="ENTREGUE"/>
    <x v="1"/>
    <m/>
  </r>
  <r>
    <d v="2025-09-25T00:00:00"/>
    <x v="20"/>
    <x v="1"/>
    <x v="5"/>
    <s v="FRETE"/>
    <x v="1"/>
    <x v="1"/>
    <x v="386"/>
    <x v="9"/>
    <x v="32"/>
    <x v="653"/>
    <n v="58"/>
    <x v="40"/>
    <s v="set-2025"/>
    <x v="3"/>
    <x v="0"/>
    <x v="0"/>
    <x v="0"/>
    <x v="52"/>
    <s v="ENTREGUE"/>
    <x v="1"/>
    <m/>
  </r>
  <r>
    <d v="2025-09-25T00:00:00"/>
    <x v="9"/>
    <x v="1"/>
    <x v="3"/>
    <s v="ALPHA MET TORN.AUTOMATICA PAREDE 3200"/>
    <x v="7"/>
    <x v="1"/>
    <x v="387"/>
    <x v="3"/>
    <x v="123"/>
    <x v="127"/>
    <n v="167.26"/>
    <x v="40"/>
    <s v="set-2025"/>
    <x v="3"/>
    <x v="0"/>
    <x v="0"/>
    <x v="2"/>
    <x v="47"/>
    <s v="ENTREGUE"/>
    <x v="1"/>
    <m/>
  </r>
  <r>
    <d v="2025-09-25T00:00:00"/>
    <x v="21"/>
    <x v="1"/>
    <x v="0"/>
    <s v="ADERE FITA CREPE 48X50M"/>
    <x v="7"/>
    <x v="1"/>
    <x v="388"/>
    <x v="13"/>
    <x v="787"/>
    <x v="654"/>
    <n v="21.98"/>
    <x v="40"/>
    <s v="set-2025"/>
    <x v="3"/>
    <x v="0"/>
    <x v="0"/>
    <x v="2"/>
    <x v="47"/>
    <s v="ENTREGUE"/>
    <x v="1"/>
    <m/>
  </r>
  <r>
    <d v="2025-09-25T00:00:00"/>
    <x v="21"/>
    <x v="1"/>
    <x v="0"/>
    <s v="FENIX 1000/09 ROLO LA DE CARNEIRO 100% 09CM"/>
    <x v="7"/>
    <x v="1"/>
    <x v="388"/>
    <x v="13"/>
    <x v="788"/>
    <x v="365"/>
    <n v="11.98"/>
    <x v="40"/>
    <s v="set-2025"/>
    <x v="3"/>
    <x v="0"/>
    <x v="0"/>
    <x v="2"/>
    <x v="47"/>
    <s v="ENTREGUE"/>
    <x v="1"/>
    <m/>
  </r>
  <r>
    <d v="2025-09-25T00:00:00"/>
    <x v="21"/>
    <x v="1"/>
    <x v="0"/>
    <s v="FENIX 1000/15 ROLO LA DE CARNEIRO 100% 15CM"/>
    <x v="1"/>
    <x v="1"/>
    <x v="388"/>
    <x v="13"/>
    <x v="789"/>
    <x v="58"/>
    <n v="8.9"/>
    <x v="40"/>
    <s v="set-2025"/>
    <x v="3"/>
    <x v="0"/>
    <x v="0"/>
    <x v="2"/>
    <x v="47"/>
    <s v="ENTREGUE"/>
    <x v="1"/>
    <m/>
  </r>
  <r>
    <d v="2025-09-25T00:00:00"/>
    <x v="21"/>
    <x v="1"/>
    <x v="0"/>
    <s v="FUTURA MASSA CORRIDA PVA BALDE 25KG"/>
    <x v="7"/>
    <x v="16"/>
    <x v="388"/>
    <x v="13"/>
    <x v="222"/>
    <x v="203"/>
    <n v="139.80000000000001"/>
    <x v="40"/>
    <s v="set-2025"/>
    <x v="3"/>
    <x v="0"/>
    <x v="0"/>
    <x v="2"/>
    <x v="47"/>
    <s v="ENTREGUE"/>
    <x v="1"/>
    <m/>
  </r>
  <r>
    <d v="2025-09-25T00:00:00"/>
    <x v="21"/>
    <x v="1"/>
    <x v="0"/>
    <s v="ITAQUA AGUARRAZ 5L"/>
    <x v="7"/>
    <x v="6"/>
    <x v="388"/>
    <x v="13"/>
    <x v="313"/>
    <x v="203"/>
    <n v="139.80000000000001"/>
    <x v="40"/>
    <s v="set-2025"/>
    <x v="3"/>
    <x v="0"/>
    <x v="0"/>
    <x v="2"/>
    <x v="47"/>
    <s v="ENTREGUE"/>
    <x v="1"/>
    <m/>
  </r>
  <r>
    <d v="2025-09-25T00:00:00"/>
    <x v="21"/>
    <x v="1"/>
    <x v="0"/>
    <s v="TRIONITE LIXA MASSA 150"/>
    <x v="5"/>
    <x v="1"/>
    <x v="388"/>
    <x v="13"/>
    <x v="790"/>
    <x v="62"/>
    <n v="40"/>
    <x v="40"/>
    <s v="set-2025"/>
    <x v="3"/>
    <x v="0"/>
    <x v="0"/>
    <x v="2"/>
    <x v="47"/>
    <s v="ENTREGUE"/>
    <x v="1"/>
    <m/>
  </r>
  <r>
    <d v="2025-09-25T00:00:00"/>
    <x v="4"/>
    <x v="2"/>
    <x v="0"/>
    <s v="CORALIT BRI ALUMINIO ULTRA RESIST 3,6L CORAL"/>
    <x v="1"/>
    <x v="1"/>
    <x v="389"/>
    <x v="29"/>
    <x v="110"/>
    <x v="114"/>
    <n v="230"/>
    <x v="40"/>
    <s v="set-2025"/>
    <x v="33"/>
    <x v="0"/>
    <x v="0"/>
    <x v="2"/>
    <x v="47"/>
    <s v="ENTREGUE"/>
    <x v="1"/>
    <m/>
  </r>
  <r>
    <d v="2025-09-25T00:00:00"/>
    <x v="20"/>
    <x v="1"/>
    <x v="0"/>
    <s v="CANTONEIRA ALUM.L 3/4 3MT PERFIL BR N.H"/>
    <x v="41"/>
    <x v="1"/>
    <x v="390"/>
    <x v="22"/>
    <x v="791"/>
    <x v="655"/>
    <n v="203.58"/>
    <x v="40"/>
    <s v="set-2025"/>
    <x v="19"/>
    <x v="0"/>
    <x v="0"/>
    <x v="1"/>
    <x v="50"/>
    <s v="ENTREGUE"/>
    <x v="1"/>
    <m/>
  </r>
  <r>
    <d v="2025-09-25T00:00:00"/>
    <x v="20"/>
    <x v="1"/>
    <x v="0"/>
    <s v="COLA SILICONE 250G PROSIL BRANCO"/>
    <x v="4"/>
    <x v="1"/>
    <x v="390"/>
    <x v="22"/>
    <x v="792"/>
    <x v="619"/>
    <n v="43.32"/>
    <x v="40"/>
    <s v="set-2025"/>
    <x v="19"/>
    <x v="0"/>
    <x v="0"/>
    <x v="1"/>
    <x v="50"/>
    <s v="ENTREGUE"/>
    <x v="1"/>
    <m/>
  </r>
  <r>
    <d v="2025-09-25T00:00:00"/>
    <x v="9"/>
    <x v="1"/>
    <x v="0"/>
    <s v="CHAPA FF 18 - 1,2MM 2 X 1,20- 9,70 KG/M2"/>
    <x v="99"/>
    <x v="1"/>
    <x v="391"/>
    <x v="36"/>
    <x v="793"/>
    <x v="656"/>
    <n v="747.71999999999991"/>
    <x v="40"/>
    <s v="set-2025"/>
    <x v="17"/>
    <x v="0"/>
    <x v="0"/>
    <x v="1"/>
    <x v="50"/>
    <s v="ENTREGUE"/>
    <x v="1"/>
    <m/>
  </r>
  <r>
    <d v="2025-09-25T00:00:00"/>
    <x v="9"/>
    <x v="1"/>
    <x v="0"/>
    <s v="ROLDANA 3&quot; C/CAIXA E ROLAMENTO"/>
    <x v="7"/>
    <x v="1"/>
    <x v="391"/>
    <x v="36"/>
    <x v="794"/>
    <x v="657"/>
    <n v="61.26"/>
    <x v="40"/>
    <s v="set-2025"/>
    <x v="17"/>
    <x v="0"/>
    <x v="0"/>
    <x v="1"/>
    <x v="50"/>
    <s v="ENTREGUE"/>
    <x v="1"/>
    <m/>
  </r>
  <r>
    <d v="2025-09-25T00:00:00"/>
    <x v="9"/>
    <x v="1"/>
    <x v="0"/>
    <s v="GUIA ROLAMENTO SUP.PP NYLON 35MM-P/19.2 C/PARAF C/ ROSCA"/>
    <x v="7"/>
    <x v="1"/>
    <x v="391"/>
    <x v="36"/>
    <x v="795"/>
    <x v="658"/>
    <n v="24.72"/>
    <x v="40"/>
    <s v="set-2025"/>
    <x v="17"/>
    <x v="0"/>
    <x v="0"/>
    <x v="1"/>
    <x v="50"/>
    <s v="ENTREGUE"/>
    <x v="1"/>
    <m/>
  </r>
  <r>
    <d v="2025-09-25T00:00:00"/>
    <x v="9"/>
    <x v="1"/>
    <x v="0"/>
    <s v="MASSA PLASTICA C/CATALISADOR CZ 400 GR"/>
    <x v="7"/>
    <x v="1"/>
    <x v="391"/>
    <x v="36"/>
    <x v="796"/>
    <x v="659"/>
    <n v="27.02"/>
    <x v="40"/>
    <s v="set-2025"/>
    <x v="17"/>
    <x v="0"/>
    <x v="0"/>
    <x v="1"/>
    <x v="50"/>
    <s v="ENTREGUE"/>
    <x v="1"/>
    <m/>
  </r>
  <r>
    <d v="2025-09-25T00:00:00"/>
    <x v="9"/>
    <x v="1"/>
    <x v="0"/>
    <s v="GALVANITEX SOLVENTEX CINZA CLARO FOSCO 3,6LTS COD540"/>
    <x v="1"/>
    <x v="1"/>
    <x v="391"/>
    <x v="36"/>
    <x v="664"/>
    <x v="660"/>
    <n v="84.96"/>
    <x v="40"/>
    <s v="set-2025"/>
    <x v="17"/>
    <x v="0"/>
    <x v="0"/>
    <x v="1"/>
    <x v="50"/>
    <s v="ENTREGUE"/>
    <x v="1"/>
    <m/>
  </r>
  <r>
    <d v="2025-09-25T00:00:00"/>
    <x v="9"/>
    <x v="1"/>
    <x v="0"/>
    <s v="GONZO C/ABA N - 4 ABA 25MM X 80MM ALTURA"/>
    <x v="2"/>
    <x v="1"/>
    <x v="391"/>
    <x v="36"/>
    <x v="246"/>
    <x v="661"/>
    <n v="34.44"/>
    <x v="40"/>
    <s v="set-2025"/>
    <x v="17"/>
    <x v="0"/>
    <x v="0"/>
    <x v="1"/>
    <x v="50"/>
    <s v="ENTREGUE"/>
    <x v="1"/>
    <m/>
  </r>
  <r>
    <d v="2025-09-25T00:00:00"/>
    <x v="9"/>
    <x v="1"/>
    <x v="0"/>
    <s v="ORELHINHA/CANTONEIRA PARA VITRO"/>
    <x v="1"/>
    <x v="1"/>
    <x v="391"/>
    <x v="36"/>
    <x v="797"/>
    <x v="662"/>
    <n v="21.28"/>
    <x v="40"/>
    <s v="set-2025"/>
    <x v="17"/>
    <x v="0"/>
    <x v="0"/>
    <x v="1"/>
    <x v="50"/>
    <s v="ENTREGUE"/>
    <x v="1"/>
    <m/>
  </r>
  <r>
    <d v="2025-09-25T00:00:00"/>
    <x v="9"/>
    <x v="1"/>
    <x v="0"/>
    <s v="GUIA PORTAO 39X39 - 3,0 MTS 4,0KG PERFILADOS EM GERAL -CH. 16"/>
    <x v="8"/>
    <x v="1"/>
    <x v="391"/>
    <x v="36"/>
    <x v="798"/>
    <x v="663"/>
    <n v="81.040000000000006"/>
    <x v="40"/>
    <s v="set-2025"/>
    <x v="17"/>
    <x v="0"/>
    <x v="0"/>
    <x v="1"/>
    <x v="50"/>
    <s v="ENTREGUE"/>
    <x v="1"/>
    <m/>
  </r>
  <r>
    <d v="2025-09-25T00:00:00"/>
    <x v="7"/>
    <x v="1"/>
    <x v="1"/>
    <s v="CONTAIMER 6M"/>
    <x v="1"/>
    <x v="1"/>
    <x v="392"/>
    <x v="23"/>
    <x v="298"/>
    <x v="195"/>
    <n v="300"/>
    <x v="40"/>
    <s v="set-2025"/>
    <x v="1"/>
    <x v="2"/>
    <x v="0"/>
    <x v="1"/>
    <x v="50"/>
    <s v="ENTREGUE"/>
    <x v="1"/>
    <m/>
  </r>
  <r>
    <d v="2025-09-26T00:00:00"/>
    <x v="12"/>
    <x v="1"/>
    <x v="0"/>
    <s v="Concreto Fck 25mpa, Pedrisco"/>
    <x v="14"/>
    <x v="3"/>
    <x v="393"/>
    <x v="95"/>
    <x v="799"/>
    <x v="563"/>
    <n v="2150"/>
    <x v="41"/>
    <s v="set-2025"/>
    <x v="9"/>
    <x v="0"/>
    <x v="0"/>
    <x v="2"/>
    <x v="53"/>
    <s v="ENTREGUE"/>
    <x v="1"/>
    <m/>
  </r>
  <r>
    <d v="2025-09-26T00:00:00"/>
    <x v="21"/>
    <x v="1"/>
    <x v="4"/>
    <s v="ELETRODUTO GALV LEVE 3/4 (0,50) C/LV"/>
    <x v="3"/>
    <x v="5"/>
    <x v="394"/>
    <x v="5"/>
    <x v="86"/>
    <x v="89"/>
    <n v="140"/>
    <x v="41"/>
    <s v="set-2025"/>
    <x v="3"/>
    <x v="0"/>
    <x v="0"/>
    <x v="5"/>
    <x v="52"/>
    <s v="ENTREGUE"/>
    <x v="1"/>
    <m/>
  </r>
  <r>
    <d v="2025-09-26T00:00:00"/>
    <x v="21"/>
    <x v="1"/>
    <x v="4"/>
    <s v="UNIDUT RETO ALUM 3/4"/>
    <x v="0"/>
    <x v="1"/>
    <x v="394"/>
    <x v="5"/>
    <x v="90"/>
    <x v="95"/>
    <n v="42"/>
    <x v="41"/>
    <s v="set-2025"/>
    <x v="3"/>
    <x v="0"/>
    <x v="0"/>
    <x v="5"/>
    <x v="52"/>
    <s v="ENTREGUE"/>
    <x v="1"/>
    <m/>
  </r>
  <r>
    <d v="2025-09-26T00:00:00"/>
    <x v="21"/>
    <x v="1"/>
    <x v="4"/>
    <s v="UNIDUT MULTIPLO ALUM 3/4"/>
    <x v="0"/>
    <x v="1"/>
    <x v="394"/>
    <x v="5"/>
    <x v="89"/>
    <x v="664"/>
    <n v="34"/>
    <x v="41"/>
    <s v="set-2025"/>
    <x v="3"/>
    <x v="0"/>
    <x v="0"/>
    <x v="5"/>
    <x v="52"/>
    <s v="ENTREGUE"/>
    <x v="1"/>
    <m/>
  </r>
  <r>
    <d v="2025-09-26T00:00:00"/>
    <x v="21"/>
    <x v="1"/>
    <x v="4"/>
    <s v="TOMADA RED 2P+T 10A 250V C/HASTE PT GRIS"/>
    <x v="28"/>
    <x v="1"/>
    <x v="394"/>
    <x v="5"/>
    <x v="55"/>
    <x v="9"/>
    <n v="81"/>
    <x v="41"/>
    <s v="set-2025"/>
    <x v="3"/>
    <x v="0"/>
    <x v="0"/>
    <x v="5"/>
    <x v="52"/>
    <s v="ENTREGUE"/>
    <x v="1"/>
    <m/>
  </r>
  <r>
    <d v="2025-09-26T00:00:00"/>
    <x v="21"/>
    <x v="1"/>
    <x v="4"/>
    <s v="CD-CABO FLEX 750V 2,5MM PT"/>
    <x v="36"/>
    <x v="8"/>
    <x v="394"/>
    <x v="5"/>
    <x v="800"/>
    <x v="665"/>
    <n v="372"/>
    <x v="41"/>
    <s v="set-2025"/>
    <x v="3"/>
    <x v="0"/>
    <x v="0"/>
    <x v="5"/>
    <x v="52"/>
    <s v="ENTREGUE"/>
    <x v="1"/>
    <m/>
  </r>
  <r>
    <d v="2025-09-26T00:00:00"/>
    <x v="21"/>
    <x v="1"/>
    <x v="4"/>
    <s v="CD-CABO FLEX ATOX 750V 2,5MM VD"/>
    <x v="11"/>
    <x v="8"/>
    <x v="394"/>
    <x v="5"/>
    <x v="801"/>
    <x v="665"/>
    <n v="186"/>
    <x v="41"/>
    <s v="set-2025"/>
    <x v="3"/>
    <x v="0"/>
    <x v="0"/>
    <x v="5"/>
    <x v="52"/>
    <s v="ENTREGUE"/>
    <x v="1"/>
    <m/>
  </r>
  <r>
    <d v="2025-09-26T00:00:00"/>
    <x v="33"/>
    <x v="2"/>
    <x v="0"/>
    <s v="CUMEEIRA T.O. 1,10X300MM CRFS BRASILIT 15GR"/>
    <x v="7"/>
    <x v="1"/>
    <x v="395"/>
    <x v="2"/>
    <x v="5"/>
    <x v="5"/>
    <n v="109.54"/>
    <x v="41"/>
    <s v="set-2025"/>
    <x v="2"/>
    <x v="0"/>
    <x v="1"/>
    <x v="5"/>
    <x v="52"/>
    <s v="ENTREGUE"/>
    <x v="1"/>
    <m/>
  </r>
  <r>
    <d v="2025-09-26T00:00:00"/>
    <x v="33"/>
    <x v="2"/>
    <x v="0"/>
    <s v="TELHA OND. CRFS BRASILIT 1,83X1,10X6MM"/>
    <x v="25"/>
    <x v="1"/>
    <x v="395"/>
    <x v="2"/>
    <x v="497"/>
    <x v="406"/>
    <n v="1226.5"/>
    <x v="41"/>
    <s v="set-2025"/>
    <x v="2"/>
    <x v="0"/>
    <x v="1"/>
    <x v="5"/>
    <x v="52"/>
    <s v="ENTREGUE"/>
    <x v="1"/>
    <m/>
  </r>
  <r>
    <d v="2025-09-26T00:00:00"/>
    <x v="33"/>
    <x v="2"/>
    <x v="0"/>
    <s v="PINUS/TABUA 30 BR 3,0M"/>
    <x v="3"/>
    <x v="1"/>
    <x v="395"/>
    <x v="2"/>
    <x v="499"/>
    <x v="408"/>
    <n v="461"/>
    <x v="41"/>
    <s v="set-2025"/>
    <x v="2"/>
    <x v="0"/>
    <x v="1"/>
    <x v="5"/>
    <x v="52"/>
    <s v="ENTREGUE"/>
    <x v="1"/>
    <m/>
  </r>
  <r>
    <d v="2025-09-26T00:00:00"/>
    <x v="33"/>
    <x v="2"/>
    <x v="0"/>
    <s v="HASTE C/ ROSCA PORCA 6X300MM FRAZAO"/>
    <x v="11"/>
    <x v="1"/>
    <x v="395"/>
    <x v="2"/>
    <x v="500"/>
    <x v="409"/>
    <n v="293"/>
    <x v="41"/>
    <s v="set-2025"/>
    <x v="2"/>
    <x v="0"/>
    <x v="1"/>
    <x v="5"/>
    <x v="52"/>
    <s v="ENTREGUE"/>
    <x v="1"/>
    <m/>
  </r>
  <r>
    <d v="2025-09-26T00:00:00"/>
    <x v="33"/>
    <x v="2"/>
    <x v="0"/>
    <s v="CONJUNTO DE VEDACAO 1/4 FRAZAO"/>
    <x v="11"/>
    <x v="1"/>
    <x v="395"/>
    <x v="2"/>
    <x v="501"/>
    <x v="410"/>
    <n v="34"/>
    <x v="41"/>
    <s v="set-2025"/>
    <x v="2"/>
    <x v="0"/>
    <x v="1"/>
    <x v="5"/>
    <x v="52"/>
    <s v="ENTREGUE"/>
    <x v="1"/>
    <m/>
  </r>
  <r>
    <d v="2025-09-26T00:00:00"/>
    <x v="33"/>
    <x v="2"/>
    <x v="0"/>
    <s v="AREIA MÉDIA "/>
    <x v="7"/>
    <x v="4"/>
    <x v="396"/>
    <x v="105"/>
    <x v="366"/>
    <x v="666"/>
    <n v="330"/>
    <x v="41"/>
    <s v="set-2025"/>
    <x v="28"/>
    <x v="0"/>
    <x v="1"/>
    <x v="5"/>
    <x v="52"/>
    <s v="ENTREGUE"/>
    <x v="1"/>
    <m/>
  </r>
  <r>
    <d v="2025-09-26T00:00:00"/>
    <x v="18"/>
    <x v="2"/>
    <x v="0"/>
    <s v="ARGAMASSA USO INTERNO ACI 20KG 45X25X10CM CINZA QUARTZOLIT"/>
    <x v="5"/>
    <x v="0"/>
    <x v="397"/>
    <x v="9"/>
    <x v="802"/>
    <x v="667"/>
    <n v="747.5"/>
    <x v="41"/>
    <s v="set-2025"/>
    <x v="3"/>
    <x v="0"/>
    <x v="1"/>
    <x v="5"/>
    <x v="52"/>
    <s v="ENTREGUE"/>
    <x v="1"/>
    <m/>
  </r>
  <r>
    <d v="2025-09-26T00:00:00"/>
    <x v="18"/>
    <x v="2"/>
    <x v="0"/>
    <s v="ARGAMASSA USO INTERNO ACI 20KG 45X25X10CM CINZA QUARTZOLIT"/>
    <x v="5"/>
    <x v="0"/>
    <x v="398"/>
    <x v="9"/>
    <x v="802"/>
    <x v="667"/>
    <n v="747.5"/>
    <x v="41"/>
    <s v="set-2025"/>
    <x v="3"/>
    <x v="0"/>
    <x v="1"/>
    <x v="5"/>
    <x v="52"/>
    <s v="ENTREGUE"/>
    <x v="1"/>
    <m/>
  </r>
  <r>
    <d v="2025-09-26T00:00:00"/>
    <x v="33"/>
    <x v="2"/>
    <x v="0"/>
    <s v="CIMENTO CPII 50 KG"/>
    <x v="8"/>
    <x v="0"/>
    <x v="399"/>
    <x v="106"/>
    <x v="803"/>
    <x v="492"/>
    <n v="343.2"/>
    <x v="41"/>
    <s v="set-2025"/>
    <x v="8"/>
    <x v="2"/>
    <x v="0"/>
    <x v="5"/>
    <x v="52"/>
    <s v="ENTREGUE"/>
    <x v="1"/>
    <m/>
  </r>
  <r>
    <d v="2025-09-26T00:00:00"/>
    <x v="4"/>
    <x v="2"/>
    <x v="1"/>
    <s v="Painel andaime"/>
    <x v="0"/>
    <x v="1"/>
    <x v="400"/>
    <x v="43"/>
    <x v="493"/>
    <x v="402"/>
    <n v="270"/>
    <x v="41"/>
    <s v="set-2025"/>
    <x v="1"/>
    <x v="0"/>
    <x v="0"/>
    <x v="1"/>
    <x v="47"/>
    <s v="ENTREGUE"/>
    <x v="1"/>
    <m/>
  </r>
  <r>
    <d v="2025-09-26T00:00:00"/>
    <x v="4"/>
    <x v="2"/>
    <x v="1"/>
    <s v="Plataformas "/>
    <x v="2"/>
    <x v="1"/>
    <x v="400"/>
    <x v="43"/>
    <x v="494"/>
    <x v="254"/>
    <n v="90"/>
    <x v="41"/>
    <s v="set-2025"/>
    <x v="1"/>
    <x v="0"/>
    <x v="0"/>
    <x v="1"/>
    <x v="47"/>
    <s v="ENTREGUE"/>
    <x v="1"/>
    <m/>
  </r>
  <r>
    <d v="2025-09-26T00:00:00"/>
    <x v="4"/>
    <x v="2"/>
    <x v="1"/>
    <s v="Rodas"/>
    <x v="8"/>
    <x v="1"/>
    <x v="400"/>
    <x v="43"/>
    <x v="454"/>
    <x v="113"/>
    <n v="80"/>
    <x v="41"/>
    <s v="set-2025"/>
    <x v="1"/>
    <x v="0"/>
    <x v="0"/>
    <x v="1"/>
    <x v="47"/>
    <s v="ENTREGUE"/>
    <x v="1"/>
    <m/>
  </r>
  <r>
    <d v="2025-09-26T00:00:00"/>
    <x v="4"/>
    <x v="2"/>
    <x v="1"/>
    <s v="Guarda corpo"/>
    <x v="7"/>
    <x v="1"/>
    <x v="400"/>
    <x v="43"/>
    <x v="495"/>
    <x v="403"/>
    <n v="170"/>
    <x v="41"/>
    <s v="set-2025"/>
    <x v="1"/>
    <x v="0"/>
    <x v="0"/>
    <x v="1"/>
    <x v="47"/>
    <s v="ENTREGUE"/>
    <x v="1"/>
    <m/>
  </r>
  <r>
    <d v="2025-09-26T00:00:00"/>
    <x v="7"/>
    <x v="1"/>
    <x v="0"/>
    <s v="CONTAINER 2,5 (2)"/>
    <x v="1"/>
    <x v="1"/>
    <x v="401"/>
    <x v="23"/>
    <x v="566"/>
    <x v="195"/>
    <n v="300"/>
    <x v="41"/>
    <s v="set-2025"/>
    <x v="1"/>
    <x v="2"/>
    <x v="0"/>
    <x v="1"/>
    <x v="47"/>
    <s v="ENTREGUE"/>
    <x v="1"/>
    <m/>
  </r>
  <r>
    <d v="2025-09-29T00:00:00"/>
    <x v="7"/>
    <x v="1"/>
    <x v="0"/>
    <s v="ANDAIME 1,5 X 1,5"/>
    <x v="26"/>
    <x v="1"/>
    <x v="402"/>
    <x v="54"/>
    <x v="275"/>
    <x v="253"/>
    <n v="180"/>
    <x v="42"/>
    <s v="set-2025"/>
    <x v="26"/>
    <x v="0"/>
    <x v="0"/>
    <x v="1"/>
    <x v="52"/>
    <s v="ENTREGUE"/>
    <x v="1"/>
    <m/>
  </r>
  <r>
    <d v="2025-09-29T00:00:00"/>
    <x v="7"/>
    <x v="1"/>
    <x v="0"/>
    <s v="SAPATAS"/>
    <x v="8"/>
    <x v="1"/>
    <x v="402"/>
    <x v="54"/>
    <x v="285"/>
    <x v="109"/>
    <n v="160"/>
    <x v="42"/>
    <s v="set-2025"/>
    <x v="26"/>
    <x v="0"/>
    <x v="0"/>
    <x v="1"/>
    <x v="52"/>
    <s v="ENTREGUE"/>
    <x v="1"/>
    <m/>
  </r>
  <r>
    <d v="2025-09-29T00:00:00"/>
    <x v="7"/>
    <x v="1"/>
    <x v="0"/>
    <s v="PLATAFORMAS 1,5 X 1,5"/>
    <x v="9"/>
    <x v="1"/>
    <x v="402"/>
    <x v="54"/>
    <x v="458"/>
    <x v="254"/>
    <n v="135"/>
    <x v="42"/>
    <s v="set-2025"/>
    <x v="26"/>
    <x v="0"/>
    <x v="0"/>
    <x v="1"/>
    <x v="52"/>
    <s v="ENTREGUE"/>
    <x v="1"/>
    <m/>
  </r>
  <r>
    <d v="2025-09-29T00:00:00"/>
    <x v="7"/>
    <x v="1"/>
    <x v="0"/>
    <s v="TRAVAS"/>
    <x v="8"/>
    <x v="1"/>
    <x v="402"/>
    <x v="54"/>
    <x v="459"/>
    <x v="80"/>
    <n v="0"/>
    <x v="42"/>
    <s v="set-2025"/>
    <x v="26"/>
    <x v="0"/>
    <x v="0"/>
    <x v="1"/>
    <x v="52"/>
    <s v="ENTREGUE"/>
    <x v="1"/>
    <m/>
  </r>
  <r>
    <d v="2025-09-29T00:00:00"/>
    <x v="24"/>
    <x v="2"/>
    <x v="0"/>
    <s v="TUBO GALV.LEVE 1.1/2X1,95MM 38,1 S/ROS11,00 KG"/>
    <x v="100"/>
    <x v="11"/>
    <x v="403"/>
    <x v="36"/>
    <x v="804"/>
    <x v="333"/>
    <n v="699.6"/>
    <x v="42"/>
    <s v="set-2025"/>
    <x v="17"/>
    <x v="0"/>
    <x v="0"/>
    <x v="1"/>
    <x v="52"/>
    <s v="ENTREGUE"/>
    <x v="1"/>
    <m/>
  </r>
  <r>
    <d v="2025-09-29T00:00:00"/>
    <x v="24"/>
    <x v="2"/>
    <x v="0"/>
    <s v="TUBO GALV.LEVE 2&quot;X1,95MM 50,80 S/ROS-15,00 KG"/>
    <x v="76"/>
    <x v="11"/>
    <x v="403"/>
    <x v="36"/>
    <x v="244"/>
    <x v="222"/>
    <n v="476.55"/>
    <x v="42"/>
    <s v="set-2025"/>
    <x v="17"/>
    <x v="0"/>
    <x v="0"/>
    <x v="1"/>
    <x v="52"/>
    <s v="ENTREGUE"/>
    <x v="1"/>
    <m/>
  </r>
  <r>
    <d v="2025-09-29T00:00:00"/>
    <x v="24"/>
    <x v="2"/>
    <x v="0"/>
    <s v="CURVA 180 - 1&quot;.1/2"/>
    <x v="2"/>
    <x v="11"/>
    <x v="403"/>
    <x v="36"/>
    <x v="370"/>
    <x v="305"/>
    <n v="73.88"/>
    <x v="42"/>
    <s v="set-2025"/>
    <x v="17"/>
    <x v="0"/>
    <x v="0"/>
    <x v="1"/>
    <x v="52"/>
    <s v="ENTREGUE"/>
    <x v="1"/>
    <m/>
  </r>
  <r>
    <d v="2025-09-30T00:00:00"/>
    <x v="24"/>
    <x v="2"/>
    <x v="8"/>
    <s v="CHAPA GALV.18 -1,25MM 2 X 1,20 -10,20 KG/M2"/>
    <x v="38"/>
    <x v="1"/>
    <x v="404"/>
    <x v="36"/>
    <x v="538"/>
    <x v="531"/>
    <n v="214.32"/>
    <x v="43"/>
    <s v="set-2025"/>
    <x v="3"/>
    <x v="0"/>
    <x v="0"/>
    <x v="1"/>
    <x v="54"/>
    <s v="ENTREGUE"/>
    <x v="1"/>
    <m/>
  </r>
  <r>
    <d v="2025-09-30T00:00:00"/>
    <x v="24"/>
    <x v="2"/>
    <x v="0"/>
    <s v="ORELHINHA/CANTONEIRA PARA VITRO"/>
    <x v="1"/>
    <x v="1"/>
    <x v="404"/>
    <x v="36"/>
    <x v="797"/>
    <x v="662"/>
    <n v="21.28"/>
    <x v="43"/>
    <s v="set-2025"/>
    <x v="3"/>
    <x v="0"/>
    <x v="0"/>
    <x v="1"/>
    <x v="54"/>
    <s v="ENTREGUE"/>
    <x v="1"/>
    <m/>
  </r>
  <r>
    <d v="2025-09-30T00:00:00"/>
    <x v="24"/>
    <x v="2"/>
    <x v="0"/>
    <s v="DISCO FLAP 4.1/2 GRAO 60 MED *CX C/10PC"/>
    <x v="3"/>
    <x v="1"/>
    <x v="404"/>
    <x v="36"/>
    <x v="805"/>
    <x v="668"/>
    <n v="40.5"/>
    <x v="43"/>
    <s v="set-2025"/>
    <x v="3"/>
    <x v="0"/>
    <x v="0"/>
    <x v="1"/>
    <x v="54"/>
    <s v="ENTREGUE"/>
    <x v="1"/>
    <m/>
  </r>
  <r>
    <d v="2025-09-30T00:00:00"/>
    <x v="24"/>
    <x v="2"/>
    <x v="0"/>
    <s v="9.130-CAD.65 C/ABA X30 ALT 6,51 KG / 1507 - PERFILADOS EM GERAL -CH. 16"/>
    <x v="101"/>
    <x v="11"/>
    <x v="404"/>
    <x v="36"/>
    <x v="806"/>
    <x v="663"/>
    <n v="131.89260000000002"/>
    <x v="43"/>
    <s v="set-2025"/>
    <x v="3"/>
    <x v="0"/>
    <x v="0"/>
    <x v="1"/>
    <x v="54"/>
    <s v="ENTREGUE"/>
    <x v="1"/>
    <m/>
  </r>
  <r>
    <d v="2025-09-30T00:00:00"/>
    <x v="36"/>
    <x v="0"/>
    <x v="0"/>
    <s v="BICA PAREDE ESSENCE PRE MIX "/>
    <x v="1"/>
    <x v="1"/>
    <x v="405"/>
    <x v="22"/>
    <x v="807"/>
    <x v="669"/>
    <n v="117.4"/>
    <x v="43"/>
    <s v="set-2025"/>
    <x v="9"/>
    <x v="0"/>
    <x v="0"/>
    <x v="1"/>
    <x v="54"/>
    <s v="ENTREGUE"/>
    <x v="1"/>
    <m/>
  </r>
  <r>
    <d v="2025-09-30T00:00:00"/>
    <x v="18"/>
    <x v="2"/>
    <x v="0"/>
    <s v="ESPACADOR NIVELADOR SLIM 2,0 MM C/1000 PCS"/>
    <x v="1"/>
    <x v="1"/>
    <x v="406"/>
    <x v="22"/>
    <x v="340"/>
    <x v="82"/>
    <n v="105"/>
    <x v="43"/>
    <s v="set-2025"/>
    <x v="9"/>
    <x v="0"/>
    <x v="0"/>
    <x v="1"/>
    <x v="54"/>
    <s v="ENTREGUE"/>
    <x v="1"/>
    <m/>
  </r>
  <r>
    <d v="2025-09-30T00:00:00"/>
    <x v="18"/>
    <x v="2"/>
    <x v="0"/>
    <s v="CANTONEIRA ALUM.L 3/4 3MT PERFIL BR N.H"/>
    <x v="7"/>
    <x v="1"/>
    <x v="406"/>
    <x v="22"/>
    <x v="791"/>
    <x v="655"/>
    <n v="45.24"/>
    <x v="43"/>
    <s v="set-2025"/>
    <x v="9"/>
    <x v="0"/>
    <x v="0"/>
    <x v="1"/>
    <x v="54"/>
    <s v="ENTREGUE"/>
    <x v="1"/>
    <m/>
  </r>
  <r>
    <d v="2025-09-30T00:00:00"/>
    <x v="7"/>
    <x v="1"/>
    <x v="0"/>
    <s v="SMU TUBO F.FDO HL P/PONTA 3M X 100MM"/>
    <x v="16"/>
    <x v="5"/>
    <x v="407"/>
    <x v="3"/>
    <x v="808"/>
    <x v="670"/>
    <n v="5945.94"/>
    <x v="43"/>
    <s v="set-2025"/>
    <x v="11"/>
    <x v="0"/>
    <x v="0"/>
    <x v="4"/>
    <x v="55"/>
    <s v="ENTREGUE"/>
    <x v="1"/>
    <m/>
  </r>
  <r>
    <d v="2025-09-30T00:00:00"/>
    <x v="7"/>
    <x v="1"/>
    <x v="0"/>
    <s v="ABRACADEIRA TIPO D 4 C/PARAFUSO"/>
    <x v="26"/>
    <x v="1"/>
    <x v="407"/>
    <x v="3"/>
    <x v="809"/>
    <x v="671"/>
    <n v="44.96"/>
    <x v="43"/>
    <s v="set-2025"/>
    <x v="11"/>
    <x v="0"/>
    <x v="0"/>
    <x v="4"/>
    <x v="55"/>
    <s v="ENTREGUE"/>
    <x v="1"/>
    <m/>
  </r>
  <r>
    <d v="2025-09-30T00:00:00"/>
    <x v="7"/>
    <x v="1"/>
    <x v="0"/>
    <s v="AMANCO TUBO 6M ESG. 100MM"/>
    <x v="8"/>
    <x v="5"/>
    <x v="407"/>
    <x v="3"/>
    <x v="379"/>
    <x v="672"/>
    <n v="545.04"/>
    <x v="43"/>
    <s v="set-2025"/>
    <x v="11"/>
    <x v="0"/>
    <x v="0"/>
    <x v="4"/>
    <x v="55"/>
    <s v="ENTREGUE"/>
    <x v="1"/>
    <m/>
  </r>
  <r>
    <d v="2025-09-30T00:00:00"/>
    <x v="7"/>
    <x v="1"/>
    <x v="0"/>
    <s v="AMANCO JOELHO 45 ESG. 100MM"/>
    <x v="26"/>
    <x v="1"/>
    <x v="407"/>
    <x v="3"/>
    <x v="377"/>
    <x v="673"/>
    <n v="82.72"/>
    <x v="43"/>
    <s v="set-2025"/>
    <x v="11"/>
    <x v="0"/>
    <x v="0"/>
    <x v="4"/>
    <x v="55"/>
    <s v="ENTREGUE"/>
    <x v="1"/>
    <m/>
  </r>
  <r>
    <d v="2025-09-30T00:00:00"/>
    <x v="7"/>
    <x v="1"/>
    <x v="0"/>
    <s v="ABRACADEIRA TIPO U GALV.OMEGA 4"/>
    <x v="26"/>
    <x v="1"/>
    <x v="407"/>
    <x v="3"/>
    <x v="428"/>
    <x v="674"/>
    <n v="27.84"/>
    <x v="43"/>
    <s v="set-2025"/>
    <x v="11"/>
    <x v="0"/>
    <x v="0"/>
    <x v="4"/>
    <x v="55"/>
    <s v="ENTREGUE"/>
    <x v="1"/>
    <m/>
  </r>
  <r>
    <d v="2025-09-30T00:00:00"/>
    <x v="20"/>
    <x v="1"/>
    <x v="0"/>
    <s v="AREIA MÉDIA "/>
    <x v="7"/>
    <x v="3"/>
    <x v="408"/>
    <x v="45"/>
    <x v="366"/>
    <x v="675"/>
    <n v="283.48"/>
    <x v="43"/>
    <s v="set-2025"/>
    <x v="1"/>
    <x v="0"/>
    <x v="0"/>
    <x v="2"/>
    <x v="44"/>
    <s v="ENTREGUE"/>
    <x v="1"/>
    <m/>
  </r>
  <r>
    <d v="2025-09-30T00:00:00"/>
    <x v="20"/>
    <x v="1"/>
    <x v="0"/>
    <s v="CIMENTO CPII 50KG"/>
    <x v="8"/>
    <x v="0"/>
    <x v="408"/>
    <x v="45"/>
    <x v="36"/>
    <x v="586"/>
    <n v="287.2"/>
    <x v="43"/>
    <s v="set-2025"/>
    <x v="1"/>
    <x v="0"/>
    <x v="0"/>
    <x v="2"/>
    <x v="44"/>
    <s v="ENTREGUE"/>
    <x v="1"/>
    <m/>
  </r>
  <r>
    <d v="2025-09-30T00:00:00"/>
    <x v="37"/>
    <x v="0"/>
    <x v="4"/>
    <s v="CD-CABO FLEX HEPR ATOX 1KV 150MM PT"/>
    <x v="102"/>
    <x v="8"/>
    <x v="409"/>
    <x v="5"/>
    <x v="810"/>
    <x v="676"/>
    <n v="14880"/>
    <x v="43"/>
    <s v="set-2025"/>
    <x v="14"/>
    <x v="0"/>
    <x v="1"/>
    <x v="4"/>
    <x v="55"/>
    <s v="ENTREGUE"/>
    <x v="1"/>
    <m/>
  </r>
  <r>
    <d v="2025-09-30T00:00:00"/>
    <x v="37"/>
    <x v="0"/>
    <x v="4"/>
    <s v="CD-CABO FLEX HEPR ATOX 1KV 150MM AZ CL"/>
    <x v="3"/>
    <x v="8"/>
    <x v="409"/>
    <x v="5"/>
    <x v="811"/>
    <x v="676"/>
    <n v="1240"/>
    <x v="43"/>
    <s v="set-2025"/>
    <x v="14"/>
    <x v="0"/>
    <x v="1"/>
    <x v="4"/>
    <x v="55"/>
    <s v="ENTREGUE"/>
    <x v="1"/>
    <m/>
  </r>
  <r>
    <d v="2025-09-30T00:00:00"/>
    <x v="37"/>
    <x v="0"/>
    <x v="4"/>
    <s v="CD-CABO FLEX HEPR ATOX 1KV 70MM VD"/>
    <x v="24"/>
    <x v="8"/>
    <x v="409"/>
    <x v="5"/>
    <x v="812"/>
    <x v="677"/>
    <n v="2336"/>
    <x v="43"/>
    <s v="set-2025"/>
    <x v="14"/>
    <x v="0"/>
    <x v="1"/>
    <x v="4"/>
    <x v="55"/>
    <s v="ENTREGUE"/>
    <x v="1"/>
    <m/>
  </r>
  <r>
    <d v="2025-09-30T00:00:00"/>
    <x v="37"/>
    <x v="0"/>
    <x v="4"/>
    <s v="TERMINAL COMPRESSAO 70MM 1F1C M10"/>
    <x v="9"/>
    <x v="1"/>
    <x v="409"/>
    <x v="5"/>
    <x v="813"/>
    <x v="678"/>
    <n v="35.400000000000006"/>
    <x v="43"/>
    <s v="set-2025"/>
    <x v="14"/>
    <x v="0"/>
    <x v="1"/>
    <x v="4"/>
    <x v="55"/>
    <s v="ENTREGUE"/>
    <x v="1"/>
    <m/>
  </r>
  <r>
    <d v="2025-09-30T00:00:00"/>
    <x v="37"/>
    <x v="0"/>
    <x v="4"/>
    <s v="BARRA COBRE 2 X 1/4"/>
    <x v="1"/>
    <x v="1"/>
    <x v="409"/>
    <x v="5"/>
    <x v="814"/>
    <x v="679"/>
    <n v="480"/>
    <x v="43"/>
    <s v="set-2025"/>
    <x v="14"/>
    <x v="0"/>
    <x v="1"/>
    <x v="4"/>
    <x v="55"/>
    <s v="ENTREGUE"/>
    <x v="1"/>
    <m/>
  </r>
  <r>
    <d v="2025-09-30T00:00:00"/>
    <x v="37"/>
    <x v="0"/>
    <x v="4"/>
    <s v="ISOLADOR PARALELO 50X50X1/4 EPOXI"/>
    <x v="2"/>
    <x v="1"/>
    <x v="409"/>
    <x v="5"/>
    <x v="815"/>
    <x v="680"/>
    <n v="75.2"/>
    <x v="43"/>
    <s v="set-2025"/>
    <x v="14"/>
    <x v="0"/>
    <x v="1"/>
    <x v="4"/>
    <x v="55"/>
    <s v="ENTREGUE"/>
    <x v="1"/>
    <m/>
  </r>
  <r>
    <d v="2025-09-30T00:00:00"/>
    <x v="37"/>
    <x v="0"/>
    <x v="4"/>
    <s v="FITA ISOLANTE 18MMX20M PT FITECK"/>
    <x v="7"/>
    <x v="1"/>
    <x v="409"/>
    <x v="5"/>
    <x v="580"/>
    <x v="339"/>
    <n v="12.4"/>
    <x v="43"/>
    <s v="set-2025"/>
    <x v="14"/>
    <x v="0"/>
    <x v="1"/>
    <x v="4"/>
    <x v="55"/>
    <s v="ENTREGUE"/>
    <x v="1"/>
    <m/>
  </r>
  <r>
    <d v="2025-09-30T00:00:00"/>
    <x v="37"/>
    <x v="0"/>
    <x v="4"/>
    <s v="FITA AUTO FUSAO 19MM X 10MM FITEC"/>
    <x v="7"/>
    <x v="1"/>
    <x v="409"/>
    <x v="5"/>
    <x v="816"/>
    <x v="681"/>
    <n v="63.6"/>
    <x v="43"/>
    <s v="set-2025"/>
    <x v="14"/>
    <x v="0"/>
    <x v="1"/>
    <x v="4"/>
    <x v="55"/>
    <s v="ENTREGUE"/>
    <x v="1"/>
    <m/>
  </r>
  <r>
    <d v="2025-09-30T00:00:00"/>
    <x v="37"/>
    <x v="0"/>
    <x v="4"/>
    <s v="FITA ISOLANTE 18MM X 10M AM FITECK"/>
    <x v="1"/>
    <x v="9"/>
    <x v="409"/>
    <x v="5"/>
    <x v="817"/>
    <x v="566"/>
    <n v="4"/>
    <x v="43"/>
    <s v="set-2025"/>
    <x v="14"/>
    <x v="0"/>
    <x v="1"/>
    <x v="4"/>
    <x v="55"/>
    <s v="ENTREGUE"/>
    <x v="1"/>
    <m/>
  </r>
  <r>
    <d v="2025-09-30T00:00:00"/>
    <x v="37"/>
    <x v="0"/>
    <x v="4"/>
    <s v="FITA ISOLANTE 18MMX10M VM FITECK"/>
    <x v="1"/>
    <x v="9"/>
    <x v="409"/>
    <x v="5"/>
    <x v="818"/>
    <x v="566"/>
    <n v="4"/>
    <x v="43"/>
    <s v="set-2025"/>
    <x v="14"/>
    <x v="0"/>
    <x v="1"/>
    <x v="4"/>
    <x v="55"/>
    <s v="ENTREGUE"/>
    <x v="1"/>
    <m/>
  </r>
  <r>
    <d v="2025-09-30T00:00:00"/>
    <x v="37"/>
    <x v="0"/>
    <x v="4"/>
    <s v="FITA ISOLANTE 18MMX10M BR FITECK"/>
    <x v="1"/>
    <x v="9"/>
    <x v="409"/>
    <x v="5"/>
    <x v="819"/>
    <x v="566"/>
    <n v="4"/>
    <x v="43"/>
    <s v="set-2025"/>
    <x v="14"/>
    <x v="0"/>
    <x v="1"/>
    <x v="4"/>
    <x v="55"/>
    <s v="ENTREGUE"/>
    <x v="1"/>
    <m/>
  </r>
  <r>
    <d v="2025-09-30T00:00:00"/>
    <x v="37"/>
    <x v="0"/>
    <x v="4"/>
    <s v="TERMINAL COMPRESSAO 150MM 1F1C M16"/>
    <x v="38"/>
    <x v="1"/>
    <x v="409"/>
    <x v="5"/>
    <x v="820"/>
    <x v="682"/>
    <n v="470.40000000000003"/>
    <x v="43"/>
    <s v="set-2025"/>
    <x v="14"/>
    <x v="0"/>
    <x v="1"/>
    <x v="4"/>
    <x v="55"/>
    <s v="ENTREGUE"/>
    <x v="1"/>
    <m/>
  </r>
  <r>
    <d v="2025-09-30T00:00:00"/>
    <x v="20"/>
    <x v="1"/>
    <x v="0"/>
    <s v="CAÇAMBA"/>
    <x v="1"/>
    <x v="1"/>
    <x v="410"/>
    <x v="1"/>
    <x v="1"/>
    <x v="1"/>
    <n v="400"/>
    <x v="43"/>
    <s v="set-2025"/>
    <x v="1"/>
    <x v="0"/>
    <x v="0"/>
    <x v="1"/>
    <x v="54"/>
    <s v="ENTREGUE"/>
    <x v="1"/>
    <m/>
  </r>
  <r>
    <d v="2025-09-16T00:00:00"/>
    <x v="18"/>
    <x v="2"/>
    <x v="1"/>
    <s v="PAINEL METALICO DIVERSOS 1.00x1.50m (CONTRATO 5004)"/>
    <x v="17"/>
    <x v="1"/>
    <x v="411"/>
    <x v="33"/>
    <x v="203"/>
    <x v="352"/>
    <n v="193.20000000000002"/>
    <x v="33"/>
    <s v="set-2025"/>
    <x v="3"/>
    <x v="0"/>
    <x v="0"/>
    <x v="1"/>
    <x v="41"/>
    <s v="ENTREGUE"/>
    <x v="1"/>
    <m/>
  </r>
  <r>
    <d v="2025-09-16T00:00:00"/>
    <x v="18"/>
    <x v="2"/>
    <x v="1"/>
    <s v="GUARDA CORPO S/ PORTA C/ ROD. METALSAFE 1.50m"/>
    <x v="2"/>
    <x v="1"/>
    <x v="411"/>
    <x v="33"/>
    <x v="477"/>
    <x v="191"/>
    <n v="119.6"/>
    <x v="33"/>
    <s v="set-2025"/>
    <x v="3"/>
    <x v="0"/>
    <x v="0"/>
    <x v="1"/>
    <x v="41"/>
    <s v="ENTREGUE"/>
    <x v="1"/>
    <m/>
  </r>
  <r>
    <d v="2025-09-16T00:00:00"/>
    <x v="18"/>
    <x v="2"/>
    <x v="1"/>
    <s v="PISO METALICO METALSAFE 0.30x1.50m"/>
    <x v="14"/>
    <x v="1"/>
    <x v="411"/>
    <x v="33"/>
    <x v="182"/>
    <x v="178"/>
    <n v="126.5"/>
    <x v="33"/>
    <s v="set-2025"/>
    <x v="3"/>
    <x v="0"/>
    <x v="0"/>
    <x v="1"/>
    <x v="41"/>
    <s v="ENTREGUE"/>
    <x v="1"/>
    <m/>
  </r>
  <r>
    <d v="2025-09-16T00:00:00"/>
    <x v="18"/>
    <x v="2"/>
    <x v="1"/>
    <s v="RODA METAL. C/ ROLAMENTO DIVERSOS POLIURETANO FREIO"/>
    <x v="2"/>
    <x v="1"/>
    <x v="411"/>
    <x v="33"/>
    <x v="567"/>
    <x v="460"/>
    <n v="110.4"/>
    <x v="33"/>
    <s v="set-2025"/>
    <x v="3"/>
    <x v="0"/>
    <x v="0"/>
    <x v="1"/>
    <x v="41"/>
    <s v="ENTREGUE"/>
    <x v="1"/>
    <m/>
  </r>
  <r>
    <d v="2025-09-16T00:00:00"/>
    <x v="18"/>
    <x v="2"/>
    <x v="1"/>
    <s v="DIAGONAL METALICA DIVERSOS 2.12m"/>
    <x v="7"/>
    <x v="1"/>
    <x v="411"/>
    <x v="33"/>
    <x v="202"/>
    <x v="176"/>
    <n v="6.9"/>
    <x v="33"/>
    <s v="set-2025"/>
    <x v="3"/>
    <x v="0"/>
    <x v="0"/>
    <x v="1"/>
    <x v="41"/>
    <s v="ENTREGUE"/>
    <x v="1"/>
    <m/>
  </r>
  <r>
    <d v="2025-09-16T00:00:00"/>
    <x v="18"/>
    <x v="2"/>
    <x v="1"/>
    <s v="ESCADA METALICA DIVERSOS 2.00m"/>
    <x v="9"/>
    <x v="1"/>
    <x v="411"/>
    <x v="33"/>
    <x v="221"/>
    <x v="191"/>
    <n v="179.39999999999998"/>
    <x v="33"/>
    <s v="set-2025"/>
    <x v="3"/>
    <x v="0"/>
    <x v="0"/>
    <x v="1"/>
    <x v="41"/>
    <s v="ENTREGUE"/>
    <x v="1"/>
    <m/>
  </r>
  <r>
    <d v="2025-09-16T00:00:00"/>
    <x v="18"/>
    <x v="2"/>
    <x v="1"/>
    <s v="BARRA LIGACAO METALSAFE 1.50m A"/>
    <x v="7"/>
    <x v="1"/>
    <x v="411"/>
    <x v="33"/>
    <x v="205"/>
    <x v="176"/>
    <n v="6.9"/>
    <x v="33"/>
    <s v="set-2025"/>
    <x v="3"/>
    <x v="0"/>
    <x v="0"/>
    <x v="1"/>
    <x v="41"/>
    <s v="ENTREGUE"/>
    <x v="1"/>
    <m/>
  </r>
  <r>
    <d v="2025-10-01T00:00:00"/>
    <x v="20"/>
    <x v="1"/>
    <x v="0"/>
    <s v="ABRACADEIRA D C/CUNHA PERFILACO B 3/4 C/100"/>
    <x v="1"/>
    <x v="7"/>
    <x v="412"/>
    <x v="30"/>
    <x v="598"/>
    <x v="683"/>
    <n v="42.5"/>
    <x v="44"/>
    <s v="out-2025"/>
    <x v="16"/>
    <x v="0"/>
    <x v="1"/>
    <x v="1"/>
    <x v="44"/>
    <s v="ENTREGUE"/>
    <x v="1"/>
    <m/>
  </r>
  <r>
    <d v="2025-10-01T00:00:00"/>
    <x v="20"/>
    <x v="1"/>
    <x v="0"/>
    <s v="BUCHA FIXACAO ANCORA NYLON CAIXA 08 C/100"/>
    <x v="1"/>
    <x v="7"/>
    <x v="412"/>
    <x v="30"/>
    <x v="600"/>
    <x v="382"/>
    <n v="20.9"/>
    <x v="44"/>
    <s v="out-2025"/>
    <x v="16"/>
    <x v="0"/>
    <x v="1"/>
    <x v="1"/>
    <x v="44"/>
    <s v="ENTREGUE"/>
    <x v="1"/>
    <m/>
  </r>
  <r>
    <d v="2025-10-01T00:00:00"/>
    <x v="20"/>
    <x v="1"/>
    <x v="0"/>
    <s v="CABO FLEX COBRECOM 1,50 MM C/100M VERDE"/>
    <x v="1"/>
    <x v="9"/>
    <x v="412"/>
    <x v="30"/>
    <x v="821"/>
    <x v="684"/>
    <n v="121.2"/>
    <x v="44"/>
    <s v="out-2025"/>
    <x v="16"/>
    <x v="0"/>
    <x v="1"/>
    <x v="1"/>
    <x v="44"/>
    <s v="ENTREGUE"/>
    <x v="1"/>
    <m/>
  </r>
  <r>
    <d v="2025-10-01T00:00:00"/>
    <x v="20"/>
    <x v="1"/>
    <x v="0"/>
    <s v="CABO FLEX COBRECOM 2,50 MM C/100M AMARELO"/>
    <x v="1"/>
    <x v="9"/>
    <x v="412"/>
    <x v="30"/>
    <x v="822"/>
    <x v="345"/>
    <n v="191"/>
    <x v="44"/>
    <s v="out-2025"/>
    <x v="16"/>
    <x v="0"/>
    <x v="1"/>
    <x v="1"/>
    <x v="44"/>
    <s v="ENTREGUE"/>
    <x v="1"/>
    <m/>
  </r>
  <r>
    <d v="2025-10-01T00:00:00"/>
    <x v="20"/>
    <x v="1"/>
    <x v="0"/>
    <s v="CABO FLEX COBRECOM 2,50 MM C/100M BRANCO"/>
    <x v="1"/>
    <x v="9"/>
    <x v="412"/>
    <x v="30"/>
    <x v="823"/>
    <x v="345"/>
    <n v="191"/>
    <x v="44"/>
    <s v="out-2025"/>
    <x v="16"/>
    <x v="0"/>
    <x v="1"/>
    <x v="1"/>
    <x v="44"/>
    <s v="ENTREGUE"/>
    <x v="1"/>
    <m/>
  </r>
  <r>
    <d v="2025-10-01T00:00:00"/>
    <x v="20"/>
    <x v="1"/>
    <x v="0"/>
    <s v="CABO FLEX COBRECOM 2,50 MM C/100M VERMELHO"/>
    <x v="1"/>
    <x v="9"/>
    <x v="412"/>
    <x v="30"/>
    <x v="824"/>
    <x v="345"/>
    <n v="191"/>
    <x v="44"/>
    <s v="out-2025"/>
    <x v="16"/>
    <x v="0"/>
    <x v="1"/>
    <x v="1"/>
    <x v="44"/>
    <s v="ENTREGUE"/>
    <x v="1"/>
    <m/>
  </r>
  <r>
    <d v="2025-10-01T00:00:00"/>
    <x v="20"/>
    <x v="1"/>
    <x v="0"/>
    <s v="CJ.RADIAL S/PL 1 INT SIMPLES 1801.024"/>
    <x v="22"/>
    <x v="1"/>
    <x v="412"/>
    <x v="30"/>
    <x v="825"/>
    <x v="60"/>
    <n v="30.799999999999997"/>
    <x v="44"/>
    <s v="out-2025"/>
    <x v="16"/>
    <x v="0"/>
    <x v="1"/>
    <x v="1"/>
    <x v="44"/>
    <s v="ENTREGUE"/>
    <x v="1"/>
    <m/>
  </r>
  <r>
    <d v="2025-10-01T00:00:00"/>
    <x v="20"/>
    <x v="1"/>
    <x v="0"/>
    <s v="COND.FLEXIVEL METALICO DELCAFLEX PR C C/30M 3/4"/>
    <x v="1"/>
    <x v="9"/>
    <x v="412"/>
    <x v="30"/>
    <x v="826"/>
    <x v="685"/>
    <n v="236"/>
    <x v="44"/>
    <s v="out-2025"/>
    <x v="16"/>
    <x v="0"/>
    <x v="1"/>
    <x v="1"/>
    <x v="44"/>
    <s v="ENTREGUE"/>
    <x v="1"/>
    <m/>
  </r>
  <r>
    <d v="2025-10-01T00:00:00"/>
    <x v="20"/>
    <x v="1"/>
    <x v="0"/>
    <s v="CONDUITE PRE-ZINCADO B LEVE 3/4"/>
    <x v="32"/>
    <x v="5"/>
    <x v="412"/>
    <x v="30"/>
    <x v="154"/>
    <x v="519"/>
    <n v="196.70000000000002"/>
    <x v="44"/>
    <s v="out-2025"/>
    <x v="16"/>
    <x v="0"/>
    <x v="1"/>
    <x v="1"/>
    <x v="44"/>
    <s v="ENTREGUE"/>
    <x v="1"/>
    <m/>
  </r>
  <r>
    <d v="2025-10-01T00:00:00"/>
    <x v="20"/>
    <x v="1"/>
    <x v="0"/>
    <s v="CONEXAO PRE-ZINCADO LEVE CURVA 2 90 X 3/4"/>
    <x v="3"/>
    <x v="1"/>
    <x v="412"/>
    <x v="30"/>
    <x v="155"/>
    <x v="497"/>
    <n v="24.5"/>
    <x v="44"/>
    <s v="out-2025"/>
    <x v="16"/>
    <x v="0"/>
    <x v="1"/>
    <x v="1"/>
    <x v="44"/>
    <s v="ENTREGUE"/>
    <x v="1"/>
    <m/>
  </r>
  <r>
    <d v="2025-10-01T00:00:00"/>
    <x v="20"/>
    <x v="1"/>
    <x v="0"/>
    <s v="DAISA DAILET MULTIPLO S/TAMPA A 3/4 034X"/>
    <x v="24"/>
    <x v="1"/>
    <x v="412"/>
    <x v="30"/>
    <x v="156"/>
    <x v="498"/>
    <n v="246"/>
    <x v="44"/>
    <s v="out-2025"/>
    <x v="16"/>
    <x v="0"/>
    <x v="1"/>
    <x v="1"/>
    <x v="44"/>
    <s v="ENTREGUE"/>
    <x v="1"/>
    <m/>
  </r>
  <r>
    <d v="2025-10-01T00:00:00"/>
    <x v="20"/>
    <x v="1"/>
    <x v="0"/>
    <s v="DAISA DAILET VERSATIL C/PESCOCO 3/4 LB"/>
    <x v="14"/>
    <x v="1"/>
    <x v="412"/>
    <x v="30"/>
    <x v="250"/>
    <x v="686"/>
    <n v="64.75"/>
    <x v="44"/>
    <s v="out-2025"/>
    <x v="16"/>
    <x v="0"/>
    <x v="1"/>
    <x v="1"/>
    <x v="44"/>
    <s v="ENTREGUE"/>
    <x v="1"/>
    <m/>
  </r>
  <r>
    <d v="2025-10-01T00:00:00"/>
    <x v="20"/>
    <x v="1"/>
    <x v="0"/>
    <s v="DAISA PLACA P/DAILET A 3/4 1 TECLA"/>
    <x v="22"/>
    <x v="1"/>
    <x v="412"/>
    <x v="30"/>
    <x v="827"/>
    <x v="95"/>
    <n v="23.1"/>
    <x v="44"/>
    <s v="out-2025"/>
    <x v="16"/>
    <x v="0"/>
    <x v="1"/>
    <x v="1"/>
    <x v="44"/>
    <s v="ENTREGUE"/>
    <x v="1"/>
    <m/>
  </r>
  <r>
    <d v="2025-10-01T00:00:00"/>
    <x v="20"/>
    <x v="1"/>
    <x v="0"/>
    <s v="DAISA PLACA P/DAILET A 3/4 1 TOMADA"/>
    <x v="22"/>
    <x v="1"/>
    <x v="412"/>
    <x v="30"/>
    <x v="157"/>
    <x v="95"/>
    <n v="23.1"/>
    <x v="44"/>
    <s v="out-2025"/>
    <x v="16"/>
    <x v="0"/>
    <x v="1"/>
    <x v="1"/>
    <x v="44"/>
    <s v="ENTREGUE"/>
    <x v="1"/>
    <m/>
  </r>
  <r>
    <d v="2025-10-01T00:00:00"/>
    <x v="20"/>
    <x v="1"/>
    <x v="0"/>
    <s v="DAISA PLACA P/DAILET A 3/4 CEGA"/>
    <x v="25"/>
    <x v="1"/>
    <x v="412"/>
    <x v="30"/>
    <x v="158"/>
    <x v="95"/>
    <n v="52.5"/>
    <x v="44"/>
    <s v="out-2025"/>
    <x v="16"/>
    <x v="0"/>
    <x v="1"/>
    <x v="1"/>
    <x v="44"/>
    <s v="ENTREGUE"/>
    <x v="1"/>
    <m/>
  </r>
  <r>
    <d v="2025-10-01T00:00:00"/>
    <x v="20"/>
    <x v="1"/>
    <x v="0"/>
    <s v="DAISA UNIDUT 08 CONICO 3/4 UCN034C-PB"/>
    <x v="5"/>
    <x v="1"/>
    <x v="412"/>
    <x v="30"/>
    <x v="159"/>
    <x v="61"/>
    <n v="110.00000000000001"/>
    <x v="44"/>
    <s v="out-2025"/>
    <x v="16"/>
    <x v="0"/>
    <x v="1"/>
    <x v="1"/>
    <x v="44"/>
    <s v="ENTREGUE"/>
    <x v="1"/>
    <m/>
  </r>
  <r>
    <d v="2025-10-01T00:00:00"/>
    <x v="20"/>
    <x v="1"/>
    <x v="0"/>
    <s v="DAISA UNIDUT 35 RETO B 3/4 URN034C"/>
    <x v="25"/>
    <x v="1"/>
    <x v="412"/>
    <x v="30"/>
    <x v="160"/>
    <x v="60"/>
    <n v="70"/>
    <x v="44"/>
    <s v="out-2025"/>
    <x v="16"/>
    <x v="0"/>
    <x v="1"/>
    <x v="1"/>
    <x v="44"/>
    <s v="ENTREGUE"/>
    <x v="1"/>
    <m/>
  </r>
  <r>
    <d v="2025-10-01T00:00:00"/>
    <x v="20"/>
    <x v="1"/>
    <x v="0"/>
    <s v="FITA ISOLANTE TIGRE USO GERAL 20MTS"/>
    <x v="7"/>
    <x v="1"/>
    <x v="412"/>
    <x v="30"/>
    <x v="163"/>
    <x v="188"/>
    <n v="14.3"/>
    <x v="44"/>
    <s v="out-2025"/>
    <x v="16"/>
    <x v="0"/>
    <x v="1"/>
    <x v="1"/>
    <x v="44"/>
    <s v="ENTREGUE"/>
    <x v="1"/>
    <m/>
  </r>
  <r>
    <d v="2025-10-01T00:00:00"/>
    <x v="20"/>
    <x v="1"/>
    <x v="0"/>
    <s v="PARAF.SEXT.ROSCA SOBERBA 3/16 X 50 REF 08745"/>
    <x v="7"/>
    <x v="1"/>
    <x v="412"/>
    <x v="30"/>
    <x v="166"/>
    <x v="687"/>
    <n v="35.6"/>
    <x v="44"/>
    <s v="out-2025"/>
    <x v="16"/>
    <x v="0"/>
    <x v="1"/>
    <x v="1"/>
    <x v="44"/>
    <s v="ENTREGUE"/>
    <x v="1"/>
    <m/>
  </r>
  <r>
    <d v="2025-10-01T00:00:00"/>
    <x v="20"/>
    <x v="1"/>
    <x v="0"/>
    <s v="TOMADA PERLEX REDONDA 10A PT 5511PR"/>
    <x v="3"/>
    <x v="1"/>
    <x v="412"/>
    <x v="30"/>
    <x v="170"/>
    <x v="108"/>
    <n v="49"/>
    <x v="44"/>
    <s v="out-2025"/>
    <x v="16"/>
    <x v="0"/>
    <x v="1"/>
    <x v="1"/>
    <x v="44"/>
    <s v="ENTREGUE"/>
    <x v="1"/>
    <m/>
  </r>
  <r>
    <d v="2025-10-01T00:00:00"/>
    <x v="20"/>
    <x v="1"/>
    <x v="0"/>
    <s v="TOMADA PERLEX REDONDA 20A PT 5515PR"/>
    <x v="1"/>
    <x v="1"/>
    <x v="412"/>
    <x v="30"/>
    <x v="608"/>
    <x v="688"/>
    <n v="5.15"/>
    <x v="44"/>
    <s v="out-2025"/>
    <x v="16"/>
    <x v="0"/>
    <x v="1"/>
    <x v="1"/>
    <x v="44"/>
    <s v="ENTREGUE"/>
    <x v="1"/>
    <m/>
  </r>
  <r>
    <d v="2025-10-01T00:00:00"/>
    <x v="20"/>
    <x v="1"/>
    <x v="0"/>
    <s v="TRAMONTINA TAMPAO A 3/4 56114/252"/>
    <x v="30"/>
    <x v="1"/>
    <x v="412"/>
    <x v="30"/>
    <x v="172"/>
    <x v="689"/>
    <n v="13.2"/>
    <x v="44"/>
    <s v="out-2025"/>
    <x v="16"/>
    <x v="0"/>
    <x v="1"/>
    <x v="1"/>
    <x v="44"/>
    <s v="ENTREGUE"/>
    <x v="1"/>
    <m/>
  </r>
  <r>
    <d v="2025-10-01T00:00:00"/>
    <x v="20"/>
    <x v="1"/>
    <x v="0"/>
    <s v="LAMP.TUBOLED GLASS BELLALUX T8 18W 6500K 1850LMUN"/>
    <x v="103"/>
    <x v="1"/>
    <x v="413"/>
    <x v="30"/>
    <x v="828"/>
    <x v="690"/>
    <n v="554.4"/>
    <x v="44"/>
    <s v="out-2025"/>
    <x v="3"/>
    <x v="0"/>
    <x v="1"/>
    <x v="1"/>
    <x v="44"/>
    <s v="ENTREGUE"/>
    <x v="1"/>
    <m/>
  </r>
  <r>
    <d v="2025-10-01T00:00:00"/>
    <x v="3"/>
    <x v="2"/>
    <x v="1"/>
    <s v="PAINEL METALICO DIVERSOS 1.00x1.50m"/>
    <x v="32"/>
    <x v="1"/>
    <x v="414"/>
    <x v="33"/>
    <x v="203"/>
    <x v="691"/>
    <n v="112.70000000000002"/>
    <x v="44"/>
    <s v="out-2025"/>
    <x v="3"/>
    <x v="0"/>
    <x v="0"/>
    <x v="1"/>
    <x v="44"/>
    <s v="ENTREGUE"/>
    <x v="1"/>
    <m/>
  </r>
  <r>
    <d v="2025-10-01T00:00:00"/>
    <x v="3"/>
    <x v="2"/>
    <x v="1"/>
    <s v="DIAGONAL METALICA DIVERSOS 2.12m"/>
    <x v="4"/>
    <x v="1"/>
    <x v="414"/>
    <x v="33"/>
    <x v="202"/>
    <x v="176"/>
    <n v="10.350000000000001"/>
    <x v="44"/>
    <s v="out-2025"/>
    <x v="3"/>
    <x v="0"/>
    <x v="0"/>
    <x v="1"/>
    <x v="44"/>
    <s v="ENTREGUE"/>
    <x v="1"/>
    <m/>
  </r>
  <r>
    <d v="2025-10-01T00:00:00"/>
    <x v="3"/>
    <x v="2"/>
    <x v="1"/>
    <s v="PISO METALICO METALSAFE 0.30x1.50m"/>
    <x v="14"/>
    <x v="1"/>
    <x v="414"/>
    <x v="33"/>
    <x v="182"/>
    <x v="414"/>
    <n v="57.5"/>
    <x v="44"/>
    <s v="out-2025"/>
    <x v="3"/>
    <x v="0"/>
    <x v="0"/>
    <x v="1"/>
    <x v="44"/>
    <s v="ENTREGUE"/>
    <x v="1"/>
    <m/>
  </r>
  <r>
    <d v="2025-10-01T00:00:00"/>
    <x v="3"/>
    <x v="2"/>
    <x v="1"/>
    <s v="RODA METALICA C/ ROL. DIVERSOS POLIURETANO FREIO"/>
    <x v="2"/>
    <x v="1"/>
    <x v="414"/>
    <x v="33"/>
    <x v="609"/>
    <x v="64"/>
    <n v="55.2"/>
    <x v="44"/>
    <s v="out-2025"/>
    <x v="3"/>
    <x v="0"/>
    <x v="0"/>
    <x v="1"/>
    <x v="44"/>
    <s v="ENTREGUE"/>
    <x v="1"/>
    <m/>
  </r>
  <r>
    <d v="2025-10-01T00:00:00"/>
    <x v="20"/>
    <x v="1"/>
    <x v="1"/>
    <s v="CAÇAMBA"/>
    <x v="1"/>
    <x v="1"/>
    <x v="415"/>
    <x v="1"/>
    <x v="1"/>
    <x v="1"/>
    <n v="400"/>
    <x v="44"/>
    <s v="out-2025"/>
    <x v="1"/>
    <x v="0"/>
    <x v="0"/>
    <x v="2"/>
    <x v="55"/>
    <s v="ENTREGUE"/>
    <x v="1"/>
    <m/>
  </r>
  <r>
    <d v="2025-10-01T00:00:00"/>
    <x v="38"/>
    <x v="2"/>
    <x v="0"/>
    <s v="ABRACADEIRA D C/CUNHA PERFILACO C 1 C/100"/>
    <x v="1"/>
    <x v="1"/>
    <x v="416"/>
    <x v="30"/>
    <x v="829"/>
    <x v="66"/>
    <n v="54.5"/>
    <x v="44"/>
    <s v="out-2025"/>
    <x v="10"/>
    <x v="0"/>
    <x v="1"/>
    <x v="2"/>
    <x v="55"/>
    <s v="ENTREGUE"/>
    <x v="1"/>
    <m/>
  </r>
  <r>
    <d v="2025-10-01T00:00:00"/>
    <x v="38"/>
    <x v="2"/>
    <x v="0"/>
    <s v="BRASFORT PARAFUSO C/BUCHA 8 C/6"/>
    <x v="41"/>
    <x v="1"/>
    <x v="416"/>
    <x v="30"/>
    <x v="830"/>
    <x v="692"/>
    <n v="33.300000000000004"/>
    <x v="44"/>
    <s v="out-2025"/>
    <x v="10"/>
    <x v="0"/>
    <x v="1"/>
    <x v="2"/>
    <x v="55"/>
    <s v="ENTREGUE"/>
    <x v="1"/>
    <m/>
  </r>
  <r>
    <d v="2025-10-01T00:00:00"/>
    <x v="38"/>
    <x v="2"/>
    <x v="0"/>
    <s v="CABO FLEX COBRECOM 2,50 MM C/100M AZUL CLARO"/>
    <x v="7"/>
    <x v="1"/>
    <x v="416"/>
    <x v="30"/>
    <x v="675"/>
    <x v="345"/>
    <n v="382"/>
    <x v="44"/>
    <s v="out-2025"/>
    <x v="10"/>
    <x v="0"/>
    <x v="1"/>
    <x v="2"/>
    <x v="55"/>
    <s v="ENTREGUE"/>
    <x v="1"/>
    <m/>
  </r>
  <r>
    <d v="2025-10-01T00:00:00"/>
    <x v="38"/>
    <x v="2"/>
    <x v="0"/>
    <s v="CABO FLEX COBRECOM 2,50 MM C/100M BRANCO"/>
    <x v="7"/>
    <x v="1"/>
    <x v="416"/>
    <x v="30"/>
    <x v="823"/>
    <x v="345"/>
    <n v="382"/>
    <x v="44"/>
    <s v="out-2025"/>
    <x v="10"/>
    <x v="0"/>
    <x v="1"/>
    <x v="2"/>
    <x v="55"/>
    <s v="ENTREGUE"/>
    <x v="1"/>
    <m/>
  </r>
  <r>
    <d v="2025-10-01T00:00:00"/>
    <x v="38"/>
    <x v="2"/>
    <x v="0"/>
    <s v="CABO FLEX COBRECOM 2,50 MM C/100M VERDE"/>
    <x v="1"/>
    <x v="1"/>
    <x v="416"/>
    <x v="30"/>
    <x v="831"/>
    <x v="345"/>
    <n v="191"/>
    <x v="44"/>
    <s v="out-2025"/>
    <x v="10"/>
    <x v="0"/>
    <x v="1"/>
    <x v="2"/>
    <x v="55"/>
    <s v="ENTREGUE"/>
    <x v="1"/>
    <m/>
  </r>
  <r>
    <d v="2025-10-01T00:00:00"/>
    <x v="38"/>
    <x v="2"/>
    <x v="0"/>
    <s v="CABO FLEX COBRECOM 2,50 MM C/100M VERMELHO"/>
    <x v="7"/>
    <x v="1"/>
    <x v="416"/>
    <x v="30"/>
    <x v="824"/>
    <x v="345"/>
    <n v="382"/>
    <x v="44"/>
    <s v="out-2025"/>
    <x v="10"/>
    <x v="0"/>
    <x v="1"/>
    <x v="2"/>
    <x v="55"/>
    <s v="ENTREGUE"/>
    <x v="1"/>
    <m/>
  </r>
  <r>
    <d v="2025-10-01T00:00:00"/>
    <x v="38"/>
    <x v="2"/>
    <x v="0"/>
    <s v="CABO FLEX COBRECOM 4,00 MM C/100M PRETO"/>
    <x v="1"/>
    <x v="1"/>
    <x v="416"/>
    <x v="30"/>
    <x v="832"/>
    <x v="693"/>
    <n v="313"/>
    <x v="44"/>
    <s v="out-2025"/>
    <x v="10"/>
    <x v="0"/>
    <x v="1"/>
    <x v="2"/>
    <x v="55"/>
    <s v="ENTREGUE"/>
    <x v="1"/>
    <m/>
  </r>
  <r>
    <d v="2025-10-01T00:00:00"/>
    <x v="38"/>
    <x v="2"/>
    <x v="0"/>
    <s v="CONDUITE PRE-ZINCADO C LEVE 1"/>
    <x v="17"/>
    <x v="1"/>
    <x v="416"/>
    <x v="30"/>
    <x v="650"/>
    <x v="534"/>
    <n v="209.39999999999998"/>
    <x v="44"/>
    <s v="out-2025"/>
    <x v="10"/>
    <x v="0"/>
    <x v="1"/>
    <x v="2"/>
    <x v="55"/>
    <s v="ENTREGUE"/>
    <x v="1"/>
    <m/>
  </r>
  <r>
    <d v="2025-10-01T00:00:00"/>
    <x v="38"/>
    <x v="2"/>
    <x v="0"/>
    <s v="DAISA DAILET MULTIPLO S/TAMPA B 1 100X"/>
    <x v="8"/>
    <x v="1"/>
    <x v="416"/>
    <x v="30"/>
    <x v="653"/>
    <x v="694"/>
    <n v="77.599999999999994"/>
    <x v="44"/>
    <s v="out-2025"/>
    <x v="10"/>
    <x v="0"/>
    <x v="1"/>
    <x v="2"/>
    <x v="55"/>
    <s v="ENTREGUE"/>
    <x v="1"/>
    <m/>
  </r>
  <r>
    <d v="2025-10-01T00:00:00"/>
    <x v="38"/>
    <x v="2"/>
    <x v="0"/>
    <s v="DAISA UNIDUT 09 CONICO 1 UCN100C-PB"/>
    <x v="0"/>
    <x v="1"/>
    <x v="416"/>
    <x v="30"/>
    <x v="655"/>
    <x v="538"/>
    <n v="51"/>
    <x v="44"/>
    <s v="out-2025"/>
    <x v="10"/>
    <x v="0"/>
    <x v="1"/>
    <x v="2"/>
    <x v="55"/>
    <s v="ENTREGUE"/>
    <x v="1"/>
    <m/>
  </r>
  <r>
    <d v="2025-10-01T00:00:00"/>
    <x v="38"/>
    <x v="2"/>
    <x v="0"/>
    <s v="DAISA UNIDUT 36 RETO C 1 URN100C"/>
    <x v="28"/>
    <x v="1"/>
    <x v="416"/>
    <x v="30"/>
    <x v="657"/>
    <x v="540"/>
    <n v="49.5"/>
    <x v="44"/>
    <s v="out-2025"/>
    <x v="10"/>
    <x v="0"/>
    <x v="1"/>
    <x v="2"/>
    <x v="55"/>
    <s v="ENTREGUE"/>
    <x v="1"/>
    <m/>
  </r>
  <r>
    <d v="2025-10-01T00:00:00"/>
    <x v="38"/>
    <x v="2"/>
    <x v="0"/>
    <s v="FITA ISOLANTE TIGRE USO GERAL 20MTS"/>
    <x v="4"/>
    <x v="1"/>
    <x v="416"/>
    <x v="30"/>
    <x v="163"/>
    <x v="188"/>
    <n v="21.450000000000003"/>
    <x v="44"/>
    <s v="out-2025"/>
    <x v="10"/>
    <x v="0"/>
    <x v="1"/>
    <x v="2"/>
    <x v="55"/>
    <s v="ENTREGUE"/>
    <x v="1"/>
    <m/>
  </r>
  <r>
    <d v="2025-10-02T00:00:00"/>
    <x v="33"/>
    <x v="2"/>
    <x v="1"/>
    <s v="PAINEL METALICO DIVERSOS 1.00x1.50m"/>
    <x v="29"/>
    <x v="1"/>
    <x v="417"/>
    <x v="33"/>
    <x v="203"/>
    <x v="695"/>
    <n v="294.39999999999998"/>
    <x v="45"/>
    <s v="out-2025"/>
    <x v="3"/>
    <x v="0"/>
    <x v="0"/>
    <x v="1"/>
    <x v="55"/>
    <s v="ENTREGUE"/>
    <x v="1"/>
    <m/>
  </r>
  <r>
    <d v="2025-10-02T00:00:00"/>
    <x v="33"/>
    <x v="2"/>
    <x v="1"/>
    <s v="PISO METALICO METALSAFE 0.30x1.50m"/>
    <x v="3"/>
    <x v="1"/>
    <x v="417"/>
    <x v="33"/>
    <x v="182"/>
    <x v="64"/>
    <n v="138"/>
    <x v="45"/>
    <s v="out-2025"/>
    <x v="3"/>
    <x v="0"/>
    <x v="0"/>
    <x v="1"/>
    <x v="55"/>
    <s v="ENTREGUE"/>
    <x v="1"/>
    <m/>
  </r>
  <r>
    <d v="2025-10-02T00:00:00"/>
    <x v="33"/>
    <x v="2"/>
    <x v="1"/>
    <s v="GUARDA CORPO S/ PORTA C/ ROD. METALSAFE 1.50m"/>
    <x v="8"/>
    <x v="1"/>
    <x v="417"/>
    <x v="33"/>
    <x v="477"/>
    <x v="696"/>
    <n v="184"/>
    <x v="45"/>
    <s v="out-2025"/>
    <x v="3"/>
    <x v="0"/>
    <x v="0"/>
    <x v="1"/>
    <x v="55"/>
    <s v="ENTREGUE"/>
    <x v="1"/>
    <m/>
  </r>
  <r>
    <d v="2025-10-02T00:00:00"/>
    <x v="33"/>
    <x v="2"/>
    <x v="1"/>
    <s v="BARRA LIGACAO METALSAFE 1.50m A"/>
    <x v="2"/>
    <x v="1"/>
    <x v="417"/>
    <x v="33"/>
    <x v="205"/>
    <x v="176"/>
    <n v="13.8"/>
    <x v="45"/>
    <s v="out-2025"/>
    <x v="3"/>
    <x v="0"/>
    <x v="0"/>
    <x v="1"/>
    <x v="55"/>
    <s v="ENTREGUE"/>
    <x v="1"/>
    <m/>
  </r>
  <r>
    <d v="2025-10-02T00:00:00"/>
    <x v="33"/>
    <x v="2"/>
    <x v="1"/>
    <s v="DIAGONAL METALICA DIVERSOS 2.12m"/>
    <x v="8"/>
    <x v="1"/>
    <x v="417"/>
    <x v="33"/>
    <x v="202"/>
    <x v="176"/>
    <n v="27.6"/>
    <x v="45"/>
    <s v="out-2025"/>
    <x v="3"/>
    <x v="0"/>
    <x v="0"/>
    <x v="1"/>
    <x v="55"/>
    <s v="ENTREGUE"/>
    <x v="1"/>
    <m/>
  </r>
  <r>
    <d v="2025-10-02T00:00:00"/>
    <x v="33"/>
    <x v="2"/>
    <x v="1"/>
    <s v="ESCADA METALICA DIVERSOS 2.00m"/>
    <x v="8"/>
    <x v="1"/>
    <x v="417"/>
    <x v="33"/>
    <x v="221"/>
    <x v="696"/>
    <n v="184"/>
    <x v="45"/>
    <s v="out-2025"/>
    <x v="3"/>
    <x v="0"/>
    <x v="0"/>
    <x v="1"/>
    <x v="55"/>
    <s v="ENTREGUE"/>
    <x v="1"/>
    <m/>
  </r>
  <r>
    <d v="2025-10-02T00:00:00"/>
    <x v="33"/>
    <x v="2"/>
    <x v="1"/>
    <s v="RODA METALICA C/ ROLAMENTO DIVERSOS POLIURETANO FREIO"/>
    <x v="2"/>
    <x v="1"/>
    <x v="417"/>
    <x v="33"/>
    <x v="183"/>
    <x v="352"/>
    <n v="64.400000000000006"/>
    <x v="45"/>
    <s v="out-2025"/>
    <x v="3"/>
    <x v="0"/>
    <x v="0"/>
    <x v="1"/>
    <x v="55"/>
    <s v="ENTREGUE"/>
    <x v="1"/>
    <m/>
  </r>
  <r>
    <d v="2025-10-02T00:00:00"/>
    <x v="33"/>
    <x v="2"/>
    <x v="1"/>
    <s v="FRETE"/>
    <x v="1"/>
    <x v="1"/>
    <x v="417"/>
    <x v="33"/>
    <x v="32"/>
    <x v="179"/>
    <n v="80"/>
    <x v="45"/>
    <s v="out-2025"/>
    <x v="3"/>
    <x v="0"/>
    <x v="0"/>
    <x v="1"/>
    <x v="55"/>
    <s v="ENTREGUE"/>
    <x v="1"/>
    <m/>
  </r>
  <r>
    <d v="2025-10-02T00:00:00"/>
    <x v="7"/>
    <x v="1"/>
    <x v="1"/>
    <s v="RODIZIO"/>
    <x v="8"/>
    <x v="1"/>
    <x v="418"/>
    <x v="54"/>
    <x v="833"/>
    <x v="254"/>
    <n v="180"/>
    <x v="45"/>
    <s v="out-2025"/>
    <x v="26"/>
    <x v="0"/>
    <x v="0"/>
    <x v="1"/>
    <x v="55"/>
    <s v="ENTREGUE"/>
    <x v="1"/>
    <m/>
  </r>
  <r>
    <d v="2025-10-02T00:00:00"/>
    <x v="7"/>
    <x v="1"/>
    <x v="1"/>
    <s v="FRETE"/>
    <x v="1"/>
    <x v="1"/>
    <x v="418"/>
    <x v="54"/>
    <x v="32"/>
    <x v="179"/>
    <n v="80"/>
    <x v="45"/>
    <s v="out-2025"/>
    <x v="26"/>
    <x v="0"/>
    <x v="0"/>
    <x v="1"/>
    <x v="55"/>
    <s v="ENTREGUE"/>
    <x v="1"/>
    <m/>
  </r>
  <r>
    <d v="2025-10-02T00:00:00"/>
    <x v="18"/>
    <x v="2"/>
    <x v="0"/>
    <s v="CAÇAMBA "/>
    <x v="1"/>
    <x v="1"/>
    <x v="419"/>
    <x v="85"/>
    <x v="214"/>
    <x v="43"/>
    <n v="350"/>
    <x v="45"/>
    <s v="out-2025"/>
    <x v="5"/>
    <x v="0"/>
    <x v="0"/>
    <x v="1"/>
    <x v="55"/>
    <s v="ENTREGUE"/>
    <x v="1"/>
    <m/>
  </r>
  <r>
    <d v="2025-10-02T00:00:00"/>
    <x v="12"/>
    <x v="1"/>
    <x v="0"/>
    <s v="ESTEVES SIF.PIA EUR. 1.1/2X2 VSM082CWG"/>
    <x v="2"/>
    <x v="1"/>
    <x v="420"/>
    <x v="3"/>
    <x v="834"/>
    <x v="697"/>
    <n v="560.84"/>
    <x v="45"/>
    <s v="out-2025"/>
    <x v="3"/>
    <x v="0"/>
    <x v="0"/>
    <x v="0"/>
    <x v="46"/>
    <s v="ENTREGUE"/>
    <x v="1"/>
    <m/>
  </r>
  <r>
    <d v="2025-10-02T00:00:00"/>
    <x v="20"/>
    <x v="1"/>
    <x v="0"/>
    <s v="PAINEL LA DE ROCHA GESLA 51X600X1200MM 32KG/M3 (PCT 6PC)"/>
    <x v="7"/>
    <x v="1"/>
    <x v="421"/>
    <x v="16"/>
    <x v="835"/>
    <x v="698"/>
    <n v="152.97999999999999"/>
    <x v="45"/>
    <s v="out-2025"/>
    <x v="3"/>
    <x v="0"/>
    <x v="0"/>
    <x v="1"/>
    <x v="55"/>
    <s v="ENTREGUE"/>
    <x v="1"/>
    <m/>
  </r>
  <r>
    <d v="2025-10-02T00:00:00"/>
    <x v="20"/>
    <x v="1"/>
    <x v="0"/>
    <s v="ARGAMASSA USO INTERNO AC3 CINZA QUARTZOLIT"/>
    <x v="48"/>
    <x v="0"/>
    <x v="422"/>
    <x v="11"/>
    <x v="836"/>
    <x v="699"/>
    <n v="1643.95"/>
    <x v="45"/>
    <s v="out-2025"/>
    <x v="9"/>
    <x v="2"/>
    <x v="0"/>
    <x v="2"/>
    <x v="51"/>
    <s v="ENTREGUE"/>
    <x v="1"/>
    <m/>
  </r>
  <r>
    <d v="2025-10-02T00:00:00"/>
    <x v="24"/>
    <x v="2"/>
    <x v="0"/>
    <s v="FENIX 1300/15 ROLO LA ZERO RESPINGO 15CM"/>
    <x v="4"/>
    <x v="1"/>
    <x v="423"/>
    <x v="13"/>
    <x v="837"/>
    <x v="700"/>
    <n v="17.25"/>
    <x v="45"/>
    <s v="out-2025"/>
    <x v="3"/>
    <x v="0"/>
    <x v="0"/>
    <x v="2"/>
    <x v="51"/>
    <s v="ENTREGUE"/>
    <x v="1"/>
    <m/>
  </r>
  <r>
    <d v="2025-10-02T00:00:00"/>
    <x v="24"/>
    <x v="2"/>
    <x v="0"/>
    <s v="FUTURA FUNDO GALVANIZADO 3,6L"/>
    <x v="1"/>
    <x v="1"/>
    <x v="423"/>
    <x v="13"/>
    <x v="838"/>
    <x v="701"/>
    <n v="129.9"/>
    <x v="45"/>
    <s v="out-2025"/>
    <x v="3"/>
    <x v="0"/>
    <x v="0"/>
    <x v="2"/>
    <x v="51"/>
    <s v="ENTREGUE"/>
    <x v="1"/>
    <m/>
  </r>
  <r>
    <d v="2025-10-02T00:00:00"/>
    <x v="24"/>
    <x v="2"/>
    <x v="0"/>
    <s v="FUTURA FUTURIT ESM SINT.BRILHO CINZA MEDIO 3,6L"/>
    <x v="7"/>
    <x v="1"/>
    <x v="423"/>
    <x v="13"/>
    <x v="839"/>
    <x v="42"/>
    <n v="179.8"/>
    <x v="45"/>
    <s v="out-2025"/>
    <x v="3"/>
    <x v="0"/>
    <x v="0"/>
    <x v="2"/>
    <x v="51"/>
    <s v="ENTREGUE"/>
    <x v="1"/>
    <m/>
  </r>
  <r>
    <d v="2025-10-02T00:00:00"/>
    <x v="24"/>
    <x v="2"/>
    <x v="0"/>
    <s v="ITAQUA AGUARRAZ 900ML"/>
    <x v="1"/>
    <x v="1"/>
    <x v="423"/>
    <x v="13"/>
    <x v="840"/>
    <x v="257"/>
    <n v="17.899999999999999"/>
    <x v="45"/>
    <s v="out-2025"/>
    <x v="3"/>
    <x v="0"/>
    <x v="0"/>
    <x v="2"/>
    <x v="51"/>
    <s v="ENTREGUE"/>
    <x v="1"/>
    <m/>
  </r>
  <r>
    <d v="2025-10-02T00:00:00"/>
    <x v="24"/>
    <x v="2"/>
    <x v="0"/>
    <s v="ROMA 301/004 TRINCHA CABO PRETO/CERDA GRIS 301 1.1/2&quot;"/>
    <x v="7"/>
    <x v="1"/>
    <x v="423"/>
    <x v="13"/>
    <x v="841"/>
    <x v="587"/>
    <n v="7.98"/>
    <x v="45"/>
    <s v="out-2025"/>
    <x v="3"/>
    <x v="0"/>
    <x v="0"/>
    <x v="2"/>
    <x v="51"/>
    <s v="ENTREGUE"/>
    <x v="1"/>
    <m/>
  </r>
  <r>
    <d v="2025-10-03T00:00:00"/>
    <x v="12"/>
    <x v="1"/>
    <x v="0"/>
    <s v="ARGAMASSA USO INTERNO AC3 CINZA QUARTZOLIT"/>
    <x v="0"/>
    <x v="0"/>
    <x v="424"/>
    <x v="11"/>
    <x v="836"/>
    <x v="699"/>
    <n v="597.79999999999995"/>
    <x v="46"/>
    <s v="out-2025"/>
    <x v="9"/>
    <x v="2"/>
    <x v="0"/>
    <x v="1"/>
    <x v="51"/>
    <s v="ENTREGUE"/>
    <x v="1"/>
    <m/>
  </r>
  <r>
    <d v="2025-10-03T00:00:00"/>
    <x v="7"/>
    <x v="1"/>
    <x v="1"/>
    <s v="BETONEIRA 220V"/>
    <x v="1"/>
    <x v="1"/>
    <x v="425"/>
    <x v="7"/>
    <x v="274"/>
    <x v="25"/>
    <n v="280"/>
    <x v="46"/>
    <s v="out-2025"/>
    <x v="5"/>
    <x v="0"/>
    <x v="0"/>
    <x v="1"/>
    <x v="51"/>
    <s v="ENTREGUE"/>
    <x v="1"/>
    <m/>
  </r>
  <r>
    <d v="2025-10-03T00:00:00"/>
    <x v="9"/>
    <x v="1"/>
    <x v="0"/>
    <s v="TABUAS DE PINUS 20 X 3,00 M"/>
    <x v="0"/>
    <x v="1"/>
    <x v="426"/>
    <x v="107"/>
    <x v="842"/>
    <x v="702"/>
    <n v="348"/>
    <x v="46"/>
    <s v="out-2025"/>
    <x v="9"/>
    <x v="0"/>
    <x v="0"/>
    <x v="5"/>
    <x v="46"/>
    <s v="ENTREGUE"/>
    <x v="1"/>
    <m/>
  </r>
  <r>
    <d v="2025-10-03T00:00:00"/>
    <x v="9"/>
    <x v="1"/>
    <x v="0"/>
    <s v="SARRAFO PINUS 4.5 CM (PCS DE 3,00 MT)"/>
    <x v="3"/>
    <x v="1"/>
    <x v="426"/>
    <x v="107"/>
    <x v="843"/>
    <x v="703"/>
    <n v="43.5"/>
    <x v="46"/>
    <s v="out-2025"/>
    <x v="9"/>
    <x v="0"/>
    <x v="0"/>
    <x v="5"/>
    <x v="46"/>
    <s v="ENTREGUE"/>
    <x v="1"/>
    <m/>
  </r>
  <r>
    <d v="2025-10-03T00:00:00"/>
    <x v="9"/>
    <x v="1"/>
    <x v="0"/>
    <s v="PREGO 17 X 21"/>
    <x v="7"/>
    <x v="11"/>
    <x v="426"/>
    <x v="107"/>
    <x v="844"/>
    <x v="704"/>
    <n v="30.04"/>
    <x v="46"/>
    <s v="out-2025"/>
    <x v="9"/>
    <x v="0"/>
    <x v="0"/>
    <x v="5"/>
    <x v="46"/>
    <s v="ENTREGUE"/>
    <x v="1"/>
    <m/>
  </r>
  <r>
    <d v="2025-10-03T00:00:00"/>
    <x v="9"/>
    <x v="1"/>
    <x v="0"/>
    <s v="PREGO 18 X 27"/>
    <x v="7"/>
    <x v="11"/>
    <x v="426"/>
    <x v="107"/>
    <x v="845"/>
    <x v="705"/>
    <n v="31.12"/>
    <x v="46"/>
    <s v="out-2025"/>
    <x v="9"/>
    <x v="0"/>
    <x v="0"/>
    <x v="5"/>
    <x v="46"/>
    <s v="ENTREGUE"/>
    <x v="1"/>
    <m/>
  </r>
  <r>
    <d v="2025-10-03T00:00:00"/>
    <x v="9"/>
    <x v="1"/>
    <x v="0"/>
    <s v="ARAME RECOZIDO N 12"/>
    <x v="14"/>
    <x v="11"/>
    <x v="426"/>
    <x v="107"/>
    <x v="846"/>
    <x v="706"/>
    <n v="85.7"/>
    <x v="46"/>
    <s v="out-2025"/>
    <x v="9"/>
    <x v="0"/>
    <x v="0"/>
    <x v="5"/>
    <x v="46"/>
    <s v="ENTREGUE"/>
    <x v="1"/>
    <m/>
  </r>
  <r>
    <d v="2025-10-03T00:00:00"/>
    <x v="33"/>
    <x v="2"/>
    <x v="1"/>
    <s v="CAÇAMBA "/>
    <x v="1"/>
    <x v="1"/>
    <x v="427"/>
    <x v="108"/>
    <x v="214"/>
    <x v="43"/>
    <n v="350"/>
    <x v="46"/>
    <s v="out-2025"/>
    <x v="5"/>
    <x v="2"/>
    <x v="0"/>
    <x v="5"/>
    <x v="46"/>
    <s v="ENTREGUE"/>
    <x v="1"/>
    <m/>
  </r>
  <r>
    <d v="2025-10-03T00:00:00"/>
    <x v="21"/>
    <x v="1"/>
    <x v="1"/>
    <s v="CAÇAMBA "/>
    <x v="1"/>
    <x v="1"/>
    <x v="428"/>
    <x v="59"/>
    <x v="214"/>
    <x v="195"/>
    <n v="300"/>
    <x v="46"/>
    <s v="out-2025"/>
    <x v="1"/>
    <x v="2"/>
    <x v="0"/>
    <x v="5"/>
    <x v="46"/>
    <s v="ENTREGUE"/>
    <x v="1"/>
    <m/>
  </r>
  <r>
    <d v="2025-10-03T00:00:00"/>
    <x v="21"/>
    <x v="1"/>
    <x v="0"/>
    <s v="AREIA MÉDIA "/>
    <x v="1"/>
    <x v="4"/>
    <x v="429"/>
    <x v="66"/>
    <x v="366"/>
    <x v="565"/>
    <n v="220"/>
    <x v="46"/>
    <s v="out-2025"/>
    <x v="8"/>
    <x v="2"/>
    <x v="0"/>
    <x v="5"/>
    <x v="46"/>
    <s v="ENTREGUE"/>
    <x v="1"/>
    <m/>
  </r>
  <r>
    <d v="2025-10-03T00:00:00"/>
    <x v="21"/>
    <x v="1"/>
    <x v="0"/>
    <s v="TIJOLO BAIANO 9 X 19 X 19CM"/>
    <x v="104"/>
    <x v="1"/>
    <x v="430"/>
    <x v="63"/>
    <x v="713"/>
    <x v="707"/>
    <n v="292.5"/>
    <x v="46"/>
    <s v="out-2025"/>
    <x v="19"/>
    <x v="0"/>
    <x v="0"/>
    <x v="5"/>
    <x v="46"/>
    <s v="ENTREGUE"/>
    <x v="1"/>
    <m/>
  </r>
  <r>
    <d v="2025-10-03T00:00:00"/>
    <x v="21"/>
    <x v="1"/>
    <x v="0"/>
    <s v="CERAMFIX ARGA PISO/PISO EXTERNO - CZ 20KG"/>
    <x v="15"/>
    <x v="0"/>
    <x v="430"/>
    <x v="63"/>
    <x v="847"/>
    <x v="708"/>
    <n v="882"/>
    <x v="46"/>
    <s v="out-2025"/>
    <x v="19"/>
    <x v="0"/>
    <x v="0"/>
    <x v="5"/>
    <x v="46"/>
    <s v="ENTREGUE"/>
    <x v="1"/>
    <m/>
  </r>
  <r>
    <d v="2025-10-03T00:00:00"/>
    <x v="9"/>
    <x v="1"/>
    <x v="3"/>
    <s v="DECA CANOPLA VALV.HYDRA MAX C"/>
    <x v="4"/>
    <x v="1"/>
    <x v="431"/>
    <x v="3"/>
    <x v="263"/>
    <x v="709"/>
    <n v="411.09000000000003"/>
    <x v="47"/>
    <s v="out-2025"/>
    <x v="10"/>
    <x v="0"/>
    <x v="1"/>
    <x v="1"/>
    <x v="46"/>
    <s v="ENTREGUE"/>
    <x v="1"/>
    <m/>
  </r>
  <r>
    <d v="2025-10-03T00:00:00"/>
    <x v="9"/>
    <x v="1"/>
    <x v="3"/>
    <s v="CEMIX ACABAMENTO C50 1.1/2"/>
    <x v="14"/>
    <x v="1"/>
    <x v="431"/>
    <x v="3"/>
    <x v="117"/>
    <x v="121"/>
    <n v="76.7"/>
    <x v="47"/>
    <s v="out-2025"/>
    <x v="10"/>
    <x v="0"/>
    <x v="1"/>
    <x v="1"/>
    <x v="46"/>
    <s v="ENTREGUE"/>
    <x v="1"/>
    <m/>
  </r>
  <r>
    <d v="2025-10-03T00:00:00"/>
    <x v="9"/>
    <x v="1"/>
    <x v="3"/>
    <s v="CEMIX ACABAMENTO C50 3/4 F"/>
    <x v="9"/>
    <x v="1"/>
    <x v="431"/>
    <x v="3"/>
    <x v="119"/>
    <x v="123"/>
    <n v="82.86"/>
    <x v="47"/>
    <s v="out-2025"/>
    <x v="10"/>
    <x v="0"/>
    <x v="1"/>
    <x v="1"/>
    <x v="46"/>
    <s v="ENTREGUE"/>
    <x v="1"/>
    <m/>
  </r>
  <r>
    <d v="2025-10-03T00:00:00"/>
    <x v="9"/>
    <x v="1"/>
    <x v="3"/>
    <s v="DOCOL TORN.LAV.PRESSM.COMPACT 17160606"/>
    <x v="7"/>
    <x v="1"/>
    <x v="431"/>
    <x v="3"/>
    <x v="848"/>
    <x v="710"/>
    <n v="278.95999999999998"/>
    <x v="47"/>
    <s v="out-2025"/>
    <x v="10"/>
    <x v="0"/>
    <x v="1"/>
    <x v="1"/>
    <x v="46"/>
    <s v="ENTREGUE"/>
    <x v="1"/>
    <m/>
  </r>
  <r>
    <d v="2025-10-03T00:00:00"/>
    <x v="9"/>
    <x v="1"/>
    <x v="3"/>
    <s v="EMMETI FLEX.1/2X60CM MF C/CANOPLA H0524600"/>
    <x v="7"/>
    <x v="1"/>
    <x v="431"/>
    <x v="3"/>
    <x v="849"/>
    <x v="711"/>
    <n v="41.76"/>
    <x v="47"/>
    <s v="out-2025"/>
    <x v="10"/>
    <x v="0"/>
    <x v="1"/>
    <x v="1"/>
    <x v="46"/>
    <s v="ENTREGUE"/>
    <x v="1"/>
    <m/>
  </r>
  <r>
    <d v="2025-10-03T00:00:00"/>
    <x v="9"/>
    <x v="1"/>
    <x v="3"/>
    <s v="AMANCO TUBO VDE PONTA AZUL DN38"/>
    <x v="2"/>
    <x v="1"/>
    <x v="431"/>
    <x v="3"/>
    <x v="120"/>
    <x v="124"/>
    <n v="27.32"/>
    <x v="47"/>
    <s v="out-2025"/>
    <x v="10"/>
    <x v="0"/>
    <x v="1"/>
    <x v="1"/>
    <x v="46"/>
    <s v="ENTREGUE"/>
    <x v="1"/>
    <m/>
  </r>
  <r>
    <d v="2025-10-03T00:00:00"/>
    <x v="9"/>
    <x v="1"/>
    <x v="3"/>
    <s v="CENSI TUBO DE LIGACAO FLEX.BR 7290"/>
    <x v="2"/>
    <x v="1"/>
    <x v="431"/>
    <x v="3"/>
    <x v="125"/>
    <x v="129"/>
    <n v="50.48"/>
    <x v="47"/>
    <s v="out-2025"/>
    <x v="10"/>
    <x v="0"/>
    <x v="1"/>
    <x v="1"/>
    <x v="46"/>
    <s v="ENTREGUE"/>
    <x v="1"/>
    <m/>
  </r>
  <r>
    <d v="2025-10-03T00:00:00"/>
    <x v="9"/>
    <x v="1"/>
    <x v="3"/>
    <s v="CEMIX VALV. MICTORIO METAL 214"/>
    <x v="14"/>
    <x v="1"/>
    <x v="431"/>
    <x v="3"/>
    <x v="252"/>
    <x v="231"/>
    <n v="390.34999999999997"/>
    <x v="47"/>
    <s v="out-2025"/>
    <x v="10"/>
    <x v="0"/>
    <x v="1"/>
    <x v="1"/>
    <x v="46"/>
    <s v="ENTREGUE"/>
    <x v="1"/>
    <m/>
  </r>
  <r>
    <d v="2025-10-03T00:00:00"/>
    <x v="9"/>
    <x v="1"/>
    <x v="3"/>
    <s v="DECA BACIA P-11 CONV.IZY GE17"/>
    <x v="14"/>
    <x v="1"/>
    <x v="431"/>
    <x v="3"/>
    <x v="253"/>
    <x v="632"/>
    <n v="917.69999999999993"/>
    <x v="47"/>
    <s v="out-2025"/>
    <x v="10"/>
    <x v="0"/>
    <x v="1"/>
    <x v="1"/>
    <x v="46"/>
    <s v="ENTREGUE"/>
    <x v="1"/>
    <m/>
  </r>
  <r>
    <d v="2025-10-03T00:00:00"/>
    <x v="9"/>
    <x v="1"/>
    <x v="3"/>
    <s v="ASTRA ASSENTO POPULAR TPG - BR1 BRANCO"/>
    <x v="1"/>
    <x v="1"/>
    <x v="431"/>
    <x v="3"/>
    <x v="850"/>
    <x v="712"/>
    <n v="19.989999999999998"/>
    <x v="47"/>
    <s v="out-2025"/>
    <x v="10"/>
    <x v="0"/>
    <x v="1"/>
    <x v="1"/>
    <x v="46"/>
    <s v="ENTREGUE"/>
    <x v="1"/>
    <m/>
  </r>
  <r>
    <d v="2025-10-03T00:00:00"/>
    <x v="9"/>
    <x v="1"/>
    <x v="3"/>
    <s v="CENSI ANEL DE VED.P/BACIA C/GUIA 7490"/>
    <x v="14"/>
    <x v="1"/>
    <x v="431"/>
    <x v="3"/>
    <x v="128"/>
    <x v="132"/>
    <n v="40.85"/>
    <x v="47"/>
    <s v="out-2025"/>
    <x v="10"/>
    <x v="0"/>
    <x v="1"/>
    <x v="1"/>
    <x v="46"/>
    <s v="ENTREGUE"/>
    <x v="1"/>
    <m/>
  </r>
  <r>
    <d v="2025-10-03T00:00:00"/>
    <x v="9"/>
    <x v="1"/>
    <x v="3"/>
    <s v="CELITE MICTORIO SIF.ECO BRANCO"/>
    <x v="1"/>
    <x v="1"/>
    <x v="431"/>
    <x v="3"/>
    <x v="851"/>
    <x v="713"/>
    <n v="309.51"/>
    <x v="47"/>
    <s v="out-2025"/>
    <x v="10"/>
    <x v="0"/>
    <x v="1"/>
    <x v="1"/>
    <x v="46"/>
    <s v="ENTREGUE"/>
    <x v="1"/>
    <m/>
  </r>
  <r>
    <d v="2025-10-03T00:00:00"/>
    <x v="9"/>
    <x v="1"/>
    <x v="3"/>
    <s v="SIGMA FIX.P/MICT.CELITE 40508510"/>
    <x v="1"/>
    <x v="1"/>
    <x v="431"/>
    <x v="3"/>
    <x v="852"/>
    <x v="714"/>
    <n v="56.28"/>
    <x v="47"/>
    <s v="out-2025"/>
    <x v="10"/>
    <x v="0"/>
    <x v="1"/>
    <x v="1"/>
    <x v="46"/>
    <s v="ENTREGUE"/>
    <x v="1"/>
    <m/>
  </r>
  <r>
    <d v="2025-10-03T00:00:00"/>
    <x v="9"/>
    <x v="1"/>
    <x v="3"/>
    <s v="TORALF PARAFUSO B-10 LAT. 75MM C/2 P/BACIA 1070"/>
    <x v="16"/>
    <x v="1"/>
    <x v="431"/>
    <x v="3"/>
    <x v="127"/>
    <x v="131"/>
    <n v="76.3"/>
    <x v="47"/>
    <s v="out-2025"/>
    <x v="10"/>
    <x v="0"/>
    <x v="1"/>
    <x v="1"/>
    <x v="46"/>
    <s v="ENTREGUE"/>
    <x v="1"/>
    <m/>
  </r>
  <r>
    <d v="2025-10-03T00:00:00"/>
    <x v="9"/>
    <x v="1"/>
    <x v="3"/>
    <s v="CLARINOX GRELHA INOX RED.15CM C/CX ROT.-5094"/>
    <x v="4"/>
    <x v="1"/>
    <x v="431"/>
    <x v="3"/>
    <x v="853"/>
    <x v="130"/>
    <n v="66.78"/>
    <x v="47"/>
    <s v="out-2025"/>
    <x v="10"/>
    <x v="0"/>
    <x v="1"/>
    <x v="1"/>
    <x v="46"/>
    <s v="ENTREGUE"/>
    <x v="1"/>
    <m/>
  </r>
  <r>
    <d v="2025-10-06T00:00:00"/>
    <x v="4"/>
    <x v="2"/>
    <x v="4"/>
    <s v="ABRACADEIRA D C/CUNHA PERFILACO C 1 C/100"/>
    <x v="1"/>
    <x v="1"/>
    <x v="432"/>
    <x v="30"/>
    <x v="829"/>
    <x v="715"/>
    <n v="55.9"/>
    <x v="47"/>
    <s v="out-2025"/>
    <x v="3"/>
    <x v="0"/>
    <x v="1"/>
    <x v="1"/>
    <x v="46"/>
    <s v="ENTREGUE"/>
    <x v="1"/>
    <m/>
  </r>
  <r>
    <d v="2025-10-06T00:00:00"/>
    <x v="4"/>
    <x v="2"/>
    <x v="4"/>
    <s v="CONDUITE PRE-ZINCADO C LEVE 1"/>
    <x v="41"/>
    <x v="1"/>
    <x v="432"/>
    <x v="30"/>
    <x v="650"/>
    <x v="716"/>
    <n v="151.20000000000002"/>
    <x v="47"/>
    <s v="out-2025"/>
    <x v="3"/>
    <x v="0"/>
    <x v="1"/>
    <x v="1"/>
    <x v="46"/>
    <s v="ENTREGUE"/>
    <x v="1"/>
    <m/>
  </r>
  <r>
    <d v="2025-10-06T00:00:00"/>
    <x v="4"/>
    <x v="2"/>
    <x v="4"/>
    <s v="DAISA UNIDUT 09 CONICO 1 UCN100C-PB"/>
    <x v="3"/>
    <x v="1"/>
    <x v="432"/>
    <x v="30"/>
    <x v="655"/>
    <x v="397"/>
    <n v="26"/>
    <x v="47"/>
    <s v="out-2025"/>
    <x v="3"/>
    <x v="0"/>
    <x v="1"/>
    <x v="1"/>
    <x v="46"/>
    <s v="ENTREGUE"/>
    <x v="1"/>
    <m/>
  </r>
  <r>
    <d v="2025-10-06T00:00:00"/>
    <x v="4"/>
    <x v="2"/>
    <x v="4"/>
    <s v="DAISA UNIDUT 36 RETO C 1 URN100C"/>
    <x v="3"/>
    <x v="1"/>
    <x v="432"/>
    <x v="30"/>
    <x v="657"/>
    <x v="717"/>
    <n v="32.5"/>
    <x v="47"/>
    <s v="out-2025"/>
    <x v="3"/>
    <x v="0"/>
    <x v="1"/>
    <x v="1"/>
    <x v="46"/>
    <s v="ENTREGUE"/>
    <x v="1"/>
    <m/>
  </r>
  <r>
    <d v="2025-10-06T00:00:00"/>
    <x v="15"/>
    <x v="1"/>
    <x v="0"/>
    <s v="BARROFLEX "/>
    <x v="7"/>
    <x v="1"/>
    <x v="433"/>
    <x v="45"/>
    <x v="854"/>
    <x v="718"/>
    <n v="199.98"/>
    <x v="47"/>
    <s v="out-2025"/>
    <x v="1"/>
    <x v="0"/>
    <x v="1"/>
    <x v="1"/>
    <x v="46"/>
    <s v="ENTREGUE"/>
    <x v="1"/>
    <m/>
  </r>
  <r>
    <d v="2025-10-06T00:00:00"/>
    <x v="32"/>
    <x v="1"/>
    <x v="4"/>
    <s v="ELETRODUTO GALV LEVE 3/4 (0,50) C/LV"/>
    <x v="0"/>
    <x v="5"/>
    <x v="434"/>
    <x v="5"/>
    <x v="86"/>
    <x v="719"/>
    <n v="308"/>
    <x v="47"/>
    <s v="out-2025"/>
    <x v="17"/>
    <x v="0"/>
    <x v="1"/>
    <x v="1"/>
    <x v="46"/>
    <s v="ENTREGUE"/>
    <x v="1"/>
    <m/>
  </r>
  <r>
    <d v="2025-10-06T00:00:00"/>
    <x v="32"/>
    <x v="1"/>
    <x v="4"/>
    <s v="CONDULETE ALUM MULTI X 3/4 S/T"/>
    <x v="15"/>
    <x v="1"/>
    <x v="434"/>
    <x v="5"/>
    <x v="88"/>
    <x v="720"/>
    <n v="171"/>
    <x v="47"/>
    <s v="out-2025"/>
    <x v="17"/>
    <x v="0"/>
    <x v="1"/>
    <x v="1"/>
    <x v="46"/>
    <s v="ENTREGUE"/>
    <x v="1"/>
    <m/>
  </r>
  <r>
    <d v="2025-10-06T00:00:00"/>
    <x v="32"/>
    <x v="1"/>
    <x v="4"/>
    <s v="UNIDUT MULTIPLO ALUM 3/4"/>
    <x v="30"/>
    <x v="1"/>
    <x v="434"/>
    <x v="5"/>
    <x v="89"/>
    <x v="429"/>
    <n v="114"/>
    <x v="47"/>
    <s v="out-2025"/>
    <x v="17"/>
    <x v="0"/>
    <x v="1"/>
    <x v="1"/>
    <x v="46"/>
    <s v="ENTREGUE"/>
    <x v="1"/>
    <m/>
  </r>
  <r>
    <d v="2025-10-06T00:00:00"/>
    <x v="32"/>
    <x v="1"/>
    <x v="4"/>
    <s v="UNIDUT RETO ALUM 3/4"/>
    <x v="0"/>
    <x v="1"/>
    <x v="434"/>
    <x v="5"/>
    <x v="90"/>
    <x v="61"/>
    <n v="44"/>
    <x v="47"/>
    <s v="out-2025"/>
    <x v="17"/>
    <x v="0"/>
    <x v="1"/>
    <x v="1"/>
    <x v="46"/>
    <s v="ENTREGUE"/>
    <x v="1"/>
    <m/>
  </r>
  <r>
    <d v="2025-10-06T00:00:00"/>
    <x v="32"/>
    <x v="1"/>
    <x v="4"/>
    <s v="ABRACADEIRA GALV D C/CUNHA 3/4"/>
    <x v="11"/>
    <x v="1"/>
    <x v="434"/>
    <x v="5"/>
    <x v="422"/>
    <x v="273"/>
    <n v="60"/>
    <x v="47"/>
    <s v="out-2025"/>
    <x v="17"/>
    <x v="0"/>
    <x v="1"/>
    <x v="1"/>
    <x v="46"/>
    <s v="ENTREGUE"/>
    <x v="1"/>
    <m/>
  </r>
  <r>
    <d v="2025-10-06T00:00:00"/>
    <x v="32"/>
    <x v="1"/>
    <x v="4"/>
    <s v="CURVA GALV 90G 3/4"/>
    <x v="3"/>
    <x v="1"/>
    <x v="434"/>
    <x v="5"/>
    <x v="87"/>
    <x v="397"/>
    <n v="26"/>
    <x v="47"/>
    <s v="out-2025"/>
    <x v="17"/>
    <x v="0"/>
    <x v="1"/>
    <x v="1"/>
    <x v="46"/>
    <s v="ENTREGUE"/>
    <x v="1"/>
    <m/>
  </r>
  <r>
    <d v="2025-10-06T00:00:00"/>
    <x v="32"/>
    <x v="1"/>
    <x v="4"/>
    <s v="TAMPA P/1 TOM RED 3/4 OU 1/2"/>
    <x v="15"/>
    <x v="1"/>
    <x v="434"/>
    <x v="5"/>
    <x v="60"/>
    <x v="429"/>
    <n v="57"/>
    <x v="47"/>
    <s v="out-2025"/>
    <x v="17"/>
    <x v="0"/>
    <x v="1"/>
    <x v="1"/>
    <x v="46"/>
    <s v="ENTREGUE"/>
    <x v="1"/>
    <m/>
  </r>
  <r>
    <d v="2025-10-06T00:00:00"/>
    <x v="32"/>
    <x v="1"/>
    <x v="4"/>
    <s v="TOMADA RED HOR 2P+T 20A 250V S/PLACA PT"/>
    <x v="15"/>
    <x v="1"/>
    <x v="434"/>
    <x v="5"/>
    <x v="56"/>
    <x v="721"/>
    <n v="219"/>
    <x v="47"/>
    <s v="out-2025"/>
    <x v="17"/>
    <x v="0"/>
    <x v="1"/>
    <x v="1"/>
    <x v="46"/>
    <s v="ENTREGUE"/>
    <x v="1"/>
    <m/>
  </r>
  <r>
    <d v="2025-10-06T00:00:00"/>
    <x v="32"/>
    <x v="1"/>
    <x v="4"/>
    <s v="FITA GALV PERFURADA 19X30M"/>
    <x v="1"/>
    <x v="1"/>
    <x v="434"/>
    <x v="5"/>
    <x v="855"/>
    <x v="722"/>
    <n v="40.200000000000003"/>
    <x v="47"/>
    <s v="out-2025"/>
    <x v="17"/>
    <x v="0"/>
    <x v="1"/>
    <x v="1"/>
    <x v="46"/>
    <s v="ENTREGUE"/>
    <x v="1"/>
    <m/>
  </r>
  <r>
    <d v="2025-10-06T00:00:00"/>
    <x v="9"/>
    <x v="1"/>
    <x v="0"/>
    <s v="PONTALETES PINUS 6 X 6 X 3,00 M"/>
    <x v="0"/>
    <x v="1"/>
    <x v="435"/>
    <x v="107"/>
    <x v="856"/>
    <x v="723"/>
    <n v="319"/>
    <x v="47"/>
    <s v="out-2025"/>
    <x v="9"/>
    <x v="0"/>
    <x v="0"/>
    <x v="1"/>
    <x v="46"/>
    <s v="ENTREGUE"/>
    <x v="1"/>
    <m/>
  </r>
  <r>
    <d v="2025-10-06T00:00:00"/>
    <x v="20"/>
    <x v="1"/>
    <x v="0"/>
    <s v="PLACA 4X4 2MOD BR SIENA"/>
    <x v="3"/>
    <x v="1"/>
    <x v="436"/>
    <x v="5"/>
    <x v="857"/>
    <x v="206"/>
    <n v="60"/>
    <x v="47"/>
    <s v="out-2025"/>
    <x v="3"/>
    <x v="0"/>
    <x v="1"/>
    <x v="1"/>
    <x v="46"/>
    <s v="ENTREGUE"/>
    <x v="1"/>
    <m/>
  </r>
  <r>
    <d v="2025-10-06T00:00:00"/>
    <x v="20"/>
    <x v="1"/>
    <x v="0"/>
    <s v="MODULO TOM 2P+T 10A BR SIE"/>
    <x v="3"/>
    <x v="1"/>
    <x v="436"/>
    <x v="5"/>
    <x v="858"/>
    <x v="678"/>
    <n v="59"/>
    <x v="47"/>
    <s v="out-2025"/>
    <x v="3"/>
    <x v="0"/>
    <x v="1"/>
    <x v="1"/>
    <x v="46"/>
    <s v="ENTREGUE"/>
    <x v="1"/>
    <m/>
  </r>
  <r>
    <d v="2025-10-06T00:00:00"/>
    <x v="20"/>
    <x v="1"/>
    <x v="0"/>
    <s v="MODULO CEGO BR SIENA"/>
    <x v="3"/>
    <x v="1"/>
    <x v="436"/>
    <x v="5"/>
    <x v="859"/>
    <x v="724"/>
    <n v="11"/>
    <x v="47"/>
    <s v="out-2025"/>
    <x v="3"/>
    <x v="0"/>
    <x v="1"/>
    <x v="1"/>
    <x v="46"/>
    <s v="ENTREGUE"/>
    <x v="1"/>
    <m/>
  </r>
  <r>
    <d v="2025-10-06T00:00:00"/>
    <x v="9"/>
    <x v="1"/>
    <x v="0"/>
    <s v="TARJ. 1.1/2&quot; ZINC - CART C/ 02"/>
    <x v="4"/>
    <x v="1"/>
    <x v="437"/>
    <x v="22"/>
    <x v="860"/>
    <x v="486"/>
    <n v="29.700000000000003"/>
    <x v="47"/>
    <s v="out-2025"/>
    <x v="9"/>
    <x v="0"/>
    <x v="0"/>
    <x v="1"/>
    <x v="46"/>
    <s v="ENTREGUE"/>
    <x v="1"/>
    <m/>
  </r>
  <r>
    <d v="2025-10-06T00:00:00"/>
    <x v="9"/>
    <x v="1"/>
    <x v="0"/>
    <s v="TORNEIRA JARDIM CURTA 1/2-3/4"/>
    <x v="1"/>
    <x v="1"/>
    <x v="437"/>
    <x v="22"/>
    <x v="861"/>
    <x v="725"/>
    <n v="34.75"/>
    <x v="47"/>
    <s v="out-2025"/>
    <x v="9"/>
    <x v="0"/>
    <x v="0"/>
    <x v="1"/>
    <x v="46"/>
    <s v="ENTREGUE"/>
    <x v="1"/>
    <m/>
  </r>
  <r>
    <d v="2025-10-06T00:00:00"/>
    <x v="33"/>
    <x v="2"/>
    <x v="0"/>
    <s v="Divisória Granilite Cinza (m2)"/>
    <x v="105"/>
    <x v="1"/>
    <x v="438"/>
    <x v="64"/>
    <x v="862"/>
    <x v="726"/>
    <n v="3022.5"/>
    <x v="47"/>
    <s v="out-2025"/>
    <x v="31"/>
    <x v="0"/>
    <x v="0"/>
    <x v="7"/>
    <x v="56"/>
    <s v="ENTREGUE"/>
    <x v="1"/>
    <m/>
  </r>
  <r>
    <d v="2025-10-06T00:00:00"/>
    <x v="33"/>
    <x v="2"/>
    <x v="0"/>
    <s v="Batente de Alumínio (mL)"/>
    <x v="0"/>
    <x v="1"/>
    <x v="438"/>
    <x v="64"/>
    <x v="863"/>
    <x v="727"/>
    <n v="740"/>
    <x v="47"/>
    <s v="out-2025"/>
    <x v="31"/>
    <x v="0"/>
    <x v="0"/>
    <x v="7"/>
    <x v="56"/>
    <s v="ENTREGUE"/>
    <x v="1"/>
    <m/>
  </r>
  <r>
    <d v="2025-10-06T00:00:00"/>
    <x v="33"/>
    <x v="2"/>
    <x v="0"/>
    <s v="Porta de Madeira"/>
    <x v="14"/>
    <x v="1"/>
    <x v="438"/>
    <x v="64"/>
    <x v="864"/>
    <x v="728"/>
    <n v="2325"/>
    <x v="47"/>
    <s v="out-2025"/>
    <x v="31"/>
    <x v="0"/>
    <x v="0"/>
    <x v="7"/>
    <x v="56"/>
    <s v="ENTREGUE"/>
    <x v="1"/>
    <m/>
  </r>
  <r>
    <d v="2025-10-06T00:00:00"/>
    <x v="33"/>
    <x v="2"/>
    <x v="0"/>
    <s v="Reforço Galvanizado"/>
    <x v="66"/>
    <x v="1"/>
    <x v="438"/>
    <x v="64"/>
    <x v="865"/>
    <x v="727"/>
    <n v="1036"/>
    <x v="47"/>
    <s v="out-2025"/>
    <x v="31"/>
    <x v="0"/>
    <x v="0"/>
    <x v="7"/>
    <x v="56"/>
    <s v="ENTREGUE"/>
    <x v="1"/>
    <m/>
  </r>
  <r>
    <d v="2025-10-06T00:00:00"/>
    <x v="33"/>
    <x v="2"/>
    <x v="0"/>
    <s v="Lavatório LT-06 / 1,80m x 0,55m - Granito Cinza"/>
    <x v="1"/>
    <x v="1"/>
    <x v="438"/>
    <x v="64"/>
    <x v="866"/>
    <x v="729"/>
    <n v="625"/>
    <x v="47"/>
    <s v="out-2025"/>
    <x v="31"/>
    <x v="0"/>
    <x v="0"/>
    <x v="7"/>
    <x v="56"/>
    <s v="ENTREGUE"/>
    <x v="1"/>
    <m/>
  </r>
  <r>
    <d v="2025-10-06T00:00:00"/>
    <x v="33"/>
    <x v="2"/>
    <x v="0"/>
    <s v="Cuba de Louça"/>
    <x v="4"/>
    <x v="1"/>
    <x v="438"/>
    <x v="64"/>
    <x v="867"/>
    <x v="364"/>
    <n v="375"/>
    <x v="47"/>
    <s v="out-2025"/>
    <x v="31"/>
    <x v="0"/>
    <x v="0"/>
    <x v="7"/>
    <x v="56"/>
    <s v="ENTREGUE"/>
    <x v="1"/>
    <m/>
  </r>
  <r>
    <d v="2025-10-06T00:00:00"/>
    <x v="33"/>
    <x v="2"/>
    <x v="0"/>
    <s v="mão de obra"/>
    <x v="1"/>
    <x v="1"/>
    <x v="438"/>
    <x v="64"/>
    <x v="868"/>
    <x v="26"/>
    <n v="850"/>
    <x v="47"/>
    <s v="out-2025"/>
    <x v="31"/>
    <x v="0"/>
    <x v="0"/>
    <x v="7"/>
    <x v="56"/>
    <s v="ENTREGUE"/>
    <x v="1"/>
    <m/>
  </r>
  <r>
    <d v="2025-10-06T00:00:00"/>
    <x v="33"/>
    <x v="2"/>
    <x v="0"/>
    <s v="Frete"/>
    <x v="1"/>
    <x v="1"/>
    <x v="438"/>
    <x v="64"/>
    <x v="32"/>
    <x v="730"/>
    <n v="2700"/>
    <x v="47"/>
    <s v="out-2025"/>
    <x v="31"/>
    <x v="0"/>
    <x v="0"/>
    <x v="7"/>
    <x v="56"/>
    <s v="ENTREGUE"/>
    <x v="1"/>
    <m/>
  </r>
  <r>
    <d v="2025-10-06T00:00:00"/>
    <x v="33"/>
    <x v="2"/>
    <x v="0"/>
    <s v="desconto"/>
    <x v="1"/>
    <x v="1"/>
    <x v="438"/>
    <x v="64"/>
    <x v="241"/>
    <x v="731"/>
    <n v="-673.5"/>
    <x v="47"/>
    <s v="out-2025"/>
    <x v="31"/>
    <x v="0"/>
    <x v="0"/>
    <x v="7"/>
    <x v="56"/>
    <s v="ENTREGUE"/>
    <x v="1"/>
    <m/>
  </r>
  <r>
    <d v="2025-10-06T00:00:00"/>
    <x v="4"/>
    <x v="2"/>
    <x v="0"/>
    <s v="Bomba de 1cv recalque, bomba thebe 1cv trifásico 220/380V IP21, entrada de 1.1/2” e saída de 1” rosca BSP_x000a_Pressão mínima 6mca x vazão máxima de 15m³/h_x000a_Pressão máxima 28mca x vazão mínima de 4,1m³/h"/>
    <x v="1"/>
    <x v="1"/>
    <x v="439"/>
    <x v="109"/>
    <x v="869"/>
    <x v="732"/>
    <n v="1392.2"/>
    <x v="47"/>
    <s v="out-2025"/>
    <x v="13"/>
    <x v="0"/>
    <x v="0"/>
    <x v="4"/>
    <x v="57"/>
    <s v="ENTREGUE"/>
    <x v="1"/>
    <m/>
  </r>
  <r>
    <d v="2025-10-06T00:00:00"/>
    <x v="4"/>
    <x v="2"/>
    <x v="0"/>
    <s v="QUADRO BOMBA DE RECALQUE 1cv 220v ~3"/>
    <x v="1"/>
    <x v="1"/>
    <x v="440"/>
    <x v="82"/>
    <x v="870"/>
    <x v="733"/>
    <n v="1530"/>
    <x v="47"/>
    <s v="out-2025"/>
    <x v="13"/>
    <x v="0"/>
    <x v="0"/>
    <x v="0"/>
    <x v="58"/>
    <s v="ENTREGUE"/>
    <x v="1"/>
    <m/>
  </r>
  <r>
    <d v="2025-10-06T00:00:00"/>
    <x v="9"/>
    <x v="1"/>
    <x v="6"/>
    <s v="Tinta Acrílica Premium Manga Fosco 18L MAZA-11352"/>
    <x v="1"/>
    <x v="14"/>
    <x v="441"/>
    <x v="110"/>
    <x v="871"/>
    <x v="734"/>
    <n v="371.9"/>
    <x v="47"/>
    <s v="out-2025"/>
    <x v="8"/>
    <x v="2"/>
    <x v="0"/>
    <x v="4"/>
    <x v="57"/>
    <s v="ENTREGUE"/>
    <x v="1"/>
    <m/>
  </r>
  <r>
    <d v="2025-10-06T00:00:00"/>
    <x v="9"/>
    <x v="1"/>
    <x v="6"/>
    <s v="FRETE"/>
    <x v="1"/>
    <x v="1"/>
    <x v="441"/>
    <x v="110"/>
    <x v="32"/>
    <x v="482"/>
    <n v="15.9"/>
    <x v="47"/>
    <s v="out-2025"/>
    <x v="8"/>
    <x v="2"/>
    <x v="0"/>
    <x v="4"/>
    <x v="57"/>
    <s v="ENTREGUE"/>
    <x v="1"/>
    <m/>
  </r>
  <r>
    <d v="2025-10-07T00:00:00"/>
    <x v="21"/>
    <x v="1"/>
    <x v="1"/>
    <s v="PLATAFORMA P/ ANDAIMES 1.5M"/>
    <x v="9"/>
    <x v="1"/>
    <x v="442"/>
    <x v="76"/>
    <x v="872"/>
    <x v="735"/>
    <n v="39.996000000000002"/>
    <x v="48"/>
    <s v="out-2025"/>
    <x v="1"/>
    <x v="0"/>
    <x v="0"/>
    <x v="1"/>
    <x v="59"/>
    <s v="ENTREGUE"/>
    <x v="1"/>
    <m/>
  </r>
  <r>
    <d v="2025-10-07T00:00:00"/>
    <x v="4"/>
    <x v="2"/>
    <x v="4"/>
    <s v="CABO FLEX 750V 25MM PT"/>
    <x v="72"/>
    <x v="8"/>
    <x v="443"/>
    <x v="5"/>
    <x v="873"/>
    <x v="276"/>
    <n v="4470"/>
    <x v="48"/>
    <s v="out-2025"/>
    <x v="14"/>
    <x v="0"/>
    <x v="0"/>
    <x v="1"/>
    <x v="59"/>
    <s v="ENTREGUE"/>
    <x v="1"/>
    <m/>
  </r>
  <r>
    <d v="2025-10-07T00:00:00"/>
    <x v="4"/>
    <x v="2"/>
    <x v="4"/>
    <s v="CABO FLEX 750V 25MM AZ CL"/>
    <x v="5"/>
    <x v="8"/>
    <x v="443"/>
    <x v="5"/>
    <x v="874"/>
    <x v="276"/>
    <n v="1490"/>
    <x v="48"/>
    <s v="out-2025"/>
    <x v="14"/>
    <x v="0"/>
    <x v="0"/>
    <x v="1"/>
    <x v="59"/>
    <s v="ENTREGUE"/>
    <x v="1"/>
    <m/>
  </r>
  <r>
    <d v="2025-10-07T00:00:00"/>
    <x v="4"/>
    <x v="2"/>
    <x v="4"/>
    <s v="CABO FLEX 750V 16MM VD"/>
    <x v="5"/>
    <x v="8"/>
    <x v="443"/>
    <x v="5"/>
    <x v="875"/>
    <x v="736"/>
    <n v="965"/>
    <x v="48"/>
    <s v="out-2025"/>
    <x v="14"/>
    <x v="0"/>
    <x v="0"/>
    <x v="1"/>
    <x v="59"/>
    <s v="ENTREGUE"/>
    <x v="1"/>
    <m/>
  </r>
  <r>
    <d v="2025-10-07T00:00:00"/>
    <x v="4"/>
    <x v="2"/>
    <x v="4"/>
    <s v="CABO FLEX 750V 16MM PT"/>
    <x v="21"/>
    <x v="8"/>
    <x v="443"/>
    <x v="5"/>
    <x v="876"/>
    <x v="736"/>
    <n v="2200.2000000000003"/>
    <x v="48"/>
    <s v="out-2025"/>
    <x v="14"/>
    <x v="0"/>
    <x v="0"/>
    <x v="1"/>
    <x v="59"/>
    <s v="ENTREGUE"/>
    <x v="1"/>
    <m/>
  </r>
  <r>
    <d v="2025-10-07T00:00:00"/>
    <x v="4"/>
    <x v="2"/>
    <x v="4"/>
    <s v="CABO FLEX 750V 16MM AZ CL"/>
    <x v="24"/>
    <x v="8"/>
    <x v="443"/>
    <x v="5"/>
    <x v="877"/>
    <x v="736"/>
    <n v="772"/>
    <x v="48"/>
    <s v="out-2025"/>
    <x v="14"/>
    <x v="0"/>
    <x v="0"/>
    <x v="1"/>
    <x v="59"/>
    <s v="ENTREGUE"/>
    <x v="1"/>
    <m/>
  </r>
  <r>
    <d v="2025-10-07T00:00:00"/>
    <x v="4"/>
    <x v="2"/>
    <x v="4"/>
    <s v="CABO FLEX 750V 16MM VD"/>
    <x v="24"/>
    <x v="8"/>
    <x v="443"/>
    <x v="5"/>
    <x v="875"/>
    <x v="736"/>
    <n v="772"/>
    <x v="48"/>
    <s v="out-2025"/>
    <x v="14"/>
    <x v="0"/>
    <x v="0"/>
    <x v="1"/>
    <x v="59"/>
    <s v="ENTREGUE"/>
    <x v="1"/>
    <m/>
  </r>
  <r>
    <d v="2025-10-07T00:00:00"/>
    <x v="15"/>
    <x v="1"/>
    <x v="0"/>
    <s v="GRAMA ESMERALDA "/>
    <x v="106"/>
    <x v="3"/>
    <x v="444"/>
    <x v="88"/>
    <x v="878"/>
    <x v="486"/>
    <n v="1287"/>
    <x v="48"/>
    <s v="out-2025"/>
    <x v="5"/>
    <x v="0"/>
    <x v="0"/>
    <x v="6"/>
    <x v="60"/>
    <s v="ENTREGUE"/>
    <x v="1"/>
    <m/>
  </r>
  <r>
    <d v="2025-10-07T00:00:00"/>
    <x v="15"/>
    <x v="1"/>
    <x v="0"/>
    <s v="DESCARGA"/>
    <x v="1"/>
    <x v="1"/>
    <x v="444"/>
    <x v="88"/>
    <x v="879"/>
    <x v="219"/>
    <n v="50"/>
    <x v="48"/>
    <s v="out-2025"/>
    <x v="5"/>
    <x v="0"/>
    <x v="0"/>
    <x v="6"/>
    <x v="60"/>
    <s v="ENTREGUE"/>
    <x v="1"/>
    <m/>
  </r>
  <r>
    <d v="2025-10-07T00:00:00"/>
    <x v="15"/>
    <x v="1"/>
    <x v="0"/>
    <s v="ESTACAS"/>
    <x v="1"/>
    <x v="1"/>
    <x v="444"/>
    <x v="88"/>
    <x v="880"/>
    <x v="280"/>
    <n v="100"/>
    <x v="48"/>
    <s v="out-2025"/>
    <x v="5"/>
    <x v="0"/>
    <x v="0"/>
    <x v="6"/>
    <x v="60"/>
    <s v="ENTREGUE"/>
    <x v="1"/>
    <m/>
  </r>
  <r>
    <d v="2025-10-07T00:00:00"/>
    <x v="17"/>
    <x v="1"/>
    <x v="1"/>
    <s v="CAÇAMBA"/>
    <x v="1"/>
    <x v="1"/>
    <x v="445"/>
    <x v="34"/>
    <x v="1"/>
    <x v="43"/>
    <n v="350"/>
    <x v="48"/>
    <s v="out-2025"/>
    <x v="1"/>
    <x v="0"/>
    <x v="0"/>
    <x v="1"/>
    <x v="59"/>
    <s v="ENTREGUE"/>
    <x v="1"/>
    <m/>
  </r>
  <r>
    <d v="2025-10-07T00:00:00"/>
    <x v="15"/>
    <x v="1"/>
    <x v="1"/>
    <s v="MÁQUINA DIARIA "/>
    <x v="1"/>
    <x v="1"/>
    <x v="446"/>
    <x v="49"/>
    <x v="881"/>
    <x v="221"/>
    <n v="1700"/>
    <x v="48"/>
    <s v="out-2025"/>
    <x v="9"/>
    <x v="0"/>
    <x v="0"/>
    <x v="1"/>
    <x v="59"/>
    <s v="ENTREGUE"/>
    <x v="1"/>
    <m/>
  </r>
  <r>
    <d v="2025-10-07T00:00:00"/>
    <x v="15"/>
    <x v="1"/>
    <x v="1"/>
    <s v="TRANSPORTE"/>
    <x v="1"/>
    <x v="1"/>
    <x v="446"/>
    <x v="49"/>
    <x v="882"/>
    <x v="737"/>
    <n v="500"/>
    <x v="48"/>
    <s v="out-2025"/>
    <x v="9"/>
    <x v="0"/>
    <x v="0"/>
    <x v="1"/>
    <x v="59"/>
    <s v="ENTREGUE"/>
    <x v="1"/>
    <m/>
  </r>
  <r>
    <d v="2025-10-07T00:00:00"/>
    <x v="15"/>
    <x v="1"/>
    <x v="1"/>
    <s v="VIAGENS DE TERRA"/>
    <x v="14"/>
    <x v="1"/>
    <x v="446"/>
    <x v="49"/>
    <x v="883"/>
    <x v="279"/>
    <n v="4750"/>
    <x v="48"/>
    <s v="out-2025"/>
    <x v="9"/>
    <x v="0"/>
    <x v="0"/>
    <x v="1"/>
    <x v="59"/>
    <s v="ENTREGUE"/>
    <x v="1"/>
    <m/>
  </r>
  <r>
    <d v="2025-10-07T00:00:00"/>
    <x v="15"/>
    <x v="1"/>
    <x v="0"/>
    <s v="FUTURA PREMIUM TINTA PARA PISO AZUL 3,6L"/>
    <x v="1"/>
    <x v="6"/>
    <x v="447"/>
    <x v="13"/>
    <x v="884"/>
    <x v="203"/>
    <n v="69.900000000000006"/>
    <x v="48"/>
    <s v="out-2025"/>
    <x v="3"/>
    <x v="0"/>
    <x v="0"/>
    <x v="1"/>
    <x v="59"/>
    <s v="ENTREGUE"/>
    <x v="1"/>
    <m/>
  </r>
  <r>
    <d v="2025-10-07T00:00:00"/>
    <x v="9"/>
    <x v="1"/>
    <x v="0"/>
    <s v="PEDRA I MT³"/>
    <x v="9"/>
    <x v="4"/>
    <x v="448"/>
    <x v="45"/>
    <x v="286"/>
    <x v="201"/>
    <n v="711.54"/>
    <x v="48"/>
    <s v="out-2025"/>
    <x v="1"/>
    <x v="0"/>
    <x v="0"/>
    <x v="2"/>
    <x v="57"/>
    <s v="ENTREGUE"/>
    <x v="1"/>
    <m/>
  </r>
  <r>
    <d v="2025-10-07T00:00:00"/>
    <x v="9"/>
    <x v="1"/>
    <x v="0"/>
    <s v="CIMENTO 50KG VOTORAN CPII"/>
    <x v="5"/>
    <x v="0"/>
    <x v="448"/>
    <x v="45"/>
    <x v="885"/>
    <x v="586"/>
    <n v="1795"/>
    <x v="48"/>
    <s v="out-2025"/>
    <x v="1"/>
    <x v="0"/>
    <x v="0"/>
    <x v="2"/>
    <x v="57"/>
    <s v="ENTREGUE"/>
    <x v="1"/>
    <m/>
  </r>
  <r>
    <d v="2025-10-07T00:00:00"/>
    <x v="9"/>
    <x v="1"/>
    <x v="0"/>
    <s v="AREIA GROSSA MD MT³"/>
    <x v="9"/>
    <x v="4"/>
    <x v="448"/>
    <x v="45"/>
    <x v="886"/>
    <x v="738"/>
    <n v="852"/>
    <x v="48"/>
    <s v="out-2025"/>
    <x v="1"/>
    <x v="0"/>
    <x v="0"/>
    <x v="2"/>
    <x v="57"/>
    <s v="ENTREGUE"/>
    <x v="1"/>
    <m/>
  </r>
  <r>
    <d v="2025-10-07T00:00:00"/>
    <x v="16"/>
    <x v="1"/>
    <x v="1"/>
    <s v="PAINEL P/ ANDAIME 1,0 X 1,5 M"/>
    <x v="0"/>
    <x v="1"/>
    <x v="449"/>
    <x v="26"/>
    <x v="82"/>
    <x v="84"/>
    <n v="300"/>
    <x v="48"/>
    <s v="out-2025"/>
    <x v="41"/>
    <x v="0"/>
    <x v="0"/>
    <x v="1"/>
    <x v="59"/>
    <s v="ENTREGUE"/>
    <x v="1"/>
    <m/>
  </r>
  <r>
    <d v="2025-10-07T00:00:00"/>
    <x v="16"/>
    <x v="1"/>
    <x v="1"/>
    <s v="PISO METALICO P/ ANDAIME 1,0 X 1,5 M"/>
    <x v="2"/>
    <x v="1"/>
    <x v="449"/>
    <x v="26"/>
    <x v="83"/>
    <x v="85"/>
    <n v="96"/>
    <x v="48"/>
    <s v="out-2025"/>
    <x v="41"/>
    <x v="0"/>
    <x v="0"/>
    <x v="1"/>
    <x v="59"/>
    <s v="ENTREGUE"/>
    <x v="1"/>
    <m/>
  </r>
  <r>
    <d v="2025-10-07T00:00:00"/>
    <x v="16"/>
    <x v="1"/>
    <x v="1"/>
    <s v="DIAGONAL P/ ANDAIME 1,0 X 1,5 M"/>
    <x v="2"/>
    <x v="1"/>
    <x v="449"/>
    <x v="26"/>
    <x v="84"/>
    <x v="86"/>
    <n v="20"/>
    <x v="48"/>
    <s v="out-2025"/>
    <x v="41"/>
    <x v="0"/>
    <x v="0"/>
    <x v="1"/>
    <x v="59"/>
    <s v="ENTREGUE"/>
    <x v="1"/>
    <m/>
  </r>
  <r>
    <d v="2025-10-07T00:00:00"/>
    <x v="16"/>
    <x v="1"/>
    <x v="1"/>
    <s v="RODIZIO ROTATIVO"/>
    <x v="2"/>
    <x v="1"/>
    <x v="449"/>
    <x v="26"/>
    <x v="85"/>
    <x v="87"/>
    <n v="64"/>
    <x v="48"/>
    <s v="out-2025"/>
    <x v="41"/>
    <x v="0"/>
    <x v="0"/>
    <x v="1"/>
    <x v="59"/>
    <s v="ENTREGUE"/>
    <x v="1"/>
    <m/>
  </r>
  <r>
    <d v="2025-10-08T00:00:00"/>
    <x v="9"/>
    <x v="1"/>
    <x v="1"/>
    <s v="ANDAIME 1 X 1,5"/>
    <x v="17"/>
    <x v="1"/>
    <x v="450"/>
    <x v="21"/>
    <x v="712"/>
    <x v="77"/>
    <n v="126"/>
    <x v="49"/>
    <s v="out-2025"/>
    <x v="9"/>
    <x v="0"/>
    <x v="0"/>
    <x v="1"/>
    <x v="57"/>
    <s v="ENTREGUE"/>
    <x v="1"/>
    <m/>
  </r>
  <r>
    <d v="2025-10-08T00:00:00"/>
    <x v="9"/>
    <x v="1"/>
    <x v="1"/>
    <s v="PLATAFORMA "/>
    <x v="9"/>
    <x v="1"/>
    <x v="450"/>
    <x v="21"/>
    <x v="78"/>
    <x v="78"/>
    <n v="126"/>
    <x v="49"/>
    <s v="out-2025"/>
    <x v="9"/>
    <x v="0"/>
    <x v="0"/>
    <x v="1"/>
    <x v="57"/>
    <s v="ENTREGUE"/>
    <x v="1"/>
    <m/>
  </r>
  <r>
    <d v="2025-10-08T00:00:00"/>
    <x v="9"/>
    <x v="1"/>
    <x v="1"/>
    <s v="DIAGONAL "/>
    <x v="7"/>
    <x v="1"/>
    <x v="450"/>
    <x v="21"/>
    <x v="79"/>
    <x v="80"/>
    <n v="0"/>
    <x v="49"/>
    <s v="out-2025"/>
    <x v="9"/>
    <x v="0"/>
    <x v="0"/>
    <x v="1"/>
    <x v="57"/>
    <s v="ENTREGUE"/>
    <x v="1"/>
    <m/>
  </r>
  <r>
    <d v="2025-10-08T00:00:00"/>
    <x v="33"/>
    <x v="2"/>
    <x v="0"/>
    <s v="Porta semi oca 0,92x2,10"/>
    <x v="1"/>
    <x v="1"/>
    <x v="451"/>
    <x v="93"/>
    <x v="887"/>
    <x v="739"/>
    <n v="227"/>
    <x v="49"/>
    <s v="out-2025"/>
    <x v="13"/>
    <x v="0"/>
    <x v="0"/>
    <x v="1"/>
    <x v="57"/>
    <s v="ENTREGUE"/>
    <x v="1"/>
    <m/>
  </r>
  <r>
    <d v="2025-10-08T00:00:00"/>
    <x v="33"/>
    <x v="2"/>
    <x v="0"/>
    <s v="Batente tauari cx14"/>
    <x v="1"/>
    <x v="1"/>
    <x v="451"/>
    <x v="93"/>
    <x v="888"/>
    <x v="740"/>
    <n v="178"/>
    <x v="49"/>
    <s v="out-2025"/>
    <x v="13"/>
    <x v="0"/>
    <x v="0"/>
    <x v="1"/>
    <x v="57"/>
    <s v="ENTREGUE"/>
    <x v="1"/>
    <m/>
  </r>
  <r>
    <d v="2025-10-08T00:00:00"/>
    <x v="33"/>
    <x v="2"/>
    <x v="0"/>
    <s v="Jg de guarnição 5cm tauari"/>
    <x v="1"/>
    <x v="1"/>
    <x v="451"/>
    <x v="93"/>
    <x v="889"/>
    <x v="367"/>
    <n v="35"/>
    <x v="49"/>
    <s v="out-2025"/>
    <x v="13"/>
    <x v="0"/>
    <x v="0"/>
    <x v="1"/>
    <x v="57"/>
    <s v="ENTREGUE"/>
    <x v="1"/>
    <m/>
  </r>
  <r>
    <d v="2025-10-08T00:00:00"/>
    <x v="33"/>
    <x v="2"/>
    <x v="0"/>
    <s v="Fechadura victoria externa"/>
    <x v="1"/>
    <x v="1"/>
    <x v="451"/>
    <x v="93"/>
    <x v="890"/>
    <x v="403"/>
    <n v="85"/>
    <x v="49"/>
    <s v="out-2025"/>
    <x v="13"/>
    <x v="0"/>
    <x v="0"/>
    <x v="1"/>
    <x v="57"/>
    <s v="ENTREGUE"/>
    <x v="1"/>
    <m/>
  </r>
  <r>
    <d v="2025-10-08T00:00:00"/>
    <x v="33"/>
    <x v="2"/>
    <x v="0"/>
    <s v="Dobradiça"/>
    <x v="1"/>
    <x v="1"/>
    <x v="451"/>
    <x v="93"/>
    <x v="683"/>
    <x v="741"/>
    <n v="18.899999999999999"/>
    <x v="49"/>
    <s v="out-2025"/>
    <x v="13"/>
    <x v="0"/>
    <x v="0"/>
    <x v="1"/>
    <x v="57"/>
    <s v="ENTREGUE"/>
    <x v="1"/>
    <m/>
  </r>
  <r>
    <d v="2025-10-08T00:00:00"/>
    <x v="9"/>
    <x v="1"/>
    <x v="0"/>
    <s v="Bloco 14x19x39"/>
    <x v="107"/>
    <x v="1"/>
    <x v="452"/>
    <x v="62"/>
    <x v="891"/>
    <x v="297"/>
    <n v="2840"/>
    <x v="49"/>
    <s v="out-2025"/>
    <x v="28"/>
    <x v="0"/>
    <x v="0"/>
    <x v="10"/>
    <x v="61"/>
    <s v="ENTREGUE"/>
    <x v="1"/>
    <m/>
  </r>
  <r>
    <d v="2025-10-08T00:00:00"/>
    <x v="9"/>
    <x v="1"/>
    <x v="0"/>
    <s v="Bloco canaleta 14 "/>
    <x v="72"/>
    <x v="1"/>
    <x v="452"/>
    <x v="62"/>
    <x v="892"/>
    <x v="742"/>
    <n v="667.5"/>
    <x v="49"/>
    <s v="out-2025"/>
    <x v="28"/>
    <x v="0"/>
    <x v="0"/>
    <x v="10"/>
    <x v="61"/>
    <s v="ENTREGUE"/>
    <x v="1"/>
    <m/>
  </r>
  <r>
    <d v="2025-10-08T00:00:00"/>
    <x v="9"/>
    <x v="1"/>
    <x v="0"/>
    <s v="Meio bloco 14"/>
    <x v="36"/>
    <x v="1"/>
    <x v="452"/>
    <x v="62"/>
    <x v="893"/>
    <x v="93"/>
    <n v="480"/>
    <x v="49"/>
    <s v="out-2025"/>
    <x v="28"/>
    <x v="0"/>
    <x v="0"/>
    <x v="10"/>
    <x v="61"/>
    <s v="ENTREGUE"/>
    <x v="1"/>
    <m/>
  </r>
  <r>
    <d v="2025-10-08T00:00:00"/>
    <x v="9"/>
    <x v="1"/>
    <x v="0"/>
    <s v="BASE P CORALIT ALTO BRILHO ULTRA RESIST 3,2L CORAL CASTELO DO DESERTO GL 5186 20YY 53/124 CORALIT ULT"/>
    <x v="4"/>
    <x v="6"/>
    <x v="453"/>
    <x v="29"/>
    <x v="395"/>
    <x v="81"/>
    <n v="492"/>
    <x v="49"/>
    <s v="out-2025"/>
    <x v="3"/>
    <x v="0"/>
    <x v="0"/>
    <x v="2"/>
    <x v="62"/>
    <s v="ENTREGUE"/>
    <x v="1"/>
    <m/>
  </r>
  <r>
    <d v="2025-10-09T00:00:00"/>
    <x v="9"/>
    <x v="1"/>
    <x v="0"/>
    <s v="ADERE FITA CREPE 24X50M ["/>
    <x v="4"/>
    <x v="1"/>
    <x v="454"/>
    <x v="13"/>
    <x v="894"/>
    <x v="365"/>
    <n v="17.97"/>
    <x v="50"/>
    <s v="out-2025"/>
    <x v="3"/>
    <x v="0"/>
    <x v="0"/>
    <x v="1"/>
    <x v="62"/>
    <s v="ENTREGUE"/>
    <x v="1"/>
    <m/>
  </r>
  <r>
    <d v="2025-10-09T00:00:00"/>
    <x v="9"/>
    <x v="1"/>
    <x v="0"/>
    <s v="FENIX 1300/23 ROLO LA ZERO RESPINGO 23CM"/>
    <x v="7"/>
    <x v="1"/>
    <x v="454"/>
    <x v="13"/>
    <x v="309"/>
    <x v="269"/>
    <n v="17.98"/>
    <x v="50"/>
    <s v="out-2025"/>
    <x v="3"/>
    <x v="0"/>
    <x v="0"/>
    <x v="1"/>
    <x v="62"/>
    <s v="ENTREGUE"/>
    <x v="1"/>
    <m/>
  </r>
  <r>
    <d v="2025-10-09T00:00:00"/>
    <x v="9"/>
    <x v="1"/>
    <x v="0"/>
    <s v="FUTURA FUTURIT ESM SINT.BRILHO CINZA MEDIO 3,6L"/>
    <x v="4"/>
    <x v="6"/>
    <x v="454"/>
    <x v="13"/>
    <x v="839"/>
    <x v="42"/>
    <n v="269.70000000000005"/>
    <x v="50"/>
    <s v="out-2025"/>
    <x v="3"/>
    <x v="0"/>
    <x v="0"/>
    <x v="1"/>
    <x v="62"/>
    <s v="ENTREGUE"/>
    <x v="1"/>
    <m/>
  </r>
  <r>
    <d v="2025-10-09T00:00:00"/>
    <x v="9"/>
    <x v="1"/>
    <x v="0"/>
    <s v="ITAQUA AGUARRAZ 5L"/>
    <x v="1"/>
    <x v="6"/>
    <x v="454"/>
    <x v="13"/>
    <x v="313"/>
    <x v="203"/>
    <n v="69.900000000000006"/>
    <x v="50"/>
    <s v="out-2025"/>
    <x v="3"/>
    <x v="0"/>
    <x v="0"/>
    <x v="1"/>
    <x v="62"/>
    <s v="ENTREGUE"/>
    <x v="1"/>
    <m/>
  </r>
  <r>
    <d v="2025-10-09T00:00:00"/>
    <x v="21"/>
    <x v="1"/>
    <x v="0"/>
    <s v="ESPUMA DE POLI PRO FOAM.SOUDAL 500M/340G"/>
    <x v="9"/>
    <x v="1"/>
    <x v="455"/>
    <x v="22"/>
    <x v="895"/>
    <x v="743"/>
    <n v="122.94"/>
    <x v="50"/>
    <s v="out-2025"/>
    <x v="19"/>
    <x v="0"/>
    <x v="1"/>
    <x v="1"/>
    <x v="62"/>
    <s v="ENTREGUE"/>
    <x v="1"/>
    <m/>
  </r>
  <r>
    <d v="2025-10-09T00:00:00"/>
    <x v="21"/>
    <x v="1"/>
    <x v="0"/>
    <s v="COLA SELANTE PU40 CIBRAFLEXCZ 400GR"/>
    <x v="9"/>
    <x v="1"/>
    <x v="455"/>
    <x v="22"/>
    <x v="896"/>
    <x v="190"/>
    <n v="81.36"/>
    <x v="50"/>
    <s v="out-2025"/>
    <x v="19"/>
    <x v="0"/>
    <x v="1"/>
    <x v="1"/>
    <x v="62"/>
    <s v="ENTREGUE"/>
    <x v="1"/>
    <m/>
  </r>
  <r>
    <d v="2025-10-09T00:00:00"/>
    <x v="21"/>
    <x v="1"/>
    <x v="0"/>
    <s v="FITA CREPE 24MMX50MT -ADELBRAS"/>
    <x v="9"/>
    <x v="1"/>
    <x v="455"/>
    <x v="22"/>
    <x v="897"/>
    <x v="206"/>
    <n v="36"/>
    <x v="50"/>
    <s v="out-2025"/>
    <x v="19"/>
    <x v="0"/>
    <x v="1"/>
    <x v="1"/>
    <x v="62"/>
    <s v="ENTREGUE"/>
    <x v="1"/>
    <m/>
  </r>
  <r>
    <d v="2025-10-09T00:00:00"/>
    <x v="33"/>
    <x v="2"/>
    <x v="1"/>
    <s v="CAÇAMBA"/>
    <x v="1"/>
    <x v="1"/>
    <x v="456"/>
    <x v="108"/>
    <x v="1"/>
    <x v="43"/>
    <n v="350"/>
    <x v="50"/>
    <s v="out-2025"/>
    <x v="5"/>
    <x v="2"/>
    <x v="0"/>
    <x v="1"/>
    <x v="62"/>
    <s v="ENTREGUE"/>
    <x v="1"/>
    <m/>
  </r>
  <r>
    <d v="2025-10-09T00:00:00"/>
    <x v="21"/>
    <x v="1"/>
    <x v="0"/>
    <s v="CALHA 2X32W 150005"/>
    <x v="7"/>
    <x v="1"/>
    <x v="457"/>
    <x v="28"/>
    <x v="104"/>
    <x v="487"/>
    <n v="110"/>
    <x v="50"/>
    <s v="out-2025"/>
    <x v="3"/>
    <x v="0"/>
    <x v="0"/>
    <x v="1"/>
    <x v="62"/>
    <s v="ENTREGUE"/>
    <x v="1"/>
    <m/>
  </r>
  <r>
    <d v="2025-10-09T00:00:00"/>
    <x v="21"/>
    <x v="1"/>
    <x v="0"/>
    <s v="LUMINARIA 2X32/40W DIFUSOR ACRILICO 84005"/>
    <x v="7"/>
    <x v="1"/>
    <x v="457"/>
    <x v="28"/>
    <x v="471"/>
    <x v="258"/>
    <n v="180"/>
    <x v="50"/>
    <s v="out-2025"/>
    <x v="3"/>
    <x v="0"/>
    <x v="0"/>
    <x v="1"/>
    <x v="62"/>
    <s v="ENTREGUE"/>
    <x v="1"/>
    <m/>
  </r>
  <r>
    <d v="2025-10-09T00:00:00"/>
    <x v="18"/>
    <x v="2"/>
    <x v="1"/>
    <s v="PAINEL METALICO DIVERSOS 1.00x1.50m"/>
    <x v="3"/>
    <x v="1"/>
    <x v="458"/>
    <x v="33"/>
    <x v="898"/>
    <x v="64"/>
    <n v="138"/>
    <x v="50"/>
    <s v="out-2025"/>
    <x v="3"/>
    <x v="0"/>
    <x v="0"/>
    <x v="1"/>
    <x v="62"/>
    <s v="ENTREGUE"/>
    <x v="1"/>
    <m/>
  </r>
  <r>
    <d v="2025-10-09T00:00:00"/>
    <x v="18"/>
    <x v="2"/>
    <x v="1"/>
    <s v="DIAGONAL METALICA DIVERSOS 2.12m"/>
    <x v="7"/>
    <x v="1"/>
    <x v="458"/>
    <x v="33"/>
    <x v="202"/>
    <x v="176"/>
    <n v="6.9"/>
    <x v="50"/>
    <s v="out-2025"/>
    <x v="3"/>
    <x v="0"/>
    <x v="0"/>
    <x v="1"/>
    <x v="62"/>
    <s v="ENTREGUE"/>
    <x v="1"/>
    <m/>
  </r>
  <r>
    <d v="2025-10-09T00:00:00"/>
    <x v="20"/>
    <x v="1"/>
    <x v="0"/>
    <s v="FUTURA MASSA CORRIDA PVA 25KG"/>
    <x v="4"/>
    <x v="14"/>
    <x v="459"/>
    <x v="13"/>
    <x v="899"/>
    <x v="203"/>
    <n v="209.70000000000002"/>
    <x v="50"/>
    <s v="out-2025"/>
    <x v="3"/>
    <x v="0"/>
    <x v="1"/>
    <x v="1"/>
    <x v="62"/>
    <s v="ENTREGUE"/>
    <x v="1"/>
    <m/>
  </r>
  <r>
    <d v="2025-10-09T00:00:00"/>
    <x v="20"/>
    <x v="1"/>
    <x v="0"/>
    <s v="CABO FLEX COBRECOM 750V 10,00 MM AZUL MT"/>
    <x v="4"/>
    <x v="8"/>
    <x v="460"/>
    <x v="30"/>
    <x v="900"/>
    <x v="744"/>
    <n v="28.049999999999997"/>
    <x v="50"/>
    <s v="out-2025"/>
    <x v="3"/>
    <x v="0"/>
    <x v="1"/>
    <x v="1"/>
    <x v="62"/>
    <s v="ENTREGUE"/>
    <x v="1"/>
    <m/>
  </r>
  <r>
    <d v="2025-10-09T00:00:00"/>
    <x v="20"/>
    <x v="1"/>
    <x v="0"/>
    <s v="CABO FLEX COBRECOM 750V 10,00 MM PRETO MT"/>
    <x v="3"/>
    <x v="8"/>
    <x v="460"/>
    <x v="30"/>
    <x v="901"/>
    <x v="744"/>
    <n v="93.5"/>
    <x v="50"/>
    <s v="out-2025"/>
    <x v="3"/>
    <x v="0"/>
    <x v="1"/>
    <x v="1"/>
    <x v="62"/>
    <s v="ENTREGUE"/>
    <x v="1"/>
    <m/>
  </r>
  <r>
    <d v="2025-10-09T00:00:00"/>
    <x v="20"/>
    <x v="1"/>
    <x v="0"/>
    <s v="CABO FLEX COBRECOM 750V 10,00 MM VERDE MT"/>
    <x v="4"/>
    <x v="8"/>
    <x v="460"/>
    <x v="30"/>
    <x v="902"/>
    <x v="744"/>
    <n v="28.049999999999997"/>
    <x v="50"/>
    <s v="out-2025"/>
    <x v="3"/>
    <x v="0"/>
    <x v="1"/>
    <x v="1"/>
    <x v="62"/>
    <s v="ENTREGUE"/>
    <x v="1"/>
    <m/>
  </r>
  <r>
    <d v="2025-10-09T00:00:00"/>
    <x v="20"/>
    <x v="1"/>
    <x v="0"/>
    <s v="CONDUITE CORRUGADO PVC LARANJA ADTEX 32MM 1"/>
    <x v="1"/>
    <x v="9"/>
    <x v="460"/>
    <x v="30"/>
    <x v="903"/>
    <x v="745"/>
    <n v="33.5"/>
    <x v="50"/>
    <s v="out-2025"/>
    <x v="3"/>
    <x v="0"/>
    <x v="1"/>
    <x v="1"/>
    <x v="62"/>
    <s v="ENTREGUE"/>
    <x v="1"/>
    <m/>
  </r>
  <r>
    <d v="2025-10-09T00:00:00"/>
    <x v="20"/>
    <x v="1"/>
    <x v="0"/>
    <s v="CONDUITE PRE-ZINCADO C LEVE 1"/>
    <x v="7"/>
    <x v="5"/>
    <x v="460"/>
    <x v="30"/>
    <x v="650"/>
    <x v="746"/>
    <n v="33.799999999999997"/>
    <x v="50"/>
    <s v="out-2025"/>
    <x v="3"/>
    <x v="0"/>
    <x v="1"/>
    <x v="1"/>
    <x v="62"/>
    <s v="ENTREGUE"/>
    <x v="1"/>
    <m/>
  </r>
  <r>
    <d v="2025-10-09T00:00:00"/>
    <x v="20"/>
    <x v="1"/>
    <x v="0"/>
    <s v="CONECTOR PERF MCI 10- 70/95 CPP001 PQ 1,5 A 10MMP"/>
    <x v="14"/>
    <x v="1"/>
    <x v="460"/>
    <x v="30"/>
    <x v="904"/>
    <x v="678"/>
    <n v="29.5"/>
    <x v="50"/>
    <s v="out-2025"/>
    <x v="3"/>
    <x v="0"/>
    <x v="1"/>
    <x v="1"/>
    <x v="62"/>
    <s v="ENTREGUE"/>
    <x v="1"/>
    <m/>
  </r>
  <r>
    <d v="2025-10-09T00:00:00"/>
    <x v="20"/>
    <x v="1"/>
    <x v="0"/>
    <s v="CONEXAO PRE-ZINCADO LEVE CURVA 3 90 X 1"/>
    <x v="2"/>
    <x v="1"/>
    <x v="460"/>
    <x v="30"/>
    <x v="905"/>
    <x v="692"/>
    <n v="14.8"/>
    <x v="50"/>
    <s v="out-2025"/>
    <x v="3"/>
    <x v="0"/>
    <x v="1"/>
    <x v="1"/>
    <x v="62"/>
    <s v="ENTREGUE"/>
    <x v="1"/>
    <m/>
  </r>
  <r>
    <d v="2025-10-09T00:00:00"/>
    <x v="20"/>
    <x v="1"/>
    <x v="0"/>
    <s v="CX.PASSAGEM CGR SOBREPOR 30X30X10"/>
    <x v="1"/>
    <x v="1"/>
    <x v="460"/>
    <x v="30"/>
    <x v="906"/>
    <x v="747"/>
    <n v="53.9"/>
    <x v="50"/>
    <s v="out-2025"/>
    <x v="3"/>
    <x v="0"/>
    <x v="1"/>
    <x v="1"/>
    <x v="62"/>
    <s v="ENTREGUE"/>
    <x v="1"/>
    <m/>
  </r>
  <r>
    <d v="2025-10-09T00:00:00"/>
    <x v="20"/>
    <x v="1"/>
    <x v="0"/>
    <s v="DAISA UNIDUT 09 CONICO 1 UCN100C-PB"/>
    <x v="14"/>
    <x v="1"/>
    <x v="460"/>
    <x v="30"/>
    <x v="655"/>
    <x v="538"/>
    <n v="12.75"/>
    <x v="50"/>
    <s v="out-2025"/>
    <x v="3"/>
    <x v="0"/>
    <x v="1"/>
    <x v="1"/>
    <x v="62"/>
    <s v="ENTREGUE"/>
    <x v="1"/>
    <m/>
  </r>
  <r>
    <d v="2025-10-09T00:00:00"/>
    <x v="20"/>
    <x v="1"/>
    <x v="0"/>
    <s v="DAISA UNIDUT 36 RETO C 1 URN100C"/>
    <x v="8"/>
    <x v="1"/>
    <x v="460"/>
    <x v="30"/>
    <x v="657"/>
    <x v="748"/>
    <n v="25.6"/>
    <x v="50"/>
    <s v="out-2025"/>
    <x v="3"/>
    <x v="0"/>
    <x v="1"/>
    <x v="1"/>
    <x v="62"/>
    <s v="ENTREGUE"/>
    <x v="1"/>
    <m/>
  </r>
  <r>
    <d v="2025-10-09T00:00:00"/>
    <x v="20"/>
    <x v="1"/>
    <x v="0"/>
    <s v="TERMINAL ANEL TPT 10MM 08 C/20 VERMELHO"/>
    <x v="1"/>
    <x v="1"/>
    <x v="460"/>
    <x v="30"/>
    <x v="907"/>
    <x v="749"/>
    <n v="24.5"/>
    <x v="50"/>
    <s v="out-2025"/>
    <x v="3"/>
    <x v="0"/>
    <x v="1"/>
    <x v="1"/>
    <x v="62"/>
    <s v="ENTREGUE"/>
    <x v="1"/>
    <m/>
  </r>
  <r>
    <d v="2025-10-09T00:00:00"/>
    <x v="20"/>
    <x v="1"/>
    <x v="0"/>
    <s v="TERMINAL PINO 10MM TPP10-15 C/20 VERMELHO"/>
    <x v="1"/>
    <x v="1"/>
    <x v="460"/>
    <x v="30"/>
    <x v="908"/>
    <x v="750"/>
    <n v="23.6"/>
    <x v="50"/>
    <s v="out-2025"/>
    <x v="3"/>
    <x v="0"/>
    <x v="1"/>
    <x v="1"/>
    <x v="62"/>
    <s v="ENTREGUE"/>
    <x v="1"/>
    <m/>
  </r>
  <r>
    <d v="2025-10-09T00:00:00"/>
    <x v="20"/>
    <x v="1"/>
    <x v="0"/>
    <s v="TRAMONTINA TAMPAO A 3/4 56114/252"/>
    <x v="11"/>
    <x v="1"/>
    <x v="460"/>
    <x v="30"/>
    <x v="172"/>
    <x v="689"/>
    <n v="22"/>
    <x v="50"/>
    <s v="out-2025"/>
    <x v="3"/>
    <x v="0"/>
    <x v="1"/>
    <x v="1"/>
    <x v="62"/>
    <s v="ENTREGUE"/>
    <x v="1"/>
    <m/>
  </r>
  <r>
    <d v="2025-10-09T00:00:00"/>
    <x v="12"/>
    <x v="1"/>
    <x v="1"/>
    <s v="BANHEIRO STANDARD 2 limpezas semanais "/>
    <x v="1"/>
    <x v="1"/>
    <x v="461"/>
    <x v="39"/>
    <x v="219"/>
    <x v="200"/>
    <n v="1300"/>
    <x v="50"/>
    <s v="out-2025"/>
    <x v="3"/>
    <x v="0"/>
    <x v="0"/>
    <x v="1"/>
    <x v="62"/>
    <s v="ENTREGUE"/>
    <x v="1"/>
    <m/>
  </r>
  <r>
    <d v="2025-10-09T00:00:00"/>
    <x v="21"/>
    <x v="1"/>
    <x v="0"/>
    <s v="FUTURA FUTURIT ESM SINT.BRILHO CAMURÇA 3,6L"/>
    <x v="7"/>
    <x v="6"/>
    <x v="462"/>
    <x v="13"/>
    <x v="909"/>
    <x v="42"/>
    <n v="179.8"/>
    <x v="50"/>
    <s v="out-2025"/>
    <x v="3"/>
    <x v="0"/>
    <x v="1"/>
    <x v="1"/>
    <x v="62"/>
    <s v="ENTREGUE"/>
    <x v="1"/>
    <m/>
  </r>
  <r>
    <d v="2025-10-09T00:00:00"/>
    <x v="20"/>
    <x v="1"/>
    <x v="0"/>
    <s v="ABRAÇADEIRA D C/ CUNHA 1&quot;"/>
    <x v="14"/>
    <x v="1"/>
    <x v="463"/>
    <x v="28"/>
    <x v="910"/>
    <x v="751"/>
    <n v="3.85"/>
    <x v="50"/>
    <s v="out-2025"/>
    <x v="3"/>
    <x v="0"/>
    <x v="0"/>
    <x v="1"/>
    <x v="62"/>
    <s v="ENTREGUE"/>
    <x v="1"/>
    <m/>
  </r>
  <r>
    <d v="2025-10-09T00:00:00"/>
    <x v="20"/>
    <x v="1"/>
    <x v="0"/>
    <s v="CALHA 2X32W 150005"/>
    <x v="17"/>
    <x v="1"/>
    <x v="463"/>
    <x v="28"/>
    <x v="104"/>
    <x v="105"/>
    <n v="636"/>
    <x v="50"/>
    <s v="out-2025"/>
    <x v="3"/>
    <x v="0"/>
    <x v="0"/>
    <x v="1"/>
    <x v="62"/>
    <s v="ENTREGUE"/>
    <x v="1"/>
    <m/>
  </r>
  <r>
    <d v="2025-10-09T00:00:00"/>
    <x v="20"/>
    <x v="1"/>
    <x v="0"/>
    <s v="LAMP. TUBO LED 20,5W 6500K T8 BIV TASCHIBRA"/>
    <x v="38"/>
    <x v="1"/>
    <x v="463"/>
    <x v="28"/>
    <x v="105"/>
    <x v="106"/>
    <n v="192"/>
    <x v="50"/>
    <s v="out-2025"/>
    <x v="3"/>
    <x v="0"/>
    <x v="0"/>
    <x v="1"/>
    <x v="62"/>
    <s v="ENTREGUE"/>
    <x v="1"/>
    <m/>
  </r>
  <r>
    <d v="2025-10-10T00:00:00"/>
    <x v="20"/>
    <x v="1"/>
    <x v="8"/>
    <s v="PAINEL STANDARD 12,5X1200X1800MM"/>
    <x v="38"/>
    <x v="1"/>
    <x v="464"/>
    <x v="111"/>
    <x v="46"/>
    <x v="47"/>
    <n v="898.56"/>
    <x v="51"/>
    <s v="out-2025"/>
    <x v="2"/>
    <x v="0"/>
    <x v="0"/>
    <x v="0"/>
    <x v="61"/>
    <s v="ENTREGUE"/>
    <x v="1"/>
    <m/>
  </r>
  <r>
    <d v="2025-10-10T00:00:00"/>
    <x v="20"/>
    <x v="1"/>
    <x v="0"/>
    <s v="CANALETA F-530 3000MM DRYWALL"/>
    <x v="15"/>
    <x v="1"/>
    <x v="464"/>
    <x v="111"/>
    <x v="47"/>
    <x v="752"/>
    <n v="391.2"/>
    <x v="51"/>
    <s v="out-2025"/>
    <x v="2"/>
    <x v="0"/>
    <x v="0"/>
    <x v="0"/>
    <x v="61"/>
    <s v="ENTREGUE"/>
    <x v="1"/>
    <m/>
  </r>
  <r>
    <d v="2025-10-10T00:00:00"/>
    <x v="20"/>
    <x v="1"/>
    <x v="0"/>
    <s v="REGULADOR P/ PERFIL F530"/>
    <x v="59"/>
    <x v="1"/>
    <x v="464"/>
    <x v="111"/>
    <x v="48"/>
    <x v="579"/>
    <n v="146.95999999999998"/>
    <x v="51"/>
    <s v="out-2025"/>
    <x v="2"/>
    <x v="0"/>
    <x v="0"/>
    <x v="0"/>
    <x v="61"/>
    <s v="ENTREGUE"/>
    <x v="1"/>
    <m/>
  </r>
  <r>
    <d v="2025-10-10T00:00:00"/>
    <x v="20"/>
    <x v="1"/>
    <x v="0"/>
    <s v="TIRANTE RIGIDO C/ ELO 1000 MM"/>
    <x v="59"/>
    <x v="1"/>
    <x v="464"/>
    <x v="111"/>
    <x v="49"/>
    <x v="384"/>
    <n v="139.92000000000002"/>
    <x v="51"/>
    <s v="out-2025"/>
    <x v="2"/>
    <x v="0"/>
    <x v="0"/>
    <x v="0"/>
    <x v="61"/>
    <s v="ENTREGUE"/>
    <x v="1"/>
    <m/>
  </r>
  <r>
    <d v="2025-10-10T00:00:00"/>
    <x v="20"/>
    <x v="1"/>
    <x v="0"/>
    <s v="MASSA PRONTA P/ DRYWALL MAXCRYL 30 KG"/>
    <x v="1"/>
    <x v="1"/>
    <x v="464"/>
    <x v="111"/>
    <x v="50"/>
    <x v="753"/>
    <n v="54.39"/>
    <x v="51"/>
    <s v="out-2025"/>
    <x v="2"/>
    <x v="0"/>
    <x v="0"/>
    <x v="0"/>
    <x v="61"/>
    <s v="ENTREGUE"/>
    <x v="1"/>
    <m/>
  </r>
  <r>
    <d v="2025-10-10T00:00:00"/>
    <x v="20"/>
    <x v="1"/>
    <x v="0"/>
    <s v="FITA TELADA FIBATAPE ROLO 90M"/>
    <x v="1"/>
    <x v="1"/>
    <x v="464"/>
    <x v="111"/>
    <x v="52"/>
    <x v="754"/>
    <n v="31.34"/>
    <x v="51"/>
    <s v="out-2025"/>
    <x v="2"/>
    <x v="0"/>
    <x v="0"/>
    <x v="0"/>
    <x v="61"/>
    <s v="ENTREGUE"/>
    <x v="1"/>
    <m/>
  </r>
  <r>
    <d v="2025-10-10T00:00:00"/>
    <x v="20"/>
    <x v="1"/>
    <x v="0"/>
    <s v="PARAFUSO GN25 ANCORA"/>
    <x v="9"/>
    <x v="1"/>
    <x v="464"/>
    <x v="111"/>
    <x v="468"/>
    <x v="755"/>
    <n v="22.5"/>
    <x v="51"/>
    <s v="out-2025"/>
    <x v="2"/>
    <x v="0"/>
    <x v="0"/>
    <x v="0"/>
    <x v="61"/>
    <s v="ENTREGUE"/>
    <x v="1"/>
    <m/>
  </r>
  <r>
    <d v="2025-10-10T00:00:00"/>
    <x v="20"/>
    <x v="1"/>
    <x v="0"/>
    <s v="TABICA LISA 48X40X3000MM BRANCA"/>
    <x v="3"/>
    <x v="1"/>
    <x v="464"/>
    <x v="111"/>
    <x v="51"/>
    <x v="756"/>
    <n v="151.69999999999999"/>
    <x v="51"/>
    <s v="out-2025"/>
    <x v="2"/>
    <x v="0"/>
    <x v="0"/>
    <x v="0"/>
    <x v="61"/>
    <s v="ENTREGUE"/>
    <x v="1"/>
    <m/>
  </r>
  <r>
    <d v="2025-10-10T00:00:00"/>
    <x v="7"/>
    <x v="1"/>
    <x v="1"/>
    <s v="WC QUIMICO LIMPEZA SEMANAL"/>
    <x v="1"/>
    <x v="1"/>
    <x v="465"/>
    <x v="91"/>
    <x v="668"/>
    <x v="546"/>
    <n v="770"/>
    <x v="51"/>
    <s v="out-2025"/>
    <x v="3"/>
    <x v="0"/>
    <x v="0"/>
    <x v="1"/>
    <x v="58"/>
    <s v="ENTREGUE"/>
    <x v="1"/>
    <m/>
  </r>
  <r>
    <d v="2025-10-10T00:00:00"/>
    <x v="4"/>
    <x v="2"/>
    <x v="4"/>
    <s v="LAMPADA LED TUBULAR 18W T8 G13 BIV 6500K"/>
    <x v="30"/>
    <x v="1"/>
    <x v="466"/>
    <x v="5"/>
    <x v="911"/>
    <x v="100"/>
    <n v="498.00000000000006"/>
    <x v="51"/>
    <s v="out-2025"/>
    <x v="3"/>
    <x v="0"/>
    <x v="0"/>
    <x v="5"/>
    <x v="63"/>
    <s v="ENTREGUE"/>
    <x v="1"/>
    <m/>
  </r>
  <r>
    <d v="2025-10-10T00:00:00"/>
    <x v="18"/>
    <x v="2"/>
    <x v="4"/>
    <s v="TOMADA RED HOR 2P+T 20A 250V S/PLACA PT"/>
    <x v="0"/>
    <x v="1"/>
    <x v="467"/>
    <x v="5"/>
    <x v="56"/>
    <x v="486"/>
    <n v="198"/>
    <x v="51"/>
    <s v="out-2025"/>
    <x v="16"/>
    <x v="0"/>
    <x v="0"/>
    <x v="5"/>
    <x v="63"/>
    <s v="ENTREGUE"/>
    <x v="1"/>
    <m/>
  </r>
  <r>
    <d v="2025-10-10T00:00:00"/>
    <x v="18"/>
    <x v="2"/>
    <x v="4"/>
    <s v="TAMPA P/1 TOM RED 3/4 OU 1/2"/>
    <x v="0"/>
    <x v="1"/>
    <x v="467"/>
    <x v="5"/>
    <x v="60"/>
    <x v="61"/>
    <n v="44"/>
    <x v="51"/>
    <s v="out-2025"/>
    <x v="16"/>
    <x v="0"/>
    <x v="0"/>
    <x v="5"/>
    <x v="63"/>
    <s v="ENTREGUE"/>
    <x v="1"/>
    <m/>
  </r>
  <r>
    <d v="2025-10-10T00:00:00"/>
    <x v="18"/>
    <x v="2"/>
    <x v="4"/>
    <s v="CABO FLEX750V 2,5MM2 PT"/>
    <x v="7"/>
    <x v="9"/>
    <x v="467"/>
    <x v="5"/>
    <x v="577"/>
    <x v="757"/>
    <n v="398"/>
    <x v="51"/>
    <s v="out-2025"/>
    <x v="16"/>
    <x v="0"/>
    <x v="0"/>
    <x v="5"/>
    <x v="63"/>
    <s v="ENTREGUE"/>
    <x v="1"/>
    <m/>
  </r>
  <r>
    <d v="2025-10-10T00:00:00"/>
    <x v="18"/>
    <x v="2"/>
    <x v="4"/>
    <s v="CABO FLEX750V 2,5MM2 VM"/>
    <x v="7"/>
    <x v="9"/>
    <x v="467"/>
    <x v="5"/>
    <x v="419"/>
    <x v="757"/>
    <n v="398"/>
    <x v="51"/>
    <s v="out-2025"/>
    <x v="16"/>
    <x v="0"/>
    <x v="0"/>
    <x v="5"/>
    <x v="63"/>
    <s v="ENTREGUE"/>
    <x v="1"/>
    <m/>
  </r>
  <r>
    <d v="2025-10-10T00:00:00"/>
    <x v="18"/>
    <x v="2"/>
    <x v="4"/>
    <s v="CABO FLEX750V 2,5MM2 VD"/>
    <x v="36"/>
    <x v="8"/>
    <x v="467"/>
    <x v="5"/>
    <x v="507"/>
    <x v="758"/>
    <n v="398"/>
    <x v="51"/>
    <s v="out-2025"/>
    <x v="16"/>
    <x v="0"/>
    <x v="0"/>
    <x v="5"/>
    <x v="63"/>
    <s v="ENTREGUE"/>
    <x v="1"/>
    <m/>
  </r>
  <r>
    <d v="2025-10-10T00:00:00"/>
    <x v="18"/>
    <x v="2"/>
    <x v="4"/>
    <s v="CABO FLEX750V 2,5MM2 BC"/>
    <x v="36"/>
    <x v="8"/>
    <x v="467"/>
    <x v="5"/>
    <x v="95"/>
    <x v="758"/>
    <n v="398"/>
    <x v="51"/>
    <s v="out-2025"/>
    <x v="16"/>
    <x v="0"/>
    <x v="0"/>
    <x v="5"/>
    <x v="63"/>
    <s v="ENTREGUE"/>
    <x v="1"/>
    <m/>
  </r>
  <r>
    <d v="2025-10-10T00:00:00"/>
    <x v="18"/>
    <x v="2"/>
    <x v="4"/>
    <s v="CABO FLEX750V 2,5MM2 CZ"/>
    <x v="7"/>
    <x v="9"/>
    <x v="467"/>
    <x v="5"/>
    <x v="912"/>
    <x v="757"/>
    <n v="398"/>
    <x v="51"/>
    <s v="out-2025"/>
    <x v="16"/>
    <x v="0"/>
    <x v="0"/>
    <x v="5"/>
    <x v="63"/>
    <s v="ENTREGUE"/>
    <x v="1"/>
    <m/>
  </r>
  <r>
    <d v="2025-10-10T00:00:00"/>
    <x v="20"/>
    <x v="1"/>
    <x v="0"/>
    <s v="Bloco concreto 19x19x39"/>
    <x v="36"/>
    <x v="1"/>
    <x v="468"/>
    <x v="11"/>
    <x v="913"/>
    <x v="471"/>
    <n v="1320"/>
    <x v="51"/>
    <s v="out-2025"/>
    <x v="9"/>
    <x v="0"/>
    <x v="0"/>
    <x v="5"/>
    <x v="63"/>
    <s v="ENTREGUE"/>
    <x v="1"/>
    <m/>
  </r>
  <r>
    <d v="2025-10-10T00:00:00"/>
    <x v="9"/>
    <x v="1"/>
    <x v="0"/>
    <s v="CHAPA FF 18 - 1,2MM 2 X 1,20- 9,70 KG/M2"/>
    <x v="108"/>
    <x v="1"/>
    <x v="469"/>
    <x v="36"/>
    <x v="793"/>
    <x v="759"/>
    <n v="187.22000000000003"/>
    <x v="51"/>
    <s v="out-2025"/>
    <x v="3"/>
    <x v="0"/>
    <x v="0"/>
    <x v="1"/>
    <x v="58"/>
    <s v="ENTREGUE"/>
    <x v="1"/>
    <m/>
  </r>
  <r>
    <d v="2025-10-13T00:00:00"/>
    <x v="33"/>
    <x v="2"/>
    <x v="0"/>
    <s v="PAINEL METALICO DIVERSOS 1.00x1.50m (CONTRATO 45939)"/>
    <x v="9"/>
    <x v="1"/>
    <x v="470"/>
    <x v="33"/>
    <x v="914"/>
    <x v="64"/>
    <n v="82.800000000000011"/>
    <x v="52"/>
    <s v="out-2025"/>
    <x v="3"/>
    <x v="0"/>
    <x v="0"/>
    <x v="1"/>
    <x v="63"/>
    <s v="ENTREGUE"/>
    <x v="1"/>
    <m/>
  </r>
  <r>
    <d v="2025-10-13T00:00:00"/>
    <x v="33"/>
    <x v="2"/>
    <x v="0"/>
    <s v="DIAGONAL METALICA DIVERSOS 2.12m"/>
    <x v="7"/>
    <x v="1"/>
    <x v="470"/>
    <x v="33"/>
    <x v="202"/>
    <x v="176"/>
    <n v="6.9"/>
    <x v="52"/>
    <s v="out-2025"/>
    <x v="3"/>
    <x v="0"/>
    <x v="0"/>
    <x v="1"/>
    <x v="63"/>
    <s v="ENTREGUE"/>
    <x v="1"/>
    <m/>
  </r>
  <r>
    <d v="2025-10-13T00:00:00"/>
    <x v="33"/>
    <x v="2"/>
    <x v="0"/>
    <s v="PISO METALICO METALSAFE 0.30x1.50m"/>
    <x v="14"/>
    <x v="1"/>
    <x v="470"/>
    <x v="33"/>
    <x v="182"/>
    <x v="177"/>
    <n v="103.5"/>
    <x v="52"/>
    <s v="out-2025"/>
    <x v="3"/>
    <x v="0"/>
    <x v="0"/>
    <x v="1"/>
    <x v="63"/>
    <s v="ENTREGUE"/>
    <x v="1"/>
    <m/>
  </r>
  <r>
    <d v="2025-10-13T00:00:00"/>
    <x v="33"/>
    <x v="2"/>
    <x v="0"/>
    <s v="GUARDA CORPO S/ PORTA C/ ROD. DIVERSOS 1.50m"/>
    <x v="2"/>
    <x v="1"/>
    <x v="470"/>
    <x v="33"/>
    <x v="915"/>
    <x v="191"/>
    <n v="119.6"/>
    <x v="52"/>
    <s v="out-2025"/>
    <x v="3"/>
    <x v="0"/>
    <x v="0"/>
    <x v="1"/>
    <x v="63"/>
    <s v="ENTREGUE"/>
    <x v="1"/>
    <m/>
  </r>
  <r>
    <d v="2025-10-13T00:00:00"/>
    <x v="33"/>
    <x v="2"/>
    <x v="0"/>
    <s v="BARRA LIGACAO METALSAFE 1.50m A"/>
    <x v="7"/>
    <x v="1"/>
    <x v="470"/>
    <x v="33"/>
    <x v="205"/>
    <x v="176"/>
    <n v="6.9"/>
    <x v="52"/>
    <s v="out-2025"/>
    <x v="3"/>
    <x v="0"/>
    <x v="0"/>
    <x v="1"/>
    <x v="63"/>
    <s v="ENTREGUE"/>
    <x v="1"/>
    <m/>
  </r>
  <r>
    <d v="2025-10-13T00:00:00"/>
    <x v="33"/>
    <x v="2"/>
    <x v="0"/>
    <s v="RODA METALICA C/ ROLAMENTO DIVERSOS POLIURETANO FREIO"/>
    <x v="2"/>
    <x v="1"/>
    <x v="470"/>
    <x v="33"/>
    <x v="183"/>
    <x v="178"/>
    <n v="101.2"/>
    <x v="52"/>
    <s v="out-2025"/>
    <x v="3"/>
    <x v="0"/>
    <x v="0"/>
    <x v="1"/>
    <x v="63"/>
    <s v="ENTREGUE"/>
    <x v="1"/>
    <m/>
  </r>
  <r>
    <d v="2025-10-13T00:00:00"/>
    <x v="33"/>
    <x v="2"/>
    <x v="0"/>
    <s v="ESCADA METALICA DIVERSOS 2.00m"/>
    <x v="7"/>
    <x v="1"/>
    <x v="470"/>
    <x v="33"/>
    <x v="221"/>
    <x v="191"/>
    <n v="59.8"/>
    <x v="52"/>
    <s v="out-2025"/>
    <x v="3"/>
    <x v="0"/>
    <x v="0"/>
    <x v="1"/>
    <x v="63"/>
    <s v="ENTREGUE"/>
    <x v="1"/>
    <m/>
  </r>
  <r>
    <d v="2025-10-13T00:00:00"/>
    <x v="20"/>
    <x v="1"/>
    <x v="0"/>
    <s v="ANDAIME 1.5 (CONTRATO 25504)"/>
    <x v="2"/>
    <x v="1"/>
    <x v="471"/>
    <x v="21"/>
    <x v="916"/>
    <x v="77"/>
    <n v="42"/>
    <x v="52"/>
    <s v="out-2025"/>
    <x v="9"/>
    <x v="0"/>
    <x v="0"/>
    <x v="1"/>
    <x v="63"/>
    <s v="ENTREGUE"/>
    <x v="1"/>
    <m/>
  </r>
  <r>
    <d v="2025-10-13T00:00:00"/>
    <x v="20"/>
    <x v="1"/>
    <x v="0"/>
    <s v="PLATAFORMA 1.5"/>
    <x v="2"/>
    <x v="1"/>
    <x v="471"/>
    <x v="21"/>
    <x v="456"/>
    <x v="78"/>
    <n v="84"/>
    <x v="52"/>
    <s v="out-2025"/>
    <x v="9"/>
    <x v="0"/>
    <x v="0"/>
    <x v="1"/>
    <x v="63"/>
    <s v="ENTREGUE"/>
    <x v="1"/>
    <m/>
  </r>
  <r>
    <d v="2025-10-13T00:00:00"/>
    <x v="20"/>
    <x v="1"/>
    <x v="0"/>
    <s v="RODAS"/>
    <x v="2"/>
    <x v="1"/>
    <x v="471"/>
    <x v="21"/>
    <x v="454"/>
    <x v="368"/>
    <n v="70"/>
    <x v="52"/>
    <s v="out-2025"/>
    <x v="9"/>
    <x v="0"/>
    <x v="0"/>
    <x v="1"/>
    <x v="63"/>
    <s v="ENTREGUE"/>
    <x v="1"/>
    <m/>
  </r>
  <r>
    <d v="2025-10-13T00:00:00"/>
    <x v="20"/>
    <x v="1"/>
    <x v="0"/>
    <s v="FRETE"/>
    <x v="1"/>
    <x v="1"/>
    <x v="471"/>
    <x v="21"/>
    <x v="32"/>
    <x v="518"/>
    <n v="75"/>
    <x v="52"/>
    <s v="out-2025"/>
    <x v="9"/>
    <x v="0"/>
    <x v="0"/>
    <x v="1"/>
    <x v="63"/>
    <s v="ENTREGUE"/>
    <x v="1"/>
    <m/>
  </r>
  <r>
    <d v="2025-10-13T00:00:00"/>
    <x v="12"/>
    <x v="1"/>
    <x v="0"/>
    <s v="Concreto Fck 25mpa, Pedrisco"/>
    <x v="9"/>
    <x v="4"/>
    <x v="472"/>
    <x v="95"/>
    <x v="799"/>
    <x v="563"/>
    <n v="2580"/>
    <x v="52"/>
    <s v="out-2025"/>
    <x v="9"/>
    <x v="0"/>
    <x v="0"/>
    <x v="1"/>
    <x v="63"/>
    <s v="ENTREGUE"/>
    <x v="1"/>
    <m/>
  </r>
  <r>
    <d v="2025-10-13T00:00:00"/>
    <x v="12"/>
    <x v="1"/>
    <x v="0"/>
    <s v="PAINEL STANDARD 12,5X1200X1800MM"/>
    <x v="15"/>
    <x v="1"/>
    <x v="473"/>
    <x v="16"/>
    <x v="46"/>
    <x v="47"/>
    <n v="1123.1999999999998"/>
    <x v="52"/>
    <s v="out-2025"/>
    <x v="2"/>
    <x v="0"/>
    <x v="1"/>
    <x v="2"/>
    <x v="61"/>
    <s v="ENTREGUE"/>
    <x v="1"/>
    <m/>
  </r>
  <r>
    <d v="2025-10-13T00:00:00"/>
    <x v="12"/>
    <x v="1"/>
    <x v="0"/>
    <s v="GUIA 70X30X3000MM A"/>
    <x v="41"/>
    <x v="1"/>
    <x v="473"/>
    <x v="16"/>
    <x v="917"/>
    <x v="760"/>
    <n v="164.88"/>
    <x v="52"/>
    <s v="out-2025"/>
    <x v="2"/>
    <x v="0"/>
    <x v="1"/>
    <x v="2"/>
    <x v="61"/>
    <s v="ENTREGUE"/>
    <x v="1"/>
    <m/>
  </r>
  <r>
    <d v="2025-10-13T00:00:00"/>
    <x v="12"/>
    <x v="1"/>
    <x v="0"/>
    <s v="MONTANTE 70X30X3000MM A"/>
    <x v="109"/>
    <x v="1"/>
    <x v="473"/>
    <x v="16"/>
    <x v="918"/>
    <x v="712"/>
    <n v="419.78999999999996"/>
    <x v="52"/>
    <s v="out-2025"/>
    <x v="2"/>
    <x v="0"/>
    <x v="1"/>
    <x v="2"/>
    <x v="61"/>
    <s v="ENTREGUE"/>
    <x v="1"/>
    <m/>
  </r>
  <r>
    <d v="2025-10-13T00:00:00"/>
    <x v="12"/>
    <x v="1"/>
    <x v="0"/>
    <s v="MASSA PRONTA P/ DRYWALL MAXCRYL 30 KG"/>
    <x v="1"/>
    <x v="1"/>
    <x v="473"/>
    <x v="16"/>
    <x v="50"/>
    <x v="753"/>
    <n v="54.39"/>
    <x v="52"/>
    <s v="out-2025"/>
    <x v="2"/>
    <x v="0"/>
    <x v="1"/>
    <x v="2"/>
    <x v="61"/>
    <s v="ENTREGUE"/>
    <x v="1"/>
    <m/>
  </r>
  <r>
    <d v="2025-10-13T00:00:00"/>
    <x v="12"/>
    <x v="1"/>
    <x v="0"/>
    <s v="FITA TELADA FIBATAPE ROLO 90M"/>
    <x v="1"/>
    <x v="1"/>
    <x v="473"/>
    <x v="16"/>
    <x v="52"/>
    <x v="761"/>
    <n v="21.34"/>
    <x v="52"/>
    <s v="out-2025"/>
    <x v="2"/>
    <x v="0"/>
    <x v="1"/>
    <x v="2"/>
    <x v="61"/>
    <s v="ENTREGUE"/>
    <x v="1"/>
    <m/>
  </r>
  <r>
    <d v="2025-10-13T00:00:00"/>
    <x v="12"/>
    <x v="1"/>
    <x v="0"/>
    <s v="PARAFUSO GN25 ANCORA"/>
    <x v="8"/>
    <x v="1"/>
    <x v="473"/>
    <x v="16"/>
    <x v="468"/>
    <x v="755"/>
    <n v="30"/>
    <x v="52"/>
    <s v="out-2025"/>
    <x v="2"/>
    <x v="0"/>
    <x v="1"/>
    <x v="2"/>
    <x v="61"/>
    <s v="ENTREGUE"/>
    <x v="1"/>
    <m/>
  </r>
  <r>
    <d v="2025-10-13T00:00:00"/>
    <x v="12"/>
    <x v="1"/>
    <x v="0"/>
    <s v="KIT PORTA PRONTA P/ DRYWALL 82CMX95MM ESQUERDO"/>
    <x v="1"/>
    <x v="1"/>
    <x v="473"/>
    <x v="16"/>
    <x v="352"/>
    <x v="294"/>
    <n v="426.47"/>
    <x v="52"/>
    <s v="out-2025"/>
    <x v="2"/>
    <x v="0"/>
    <x v="1"/>
    <x v="2"/>
    <x v="61"/>
    <s v="ENTREGUE"/>
    <x v="1"/>
    <m/>
  </r>
  <r>
    <d v="2025-10-14T00:00:00"/>
    <x v="20"/>
    <x v="1"/>
    <x v="1"/>
    <s v="CAÇAMBA"/>
    <x v="1"/>
    <x v="1"/>
    <x v="474"/>
    <x v="1"/>
    <x v="1"/>
    <x v="1"/>
    <n v="400"/>
    <x v="53"/>
    <s v="out-2025"/>
    <x v="1"/>
    <x v="0"/>
    <x v="0"/>
    <x v="2"/>
    <x v="64"/>
    <s v="ENTREGUE"/>
    <x v="1"/>
    <m/>
  </r>
  <r>
    <d v="2025-10-14T00:00:00"/>
    <x v="7"/>
    <x v="1"/>
    <x v="0"/>
    <s v="CIFARELLI - ELETRODO 6013 3,25MM CX KG"/>
    <x v="14"/>
    <x v="11"/>
    <x v="475"/>
    <x v="87"/>
    <x v="919"/>
    <x v="762"/>
    <n v="160"/>
    <x v="53"/>
    <s v="out-2025"/>
    <x v="39"/>
    <x v="2"/>
    <x v="0"/>
    <x v="1"/>
    <x v="61"/>
    <s v="ENTREGUE"/>
    <x v="1"/>
    <m/>
  </r>
  <r>
    <d v="2025-10-14T00:00:00"/>
    <x v="7"/>
    <x v="1"/>
    <x v="0"/>
    <s v="AREIA LAVADA MEDIA"/>
    <x v="4"/>
    <x v="4"/>
    <x v="475"/>
    <x v="87"/>
    <x v="611"/>
    <x v="76"/>
    <n v="465"/>
    <x v="53"/>
    <s v="out-2025"/>
    <x v="39"/>
    <x v="2"/>
    <x v="0"/>
    <x v="1"/>
    <x v="61"/>
    <s v="ENTREGUE"/>
    <x v="1"/>
    <m/>
  </r>
  <r>
    <d v="2025-10-14T00:00:00"/>
    <x v="32"/>
    <x v="1"/>
    <x v="0"/>
    <s v="ENSACADA AREIA GROSSA"/>
    <x v="28"/>
    <x v="0"/>
    <x v="476"/>
    <x v="45"/>
    <x v="920"/>
    <x v="763"/>
    <n v="108.45"/>
    <x v="53"/>
    <s v="out-2025"/>
    <x v="1"/>
    <x v="0"/>
    <x v="0"/>
    <x v="1"/>
    <x v="61"/>
    <s v="ENTREGUE"/>
    <x v="1"/>
    <m/>
  </r>
  <r>
    <d v="2025-10-14T00:00:00"/>
    <x v="32"/>
    <x v="1"/>
    <x v="0"/>
    <s v="ENSACADA PEDRA I"/>
    <x v="3"/>
    <x v="0"/>
    <x v="476"/>
    <x v="45"/>
    <x v="921"/>
    <x v="40"/>
    <n v="69.900000000000006"/>
    <x v="53"/>
    <s v="out-2025"/>
    <x v="1"/>
    <x v="0"/>
    <x v="0"/>
    <x v="1"/>
    <x v="61"/>
    <s v="ENTREGUE"/>
    <x v="1"/>
    <m/>
  </r>
  <r>
    <d v="2025-10-14T00:00:00"/>
    <x v="32"/>
    <x v="1"/>
    <x v="0"/>
    <s v="CIMENTO 50KG VOTORAN CPII"/>
    <x v="2"/>
    <x v="0"/>
    <x v="476"/>
    <x v="45"/>
    <x v="885"/>
    <x v="524"/>
    <n v="147.6"/>
    <x v="53"/>
    <s v="out-2025"/>
    <x v="1"/>
    <x v="0"/>
    <x v="0"/>
    <x v="1"/>
    <x v="61"/>
    <s v="ENTREGUE"/>
    <x v="1"/>
    <m/>
  </r>
  <r>
    <d v="2025-10-14T00:00:00"/>
    <x v="18"/>
    <x v="2"/>
    <x v="1"/>
    <s v="PAINEL METALICO DIVERSOS 1.00x1.50m (CONTRATO 5004)"/>
    <x v="17"/>
    <x v="1"/>
    <x v="477"/>
    <x v="33"/>
    <x v="203"/>
    <x v="352"/>
    <n v="193.20000000000002"/>
    <x v="53"/>
    <s v="out-2025"/>
    <x v="3"/>
    <x v="0"/>
    <x v="0"/>
    <x v="1"/>
    <x v="61"/>
    <s v="ENTREGUE"/>
    <x v="1"/>
    <m/>
  </r>
  <r>
    <d v="2025-10-14T00:00:00"/>
    <x v="18"/>
    <x v="2"/>
    <x v="1"/>
    <s v="GUARDA CORPO S/ PORTA C/ ROD. METALSAFE 1.50m"/>
    <x v="2"/>
    <x v="1"/>
    <x v="477"/>
    <x v="33"/>
    <x v="477"/>
    <x v="191"/>
    <n v="119.6"/>
    <x v="53"/>
    <s v="out-2025"/>
    <x v="3"/>
    <x v="0"/>
    <x v="0"/>
    <x v="1"/>
    <x v="61"/>
    <s v="ENTREGUE"/>
    <x v="1"/>
    <m/>
  </r>
  <r>
    <d v="2025-10-14T00:00:00"/>
    <x v="18"/>
    <x v="2"/>
    <x v="1"/>
    <s v="PISO METALICO METALSAFE 0.30x1.50m"/>
    <x v="14"/>
    <x v="1"/>
    <x v="477"/>
    <x v="33"/>
    <x v="182"/>
    <x v="178"/>
    <n v="126.5"/>
    <x v="53"/>
    <s v="out-2025"/>
    <x v="3"/>
    <x v="0"/>
    <x v="0"/>
    <x v="1"/>
    <x v="61"/>
    <s v="ENTREGUE"/>
    <x v="1"/>
    <m/>
  </r>
  <r>
    <d v="2025-10-14T00:00:00"/>
    <x v="18"/>
    <x v="2"/>
    <x v="1"/>
    <s v="RODA METAL. C/ ROLAMENTO DIVERSOS POLIURETANO FREIO"/>
    <x v="2"/>
    <x v="1"/>
    <x v="477"/>
    <x v="33"/>
    <x v="567"/>
    <x v="460"/>
    <n v="110.4"/>
    <x v="53"/>
    <s v="out-2025"/>
    <x v="3"/>
    <x v="0"/>
    <x v="0"/>
    <x v="1"/>
    <x v="61"/>
    <s v="ENTREGUE"/>
    <x v="1"/>
    <m/>
  </r>
  <r>
    <d v="2025-10-14T00:00:00"/>
    <x v="18"/>
    <x v="2"/>
    <x v="1"/>
    <s v="DIAGONAL METALICA DIVERSOS 2.12m"/>
    <x v="7"/>
    <x v="1"/>
    <x v="477"/>
    <x v="33"/>
    <x v="202"/>
    <x v="176"/>
    <n v="6.9"/>
    <x v="53"/>
    <s v="out-2025"/>
    <x v="3"/>
    <x v="0"/>
    <x v="0"/>
    <x v="1"/>
    <x v="61"/>
    <s v="ENTREGUE"/>
    <x v="1"/>
    <m/>
  </r>
  <r>
    <d v="2025-10-14T00:00:00"/>
    <x v="18"/>
    <x v="2"/>
    <x v="1"/>
    <s v="ESCADA METALICA DIVERSOS 2.00m"/>
    <x v="9"/>
    <x v="1"/>
    <x v="477"/>
    <x v="33"/>
    <x v="221"/>
    <x v="191"/>
    <n v="179.39999999999998"/>
    <x v="53"/>
    <s v="out-2025"/>
    <x v="3"/>
    <x v="0"/>
    <x v="0"/>
    <x v="1"/>
    <x v="61"/>
    <s v="ENTREGUE"/>
    <x v="1"/>
    <m/>
  </r>
  <r>
    <d v="2025-10-14T00:00:00"/>
    <x v="18"/>
    <x v="2"/>
    <x v="1"/>
    <s v="BARRA LIGACAO METALSAFE 1.50m A"/>
    <x v="7"/>
    <x v="1"/>
    <x v="477"/>
    <x v="33"/>
    <x v="205"/>
    <x v="176"/>
    <n v="6.9"/>
    <x v="53"/>
    <s v="out-2025"/>
    <x v="3"/>
    <x v="0"/>
    <x v="0"/>
    <x v="1"/>
    <x v="61"/>
    <s v="ENTREGUE"/>
    <x v="1"/>
    <m/>
  </r>
  <r>
    <d v="2025-10-14T00:00:00"/>
    <x v="7"/>
    <x v="1"/>
    <x v="1"/>
    <s v="ANDAIME 1,5 X 1,5"/>
    <x v="87"/>
    <x v="1"/>
    <x v="478"/>
    <x v="54"/>
    <x v="275"/>
    <x v="253"/>
    <n v="292.5"/>
    <x v="53"/>
    <s v="out-2025"/>
    <x v="26"/>
    <x v="0"/>
    <x v="0"/>
    <x v="1"/>
    <x v="61"/>
    <s v="ENTREGUE"/>
    <x v="1"/>
    <m/>
  </r>
  <r>
    <d v="2025-10-14T00:00:00"/>
    <x v="7"/>
    <x v="1"/>
    <x v="1"/>
    <s v="SAPATAS"/>
    <x v="4"/>
    <x v="1"/>
    <x v="478"/>
    <x v="54"/>
    <x v="285"/>
    <x v="254"/>
    <n v="67.5"/>
    <x v="53"/>
    <s v="out-2025"/>
    <x v="26"/>
    <x v="0"/>
    <x v="0"/>
    <x v="1"/>
    <x v="61"/>
    <s v="ENTREGUE"/>
    <x v="1"/>
    <m/>
  </r>
  <r>
    <d v="2025-10-14T00:00:00"/>
    <x v="7"/>
    <x v="1"/>
    <x v="1"/>
    <s v="PLATAFORMAS 1,5 X 1,5"/>
    <x v="2"/>
    <x v="1"/>
    <x v="478"/>
    <x v="54"/>
    <x v="458"/>
    <x v="109"/>
    <n v="80"/>
    <x v="53"/>
    <s v="out-2025"/>
    <x v="26"/>
    <x v="0"/>
    <x v="0"/>
    <x v="1"/>
    <x v="61"/>
    <s v="ENTREGUE"/>
    <x v="1"/>
    <m/>
  </r>
  <r>
    <d v="2025-10-14T00:00:00"/>
    <x v="7"/>
    <x v="1"/>
    <x v="1"/>
    <s v="TRAVAS"/>
    <x v="1"/>
    <x v="1"/>
    <x v="478"/>
    <x v="54"/>
    <x v="459"/>
    <x v="80"/>
    <n v="0"/>
    <x v="53"/>
    <s v="out-2025"/>
    <x v="26"/>
    <x v="0"/>
    <x v="0"/>
    <x v="1"/>
    <x v="61"/>
    <s v="ENTREGUE"/>
    <x v="1"/>
    <m/>
  </r>
  <r>
    <d v="2025-10-14T00:00:00"/>
    <x v="20"/>
    <x v="1"/>
    <x v="4"/>
    <s v="DAISA DAILET MULTIPLO S/TAMPA B 1 100X"/>
    <x v="7"/>
    <x v="1"/>
    <x v="479"/>
    <x v="30"/>
    <x v="653"/>
    <x v="536"/>
    <n v="19.3"/>
    <x v="53"/>
    <s v="out-2025"/>
    <x v="3"/>
    <x v="0"/>
    <x v="1"/>
    <x v="2"/>
    <x v="64"/>
    <s v="ENTREGUE"/>
    <x v="1"/>
    <m/>
  </r>
  <r>
    <d v="2025-10-14T00:00:00"/>
    <x v="20"/>
    <x v="1"/>
    <x v="4"/>
    <s v="DAISA PLACA P/DAILET A 3/4 1 TOMADA"/>
    <x v="1"/>
    <x v="1"/>
    <x v="479"/>
    <x v="30"/>
    <x v="157"/>
    <x v="499"/>
    <n v="2.0499999999999998"/>
    <x v="53"/>
    <s v="out-2025"/>
    <x v="3"/>
    <x v="0"/>
    <x v="1"/>
    <x v="2"/>
    <x v="64"/>
    <s v="ENTREGUE"/>
    <x v="1"/>
    <m/>
  </r>
  <r>
    <d v="2025-10-14T00:00:00"/>
    <x v="20"/>
    <x v="1"/>
    <x v="4"/>
    <s v="DAISA PLACA P/DAILET B 1 CEGA"/>
    <x v="3"/>
    <x v="1"/>
    <x v="479"/>
    <x v="30"/>
    <x v="922"/>
    <x v="717"/>
    <n v="32.5"/>
    <x v="53"/>
    <s v="out-2025"/>
    <x v="3"/>
    <x v="0"/>
    <x v="1"/>
    <x v="2"/>
    <x v="64"/>
    <s v="ENTREGUE"/>
    <x v="1"/>
    <m/>
  </r>
  <r>
    <d v="2025-10-14T00:00:00"/>
    <x v="20"/>
    <x v="1"/>
    <x v="4"/>
    <s v="DAISA UNIDUT 09 CONICO 1 UCN100C-PB"/>
    <x v="2"/>
    <x v="1"/>
    <x v="479"/>
    <x v="30"/>
    <x v="655"/>
    <x v="538"/>
    <n v="10.199999999999999"/>
    <x v="53"/>
    <s v="out-2025"/>
    <x v="3"/>
    <x v="0"/>
    <x v="1"/>
    <x v="2"/>
    <x v="64"/>
    <s v="ENTREGUE"/>
    <x v="1"/>
    <m/>
  </r>
  <r>
    <d v="2025-10-14T00:00:00"/>
    <x v="20"/>
    <x v="1"/>
    <x v="4"/>
    <s v="DISJUNTOR TRIPOLAR LUKMA DIN C 63A"/>
    <x v="2"/>
    <x v="1"/>
    <x v="479"/>
    <x v="30"/>
    <x v="923"/>
    <x v="405"/>
    <n v="139.6"/>
    <x v="53"/>
    <s v="out-2025"/>
    <x v="3"/>
    <x v="0"/>
    <x v="1"/>
    <x v="2"/>
    <x v="64"/>
    <s v="ENTREGUE"/>
    <x v="1"/>
    <m/>
  </r>
  <r>
    <d v="2025-10-14T00:00:00"/>
    <x v="20"/>
    <x v="1"/>
    <x v="4"/>
    <s v="DISJUNTOR UNIPOLAR LUKMA DIN C 20A"/>
    <x v="16"/>
    <x v="1"/>
    <x v="479"/>
    <x v="30"/>
    <x v="924"/>
    <x v="339"/>
    <n v="43.4"/>
    <x v="53"/>
    <s v="out-2025"/>
    <x v="3"/>
    <x v="0"/>
    <x v="1"/>
    <x v="2"/>
    <x v="64"/>
    <s v="ENTREGUE"/>
    <x v="1"/>
    <m/>
  </r>
  <r>
    <d v="2025-10-14T00:00:00"/>
    <x v="20"/>
    <x v="1"/>
    <x v="4"/>
    <s v="TOMADA PERLEX REDONDA 20A PT 5515PR"/>
    <x v="1"/>
    <x v="1"/>
    <x v="479"/>
    <x v="30"/>
    <x v="608"/>
    <x v="688"/>
    <n v="5.15"/>
    <x v="53"/>
    <s v="out-2025"/>
    <x v="3"/>
    <x v="0"/>
    <x v="1"/>
    <x v="2"/>
    <x v="64"/>
    <s v="ENTREGUE"/>
    <x v="1"/>
    <m/>
  </r>
  <r>
    <d v="2025-10-14T00:00:00"/>
    <x v="20"/>
    <x v="1"/>
    <x v="4"/>
    <s v="TRAMONTINA TAMPAO B 1 56114/253"/>
    <x v="15"/>
    <x v="1"/>
    <x v="479"/>
    <x v="30"/>
    <x v="925"/>
    <x v="764"/>
    <n v="6.9"/>
    <x v="53"/>
    <s v="out-2025"/>
    <x v="3"/>
    <x v="0"/>
    <x v="1"/>
    <x v="2"/>
    <x v="64"/>
    <s v="ENTREGUE"/>
    <x v="1"/>
    <m/>
  </r>
  <r>
    <d v="2025-10-14T00:00:00"/>
    <x v="20"/>
    <x v="1"/>
    <x v="4"/>
    <s v="ABRAÇADEIRA TIPO U 1''"/>
    <x v="1"/>
    <x v="0"/>
    <x v="479"/>
    <x v="30"/>
    <x v="926"/>
    <x v="765"/>
    <n v="34.5"/>
    <x v="53"/>
    <s v="out-2025"/>
    <x v="3"/>
    <x v="0"/>
    <x v="1"/>
    <x v="2"/>
    <x v="64"/>
    <s v="ENTREGUE"/>
    <x v="1"/>
    <m/>
  </r>
  <r>
    <d v="2025-10-14T00:00:00"/>
    <x v="32"/>
    <x v="1"/>
    <x v="0"/>
    <s v="ABRACADEIRA D C/CUNHA PERFILACO F 2 C/ 50"/>
    <x v="1"/>
    <x v="1"/>
    <x v="480"/>
    <x v="30"/>
    <x v="927"/>
    <x v="766"/>
    <n v="63.63"/>
    <x v="53"/>
    <s v="out-2025"/>
    <x v="10"/>
    <x v="0"/>
    <x v="1"/>
    <x v="2"/>
    <x v="64"/>
    <s v="ENTREGUE"/>
    <x v="1"/>
    <m/>
  </r>
  <r>
    <d v="2025-10-14T00:00:00"/>
    <x v="32"/>
    <x v="1"/>
    <x v="0"/>
    <s v="CABO FLEX MEGAMAX 2,50 MM VERDE"/>
    <x v="7"/>
    <x v="1"/>
    <x v="480"/>
    <x v="30"/>
    <x v="928"/>
    <x v="767"/>
    <n v="385.8"/>
    <x v="53"/>
    <s v="out-2025"/>
    <x v="10"/>
    <x v="0"/>
    <x v="1"/>
    <x v="2"/>
    <x v="64"/>
    <s v="ENTREGUE"/>
    <x v="1"/>
    <m/>
  </r>
  <r>
    <d v="2025-10-14T00:00:00"/>
    <x v="32"/>
    <x v="1"/>
    <x v="0"/>
    <s v="CABO FLEX MEGAMAX 4,00 MM PRETO"/>
    <x v="4"/>
    <x v="1"/>
    <x v="480"/>
    <x v="30"/>
    <x v="929"/>
    <x v="768"/>
    <n v="946.5"/>
    <x v="53"/>
    <s v="out-2025"/>
    <x v="10"/>
    <x v="0"/>
    <x v="1"/>
    <x v="2"/>
    <x v="64"/>
    <s v="ENTREGUE"/>
    <x v="1"/>
    <m/>
  </r>
  <r>
    <d v="2025-10-14T00:00:00"/>
    <x v="32"/>
    <x v="1"/>
    <x v="0"/>
    <s v="CONEXAO PRE-ZINCADO LEVE CURVA 6 90 X 2"/>
    <x v="9"/>
    <x v="1"/>
    <x v="480"/>
    <x v="30"/>
    <x v="930"/>
    <x v="716"/>
    <n v="100.80000000000001"/>
    <x v="53"/>
    <s v="out-2025"/>
    <x v="10"/>
    <x v="0"/>
    <x v="1"/>
    <x v="2"/>
    <x v="64"/>
    <s v="ENTREGUE"/>
    <x v="1"/>
    <m/>
  </r>
  <r>
    <d v="2025-10-14T00:00:00"/>
    <x v="32"/>
    <x v="1"/>
    <x v="0"/>
    <s v="CONEXAO PRE-ZINCADO LEVE CURVA 8 90 X 3"/>
    <x v="9"/>
    <x v="1"/>
    <x v="480"/>
    <x v="30"/>
    <x v="931"/>
    <x v="769"/>
    <n v="426.59999999999997"/>
    <x v="53"/>
    <s v="out-2025"/>
    <x v="10"/>
    <x v="0"/>
    <x v="1"/>
    <x v="2"/>
    <x v="64"/>
    <s v="ENTREGUE"/>
    <x v="1"/>
    <m/>
  </r>
  <r>
    <d v="2025-10-14T00:00:00"/>
    <x v="32"/>
    <x v="1"/>
    <x v="0"/>
    <s v="DAISA UNIDUT 41 RETO 3 URV300"/>
    <x v="3"/>
    <x v="1"/>
    <x v="480"/>
    <x v="30"/>
    <x v="932"/>
    <x v="492"/>
    <n v="429"/>
    <x v="53"/>
    <s v="out-2025"/>
    <x v="10"/>
    <x v="0"/>
    <x v="1"/>
    <x v="2"/>
    <x v="64"/>
    <s v="ENTREGUE"/>
    <x v="1"/>
    <m/>
  </r>
  <r>
    <d v="2025-10-14T00:00:00"/>
    <x v="32"/>
    <x v="1"/>
    <x v="0"/>
    <s v="MAO FRANCESA REFORCADA 300MM"/>
    <x v="3"/>
    <x v="1"/>
    <x v="480"/>
    <x v="30"/>
    <x v="738"/>
    <x v="99"/>
    <n v="259"/>
    <x v="53"/>
    <s v="out-2025"/>
    <x v="10"/>
    <x v="0"/>
    <x v="1"/>
    <x v="2"/>
    <x v="64"/>
    <s v="ENTREGUE"/>
    <x v="1"/>
    <m/>
  </r>
  <r>
    <d v="2025-10-14T00:00:00"/>
    <x v="32"/>
    <x v="1"/>
    <x v="0"/>
    <s v="TRAMONTINA UNIDUT RETO F 2 56131/026"/>
    <x v="3"/>
    <x v="1"/>
    <x v="480"/>
    <x v="30"/>
    <x v="933"/>
    <x v="415"/>
    <n v="145"/>
    <x v="53"/>
    <s v="out-2025"/>
    <x v="10"/>
    <x v="0"/>
    <x v="1"/>
    <x v="2"/>
    <x v="64"/>
    <s v="ENTREGUE"/>
    <x v="1"/>
    <m/>
  </r>
  <r>
    <d v="2025-10-14T00:00:00"/>
    <x v="4"/>
    <x v="2"/>
    <x v="0"/>
    <s v="BLOCO VEDACAO 14X19X39"/>
    <x v="11"/>
    <x v="1"/>
    <x v="481"/>
    <x v="32"/>
    <x v="934"/>
    <x v="90"/>
    <n v="300"/>
    <x v="53"/>
    <s v="out-2025"/>
    <x v="9"/>
    <x v="0"/>
    <x v="0"/>
    <x v="1"/>
    <x v="61"/>
    <s v="ENTREGUE"/>
    <x v="1"/>
    <m/>
  </r>
  <r>
    <d v="2025-10-14T00:00:00"/>
    <x v="4"/>
    <x v="2"/>
    <x v="0"/>
    <s v="AREIA MEDIA MT"/>
    <x v="1"/>
    <x v="1"/>
    <x v="481"/>
    <x v="32"/>
    <x v="935"/>
    <x v="574"/>
    <n v="175"/>
    <x v="53"/>
    <s v="out-2025"/>
    <x v="9"/>
    <x v="0"/>
    <x v="0"/>
    <x v="1"/>
    <x v="61"/>
    <s v="ENTREGUE"/>
    <x v="1"/>
    <m/>
  </r>
  <r>
    <d v="2025-10-14T00:00:00"/>
    <x v="4"/>
    <x v="2"/>
    <x v="0"/>
    <s v="CIMENTO CAUE"/>
    <x v="4"/>
    <x v="1"/>
    <x v="481"/>
    <x v="32"/>
    <x v="936"/>
    <x v="770"/>
    <n v="123"/>
    <x v="53"/>
    <s v="out-2025"/>
    <x v="9"/>
    <x v="0"/>
    <x v="0"/>
    <x v="1"/>
    <x v="61"/>
    <s v="ENTREGUE"/>
    <x v="1"/>
    <m/>
  </r>
  <r>
    <d v="2025-10-15T00:00:00"/>
    <x v="12"/>
    <x v="1"/>
    <x v="6"/>
    <s v="COMPEL 2023 ROLO LA ANTIIRESPINGO ECONOMICO 23CM"/>
    <x v="7"/>
    <x v="1"/>
    <x v="482"/>
    <x v="13"/>
    <x v="937"/>
    <x v="771"/>
    <n v="19.98"/>
    <x v="54"/>
    <s v="out-2025"/>
    <x v="3"/>
    <x v="0"/>
    <x v="0"/>
    <x v="1"/>
    <x v="64"/>
    <s v="ENTREGUE"/>
    <x v="1"/>
    <m/>
  </r>
  <r>
    <d v="2025-10-15T00:00:00"/>
    <x v="12"/>
    <x v="1"/>
    <x v="6"/>
    <s v="FUTURA FUTURIT ESM SINT.BRILHO GELO 3,6L "/>
    <x v="9"/>
    <x v="1"/>
    <x v="482"/>
    <x v="13"/>
    <x v="550"/>
    <x v="42"/>
    <n v="539.40000000000009"/>
    <x v="54"/>
    <s v="out-2025"/>
    <x v="3"/>
    <x v="0"/>
    <x v="0"/>
    <x v="1"/>
    <x v="64"/>
    <s v="ENTREGUE"/>
    <x v="1"/>
    <m/>
  </r>
  <r>
    <d v="2025-10-15T00:00:00"/>
    <x v="12"/>
    <x v="1"/>
    <x v="6"/>
    <s v="FUTURA TINTA ACRILICA GESSO E DRYWALL BRANCO 18L"/>
    <x v="1"/>
    <x v="1"/>
    <x v="482"/>
    <x v="13"/>
    <x v="938"/>
    <x v="772"/>
    <n v="239.9"/>
    <x v="54"/>
    <s v="out-2025"/>
    <x v="3"/>
    <x v="0"/>
    <x v="0"/>
    <x v="1"/>
    <x v="64"/>
    <s v="ENTREGUE"/>
    <x v="1"/>
    <m/>
  </r>
  <r>
    <d v="2025-10-15T00:00:00"/>
    <x v="18"/>
    <x v="2"/>
    <x v="1"/>
    <s v="CAÇAMBA"/>
    <x v="1"/>
    <x v="1"/>
    <x v="483"/>
    <x v="85"/>
    <x v="1"/>
    <x v="43"/>
    <n v="350"/>
    <x v="54"/>
    <s v="out-2025"/>
    <x v="5"/>
    <x v="0"/>
    <x v="0"/>
    <x v="1"/>
    <x v="64"/>
    <s v="ENTREGUE"/>
    <x v="1"/>
    <m/>
  </r>
  <r>
    <d v="1925-10-15T00:00:00"/>
    <x v="21"/>
    <x v="1"/>
    <x v="0"/>
    <s v="CAÇAMBA"/>
    <x v="110"/>
    <x v="1"/>
    <x v="484"/>
    <x v="59"/>
    <x v="1"/>
    <x v="284"/>
    <n v="640"/>
    <x v="54"/>
    <s v="out-2025"/>
    <x v="1"/>
    <x v="2"/>
    <x v="0"/>
    <x v="1"/>
    <x v="64"/>
    <s v="ENTREGUE"/>
    <x v="1"/>
    <m/>
  </r>
  <r>
    <d v="2025-10-15T00:00:00"/>
    <x v="37"/>
    <x v="0"/>
    <x v="4"/>
    <s v="FITA ISOLANTE 18MMX20M PT FITECK"/>
    <x v="4"/>
    <x v="1"/>
    <x v="485"/>
    <x v="5"/>
    <x v="580"/>
    <x v="57"/>
    <n v="20.700000000000003"/>
    <x v="54"/>
    <s v="out-2025"/>
    <x v="3"/>
    <x v="0"/>
    <x v="0"/>
    <x v="1"/>
    <x v="64"/>
    <s v="ENTREGUE"/>
    <x v="1"/>
    <m/>
  </r>
  <r>
    <d v="2025-10-15T00:00:00"/>
    <x v="37"/>
    <x v="0"/>
    <x v="4"/>
    <s v="VASELINA SOLIDA 440G MORIA"/>
    <x v="1"/>
    <x v="1"/>
    <x v="485"/>
    <x v="5"/>
    <x v="939"/>
    <x v="598"/>
    <n v="26"/>
    <x v="54"/>
    <s v="out-2025"/>
    <x v="3"/>
    <x v="0"/>
    <x v="0"/>
    <x v="1"/>
    <x v="64"/>
    <s v="ENTREGUE"/>
    <x v="1"/>
    <m/>
  </r>
  <r>
    <d v="2025-10-15T00:00:00"/>
    <x v="37"/>
    <x v="0"/>
    <x v="4"/>
    <s v="MANGUEIRA LISA PONTA AZ 3/4 X 3,0MMC/100"/>
    <x v="1"/>
    <x v="1"/>
    <x v="485"/>
    <x v="5"/>
    <x v="94"/>
    <x v="773"/>
    <n v="322"/>
    <x v="54"/>
    <s v="out-2025"/>
    <x v="3"/>
    <x v="0"/>
    <x v="0"/>
    <x v="1"/>
    <x v="64"/>
    <s v="ENTREGUE"/>
    <x v="1"/>
    <m/>
  </r>
  <r>
    <d v="2025-10-15T00:00:00"/>
    <x v="9"/>
    <x v="1"/>
    <x v="1"/>
    <s v="WC QUIMICO LIMPEZA SEMANAL"/>
    <x v="1"/>
    <x v="1"/>
    <x v="486"/>
    <x v="39"/>
    <x v="668"/>
    <x v="194"/>
    <n v="800"/>
    <x v="55"/>
    <s v="out-2025"/>
    <x v="30"/>
    <x v="0"/>
    <x v="0"/>
    <x v="1"/>
    <x v="65"/>
    <s v="ENTREGUE"/>
    <x v="1"/>
    <m/>
  </r>
  <r>
    <d v="2025-10-15T00:00:00"/>
    <x v="18"/>
    <x v="2"/>
    <x v="0"/>
    <s v="Argamassa para Porcelanato Interno 20kg Cinza Quartzolit, CINZA,20KG"/>
    <x v="11"/>
    <x v="0"/>
    <x v="487"/>
    <x v="9"/>
    <x v="940"/>
    <x v="27"/>
    <n v="2151"/>
    <x v="55"/>
    <s v="out-2025"/>
    <x v="42"/>
    <x v="0"/>
    <x v="0"/>
    <x v="0"/>
    <x v="66"/>
    <s v="ENTREGUE"/>
    <x v="1"/>
    <m/>
  </r>
  <r>
    <d v="2025-10-15T00:00:00"/>
    <x v="18"/>
    <x v="2"/>
    <x v="0"/>
    <s v="Porcelanato Retificado Munari Branco Acetinado 60x60cm Caixa 1,80 M², BRANCO, ., 0,88X60X60"/>
    <x v="111"/>
    <x v="3"/>
    <x v="487"/>
    <x v="9"/>
    <x v="941"/>
    <x v="282"/>
    <n v="16275.114000000001"/>
    <x v="55"/>
    <s v="out-2025"/>
    <x v="42"/>
    <x v="0"/>
    <x v="0"/>
    <x v="0"/>
    <x v="66"/>
    <s v="ENTREGUE"/>
    <x v="1"/>
    <m/>
  </r>
  <r>
    <d v="2025-10-15T00:00:00"/>
    <x v="18"/>
    <x v="2"/>
    <x v="0"/>
    <s v="Rejunte Flexível, Cinza Platina, 5kg, CINZA PLATINA, 5K"/>
    <x v="14"/>
    <x v="0"/>
    <x v="487"/>
    <x v="9"/>
    <x v="942"/>
    <x v="30"/>
    <n v="247.04999999999998"/>
    <x v="55"/>
    <s v="out-2025"/>
    <x v="42"/>
    <x v="0"/>
    <x v="0"/>
    <x v="0"/>
    <x v="66"/>
    <s v="ENTREGUE"/>
    <x v="1"/>
    <m/>
  </r>
  <r>
    <d v="2025-10-15T00:00:00"/>
    <x v="18"/>
    <x v="2"/>
    <x v="0"/>
    <s v="FRETE"/>
    <x v="1"/>
    <x v="1"/>
    <x v="487"/>
    <x v="9"/>
    <x v="32"/>
    <x v="774"/>
    <n v="1604.37"/>
    <x v="55"/>
    <s v="out-2025"/>
    <x v="42"/>
    <x v="0"/>
    <x v="0"/>
    <x v="0"/>
    <x v="66"/>
    <s v="ENTREGUE"/>
    <x v="1"/>
    <m/>
  </r>
  <r>
    <d v="2025-10-16T00:00:00"/>
    <x v="4"/>
    <x v="2"/>
    <x v="6"/>
    <s v="FENIX 1100/23 ROLO LA DE CARNEIRO 23CM"/>
    <x v="7"/>
    <x v="1"/>
    <x v="488"/>
    <x v="13"/>
    <x v="943"/>
    <x v="438"/>
    <n v="27.8"/>
    <x v="55"/>
    <s v="out-2025"/>
    <x v="3"/>
    <x v="0"/>
    <x v="0"/>
    <x v="2"/>
    <x v="67"/>
    <s v="ENTREGUE"/>
    <x v="1"/>
    <m/>
  </r>
  <r>
    <d v="2025-10-16T00:00:00"/>
    <x v="4"/>
    <x v="2"/>
    <x v="6"/>
    <s v="FUTURA PREMIUM TINTA PARA PISO CINZA 18L"/>
    <x v="4"/>
    <x v="14"/>
    <x v="488"/>
    <x v="13"/>
    <x v="944"/>
    <x v="204"/>
    <n v="749.7"/>
    <x v="55"/>
    <s v="out-2025"/>
    <x v="3"/>
    <x v="0"/>
    <x v="0"/>
    <x v="2"/>
    <x v="67"/>
    <s v="ENTREGUE"/>
    <x v="1"/>
    <m/>
  </r>
  <r>
    <d v="2025-10-16T00:00:00"/>
    <x v="18"/>
    <x v="2"/>
    <x v="6"/>
    <s v="FENIX 1300/23 ROLO LA ZERO RESPINGO 23CM"/>
    <x v="7"/>
    <x v="1"/>
    <x v="489"/>
    <x v="13"/>
    <x v="309"/>
    <x v="269"/>
    <n v="17.98"/>
    <x v="55"/>
    <s v="out-2025"/>
    <x v="10"/>
    <x v="0"/>
    <x v="0"/>
    <x v="2"/>
    <x v="67"/>
    <s v="ENTREGUE"/>
    <x v="1"/>
    <m/>
  </r>
  <r>
    <d v="2025-10-16T00:00:00"/>
    <x v="18"/>
    <x v="2"/>
    <x v="6"/>
    <s v="FUTURA FUTURIT ESM SINT.BRILHO GELO 3,6L"/>
    <x v="38"/>
    <x v="6"/>
    <x v="489"/>
    <x v="13"/>
    <x v="311"/>
    <x v="42"/>
    <n v="2157.6000000000004"/>
    <x v="55"/>
    <s v="out-2025"/>
    <x v="10"/>
    <x v="0"/>
    <x v="0"/>
    <x v="2"/>
    <x v="67"/>
    <s v="ENTREGUE"/>
    <x v="1"/>
    <m/>
  </r>
  <r>
    <d v="2025-10-16T00:00:00"/>
    <x v="18"/>
    <x v="2"/>
    <x v="6"/>
    <s v="FUTURA STANDARD SUPER RENDIMENTO BRANCO 18L"/>
    <x v="1"/>
    <x v="14"/>
    <x v="489"/>
    <x v="13"/>
    <x v="223"/>
    <x v="204"/>
    <n v="249.9"/>
    <x v="55"/>
    <s v="out-2025"/>
    <x v="10"/>
    <x v="0"/>
    <x v="0"/>
    <x v="2"/>
    <x v="67"/>
    <s v="ENTREGUE"/>
    <x v="1"/>
    <m/>
  </r>
  <r>
    <d v="2025-10-16T00:00:00"/>
    <x v="18"/>
    <x v="2"/>
    <x v="6"/>
    <s v="ITAQUA THINNER 116 5L"/>
    <x v="7"/>
    <x v="6"/>
    <x v="489"/>
    <x v="13"/>
    <x v="314"/>
    <x v="203"/>
    <n v="139.80000000000001"/>
    <x v="55"/>
    <s v="out-2025"/>
    <x v="10"/>
    <x v="0"/>
    <x v="0"/>
    <x v="2"/>
    <x v="67"/>
    <s v="ENTREGUE"/>
    <x v="1"/>
    <m/>
  </r>
  <r>
    <d v="2025-10-16T00:00:00"/>
    <x v="18"/>
    <x v="2"/>
    <x v="6"/>
    <s v="ROMA 301/005 TRINCHA CABO PRETO/CERDA GRIS 301 2&quot; "/>
    <x v="14"/>
    <x v="1"/>
    <x v="489"/>
    <x v="13"/>
    <x v="945"/>
    <x v="41"/>
    <n v="24.950000000000003"/>
    <x v="55"/>
    <s v="out-2025"/>
    <x v="10"/>
    <x v="0"/>
    <x v="0"/>
    <x v="2"/>
    <x v="67"/>
    <s v="ENTREGUE"/>
    <x v="1"/>
    <m/>
  </r>
  <r>
    <d v="2025-10-16T00:00:00"/>
    <x v="21"/>
    <x v="1"/>
    <x v="1"/>
    <s v="CAÇAMBA"/>
    <x v="7"/>
    <x v="1"/>
    <x v="490"/>
    <x v="59"/>
    <x v="214"/>
    <x v="284"/>
    <n v="640"/>
    <x v="55"/>
    <s v="out-2025"/>
    <x v="1"/>
    <x v="2"/>
    <x v="0"/>
    <x v="2"/>
    <x v="67"/>
    <s v="ENTREGUE"/>
    <x v="1"/>
    <m/>
  </r>
  <r>
    <d v="2025-10-16T00:00:00"/>
    <x v="24"/>
    <x v="2"/>
    <x v="0"/>
    <s v="Madeirite Resinado Rose Pinus 244X122cm 9mm Lavrasul"/>
    <x v="4"/>
    <x v="1"/>
    <x v="491"/>
    <x v="112"/>
    <x v="946"/>
    <x v="72"/>
    <n v="329.70000000000005"/>
    <x v="56"/>
    <s v="out-2025"/>
    <x v="8"/>
    <x v="3"/>
    <x v="0"/>
    <x v="5"/>
    <x v="66"/>
    <s v="ENTREGUE"/>
    <x v="1"/>
    <m/>
  </r>
  <r>
    <d v="2025-10-16T00:00:00"/>
    <x v="24"/>
    <x v="2"/>
    <x v="0"/>
    <s v="Prego de Aço Temperado Niquelado 17x21 com Cabeça 100 peças"/>
    <x v="1"/>
    <x v="1"/>
    <x v="491"/>
    <x v="112"/>
    <x v="947"/>
    <x v="353"/>
    <n v="23.99"/>
    <x v="56"/>
    <s v="out-2025"/>
    <x v="8"/>
    <x v="3"/>
    <x v="0"/>
    <x v="5"/>
    <x v="66"/>
    <s v="ENTREGUE"/>
    <x v="1"/>
    <m/>
  </r>
  <r>
    <d v="2025-10-16T00:00:00"/>
    <x v="24"/>
    <x v="2"/>
    <x v="0"/>
    <s v="Vergalhão Aço Nervurado CA- 50 8mm 5/16&quot; Barra 12m"/>
    <x v="9"/>
    <x v="1"/>
    <x v="491"/>
    <x v="112"/>
    <x v="948"/>
    <x v="775"/>
    <n v="221.34"/>
    <x v="56"/>
    <s v="out-2025"/>
    <x v="8"/>
    <x v="3"/>
    <x v="0"/>
    <x v="5"/>
    <x v="66"/>
    <s v="ENTREGUE"/>
    <x v="1"/>
    <m/>
  </r>
  <r>
    <d v="2025-10-16T00:00:00"/>
    <x v="24"/>
    <x v="2"/>
    <x v="0"/>
    <s v="ADESIVO ESTRUTURAL COMPOUND CZ 1KG FUND E ALICERCE"/>
    <x v="4"/>
    <x v="1"/>
    <x v="491"/>
    <x v="112"/>
    <x v="949"/>
    <x v="776"/>
    <n v="173.7"/>
    <x v="56"/>
    <s v="out-2025"/>
    <x v="8"/>
    <x v="3"/>
    <x v="0"/>
    <x v="5"/>
    <x v="66"/>
    <s v="ENTREGUE"/>
    <x v="1"/>
    <m/>
  </r>
  <r>
    <d v="2025-10-16T00:00:00"/>
    <x v="24"/>
    <x v="2"/>
    <x v="0"/>
    <n v="16"/>
    <x v="7"/>
    <x v="1"/>
    <x v="491"/>
    <x v="112"/>
    <x v="950"/>
    <x v="777"/>
    <n v="32.1"/>
    <x v="56"/>
    <s v="out-2025"/>
    <x v="8"/>
    <x v="3"/>
    <x v="0"/>
    <x v="5"/>
    <x v="66"/>
    <s v="ENTREGUE"/>
    <x v="1"/>
    <m/>
  </r>
  <r>
    <d v="2025-10-16T00:00:00"/>
    <x v="24"/>
    <x v="2"/>
    <x v="0"/>
    <s v="Pedra PedriscoBritada 01Lavada 20kgTomino"/>
    <x v="0"/>
    <x v="1"/>
    <x v="491"/>
    <x v="112"/>
    <x v="951"/>
    <x v="778"/>
    <n v="96.199999999999989"/>
    <x v="56"/>
    <s v="out-2025"/>
    <x v="8"/>
    <x v="3"/>
    <x v="0"/>
    <x v="5"/>
    <x v="66"/>
    <s v="ENTREGUE"/>
    <x v="1"/>
    <m/>
  </r>
  <r>
    <d v="2025-10-16T00:00:00"/>
    <x v="24"/>
    <x v="2"/>
    <x v="0"/>
    <s v="Cimento CPII E-32 50KgCampeão"/>
    <x v="9"/>
    <x v="1"/>
    <x v="491"/>
    <x v="112"/>
    <x v="952"/>
    <x v="779"/>
    <n v="197.34"/>
    <x v="56"/>
    <s v="out-2025"/>
    <x v="8"/>
    <x v="3"/>
    <x v="0"/>
    <x v="5"/>
    <x v="66"/>
    <s v="ENTREGUE"/>
    <x v="1"/>
    <m/>
  </r>
  <r>
    <d v="2025-10-16T00:00:00"/>
    <x v="24"/>
    <x v="2"/>
    <x v="0"/>
    <s v="Graute 40MPa25Kg Bautech"/>
    <x v="0"/>
    <x v="1"/>
    <x v="491"/>
    <x v="112"/>
    <x v="953"/>
    <x v="780"/>
    <n v="838"/>
    <x v="56"/>
    <s v="out-2025"/>
    <x v="8"/>
    <x v="3"/>
    <x v="0"/>
    <x v="5"/>
    <x v="66"/>
    <s v="ENTREGUE"/>
    <x v="1"/>
    <m/>
  </r>
  <r>
    <d v="2025-10-16T00:00:00"/>
    <x v="24"/>
    <x v="2"/>
    <x v="0"/>
    <s v="FRETE"/>
    <x v="1"/>
    <x v="1"/>
    <x v="491"/>
    <x v="112"/>
    <x v="32"/>
    <x v="781"/>
    <n v="178.08"/>
    <x v="56"/>
    <s v="out-2025"/>
    <x v="8"/>
    <x v="3"/>
    <x v="0"/>
    <x v="5"/>
    <x v="66"/>
    <s v="ENTREGUE"/>
    <x v="1"/>
    <m/>
  </r>
  <r>
    <d v="2025-10-16T00:00:00"/>
    <x v="37"/>
    <x v="0"/>
    <x v="1"/>
    <s v="Andaimes 1,50 x 1,50 (16 peças). - METRO "/>
    <x v="8"/>
    <x v="8"/>
    <x v="492"/>
    <x v="52"/>
    <x v="954"/>
    <x v="252"/>
    <n v="240"/>
    <x v="55"/>
    <s v="out-2025"/>
    <x v="3"/>
    <x v="0"/>
    <x v="0"/>
    <x v="1"/>
    <x v="65"/>
    <s v="ENTREGUE"/>
    <x v="1"/>
    <m/>
  </r>
  <r>
    <d v="2025-10-16T00:00:00"/>
    <x v="37"/>
    <x v="0"/>
    <x v="1"/>
    <s v="Diagonais para travamento de andaimes de 1,50 mts."/>
    <x v="7"/>
    <x v="1"/>
    <x v="492"/>
    <x v="52"/>
    <x v="279"/>
    <x v="80"/>
    <n v="0"/>
    <x v="55"/>
    <s v="out-2025"/>
    <x v="3"/>
    <x v="0"/>
    <x v="0"/>
    <x v="1"/>
    <x v="65"/>
    <s v="ENTREGUE"/>
    <x v="1"/>
    <m/>
  </r>
  <r>
    <d v="2025-10-16T00:00:00"/>
    <x v="37"/>
    <x v="0"/>
    <x v="1"/>
    <s v="Barra de ligação para andaimes de 1,50 mts"/>
    <x v="4"/>
    <x v="1"/>
    <x v="492"/>
    <x v="52"/>
    <x v="280"/>
    <x v="80"/>
    <n v="0"/>
    <x v="55"/>
    <s v="out-2025"/>
    <x v="3"/>
    <x v="0"/>
    <x v="0"/>
    <x v="1"/>
    <x v="65"/>
    <s v="ENTREGUE"/>
    <x v="1"/>
    <m/>
  </r>
  <r>
    <d v="2025-10-16T00:00:00"/>
    <x v="37"/>
    <x v="0"/>
    <x v="1"/>
    <s v="Plataformas metálicas p/ andaimes de 1,50 mts."/>
    <x v="2"/>
    <x v="1"/>
    <x v="492"/>
    <x v="52"/>
    <x v="955"/>
    <x v="109"/>
    <n v="80"/>
    <x v="55"/>
    <s v="out-2025"/>
    <x v="3"/>
    <x v="0"/>
    <x v="0"/>
    <x v="1"/>
    <x v="65"/>
    <s v="ENTREGUE"/>
    <x v="1"/>
    <m/>
  </r>
  <r>
    <d v="2025-10-16T00:00:00"/>
    <x v="32"/>
    <x v="1"/>
    <x v="0"/>
    <s v="CAIXA DE QUADRO"/>
    <x v="1"/>
    <x v="1"/>
    <x v="493"/>
    <x v="82"/>
    <x v="956"/>
    <x v="782"/>
    <n v="750"/>
    <x v="55"/>
    <s v="out-2025"/>
    <x v="3"/>
    <x v="0"/>
    <x v="0"/>
    <x v="1"/>
    <x v="65"/>
    <s v="ENTREGUE"/>
    <x v="1"/>
    <m/>
  </r>
  <r>
    <d v="2025-10-16T00:00:00"/>
    <x v="18"/>
    <x v="2"/>
    <x v="0"/>
    <s v="METALON 40 X 30 GALVANIZADO 1,25MM 8,10 KG/BR"/>
    <x v="112"/>
    <x v="1"/>
    <x v="494"/>
    <x v="36"/>
    <x v="957"/>
    <x v="222"/>
    <n v="434.19"/>
    <x v="55"/>
    <s v="out-2025"/>
    <x v="17"/>
    <x v="0"/>
    <x v="0"/>
    <x v="1"/>
    <x v="65"/>
    <s v="ENTREGUE"/>
    <x v="1"/>
    <m/>
  </r>
  <r>
    <d v="2025-10-16T00:00:00"/>
    <x v="18"/>
    <x v="2"/>
    <x v="0"/>
    <s v="METALON 25 X 25 GALVANIZADO 1,25MM 5,72 KG/BR"/>
    <x v="27"/>
    <x v="1"/>
    <x v="494"/>
    <x v="36"/>
    <x v="408"/>
    <x v="222"/>
    <n v="360.06"/>
    <x v="55"/>
    <s v="out-2025"/>
    <x v="17"/>
    <x v="0"/>
    <x v="0"/>
    <x v="1"/>
    <x v="65"/>
    <s v="ENTREGUE"/>
    <x v="1"/>
    <m/>
  </r>
  <r>
    <d v="2025-10-16T00:00:00"/>
    <x v="18"/>
    <x v="2"/>
    <x v="0"/>
    <s v="METALON 20 X 20 GALVANIZADO 1,25MM 4,60 KG/BR"/>
    <x v="50"/>
    <x v="1"/>
    <x v="494"/>
    <x v="36"/>
    <x v="958"/>
    <x v="222"/>
    <n v="190.62"/>
    <x v="55"/>
    <s v="out-2025"/>
    <x v="17"/>
    <x v="0"/>
    <x v="0"/>
    <x v="1"/>
    <x v="65"/>
    <s v="ENTREGUE"/>
    <x v="1"/>
    <m/>
  </r>
  <r>
    <d v="2025-10-16T00:00:00"/>
    <x v="18"/>
    <x v="2"/>
    <x v="0"/>
    <s v="CHAPA GALV.18 -1,25MM 2 X 1,20 -10,20 KG/M2"/>
    <x v="113"/>
    <x v="1"/>
    <x v="494"/>
    <x v="36"/>
    <x v="538"/>
    <x v="531"/>
    <n v="437.57"/>
    <x v="55"/>
    <s v="out-2025"/>
    <x v="17"/>
    <x v="0"/>
    <x v="0"/>
    <x v="1"/>
    <x v="65"/>
    <s v="ENTREGUE"/>
    <x v="1"/>
    <m/>
  </r>
  <r>
    <d v="2025-10-16T00:00:00"/>
    <x v="18"/>
    <x v="2"/>
    <x v="0"/>
    <s v="GONZO C/ABA N - 4 ABA 25MM X 80MM ALTURA"/>
    <x v="2"/>
    <x v="1"/>
    <x v="494"/>
    <x v="36"/>
    <x v="246"/>
    <x v="661"/>
    <n v="34.44"/>
    <x v="55"/>
    <s v="out-2025"/>
    <x v="17"/>
    <x v="0"/>
    <x v="0"/>
    <x v="1"/>
    <x v="65"/>
    <s v="ENTREGUE"/>
    <x v="1"/>
    <m/>
  </r>
  <r>
    <d v="2025-10-16T00:00:00"/>
    <x v="18"/>
    <x v="2"/>
    <x v="0"/>
    <s v="ROLDANA 3&quot; V BUCHA / PARAF"/>
    <x v="7"/>
    <x v="1"/>
    <x v="494"/>
    <x v="36"/>
    <x v="959"/>
    <x v="783"/>
    <n v="44.6"/>
    <x v="55"/>
    <s v="out-2025"/>
    <x v="17"/>
    <x v="0"/>
    <x v="0"/>
    <x v="1"/>
    <x v="65"/>
    <s v="ENTREGUE"/>
    <x v="1"/>
    <m/>
  </r>
  <r>
    <d v="2025-10-16T00:00:00"/>
    <x v="18"/>
    <x v="2"/>
    <x v="0"/>
    <s v="DISCO FLAP 4.1/2 GRAO 40 GRO *CX C/10PC*"/>
    <x v="3"/>
    <x v="1"/>
    <x v="494"/>
    <x v="36"/>
    <x v="960"/>
    <x v="668"/>
    <n v="40.5"/>
    <x v="55"/>
    <s v="out-2025"/>
    <x v="17"/>
    <x v="0"/>
    <x v="0"/>
    <x v="1"/>
    <x v="65"/>
    <s v="ENTREGUE"/>
    <x v="1"/>
    <m/>
  </r>
  <r>
    <d v="2025-10-16T00:00:00"/>
    <x v="18"/>
    <x v="2"/>
    <x v="0"/>
    <s v="CAD.65 C/ABA X30 ALT 6,51 KG 1507 - PERFILADOS EM GERAL -CH. 16"/>
    <x v="101"/>
    <x v="1"/>
    <x v="494"/>
    <x v="36"/>
    <x v="961"/>
    <x v="663"/>
    <n v="131.89260000000002"/>
    <x v="55"/>
    <s v="out-2025"/>
    <x v="17"/>
    <x v="0"/>
    <x v="0"/>
    <x v="1"/>
    <x v="65"/>
    <s v="ENTREGUE"/>
    <x v="1"/>
    <m/>
  </r>
  <r>
    <d v="2025-10-17T00:00:00"/>
    <x v="7"/>
    <x v="1"/>
    <x v="0"/>
    <s v="BARRA CHATA 3/4 X 1/4 - 5,70 KG/BR *"/>
    <x v="114"/>
    <x v="11"/>
    <x v="495"/>
    <x v="36"/>
    <x v="962"/>
    <x v="186"/>
    <n v="132.94"/>
    <x v="56"/>
    <s v="out-2025"/>
    <x v="3"/>
    <x v="0"/>
    <x v="0"/>
    <x v="1"/>
    <x v="67"/>
    <s v="ENTREGUE"/>
    <x v="1"/>
    <m/>
  </r>
  <r>
    <d v="2025-10-17T00:00:00"/>
    <x v="7"/>
    <x v="1"/>
    <x v="0"/>
    <s v="GONZO C/ABA N - 2 ABA 25MM X 55MM ALTURA"/>
    <x v="2"/>
    <x v="1"/>
    <x v="495"/>
    <x v="36"/>
    <x v="963"/>
    <x v="784"/>
    <n v="24.76"/>
    <x v="56"/>
    <s v="out-2025"/>
    <x v="3"/>
    <x v="0"/>
    <x v="0"/>
    <x v="1"/>
    <x v="67"/>
    <s v="ENTREGUE"/>
    <x v="1"/>
    <m/>
  </r>
  <r>
    <d v="2025-10-17T00:00:00"/>
    <x v="21"/>
    <x v="1"/>
    <x v="0"/>
    <s v="CERAMFIX ARGA INTERNA ACI - CZ 20KG"/>
    <x v="28"/>
    <x v="0"/>
    <x v="496"/>
    <x v="63"/>
    <x v="964"/>
    <x v="785"/>
    <n v="248.1"/>
    <x v="56"/>
    <s v="out-2025"/>
    <x v="19"/>
    <x v="0"/>
    <x v="0"/>
    <x v="1"/>
    <x v="67"/>
    <s v="ENTREGUE"/>
    <x v="1"/>
    <m/>
  </r>
  <r>
    <d v="2025-10-17T00:00:00"/>
    <x v="9"/>
    <x v="1"/>
    <x v="0"/>
    <s v="CENSI TUBO DE LIGACAO FLEX.CR.7289"/>
    <x v="1"/>
    <x v="1"/>
    <x v="497"/>
    <x v="3"/>
    <x v="264"/>
    <x v="243"/>
    <n v="22.83"/>
    <x v="56"/>
    <s v="out-2025"/>
    <x v="3"/>
    <x v="0"/>
    <x v="0"/>
    <x v="1"/>
    <x v="67"/>
    <s v="ENTREGUE"/>
    <x v="1"/>
    <m/>
  </r>
  <r>
    <d v="2025-10-17T00:00:00"/>
    <x v="9"/>
    <x v="1"/>
    <x v="0"/>
    <s v="TORALF PARAFUSO B-10 LAT. 75MM C/2 P/BACIA 1070"/>
    <x v="7"/>
    <x v="1"/>
    <x v="497"/>
    <x v="3"/>
    <x v="127"/>
    <x v="131"/>
    <n v="21.8"/>
    <x v="56"/>
    <s v="out-2025"/>
    <x v="3"/>
    <x v="0"/>
    <x v="0"/>
    <x v="1"/>
    <x v="67"/>
    <s v="ENTREGUE"/>
    <x v="1"/>
    <m/>
  </r>
  <r>
    <d v="2025-10-17T00:00:00"/>
    <x v="9"/>
    <x v="1"/>
    <x v="0"/>
    <s v="ASTRA ASSENTO SOFT TPJ/AS - BR1 BRANCO"/>
    <x v="2"/>
    <x v="1"/>
    <x v="497"/>
    <x v="3"/>
    <x v="965"/>
    <x v="786"/>
    <n v="131.44"/>
    <x v="56"/>
    <s v="out-2025"/>
    <x v="3"/>
    <x v="0"/>
    <x v="0"/>
    <x v="1"/>
    <x v="67"/>
    <s v="ENTREGUE"/>
    <x v="1"/>
    <m/>
  </r>
  <r>
    <d v="2025-10-17T00:00:00"/>
    <x v="9"/>
    <x v="1"/>
    <x v="0"/>
    <s v="CEMIX ACABAMENTO C50 1.1/2"/>
    <x v="7"/>
    <x v="1"/>
    <x v="497"/>
    <x v="3"/>
    <x v="117"/>
    <x v="121"/>
    <n v="30.68"/>
    <x v="56"/>
    <s v="out-2025"/>
    <x v="3"/>
    <x v="0"/>
    <x v="0"/>
    <x v="1"/>
    <x v="67"/>
    <s v="ENTREGUE"/>
    <x v="1"/>
    <m/>
  </r>
  <r>
    <d v="2025-10-17T00:00:00"/>
    <x v="9"/>
    <x v="1"/>
    <x v="0"/>
    <s v="CENSI ANEL DE VED.P/BACIA C/GUIA 7490"/>
    <x v="1"/>
    <x v="1"/>
    <x v="497"/>
    <x v="3"/>
    <x v="128"/>
    <x v="132"/>
    <n v="8.17"/>
    <x v="56"/>
    <s v="out-2025"/>
    <x v="3"/>
    <x v="0"/>
    <x v="0"/>
    <x v="1"/>
    <x v="67"/>
    <s v="ENTREGUE"/>
    <x v="1"/>
    <m/>
  </r>
  <r>
    <d v="2025-10-17T00:00:00"/>
    <x v="9"/>
    <x v="1"/>
    <x v="0"/>
    <s v="ASTRA SIFAO SANFONADO UNIVERSAL BR - SSU"/>
    <x v="7"/>
    <x v="1"/>
    <x v="497"/>
    <x v="3"/>
    <x v="966"/>
    <x v="787"/>
    <n v="14.84"/>
    <x v="56"/>
    <s v="out-2025"/>
    <x v="3"/>
    <x v="0"/>
    <x v="0"/>
    <x v="1"/>
    <x v="67"/>
    <s v="ENTREGUE"/>
    <x v="1"/>
    <m/>
  </r>
  <r>
    <d v="2025-10-17T00:00:00"/>
    <x v="39"/>
    <x v="0"/>
    <x v="0"/>
    <s v="AMANCO TUBO 6M ESG. 40MM"/>
    <x v="1"/>
    <x v="1"/>
    <x v="498"/>
    <x v="3"/>
    <x v="967"/>
    <x v="509"/>
    <n v="4.8499999999999996"/>
    <x v="56"/>
    <s v="out-2025"/>
    <x v="3"/>
    <x v="0"/>
    <x v="1"/>
    <x v="1"/>
    <x v="67"/>
    <s v="ENTREGUE"/>
    <x v="1"/>
    <m/>
  </r>
  <r>
    <d v="2025-10-17T00:00:00"/>
    <x v="39"/>
    <x v="0"/>
    <x v="0"/>
    <s v="AMANCO TUBO 6M ESG. 100MM"/>
    <x v="1"/>
    <x v="1"/>
    <x v="498"/>
    <x v="3"/>
    <x v="379"/>
    <x v="547"/>
    <n v="11.83"/>
    <x v="56"/>
    <s v="out-2025"/>
    <x v="3"/>
    <x v="0"/>
    <x v="1"/>
    <x v="1"/>
    <x v="67"/>
    <s v="ENTREGUE"/>
    <x v="1"/>
    <m/>
  </r>
  <r>
    <d v="2025-10-17T00:00:00"/>
    <x v="39"/>
    <x v="0"/>
    <x v="0"/>
    <s v="AMANCO ADESIVO PVC 850G"/>
    <x v="1"/>
    <x v="1"/>
    <x v="498"/>
    <x v="3"/>
    <x v="380"/>
    <x v="315"/>
    <n v="35.76"/>
    <x v="56"/>
    <s v="out-2025"/>
    <x v="3"/>
    <x v="0"/>
    <x v="1"/>
    <x v="1"/>
    <x v="67"/>
    <s v="ENTREGUE"/>
    <x v="1"/>
    <m/>
  </r>
  <r>
    <d v="2025-10-17T00:00:00"/>
    <x v="39"/>
    <x v="0"/>
    <x v="0"/>
    <s v="BLUKIT ACAB.ABS P/VALV.H.MAX/ASTR/DOC. CR"/>
    <x v="7"/>
    <x v="1"/>
    <x v="498"/>
    <x v="3"/>
    <x v="769"/>
    <x v="788"/>
    <n v="99.12"/>
    <x v="56"/>
    <s v="out-2025"/>
    <x v="3"/>
    <x v="0"/>
    <x v="1"/>
    <x v="1"/>
    <x v="67"/>
    <s v="ENTREGUE"/>
    <x v="1"/>
    <m/>
  </r>
  <r>
    <d v="2025-10-17T00:00:00"/>
    <x v="40"/>
    <x v="0"/>
    <x v="0"/>
    <s v="ANDAIME"/>
    <x v="0"/>
    <x v="1"/>
    <x v="499"/>
    <x v="113"/>
    <x v="968"/>
    <x v="206"/>
    <n v="120"/>
    <x v="56"/>
    <s v="out-2025"/>
    <x v="5"/>
    <x v="0"/>
    <x v="0"/>
    <x v="5"/>
    <x v="66"/>
    <s v="ENTREGUE"/>
    <x v="1"/>
    <m/>
  </r>
  <r>
    <d v="2025-10-17T00:00:00"/>
    <x v="40"/>
    <x v="0"/>
    <x v="0"/>
    <s v="PISOS"/>
    <x v="8"/>
    <x v="1"/>
    <x v="499"/>
    <x v="113"/>
    <x v="969"/>
    <x v="84"/>
    <n v="120"/>
    <x v="56"/>
    <s v="out-2025"/>
    <x v="5"/>
    <x v="0"/>
    <x v="0"/>
    <x v="5"/>
    <x v="66"/>
    <s v="ENTREGUE"/>
    <x v="1"/>
    <m/>
  </r>
  <r>
    <d v="2025-10-17T00:00:00"/>
    <x v="40"/>
    <x v="0"/>
    <x v="0"/>
    <s v="DIAGONAIS"/>
    <x v="9"/>
    <x v="1"/>
    <x v="499"/>
    <x v="113"/>
    <x v="277"/>
    <x v="80"/>
    <n v="0"/>
    <x v="56"/>
    <s v="out-2025"/>
    <x v="5"/>
    <x v="0"/>
    <x v="0"/>
    <x v="5"/>
    <x v="66"/>
    <s v="ENTREGUE"/>
    <x v="1"/>
    <m/>
  </r>
  <r>
    <d v="2025-10-17T00:00:00"/>
    <x v="40"/>
    <x v="0"/>
    <x v="0"/>
    <s v="SAPATAS "/>
    <x v="8"/>
    <x v="1"/>
    <x v="499"/>
    <x v="113"/>
    <x v="970"/>
    <x v="86"/>
    <n v="40"/>
    <x v="56"/>
    <s v="out-2025"/>
    <x v="5"/>
    <x v="0"/>
    <x v="0"/>
    <x v="5"/>
    <x v="66"/>
    <s v="ENTREGUE"/>
    <x v="1"/>
    <m/>
  </r>
  <r>
    <d v="2025-10-17T00:00:00"/>
    <x v="41"/>
    <x v="1"/>
    <x v="8"/>
    <s v="ELETROD. ZINCADO MEDIO 3&quot;"/>
    <x v="2"/>
    <x v="1"/>
    <x v="500"/>
    <x v="114"/>
    <x v="971"/>
    <x v="789"/>
    <n v="610.72"/>
    <x v="56"/>
    <s v="out-2025"/>
    <x v="13"/>
    <x v="0"/>
    <x v="1"/>
    <x v="1"/>
    <x v="67"/>
    <s v="ENTREGUE"/>
    <x v="1"/>
    <m/>
  </r>
  <r>
    <d v="2025-10-17T00:00:00"/>
    <x v="41"/>
    <x v="1"/>
    <x v="4"/>
    <s v="CABECOTE DE ALUMINIO 3&quot;"/>
    <x v="7"/>
    <x v="1"/>
    <x v="500"/>
    <x v="114"/>
    <x v="972"/>
    <x v="790"/>
    <n v="29.216000000000001"/>
    <x v="56"/>
    <s v="out-2025"/>
    <x v="13"/>
    <x v="0"/>
    <x v="1"/>
    <x v="1"/>
    <x v="67"/>
    <s v="ENTREGUE"/>
    <x v="1"/>
    <m/>
  </r>
  <r>
    <d v="2025-10-17T00:00:00"/>
    <x v="41"/>
    <x v="1"/>
    <x v="4"/>
    <s v="CURVA ZINCADA 3&quot; X 90"/>
    <x v="7"/>
    <x v="1"/>
    <x v="500"/>
    <x v="114"/>
    <x v="973"/>
    <x v="791"/>
    <n v="124.77800000000001"/>
    <x v="56"/>
    <s v="out-2025"/>
    <x v="13"/>
    <x v="0"/>
    <x v="1"/>
    <x v="1"/>
    <x v="67"/>
    <s v="ENTREGUE"/>
    <x v="1"/>
    <m/>
  </r>
  <r>
    <d v="2025-10-17T00:00:00"/>
    <x v="41"/>
    <x v="1"/>
    <x v="4"/>
    <s v="UNITUBO ZINCADO 3&quot;"/>
    <x v="2"/>
    <x v="1"/>
    <x v="500"/>
    <x v="114"/>
    <x v="974"/>
    <x v="792"/>
    <n v="93.703999999999994"/>
    <x v="56"/>
    <s v="out-2025"/>
    <x v="13"/>
    <x v="0"/>
    <x v="1"/>
    <x v="1"/>
    <x v="67"/>
    <s v="ENTREGUE"/>
    <x v="1"/>
    <m/>
  </r>
  <r>
    <d v="2025-10-17T00:00:00"/>
    <x v="41"/>
    <x v="1"/>
    <x v="4"/>
    <s v="ARAME GALV. N.14 1KG MORLAN"/>
    <x v="7"/>
    <x v="1"/>
    <x v="500"/>
    <x v="114"/>
    <x v="975"/>
    <x v="793"/>
    <n v="34.659999999999997"/>
    <x v="56"/>
    <s v="out-2025"/>
    <x v="13"/>
    <x v="0"/>
    <x v="1"/>
    <x v="1"/>
    <x v="67"/>
    <s v="ENTREGUE"/>
    <x v="1"/>
    <m/>
  </r>
  <r>
    <d v="2025-10-17T00:00:00"/>
    <x v="24"/>
    <x v="2"/>
    <x v="1"/>
    <s v="PAINEL METALICO DIVERSOS 1.00x1.50m"/>
    <x v="9"/>
    <x v="1"/>
    <x v="501"/>
    <x v="33"/>
    <x v="203"/>
    <x v="64"/>
    <n v="82.800000000000011"/>
    <x v="56"/>
    <s v="out-2025"/>
    <x v="3"/>
    <x v="0"/>
    <x v="1"/>
    <x v="5"/>
    <x v="66"/>
    <s v="ENTREGUE"/>
    <x v="1"/>
    <m/>
  </r>
  <r>
    <d v="2025-10-17T00:00:00"/>
    <x v="24"/>
    <x v="2"/>
    <x v="1"/>
    <s v="PISO METALICO METALSAFE 0.30x1.50m"/>
    <x v="14"/>
    <x v="1"/>
    <x v="501"/>
    <x v="33"/>
    <x v="182"/>
    <x v="177"/>
    <n v="103.5"/>
    <x v="56"/>
    <s v="out-2025"/>
    <x v="3"/>
    <x v="0"/>
    <x v="1"/>
    <x v="5"/>
    <x v="66"/>
    <s v="ENTREGUE"/>
    <x v="1"/>
    <m/>
  </r>
  <r>
    <d v="2025-10-17T00:00:00"/>
    <x v="24"/>
    <x v="2"/>
    <x v="1"/>
    <s v="SAPATA DIVERSOS AJUSTAVEL"/>
    <x v="2"/>
    <x v="1"/>
    <x v="501"/>
    <x v="33"/>
    <x v="476"/>
    <x v="21"/>
    <n v="73.599999999999994"/>
    <x v="56"/>
    <s v="out-2025"/>
    <x v="3"/>
    <x v="0"/>
    <x v="1"/>
    <x v="5"/>
    <x v="66"/>
    <s v="ENTREGUE"/>
    <x v="1"/>
    <m/>
  </r>
  <r>
    <d v="2025-10-17T00:00:00"/>
    <x v="24"/>
    <x v="2"/>
    <x v="1"/>
    <s v="DIAGONAL METALICA DIVERSOS 2.12m"/>
    <x v="7"/>
    <x v="1"/>
    <x v="501"/>
    <x v="33"/>
    <x v="202"/>
    <x v="176"/>
    <n v="6.9"/>
    <x v="56"/>
    <s v="out-2025"/>
    <x v="3"/>
    <x v="0"/>
    <x v="1"/>
    <x v="5"/>
    <x v="66"/>
    <s v="ENTREGUE"/>
    <x v="1"/>
    <m/>
  </r>
  <r>
    <d v="2025-10-17T00:00:00"/>
    <x v="24"/>
    <x v="2"/>
    <x v="1"/>
    <s v="GUARDA CORPO S/ PORTA C/ ROD. METALSAFE 1.50m"/>
    <x v="2"/>
    <x v="1"/>
    <x v="501"/>
    <x v="33"/>
    <x v="477"/>
    <x v="191"/>
    <n v="119.6"/>
    <x v="56"/>
    <s v="out-2025"/>
    <x v="3"/>
    <x v="0"/>
    <x v="1"/>
    <x v="5"/>
    <x v="66"/>
    <s v="ENTREGUE"/>
    <x v="1"/>
    <m/>
  </r>
  <r>
    <d v="2025-10-17T00:00:00"/>
    <x v="24"/>
    <x v="2"/>
    <x v="1"/>
    <s v="ESCADA METALICA DIVERSOS 2.00m"/>
    <x v="1"/>
    <x v="1"/>
    <x v="501"/>
    <x v="33"/>
    <x v="221"/>
    <x v="191"/>
    <n v="29.9"/>
    <x v="56"/>
    <s v="out-2025"/>
    <x v="3"/>
    <x v="0"/>
    <x v="1"/>
    <x v="5"/>
    <x v="66"/>
    <s v="ENTREGUE"/>
    <x v="1"/>
    <m/>
  </r>
  <r>
    <d v="2025-10-17T00:00:00"/>
    <x v="24"/>
    <x v="2"/>
    <x v="1"/>
    <s v="BARRA LIGACAO METALSAFE 1.50m A"/>
    <x v="7"/>
    <x v="1"/>
    <x v="501"/>
    <x v="33"/>
    <x v="205"/>
    <x v="176"/>
    <n v="6.9"/>
    <x v="56"/>
    <s v="out-2025"/>
    <x v="3"/>
    <x v="0"/>
    <x v="1"/>
    <x v="5"/>
    <x v="66"/>
    <s v="ENTREGUE"/>
    <x v="1"/>
    <m/>
  </r>
  <r>
    <d v="2025-10-17T00:00:00"/>
    <x v="24"/>
    <x v="2"/>
    <x v="1"/>
    <s v="ESCADA METALICA DIVERSOS 1.00m"/>
    <x v="1"/>
    <x v="1"/>
    <x v="501"/>
    <x v="33"/>
    <x v="976"/>
    <x v="191"/>
    <n v="29.9"/>
    <x v="56"/>
    <s v="out-2025"/>
    <x v="3"/>
    <x v="0"/>
    <x v="1"/>
    <x v="5"/>
    <x v="66"/>
    <s v="ENTREGUE"/>
    <x v="1"/>
    <m/>
  </r>
  <r>
    <d v="2025-10-17T00:00:00"/>
    <x v="24"/>
    <x v="2"/>
    <x v="1"/>
    <s v="FRETE"/>
    <x v="1"/>
    <x v="1"/>
    <x v="501"/>
    <x v="33"/>
    <x v="32"/>
    <x v="179"/>
    <n v="80"/>
    <x v="56"/>
    <s v="out-2025"/>
    <x v="3"/>
    <x v="0"/>
    <x v="1"/>
    <x v="5"/>
    <x v="66"/>
    <s v="ENTREGUE"/>
    <x v="1"/>
    <m/>
  </r>
  <r>
    <d v="2025-10-17T00:00:00"/>
    <x v="24"/>
    <x v="2"/>
    <x v="1"/>
    <s v="ESCORA METALICA DIVERSOS DE 2.0 A 3.1"/>
    <x v="3"/>
    <x v="1"/>
    <x v="502"/>
    <x v="33"/>
    <x v="977"/>
    <x v="794"/>
    <n v="195.5"/>
    <x v="56"/>
    <s v="out-2025"/>
    <x v="3"/>
    <x v="0"/>
    <x v="1"/>
    <x v="5"/>
    <x v="66"/>
    <s v="ENTREGUE"/>
    <x v="1"/>
    <m/>
  </r>
  <r>
    <d v="2025-10-17T00:00:00"/>
    <x v="39"/>
    <x v="0"/>
    <x v="0"/>
    <s v="BLOCO DE CONCRETO VEDAÇÃO VAZADO - 19X19X39CM"/>
    <x v="5"/>
    <x v="1"/>
    <x v="503"/>
    <x v="22"/>
    <x v="978"/>
    <x v="128"/>
    <n v="273"/>
    <x v="56"/>
    <s v="out-2025"/>
    <x v="43"/>
    <x v="0"/>
    <x v="1"/>
    <x v="5"/>
    <x v="66"/>
    <s v="ENTREGUE"/>
    <x v="1"/>
    <m/>
  </r>
  <r>
    <d v="2025-10-17T00:00:00"/>
    <x v="39"/>
    <x v="0"/>
    <x v="0"/>
    <s v="CANALETA DE CONCRETO 19X19X39 CM"/>
    <x v="3"/>
    <x v="1"/>
    <x v="503"/>
    <x v="22"/>
    <x v="979"/>
    <x v="795"/>
    <n v="58.3"/>
    <x v="56"/>
    <s v="out-2025"/>
    <x v="43"/>
    <x v="0"/>
    <x v="1"/>
    <x v="5"/>
    <x v="66"/>
    <s v="ENTREGUE"/>
    <x v="1"/>
    <m/>
  </r>
  <r>
    <d v="2025-10-17T00:00:00"/>
    <x v="39"/>
    <x v="0"/>
    <x v="0"/>
    <s v="VERGALHAO CA50 10MM (3/8)"/>
    <x v="9"/>
    <x v="1"/>
    <x v="503"/>
    <x v="22"/>
    <x v="980"/>
    <x v="796"/>
    <n v="380.21999999999997"/>
    <x v="56"/>
    <s v="out-2025"/>
    <x v="43"/>
    <x v="0"/>
    <x v="1"/>
    <x v="5"/>
    <x v="66"/>
    <s v="ENTREGUE"/>
    <x v="1"/>
    <m/>
  </r>
  <r>
    <d v="2025-10-17T00:00:00"/>
    <x v="39"/>
    <x v="0"/>
    <x v="0"/>
    <s v="VERGALHAO CA60 5MM (7/32)"/>
    <x v="14"/>
    <x v="1"/>
    <x v="503"/>
    <x v="22"/>
    <x v="981"/>
    <x v="797"/>
    <n v="85.850000000000009"/>
    <x v="56"/>
    <s v="out-2025"/>
    <x v="43"/>
    <x v="0"/>
    <x v="1"/>
    <x v="5"/>
    <x v="66"/>
    <s v="ENTREGUE"/>
    <x v="1"/>
    <m/>
  </r>
  <r>
    <d v="2025-10-17T00:00:00"/>
    <x v="39"/>
    <x v="0"/>
    <x v="0"/>
    <s v="ARAME RECOZIDO TORCIDO"/>
    <x v="1"/>
    <x v="11"/>
    <x v="503"/>
    <x v="22"/>
    <x v="982"/>
    <x v="798"/>
    <n v="16.45"/>
    <x v="56"/>
    <s v="out-2025"/>
    <x v="43"/>
    <x v="0"/>
    <x v="1"/>
    <x v="5"/>
    <x v="66"/>
    <s v="ENTREGUE"/>
    <x v="1"/>
    <m/>
  </r>
  <r>
    <d v="2025-10-17T00:00:00"/>
    <x v="39"/>
    <x v="0"/>
    <x v="0"/>
    <s v="CIMENTOCNSENTREGACIMENTO CPII 50KG LIZ/"/>
    <x v="3"/>
    <x v="1"/>
    <x v="503"/>
    <x v="22"/>
    <x v="482"/>
    <x v="524"/>
    <n v="369"/>
    <x v="56"/>
    <s v="out-2025"/>
    <x v="43"/>
    <x v="0"/>
    <x v="1"/>
    <x v="5"/>
    <x v="66"/>
    <s v="ENTREGUE"/>
    <x v="1"/>
    <m/>
  </r>
  <r>
    <d v="2025-10-17T00:00:00"/>
    <x v="39"/>
    <x v="0"/>
    <x v="0"/>
    <s v="TABUA DE PINUS 30CMX3MTX2MM"/>
    <x v="4"/>
    <x v="1"/>
    <x v="503"/>
    <x v="22"/>
    <x v="983"/>
    <x v="799"/>
    <n v="122.13"/>
    <x v="56"/>
    <s v="out-2025"/>
    <x v="43"/>
    <x v="0"/>
    <x v="1"/>
    <x v="5"/>
    <x v="66"/>
    <s v="ENTREGUE"/>
    <x v="1"/>
    <m/>
  </r>
  <r>
    <d v="2025-10-17T00:00:00"/>
    <x v="39"/>
    <x v="0"/>
    <x v="0"/>
    <s v="SARRAFO PINUS BRUTO 10CMX3MT"/>
    <x v="2"/>
    <x v="1"/>
    <x v="503"/>
    <x v="22"/>
    <x v="984"/>
    <x v="800"/>
    <n v="49.32"/>
    <x v="56"/>
    <s v="out-2025"/>
    <x v="43"/>
    <x v="0"/>
    <x v="1"/>
    <x v="5"/>
    <x v="66"/>
    <s v="ENTREGUE"/>
    <x v="1"/>
    <m/>
  </r>
  <r>
    <d v="2025-10-17T00:00:00"/>
    <x v="39"/>
    <x v="0"/>
    <x v="0"/>
    <s v="PREGO POLIDO GERDAU C/C 18 X 27"/>
    <x v="1"/>
    <x v="11"/>
    <x v="503"/>
    <x v="22"/>
    <x v="985"/>
    <x v="801"/>
    <n v="14.85"/>
    <x v="56"/>
    <s v="out-2025"/>
    <x v="43"/>
    <x v="0"/>
    <x v="1"/>
    <x v="5"/>
    <x v="66"/>
    <s v="ENTREGUE"/>
    <x v="1"/>
    <m/>
  </r>
  <r>
    <d v="2025-10-17T00:00:00"/>
    <x v="32"/>
    <x v="1"/>
    <x v="0"/>
    <s v="CX PASSAGEM BRUM 400X300X170 BCO BRBO 10"/>
    <x v="7"/>
    <x v="1"/>
    <x v="504"/>
    <x v="30"/>
    <x v="986"/>
    <x v="802"/>
    <n v="327.8"/>
    <x v="56"/>
    <s v="out-2025"/>
    <x v="3"/>
    <x v="0"/>
    <x v="1"/>
    <x v="1"/>
    <x v="67"/>
    <s v="ENTREGUE"/>
    <x v="1"/>
    <m/>
  </r>
  <r>
    <d v="2025-10-17T00:00:00"/>
    <x v="21"/>
    <x v="1"/>
    <x v="0"/>
    <s v="FUTURA STANDARD SUPER RENDIMENTO BRANCO 18L"/>
    <x v="1"/>
    <x v="1"/>
    <x v="505"/>
    <x v="13"/>
    <x v="223"/>
    <x v="803"/>
    <n v="249.39"/>
    <x v="56"/>
    <s v="out-2025"/>
    <x v="3"/>
    <x v="0"/>
    <x v="1"/>
    <x v="1"/>
    <x v="67"/>
    <s v="ENTREGUE"/>
    <x v="1"/>
    <m/>
  </r>
  <r>
    <d v="2025-10-17T00:00:00"/>
    <x v="7"/>
    <x v="1"/>
    <x v="0"/>
    <s v="DISCO ABRASIVO DESBASTE METAL4.1/2X7/8X6.0"/>
    <x v="7"/>
    <x v="1"/>
    <x v="506"/>
    <x v="87"/>
    <x v="987"/>
    <x v="113"/>
    <n v="20"/>
    <x v="56"/>
    <s v="out-2025"/>
    <x v="1"/>
    <x v="0"/>
    <x v="0"/>
    <x v="1"/>
    <x v="67"/>
    <s v="ENTREGUE"/>
    <x v="1"/>
    <m/>
  </r>
  <r>
    <d v="2025-10-17T00:00:00"/>
    <x v="7"/>
    <x v="1"/>
    <x v="0"/>
    <s v="STANLEY - DISCO FLAP DE ZIRCONIA 4 1/2X7/8G40"/>
    <x v="2"/>
    <x v="1"/>
    <x v="506"/>
    <x v="87"/>
    <x v="988"/>
    <x v="112"/>
    <n v="52"/>
    <x v="56"/>
    <s v="out-2025"/>
    <x v="1"/>
    <x v="0"/>
    <x v="0"/>
    <x v="1"/>
    <x v="67"/>
    <s v="ENTREGUE"/>
    <x v="1"/>
    <m/>
  </r>
  <r>
    <d v="2025-10-17T00:00:00"/>
    <x v="7"/>
    <x v="1"/>
    <x v="0"/>
    <s v="CIFARELLI - ELETRODO 6013 2,50MM CX KG"/>
    <x v="67"/>
    <x v="11"/>
    <x v="506"/>
    <x v="87"/>
    <x v="989"/>
    <x v="300"/>
    <n v="57"/>
    <x v="56"/>
    <s v="out-2025"/>
    <x v="1"/>
    <x v="0"/>
    <x v="0"/>
    <x v="1"/>
    <x v="67"/>
    <s v="ENTREGUE"/>
    <x v="1"/>
    <m/>
  </r>
  <r>
    <d v="2025-10-17T00:00:00"/>
    <x v="7"/>
    <x v="1"/>
    <x v="0"/>
    <s v="TEKBOND - TINTA SPRAY ALUMINIO ALTATEMPERATURA"/>
    <x v="4"/>
    <x v="1"/>
    <x v="506"/>
    <x v="87"/>
    <x v="990"/>
    <x v="145"/>
    <n v="99"/>
    <x v="56"/>
    <s v="out-2025"/>
    <x v="1"/>
    <x v="0"/>
    <x v="0"/>
    <x v="1"/>
    <x v="67"/>
    <s v="ENTREGUE"/>
    <x v="1"/>
    <m/>
  </r>
  <r>
    <d v="2025-10-20T00:00:00"/>
    <x v="39"/>
    <x v="0"/>
    <x v="6"/>
    <s v="FUTURIT ESM SINT FOSCO GL GRAFITE"/>
    <x v="1"/>
    <x v="1"/>
    <x v="507"/>
    <x v="77"/>
    <x v="991"/>
    <x v="513"/>
    <n v="120"/>
    <x v="57"/>
    <s v="out-2025"/>
    <x v="1"/>
    <x v="0"/>
    <x v="1"/>
    <x v="1"/>
    <x v="66"/>
    <s v="ENTREGUE"/>
    <x v="1"/>
    <m/>
  </r>
  <r>
    <d v="2025-10-20T00:00:00"/>
    <x v="39"/>
    <x v="0"/>
    <x v="6"/>
    <s v="SAYERLACK AGUA RAZ LITRO"/>
    <x v="1"/>
    <x v="1"/>
    <x v="507"/>
    <x v="77"/>
    <x v="992"/>
    <x v="427"/>
    <n v="18"/>
    <x v="57"/>
    <s v="out-2025"/>
    <x v="1"/>
    <x v="0"/>
    <x v="1"/>
    <x v="1"/>
    <x v="66"/>
    <s v="ENTREGUE"/>
    <x v="1"/>
    <m/>
  </r>
  <r>
    <d v="2025-10-20T00:00:00"/>
    <x v="39"/>
    <x v="0"/>
    <x v="6"/>
    <s v="TRINCHA TIGRE 500 2 1/2"/>
    <x v="1"/>
    <x v="1"/>
    <x v="507"/>
    <x v="77"/>
    <x v="521"/>
    <x v="106"/>
    <n v="8"/>
    <x v="57"/>
    <s v="out-2025"/>
    <x v="1"/>
    <x v="0"/>
    <x v="1"/>
    <x v="1"/>
    <x v="66"/>
    <s v="ENTREGUE"/>
    <x v="1"/>
    <m/>
  </r>
  <r>
    <d v="2025-10-20T00:00:00"/>
    <x v="39"/>
    <x v="0"/>
    <x v="6"/>
    <s v="ROLO ANTIRESPINGO TIGRE 1377/9CMS."/>
    <x v="1"/>
    <x v="1"/>
    <x v="507"/>
    <x v="77"/>
    <x v="993"/>
    <x v="113"/>
    <n v="10"/>
    <x v="57"/>
    <s v="out-2025"/>
    <x v="1"/>
    <x v="0"/>
    <x v="1"/>
    <x v="1"/>
    <x v="66"/>
    <s v="ENTREGUE"/>
    <x v="1"/>
    <m/>
  </r>
  <r>
    <d v="2025-10-20T00:00:00"/>
    <x v="39"/>
    <x v="0"/>
    <x v="1"/>
    <s v="CAÇAMBA"/>
    <x v="1"/>
    <x v="1"/>
    <x v="508"/>
    <x v="115"/>
    <x v="1"/>
    <x v="26"/>
    <n v="850"/>
    <x v="57"/>
    <s v="out-2025"/>
    <x v="5"/>
    <x v="0"/>
    <x v="0"/>
    <x v="2"/>
    <x v="56"/>
    <s v="ENTREGUE"/>
    <x v="1"/>
    <m/>
  </r>
  <r>
    <d v="2025-10-20T00:00:00"/>
    <x v="12"/>
    <x v="1"/>
    <x v="0"/>
    <s v="SAPO A GASOLINA DIARIA "/>
    <x v="4"/>
    <x v="1"/>
    <x v="509"/>
    <x v="21"/>
    <x v="994"/>
    <x v="565"/>
    <n v="660"/>
    <x v="57"/>
    <s v="out-2025"/>
    <x v="9"/>
    <x v="0"/>
    <x v="0"/>
    <x v="2"/>
    <x v="56"/>
    <s v="ENTREGUE"/>
    <x v="1"/>
    <m/>
  </r>
  <r>
    <d v="2025-10-20T00:00:00"/>
    <x v="12"/>
    <x v="1"/>
    <x v="0"/>
    <s v="FRETE"/>
    <x v="1"/>
    <x v="1"/>
    <x v="509"/>
    <x v="21"/>
    <x v="32"/>
    <x v="79"/>
    <n v="65"/>
    <x v="57"/>
    <s v="out-2025"/>
    <x v="9"/>
    <x v="0"/>
    <x v="0"/>
    <x v="2"/>
    <x v="56"/>
    <s v="ENTREGUE"/>
    <x v="1"/>
    <m/>
  </r>
  <r>
    <d v="2025-10-20T00:00:00"/>
    <x v="39"/>
    <x v="0"/>
    <x v="0"/>
    <s v="AREIA ENSACADA 20KG"/>
    <x v="30"/>
    <x v="0"/>
    <x v="510"/>
    <x v="116"/>
    <x v="995"/>
    <x v="184"/>
    <n v="390"/>
    <x v="57"/>
    <s v="out-2025"/>
    <x v="3"/>
    <x v="0"/>
    <x v="1"/>
    <x v="1"/>
    <x v="66"/>
    <s v="ENTREGUE"/>
    <x v="1"/>
    <m/>
  </r>
  <r>
    <d v="2025-10-20T00:00:00"/>
    <x v="39"/>
    <x v="0"/>
    <x v="0"/>
    <s v="PEDRA N°1 - 20KG ENSACADA"/>
    <x v="0"/>
    <x v="0"/>
    <x v="510"/>
    <x v="116"/>
    <x v="996"/>
    <x v="184"/>
    <n v="130"/>
    <x v="57"/>
    <s v="out-2025"/>
    <x v="3"/>
    <x v="0"/>
    <x v="1"/>
    <x v="1"/>
    <x v="66"/>
    <s v="ENTREGUE"/>
    <x v="1"/>
    <m/>
  </r>
  <r>
    <d v="2025-10-20T00:00:00"/>
    <x v="39"/>
    <x v="0"/>
    <x v="0"/>
    <s v="DISCO DE SERRA MADEIRA 24D 110MM 60864 CORTAG"/>
    <x v="1"/>
    <x v="1"/>
    <x v="510"/>
    <x v="116"/>
    <x v="997"/>
    <x v="804"/>
    <n v="24.9"/>
    <x v="57"/>
    <s v="out-2025"/>
    <x v="3"/>
    <x v="0"/>
    <x v="1"/>
    <x v="1"/>
    <x v="66"/>
    <s v="ENTREGUE"/>
    <x v="1"/>
    <m/>
  </r>
  <r>
    <d v="2025-10-20T00:00:00"/>
    <x v="39"/>
    <x v="0"/>
    <x v="0"/>
    <s v="DISCO DIAMA. SEGMENTADO PLUS 4.3/8&quot; X 20MM 1558 FELSEN"/>
    <x v="7"/>
    <x v="1"/>
    <x v="510"/>
    <x v="116"/>
    <x v="998"/>
    <x v="805"/>
    <n v="39.799999999999997"/>
    <x v="57"/>
    <s v="out-2025"/>
    <x v="3"/>
    <x v="0"/>
    <x v="1"/>
    <x v="1"/>
    <x v="66"/>
    <s v="ENTREGUE"/>
    <x v="1"/>
    <m/>
  </r>
  <r>
    <d v="2025-10-20T00:00:00"/>
    <x v="39"/>
    <x v="0"/>
    <x v="0"/>
    <s v="ENXADA LARGA FORJADA 1;5L"/>
    <x v="1"/>
    <x v="1"/>
    <x v="511"/>
    <x v="22"/>
    <x v="999"/>
    <x v="330"/>
    <n v="63.99"/>
    <x v="57"/>
    <s v="out-2025"/>
    <x v="19"/>
    <x v="0"/>
    <x v="1"/>
    <x v="1"/>
    <x v="66"/>
    <s v="ENTREGUE"/>
    <x v="1"/>
    <m/>
  </r>
  <r>
    <d v="2025-10-20T00:00:00"/>
    <x v="39"/>
    <x v="0"/>
    <x v="0"/>
    <s v="MARRETA TENACE C/CABO"/>
    <x v="1"/>
    <x v="1"/>
    <x v="511"/>
    <x v="22"/>
    <x v="1000"/>
    <x v="806"/>
    <n v="65.069999999999993"/>
    <x v="57"/>
    <s v="out-2025"/>
    <x v="19"/>
    <x v="0"/>
    <x v="1"/>
    <x v="1"/>
    <x v="66"/>
    <s v="ENTREGUE"/>
    <x v="1"/>
    <m/>
  </r>
  <r>
    <d v="2025-10-20T00:00:00"/>
    <x v="39"/>
    <x v="0"/>
    <x v="0"/>
    <s v="CARRINHO MAO 55 LITROS"/>
    <x v="1"/>
    <x v="1"/>
    <x v="511"/>
    <x v="22"/>
    <x v="590"/>
    <x v="807"/>
    <n v="179.9"/>
    <x v="57"/>
    <s v="out-2025"/>
    <x v="19"/>
    <x v="0"/>
    <x v="1"/>
    <x v="1"/>
    <x v="66"/>
    <s v="ENTREGUE"/>
    <x v="1"/>
    <m/>
  </r>
  <r>
    <d v="2025-10-20T00:00:00"/>
    <x v="33"/>
    <x v="2"/>
    <x v="0"/>
    <s v="GIRICA CARRINHO DE MAO - 60"/>
    <x v="1"/>
    <x v="1"/>
    <x v="512"/>
    <x v="22"/>
    <x v="1001"/>
    <x v="299"/>
    <n v="339.9"/>
    <x v="57"/>
    <s v="out-2025"/>
    <x v="19"/>
    <x v="0"/>
    <x v="0"/>
    <x v="1"/>
    <x v="66"/>
    <s v="ENTREGUE"/>
    <x v="1"/>
    <m/>
  </r>
  <r>
    <d v="2025-10-20T00:00:00"/>
    <x v="33"/>
    <x v="2"/>
    <x v="0"/>
    <s v="PA AJUNTADEIRA BICO NR3 COM CABO"/>
    <x v="1"/>
    <x v="1"/>
    <x v="512"/>
    <x v="22"/>
    <x v="1002"/>
    <x v="808"/>
    <n v="38.17"/>
    <x v="57"/>
    <s v="out-2025"/>
    <x v="19"/>
    <x v="0"/>
    <x v="0"/>
    <x v="1"/>
    <x v="66"/>
    <s v="ENTREGUE"/>
    <x v="1"/>
    <m/>
  </r>
  <r>
    <d v="2025-10-20T00:00:00"/>
    <x v="15"/>
    <x v="1"/>
    <x v="0"/>
    <s v="ADERE FITA CREPE 24X50M"/>
    <x v="7"/>
    <x v="1"/>
    <x v="513"/>
    <x v="13"/>
    <x v="716"/>
    <x v="365"/>
    <n v="11.98"/>
    <x v="57"/>
    <s v="out-2025"/>
    <x v="3"/>
    <x v="0"/>
    <x v="0"/>
    <x v="1"/>
    <x v="66"/>
    <s v="ENTREGUE"/>
    <x v="1"/>
    <m/>
  </r>
  <r>
    <d v="2025-10-20T00:00:00"/>
    <x v="15"/>
    <x v="1"/>
    <x v="0"/>
    <s v="FUTURA PREMIUM TINTA PARA PISO AZUL 18L"/>
    <x v="1"/>
    <x v="14"/>
    <x v="513"/>
    <x v="13"/>
    <x v="322"/>
    <x v="204"/>
    <n v="249.9"/>
    <x v="57"/>
    <s v="out-2025"/>
    <x v="3"/>
    <x v="0"/>
    <x v="0"/>
    <x v="1"/>
    <x v="66"/>
    <s v="ENTREGUE"/>
    <x v="1"/>
    <m/>
  </r>
  <r>
    <d v="2025-10-20T00:00:00"/>
    <x v="15"/>
    <x v="1"/>
    <x v="0"/>
    <s v="UNIPEGA PU40 MULTIUSO CINZA CARTUCHO 215ML/360G NOVO"/>
    <x v="9"/>
    <x v="1"/>
    <x v="513"/>
    <x v="13"/>
    <x v="1003"/>
    <x v="809"/>
    <n v="113.94"/>
    <x v="57"/>
    <s v="out-2025"/>
    <x v="3"/>
    <x v="0"/>
    <x v="0"/>
    <x v="1"/>
    <x v="66"/>
    <s v="ENTREGUE"/>
    <x v="1"/>
    <m/>
  </r>
  <r>
    <d v="2025-10-20T00:00:00"/>
    <x v="18"/>
    <x v="2"/>
    <x v="0"/>
    <s v="CALHA 2X32W 150005"/>
    <x v="32"/>
    <x v="1"/>
    <x v="514"/>
    <x v="28"/>
    <x v="104"/>
    <x v="105"/>
    <n v="742"/>
    <x v="57"/>
    <s v="out-2025"/>
    <x v="17"/>
    <x v="0"/>
    <x v="0"/>
    <x v="1"/>
    <x v="66"/>
    <s v="ENTREGUE"/>
    <x v="1"/>
    <m/>
  </r>
  <r>
    <d v="2025-10-20T00:00:00"/>
    <x v="18"/>
    <x v="2"/>
    <x v="0"/>
    <s v="LAMP. TUBO LED 20,5W 6500K T8 BIV TASCHIBRA"/>
    <x v="30"/>
    <x v="1"/>
    <x v="514"/>
    <x v="28"/>
    <x v="105"/>
    <x v="106"/>
    <n v="480"/>
    <x v="57"/>
    <s v="out-2025"/>
    <x v="17"/>
    <x v="0"/>
    <x v="0"/>
    <x v="1"/>
    <x v="66"/>
    <s v="ENTREGUE"/>
    <x v="1"/>
    <m/>
  </r>
  <r>
    <d v="2025-10-20T00:00:00"/>
    <x v="18"/>
    <x v="2"/>
    <x v="0"/>
    <s v="LUMINARIA 2X32/40W DIFUSOR ACRILICO 84005"/>
    <x v="17"/>
    <x v="1"/>
    <x v="514"/>
    <x v="28"/>
    <x v="471"/>
    <x v="258"/>
    <n v="1080"/>
    <x v="57"/>
    <s v="out-2025"/>
    <x v="17"/>
    <x v="0"/>
    <x v="0"/>
    <x v="1"/>
    <x v="66"/>
    <s v="ENTREGUE"/>
    <x v="1"/>
    <m/>
  </r>
  <r>
    <d v="2025-10-20T00:00:00"/>
    <x v="4"/>
    <x v="2"/>
    <x v="1"/>
    <s v="CAÇAMBA"/>
    <x v="1"/>
    <x v="1"/>
    <x v="515"/>
    <x v="6"/>
    <x v="214"/>
    <x v="24"/>
    <n v="200"/>
    <x v="57"/>
    <s v="out-2025"/>
    <x v="1"/>
    <x v="0"/>
    <x v="0"/>
    <x v="1"/>
    <x v="66"/>
    <s v="ENTREGUE"/>
    <x v="1"/>
    <m/>
  </r>
  <r>
    <d v="2025-10-20T00:00:00"/>
    <x v="18"/>
    <x v="2"/>
    <x v="4"/>
    <s v="ABRACADEIRA D C/CUNHA PERFILACO B 3/4 C/100"/>
    <x v="1"/>
    <x v="1"/>
    <x v="516"/>
    <x v="30"/>
    <x v="598"/>
    <x v="683"/>
    <n v="42.5"/>
    <x v="57"/>
    <s v="out-2025"/>
    <x v="3"/>
    <x v="0"/>
    <x v="1"/>
    <x v="2"/>
    <x v="56"/>
    <s v="ENTREGUE"/>
    <x v="1"/>
    <m/>
  </r>
  <r>
    <d v="2025-10-20T00:00:00"/>
    <x v="18"/>
    <x v="2"/>
    <x v="4"/>
    <s v="BARRAM BIFASICO CEMARPLAST II 4385 DIN 16 100A"/>
    <x v="7"/>
    <x v="1"/>
    <x v="516"/>
    <x v="30"/>
    <x v="1004"/>
    <x v="810"/>
    <n v="287.8"/>
    <x v="57"/>
    <s v="out-2025"/>
    <x v="3"/>
    <x v="0"/>
    <x v="1"/>
    <x v="2"/>
    <x v="56"/>
    <s v="ENTREGUE"/>
    <x v="1"/>
    <m/>
  </r>
  <r>
    <d v="2025-10-20T00:00:00"/>
    <x v="18"/>
    <x v="2"/>
    <x v="4"/>
    <s v="CONDUITE PRE-ZINCADO B LEVE 3/4"/>
    <x v="28"/>
    <x v="1"/>
    <x v="516"/>
    <x v="30"/>
    <x v="154"/>
    <x v="811"/>
    <n v="198"/>
    <x v="57"/>
    <s v="out-2025"/>
    <x v="3"/>
    <x v="0"/>
    <x v="1"/>
    <x v="2"/>
    <x v="56"/>
    <s v="ENTREGUE"/>
    <x v="1"/>
    <m/>
  </r>
  <r>
    <d v="2025-10-20T00:00:00"/>
    <x v="18"/>
    <x v="2"/>
    <x v="4"/>
    <s v="DISJUNTOR BIPOLAR LUKMA DIN C 25A"/>
    <x v="17"/>
    <x v="1"/>
    <x v="516"/>
    <x v="30"/>
    <x v="1005"/>
    <x v="812"/>
    <n v="247.20000000000002"/>
    <x v="57"/>
    <s v="out-2025"/>
    <x v="3"/>
    <x v="0"/>
    <x v="1"/>
    <x v="2"/>
    <x v="56"/>
    <s v="ENTREGUE"/>
    <x v="1"/>
    <m/>
  </r>
  <r>
    <d v="2025-10-21T00:00:00"/>
    <x v="32"/>
    <x v="1"/>
    <x v="4"/>
    <s v="Caixa de Passagem e Inspeção Polipropileno Elétrica Preto 4,5L Taf"/>
    <x v="7"/>
    <x v="1"/>
    <x v="517"/>
    <x v="112"/>
    <x v="1006"/>
    <x v="813"/>
    <n v="119.08"/>
    <x v="58"/>
    <s v="out-2025"/>
    <x v="3"/>
    <x v="0"/>
    <x v="0"/>
    <x v="2"/>
    <x v="68"/>
    <s v="ENTREGUE"/>
    <x v="1"/>
    <m/>
  </r>
  <r>
    <d v="2025-10-21T00:00:00"/>
    <x v="32"/>
    <x v="1"/>
    <x v="4"/>
    <s v="frete"/>
    <x v="1"/>
    <x v="1"/>
    <x v="517"/>
    <x v="112"/>
    <x v="32"/>
    <x v="814"/>
    <n v="14.99"/>
    <x v="58"/>
    <s v="out-2025"/>
    <x v="3"/>
    <x v="0"/>
    <x v="0"/>
    <x v="2"/>
    <x v="68"/>
    <s v="ENTREGUE"/>
    <x v="1"/>
    <m/>
  </r>
  <r>
    <d v="2025-10-21T00:00:00"/>
    <x v="15"/>
    <x v="1"/>
    <x v="0"/>
    <s v="GRAMA ESMERALDA, COM DESCARGA E ESTACAS."/>
    <x v="1"/>
    <x v="1"/>
    <x v="518"/>
    <x v="88"/>
    <x v="1007"/>
    <x v="815"/>
    <n v="1050"/>
    <x v="58"/>
    <s v="out-2025"/>
    <x v="5"/>
    <x v="0"/>
    <x v="0"/>
    <x v="10"/>
    <x v="69"/>
    <s v="ENTREGUE"/>
    <x v="1"/>
    <m/>
  </r>
  <r>
    <d v="2025-10-21T00:00:00"/>
    <x v="42"/>
    <x v="5"/>
    <x v="0"/>
    <s v="Balcão de 1.80x0.60 boleado de cinza Corumbá"/>
    <x v="1"/>
    <x v="1"/>
    <x v="519"/>
    <x v="117"/>
    <x v="1008"/>
    <x v="816"/>
    <n v="1320"/>
    <x v="58"/>
    <s v="out-2025"/>
    <x v="44"/>
    <x v="2"/>
    <x v="0"/>
    <x v="4"/>
    <x v="70"/>
    <s v="ENTREGUE"/>
    <x v="1"/>
    <m/>
  </r>
  <r>
    <d v="2025-10-21T00:00:00"/>
    <x v="21"/>
    <x v="1"/>
    <x v="1"/>
    <s v="CAÇAMBA"/>
    <x v="1"/>
    <x v="1"/>
    <x v="520"/>
    <x v="59"/>
    <x v="214"/>
    <x v="284"/>
    <n v="320"/>
    <x v="58"/>
    <s v="out-2025"/>
    <x v="1"/>
    <x v="2"/>
    <x v="0"/>
    <x v="2"/>
    <x v="68"/>
    <s v="ENTREGUE"/>
    <x v="1"/>
    <m/>
  </r>
  <r>
    <d v="2025-10-21T00:00:00"/>
    <x v="12"/>
    <x v="1"/>
    <x v="6"/>
    <s v="esmalte gelo 3,6lt"/>
    <x v="1"/>
    <x v="6"/>
    <x v="521"/>
    <x v="118"/>
    <x v="1009"/>
    <x v="817"/>
    <n v="113.99"/>
    <x v="58"/>
    <s v="out-2025"/>
    <x v="8"/>
    <x v="3"/>
    <x v="0"/>
    <x v="1"/>
    <x v="56"/>
    <s v="ENTREGUE"/>
    <x v="1"/>
    <m/>
  </r>
  <r>
    <d v="2025-10-21T00:00:00"/>
    <x v="9"/>
    <x v="1"/>
    <x v="1"/>
    <s v="WC QUIMICO LIMPEZA SEMANAL"/>
    <x v="1"/>
    <x v="1"/>
    <x v="522"/>
    <x v="39"/>
    <x v="668"/>
    <x v="194"/>
    <n v="800"/>
    <x v="58"/>
    <s v="out-2025"/>
    <x v="3"/>
    <x v="0"/>
    <x v="0"/>
    <x v="1"/>
    <x v="56"/>
    <s v="ENTREGUE"/>
    <x v="1"/>
    <m/>
  </r>
  <r>
    <d v="2025-10-22T00:00:00"/>
    <x v="15"/>
    <x v="1"/>
    <x v="0"/>
    <s v="CHAPA XADREZ 1/8 1 X 1,20- 26,00 KG/M2"/>
    <x v="19"/>
    <x v="1"/>
    <x v="523"/>
    <x v="36"/>
    <x v="1010"/>
    <x v="818"/>
    <n v="217.93"/>
    <x v="59"/>
    <s v="out-2025"/>
    <x v="3"/>
    <x v="0"/>
    <x v="0"/>
    <x v="1"/>
    <x v="68"/>
    <s v="ENTREGUE"/>
    <x v="1"/>
    <m/>
  </r>
  <r>
    <d v="2025-10-22T00:00:00"/>
    <x v="15"/>
    <x v="1"/>
    <x v="0"/>
    <s v="DISCO DEEP CUT IMPORTADO 4.1/2&quot;- 1MM *CX"/>
    <x v="11"/>
    <x v="1"/>
    <x v="523"/>
    <x v="36"/>
    <x v="1011"/>
    <x v="819"/>
    <n v="126"/>
    <x v="59"/>
    <s v="out-2025"/>
    <x v="3"/>
    <x v="0"/>
    <x v="0"/>
    <x v="1"/>
    <x v="68"/>
    <s v="ENTREGUE"/>
    <x v="1"/>
    <m/>
  </r>
  <r>
    <d v="2025-10-22T00:00:00"/>
    <x v="15"/>
    <x v="1"/>
    <x v="0"/>
    <s v="DISCO IMP. DESBASTE 4.1/2 X 1/4 - CX C/100"/>
    <x v="14"/>
    <x v="1"/>
    <x v="523"/>
    <x v="36"/>
    <x v="1012"/>
    <x v="820"/>
    <n v="19.8"/>
    <x v="59"/>
    <s v="out-2025"/>
    <x v="3"/>
    <x v="0"/>
    <x v="0"/>
    <x v="1"/>
    <x v="68"/>
    <s v="ENTREGUE"/>
    <x v="1"/>
    <m/>
  </r>
  <r>
    <d v="2025-10-22T00:00:00"/>
    <x v="40"/>
    <x v="0"/>
    <x v="0"/>
    <s v="CABO FLEXIVEL 35,00MM 1KV PT"/>
    <x v="28"/>
    <x v="1"/>
    <x v="524"/>
    <x v="119"/>
    <x v="1013"/>
    <x v="821"/>
    <n v="499.67999999999995"/>
    <x v="59"/>
    <s v="out-2025"/>
    <x v="3"/>
    <x v="0"/>
    <x v="1"/>
    <x v="1"/>
    <x v="68"/>
    <s v="ENTREGUE"/>
    <x v="1"/>
    <m/>
  </r>
  <r>
    <d v="2025-10-22T00:00:00"/>
    <x v="40"/>
    <x v="0"/>
    <x v="0"/>
    <s v="TERM COMP TC 35MM"/>
    <x v="28"/>
    <x v="1"/>
    <x v="524"/>
    <x v="119"/>
    <x v="1014"/>
    <x v="822"/>
    <n v="48.36"/>
    <x v="59"/>
    <s v="out-2025"/>
    <x v="3"/>
    <x v="0"/>
    <x v="1"/>
    <x v="1"/>
    <x v="68"/>
    <s v="ENTREGUE"/>
    <x v="1"/>
    <m/>
  </r>
  <r>
    <d v="2025-10-22T00:00:00"/>
    <x v="40"/>
    <x v="0"/>
    <x v="0"/>
    <s v="FITA ACO INOX 19MM LISA"/>
    <x v="3"/>
    <x v="1"/>
    <x v="524"/>
    <x v="119"/>
    <x v="1015"/>
    <x v="823"/>
    <n v="27.759999999999998"/>
    <x v="59"/>
    <s v="out-2025"/>
    <x v="3"/>
    <x v="0"/>
    <x v="1"/>
    <x v="1"/>
    <x v="68"/>
    <s v="ENTREGUE"/>
    <x v="1"/>
    <m/>
  </r>
  <r>
    <d v="2025-10-22T00:00:00"/>
    <x v="40"/>
    <x v="0"/>
    <x v="0"/>
    <s v="FECHO DE ACO INOX 3/4"/>
    <x v="3"/>
    <x v="1"/>
    <x v="524"/>
    <x v="119"/>
    <x v="1016"/>
    <x v="824"/>
    <n v="7.1999999999999993"/>
    <x v="59"/>
    <s v="out-2025"/>
    <x v="3"/>
    <x v="0"/>
    <x v="1"/>
    <x v="1"/>
    <x v="68"/>
    <s v="ENTREGUE"/>
    <x v="1"/>
    <m/>
  </r>
  <r>
    <d v="2025-10-22T00:00:00"/>
    <x v="21"/>
    <x v="1"/>
    <x v="1"/>
    <s v="PAINEL METALICO 1,0M (CADA 1M = 2 PÇS)"/>
    <x v="3"/>
    <x v="8"/>
    <x v="525"/>
    <x v="76"/>
    <x v="1017"/>
    <x v="84"/>
    <n v="150"/>
    <x v="59"/>
    <s v="out-2025"/>
    <x v="1"/>
    <x v="0"/>
    <x v="0"/>
    <x v="2"/>
    <x v="70"/>
    <s v="ENTREGUE"/>
    <x v="1"/>
    <m/>
  </r>
  <r>
    <d v="2025-10-22T00:00:00"/>
    <x v="21"/>
    <x v="1"/>
    <x v="1"/>
    <s v="RODIZIO DE BORRACHA"/>
    <x v="2"/>
    <x v="1"/>
    <x v="525"/>
    <x v="76"/>
    <x v="1018"/>
    <x v="84"/>
    <n v="60"/>
    <x v="59"/>
    <s v="out-2025"/>
    <x v="1"/>
    <x v="0"/>
    <x v="0"/>
    <x v="2"/>
    <x v="70"/>
    <s v="ENTREGUE"/>
    <x v="1"/>
    <m/>
  </r>
  <r>
    <d v="2025-10-22T00:00:00"/>
    <x v="21"/>
    <x v="1"/>
    <x v="1"/>
    <s v="PLATAFORMA P/ ANDAIMES 1.0M"/>
    <x v="9"/>
    <x v="1"/>
    <x v="525"/>
    <x v="76"/>
    <x v="1019"/>
    <x v="109"/>
    <n v="120"/>
    <x v="59"/>
    <s v="out-2025"/>
    <x v="1"/>
    <x v="0"/>
    <x v="0"/>
    <x v="2"/>
    <x v="70"/>
    <s v="ENTREGUE"/>
    <x v="1"/>
    <m/>
  </r>
  <r>
    <d v="2025-10-22T00:00:00"/>
    <x v="21"/>
    <x v="1"/>
    <x v="1"/>
    <s v=" GUARDA CORPO 1,0M C/RODAPÉ E PORTINHOLA"/>
    <x v="7"/>
    <x v="1"/>
    <x v="525"/>
    <x v="76"/>
    <x v="1020"/>
    <x v="84"/>
    <n v="30"/>
    <x v="59"/>
    <s v="out-2025"/>
    <x v="1"/>
    <x v="0"/>
    <x v="0"/>
    <x v="2"/>
    <x v="70"/>
    <s v="ENTREGUE"/>
    <x v="1"/>
    <m/>
  </r>
  <r>
    <d v="2025-10-22T00:00:00"/>
    <x v="21"/>
    <x v="1"/>
    <x v="1"/>
    <s v="GUARDA CORPO 1,0M C/RODAPÉ"/>
    <x v="7"/>
    <x v="1"/>
    <x v="525"/>
    <x v="76"/>
    <x v="1021"/>
    <x v="84"/>
    <n v="30"/>
    <x v="59"/>
    <s v="out-2025"/>
    <x v="1"/>
    <x v="0"/>
    <x v="0"/>
    <x v="2"/>
    <x v="70"/>
    <s v="ENTREGUE"/>
    <x v="1"/>
    <m/>
  </r>
  <r>
    <d v="2025-10-22T00:00:00"/>
    <x v="4"/>
    <x v="2"/>
    <x v="3"/>
    <s v="CEMIX TORN.PAR AUTOMATICA 2001"/>
    <x v="4"/>
    <x v="1"/>
    <x v="526"/>
    <x v="3"/>
    <x v="267"/>
    <x v="237"/>
    <n v="224.91"/>
    <x v="59"/>
    <s v="out-2025"/>
    <x v="3"/>
    <x v="0"/>
    <x v="1"/>
    <x v="2"/>
    <x v="70"/>
    <s v="ENTREGUE"/>
    <x v="1"/>
    <m/>
  </r>
  <r>
    <d v="2025-10-22T00:00:00"/>
    <x v="4"/>
    <x v="2"/>
    <x v="3"/>
    <s v="CLARINOX GRELHA INOX RED.15CM S/CX ROT.-5025"/>
    <x v="1"/>
    <x v="1"/>
    <x v="526"/>
    <x v="3"/>
    <x v="1022"/>
    <x v="115"/>
    <n v="12.16"/>
    <x v="59"/>
    <s v="out-2025"/>
    <x v="3"/>
    <x v="0"/>
    <x v="1"/>
    <x v="2"/>
    <x v="70"/>
    <s v="ENTREGUE"/>
    <x v="1"/>
    <m/>
  </r>
  <r>
    <d v="2025-10-22T00:00:00"/>
    <x v="4"/>
    <x v="2"/>
    <x v="0"/>
    <s v="FUTURA PREMIUM TINTA PARA PISO CINZA 18L"/>
    <x v="1"/>
    <x v="14"/>
    <x v="527"/>
    <x v="13"/>
    <x v="944"/>
    <x v="204"/>
    <n v="249.9"/>
    <x v="59"/>
    <s v="out-2025"/>
    <x v="3"/>
    <x v="0"/>
    <x v="0"/>
    <x v="2"/>
    <x v="70"/>
    <s v="ENTREGUE"/>
    <x v="1"/>
    <m/>
  </r>
  <r>
    <d v="2025-10-22T00:00:00"/>
    <x v="12"/>
    <x v="1"/>
    <x v="1"/>
    <s v="CAÇAMBA"/>
    <x v="1"/>
    <x v="1"/>
    <x v="528"/>
    <x v="17"/>
    <x v="1"/>
    <x v="56"/>
    <n v="440"/>
    <x v="59"/>
    <s v="out-2025"/>
    <x v="1"/>
    <x v="0"/>
    <x v="0"/>
    <x v="2"/>
    <x v="70"/>
    <s v="ENTREGUE"/>
    <x v="1"/>
    <m/>
  </r>
  <r>
    <d v="2025-10-22T00:00:00"/>
    <x v="4"/>
    <x v="2"/>
    <x v="0"/>
    <s v="LUMINARIA 2X32/40W DIFUSOR ACRILICO 84005"/>
    <x v="4"/>
    <x v="1"/>
    <x v="529"/>
    <x v="28"/>
    <x v="471"/>
    <x v="258"/>
    <n v="270"/>
    <x v="59"/>
    <s v="out-2025"/>
    <x v="3"/>
    <x v="0"/>
    <x v="0"/>
    <x v="1"/>
    <x v="68"/>
    <s v="ENTREGUE"/>
    <x v="1"/>
    <m/>
  </r>
  <r>
    <d v="2025-10-22T00:00:00"/>
    <x v="4"/>
    <x v="2"/>
    <x v="0"/>
    <s v="LAMP. TUBO LED 20,5W 6500K T8 BIV TASCHIBRA"/>
    <x v="15"/>
    <x v="1"/>
    <x v="529"/>
    <x v="28"/>
    <x v="105"/>
    <x v="106"/>
    <n v="240"/>
    <x v="59"/>
    <s v="out-2025"/>
    <x v="3"/>
    <x v="0"/>
    <x v="0"/>
    <x v="1"/>
    <x v="68"/>
    <s v="ENTREGUE"/>
    <x v="1"/>
    <m/>
  </r>
  <r>
    <d v="2025-10-22T00:00:00"/>
    <x v="4"/>
    <x v="2"/>
    <x v="4"/>
    <s v="TOMADA RED 2P+T 10A 250V C/HASTE PT GRIS"/>
    <x v="61"/>
    <x v="1"/>
    <x v="530"/>
    <x v="5"/>
    <x v="55"/>
    <x v="57"/>
    <n v="227.70000000000002"/>
    <x v="59"/>
    <s v="out-2025"/>
    <x v="3"/>
    <x v="0"/>
    <x v="0"/>
    <x v="2"/>
    <x v="70"/>
    <s v="ENTREGUE"/>
    <x v="1"/>
    <m/>
  </r>
  <r>
    <d v="2025-10-22T00:00:00"/>
    <x v="4"/>
    <x v="2"/>
    <x v="4"/>
    <s v="TAMPA P/1 TOM RED 3/4 OU 1/2"/>
    <x v="61"/>
    <x v="1"/>
    <x v="530"/>
    <x v="5"/>
    <x v="60"/>
    <x v="95"/>
    <n v="69.3"/>
    <x v="59"/>
    <s v="out-2025"/>
    <x v="3"/>
    <x v="0"/>
    <x v="0"/>
    <x v="2"/>
    <x v="70"/>
    <s v="ENTREGUE"/>
    <x v="1"/>
    <m/>
  </r>
  <r>
    <d v="2025-10-22T00:00:00"/>
    <x v="4"/>
    <x v="2"/>
    <x v="4"/>
    <s v="TOMADA RED HOR 2P+T 20A 250V S/PLACA VM"/>
    <x v="7"/>
    <x v="1"/>
    <x v="530"/>
    <x v="5"/>
    <x v="417"/>
    <x v="825"/>
    <n v="19.600000000000001"/>
    <x v="59"/>
    <s v="out-2025"/>
    <x v="3"/>
    <x v="0"/>
    <x v="0"/>
    <x v="2"/>
    <x v="70"/>
    <s v="ENTREGUE"/>
    <x v="1"/>
    <m/>
  </r>
  <r>
    <d v="2025-10-22T00:00:00"/>
    <x v="4"/>
    <x v="2"/>
    <x v="4"/>
    <s v="TAMPA P/1 TOM RED 3/4 OU 1/2"/>
    <x v="7"/>
    <x v="1"/>
    <x v="530"/>
    <x v="5"/>
    <x v="60"/>
    <x v="95"/>
    <n v="4.2"/>
    <x v="59"/>
    <s v="out-2025"/>
    <x v="3"/>
    <x v="0"/>
    <x v="0"/>
    <x v="2"/>
    <x v="70"/>
    <s v="ENTREGUE"/>
    <x v="1"/>
    <m/>
  </r>
  <r>
    <d v="2025-10-22T00:00:00"/>
    <x v="4"/>
    <x v="2"/>
    <x v="4"/>
    <s v="TAMPA ALUM CEGA 3/4 OU 1/2"/>
    <x v="15"/>
    <x v="1"/>
    <x v="530"/>
    <x v="5"/>
    <x v="59"/>
    <x v="95"/>
    <n v="63"/>
    <x v="59"/>
    <s v="out-2025"/>
    <x v="3"/>
    <x v="0"/>
    <x v="0"/>
    <x v="2"/>
    <x v="70"/>
    <s v="ENTREGUE"/>
    <x v="1"/>
    <m/>
  </r>
  <r>
    <d v="2025-10-22T00:00:00"/>
    <x v="4"/>
    <x v="2"/>
    <x v="4"/>
    <s v="TOMADA P/COND 2POST 2P+T 10A 250V PT"/>
    <x v="7"/>
    <x v="1"/>
    <x v="530"/>
    <x v="5"/>
    <x v="1023"/>
    <x v="826"/>
    <n v="35.200000000000003"/>
    <x v="59"/>
    <s v="out-2025"/>
    <x v="3"/>
    <x v="0"/>
    <x v="0"/>
    <x v="2"/>
    <x v="70"/>
    <s v="ENTREGUE"/>
    <x v="1"/>
    <m/>
  </r>
  <r>
    <d v="2025-10-22T00:00:00"/>
    <x v="4"/>
    <x v="2"/>
    <x v="4"/>
    <s v="TAMPA P/3 INT UNIDOS 3/4 OU 1/2"/>
    <x v="2"/>
    <x v="1"/>
    <x v="530"/>
    <x v="5"/>
    <x v="1024"/>
    <x v="95"/>
    <n v="8.4"/>
    <x v="59"/>
    <s v="out-2025"/>
    <x v="3"/>
    <x v="0"/>
    <x v="0"/>
    <x v="2"/>
    <x v="70"/>
    <s v="ENTREGUE"/>
    <x v="1"/>
    <m/>
  </r>
  <r>
    <d v="2025-10-22T00:00:00"/>
    <x v="4"/>
    <x v="2"/>
    <x v="4"/>
    <s v="PLACA 4X2 CEGA BR SIENA"/>
    <x v="3"/>
    <x v="1"/>
    <x v="530"/>
    <x v="5"/>
    <x v="1025"/>
    <x v="678"/>
    <n v="59"/>
    <x v="59"/>
    <s v="out-2025"/>
    <x v="3"/>
    <x v="0"/>
    <x v="0"/>
    <x v="2"/>
    <x v="70"/>
    <s v="ENTREGUE"/>
    <x v="1"/>
    <m/>
  </r>
  <r>
    <d v="2025-10-22T00:00:00"/>
    <x v="4"/>
    <x v="2"/>
    <x v="4"/>
    <s v="TOMADA P/COND 2POST 2P+T 20A 250V PT"/>
    <x v="7"/>
    <x v="1"/>
    <x v="530"/>
    <x v="5"/>
    <x v="1026"/>
    <x v="647"/>
    <n v="39.6"/>
    <x v="59"/>
    <s v="out-2025"/>
    <x v="3"/>
    <x v="0"/>
    <x v="0"/>
    <x v="2"/>
    <x v="70"/>
    <s v="ENTREGUE"/>
    <x v="1"/>
    <m/>
  </r>
  <r>
    <d v="2025-10-22T00:00:00"/>
    <x v="7"/>
    <x v="1"/>
    <x v="1"/>
    <s v="CONTAIMER 6M"/>
    <x v="1"/>
    <x v="1"/>
    <x v="531"/>
    <x v="23"/>
    <x v="298"/>
    <x v="195"/>
    <n v="300"/>
    <x v="59"/>
    <s v="out-2025"/>
    <x v="1"/>
    <x v="2"/>
    <x v="0"/>
    <x v="1"/>
    <x v="68"/>
    <s v="ENTREGUE"/>
    <x v="1"/>
    <m/>
  </r>
  <r>
    <d v="2025-10-23T00:00:00"/>
    <x v="4"/>
    <x v="2"/>
    <x v="0"/>
    <s v="REG TECNIX OPSO PE 2BAR PS 28MBAR 10KG/H GLP E 1/2 NPT X S 1/2 NPT()"/>
    <x v="1"/>
    <x v="1"/>
    <x v="532"/>
    <x v="120"/>
    <x v="1027"/>
    <x v="827"/>
    <n v="399.63"/>
    <x v="60"/>
    <s v="out-2025"/>
    <x v="28"/>
    <x v="0"/>
    <x v="1"/>
    <x v="1"/>
    <x v="70"/>
    <s v="ENTREGUE"/>
    <x v="1"/>
    <m/>
  </r>
  <r>
    <d v="2025-10-23T00:00:00"/>
    <x v="7"/>
    <x v="1"/>
    <x v="0"/>
    <s v="CIMENTO CPII 50KG"/>
    <x v="25"/>
    <x v="0"/>
    <x v="533"/>
    <x v="87"/>
    <x v="36"/>
    <x v="367"/>
    <n v="875"/>
    <x v="60"/>
    <s v="out-2025"/>
    <x v="8"/>
    <x v="2"/>
    <x v="0"/>
    <x v="1"/>
    <x v="70"/>
    <s v="ENTREGUE"/>
    <x v="1"/>
    <m/>
  </r>
  <r>
    <d v="2025-10-23T00:00:00"/>
    <x v="32"/>
    <x v="1"/>
    <x v="4"/>
    <s v="CABO NAMBEIFLEX 750v 16,00 mm2 PR"/>
    <x v="115"/>
    <x v="8"/>
    <x v="534"/>
    <x v="121"/>
    <x v="1028"/>
    <x v="828"/>
    <n v="4371.3449999999993"/>
    <x v="60"/>
    <s v="out-2025"/>
    <x v="45"/>
    <x v="0"/>
    <x v="1"/>
    <x v="0"/>
    <x v="69"/>
    <s v="ENTREGUE"/>
    <x v="1"/>
    <m/>
  </r>
  <r>
    <d v="2025-10-23T00:00:00"/>
    <x v="32"/>
    <x v="1"/>
    <x v="4"/>
    <s v="CABO NAMBEIFLEX 750v 16,00 mm2 AZ"/>
    <x v="102"/>
    <x v="8"/>
    <x v="534"/>
    <x v="121"/>
    <x v="1029"/>
    <x v="828"/>
    <n v="1589.58"/>
    <x v="60"/>
    <s v="out-2025"/>
    <x v="45"/>
    <x v="0"/>
    <x v="1"/>
    <x v="0"/>
    <x v="69"/>
    <s v="ENTREGUE"/>
    <x v="1"/>
    <m/>
  </r>
  <r>
    <d v="2025-10-23T00:00:00"/>
    <x v="32"/>
    <x v="1"/>
    <x v="4"/>
    <s v="CABO NAMBEIFLEX 750v 16,00 mm2 VD"/>
    <x v="116"/>
    <x v="8"/>
    <x v="534"/>
    <x v="121"/>
    <x v="1030"/>
    <x v="828"/>
    <n v="3576.5549999999998"/>
    <x v="60"/>
    <s v="out-2025"/>
    <x v="45"/>
    <x v="0"/>
    <x v="1"/>
    <x v="0"/>
    <x v="69"/>
    <s v="ENTREGUE"/>
    <x v="1"/>
    <m/>
  </r>
  <r>
    <d v="2025-10-23T00:00:00"/>
    <x v="32"/>
    <x v="1"/>
    <x v="4"/>
    <s v="CABO NAMBEIFLEX 750v 25,00 mm2 PR"/>
    <x v="104"/>
    <x v="8"/>
    <x v="534"/>
    <x v="121"/>
    <x v="1031"/>
    <x v="829"/>
    <n v="5188.0249999999996"/>
    <x v="60"/>
    <s v="out-2025"/>
    <x v="45"/>
    <x v="0"/>
    <x v="1"/>
    <x v="0"/>
    <x v="69"/>
    <s v="ENTREGUE"/>
    <x v="1"/>
    <m/>
  </r>
  <r>
    <d v="2025-10-23T00:00:00"/>
    <x v="32"/>
    <x v="1"/>
    <x v="4"/>
    <s v="CABO NAMBEIFLEX 750v 25,00 mm2 AZ"/>
    <x v="40"/>
    <x v="8"/>
    <x v="534"/>
    <x v="121"/>
    <x v="1032"/>
    <x v="829"/>
    <n v="1867.6889999999999"/>
    <x v="60"/>
    <s v="out-2025"/>
    <x v="45"/>
    <x v="0"/>
    <x v="1"/>
    <x v="0"/>
    <x v="69"/>
    <s v="ENTREGUE"/>
    <x v="1"/>
    <m/>
  </r>
  <r>
    <d v="2025-10-23T00:00:00"/>
    <x v="32"/>
    <x v="1"/>
    <x v="4"/>
    <s v="CABO NAMBEIFLEX 750v 35,00 mm2 PR"/>
    <x v="80"/>
    <x v="8"/>
    <x v="534"/>
    <x v="121"/>
    <x v="1033"/>
    <x v="830"/>
    <n v="5199.2280000000001"/>
    <x v="60"/>
    <s v="out-2025"/>
    <x v="45"/>
    <x v="0"/>
    <x v="1"/>
    <x v="0"/>
    <x v="69"/>
    <s v="ENTREGUE"/>
    <x v="1"/>
    <m/>
  </r>
  <r>
    <d v="2025-10-23T00:00:00"/>
    <x v="32"/>
    <x v="1"/>
    <x v="4"/>
    <s v="CABO NAMBEIFLEX 750v 35,00 mm2 AZ"/>
    <x v="30"/>
    <x v="8"/>
    <x v="534"/>
    <x v="121"/>
    <x v="1034"/>
    <x v="830"/>
    <n v="1733.076"/>
    <x v="60"/>
    <s v="out-2025"/>
    <x v="45"/>
    <x v="0"/>
    <x v="1"/>
    <x v="0"/>
    <x v="69"/>
    <s v="ENTREGUE"/>
    <x v="1"/>
    <m/>
  </r>
  <r>
    <d v="2025-10-23T00:00:00"/>
    <x v="32"/>
    <x v="1"/>
    <x v="4"/>
    <s v="CABO NAMBEIFLEX 750v 35,00 mm2 VD"/>
    <x v="24"/>
    <x v="8"/>
    <x v="534"/>
    <x v="121"/>
    <x v="1035"/>
    <x v="830"/>
    <n v="1155.384"/>
    <x v="60"/>
    <s v="out-2025"/>
    <x v="45"/>
    <x v="0"/>
    <x v="1"/>
    <x v="0"/>
    <x v="69"/>
    <s v="ENTREGUE"/>
    <x v="1"/>
    <m/>
  </r>
  <r>
    <d v="2025-10-23T00:00:00"/>
    <x v="32"/>
    <x v="1"/>
    <x v="4"/>
    <s v="CABO NAMBEIFLEX 750v 50,00 mm2 AZ"/>
    <x v="46"/>
    <x v="8"/>
    <x v="534"/>
    <x v="121"/>
    <x v="1036"/>
    <x v="831"/>
    <n v="3342.8559999999998"/>
    <x v="60"/>
    <s v="out-2025"/>
    <x v="45"/>
    <x v="0"/>
    <x v="1"/>
    <x v="0"/>
    <x v="69"/>
    <s v="ENTREGUE"/>
    <x v="1"/>
    <m/>
  </r>
  <r>
    <d v="2025-10-23T00:00:00"/>
    <x v="9"/>
    <x v="1"/>
    <x v="3"/>
    <s v="CEMIX TORN. LAVAT AUTOMATICA MESA 2000"/>
    <x v="7"/>
    <x v="1"/>
    <x v="535"/>
    <x v="3"/>
    <x v="1037"/>
    <x v="832"/>
    <n v="128.86000000000001"/>
    <x v="60"/>
    <s v="out-2025"/>
    <x v="3"/>
    <x v="0"/>
    <x v="1"/>
    <x v="1"/>
    <x v="70"/>
    <s v="ENTREGUE"/>
    <x v="1"/>
    <m/>
  </r>
  <r>
    <d v="2025-10-23T00:00:00"/>
    <x v="9"/>
    <x v="1"/>
    <x v="3"/>
    <s v="EMMETI FLEX.1/2X60CM MF C/CANOPLA H0524600"/>
    <x v="7"/>
    <x v="1"/>
    <x v="535"/>
    <x v="3"/>
    <x v="849"/>
    <x v="711"/>
    <n v="41.76"/>
    <x v="60"/>
    <s v="out-2025"/>
    <x v="3"/>
    <x v="0"/>
    <x v="1"/>
    <x v="1"/>
    <x v="70"/>
    <s v="ENTREGUE"/>
    <x v="1"/>
    <m/>
  </r>
  <r>
    <d v="2025-10-23T00:00:00"/>
    <x v="9"/>
    <x v="1"/>
    <x v="3"/>
    <s v="CENSI ACAB.HYDRA MAX CR ABS 5733"/>
    <x v="1"/>
    <x v="1"/>
    <x v="535"/>
    <x v="3"/>
    <x v="1038"/>
    <x v="788"/>
    <n v="49.56"/>
    <x v="60"/>
    <s v="out-2025"/>
    <x v="3"/>
    <x v="0"/>
    <x v="1"/>
    <x v="1"/>
    <x v="70"/>
    <s v="ENTREGUE"/>
    <x v="1"/>
    <m/>
  </r>
  <r>
    <d v="2025-10-23T00:00:00"/>
    <x v="40"/>
    <x v="0"/>
    <x v="0"/>
    <s v="OCULOS DANNY VICSA AERIAL CINZA"/>
    <x v="4"/>
    <x v="1"/>
    <x v="536"/>
    <x v="122"/>
    <x v="1039"/>
    <x v="833"/>
    <n v="72.300000000000011"/>
    <x v="60"/>
    <s v="out-2025"/>
    <x v="3"/>
    <x v="0"/>
    <x v="1"/>
    <x v="1"/>
    <x v="70"/>
    <s v="ENTREGUE"/>
    <x v="1"/>
    <m/>
  </r>
  <r>
    <d v="2025-10-23T00:00:00"/>
    <x v="40"/>
    <x v="0"/>
    <x v="0"/>
    <s v="LUVA LDI PU T 10"/>
    <x v="4"/>
    <x v="1"/>
    <x v="536"/>
    <x v="122"/>
    <x v="1040"/>
    <x v="834"/>
    <n v="10.68"/>
    <x v="60"/>
    <s v="out-2025"/>
    <x v="3"/>
    <x v="0"/>
    <x v="1"/>
    <x v="1"/>
    <x v="70"/>
    <s v="ENTREGUE"/>
    <x v="1"/>
    <m/>
  </r>
  <r>
    <d v="2025-10-23T00:00:00"/>
    <x v="40"/>
    <x v="0"/>
    <x v="0"/>
    <s v="FITA ZEBRADA PRETO/AMARELO 200M"/>
    <x v="1"/>
    <x v="1"/>
    <x v="536"/>
    <x v="122"/>
    <x v="1041"/>
    <x v="835"/>
    <n v="12.54"/>
    <x v="60"/>
    <s v="out-2025"/>
    <x v="3"/>
    <x v="0"/>
    <x v="1"/>
    <x v="1"/>
    <x v="70"/>
    <s v="ENTREGUE"/>
    <x v="1"/>
    <m/>
  </r>
  <r>
    <d v="2025-10-23T00:00:00"/>
    <x v="40"/>
    <x v="0"/>
    <x v="0"/>
    <s v="CINTO PARAQUEDISTA 3 PONTOS ATHENAS CA 37977"/>
    <x v="1"/>
    <x v="1"/>
    <x v="536"/>
    <x v="122"/>
    <x v="1042"/>
    <x v="836"/>
    <n v="210.6"/>
    <x v="60"/>
    <s v="out-2025"/>
    <x v="3"/>
    <x v="0"/>
    <x v="1"/>
    <x v="1"/>
    <x v="70"/>
    <s v="ENTREGUE"/>
    <x v="1"/>
    <m/>
  </r>
  <r>
    <d v="2025-10-23T00:00:00"/>
    <x v="40"/>
    <x v="0"/>
    <x v="0"/>
    <s v="CABO DE ALUMINIO 15KV - 35MM"/>
    <x v="3"/>
    <x v="8"/>
    <x v="537"/>
    <x v="123"/>
    <x v="1043"/>
    <x v="837"/>
    <n v="255"/>
    <x v="60"/>
    <s v="out-2025"/>
    <x v="20"/>
    <x v="0"/>
    <x v="1"/>
    <x v="1"/>
    <x v="70"/>
    <s v="ENTREGUE"/>
    <x v="1"/>
    <m/>
  </r>
  <r>
    <d v="2025-10-23T00:00:00"/>
    <x v="9"/>
    <x v="1"/>
    <x v="0"/>
    <s v="GRAMA ESMERALDA"/>
    <x v="30"/>
    <x v="3"/>
    <x v="538"/>
    <x v="88"/>
    <x v="629"/>
    <x v="838"/>
    <n v="799.99999800000001"/>
    <x v="60"/>
    <s v="out-2025"/>
    <x v="5"/>
    <x v="0"/>
    <x v="0"/>
    <x v="8"/>
    <x v="71"/>
    <s v="ENTREGUE"/>
    <x v="1"/>
    <m/>
  </r>
  <r>
    <d v="2025-10-23T00:00:00"/>
    <x v="40"/>
    <x v="0"/>
    <x v="0"/>
    <s v="FITA PLASTIBAND/VEDATUDO ALUMINIZADA 20CMX10M"/>
    <x v="7"/>
    <x v="1"/>
    <x v="539"/>
    <x v="124"/>
    <x v="1044"/>
    <x v="403"/>
    <n v="170"/>
    <x v="60"/>
    <s v="out-2025"/>
    <x v="13"/>
    <x v="0"/>
    <x v="1"/>
    <x v="1"/>
    <x v="70"/>
    <s v="ENTREGUE"/>
    <x v="1"/>
    <m/>
  </r>
  <r>
    <d v="2025-10-23T00:00:00"/>
    <x v="40"/>
    <x v="0"/>
    <x v="0"/>
    <s v="NEUTROL 0,9L"/>
    <x v="1"/>
    <x v="1"/>
    <x v="539"/>
    <x v="124"/>
    <x v="1045"/>
    <x v="653"/>
    <n v="58"/>
    <x v="60"/>
    <s v="out-2025"/>
    <x v="13"/>
    <x v="0"/>
    <x v="1"/>
    <x v="1"/>
    <x v="70"/>
    <s v="ENTREGUE"/>
    <x v="1"/>
    <m/>
  </r>
  <r>
    <d v="2025-10-23T00:00:00"/>
    <x v="40"/>
    <x v="0"/>
    <x v="0"/>
    <s v="ROMA PINCEL 312/2.1/2 (CABO BRANCO)"/>
    <x v="1"/>
    <x v="1"/>
    <x v="539"/>
    <x v="124"/>
    <x v="1046"/>
    <x v="106"/>
    <n v="8"/>
    <x v="60"/>
    <s v="out-2025"/>
    <x v="13"/>
    <x v="0"/>
    <x v="1"/>
    <x v="1"/>
    <x v="70"/>
    <s v="ENTREGUE"/>
    <x v="1"/>
    <m/>
  </r>
  <r>
    <d v="2025-10-23T00:00:00"/>
    <x v="40"/>
    <x v="0"/>
    <x v="0"/>
    <s v="LUVA AMARELA P/ LATEX"/>
    <x v="7"/>
    <x v="1"/>
    <x v="539"/>
    <x v="124"/>
    <x v="1047"/>
    <x v="206"/>
    <n v="12"/>
    <x v="60"/>
    <s v="out-2025"/>
    <x v="13"/>
    <x v="0"/>
    <x v="1"/>
    <x v="1"/>
    <x v="70"/>
    <s v="ENTREGUE"/>
    <x v="1"/>
    <m/>
  </r>
  <r>
    <d v="2025-10-23T00:00:00"/>
    <x v="9"/>
    <x v="1"/>
    <x v="0"/>
    <s v="REVESTIMENTO RETIFICADO FORMA BRANCO BRILHANTE 32X60CM CAIXA 2,30 M²"/>
    <x v="117"/>
    <x v="3"/>
    <x v="540"/>
    <x v="9"/>
    <x v="27"/>
    <x v="839"/>
    <n v="863.14399999999989"/>
    <x v="60"/>
    <s v="out-2025"/>
    <x v="17"/>
    <x v="0"/>
    <x v="0"/>
    <x v="6"/>
    <x v="72"/>
    <s v="ENTREGUE"/>
    <x v="1"/>
    <m/>
  </r>
  <r>
    <d v="2025-10-23T00:00:00"/>
    <x v="9"/>
    <x v="1"/>
    <x v="0"/>
    <s v="ARGAMASSA USO INTERNO ACI 20KG 45X25X10CM CINZA QUARTZOLIRT"/>
    <x v="70"/>
    <x v="0"/>
    <x v="540"/>
    <x v="9"/>
    <x v="1048"/>
    <x v="29"/>
    <n v="534.1"/>
    <x v="60"/>
    <s v="out-2025"/>
    <x v="17"/>
    <x v="0"/>
    <x v="0"/>
    <x v="6"/>
    <x v="72"/>
    <s v="ENTREGUE"/>
    <x v="1"/>
    <m/>
  </r>
  <r>
    <d v="2025-10-23T00:00:00"/>
    <x v="9"/>
    <x v="1"/>
    <x v="0"/>
    <s v="FRETE"/>
    <x v="1"/>
    <x v="1"/>
    <x v="540"/>
    <x v="9"/>
    <x v="32"/>
    <x v="840"/>
    <n v="169.84"/>
    <x v="60"/>
    <s v="out-2025"/>
    <x v="17"/>
    <x v="0"/>
    <x v="0"/>
    <x v="6"/>
    <x v="72"/>
    <s v="ENTREGUE"/>
    <x v="1"/>
    <m/>
  </r>
  <r>
    <d v="2025-10-23T00:00:00"/>
    <x v="7"/>
    <x v="1"/>
    <x v="0"/>
    <s v="CALHA "/>
    <x v="14"/>
    <x v="8"/>
    <x v="541"/>
    <x v="125"/>
    <x v="1049"/>
    <x v="199"/>
    <n v="300"/>
    <x v="60"/>
    <s v="out-2025"/>
    <x v="8"/>
    <x v="2"/>
    <x v="0"/>
    <x v="1"/>
    <x v="70"/>
    <s v="ENTREGUE"/>
    <x v="1"/>
    <m/>
  </r>
  <r>
    <d v="2025-10-23T00:00:00"/>
    <x v="9"/>
    <x v="1"/>
    <x v="0"/>
    <s v="CARRINHO DE MAO REFORÇADO "/>
    <x v="1"/>
    <x v="1"/>
    <x v="542"/>
    <x v="45"/>
    <x v="1050"/>
    <x v="551"/>
    <n v="289"/>
    <x v="60"/>
    <s v="out-2025"/>
    <x v="1"/>
    <x v="0"/>
    <x v="0"/>
    <x v="2"/>
    <x v="73"/>
    <s v="ENTREGUE"/>
    <x v="1"/>
    <m/>
  </r>
  <r>
    <d v="2025-10-23T00:00:00"/>
    <x v="32"/>
    <x v="1"/>
    <x v="4"/>
    <s v="TERMINAL COMPRESSAO 50MM 1F1C M8"/>
    <x v="28"/>
    <x v="1"/>
    <x v="543"/>
    <x v="5"/>
    <x v="484"/>
    <x v="474"/>
    <n v="78"/>
    <x v="60"/>
    <s v="out-2025"/>
    <x v="18"/>
    <x v="0"/>
    <x v="0"/>
    <x v="0"/>
    <x v="69"/>
    <s v="ENTREGUE"/>
    <x v="1"/>
    <m/>
  </r>
  <r>
    <d v="2025-10-23T00:00:00"/>
    <x v="32"/>
    <x v="1"/>
    <x v="4"/>
    <s v="TERMINAL COMPRESSAO 35MM 1F1C M8"/>
    <x v="28"/>
    <x v="1"/>
    <x v="543"/>
    <x v="5"/>
    <x v="485"/>
    <x v="90"/>
    <n v="45"/>
    <x v="60"/>
    <s v="out-2025"/>
    <x v="18"/>
    <x v="0"/>
    <x v="0"/>
    <x v="0"/>
    <x v="69"/>
    <s v="ENTREGUE"/>
    <x v="1"/>
    <m/>
  </r>
  <r>
    <d v="2025-10-23T00:00:00"/>
    <x v="32"/>
    <x v="1"/>
    <x v="4"/>
    <s v="TERMINAL COMPRESSAO 16MM 1F1C M5"/>
    <x v="28"/>
    <x v="1"/>
    <x v="543"/>
    <x v="5"/>
    <x v="1051"/>
    <x v="664"/>
    <n v="25.5"/>
    <x v="60"/>
    <s v="out-2025"/>
    <x v="18"/>
    <x v="0"/>
    <x v="0"/>
    <x v="0"/>
    <x v="69"/>
    <s v="ENTREGUE"/>
    <x v="1"/>
    <m/>
  </r>
  <r>
    <d v="2025-10-23T00:00:00"/>
    <x v="32"/>
    <x v="1"/>
    <x v="4"/>
    <s v="TERMINAL COMPRESSAO 25MM 1F1C M6"/>
    <x v="28"/>
    <x v="1"/>
    <x v="543"/>
    <x v="5"/>
    <x v="1052"/>
    <x v="429"/>
    <n v="28.5"/>
    <x v="60"/>
    <s v="out-2025"/>
    <x v="18"/>
    <x v="0"/>
    <x v="0"/>
    <x v="0"/>
    <x v="69"/>
    <s v="ENTREGUE"/>
    <x v="1"/>
    <m/>
  </r>
  <r>
    <d v="2025-10-23T00:00:00"/>
    <x v="32"/>
    <x v="1"/>
    <x v="4"/>
    <s v="HASTE ATERR B. CAMADA 1/2 X 2,40MTS"/>
    <x v="1"/>
    <x v="1"/>
    <x v="543"/>
    <x v="5"/>
    <x v="1053"/>
    <x v="841"/>
    <n v="40.4"/>
    <x v="60"/>
    <s v="out-2025"/>
    <x v="18"/>
    <x v="0"/>
    <x v="0"/>
    <x v="0"/>
    <x v="69"/>
    <s v="ENTREGUE"/>
    <x v="1"/>
    <m/>
  </r>
  <r>
    <d v="2025-10-23T00:00:00"/>
    <x v="32"/>
    <x v="1"/>
    <x v="4"/>
    <s v="GRAMPO HASTE ATERR 1/2"/>
    <x v="2"/>
    <x v="1"/>
    <x v="543"/>
    <x v="5"/>
    <x v="1054"/>
    <x v="90"/>
    <n v="12"/>
    <x v="60"/>
    <s v="out-2025"/>
    <x v="18"/>
    <x v="0"/>
    <x v="0"/>
    <x v="0"/>
    <x v="69"/>
    <s v="ENTREGUE"/>
    <x v="1"/>
    <m/>
  </r>
  <r>
    <d v="2025-10-23T00:00:00"/>
    <x v="32"/>
    <x v="1"/>
    <x v="4"/>
    <s v="CAIXA INSPECAO PROLIPROP 8P 200MM"/>
    <x v="7"/>
    <x v="1"/>
    <x v="543"/>
    <x v="5"/>
    <x v="1055"/>
    <x v="647"/>
    <n v="39.6"/>
    <x v="60"/>
    <s v="out-2025"/>
    <x v="18"/>
    <x v="0"/>
    <x v="0"/>
    <x v="0"/>
    <x v="69"/>
    <s v="ENTREGUE"/>
    <x v="1"/>
    <m/>
  </r>
  <r>
    <d v="2025-10-23T00:00:00"/>
    <x v="32"/>
    <x v="1"/>
    <x v="4"/>
    <s v="DISJUNTOR CAIXA MOLD TRIP 175A 690V"/>
    <x v="7"/>
    <x v="1"/>
    <x v="543"/>
    <x v="5"/>
    <x v="1056"/>
    <x v="842"/>
    <n v="870.4"/>
    <x v="60"/>
    <s v="out-2025"/>
    <x v="18"/>
    <x v="0"/>
    <x v="0"/>
    <x v="0"/>
    <x v="69"/>
    <s v="ENTREGUE"/>
    <x v="1"/>
    <m/>
  </r>
  <r>
    <d v="2025-10-23T00:00:00"/>
    <x v="32"/>
    <x v="1"/>
    <x v="4"/>
    <s v="DISJUNTOR CAIXA MOLD TRIP 400A 690V"/>
    <x v="1"/>
    <x v="1"/>
    <x v="543"/>
    <x v="5"/>
    <x v="1057"/>
    <x v="843"/>
    <n v="1416"/>
    <x v="60"/>
    <s v="out-2025"/>
    <x v="18"/>
    <x v="0"/>
    <x v="0"/>
    <x v="0"/>
    <x v="69"/>
    <s v="ENTREGUE"/>
    <x v="1"/>
    <m/>
  </r>
  <r>
    <d v="2025-10-24T00:00:00"/>
    <x v="20"/>
    <x v="1"/>
    <x v="0"/>
    <s v="FUTURA FUTURIT ESM SINT.BRILHO GELO 3,6L [EMB"/>
    <x v="8"/>
    <x v="6"/>
    <x v="544"/>
    <x v="13"/>
    <x v="1058"/>
    <x v="42"/>
    <n v="719.2"/>
    <x v="61"/>
    <s v="out-2025"/>
    <x v="3"/>
    <x v="0"/>
    <x v="0"/>
    <x v="5"/>
    <x v="69"/>
    <s v="ENTREGUE"/>
    <x v="1"/>
    <m/>
  </r>
  <r>
    <d v="2025-10-24T00:00:00"/>
    <x v="18"/>
    <x v="2"/>
    <x v="1"/>
    <s v="CAÇAMBA "/>
    <x v="1"/>
    <x v="1"/>
    <x v="545"/>
    <x v="85"/>
    <x v="214"/>
    <x v="43"/>
    <n v="350"/>
    <x v="61"/>
    <s v="out-2025"/>
    <x v="5"/>
    <x v="0"/>
    <x v="0"/>
    <x v="1"/>
    <x v="73"/>
    <s v="ENTREGUE"/>
    <x v="1"/>
    <m/>
  </r>
  <r>
    <d v="2025-10-24T00:00:00"/>
    <x v="7"/>
    <x v="1"/>
    <x v="4"/>
    <s v="CD-CABO FLEX 750V 2,5MM PT"/>
    <x v="36"/>
    <x v="8"/>
    <x v="546"/>
    <x v="5"/>
    <x v="800"/>
    <x v="844"/>
    <n v="396"/>
    <x v="61"/>
    <s v="out-2025"/>
    <x v="14"/>
    <x v="0"/>
    <x v="1"/>
    <x v="5"/>
    <x v="69"/>
    <s v="ENTREGUE"/>
    <x v="1"/>
    <m/>
  </r>
  <r>
    <d v="2025-10-24T00:00:00"/>
    <x v="7"/>
    <x v="1"/>
    <x v="4"/>
    <s v="CD-CABO FLEX 750V 2,5MM BR"/>
    <x v="36"/>
    <x v="8"/>
    <x v="546"/>
    <x v="5"/>
    <x v="1059"/>
    <x v="844"/>
    <n v="396"/>
    <x v="61"/>
    <s v="out-2025"/>
    <x v="14"/>
    <x v="0"/>
    <x v="1"/>
    <x v="5"/>
    <x v="69"/>
    <s v="ENTREGUE"/>
    <x v="1"/>
    <m/>
  </r>
  <r>
    <d v="2025-10-24T00:00:00"/>
    <x v="7"/>
    <x v="1"/>
    <x v="4"/>
    <s v="CD-CABO FLEX 750V 2,5MM VM"/>
    <x v="36"/>
    <x v="8"/>
    <x v="546"/>
    <x v="5"/>
    <x v="1060"/>
    <x v="844"/>
    <n v="396"/>
    <x v="61"/>
    <s v="out-2025"/>
    <x v="14"/>
    <x v="0"/>
    <x v="1"/>
    <x v="5"/>
    <x v="69"/>
    <s v="ENTREGUE"/>
    <x v="1"/>
    <m/>
  </r>
  <r>
    <d v="2025-10-24T00:00:00"/>
    <x v="7"/>
    <x v="1"/>
    <x v="4"/>
    <s v="CD-CABO FLEX 750V 2,5MM AM"/>
    <x v="36"/>
    <x v="8"/>
    <x v="546"/>
    <x v="5"/>
    <x v="1061"/>
    <x v="844"/>
    <n v="396"/>
    <x v="61"/>
    <s v="out-2025"/>
    <x v="14"/>
    <x v="0"/>
    <x v="1"/>
    <x v="5"/>
    <x v="69"/>
    <s v="ENTREGUE"/>
    <x v="1"/>
    <m/>
  </r>
  <r>
    <d v="2025-10-24T00:00:00"/>
    <x v="7"/>
    <x v="1"/>
    <x v="4"/>
    <s v="CD-CABO FLEX 750V 2,5MM AZ CL"/>
    <x v="36"/>
    <x v="8"/>
    <x v="546"/>
    <x v="5"/>
    <x v="1062"/>
    <x v="844"/>
    <n v="396"/>
    <x v="61"/>
    <s v="out-2025"/>
    <x v="14"/>
    <x v="0"/>
    <x v="1"/>
    <x v="5"/>
    <x v="69"/>
    <s v="ENTREGUE"/>
    <x v="1"/>
    <m/>
  </r>
  <r>
    <d v="2025-10-24T00:00:00"/>
    <x v="7"/>
    <x v="1"/>
    <x v="4"/>
    <s v="CD-CABO FLEX 750V 6MM VM"/>
    <x v="11"/>
    <x v="8"/>
    <x v="546"/>
    <x v="5"/>
    <x v="1063"/>
    <x v="585"/>
    <n v="470"/>
    <x v="61"/>
    <s v="out-2025"/>
    <x v="14"/>
    <x v="0"/>
    <x v="1"/>
    <x v="5"/>
    <x v="69"/>
    <s v="ENTREGUE"/>
    <x v="1"/>
    <m/>
  </r>
  <r>
    <d v="2025-10-24T00:00:00"/>
    <x v="7"/>
    <x v="1"/>
    <x v="4"/>
    <s v="CD-CABO FLEX 750V 2,5MM VD"/>
    <x v="11"/>
    <x v="8"/>
    <x v="546"/>
    <x v="5"/>
    <x v="1064"/>
    <x v="844"/>
    <n v="198"/>
    <x v="61"/>
    <s v="out-2025"/>
    <x v="14"/>
    <x v="0"/>
    <x v="1"/>
    <x v="5"/>
    <x v="69"/>
    <s v="ENTREGUE"/>
    <x v="1"/>
    <m/>
  </r>
  <r>
    <d v="2025-10-24T00:00:00"/>
    <x v="7"/>
    <x v="1"/>
    <x v="4"/>
    <s v="TOMADA RED 2P+T 10A 250V C/HASTE PT GRIS"/>
    <x v="3"/>
    <x v="1"/>
    <x v="546"/>
    <x v="5"/>
    <x v="55"/>
    <x v="472"/>
    <n v="63"/>
    <x v="61"/>
    <s v="out-2025"/>
    <x v="14"/>
    <x v="0"/>
    <x v="1"/>
    <x v="5"/>
    <x v="69"/>
    <s v="ENTREGUE"/>
    <x v="1"/>
    <m/>
  </r>
  <r>
    <d v="2025-10-24T00:00:00"/>
    <x v="7"/>
    <x v="1"/>
    <x v="4"/>
    <s v="LUMINARIA EMERG 30LED BIV 100LM SLIM SEG"/>
    <x v="9"/>
    <x v="1"/>
    <x v="546"/>
    <x v="5"/>
    <x v="57"/>
    <x v="352"/>
    <n v="96.600000000000009"/>
    <x v="61"/>
    <s v="out-2025"/>
    <x v="14"/>
    <x v="0"/>
    <x v="1"/>
    <x v="5"/>
    <x v="69"/>
    <s v="ENTREGUE"/>
    <x v="1"/>
    <m/>
  </r>
  <r>
    <d v="2025-10-24T00:00:00"/>
    <x v="7"/>
    <x v="1"/>
    <x v="4"/>
    <s v="ELETRODUTO GALV LEVE 3/4 (0,50) C/LV"/>
    <x v="0"/>
    <x v="5"/>
    <x v="546"/>
    <x v="5"/>
    <x v="86"/>
    <x v="609"/>
    <n v="296"/>
    <x v="61"/>
    <s v="out-2025"/>
    <x v="14"/>
    <x v="0"/>
    <x v="1"/>
    <x v="5"/>
    <x v="69"/>
    <s v="ENTREGUE"/>
    <x v="1"/>
    <m/>
  </r>
  <r>
    <d v="2025-10-24T00:00:00"/>
    <x v="7"/>
    <x v="1"/>
    <x v="4"/>
    <s v="CONDULETE ALUM MULTI X 3/4 S/T"/>
    <x v="24"/>
    <x v="1"/>
    <x v="546"/>
    <x v="5"/>
    <x v="88"/>
    <x v="471"/>
    <n v="264"/>
    <x v="61"/>
    <s v="out-2025"/>
    <x v="14"/>
    <x v="0"/>
    <x v="1"/>
    <x v="5"/>
    <x v="69"/>
    <s v="ENTREGUE"/>
    <x v="1"/>
    <m/>
  </r>
  <r>
    <d v="2025-10-24T00:00:00"/>
    <x v="7"/>
    <x v="1"/>
    <x v="4"/>
    <s v="UNIDUT MULTIPLO ALUM 3/4"/>
    <x v="30"/>
    <x v="1"/>
    <x v="546"/>
    <x v="5"/>
    <x v="89"/>
    <x v="92"/>
    <n v="120"/>
    <x v="61"/>
    <s v="out-2025"/>
    <x v="14"/>
    <x v="0"/>
    <x v="1"/>
    <x v="5"/>
    <x v="69"/>
    <s v="ENTREGUE"/>
    <x v="1"/>
    <m/>
  </r>
  <r>
    <d v="2025-10-24T00:00:00"/>
    <x v="7"/>
    <x v="1"/>
    <x v="4"/>
    <s v="UNIDUT RETO ALUM 3/4"/>
    <x v="15"/>
    <x v="1"/>
    <x v="546"/>
    <x v="5"/>
    <x v="90"/>
    <x v="93"/>
    <n v="72"/>
    <x v="61"/>
    <s v="out-2025"/>
    <x v="14"/>
    <x v="0"/>
    <x v="1"/>
    <x v="5"/>
    <x v="69"/>
    <s v="ENTREGUE"/>
    <x v="1"/>
    <m/>
  </r>
  <r>
    <d v="2025-10-24T00:00:00"/>
    <x v="7"/>
    <x v="1"/>
    <x v="4"/>
    <s v="TAMPA P/1 TOM RED 3/4 OU 1/2"/>
    <x v="3"/>
    <x v="1"/>
    <x v="546"/>
    <x v="5"/>
    <x v="60"/>
    <x v="95"/>
    <n v="21"/>
    <x v="61"/>
    <s v="out-2025"/>
    <x v="14"/>
    <x v="0"/>
    <x v="1"/>
    <x v="5"/>
    <x v="69"/>
    <s v="ENTREGUE"/>
    <x v="1"/>
    <m/>
  </r>
  <r>
    <d v="2025-10-24T00:00:00"/>
    <x v="7"/>
    <x v="1"/>
    <x v="4"/>
    <s v="BROCA ACO RAPIDO 5,00MM"/>
    <x v="7"/>
    <x v="1"/>
    <x v="546"/>
    <x v="5"/>
    <x v="579"/>
    <x v="473"/>
    <n v="11.6"/>
    <x v="61"/>
    <s v="out-2025"/>
    <x v="14"/>
    <x v="0"/>
    <x v="1"/>
    <x v="5"/>
    <x v="69"/>
    <s v="ENTREGUE"/>
    <x v="1"/>
    <m/>
  </r>
  <r>
    <d v="2025-10-24T00:00:00"/>
    <x v="7"/>
    <x v="1"/>
    <x v="4"/>
    <s v="FITA ISOLANTE 18MMX20M PT FITECK"/>
    <x v="9"/>
    <x v="1"/>
    <x v="546"/>
    <x v="5"/>
    <x v="580"/>
    <x v="845"/>
    <n v="38.400000000000006"/>
    <x v="61"/>
    <s v="out-2025"/>
    <x v="14"/>
    <x v="0"/>
    <x v="1"/>
    <x v="5"/>
    <x v="69"/>
    <s v="ENTREGUE"/>
    <x v="1"/>
    <m/>
  </r>
  <r>
    <d v="2025-10-24T00:00:00"/>
    <x v="7"/>
    <x v="1"/>
    <x v="4"/>
    <s v="PARAFUSO SEXTAVADO 3/16X60MM P/BUCHA S08"/>
    <x v="11"/>
    <x v="1"/>
    <x v="546"/>
    <x v="5"/>
    <x v="424"/>
    <x v="347"/>
    <n v="30"/>
    <x v="61"/>
    <s v="out-2025"/>
    <x v="14"/>
    <x v="0"/>
    <x v="1"/>
    <x v="5"/>
    <x v="69"/>
    <s v="ENTREGUE"/>
    <x v="1"/>
    <m/>
  </r>
  <r>
    <d v="2025-10-24T00:00:00"/>
    <x v="7"/>
    <x v="1"/>
    <x v="4"/>
    <s v="BUCHA FUS-8 P/ PARAFUSO PVC BLOCO"/>
    <x v="11"/>
    <x v="1"/>
    <x v="546"/>
    <x v="5"/>
    <x v="744"/>
    <x v="347"/>
    <n v="30"/>
    <x v="61"/>
    <s v="out-2025"/>
    <x v="14"/>
    <x v="0"/>
    <x v="1"/>
    <x v="5"/>
    <x v="69"/>
    <s v="ENTREGUE"/>
    <x v="1"/>
    <m/>
  </r>
  <r>
    <d v="2025-10-24T00:00:00"/>
    <x v="7"/>
    <x v="1"/>
    <x v="4"/>
    <s v="SEALTUBO S/ CAPA 1 C/30MT"/>
    <x v="2"/>
    <x v="9"/>
    <x v="546"/>
    <x v="5"/>
    <x v="1065"/>
    <x v="846"/>
    <n v="1448"/>
    <x v="61"/>
    <s v="out-2025"/>
    <x v="14"/>
    <x v="0"/>
    <x v="1"/>
    <x v="5"/>
    <x v="69"/>
    <s v="ENTREGUE"/>
    <x v="1"/>
    <m/>
  </r>
  <r>
    <d v="2025-10-24T00:00:00"/>
    <x v="7"/>
    <x v="1"/>
    <x v="4"/>
    <s v="SEALTUBO S/ CAPA 3/4 RL C/30MT"/>
    <x v="1"/>
    <x v="9"/>
    <x v="546"/>
    <x v="5"/>
    <x v="1066"/>
    <x v="847"/>
    <n v="338"/>
    <x v="61"/>
    <s v="out-2025"/>
    <x v="14"/>
    <x v="0"/>
    <x v="1"/>
    <x v="5"/>
    <x v="69"/>
    <s v="ENTREGUE"/>
    <x v="1"/>
    <m/>
  </r>
  <r>
    <d v="2025-10-24T00:00:00"/>
    <x v="7"/>
    <x v="1"/>
    <x v="4"/>
    <s v="CONDULETE ALUM MULTIPLO X 1 S/T"/>
    <x v="0"/>
    <x v="1"/>
    <x v="546"/>
    <x v="5"/>
    <x v="1067"/>
    <x v="238"/>
    <n v="224"/>
    <x v="61"/>
    <s v="out-2025"/>
    <x v="14"/>
    <x v="0"/>
    <x v="1"/>
    <x v="5"/>
    <x v="69"/>
    <s v="ENTREGUE"/>
    <x v="1"/>
    <m/>
  </r>
  <r>
    <d v="2025-10-24T00:00:00"/>
    <x v="7"/>
    <x v="1"/>
    <x v="4"/>
    <s v="CONDULETE ALUM MULTI X 3/4 S/T"/>
    <x v="3"/>
    <x v="1"/>
    <x v="546"/>
    <x v="5"/>
    <x v="88"/>
    <x v="471"/>
    <n v="66"/>
    <x v="61"/>
    <s v="out-2025"/>
    <x v="14"/>
    <x v="0"/>
    <x v="1"/>
    <x v="5"/>
    <x v="69"/>
    <s v="ENTREGUE"/>
    <x v="1"/>
    <m/>
  </r>
  <r>
    <d v="2025-10-24T00:00:00"/>
    <x v="7"/>
    <x v="1"/>
    <x v="4"/>
    <s v="UNIDUT MULTIPLO ALUM 1"/>
    <x v="30"/>
    <x v="1"/>
    <x v="546"/>
    <x v="5"/>
    <x v="1068"/>
    <x v="320"/>
    <n v="150"/>
    <x v="61"/>
    <s v="out-2025"/>
    <x v="14"/>
    <x v="0"/>
    <x v="1"/>
    <x v="5"/>
    <x v="69"/>
    <s v="ENTREGUE"/>
    <x v="1"/>
    <m/>
  </r>
  <r>
    <d v="2025-10-24T00:00:00"/>
    <x v="7"/>
    <x v="1"/>
    <x v="4"/>
    <s v="UNIDUT MULTIPLO ALUM 3/4"/>
    <x v="0"/>
    <x v="1"/>
    <x v="546"/>
    <x v="5"/>
    <x v="89"/>
    <x v="92"/>
    <n v="40"/>
    <x v="61"/>
    <s v="out-2025"/>
    <x v="14"/>
    <x v="0"/>
    <x v="1"/>
    <x v="5"/>
    <x v="69"/>
    <s v="ENTREGUE"/>
    <x v="1"/>
    <m/>
  </r>
  <r>
    <d v="2025-10-24T00:00:00"/>
    <x v="7"/>
    <x v="1"/>
    <x v="4"/>
    <s v="ABRACADEIRA GALV D C/CUNHA 1"/>
    <x v="72"/>
    <x v="1"/>
    <x v="546"/>
    <x v="5"/>
    <x v="1069"/>
    <x v="63"/>
    <n v="105"/>
    <x v="61"/>
    <s v="out-2025"/>
    <x v="14"/>
    <x v="0"/>
    <x v="1"/>
    <x v="5"/>
    <x v="69"/>
    <s v="ENTREGUE"/>
    <x v="1"/>
    <m/>
  </r>
  <r>
    <d v="2025-10-24T00:00:00"/>
    <x v="7"/>
    <x v="1"/>
    <x v="4"/>
    <s v="PARAFUSO AUTO BROCANTE FLANG 4,2X13 PHIL"/>
    <x v="72"/>
    <x v="1"/>
    <x v="546"/>
    <x v="5"/>
    <x v="1070"/>
    <x v="848"/>
    <n v="15"/>
    <x v="61"/>
    <s v="out-2025"/>
    <x v="14"/>
    <x v="0"/>
    <x v="1"/>
    <x v="5"/>
    <x v="69"/>
    <s v="ENTREGUE"/>
    <x v="1"/>
    <m/>
  </r>
  <r>
    <d v="2025-10-24T00:00:00"/>
    <x v="7"/>
    <x v="1"/>
    <x v="4"/>
    <s v="REFLETOR LED PLAY 200W 6500K PT"/>
    <x v="17"/>
    <x v="1"/>
    <x v="546"/>
    <x v="5"/>
    <x v="416"/>
    <x v="849"/>
    <n v="984"/>
    <x v="61"/>
    <s v="out-2025"/>
    <x v="14"/>
    <x v="0"/>
    <x v="1"/>
    <x v="5"/>
    <x v="69"/>
    <s v="ENTREGUE"/>
    <x v="1"/>
    <m/>
  </r>
  <r>
    <d v="2025-10-24T00:00:00"/>
    <x v="7"/>
    <x v="1"/>
    <x v="4"/>
    <s v="BARRAMENTO BIFASICO 16DIN 100A"/>
    <x v="1"/>
    <x v="1"/>
    <x v="546"/>
    <x v="5"/>
    <x v="415"/>
    <x v="372"/>
    <n v="198"/>
    <x v="61"/>
    <s v="out-2025"/>
    <x v="14"/>
    <x v="0"/>
    <x v="1"/>
    <x v="5"/>
    <x v="69"/>
    <s v="ENTREGUE"/>
    <x v="1"/>
    <m/>
  </r>
  <r>
    <d v="2025-10-24T00:00:00"/>
    <x v="39"/>
    <x v="0"/>
    <x v="4"/>
    <s v="TERMINACAO POLIM A FRIO TFTO-4121 (8,7/15KV 12/20KV, 25 - 95MM)"/>
    <x v="17"/>
    <x v="1"/>
    <x v="547"/>
    <x v="126"/>
    <x v="1071"/>
    <x v="850"/>
    <n v="2478"/>
    <x v="61"/>
    <s v="out-2025"/>
    <x v="17"/>
    <x v="0"/>
    <x v="0"/>
    <x v="6"/>
    <x v="74"/>
    <s v="ENTREGUE"/>
    <x v="1"/>
    <m/>
  </r>
  <r>
    <d v="2025-10-24T00:00:00"/>
    <x v="39"/>
    <x v="0"/>
    <x v="4"/>
    <s v="SUPORTE P/ MUFLA E CABO 20-30MM TCK-95"/>
    <x v="4"/>
    <x v="1"/>
    <x v="547"/>
    <x v="126"/>
    <x v="1072"/>
    <x v="851"/>
    <n v="194.61"/>
    <x v="61"/>
    <s v="out-2025"/>
    <x v="17"/>
    <x v="0"/>
    <x v="0"/>
    <x v="6"/>
    <x v="74"/>
    <s v="ENTREGUE"/>
    <x v="1"/>
    <m/>
  </r>
  <r>
    <d v="2025-10-24T00:00:00"/>
    <x v="39"/>
    <x v="0"/>
    <x v="4"/>
    <s v="CONECTOR CUNHA CN-10 AZ S/ CARTUCHO"/>
    <x v="7"/>
    <x v="1"/>
    <x v="547"/>
    <x v="126"/>
    <x v="1073"/>
    <x v="852"/>
    <n v="51.46"/>
    <x v="61"/>
    <s v="out-2025"/>
    <x v="17"/>
    <x v="0"/>
    <x v="0"/>
    <x v="6"/>
    <x v="74"/>
    <s v="ENTREGUE"/>
    <x v="1"/>
    <m/>
  </r>
  <r>
    <d v="2025-10-24T00:00:00"/>
    <x v="39"/>
    <x v="0"/>
    <x v="4"/>
    <s v="MASSA CALAFETAR 1KG - CZ"/>
    <x v="14"/>
    <x v="1"/>
    <x v="547"/>
    <x v="126"/>
    <x v="1074"/>
    <x v="853"/>
    <n v="95.45"/>
    <x v="61"/>
    <s v="out-2025"/>
    <x v="17"/>
    <x v="0"/>
    <x v="0"/>
    <x v="6"/>
    <x v="74"/>
    <s v="ENTREGUE"/>
    <x v="1"/>
    <m/>
  </r>
  <r>
    <d v="2025-10-24T00:00:00"/>
    <x v="39"/>
    <x v="0"/>
    <x v="4"/>
    <s v="CINTA CIRCULAR 110MM GF (C/ PARAF E PORCA)"/>
    <x v="7"/>
    <x v="1"/>
    <x v="547"/>
    <x v="126"/>
    <x v="1075"/>
    <x v="854"/>
    <n v="52.42"/>
    <x v="61"/>
    <s v="out-2025"/>
    <x v="17"/>
    <x v="0"/>
    <x v="0"/>
    <x v="6"/>
    <x v="74"/>
    <s v="ENTREGUE"/>
    <x v="1"/>
    <m/>
  </r>
  <r>
    <d v="2025-10-24T00:00:00"/>
    <x v="39"/>
    <x v="0"/>
    <x v="4"/>
    <s v="CINTA CIRCULAR 360MM GF (C/ PARAF E PORCA)"/>
    <x v="7"/>
    <x v="1"/>
    <x v="547"/>
    <x v="126"/>
    <x v="1076"/>
    <x v="855"/>
    <n v="107.46"/>
    <x v="61"/>
    <s v="out-2025"/>
    <x v="17"/>
    <x v="0"/>
    <x v="0"/>
    <x v="6"/>
    <x v="74"/>
    <s v="ENTREGUE"/>
    <x v="1"/>
    <m/>
  </r>
  <r>
    <d v="2025-10-24T00:00:00"/>
    <x v="39"/>
    <x v="0"/>
    <x v="4"/>
    <s v="CURVA ACO G.F. 90 - 4&quot; NBR-5624"/>
    <x v="9"/>
    <x v="1"/>
    <x v="547"/>
    <x v="126"/>
    <x v="1077"/>
    <x v="856"/>
    <n v="1306.32"/>
    <x v="61"/>
    <s v="out-2025"/>
    <x v="17"/>
    <x v="0"/>
    <x v="0"/>
    <x v="6"/>
    <x v="74"/>
    <s v="ENTREGUE"/>
    <x v="1"/>
    <m/>
  </r>
  <r>
    <d v="2025-10-24T00:00:00"/>
    <x v="39"/>
    <x v="0"/>
    <x v="4"/>
    <s v="LUVA ACO G.F. - 4&quot; NBR-5624"/>
    <x v="2"/>
    <x v="1"/>
    <x v="547"/>
    <x v="126"/>
    <x v="1078"/>
    <x v="857"/>
    <n v="231.56"/>
    <x v="61"/>
    <s v="out-2025"/>
    <x v="17"/>
    <x v="0"/>
    <x v="0"/>
    <x v="6"/>
    <x v="74"/>
    <s v="ENTREGUE"/>
    <x v="1"/>
    <m/>
  </r>
  <r>
    <d v="2025-10-24T00:00:00"/>
    <x v="39"/>
    <x v="0"/>
    <x v="4"/>
    <s v="CABO COBRE FLEX EPR 0,6/1KV 25MM AZ"/>
    <x v="15"/>
    <x v="8"/>
    <x v="547"/>
    <x v="126"/>
    <x v="1079"/>
    <x v="858"/>
    <n v="785.7"/>
    <x v="61"/>
    <s v="out-2025"/>
    <x v="17"/>
    <x v="0"/>
    <x v="0"/>
    <x v="6"/>
    <x v="74"/>
    <s v="ENTREGUE"/>
    <x v="1"/>
    <m/>
  </r>
  <r>
    <d v="2025-10-24T00:00:00"/>
    <x v="39"/>
    <x v="0"/>
    <x v="4"/>
    <s v="CABO COBRE FLEX EPR 0,6/1KV 25MM VD"/>
    <x v="9"/>
    <x v="8"/>
    <x v="547"/>
    <x v="126"/>
    <x v="1080"/>
    <x v="858"/>
    <n v="157.14000000000001"/>
    <x v="61"/>
    <s v="out-2025"/>
    <x v="17"/>
    <x v="0"/>
    <x v="0"/>
    <x v="6"/>
    <x v="74"/>
    <s v="ENTREGUE"/>
    <x v="1"/>
    <m/>
  </r>
  <r>
    <d v="2025-10-24T00:00:00"/>
    <x v="39"/>
    <x v="0"/>
    <x v="4"/>
    <s v="CABO COBRE FLEX EPR 0,6/1KV 70MM PT"/>
    <x v="15"/>
    <x v="8"/>
    <x v="547"/>
    <x v="126"/>
    <x v="1081"/>
    <x v="859"/>
    <n v="2160.9"/>
    <x v="61"/>
    <s v="out-2025"/>
    <x v="17"/>
    <x v="0"/>
    <x v="0"/>
    <x v="6"/>
    <x v="74"/>
    <s v="ENTREGUE"/>
    <x v="1"/>
    <m/>
  </r>
  <r>
    <d v="2025-10-24T00:00:00"/>
    <x v="39"/>
    <x v="0"/>
    <x v="4"/>
    <s v="CABO COBRE FLEX EPR 0,6/1KV 70MM AZ"/>
    <x v="3"/>
    <x v="8"/>
    <x v="547"/>
    <x v="126"/>
    <x v="1082"/>
    <x v="860"/>
    <n v="807.4"/>
    <x v="61"/>
    <s v="out-2025"/>
    <x v="17"/>
    <x v="0"/>
    <x v="0"/>
    <x v="6"/>
    <x v="74"/>
    <s v="ENTREGUE"/>
    <x v="1"/>
    <m/>
  </r>
  <r>
    <d v="2025-10-24T00:00:00"/>
    <x v="39"/>
    <x v="0"/>
    <x v="4"/>
    <s v="ELETRODUTO CORRUGADO TIPO KANAFLEX - 4&quot;"/>
    <x v="25"/>
    <x v="8"/>
    <x v="547"/>
    <x v="126"/>
    <x v="1083"/>
    <x v="861"/>
    <n v="245.75"/>
    <x v="61"/>
    <s v="out-2025"/>
    <x v="17"/>
    <x v="0"/>
    <x v="0"/>
    <x v="6"/>
    <x v="74"/>
    <s v="ENTREGUE"/>
    <x v="1"/>
    <m/>
  </r>
  <r>
    <d v="2025-10-24T00:00:00"/>
    <x v="39"/>
    <x v="0"/>
    <x v="4"/>
    <s v="CABO COBRE MT 8,7/15KV 25MM"/>
    <x v="40"/>
    <x v="8"/>
    <x v="547"/>
    <x v="126"/>
    <x v="1084"/>
    <x v="862"/>
    <n v="6093"/>
    <x v="61"/>
    <s v="out-2025"/>
    <x v="17"/>
    <x v="0"/>
    <x v="0"/>
    <x v="6"/>
    <x v="74"/>
    <s v="ENTREGUE"/>
    <x v="1"/>
    <m/>
  </r>
  <r>
    <d v="2025-10-24T00:00:00"/>
    <x v="39"/>
    <x v="0"/>
    <x v="4"/>
    <s v="TERMINAL A COMPRESSAO 25MM 1F1C"/>
    <x v="24"/>
    <x v="1"/>
    <x v="547"/>
    <x v="126"/>
    <x v="1085"/>
    <x v="559"/>
    <n v="86.4"/>
    <x v="61"/>
    <s v="out-2025"/>
    <x v="17"/>
    <x v="0"/>
    <x v="0"/>
    <x v="6"/>
    <x v="74"/>
    <s v="ENTREGUE"/>
    <x v="1"/>
    <m/>
  </r>
  <r>
    <d v="2025-10-24T00:00:00"/>
    <x v="39"/>
    <x v="0"/>
    <x v="4"/>
    <s v="TERMINAL A COMPRESSAO 35MM 1F1C"/>
    <x v="25"/>
    <x v="1"/>
    <x v="547"/>
    <x v="126"/>
    <x v="1086"/>
    <x v="863"/>
    <n v="69"/>
    <x v="61"/>
    <s v="out-2025"/>
    <x v="17"/>
    <x v="0"/>
    <x v="0"/>
    <x v="6"/>
    <x v="74"/>
    <s v="ENTREGUE"/>
    <x v="1"/>
    <m/>
  </r>
  <r>
    <d v="2025-10-24T00:00:00"/>
    <x v="39"/>
    <x v="0"/>
    <x v="4"/>
    <s v="TERMINAL A COMPRESSAO 50MM 1F1C"/>
    <x v="17"/>
    <x v="1"/>
    <x v="547"/>
    <x v="126"/>
    <x v="1087"/>
    <x v="864"/>
    <n v="58.679999999999993"/>
    <x v="61"/>
    <s v="out-2025"/>
    <x v="17"/>
    <x v="0"/>
    <x v="0"/>
    <x v="6"/>
    <x v="74"/>
    <s v="ENTREGUE"/>
    <x v="1"/>
    <m/>
  </r>
  <r>
    <d v="2025-10-24T00:00:00"/>
    <x v="39"/>
    <x v="0"/>
    <x v="4"/>
    <s v="CONECTOR PARAFUSO FENDIDO 35MM"/>
    <x v="24"/>
    <x v="1"/>
    <x v="547"/>
    <x v="126"/>
    <x v="1088"/>
    <x v="865"/>
    <n v="445.6"/>
    <x v="61"/>
    <s v="out-2025"/>
    <x v="17"/>
    <x v="0"/>
    <x v="0"/>
    <x v="6"/>
    <x v="74"/>
    <s v="ENTREGUE"/>
    <x v="1"/>
    <m/>
  </r>
  <r>
    <d v="2025-10-24T00:00:00"/>
    <x v="39"/>
    <x v="0"/>
    <x v="4"/>
    <s v="HASTE TERRA BC 5/8&quot; X 2400MM"/>
    <x v="17"/>
    <x v="1"/>
    <x v="547"/>
    <x v="126"/>
    <x v="1089"/>
    <x v="866"/>
    <n v="336.96"/>
    <x v="61"/>
    <s v="out-2025"/>
    <x v="17"/>
    <x v="0"/>
    <x v="0"/>
    <x v="6"/>
    <x v="74"/>
    <s v="ENTREGUE"/>
    <x v="1"/>
    <m/>
  </r>
  <r>
    <d v="2025-10-24T00:00:00"/>
    <x v="39"/>
    <x v="0"/>
    <x v="4"/>
    <s v="CAIXA INSPECAO PVC 250X250MM"/>
    <x v="17"/>
    <x v="1"/>
    <x v="547"/>
    <x v="126"/>
    <x v="1090"/>
    <x v="867"/>
    <n v="206.76"/>
    <x v="61"/>
    <s v="out-2025"/>
    <x v="17"/>
    <x v="0"/>
    <x v="0"/>
    <x v="6"/>
    <x v="74"/>
    <s v="ENTREGUE"/>
    <x v="1"/>
    <m/>
  </r>
  <r>
    <d v="2025-10-24T00:00:00"/>
    <x v="39"/>
    <x v="0"/>
    <x v="4"/>
    <s v="TAMPA P/ CX INSPECAO 250MM - GF"/>
    <x v="17"/>
    <x v="1"/>
    <x v="547"/>
    <x v="126"/>
    <x v="1091"/>
    <x v="868"/>
    <n v="484.91999999999996"/>
    <x v="61"/>
    <s v="out-2025"/>
    <x v="17"/>
    <x v="0"/>
    <x v="0"/>
    <x v="6"/>
    <x v="74"/>
    <s v="ENTREGUE"/>
    <x v="1"/>
    <m/>
  </r>
  <r>
    <d v="2025-10-24T00:00:00"/>
    <x v="39"/>
    <x v="0"/>
    <x v="4"/>
    <s v="GRAMPO TERRA DUPLO GAR/GTDU 5/8-3/4"/>
    <x v="17"/>
    <x v="1"/>
    <x v="547"/>
    <x v="126"/>
    <x v="1092"/>
    <x v="869"/>
    <n v="167.52"/>
    <x v="61"/>
    <s v="out-2025"/>
    <x v="17"/>
    <x v="0"/>
    <x v="0"/>
    <x v="6"/>
    <x v="74"/>
    <s v="ENTREGUE"/>
    <x v="1"/>
    <m/>
  </r>
  <r>
    <d v="2025-10-24T00:00:00"/>
    <x v="39"/>
    <x v="0"/>
    <x v="4"/>
    <s v="CABO COBRE NU NBR5349 - 50MM (19FIOS)"/>
    <x v="5"/>
    <x v="8"/>
    <x v="547"/>
    <x v="126"/>
    <x v="1093"/>
    <x v="870"/>
    <n v="2146.5"/>
    <x v="61"/>
    <s v="out-2025"/>
    <x v="17"/>
    <x v="0"/>
    <x v="0"/>
    <x v="6"/>
    <x v="74"/>
    <s v="ENTREGUE"/>
    <x v="1"/>
    <m/>
  </r>
  <r>
    <d v="2025-10-24T00:00:00"/>
    <x v="39"/>
    <x v="0"/>
    <x v="4"/>
    <s v="CABO COBRE NU NBR6524 - 25MM (07FIOS"/>
    <x v="76"/>
    <x v="8"/>
    <x v="547"/>
    <x v="126"/>
    <x v="1094"/>
    <x v="871"/>
    <n v="929.7"/>
    <x v="61"/>
    <s v="out-2025"/>
    <x v="17"/>
    <x v="0"/>
    <x v="0"/>
    <x v="6"/>
    <x v="74"/>
    <s v="ENTREGUE"/>
    <x v="1"/>
    <m/>
  </r>
  <r>
    <d v="2025-10-24T00:00:00"/>
    <x v="39"/>
    <x v="0"/>
    <x v="4"/>
    <s v="CORDOALHA COBRE CHATA ESTANHADA 1&quot; (25,4MM) 30"/>
    <x v="3"/>
    <x v="8"/>
    <x v="547"/>
    <x v="126"/>
    <x v="1095"/>
    <x v="872"/>
    <n v="369.7"/>
    <x v="61"/>
    <s v="out-2025"/>
    <x v="17"/>
    <x v="0"/>
    <x v="0"/>
    <x v="6"/>
    <x v="74"/>
    <s v="ENTREGUE"/>
    <x v="1"/>
    <m/>
  </r>
  <r>
    <d v="2025-10-24T00:00:00"/>
    <x v="39"/>
    <x v="0"/>
    <x v="4"/>
    <s v="PORTA LUVAS DE MADEIRA C/TAMPA"/>
    <x v="1"/>
    <x v="1"/>
    <x v="547"/>
    <x v="126"/>
    <x v="1096"/>
    <x v="873"/>
    <n v="79.33"/>
    <x v="61"/>
    <s v="out-2025"/>
    <x v="17"/>
    <x v="0"/>
    <x v="0"/>
    <x v="6"/>
    <x v="74"/>
    <s v="ENTREGUE"/>
    <x v="1"/>
    <m/>
  </r>
  <r>
    <d v="2025-10-24T00:00:00"/>
    <x v="39"/>
    <x v="0"/>
    <x v="4"/>
    <s v="ESTRADO BORRACHA 20KV CLASSE 2"/>
    <x v="1"/>
    <x v="1"/>
    <x v="547"/>
    <x v="126"/>
    <x v="1097"/>
    <x v="874"/>
    <n v="484.78"/>
    <x v="61"/>
    <s v="out-2025"/>
    <x v="17"/>
    <x v="0"/>
    <x v="0"/>
    <x v="6"/>
    <x v="74"/>
    <s v="ENTREGUE"/>
    <x v="1"/>
    <m/>
  </r>
  <r>
    <d v="2025-10-24T00:00:00"/>
    <x v="39"/>
    <x v="0"/>
    <x v="4"/>
    <s v="EXTINTOR CO2 6 KG"/>
    <x v="1"/>
    <x v="1"/>
    <x v="547"/>
    <x v="126"/>
    <x v="1098"/>
    <x v="875"/>
    <n v="845.45"/>
    <x v="61"/>
    <s v="out-2025"/>
    <x v="17"/>
    <x v="0"/>
    <x v="0"/>
    <x v="6"/>
    <x v="74"/>
    <s v="ENTREGUE"/>
    <x v="1"/>
    <m/>
  </r>
  <r>
    <d v="2025-10-24T00:00:00"/>
    <x v="39"/>
    <x v="0"/>
    <x v="4"/>
    <s v="PLACA PVC SINALIZ P/ EXTINTOR INCENDIO CO2"/>
    <x v="1"/>
    <x v="1"/>
    <x v="547"/>
    <x v="126"/>
    <x v="1099"/>
    <x v="876"/>
    <n v="5.36"/>
    <x v="61"/>
    <s v="out-2025"/>
    <x v="17"/>
    <x v="0"/>
    <x v="0"/>
    <x v="6"/>
    <x v="74"/>
    <s v="ENTREGUE"/>
    <x v="1"/>
    <m/>
  </r>
  <r>
    <d v="2025-10-24T00:00:00"/>
    <x v="39"/>
    <x v="0"/>
    <x v="4"/>
    <s v="PLACA ALUM SINALIZ &quot;PERIGO DE MORTE - ALTA TENSAO&quot;"/>
    <x v="8"/>
    <x v="1"/>
    <x v="547"/>
    <x v="126"/>
    <x v="1100"/>
    <x v="877"/>
    <n v="224.24"/>
    <x v="61"/>
    <s v="out-2025"/>
    <x v="17"/>
    <x v="0"/>
    <x v="0"/>
    <x v="6"/>
    <x v="74"/>
    <s v="ENTREGUE"/>
    <x v="1"/>
    <m/>
  </r>
  <r>
    <d v="2025-10-24T00:00:00"/>
    <x v="39"/>
    <x v="0"/>
    <x v="4"/>
    <s v="FITA ISOLANTE 18MM X 20M - PT (IMPERIAL"/>
    <x v="2"/>
    <x v="1"/>
    <x v="547"/>
    <x v="126"/>
    <x v="1101"/>
    <x v="83"/>
    <n v="40.96"/>
    <x v="61"/>
    <s v="out-2025"/>
    <x v="17"/>
    <x v="0"/>
    <x v="0"/>
    <x v="6"/>
    <x v="74"/>
    <s v="ENTREGUE"/>
    <x v="1"/>
    <m/>
  </r>
  <r>
    <d v="2025-10-24T00:00:00"/>
    <x v="39"/>
    <x v="0"/>
    <x v="4"/>
    <s v="PARAFUSO SEXT. 1/4 X 1 BICRO"/>
    <x v="3"/>
    <x v="1"/>
    <x v="547"/>
    <x v="126"/>
    <x v="1102"/>
    <x v="878"/>
    <n v="3.3000000000000003"/>
    <x v="61"/>
    <s v="out-2025"/>
    <x v="17"/>
    <x v="0"/>
    <x v="0"/>
    <x v="6"/>
    <x v="74"/>
    <s v="ENTREGUE"/>
    <x v="1"/>
    <m/>
  </r>
  <r>
    <d v="2025-10-24T00:00:00"/>
    <x v="39"/>
    <x v="0"/>
    <x v="4"/>
    <s v="ARRUELA LISA 1/4 BICRO"/>
    <x v="0"/>
    <x v="1"/>
    <x v="547"/>
    <x v="126"/>
    <x v="1103"/>
    <x v="879"/>
    <n v="3.8"/>
    <x v="61"/>
    <s v="out-2025"/>
    <x v="17"/>
    <x v="0"/>
    <x v="0"/>
    <x v="6"/>
    <x v="74"/>
    <s v="ENTREGUE"/>
    <x v="1"/>
    <m/>
  </r>
  <r>
    <d v="2025-10-24T00:00:00"/>
    <x v="39"/>
    <x v="0"/>
    <x v="4"/>
    <s v="ARRUELA PRESSAO 1/4 BICRO"/>
    <x v="0"/>
    <x v="1"/>
    <x v="547"/>
    <x v="126"/>
    <x v="1104"/>
    <x v="880"/>
    <n v="1.4000000000000001"/>
    <x v="61"/>
    <s v="out-2025"/>
    <x v="17"/>
    <x v="0"/>
    <x v="0"/>
    <x v="6"/>
    <x v="74"/>
    <s v="ENTREGUE"/>
    <x v="1"/>
    <m/>
  </r>
  <r>
    <d v="2025-10-24T00:00:00"/>
    <x v="39"/>
    <x v="0"/>
    <x v="4"/>
    <s v="PORCA SEXT 1/4 BICRO"/>
    <x v="0"/>
    <x v="1"/>
    <x v="547"/>
    <x v="126"/>
    <x v="1105"/>
    <x v="689"/>
    <n v="4.4000000000000004"/>
    <x v="61"/>
    <s v="out-2025"/>
    <x v="17"/>
    <x v="0"/>
    <x v="0"/>
    <x v="6"/>
    <x v="74"/>
    <s v="ENTREGUE"/>
    <x v="1"/>
    <m/>
  </r>
  <r>
    <d v="2025-10-24T00:00:00"/>
    <x v="39"/>
    <x v="0"/>
    <x v="4"/>
    <s v="PARAFUSO SEXT. 5/16 X 2.1/2 - S-12 ZC"/>
    <x v="5"/>
    <x v="1"/>
    <x v="547"/>
    <x v="126"/>
    <x v="1106"/>
    <x v="881"/>
    <n v="106"/>
    <x v="61"/>
    <s v="out-2025"/>
    <x v="17"/>
    <x v="0"/>
    <x v="0"/>
    <x v="6"/>
    <x v="74"/>
    <s v="ENTREGUE"/>
    <x v="1"/>
    <m/>
  </r>
  <r>
    <d v="2025-10-24T00:00:00"/>
    <x v="39"/>
    <x v="0"/>
    <x v="4"/>
    <s v="BUCHA NYLON S-12"/>
    <x v="5"/>
    <x v="1"/>
    <x v="547"/>
    <x v="126"/>
    <x v="1107"/>
    <x v="882"/>
    <n v="4"/>
    <x v="61"/>
    <s v="out-2025"/>
    <x v="17"/>
    <x v="0"/>
    <x v="0"/>
    <x v="6"/>
    <x v="74"/>
    <s v="ENTREGUE"/>
    <x v="1"/>
    <m/>
  </r>
  <r>
    <d v="2025-10-24T00:00:00"/>
    <x v="39"/>
    <x v="0"/>
    <x v="4"/>
    <s v="ELETRODUTO ACO G.F. C/ 3MTS - 4&quot; NBR-5624"/>
    <x v="9"/>
    <x v="1"/>
    <x v="547"/>
    <x v="126"/>
    <x v="1108"/>
    <x v="883"/>
    <n v="2279.2799999999997"/>
    <x v="61"/>
    <s v="out-2025"/>
    <x v="17"/>
    <x v="0"/>
    <x v="0"/>
    <x v="6"/>
    <x v="74"/>
    <s v="ENTREGUE"/>
    <x v="1"/>
    <m/>
  </r>
  <r>
    <d v="2025-10-27T00:00:00"/>
    <x v="7"/>
    <x v="1"/>
    <x v="0"/>
    <s v="MANGUEIRA VERDE PARA JARDIM METRO - TRAMONTINA"/>
    <x v="15"/>
    <x v="8"/>
    <x v="548"/>
    <x v="22"/>
    <x v="1109"/>
    <x v="778"/>
    <n v="144.29999999999998"/>
    <x v="62"/>
    <s v="out-2025"/>
    <x v="9"/>
    <x v="0"/>
    <x v="1"/>
    <x v="1"/>
    <x v="69"/>
    <s v="ENTREGUE"/>
    <x v="1"/>
    <m/>
  </r>
  <r>
    <d v="2025-10-27T00:00:00"/>
    <x v="9"/>
    <x v="1"/>
    <x v="0"/>
    <s v="GIRICA CARRINHO DE MAO - 60"/>
    <x v="1"/>
    <x v="1"/>
    <x v="549"/>
    <x v="22"/>
    <x v="1001"/>
    <x v="299"/>
    <n v="339.9"/>
    <x v="62"/>
    <s v="out-2025"/>
    <x v="5"/>
    <x v="0"/>
    <x v="1"/>
    <x v="1"/>
    <x v="69"/>
    <s v="ENTREGUE"/>
    <x v="1"/>
    <m/>
  </r>
  <r>
    <d v="2025-10-27T00:00:00"/>
    <x v="40"/>
    <x v="0"/>
    <x v="4"/>
    <s v="CONJUNTO DE LAMINAS P/ ESTILETES 10 PCS"/>
    <x v="1"/>
    <x v="1"/>
    <x v="550"/>
    <x v="119"/>
    <x v="1110"/>
    <x v="884"/>
    <n v="16.170000000000002"/>
    <x v="62"/>
    <s v="out-2025"/>
    <x v="3"/>
    <x v="0"/>
    <x v="1"/>
    <x v="1"/>
    <x v="69"/>
    <s v="ENTREGUE"/>
    <x v="1"/>
    <m/>
  </r>
  <r>
    <d v="2025-10-27T00:00:00"/>
    <x v="40"/>
    <x v="0"/>
    <x v="4"/>
    <s v="ESTILETE PROFISSIONAL 6&quot; - 43390302"/>
    <x v="1"/>
    <x v="1"/>
    <x v="550"/>
    <x v="119"/>
    <x v="1111"/>
    <x v="785"/>
    <n v="16.54"/>
    <x v="62"/>
    <s v="out-2025"/>
    <x v="3"/>
    <x v="0"/>
    <x v="1"/>
    <x v="1"/>
    <x v="69"/>
    <s v="ENTREGUE"/>
    <x v="1"/>
    <m/>
  </r>
  <r>
    <d v="2025-10-27T00:00:00"/>
    <x v="40"/>
    <x v="0"/>
    <x v="4"/>
    <s v="FITA ISOL 3M IMPERIAL/TRA 18MM X 20MT"/>
    <x v="7"/>
    <x v="1"/>
    <x v="550"/>
    <x v="119"/>
    <x v="1112"/>
    <x v="885"/>
    <n v="14.42"/>
    <x v="62"/>
    <s v="out-2025"/>
    <x v="3"/>
    <x v="0"/>
    <x v="1"/>
    <x v="1"/>
    <x v="69"/>
    <s v="ENTREGUE"/>
    <x v="1"/>
    <m/>
  </r>
  <r>
    <d v="2025-10-27T00:00:00"/>
    <x v="40"/>
    <x v="0"/>
    <x v="4"/>
    <s v="FITA ISOL COR 10M VERDE"/>
    <x v="7"/>
    <x v="1"/>
    <x v="550"/>
    <x v="119"/>
    <x v="1113"/>
    <x v="886"/>
    <n v="6.32"/>
    <x v="62"/>
    <s v="out-2025"/>
    <x v="3"/>
    <x v="0"/>
    <x v="1"/>
    <x v="1"/>
    <x v="69"/>
    <s v="ENTREGUE"/>
    <x v="1"/>
    <m/>
  </r>
  <r>
    <d v="2025-10-27T00:00:00"/>
    <x v="40"/>
    <x v="0"/>
    <x v="4"/>
    <s v="TERM COMP TC 240MM"/>
    <x v="17"/>
    <x v="1"/>
    <x v="550"/>
    <x v="119"/>
    <x v="1114"/>
    <x v="887"/>
    <n v="432.47040000000004"/>
    <x v="62"/>
    <s v="out-2025"/>
    <x v="3"/>
    <x v="0"/>
    <x v="1"/>
    <x v="1"/>
    <x v="69"/>
    <s v="ENTREGUE"/>
    <x v="1"/>
    <m/>
  </r>
  <r>
    <d v="2025-10-27T00:00:00"/>
    <x v="9"/>
    <x v="1"/>
    <x v="0"/>
    <s v="CIMENTO 50KG VOTORAN CPII"/>
    <x v="24"/>
    <x v="0"/>
    <x v="551"/>
    <x v="45"/>
    <x v="885"/>
    <x v="524"/>
    <n v="1476"/>
    <x v="62"/>
    <s v="out-2025"/>
    <x v="1"/>
    <x v="0"/>
    <x v="0"/>
    <x v="2"/>
    <x v="72"/>
    <s v="ENTREGUE"/>
    <x v="1"/>
    <m/>
  </r>
  <r>
    <d v="2025-10-27T00:00:00"/>
    <x v="9"/>
    <x v="1"/>
    <x v="0"/>
    <s v="AREIA GROSSA MD MT³"/>
    <x v="9"/>
    <x v="4"/>
    <x v="551"/>
    <x v="45"/>
    <x v="886"/>
    <x v="888"/>
    <n v="876"/>
    <x v="62"/>
    <s v="out-2025"/>
    <x v="1"/>
    <x v="0"/>
    <x v="0"/>
    <x v="2"/>
    <x v="72"/>
    <s v="ENTREGUE"/>
    <x v="1"/>
    <m/>
  </r>
  <r>
    <d v="2025-10-27T00:00:00"/>
    <x v="21"/>
    <x v="1"/>
    <x v="0"/>
    <s v="_x0009_VIDRO CANELADO COMUM – SÓ CORTADO_x000a_06 – 0,815 X 0,155_x000a_02 – 0,815 X 0,150_x000a_02 – 0,900 X 0,135"/>
    <x v="1"/>
    <x v="1"/>
    <x v="552"/>
    <x v="61"/>
    <x v="1115"/>
    <x v="889"/>
    <n v="202"/>
    <x v="62"/>
    <s v="out-2025"/>
    <x v="13"/>
    <x v="0"/>
    <x v="1"/>
    <x v="2"/>
    <x v="72"/>
    <s v="ENTREGUE"/>
    <x v="1"/>
    <m/>
  </r>
  <r>
    <d v="2025-10-27T00:00:00"/>
    <x v="21"/>
    <x v="1"/>
    <x v="0"/>
    <s v="MASSA CALAFETAR 1KG - CZ"/>
    <x v="14"/>
    <x v="11"/>
    <x v="552"/>
    <x v="61"/>
    <x v="1074"/>
    <x v="106"/>
    <n v="40"/>
    <x v="62"/>
    <s v="out-2025"/>
    <x v="13"/>
    <x v="0"/>
    <x v="1"/>
    <x v="2"/>
    <x v="72"/>
    <s v="ENTREGUE"/>
    <x v="1"/>
    <m/>
  </r>
  <r>
    <d v="2025-10-27T00:00:00"/>
    <x v="12"/>
    <x v="1"/>
    <x v="3"/>
    <s v="CEMIX TORN.PAR AUTOMATICA 2001"/>
    <x v="7"/>
    <x v="1"/>
    <x v="553"/>
    <x v="3"/>
    <x v="267"/>
    <x v="237"/>
    <n v="149.94"/>
    <x v="62"/>
    <s v="out-2025"/>
    <x v="3"/>
    <x v="0"/>
    <x v="1"/>
    <x v="2"/>
    <x v="72"/>
    <s v="ENTREGUE"/>
    <x v="1"/>
    <m/>
  </r>
  <r>
    <d v="2025-10-27T00:00:00"/>
    <x v="40"/>
    <x v="0"/>
    <x v="0"/>
    <s v="PARAF. CABECA SEXT. ACO 3/8 X 2.1/2"/>
    <x v="118"/>
    <x v="11"/>
    <x v="554"/>
    <x v="122"/>
    <x v="1116"/>
    <x v="890"/>
    <n v="4.2694999999999999"/>
    <x v="62"/>
    <s v="out-2025"/>
    <x v="3"/>
    <x v="0"/>
    <x v="1"/>
    <x v="1"/>
    <x v="69"/>
    <s v="ENTREGUE"/>
    <x v="1"/>
    <m/>
  </r>
  <r>
    <d v="2025-10-27T00:00:00"/>
    <x v="40"/>
    <x v="0"/>
    <x v="0"/>
    <s v="ARRUELA LISA 3/8 ZINCADA"/>
    <x v="119"/>
    <x v="11"/>
    <x v="554"/>
    <x v="122"/>
    <x v="1117"/>
    <x v="891"/>
    <n v="0.48600000000000004"/>
    <x v="62"/>
    <s v="out-2025"/>
    <x v="3"/>
    <x v="0"/>
    <x v="1"/>
    <x v="1"/>
    <x v="69"/>
    <s v="ENTREGUE"/>
    <x v="1"/>
    <m/>
  </r>
  <r>
    <d v="2025-10-27T00:00:00"/>
    <x v="40"/>
    <x v="0"/>
    <x v="0"/>
    <s v="ARRUELA PRESSAO 3/8"/>
    <x v="118"/>
    <x v="11"/>
    <x v="554"/>
    <x v="122"/>
    <x v="1118"/>
    <x v="892"/>
    <n v="0.81"/>
    <x v="62"/>
    <s v="out-2025"/>
    <x v="3"/>
    <x v="0"/>
    <x v="1"/>
    <x v="1"/>
    <x v="69"/>
    <s v="ENTREGUE"/>
    <x v="1"/>
    <m/>
  </r>
  <r>
    <d v="2025-10-27T00:00:00"/>
    <x v="40"/>
    <x v="0"/>
    <x v="0"/>
    <s v="CHUMBADOR PARABOLT 3/8 X 3 1/2"/>
    <x v="119"/>
    <x v="11"/>
    <x v="554"/>
    <x v="122"/>
    <x v="1119"/>
    <x v="893"/>
    <n v="3.6286"/>
    <x v="62"/>
    <s v="out-2025"/>
    <x v="3"/>
    <x v="0"/>
    <x v="1"/>
    <x v="1"/>
    <x v="69"/>
    <s v="ENTREGUE"/>
    <x v="1"/>
    <m/>
  </r>
  <r>
    <d v="2025-10-27T00:00:00"/>
    <x v="40"/>
    <x v="0"/>
    <x v="0"/>
    <s v="TALABARTE ELASTICO 1,35MTS ABS 55MM ATHENAS"/>
    <x v="1"/>
    <x v="1"/>
    <x v="554"/>
    <x v="122"/>
    <x v="1120"/>
    <x v="894"/>
    <n v="226.8"/>
    <x v="62"/>
    <s v="out-2025"/>
    <x v="3"/>
    <x v="0"/>
    <x v="1"/>
    <x v="1"/>
    <x v="69"/>
    <s v="ENTREGUE"/>
    <x v="1"/>
    <m/>
  </r>
  <r>
    <d v="2025-10-28T00:00:00"/>
    <x v="9"/>
    <x v="1"/>
    <x v="0"/>
    <s v="AMANCO TUBO 6M ESG. 100MM"/>
    <x v="7"/>
    <x v="5"/>
    <x v="555"/>
    <x v="3"/>
    <x v="379"/>
    <x v="314"/>
    <n v="141.94"/>
    <x v="63"/>
    <s v="out-2025"/>
    <x v="3"/>
    <x v="0"/>
    <x v="1"/>
    <x v="1"/>
    <x v="72"/>
    <s v="ENTREGUE"/>
    <x v="1"/>
    <m/>
  </r>
  <r>
    <d v="2025-10-28T00:00:00"/>
    <x v="33"/>
    <x v="2"/>
    <x v="1"/>
    <s v="CAÇAMBA "/>
    <x v="1"/>
    <x v="1"/>
    <x v="556"/>
    <x v="108"/>
    <x v="214"/>
    <x v="43"/>
    <n v="350"/>
    <x v="63"/>
    <s v="out-2025"/>
    <x v="5"/>
    <x v="2"/>
    <x v="0"/>
    <x v="1"/>
    <x v="72"/>
    <s v="ENTREGUE"/>
    <x v="1"/>
    <m/>
  </r>
  <r>
    <d v="2025-10-28T00:00:00"/>
    <x v="9"/>
    <x v="1"/>
    <x v="1"/>
    <s v="CAÇAMBA"/>
    <x v="1"/>
    <x v="1"/>
    <x v="557"/>
    <x v="17"/>
    <x v="1"/>
    <x v="56"/>
    <n v="440"/>
    <x v="63"/>
    <s v="out-2025"/>
    <x v="9"/>
    <x v="0"/>
    <x v="0"/>
    <x v="2"/>
    <x v="74"/>
    <s v="ENTREGUE"/>
    <x v="1"/>
    <m/>
  </r>
  <r>
    <d v="2025-10-28T00:00:00"/>
    <x v="4"/>
    <x v="2"/>
    <x v="0"/>
    <s v="QUADRO CATEGORIA T5 ELEKTRO"/>
    <x v="1"/>
    <x v="1"/>
    <x v="558"/>
    <x v="127"/>
    <x v="1121"/>
    <x v="895"/>
    <n v="2470.6999999999998"/>
    <x v="63"/>
    <s v="out-2025"/>
    <x v="43"/>
    <x v="0"/>
    <x v="0"/>
    <x v="12"/>
    <x v="75"/>
    <s v="ENTREGUE"/>
    <x v="1"/>
    <m/>
  </r>
  <r>
    <d v="2025-10-28T00:00:00"/>
    <x v="4"/>
    <x v="2"/>
    <x v="0"/>
    <s v="FRETE"/>
    <x v="1"/>
    <x v="1"/>
    <x v="558"/>
    <x v="127"/>
    <x v="32"/>
    <x v="896"/>
    <n v="293.72000000000003"/>
    <x v="63"/>
    <s v="out-2025"/>
    <x v="43"/>
    <x v="0"/>
    <x v="0"/>
    <x v="12"/>
    <x v="75"/>
    <s v="ENTREGUE"/>
    <x v="1"/>
    <m/>
  </r>
  <r>
    <d v="2025-10-28T00:00:00"/>
    <x v="7"/>
    <x v="1"/>
    <x v="6"/>
    <s v="RESINA ACR GRAFENO BRI 18L EUCATEX"/>
    <x v="14"/>
    <x v="14"/>
    <x v="559"/>
    <x v="29"/>
    <x v="1122"/>
    <x v="56"/>
    <n v="2200"/>
    <x v="63"/>
    <s v="out-2025"/>
    <x v="14"/>
    <x v="0"/>
    <x v="0"/>
    <x v="2"/>
    <x v="74"/>
    <s v="ENTREGUE"/>
    <x v="1"/>
    <m/>
  </r>
  <r>
    <d v="2025-10-28T00:00:00"/>
    <x v="7"/>
    <x v="1"/>
    <x v="6"/>
    <s v="TINTA PISO AZUL 18L FUTURA"/>
    <x v="9"/>
    <x v="14"/>
    <x v="559"/>
    <x v="29"/>
    <x v="187"/>
    <x v="107"/>
    <n v="1440"/>
    <x v="63"/>
    <s v="out-2025"/>
    <x v="14"/>
    <x v="0"/>
    <x v="0"/>
    <x v="2"/>
    <x v="74"/>
    <s v="ENTREGUE"/>
    <x v="1"/>
    <m/>
  </r>
  <r>
    <d v="2025-10-28T00:00:00"/>
    <x v="7"/>
    <x v="1"/>
    <x v="6"/>
    <s v="TINTA PISO CONCRETO 18L FUTURA"/>
    <x v="4"/>
    <x v="14"/>
    <x v="559"/>
    <x v="29"/>
    <x v="188"/>
    <x v="107"/>
    <n v="720"/>
    <x v="63"/>
    <s v="out-2025"/>
    <x v="14"/>
    <x v="0"/>
    <x v="0"/>
    <x v="2"/>
    <x v="74"/>
    <s v="ENTREGUE"/>
    <x v="1"/>
    <m/>
  </r>
  <r>
    <d v="2025-10-28T00:00:00"/>
    <x v="7"/>
    <x v="1"/>
    <x v="6"/>
    <s v="TINTA PISO BRANCO 3,6L FUTURA"/>
    <x v="1"/>
    <x v="6"/>
    <x v="559"/>
    <x v="29"/>
    <x v="191"/>
    <x v="23"/>
    <n v="84"/>
    <x v="63"/>
    <s v="out-2025"/>
    <x v="14"/>
    <x v="0"/>
    <x v="0"/>
    <x v="2"/>
    <x v="74"/>
    <s v="ENTREGUE"/>
    <x v="1"/>
    <m/>
  </r>
  <r>
    <d v="2025-10-28T00:00:00"/>
    <x v="7"/>
    <x v="1"/>
    <x v="6"/>
    <s v="TINTA PISO VERMELHO SEGURANÇA 3,6L FUTURA"/>
    <x v="1"/>
    <x v="6"/>
    <x v="559"/>
    <x v="29"/>
    <x v="536"/>
    <x v="23"/>
    <n v="84"/>
    <x v="63"/>
    <s v="out-2025"/>
    <x v="14"/>
    <x v="0"/>
    <x v="0"/>
    <x v="2"/>
    <x v="74"/>
    <s v="ENTREGUE"/>
    <x v="1"/>
    <m/>
  </r>
  <r>
    <d v="2025-10-28T00:00:00"/>
    <x v="7"/>
    <x v="1"/>
    <x v="6"/>
    <s v="TINTA PISO AMARELO 3,6L FUTURA"/>
    <x v="1"/>
    <x v="6"/>
    <x v="559"/>
    <x v="29"/>
    <x v="189"/>
    <x v="23"/>
    <n v="84"/>
    <x v="63"/>
    <s v="out-2025"/>
    <x v="14"/>
    <x v="0"/>
    <x v="0"/>
    <x v="2"/>
    <x v="74"/>
    <s v="ENTREGUE"/>
    <x v="1"/>
    <m/>
  </r>
  <r>
    <d v="2025-10-28T00:00:00"/>
    <x v="7"/>
    <x v="1"/>
    <x v="6"/>
    <s v="TINTA PISO PRETO 3,6L FUTURA"/>
    <x v="1"/>
    <x v="6"/>
    <x v="559"/>
    <x v="29"/>
    <x v="537"/>
    <x v="23"/>
    <n v="84"/>
    <x v="63"/>
    <s v="out-2025"/>
    <x v="14"/>
    <x v="0"/>
    <x v="0"/>
    <x v="2"/>
    <x v="74"/>
    <s v="ENTREGUE"/>
    <x v="1"/>
    <m/>
  </r>
  <r>
    <d v="2025-10-28T00:00:00"/>
    <x v="7"/>
    <x v="1"/>
    <x v="6"/>
    <s v="FITA CREPE 18MM X 50M ADERE"/>
    <x v="15"/>
    <x v="1"/>
    <x v="559"/>
    <x v="29"/>
    <x v="192"/>
    <x v="183"/>
    <n v="132"/>
    <x v="63"/>
    <s v="out-2025"/>
    <x v="14"/>
    <x v="0"/>
    <x v="0"/>
    <x v="2"/>
    <x v="74"/>
    <s v="ENTREGUE"/>
    <x v="1"/>
    <m/>
  </r>
  <r>
    <d v="2025-10-28T00:00:00"/>
    <x v="7"/>
    <x v="1"/>
    <x v="6"/>
    <s v="RODO 60CM COM CABO"/>
    <x v="1"/>
    <x v="1"/>
    <x v="559"/>
    <x v="29"/>
    <x v="1123"/>
    <x v="464"/>
    <n v="28"/>
    <x v="63"/>
    <s v="out-2025"/>
    <x v="14"/>
    <x v="0"/>
    <x v="0"/>
    <x v="2"/>
    <x v="74"/>
    <s v="ENTREGUE"/>
    <x v="1"/>
    <m/>
  </r>
  <r>
    <d v="2025-10-28T00:00:00"/>
    <x v="7"/>
    <x v="1"/>
    <x v="6"/>
    <s v="ROLO 23CM LA SINTETICA 1312 TIGRE"/>
    <x v="4"/>
    <x v="1"/>
    <x v="559"/>
    <x v="29"/>
    <x v="273"/>
    <x v="113"/>
    <n v="30"/>
    <x v="63"/>
    <s v="out-2025"/>
    <x v="14"/>
    <x v="0"/>
    <x v="0"/>
    <x v="2"/>
    <x v="74"/>
    <s v="ENTREGUE"/>
    <x v="1"/>
    <m/>
  </r>
  <r>
    <d v="2025-10-28T00:00:00"/>
    <x v="7"/>
    <x v="1"/>
    <x v="6"/>
    <s v="SUPORTE PARA ROLO 1301 23CM TIGRE"/>
    <x v="4"/>
    <x v="1"/>
    <x v="559"/>
    <x v="29"/>
    <x v="226"/>
    <x v="184"/>
    <n v="19.5"/>
    <x v="63"/>
    <s v="out-2025"/>
    <x v="14"/>
    <x v="0"/>
    <x v="0"/>
    <x v="2"/>
    <x v="74"/>
    <s v="ENTREGUE"/>
    <x v="1"/>
    <m/>
  </r>
  <r>
    <d v="2025-10-28T00:00:00"/>
    <x v="7"/>
    <x v="1"/>
    <x v="6"/>
    <s v="ROLO 05CM LA SINTETICA C/CABO 1366 TIGRE"/>
    <x v="4"/>
    <x v="1"/>
    <x v="559"/>
    <x v="29"/>
    <x v="193"/>
    <x v="184"/>
    <n v="19.5"/>
    <x v="63"/>
    <s v="out-2025"/>
    <x v="14"/>
    <x v="0"/>
    <x v="0"/>
    <x v="2"/>
    <x v="74"/>
    <s v="ENTREGUE"/>
    <x v="1"/>
    <m/>
  </r>
  <r>
    <d v="2025-10-28T00:00:00"/>
    <x v="7"/>
    <x v="1"/>
    <x v="6"/>
    <s v="TRINCHA 500 - 1.1/2 LATEX &amp; ACRILICA TIGRE"/>
    <x v="2"/>
    <x v="1"/>
    <x v="559"/>
    <x v="29"/>
    <x v="1124"/>
    <x v="527"/>
    <n v="18"/>
    <x v="63"/>
    <s v="out-2025"/>
    <x v="14"/>
    <x v="0"/>
    <x v="0"/>
    <x v="2"/>
    <x v="74"/>
    <s v="ENTREGUE"/>
    <x v="1"/>
    <m/>
  </r>
  <r>
    <d v="2025-10-28T00:00:00"/>
    <x v="4"/>
    <x v="2"/>
    <x v="0"/>
    <s v="TUBO ACO SCHEDULE 40 S/ COSTURA 1/2 GALVAN"/>
    <x v="120"/>
    <x v="1"/>
    <x v="560"/>
    <x v="120"/>
    <x v="1125"/>
    <x v="518"/>
    <n v="15"/>
    <x v="63"/>
    <s v="out-2025"/>
    <x v="23"/>
    <x v="3"/>
    <x v="1"/>
    <x v="2"/>
    <x v="74"/>
    <s v="ENTREGUE"/>
    <x v="1"/>
    <m/>
  </r>
  <r>
    <d v="2025-10-28T00:00:00"/>
    <x v="4"/>
    <x v="2"/>
    <x v="0"/>
    <s v="VALVULA ESFERA V E G GAS 1/2 FXF PP ALAVANCA"/>
    <x v="1"/>
    <x v="1"/>
    <x v="560"/>
    <x v="120"/>
    <x v="1126"/>
    <x v="897"/>
    <n v="31.01"/>
    <x v="63"/>
    <s v="out-2025"/>
    <x v="23"/>
    <x v="3"/>
    <x v="1"/>
    <x v="2"/>
    <x v="74"/>
    <s v="ENTREGUE"/>
    <x v="1"/>
    <m/>
  </r>
  <r>
    <d v="2025-10-28T00:00:00"/>
    <x v="4"/>
    <x v="2"/>
    <x v="0"/>
    <s v="NIPLE TUPY DUPLO GAL. 1/2()"/>
    <x v="2"/>
    <x v="1"/>
    <x v="560"/>
    <x v="120"/>
    <x v="1127"/>
    <x v="898"/>
    <n v="21"/>
    <x v="63"/>
    <s v="out-2025"/>
    <x v="23"/>
    <x v="3"/>
    <x v="1"/>
    <x v="2"/>
    <x v="74"/>
    <s v="ENTREGUE"/>
    <x v="1"/>
    <m/>
  </r>
  <r>
    <d v="2025-10-28T00:00:00"/>
    <x v="4"/>
    <x v="2"/>
    <x v="0"/>
    <s v="FLEXIVEL METAL TOMBAK 1/2 - 0,80 CM()"/>
    <x v="1"/>
    <x v="1"/>
    <x v="560"/>
    <x v="120"/>
    <x v="1128"/>
    <x v="899"/>
    <n v="70.13"/>
    <x v="63"/>
    <s v="out-2025"/>
    <x v="23"/>
    <x v="3"/>
    <x v="1"/>
    <x v="2"/>
    <x v="74"/>
    <s v="ENTREGUE"/>
    <x v="1"/>
    <m/>
  </r>
  <r>
    <d v="2025-10-28T00:00:00"/>
    <x v="4"/>
    <x v="2"/>
    <x v="0"/>
    <s v="BATERIA 1+1 3/4 V.P. S/ REGULADOR()"/>
    <x v="1"/>
    <x v="1"/>
    <x v="560"/>
    <x v="120"/>
    <x v="1129"/>
    <x v="900"/>
    <n v="423"/>
    <x v="63"/>
    <s v="out-2025"/>
    <x v="23"/>
    <x v="3"/>
    <x v="1"/>
    <x v="2"/>
    <x v="74"/>
    <s v="ENTREGUE"/>
    <x v="1"/>
    <m/>
  </r>
  <r>
    <d v="2025-10-28T00:00:00"/>
    <x v="4"/>
    <x v="2"/>
    <x v="0"/>
    <s v="REGULADOR ALIANCA IND AP C/ SHUTT-OFF VM PQ()"/>
    <x v="1"/>
    <x v="1"/>
    <x v="560"/>
    <x v="120"/>
    <x v="1130"/>
    <x v="901"/>
    <n v="590"/>
    <x v="63"/>
    <s v="out-2025"/>
    <x v="23"/>
    <x v="3"/>
    <x v="1"/>
    <x v="2"/>
    <x v="74"/>
    <s v="ENTREGUE"/>
    <x v="1"/>
    <m/>
  </r>
  <r>
    <d v="2025-10-28T00:00:00"/>
    <x v="4"/>
    <x v="2"/>
    <x v="0"/>
    <s v="UNIAO TUPY C/ ASSENTO CONICO DE BRONZE/FERRO GAL. 1/2()"/>
    <x v="7"/>
    <x v="1"/>
    <x v="560"/>
    <x v="120"/>
    <x v="1131"/>
    <x v="902"/>
    <n v="143.78"/>
    <x v="63"/>
    <s v="out-2025"/>
    <x v="23"/>
    <x v="3"/>
    <x v="1"/>
    <x v="2"/>
    <x v="74"/>
    <s v="ENTREGUE"/>
    <x v="1"/>
    <m/>
  </r>
  <r>
    <d v="2025-10-28T00:00:00"/>
    <x v="4"/>
    <x v="2"/>
    <x v="0"/>
    <s v="poste de concreto duplo T , 300 dan, para entrada de energia, com instalação."/>
    <x v="1"/>
    <x v="1"/>
    <x v="561"/>
    <x v="128"/>
    <x v="1132"/>
    <x v="200"/>
    <n v="1300"/>
    <x v="63"/>
    <s v="out-2025"/>
    <x v="46"/>
    <x v="2"/>
    <x v="0"/>
    <x v="14"/>
    <x v="76"/>
    <s v="ENTREGUE"/>
    <x v="1"/>
    <m/>
  </r>
  <r>
    <d v="2025-10-28T00:00:00"/>
    <x v="18"/>
    <x v="2"/>
    <x v="0"/>
    <s v="ESPACADOR NIVELADOR SLIM 2,0 MM C/1000 PCS"/>
    <x v="1"/>
    <x v="1"/>
    <x v="562"/>
    <x v="22"/>
    <x v="340"/>
    <x v="903"/>
    <n v="101.85"/>
    <x v="63"/>
    <s v="out-2025"/>
    <x v="9"/>
    <x v="0"/>
    <x v="0"/>
    <x v="1"/>
    <x v="72"/>
    <s v="ENTREGUE"/>
    <x v="1"/>
    <m/>
  </r>
  <r>
    <d v="2025-10-28T00:00:00"/>
    <x v="18"/>
    <x v="2"/>
    <x v="0"/>
    <s v="ESPACADOR NIVELADOR SLIM 2,0 MM (BRANCO) PCT"/>
    <x v="14"/>
    <x v="0"/>
    <x v="562"/>
    <x v="22"/>
    <x v="473"/>
    <x v="389"/>
    <n v="54.6"/>
    <x v="63"/>
    <s v="out-2025"/>
    <x v="9"/>
    <x v="0"/>
    <x v="0"/>
    <x v="1"/>
    <x v="72"/>
    <s v="ENTREGUE"/>
    <x v="1"/>
    <m/>
  </r>
  <r>
    <d v="2025-10-28T00:00:00"/>
    <x v="20"/>
    <x v="1"/>
    <x v="0"/>
    <s v="MASSA CORRIDA "/>
    <x v="7"/>
    <x v="16"/>
    <x v="563"/>
    <x v="29"/>
    <x v="1133"/>
    <x v="904"/>
    <n v="134"/>
    <x v="63"/>
    <s v="out-2025"/>
    <x v="3"/>
    <x v="0"/>
    <x v="0"/>
    <x v="2"/>
    <x v="74"/>
    <s v="ENTREGUE"/>
    <x v="1"/>
    <m/>
  </r>
  <r>
    <d v="2025-10-29T00:00:00"/>
    <x v="9"/>
    <x v="1"/>
    <x v="0"/>
    <s v="Blocos 14x19x39"/>
    <x v="121"/>
    <x v="1"/>
    <x v="564"/>
    <x v="62"/>
    <x v="359"/>
    <x v="297"/>
    <n v="1597.5"/>
    <x v="64"/>
    <s v="out-2025"/>
    <x v="28"/>
    <x v="0"/>
    <x v="0"/>
    <x v="4"/>
    <x v="77"/>
    <s v="ENTREGUE"/>
    <x v="1"/>
    <m/>
  </r>
  <r>
    <d v="1995-10-29T00:00:00"/>
    <x v="9"/>
    <x v="1"/>
    <x v="0"/>
    <s v="Canaleta de 14 cm"/>
    <x v="11"/>
    <x v="1"/>
    <x v="564"/>
    <x v="62"/>
    <x v="1134"/>
    <x v="742"/>
    <n v="445"/>
    <x v="64"/>
    <s v="out-2025"/>
    <x v="28"/>
    <x v="0"/>
    <x v="0"/>
    <x v="4"/>
    <x v="77"/>
    <s v="ENTREGUE"/>
    <x v="1"/>
    <m/>
  </r>
  <r>
    <d v="2025-10-29T00:00:00"/>
    <x v="20"/>
    <x v="1"/>
    <x v="0"/>
    <s v="Blocos 14x19x39"/>
    <x v="121"/>
    <x v="1"/>
    <x v="565"/>
    <x v="62"/>
    <x v="359"/>
    <x v="297"/>
    <n v="1597.5"/>
    <x v="64"/>
    <s v="out-2025"/>
    <x v="28"/>
    <x v="0"/>
    <x v="0"/>
    <x v="4"/>
    <x v="77"/>
    <s v="ENTREGUE"/>
    <x v="1"/>
    <m/>
  </r>
  <r>
    <d v="2025-10-29T00:00:00"/>
    <x v="20"/>
    <x v="1"/>
    <x v="0"/>
    <s v="CIMENTO 50KG VOTORAN CPII"/>
    <x v="28"/>
    <x v="0"/>
    <x v="566"/>
    <x v="45"/>
    <x v="885"/>
    <x v="524"/>
    <n v="553.5"/>
    <x v="64"/>
    <s v="out-2025"/>
    <x v="1"/>
    <x v="0"/>
    <x v="0"/>
    <x v="2"/>
    <x v="71"/>
    <s v="ENTREGUE"/>
    <x v="1"/>
    <m/>
  </r>
  <r>
    <d v="1995-10-29T00:00:00"/>
    <x v="20"/>
    <x v="1"/>
    <x v="0"/>
    <s v="AREIA MEDIA MT³"/>
    <x v="7"/>
    <x v="4"/>
    <x v="566"/>
    <x v="45"/>
    <x v="1135"/>
    <x v="675"/>
    <n v="283.48"/>
    <x v="64"/>
    <s v="out-2025"/>
    <x v="1"/>
    <x v="0"/>
    <x v="0"/>
    <x v="2"/>
    <x v="71"/>
    <s v="ENTREGUE"/>
    <x v="1"/>
    <m/>
  </r>
  <r>
    <d v="2025-10-29T00:00:00"/>
    <x v="20"/>
    <x v="1"/>
    <x v="0"/>
    <s v="PEDRA I MT³"/>
    <x v="1"/>
    <x v="4"/>
    <x v="566"/>
    <x v="45"/>
    <x v="286"/>
    <x v="201"/>
    <n v="118.59"/>
    <x v="64"/>
    <s v="out-2025"/>
    <x v="1"/>
    <x v="0"/>
    <x v="0"/>
    <x v="2"/>
    <x v="71"/>
    <s v="ENTREGUE"/>
    <x v="1"/>
    <m/>
  </r>
  <r>
    <d v="2025-10-29T00:00:00"/>
    <x v="20"/>
    <x v="1"/>
    <x v="0"/>
    <s v="TABUA PINUS BRUTA 30CM X 3.00MT"/>
    <x v="14"/>
    <x v="1"/>
    <x v="566"/>
    <x v="45"/>
    <x v="1136"/>
    <x v="191"/>
    <n v="149.5"/>
    <x v="64"/>
    <s v="out-2025"/>
    <x v="1"/>
    <x v="0"/>
    <x v="0"/>
    <x v="2"/>
    <x v="71"/>
    <s v="ENTREGUE"/>
    <x v="1"/>
    <m/>
  </r>
  <r>
    <d v="1995-10-29T00:00:00"/>
    <x v="20"/>
    <x v="1"/>
    <x v="0"/>
    <s v="TABUA PINUS BRUTA 20CM X 3.00MT"/>
    <x v="14"/>
    <x v="1"/>
    <x v="566"/>
    <x v="45"/>
    <x v="1137"/>
    <x v="905"/>
    <n v="77.5"/>
    <x v="64"/>
    <s v="out-2025"/>
    <x v="1"/>
    <x v="0"/>
    <x v="0"/>
    <x v="2"/>
    <x v="71"/>
    <s v="ENTREGUE"/>
    <x v="1"/>
    <m/>
  </r>
  <r>
    <d v="2025-10-29T00:00:00"/>
    <x v="20"/>
    <x v="1"/>
    <x v="0"/>
    <s v="PREGO GERDAU 18X27 COM CABECA"/>
    <x v="1"/>
    <x v="1"/>
    <x v="566"/>
    <x v="45"/>
    <x v="1138"/>
    <x v="906"/>
    <n v="16.5"/>
    <x v="64"/>
    <s v="out-2025"/>
    <x v="1"/>
    <x v="0"/>
    <x v="0"/>
    <x v="2"/>
    <x v="71"/>
    <s v="ENTREGUE"/>
    <x v="1"/>
    <m/>
  </r>
  <r>
    <d v="2025-10-29T00:00:00"/>
    <x v="7"/>
    <x v="1"/>
    <x v="1"/>
    <s v="CONTAINER"/>
    <x v="1"/>
    <x v="1"/>
    <x v="567"/>
    <x v="23"/>
    <x v="1139"/>
    <x v="195"/>
    <n v="300"/>
    <x v="64"/>
    <s v="out-2025"/>
    <x v="1"/>
    <x v="2"/>
    <x v="0"/>
    <x v="1"/>
    <x v="74"/>
    <s v="ENTREGUE"/>
    <x v="1"/>
    <m/>
  </r>
  <r>
    <d v="2025-10-29T00:00:00"/>
    <x v="32"/>
    <x v="1"/>
    <x v="0"/>
    <s v="POSTE TC MULTI CABO 95MM E DISJUNTOR 200A"/>
    <x v="1"/>
    <x v="1"/>
    <x v="568"/>
    <x v="129"/>
    <x v="1140"/>
    <x v="907"/>
    <n v="7199"/>
    <x v="64"/>
    <s v="out-2025"/>
    <x v="47"/>
    <x v="2"/>
    <x v="0"/>
    <x v="4"/>
    <x v="77"/>
    <s v="ENTREGUE"/>
    <x v="1"/>
    <m/>
  </r>
  <r>
    <d v="2025-10-29T00:00:00"/>
    <x v="7"/>
    <x v="1"/>
    <x v="0"/>
    <s v="TELA ALAMBRADO MALHA 2&quot; FIO 10 GALV.   1,5 x 9"/>
    <x v="122"/>
    <x v="8"/>
    <x v="569"/>
    <x v="50"/>
    <x v="1141"/>
    <x v="249"/>
    <n v="581.85"/>
    <x v="64"/>
    <s v="out-2025"/>
    <x v="5"/>
    <x v="0"/>
    <x v="1"/>
    <x v="10"/>
    <x v="78"/>
    <s v="ENTREGUE"/>
    <x v="1"/>
    <m/>
  </r>
  <r>
    <d v="2025-10-29T00:00:00"/>
    <x v="20"/>
    <x v="1"/>
    <x v="0"/>
    <s v="soleiras 1,00x0,20"/>
    <x v="7"/>
    <x v="1"/>
    <x v="570"/>
    <x v="64"/>
    <x v="1142"/>
    <x v="88"/>
    <n v="140"/>
    <x v="64"/>
    <s v="out-2025"/>
    <x v="5"/>
    <x v="0"/>
    <x v="1"/>
    <x v="1"/>
    <x v="74"/>
    <s v="ENTREGUE"/>
    <x v="1"/>
    <m/>
  </r>
  <r>
    <d v="2025-10-29T00:00:00"/>
    <x v="20"/>
    <x v="1"/>
    <x v="0"/>
    <s v="CONDULETE MULTIPLO X 3/4&quot; SUPERCAST"/>
    <x v="0"/>
    <x v="1"/>
    <x v="571"/>
    <x v="28"/>
    <x v="1143"/>
    <x v="86"/>
    <n v="100"/>
    <x v="64"/>
    <s v="out-2025"/>
    <x v="3"/>
    <x v="0"/>
    <x v="0"/>
    <x v="1"/>
    <x v="74"/>
    <n v="-169"/>
    <x v="0"/>
    <m/>
  </r>
  <r>
    <d v="2025-10-29T00:00:00"/>
    <x v="20"/>
    <x v="1"/>
    <x v="0"/>
    <s v="TAMPA P/ COND. 3/4'' CEGA SUPERCAST"/>
    <x v="0"/>
    <x v="1"/>
    <x v="571"/>
    <x v="28"/>
    <x v="1144"/>
    <x v="92"/>
    <n v="40"/>
    <x v="64"/>
    <s v="out-2025"/>
    <x v="3"/>
    <x v="0"/>
    <x v="0"/>
    <x v="1"/>
    <x v="74"/>
    <n v="-169"/>
    <x v="0"/>
    <m/>
  </r>
  <r>
    <d v="2025-10-29T00:00:00"/>
    <x v="20"/>
    <x v="1"/>
    <x v="0"/>
    <s v="UNIDUT MULTIPLO 3/4&quot; SUPERCAST"/>
    <x v="5"/>
    <x v="1"/>
    <x v="571"/>
    <x v="28"/>
    <x v="1145"/>
    <x v="664"/>
    <n v="85"/>
    <x v="64"/>
    <s v="out-2025"/>
    <x v="3"/>
    <x v="0"/>
    <x v="0"/>
    <x v="1"/>
    <x v="74"/>
    <n v="-169"/>
    <x v="0"/>
    <m/>
  </r>
  <r>
    <d v="2025-10-29T00:00:00"/>
    <x v="12"/>
    <x v="1"/>
    <x v="0"/>
    <s v="Bebedouro Industrial companha Filtro Externo e componentes de instalação diversos ( Mangueiras / conexões / teflon etc)"/>
    <x v="1"/>
    <x v="1"/>
    <x v="572"/>
    <x v="130"/>
    <x v="1146"/>
    <x v="908"/>
    <n v="2747"/>
    <x v="64"/>
    <s v="out-2025"/>
    <x v="16"/>
    <x v="0"/>
    <x v="1"/>
    <x v="1"/>
    <x v="74"/>
    <n v="-169"/>
    <x v="0"/>
    <m/>
  </r>
  <r>
    <d v="2025-10-29T00:00:00"/>
    <x v="32"/>
    <x v="1"/>
    <x v="6"/>
    <s v="ADERE FITA CREPE 24X50M"/>
    <x v="1"/>
    <x v="1"/>
    <x v="573"/>
    <x v="13"/>
    <x v="716"/>
    <x v="365"/>
    <n v="5.99"/>
    <x v="64"/>
    <s v="out-2025"/>
    <x v="3"/>
    <x v="0"/>
    <x v="0"/>
    <x v="1"/>
    <x v="74"/>
    <n v="-169"/>
    <x v="0"/>
    <m/>
  </r>
  <r>
    <d v="2025-10-29T00:00:00"/>
    <x v="32"/>
    <x v="1"/>
    <x v="6"/>
    <s v="FENIX 1001/23 ROLO LA MEGA SUPERWASH 23CM"/>
    <x v="1"/>
    <x v="1"/>
    <x v="573"/>
    <x v="13"/>
    <x v="695"/>
    <x v="99"/>
    <n v="25.9"/>
    <x v="64"/>
    <s v="out-2025"/>
    <x v="3"/>
    <x v="0"/>
    <x v="0"/>
    <x v="1"/>
    <x v="74"/>
    <n v="-169"/>
    <x v="0"/>
    <m/>
  </r>
  <r>
    <d v="2025-10-29T00:00:00"/>
    <x v="32"/>
    <x v="1"/>
    <x v="6"/>
    <s v="FENIX 3501/23 SUPORTE DE PRESSAO REFORCADO P/ ROLO 23CM"/>
    <x v="1"/>
    <x v="1"/>
    <x v="573"/>
    <x v="13"/>
    <x v="310"/>
    <x v="41"/>
    <n v="4.99"/>
    <x v="64"/>
    <s v="out-2025"/>
    <x v="3"/>
    <x v="0"/>
    <x v="0"/>
    <x v="1"/>
    <x v="74"/>
    <n v="-169"/>
    <x v="0"/>
    <m/>
  </r>
  <r>
    <d v="2025-10-29T00:00:00"/>
    <x v="32"/>
    <x v="1"/>
    <x v="6"/>
    <s v="FUTURA PREMIUM TINTA PARA PISO CINZA CHUMBO 18L"/>
    <x v="7"/>
    <x v="14"/>
    <x v="573"/>
    <x v="13"/>
    <x v="1147"/>
    <x v="204"/>
    <n v="499.8"/>
    <x v="64"/>
    <s v="out-2025"/>
    <x v="3"/>
    <x v="0"/>
    <x v="0"/>
    <x v="1"/>
    <x v="74"/>
    <n v="-169"/>
    <x v="0"/>
    <m/>
  </r>
  <r>
    <d v="2025-10-29T00:00:00"/>
    <x v="32"/>
    <x v="1"/>
    <x v="6"/>
    <s v="ROMA 301/005 TRINCHA CABO PRETO/CERDA GRIS 301 2&quot;"/>
    <x v="7"/>
    <x v="1"/>
    <x v="573"/>
    <x v="13"/>
    <x v="315"/>
    <x v="41"/>
    <n v="9.98"/>
    <x v="64"/>
    <s v="out-2025"/>
    <x v="3"/>
    <x v="0"/>
    <x v="0"/>
    <x v="1"/>
    <x v="74"/>
    <n v="-169"/>
    <x v="0"/>
    <m/>
  </r>
  <r>
    <d v="2025-10-29T00:00:00"/>
    <x v="7"/>
    <x v="1"/>
    <x v="4"/>
    <s v="TAMPA P/ COND. 3/4'' CEGA SUPERCAST"/>
    <x v="28"/>
    <x v="1"/>
    <x v="574"/>
    <x v="28"/>
    <x v="1144"/>
    <x v="92"/>
    <n v="30"/>
    <x v="64"/>
    <s v="out-2025"/>
    <x v="3"/>
    <x v="0"/>
    <x v="0"/>
    <x v="1"/>
    <x v="74"/>
    <n v="-169"/>
    <x v="0"/>
    <m/>
  </r>
  <r>
    <d v="2025-10-29T00:00:00"/>
    <x v="7"/>
    <x v="1"/>
    <x v="4"/>
    <s v="TAMPAO P/ CONDULETE 1&quot; CONDU PRO"/>
    <x v="69"/>
    <x v="1"/>
    <x v="574"/>
    <x v="28"/>
    <x v="1148"/>
    <x v="751"/>
    <n v="32.340000000000003"/>
    <x v="64"/>
    <s v="out-2025"/>
    <x v="3"/>
    <x v="0"/>
    <x v="0"/>
    <x v="1"/>
    <x v="74"/>
    <n v="-169"/>
    <x v="0"/>
    <m/>
  </r>
  <r>
    <d v="2025-10-29T00:00:00"/>
    <x v="7"/>
    <x v="1"/>
    <x v="4"/>
    <s v="TAMPAO P/ CONDULETE 3/4&quot; SUPERCAST"/>
    <x v="70"/>
    <x v="1"/>
    <x v="574"/>
    <x v="28"/>
    <x v="1149"/>
    <x v="273"/>
    <n v="21"/>
    <x v="64"/>
    <s v="out-2025"/>
    <x v="3"/>
    <x v="0"/>
    <x v="0"/>
    <x v="1"/>
    <x v="74"/>
    <n v="-169"/>
    <x v="0"/>
    <m/>
  </r>
  <r>
    <d v="2025-10-29T00:00:00"/>
    <x v="20"/>
    <x v="1"/>
    <x v="0"/>
    <s v="BAUTECH 5000 SUPER 18KG"/>
    <x v="7"/>
    <x v="1"/>
    <x v="575"/>
    <x v="13"/>
    <x v="39"/>
    <x v="550"/>
    <n v="319.8"/>
    <x v="64"/>
    <s v="out-2025"/>
    <x v="3"/>
    <x v="0"/>
    <x v="1"/>
    <x v="1"/>
    <x v="74"/>
    <n v="-169"/>
    <x v="0"/>
    <m/>
  </r>
  <r>
    <d v="2025-10-29T00:00:00"/>
    <x v="20"/>
    <x v="1"/>
    <x v="0"/>
    <s v="COMPEL BROXA PLASTICA RET MEDIA"/>
    <x v="2"/>
    <x v="1"/>
    <x v="575"/>
    <x v="13"/>
    <x v="40"/>
    <x v="40"/>
    <n v="27.96"/>
    <x v="64"/>
    <s v="out-2025"/>
    <x v="3"/>
    <x v="0"/>
    <x v="1"/>
    <x v="1"/>
    <x v="74"/>
    <n v="-169"/>
    <x v="0"/>
    <m/>
  </r>
  <r>
    <d v="2025-10-29T00:00:00"/>
    <x v="32"/>
    <x v="1"/>
    <x v="4"/>
    <s v="DISJUNTOR DE 250 CAIXA MOLDADA "/>
    <x v="1"/>
    <x v="1"/>
    <x v="576"/>
    <x v="5"/>
    <x v="1150"/>
    <x v="909"/>
    <n v="481"/>
    <x v="64"/>
    <s v="out-2025"/>
    <x v="3"/>
    <x v="0"/>
    <x v="1"/>
    <x v="2"/>
    <x v="71"/>
    <n v="-168"/>
    <x v="0"/>
    <m/>
  </r>
  <r>
    <d v="2025-10-29T00:00:00"/>
    <x v="33"/>
    <x v="2"/>
    <x v="0"/>
    <s v="ROMPEDOR BOSCH 30KG 11304 220V"/>
    <x v="1"/>
    <x v="1"/>
    <x v="577"/>
    <x v="33"/>
    <x v="1151"/>
    <x v="910"/>
    <n v="264.5"/>
    <x v="64"/>
    <s v="out-2025"/>
    <x v="3"/>
    <x v="0"/>
    <x v="0"/>
    <x v="2"/>
    <x v="71"/>
    <n v="-168"/>
    <x v="0"/>
    <m/>
  </r>
  <r>
    <d v="2025-10-29T00:00:00"/>
    <x v="33"/>
    <x v="2"/>
    <x v="0"/>
    <s v="PONTEIRO 30 KG"/>
    <x v="1"/>
    <x v="1"/>
    <x v="577"/>
    <x v="33"/>
    <x v="1152"/>
    <x v="695"/>
    <n v="9.1999999999999993"/>
    <x v="64"/>
    <s v="out-2025"/>
    <x v="3"/>
    <x v="0"/>
    <x v="0"/>
    <x v="2"/>
    <x v="71"/>
    <n v="-168"/>
    <x v="0"/>
    <m/>
  </r>
  <r>
    <d v="2025-10-29T00:00:00"/>
    <x v="33"/>
    <x v="2"/>
    <x v="0"/>
    <s v="TALHADEIRA 30 KG"/>
    <x v="1"/>
    <x v="1"/>
    <x v="577"/>
    <x v="33"/>
    <x v="1153"/>
    <x v="695"/>
    <n v="9.1999999999999993"/>
    <x v="64"/>
    <s v="out-2025"/>
    <x v="3"/>
    <x v="0"/>
    <x v="0"/>
    <x v="2"/>
    <x v="71"/>
    <n v="-168"/>
    <x v="0"/>
    <m/>
  </r>
  <r>
    <d v="2025-10-29T00:00:00"/>
    <x v="33"/>
    <x v="2"/>
    <x v="0"/>
    <s v="FRETE"/>
    <x v="1"/>
    <x v="1"/>
    <x v="577"/>
    <x v="33"/>
    <x v="32"/>
    <x v="179"/>
    <n v="80"/>
    <x v="64"/>
    <s v="out-2025"/>
    <x v="3"/>
    <x v="0"/>
    <x v="0"/>
    <x v="2"/>
    <x v="71"/>
    <n v="-168"/>
    <x v="0"/>
    <m/>
  </r>
  <r>
    <d v="2025-10-29T00:00:00"/>
    <x v="20"/>
    <x v="1"/>
    <x v="0"/>
    <s v="CAÇAMBA "/>
    <x v="1"/>
    <x v="1"/>
    <x v="578"/>
    <x v="1"/>
    <x v="1"/>
    <x v="1"/>
    <n v="400"/>
    <x v="64"/>
    <s v="out-2025"/>
    <x v="1"/>
    <x v="0"/>
    <x v="0"/>
    <x v="2"/>
    <x v="71"/>
    <n v="-168"/>
    <x v="0"/>
    <m/>
  </r>
  <r>
    <d v="2025-10-29T00:00:00"/>
    <x v="7"/>
    <x v="1"/>
    <x v="0"/>
    <s v="AREIA LAVADA FINA"/>
    <x v="4"/>
    <x v="4"/>
    <x v="579"/>
    <x v="87"/>
    <x v="1154"/>
    <x v="390"/>
    <n v="405"/>
    <x v="64"/>
    <s v="out-2025"/>
    <x v="8"/>
    <x v="2"/>
    <x v="0"/>
    <x v="1"/>
    <x v="74"/>
    <n v="-169"/>
    <x v="0"/>
    <m/>
  </r>
  <r>
    <d v="2025-10-30T00:00:00"/>
    <x v="25"/>
    <x v="2"/>
    <x v="0"/>
    <s v="Sarrafo 2cm x 5cm Pinus C/3mts"/>
    <x v="15"/>
    <x v="1"/>
    <x v="580"/>
    <x v="75"/>
    <x v="1155"/>
    <x v="911"/>
    <n v="131.4"/>
    <x v="65"/>
    <s v="out-2025"/>
    <x v="3"/>
    <x v="0"/>
    <x v="1"/>
    <x v="1"/>
    <x v="71"/>
    <n v="-168"/>
    <x v="0"/>
    <m/>
  </r>
  <r>
    <d v="2025-10-30T00:00:00"/>
    <x v="25"/>
    <x v="2"/>
    <x v="0"/>
    <s v="Pontalete 6cm x 6cm Pinus C/3mts"/>
    <x v="14"/>
    <x v="1"/>
    <x v="580"/>
    <x v="75"/>
    <x v="479"/>
    <x v="393"/>
    <n v="78.45"/>
    <x v="65"/>
    <s v="out-2025"/>
    <x v="3"/>
    <x v="0"/>
    <x v="1"/>
    <x v="1"/>
    <x v="71"/>
    <n v="-168"/>
    <x v="0"/>
    <m/>
  </r>
  <r>
    <d v="2025-10-30T00:00:00"/>
    <x v="43"/>
    <x v="2"/>
    <x v="0"/>
    <s v="Bomba recalque de 2cv trifásico 220/380V IP21, entrada de 1.1/2” e saída de 1” rosca BSP, THEBE_x000a_Pressão mínima 8mca x vazão máxima 17m³/h_x000a_Pressão máxima 40mca x vazão mínima 4m³/h"/>
    <x v="7"/>
    <x v="1"/>
    <x v="581"/>
    <x v="109"/>
    <x v="1156"/>
    <x v="912"/>
    <n v="3274"/>
    <x v="65"/>
    <s v="out-2025"/>
    <x v="18"/>
    <x v="0"/>
    <x v="0"/>
    <x v="2"/>
    <x v="77"/>
    <n v="-167"/>
    <x v="0"/>
    <m/>
  </r>
  <r>
    <d v="2025-10-30T00:00:00"/>
    <x v="33"/>
    <x v="2"/>
    <x v="6"/>
    <s v="FENIX 1000/05 ROLO LA DE CARNEIRO 100% 05CM"/>
    <x v="4"/>
    <x v="1"/>
    <x v="582"/>
    <x v="13"/>
    <x v="1157"/>
    <x v="527"/>
    <n v="13.5"/>
    <x v="65"/>
    <s v="out-2025"/>
    <x v="17"/>
    <x v="0"/>
    <x v="0"/>
    <x v="2"/>
    <x v="77"/>
    <n v="-167"/>
    <x v="0"/>
    <m/>
  </r>
  <r>
    <d v="2025-10-30T00:00:00"/>
    <x v="33"/>
    <x v="2"/>
    <x v="6"/>
    <s v="FENIX 1300/23 ROLO LA ZERO RESPINGO 23CM"/>
    <x v="2"/>
    <x v="1"/>
    <x v="582"/>
    <x v="13"/>
    <x v="309"/>
    <x v="269"/>
    <n v="35.96"/>
    <x v="65"/>
    <s v="out-2025"/>
    <x v="17"/>
    <x v="0"/>
    <x v="0"/>
    <x v="2"/>
    <x v="77"/>
    <n v="-167"/>
    <x v="0"/>
    <m/>
  </r>
  <r>
    <d v="2025-10-30T00:00:00"/>
    <x v="33"/>
    <x v="2"/>
    <x v="6"/>
    <s v="FENIX 3501/23 SUPORTE DE PRESSAO REFORCADO P/ ROLO 23CM"/>
    <x v="2"/>
    <x v="1"/>
    <x v="582"/>
    <x v="13"/>
    <x v="310"/>
    <x v="41"/>
    <n v="19.96"/>
    <x v="65"/>
    <s v="out-2025"/>
    <x v="17"/>
    <x v="0"/>
    <x v="0"/>
    <x v="2"/>
    <x v="77"/>
    <n v="-167"/>
    <x v="0"/>
    <m/>
  </r>
  <r>
    <d v="2025-10-30T00:00:00"/>
    <x v="33"/>
    <x v="2"/>
    <x v="6"/>
    <s v="FUTURA FUTURIT ESM SINT.BRILHO AZUL CELESTE 3,6L"/>
    <x v="7"/>
    <x v="6"/>
    <x v="582"/>
    <x v="13"/>
    <x v="549"/>
    <x v="42"/>
    <n v="179.8"/>
    <x v="65"/>
    <s v="out-2025"/>
    <x v="17"/>
    <x v="0"/>
    <x v="0"/>
    <x v="2"/>
    <x v="77"/>
    <n v="-167"/>
    <x v="0"/>
    <m/>
  </r>
  <r>
    <d v="2025-10-30T00:00:00"/>
    <x v="33"/>
    <x v="2"/>
    <x v="6"/>
    <s v="FUTURA MASSA CORRIDA PVA 25KG"/>
    <x v="1"/>
    <x v="14"/>
    <x v="582"/>
    <x v="13"/>
    <x v="899"/>
    <x v="203"/>
    <n v="69.900000000000006"/>
    <x v="65"/>
    <s v="out-2025"/>
    <x v="17"/>
    <x v="0"/>
    <x v="0"/>
    <x v="2"/>
    <x v="77"/>
    <n v="-167"/>
    <x v="0"/>
    <m/>
  </r>
  <r>
    <d v="2025-10-30T00:00:00"/>
    <x v="33"/>
    <x v="2"/>
    <x v="6"/>
    <s v="FUTURA STANDARD SUPER RENDIMENTO BRANCO 18L"/>
    <x v="1"/>
    <x v="14"/>
    <x v="582"/>
    <x v="13"/>
    <x v="223"/>
    <x v="204"/>
    <n v="249.9"/>
    <x v="65"/>
    <s v="out-2025"/>
    <x v="17"/>
    <x v="0"/>
    <x v="0"/>
    <x v="2"/>
    <x v="77"/>
    <n v="-167"/>
    <x v="0"/>
    <m/>
  </r>
  <r>
    <d v="2025-10-30T00:00:00"/>
    <x v="33"/>
    <x v="2"/>
    <x v="6"/>
    <s v="FUTURA STANDARD SUPER RENDIMENTO GELO 18L"/>
    <x v="7"/>
    <x v="14"/>
    <x v="582"/>
    <x v="13"/>
    <x v="1158"/>
    <x v="204"/>
    <n v="499.8"/>
    <x v="65"/>
    <s v="out-2025"/>
    <x v="17"/>
    <x v="0"/>
    <x v="0"/>
    <x v="2"/>
    <x v="77"/>
    <n v="-167"/>
    <x v="0"/>
    <m/>
  </r>
  <r>
    <d v="2025-10-30T00:00:00"/>
    <x v="33"/>
    <x v="2"/>
    <x v="6"/>
    <s v="ITAQUA AGUARRAZ 5L"/>
    <x v="1"/>
    <x v="6"/>
    <x v="582"/>
    <x v="13"/>
    <x v="313"/>
    <x v="203"/>
    <n v="69.900000000000006"/>
    <x v="65"/>
    <s v="out-2025"/>
    <x v="17"/>
    <x v="0"/>
    <x v="0"/>
    <x v="2"/>
    <x v="77"/>
    <n v="-167"/>
    <x v="0"/>
    <m/>
  </r>
  <r>
    <d v="2025-10-30T00:00:00"/>
    <x v="33"/>
    <x v="2"/>
    <x v="6"/>
    <s v="ITAQUA THINNER 116 5L"/>
    <x v="1"/>
    <x v="6"/>
    <x v="582"/>
    <x v="13"/>
    <x v="314"/>
    <x v="203"/>
    <n v="69.900000000000006"/>
    <x v="65"/>
    <s v="out-2025"/>
    <x v="17"/>
    <x v="0"/>
    <x v="0"/>
    <x v="2"/>
    <x v="77"/>
    <n v="-167"/>
    <x v="0"/>
    <m/>
  </r>
  <r>
    <d v="2025-10-30T00:00:00"/>
    <x v="33"/>
    <x v="2"/>
    <x v="6"/>
    <s v="ROMA 301/005 TRINCHA CABO PRETO/CERDA GRIS 301 2&quot;"/>
    <x v="4"/>
    <x v="1"/>
    <x v="582"/>
    <x v="13"/>
    <x v="315"/>
    <x v="41"/>
    <n v="14.97"/>
    <x v="65"/>
    <s v="out-2025"/>
    <x v="17"/>
    <x v="0"/>
    <x v="0"/>
    <x v="2"/>
    <x v="77"/>
    <n v="-167"/>
    <x v="0"/>
    <m/>
  </r>
  <r>
    <d v="2025-10-30T00:00:00"/>
    <x v="43"/>
    <x v="2"/>
    <x v="0"/>
    <s v="Quadro bomba recalque  para 2 bombas , trifásico , bomba 2 cavalos ,  Bomba 1, bomba 2 e manual."/>
    <x v="1"/>
    <x v="1"/>
    <x v="583"/>
    <x v="82"/>
    <x v="1159"/>
    <x v="913"/>
    <n v="2382.3000000000002"/>
    <x v="65"/>
    <s v="out-2025"/>
    <x v="17"/>
    <x v="0"/>
    <x v="0"/>
    <x v="8"/>
    <x v="79"/>
    <n v="-161"/>
    <x v="0"/>
    <m/>
  </r>
  <r>
    <d v="2025-10-30T00:00:00"/>
    <x v="33"/>
    <x v="2"/>
    <x v="0"/>
    <s v="REMOVEDOR FERRUGEM REMOX"/>
    <x v="1"/>
    <x v="1"/>
    <x v="584"/>
    <x v="22"/>
    <x v="1160"/>
    <x v="914"/>
    <n v="39.24"/>
    <x v="65"/>
    <s v="out-2025"/>
    <x v="9"/>
    <x v="0"/>
    <x v="0"/>
    <x v="1"/>
    <x v="71"/>
    <n v="-168"/>
    <x v="0"/>
    <m/>
  </r>
  <r>
    <d v="2025-10-30T00:00:00"/>
    <x v="33"/>
    <x v="2"/>
    <x v="0"/>
    <s v="ESPACADOR NIVELADOR SLIM 2,0 MM C/1000 PCS"/>
    <x v="1"/>
    <x v="1"/>
    <x v="584"/>
    <x v="22"/>
    <x v="340"/>
    <x v="903"/>
    <n v="101.85"/>
    <x v="65"/>
    <s v="out-2025"/>
    <x v="9"/>
    <x v="0"/>
    <x v="0"/>
    <x v="1"/>
    <x v="71"/>
    <n v="-168"/>
    <x v="0"/>
    <m/>
  </r>
  <r>
    <d v="2025-10-30T00:00:00"/>
    <x v="43"/>
    <x v="2"/>
    <x v="0"/>
    <s v="MEKA REG.GAVETA BRUTO &quot;1.1/2&quot;"/>
    <x v="7"/>
    <x v="1"/>
    <x v="585"/>
    <x v="3"/>
    <x v="1161"/>
    <x v="915"/>
    <n v="132.69999999999999"/>
    <x v="65"/>
    <s v="out-2025"/>
    <x v="11"/>
    <x v="0"/>
    <x v="1"/>
    <x v="7"/>
    <x v="80"/>
    <n v="-153"/>
    <x v="0"/>
    <m/>
  </r>
  <r>
    <d v="2025-10-30T00:00:00"/>
    <x v="43"/>
    <x v="2"/>
    <x v="0"/>
    <s v="TUPY TE GALV. 1.1/2"/>
    <x v="7"/>
    <x v="1"/>
    <x v="585"/>
    <x v="3"/>
    <x v="1162"/>
    <x v="916"/>
    <n v="66.34"/>
    <x v="65"/>
    <s v="out-2025"/>
    <x v="11"/>
    <x v="0"/>
    <x v="1"/>
    <x v="7"/>
    <x v="80"/>
    <n v="-153"/>
    <x v="0"/>
    <m/>
  </r>
  <r>
    <d v="2025-10-30T00:00:00"/>
    <x v="43"/>
    <x v="2"/>
    <x v="0"/>
    <s v="TUPY COTOVELO 90 GALV. 1.1/2"/>
    <x v="3"/>
    <x v="1"/>
    <x v="585"/>
    <x v="3"/>
    <x v="1163"/>
    <x v="917"/>
    <n v="254"/>
    <x v="65"/>
    <s v="out-2025"/>
    <x v="11"/>
    <x v="0"/>
    <x v="1"/>
    <x v="7"/>
    <x v="80"/>
    <n v="-153"/>
    <x v="0"/>
    <m/>
  </r>
  <r>
    <d v="2025-10-30T00:00:00"/>
    <x v="43"/>
    <x v="2"/>
    <x v="0"/>
    <s v="MEKA REG.GAVETA 21/2&quot;"/>
    <x v="7"/>
    <x v="1"/>
    <x v="585"/>
    <x v="3"/>
    <x v="1164"/>
    <x v="918"/>
    <n v="470.16"/>
    <x v="65"/>
    <s v="out-2025"/>
    <x v="11"/>
    <x v="0"/>
    <x v="1"/>
    <x v="7"/>
    <x v="80"/>
    <n v="-153"/>
    <x v="0"/>
    <m/>
  </r>
  <r>
    <d v="2025-10-30T00:00:00"/>
    <x v="43"/>
    <x v="2"/>
    <x v="0"/>
    <s v="TUPY COTOVELO 90 GALV. 2.1/2"/>
    <x v="9"/>
    <x v="1"/>
    <x v="585"/>
    <x v="3"/>
    <x v="1165"/>
    <x v="919"/>
    <n v="516.59999999999991"/>
    <x v="65"/>
    <s v="out-2025"/>
    <x v="11"/>
    <x v="0"/>
    <x v="1"/>
    <x v="7"/>
    <x v="80"/>
    <n v="-153"/>
    <x v="0"/>
    <m/>
  </r>
  <r>
    <d v="2025-10-30T00:00:00"/>
    <x v="43"/>
    <x v="2"/>
    <x v="0"/>
    <s v="TUPER TUBO 6M GALV.NBR 5580 L 1.1/2&quot; 48,30X3,00MM"/>
    <x v="26"/>
    <x v="5"/>
    <x v="585"/>
    <x v="3"/>
    <x v="1166"/>
    <x v="920"/>
    <n v="4029.12"/>
    <x v="65"/>
    <s v="out-2025"/>
    <x v="11"/>
    <x v="0"/>
    <x v="1"/>
    <x v="7"/>
    <x v="80"/>
    <n v="-153"/>
    <x v="0"/>
    <m/>
  </r>
  <r>
    <d v="2025-10-30T00:00:00"/>
    <x v="43"/>
    <x v="2"/>
    <x v="0"/>
    <s v="TUPY FLANGE C/SEXT. GALV. 2.1/2"/>
    <x v="8"/>
    <x v="1"/>
    <x v="585"/>
    <x v="3"/>
    <x v="1167"/>
    <x v="921"/>
    <n v="491.36"/>
    <x v="65"/>
    <s v="out-2025"/>
    <x v="11"/>
    <x v="0"/>
    <x v="1"/>
    <x v="7"/>
    <x v="80"/>
    <n v="-153"/>
    <x v="0"/>
    <m/>
  </r>
  <r>
    <d v="2025-10-30T00:00:00"/>
    <x v="43"/>
    <x v="2"/>
    <x v="0"/>
    <s v="TUPY FLANGE C/SEXT. GALV. 1.1/2"/>
    <x v="9"/>
    <x v="1"/>
    <x v="585"/>
    <x v="3"/>
    <x v="1168"/>
    <x v="922"/>
    <n v="206.04000000000002"/>
    <x v="65"/>
    <s v="out-2025"/>
    <x v="11"/>
    <x v="0"/>
    <x v="1"/>
    <x v="7"/>
    <x v="80"/>
    <n v="-153"/>
    <x v="0"/>
    <m/>
  </r>
  <r>
    <d v="2025-10-30T00:00:00"/>
    <x v="43"/>
    <x v="2"/>
    <x v="0"/>
    <s v="TUPY TE GALV. 2.1/2"/>
    <x v="1"/>
    <x v="1"/>
    <x v="585"/>
    <x v="3"/>
    <x v="1169"/>
    <x v="923"/>
    <n v="101.07"/>
    <x v="65"/>
    <s v="out-2025"/>
    <x v="11"/>
    <x v="0"/>
    <x v="1"/>
    <x v="7"/>
    <x v="80"/>
    <n v="-153"/>
    <x v="0"/>
    <m/>
  </r>
  <r>
    <d v="2025-10-30T00:00:00"/>
    <x v="43"/>
    <x v="2"/>
    <x v="0"/>
    <s v="TUPY BUCHA RD GALV. 3X2.1/2"/>
    <x v="7"/>
    <x v="1"/>
    <x v="585"/>
    <x v="3"/>
    <x v="1170"/>
    <x v="924"/>
    <n v="97.18"/>
    <x v="65"/>
    <s v="out-2025"/>
    <x v="11"/>
    <x v="0"/>
    <x v="1"/>
    <x v="7"/>
    <x v="80"/>
    <n v="-153"/>
    <x v="0"/>
    <m/>
  </r>
  <r>
    <d v="2025-10-30T00:00:00"/>
    <x v="43"/>
    <x v="2"/>
    <x v="0"/>
    <s v="AMANCO ADAPT. CURTO SOLD. 85X3"/>
    <x v="1"/>
    <x v="1"/>
    <x v="585"/>
    <x v="3"/>
    <x v="1171"/>
    <x v="311"/>
    <n v="23.34"/>
    <x v="65"/>
    <s v="out-2025"/>
    <x v="11"/>
    <x v="0"/>
    <x v="1"/>
    <x v="7"/>
    <x v="80"/>
    <n v="-153"/>
    <x v="0"/>
    <m/>
  </r>
  <r>
    <d v="2025-10-30T00:00:00"/>
    <x v="43"/>
    <x v="2"/>
    <x v="0"/>
    <s v="TUPER TUBO 6M GALV.NBR 5580 L 2.1/2&quot; 76,10X3,35MM"/>
    <x v="1"/>
    <x v="5"/>
    <x v="585"/>
    <x v="3"/>
    <x v="1172"/>
    <x v="925"/>
    <n v="419.71"/>
    <x v="65"/>
    <s v="out-2025"/>
    <x v="11"/>
    <x v="0"/>
    <x v="1"/>
    <x v="7"/>
    <x v="80"/>
    <n v="-153"/>
    <x v="0"/>
    <m/>
  </r>
  <r>
    <d v="2025-10-30T00:00:00"/>
    <x v="43"/>
    <x v="2"/>
    <x v="0"/>
    <s v="TUPER TUBO 6M GALV.NBR 5580 L 1.1/4&quot; 42,40X2,65MM"/>
    <x v="7"/>
    <x v="5"/>
    <x v="585"/>
    <x v="3"/>
    <x v="1173"/>
    <x v="423"/>
    <n v="419.8"/>
    <x v="65"/>
    <s v="out-2025"/>
    <x v="11"/>
    <x v="0"/>
    <x v="1"/>
    <x v="7"/>
    <x v="80"/>
    <n v="-153"/>
    <x v="0"/>
    <m/>
  </r>
  <r>
    <d v="2025-10-30T00:00:00"/>
    <x v="43"/>
    <x v="2"/>
    <x v="0"/>
    <s v="TUPER TUBO 6M GALV.NBR 5580 L 1&quot; 33,70X2,65MM"/>
    <x v="1"/>
    <x v="5"/>
    <x v="585"/>
    <x v="3"/>
    <x v="1174"/>
    <x v="926"/>
    <n v="157.38999999999999"/>
    <x v="65"/>
    <s v="out-2025"/>
    <x v="11"/>
    <x v="0"/>
    <x v="1"/>
    <x v="7"/>
    <x v="80"/>
    <n v="-153"/>
    <x v="0"/>
    <m/>
  </r>
  <r>
    <d v="2025-10-31T00:00:00"/>
    <x v="44"/>
    <x v="2"/>
    <x v="0"/>
    <s v="TELHA OND. CRFS BRASILIT 1,83X1,10X6MM"/>
    <x v="3"/>
    <x v="1"/>
    <x v="586"/>
    <x v="2"/>
    <x v="497"/>
    <x v="927"/>
    <n v="504.90000000000003"/>
    <x v="66"/>
    <s v="out-2025"/>
    <x v="3"/>
    <x v="0"/>
    <x v="1"/>
    <x v="0"/>
    <x v="78"/>
    <n v="-163"/>
    <x v="0"/>
    <m/>
  </r>
  <r>
    <d v="2025-10-31T00:00:00"/>
    <x v="44"/>
    <x v="2"/>
    <x v="0"/>
    <s v="RODO 60CM COM CABO"/>
    <x v="1"/>
    <x v="1"/>
    <x v="587"/>
    <x v="106"/>
    <x v="1175"/>
    <x v="906"/>
    <n v="16.5"/>
    <x v="66"/>
    <s v="out-2025"/>
    <x v="48"/>
    <x v="2"/>
    <x v="0"/>
    <x v="5"/>
    <x v="81"/>
    <n v="-164"/>
    <x v="0"/>
    <m/>
  </r>
  <r>
    <d v="2025-10-31T00:00:00"/>
    <x v="44"/>
    <x v="2"/>
    <x v="0"/>
    <s v="AREIA MÉDIA "/>
    <x v="15"/>
    <x v="0"/>
    <x v="587"/>
    <x v="106"/>
    <x v="366"/>
    <x v="928"/>
    <n v="285"/>
    <x v="66"/>
    <s v="out-2025"/>
    <x v="48"/>
    <x v="2"/>
    <x v="0"/>
    <x v="5"/>
    <x v="81"/>
    <n v="-164"/>
    <x v="0"/>
    <m/>
  </r>
  <r>
    <d v="2025-10-31T00:00:00"/>
    <x v="44"/>
    <x v="2"/>
    <x v="0"/>
    <s v="BROXA "/>
    <x v="2"/>
    <x v="1"/>
    <x v="587"/>
    <x v="106"/>
    <x v="1176"/>
    <x v="89"/>
    <n v="56"/>
    <x v="66"/>
    <s v="out-2025"/>
    <x v="48"/>
    <x v="2"/>
    <x v="0"/>
    <x v="5"/>
    <x v="81"/>
    <n v="-164"/>
    <x v="0"/>
    <m/>
  </r>
  <r>
    <d v="2025-10-31T00:00:00"/>
    <x v="33"/>
    <x v="2"/>
    <x v="0"/>
    <s v="DECA ASSENTO AP-50 VOGUE PLUS PP GE17"/>
    <x v="1"/>
    <x v="1"/>
    <x v="588"/>
    <x v="3"/>
    <x v="770"/>
    <x v="634"/>
    <n v="248.16"/>
    <x v="66"/>
    <s v="out-2025"/>
    <x v="3"/>
    <x v="0"/>
    <x v="1"/>
    <x v="5"/>
    <x v="81"/>
    <n v="-164"/>
    <x v="0"/>
    <m/>
  </r>
  <r>
    <d v="2025-11-03T00:00:00"/>
    <x v="7"/>
    <x v="1"/>
    <x v="0"/>
    <s v="TB RED GALV 2&quot;(50,80MM) X 1,55MM "/>
    <x v="1"/>
    <x v="5"/>
    <x v="589"/>
    <x v="83"/>
    <x v="1177"/>
    <x v="929"/>
    <n v="122.36"/>
    <x v="67"/>
    <s v="nov-2025"/>
    <x v="49"/>
    <x v="2"/>
    <x v="1"/>
    <x v="1"/>
    <x v="81"/>
    <s v="ENTREGUE"/>
    <x v="1"/>
    <m/>
  </r>
  <r>
    <d v="2025-11-03T00:00:00"/>
    <x v="44"/>
    <x v="2"/>
    <x v="0"/>
    <s v="FITA90-DRYKOFITAALUM90CM"/>
    <x v="17"/>
    <x v="1"/>
    <x v="590"/>
    <x v="131"/>
    <x v="1178"/>
    <x v="930"/>
    <n v="1812.4099999999921"/>
    <x v="67"/>
    <s v="nov-2025"/>
    <x v="3"/>
    <x v="0"/>
    <x v="1"/>
    <x v="4"/>
    <x v="76"/>
    <n v="-162"/>
    <x v="0"/>
    <m/>
  </r>
  <r>
    <d v="2025-11-03T00:00:00"/>
    <x v="44"/>
    <x v="2"/>
    <x v="0"/>
    <s v="PRIKOLBD-DRYKOPRIMERACQUABD18L"/>
    <x v="7"/>
    <x v="16"/>
    <x v="590"/>
    <x v="131"/>
    <x v="1179"/>
    <x v="931"/>
    <n v="190.94"/>
    <x v="67"/>
    <s v="nov-2025"/>
    <x v="3"/>
    <x v="0"/>
    <x v="1"/>
    <x v="4"/>
    <x v="76"/>
    <n v="-162"/>
    <x v="0"/>
    <m/>
  </r>
  <r>
    <d v="2025-11-03T00:00:00"/>
    <x v="4"/>
    <x v="2"/>
    <x v="6"/>
    <s v="TINTA GALÃO AZUL MAR CORAL"/>
    <x v="7"/>
    <x v="6"/>
    <x v="591"/>
    <x v="77"/>
    <x v="1180"/>
    <x v="932"/>
    <n v="368"/>
    <x v="67"/>
    <s v="nov-2025"/>
    <x v="19"/>
    <x v="0"/>
    <x v="1"/>
    <x v="1"/>
    <x v="81"/>
    <s v="ENTREGUE"/>
    <x v="1"/>
    <m/>
  </r>
  <r>
    <d v="2025-11-03T00:00:00"/>
    <x v="7"/>
    <x v="1"/>
    <x v="1"/>
    <s v="BETONEIRA 220V"/>
    <x v="1"/>
    <x v="1"/>
    <x v="592"/>
    <x v="7"/>
    <x v="274"/>
    <x v="25"/>
    <n v="280"/>
    <x v="67"/>
    <s v="nov-2025"/>
    <x v="5"/>
    <x v="0"/>
    <x v="0"/>
    <x v="1"/>
    <x v="81"/>
    <s v="ENTREGUE"/>
    <x v="1"/>
    <m/>
  </r>
  <r>
    <d v="2025-11-04T00:00:00"/>
    <x v="4"/>
    <x v="2"/>
    <x v="4"/>
    <s v="CD-CABO FLEX 750V 16MM PT"/>
    <x v="40"/>
    <x v="8"/>
    <x v="593"/>
    <x v="5"/>
    <x v="1181"/>
    <x v="933"/>
    <n v="1296"/>
    <x v="68"/>
    <s v="nov-2025"/>
    <x v="17"/>
    <x v="0"/>
    <x v="1"/>
    <x v="2"/>
    <x v="76"/>
    <n v="-162"/>
    <x v="0"/>
    <m/>
  </r>
  <r>
    <d v="2025-11-04T00:00:00"/>
    <x v="4"/>
    <x v="2"/>
    <x v="4"/>
    <s v="CD-CABO FLEX 750V 16MM AZ CL"/>
    <x v="15"/>
    <x v="8"/>
    <x v="593"/>
    <x v="5"/>
    <x v="1182"/>
    <x v="933"/>
    <n v="432"/>
    <x v="68"/>
    <s v="nov-2025"/>
    <x v="17"/>
    <x v="0"/>
    <x v="1"/>
    <x v="2"/>
    <x v="76"/>
    <n v="-162"/>
    <x v="0"/>
    <m/>
  </r>
  <r>
    <d v="2025-11-04T00:00:00"/>
    <x v="4"/>
    <x v="2"/>
    <x v="4"/>
    <s v="CD-CABO FLEX 750V 16MM VD"/>
    <x v="15"/>
    <x v="8"/>
    <x v="593"/>
    <x v="5"/>
    <x v="1183"/>
    <x v="933"/>
    <n v="432"/>
    <x v="68"/>
    <s v="nov-2025"/>
    <x v="17"/>
    <x v="0"/>
    <x v="1"/>
    <x v="2"/>
    <x v="76"/>
    <n v="-162"/>
    <x v="0"/>
    <m/>
  </r>
  <r>
    <d v="2025-11-04T00:00:00"/>
    <x v="4"/>
    <x v="2"/>
    <x v="4"/>
    <s v="TERMINAL PINO PRE ISOL 16MM AZ"/>
    <x v="3"/>
    <x v="1"/>
    <x v="593"/>
    <x v="5"/>
    <x v="1184"/>
    <x v="362"/>
    <n v="18"/>
    <x v="68"/>
    <s v="nov-2025"/>
    <x v="17"/>
    <x v="0"/>
    <x v="1"/>
    <x v="2"/>
    <x v="76"/>
    <n v="-162"/>
    <x v="0"/>
    <m/>
  </r>
  <r>
    <d v="2025-11-04T00:00:00"/>
    <x v="4"/>
    <x v="2"/>
    <x v="4"/>
    <s v="INTERRUPTOR SIMPLES 10A AM GRI"/>
    <x v="16"/>
    <x v="1"/>
    <x v="593"/>
    <x v="5"/>
    <x v="1185"/>
    <x v="11"/>
    <n v="32.199999999999996"/>
    <x v="68"/>
    <s v="nov-2025"/>
    <x v="17"/>
    <x v="0"/>
    <x v="1"/>
    <x v="2"/>
    <x v="76"/>
    <n v="-162"/>
    <x v="0"/>
    <m/>
  </r>
  <r>
    <d v="2025-11-04T00:00:00"/>
    <x v="4"/>
    <x v="2"/>
    <x v="4"/>
    <s v="INTERRUPTOR PULSADOR CAMPAINHA BR FINESS"/>
    <x v="1"/>
    <x v="1"/>
    <x v="593"/>
    <x v="5"/>
    <x v="1186"/>
    <x v="183"/>
    <n v="4.4000000000000004"/>
    <x v="68"/>
    <s v="nov-2025"/>
    <x v="17"/>
    <x v="0"/>
    <x v="1"/>
    <x v="2"/>
    <x v="76"/>
    <n v="-162"/>
    <x v="0"/>
    <m/>
  </r>
  <r>
    <d v="2025-11-04T00:00:00"/>
    <x v="4"/>
    <x v="2"/>
    <x v="4"/>
    <s v="UNIDUT RETO ALUM. 1.1/4"/>
    <x v="9"/>
    <x v="1"/>
    <x v="593"/>
    <x v="5"/>
    <x v="1187"/>
    <x v="339"/>
    <n v="37.200000000000003"/>
    <x v="68"/>
    <s v="nov-2025"/>
    <x v="17"/>
    <x v="0"/>
    <x v="1"/>
    <x v="2"/>
    <x v="76"/>
    <n v="-162"/>
    <x v="0"/>
    <m/>
  </r>
  <r>
    <d v="2025-11-04T00:00:00"/>
    <x v="9"/>
    <x v="1"/>
    <x v="1"/>
    <s v="ANDAIME 1 X 1,5"/>
    <x v="17"/>
    <x v="1"/>
    <x v="594"/>
    <x v="21"/>
    <x v="712"/>
    <x v="77"/>
    <n v="126"/>
    <x v="68"/>
    <s v="nov-2025"/>
    <x v="9"/>
    <x v="0"/>
    <x v="0"/>
    <x v="1"/>
    <x v="78"/>
    <s v="ENTREGUE"/>
    <x v="1"/>
    <m/>
  </r>
  <r>
    <d v="2025-11-04T00:00:00"/>
    <x v="9"/>
    <x v="1"/>
    <x v="1"/>
    <s v="PLATAFORMA "/>
    <x v="9"/>
    <x v="1"/>
    <x v="594"/>
    <x v="21"/>
    <x v="78"/>
    <x v="78"/>
    <n v="126"/>
    <x v="68"/>
    <s v="nov-2025"/>
    <x v="9"/>
    <x v="0"/>
    <x v="0"/>
    <x v="1"/>
    <x v="78"/>
    <s v="ENTREGUE"/>
    <x v="1"/>
    <m/>
  </r>
  <r>
    <d v="2025-11-04T00:00:00"/>
    <x v="9"/>
    <x v="1"/>
    <x v="1"/>
    <s v="DIAGONAL "/>
    <x v="7"/>
    <x v="1"/>
    <x v="594"/>
    <x v="21"/>
    <x v="79"/>
    <x v="80"/>
    <n v="0"/>
    <x v="68"/>
    <s v="nov-2025"/>
    <x v="9"/>
    <x v="0"/>
    <x v="0"/>
    <x v="1"/>
    <x v="78"/>
    <s v="ENTREGUE"/>
    <x v="1"/>
    <m/>
  </r>
  <r>
    <d v="2025-11-04T00:00:00"/>
    <x v="32"/>
    <x v="1"/>
    <x v="0"/>
    <s v="SACO DE AREIA"/>
    <x v="9"/>
    <x v="0"/>
    <x v="595"/>
    <x v="132"/>
    <x v="1188"/>
    <x v="934"/>
    <n v="45"/>
    <x v="68"/>
    <s v="nov-2025"/>
    <x v="8"/>
    <x v="2"/>
    <x v="0"/>
    <x v="1"/>
    <x v="78"/>
    <n v="-163"/>
    <x v="0"/>
    <m/>
  </r>
  <r>
    <d v="2025-11-04T00:00:00"/>
    <x v="32"/>
    <x v="1"/>
    <x v="0"/>
    <s v="SACO DE PEDRA"/>
    <x v="9"/>
    <x v="0"/>
    <x v="595"/>
    <x v="132"/>
    <x v="1189"/>
    <x v="934"/>
    <n v="45"/>
    <x v="68"/>
    <s v="nov-2025"/>
    <x v="8"/>
    <x v="2"/>
    <x v="0"/>
    <x v="1"/>
    <x v="78"/>
    <n v="-163"/>
    <x v="0"/>
    <m/>
  </r>
  <r>
    <d v="2025-11-04T00:00:00"/>
    <x v="10"/>
    <x v="1"/>
    <x v="6"/>
    <s v="FUTURA STANDARD AREIA 3,6LT"/>
    <x v="1"/>
    <x v="6"/>
    <x v="596"/>
    <x v="118"/>
    <x v="1190"/>
    <x v="935"/>
    <n v="89.99"/>
    <x v="68"/>
    <s v="nov-2025"/>
    <x v="8"/>
    <x v="2"/>
    <x v="1"/>
    <x v="2"/>
    <x v="76"/>
    <n v="-162"/>
    <x v="0"/>
    <m/>
  </r>
  <r>
    <d v="2025-11-04T00:00:00"/>
    <x v="4"/>
    <x v="2"/>
    <x v="3"/>
    <s v="UNIÃO LL 50MM = KRONA=FORTLEV=PLASTILIT - 1 1/2"/>
    <x v="1"/>
    <x v="1"/>
    <x v="597"/>
    <x v="22"/>
    <x v="1191"/>
    <x v="36"/>
    <n v="35.99"/>
    <x v="68"/>
    <s v="nov-2025"/>
    <x v="19"/>
    <x v="0"/>
    <x v="1"/>
    <x v="2"/>
    <x v="76"/>
    <n v="-162"/>
    <x v="0"/>
    <m/>
  </r>
  <r>
    <d v="2025-11-04T00:00:00"/>
    <x v="4"/>
    <x v="2"/>
    <x v="3"/>
    <s v="UNIAO LL 32MM - KRONA/FORTLEV - 1 "/>
    <x v="1"/>
    <x v="1"/>
    <x v="597"/>
    <x v="22"/>
    <x v="1192"/>
    <x v="760"/>
    <n v="18.32"/>
    <x v="68"/>
    <s v="nov-2025"/>
    <x v="19"/>
    <x v="0"/>
    <x v="1"/>
    <x v="2"/>
    <x v="76"/>
    <n v="-162"/>
    <x v="0"/>
    <m/>
  </r>
  <r>
    <d v="2025-11-04T00:00:00"/>
    <x v="4"/>
    <x v="2"/>
    <x v="3"/>
    <s v="JOELHO LL 11/2X90 - AMANCO 50MM"/>
    <x v="7"/>
    <x v="1"/>
    <x v="597"/>
    <x v="22"/>
    <x v="1193"/>
    <x v="936"/>
    <n v="11.02"/>
    <x v="68"/>
    <s v="nov-2025"/>
    <x v="19"/>
    <x v="0"/>
    <x v="1"/>
    <x v="2"/>
    <x v="76"/>
    <n v="-162"/>
    <x v="0"/>
    <m/>
  </r>
  <r>
    <d v="2025-11-04T00:00:00"/>
    <x v="4"/>
    <x v="2"/>
    <x v="3"/>
    <s v="VEDA ROSCA TIGRE 3/4X50"/>
    <x v="1"/>
    <x v="1"/>
    <x v="597"/>
    <x v="22"/>
    <x v="1194"/>
    <x v="937"/>
    <n v="14.13"/>
    <x v="68"/>
    <s v="nov-2025"/>
    <x v="19"/>
    <x v="0"/>
    <x v="1"/>
    <x v="2"/>
    <x v="76"/>
    <n v="-162"/>
    <x v="0"/>
    <m/>
  </r>
  <r>
    <d v="2025-11-04T00:00:00"/>
    <x v="4"/>
    <x v="2"/>
    <x v="3"/>
    <s v="COLA PVC TIGRE FRASCO 175GRS C/PINCEL"/>
    <x v="1"/>
    <x v="1"/>
    <x v="597"/>
    <x v="22"/>
    <x v="1195"/>
    <x v="938"/>
    <n v="21.79"/>
    <x v="68"/>
    <s v="nov-2025"/>
    <x v="19"/>
    <x v="0"/>
    <x v="1"/>
    <x v="2"/>
    <x v="76"/>
    <n v="-162"/>
    <x v="0"/>
    <m/>
  </r>
  <r>
    <d v="2025-11-04T00:00:00"/>
    <x v="4"/>
    <x v="2"/>
    <x v="3"/>
    <s v="LIXA FERRO 100 K 240"/>
    <x v="1"/>
    <x v="1"/>
    <x v="597"/>
    <x v="22"/>
    <x v="1196"/>
    <x v="755"/>
    <n v="3.75"/>
    <x v="68"/>
    <s v="nov-2025"/>
    <x v="19"/>
    <x v="0"/>
    <x v="1"/>
    <x v="2"/>
    <x v="76"/>
    <n v="-162"/>
    <x v="0"/>
    <m/>
  </r>
  <r>
    <d v="2025-11-04T00:00:00"/>
    <x v="4"/>
    <x v="2"/>
    <x v="3"/>
    <s v="TUBO AGUA 50MM 1 1/2 MARROM AMANCO / TIGRE"/>
    <x v="7"/>
    <x v="1"/>
    <x v="597"/>
    <x v="22"/>
    <x v="1197"/>
    <x v="939"/>
    <n v="42.82"/>
    <x v="68"/>
    <s v="nov-2025"/>
    <x v="19"/>
    <x v="0"/>
    <x v="1"/>
    <x v="2"/>
    <x v="76"/>
    <n v="-162"/>
    <x v="0"/>
    <m/>
  </r>
  <r>
    <d v="2025-11-04T00:00:00"/>
    <x v="4"/>
    <x v="2"/>
    <x v="3"/>
    <s v="BUCHA REDUCAO SOLDAVEL LONGA 1 1/2 X 1 - 50X32MM - TIGRE"/>
    <x v="1"/>
    <x v="1"/>
    <x v="597"/>
    <x v="22"/>
    <x v="1198"/>
    <x v="940"/>
    <n v="8.35"/>
    <x v="68"/>
    <s v="nov-2025"/>
    <x v="19"/>
    <x v="0"/>
    <x v="1"/>
    <x v="2"/>
    <x v="76"/>
    <n v="-162"/>
    <x v="0"/>
    <m/>
  </r>
  <r>
    <d v="2025-11-04T00:00:00"/>
    <x v="4"/>
    <x v="2"/>
    <x v="3"/>
    <s v="TUBO AGUA 1 - 32MM KRONA"/>
    <x v="1"/>
    <x v="1"/>
    <x v="597"/>
    <x v="22"/>
    <x v="1199"/>
    <x v="941"/>
    <n v="12.04"/>
    <x v="68"/>
    <s v="nov-2025"/>
    <x v="19"/>
    <x v="0"/>
    <x v="1"/>
    <x v="2"/>
    <x v="76"/>
    <n v="-162"/>
    <x v="0"/>
    <m/>
  </r>
  <r>
    <d v="2025-11-04T00:00:00"/>
    <x v="4"/>
    <x v="2"/>
    <x v="3"/>
    <s v=" FLEXIVEL 60CM ALTA PRESSAO  Q/F NIPLE/S"/>
    <x v="7"/>
    <x v="1"/>
    <x v="597"/>
    <x v="22"/>
    <x v="1200"/>
    <x v="942"/>
    <n v="42.72"/>
    <x v="68"/>
    <s v="nov-2025"/>
    <x v="19"/>
    <x v="0"/>
    <x v="1"/>
    <x v="2"/>
    <x v="76"/>
    <n v="-162"/>
    <x v="0"/>
    <m/>
  </r>
  <r>
    <d v="2025-11-04T00:00:00"/>
    <x v="4"/>
    <x v="2"/>
    <x v="3"/>
    <s v="SIFAO SANFONADO CR - QUENTE/FRIA"/>
    <x v="7"/>
    <x v="1"/>
    <x v="597"/>
    <x v="22"/>
    <x v="1201"/>
    <x v="943"/>
    <n v="44.06"/>
    <x v="68"/>
    <s v="nov-2025"/>
    <x v="19"/>
    <x v="0"/>
    <x v="1"/>
    <x v="2"/>
    <x v="76"/>
    <n v="-162"/>
    <x v="0"/>
    <m/>
  </r>
  <r>
    <d v="2025-11-04T00:00:00"/>
    <x v="44"/>
    <x v="2"/>
    <x v="3"/>
    <s v="60 metros de calhas de alumínio com corte de 50cm e espessura 0.5mm"/>
    <x v="1"/>
    <x v="10"/>
    <x v="598"/>
    <x v="94"/>
    <x v="1202"/>
    <x v="944"/>
    <n v="2900"/>
    <x v="68"/>
    <s v="nov-2025"/>
    <x v="50"/>
    <x v="2"/>
    <x v="0"/>
    <x v="0"/>
    <x v="82"/>
    <n v="-159"/>
    <x v="0"/>
    <m/>
  </r>
  <r>
    <d v="2025-11-04T00:00:00"/>
    <x v="44"/>
    <x v="2"/>
    <x v="3"/>
    <s v="metros de rufo de revestimento de alumínio com corte de 40cm e_x000a_espessura 0.5mm"/>
    <x v="1"/>
    <x v="10"/>
    <x v="598"/>
    <x v="94"/>
    <x v="1203"/>
    <x v="945"/>
    <n v="2300"/>
    <x v="68"/>
    <s v="nov-2025"/>
    <x v="50"/>
    <x v="2"/>
    <x v="0"/>
    <x v="0"/>
    <x v="82"/>
    <n v="-159"/>
    <x v="0"/>
    <m/>
  </r>
  <r>
    <d v="2025-11-04T00:00:00"/>
    <x v="44"/>
    <x v="2"/>
    <x v="3"/>
    <s v="Manutenção nas calhas da cozinha"/>
    <x v="1"/>
    <x v="10"/>
    <x v="598"/>
    <x v="94"/>
    <x v="1204"/>
    <x v="80"/>
    <n v="0"/>
    <x v="68"/>
    <s v="nov-2025"/>
    <x v="50"/>
    <x v="2"/>
    <x v="0"/>
    <x v="0"/>
    <x v="82"/>
    <n v="-159"/>
    <x v="0"/>
    <m/>
  </r>
  <r>
    <d v="2025-11-04T00:00:00"/>
    <x v="44"/>
    <x v="2"/>
    <x v="3"/>
    <s v="Mão de Obra"/>
    <x v="1"/>
    <x v="10"/>
    <x v="598"/>
    <x v="94"/>
    <x v="868"/>
    <x v="526"/>
    <n v="3000"/>
    <x v="68"/>
    <s v="nov-2025"/>
    <x v="50"/>
    <x v="2"/>
    <x v="0"/>
    <x v="0"/>
    <x v="82"/>
    <n v="-159"/>
    <x v="0"/>
    <m/>
  </r>
  <r>
    <d v="2025-11-05T00:00:00"/>
    <x v="7"/>
    <x v="1"/>
    <x v="0"/>
    <s v="PLASTILIT - TUBO 75 MM ESGOTO PRIMARIO - 6_x000a_METROS"/>
    <x v="1"/>
    <x v="1"/>
    <x v="599"/>
    <x v="87"/>
    <x v="1205"/>
    <x v="946"/>
    <n v="87"/>
    <x v="69"/>
    <s v="nov-2025"/>
    <x v="8"/>
    <x v="2"/>
    <x v="0"/>
    <x v="1"/>
    <x v="76"/>
    <n v="-162"/>
    <x v="0"/>
    <m/>
  </r>
  <r>
    <d v="2025-11-05T00:00:00"/>
    <x v="7"/>
    <x v="1"/>
    <x v="0"/>
    <s v="CAUE - CIMENTO USO GERAL CPII F32 50KG"/>
    <x v="0"/>
    <x v="0"/>
    <x v="599"/>
    <x v="87"/>
    <x v="1206"/>
    <x v="367"/>
    <n v="700"/>
    <x v="69"/>
    <s v="nov-2025"/>
    <x v="8"/>
    <x v="2"/>
    <x v="0"/>
    <x v="1"/>
    <x v="76"/>
    <n v="-162"/>
    <x v="0"/>
    <m/>
  </r>
  <r>
    <d v="2025-11-05T00:00:00"/>
    <x v="7"/>
    <x v="1"/>
    <x v="0"/>
    <s v="PEDRA BRITADA N° 1"/>
    <x v="9"/>
    <x v="4"/>
    <x v="599"/>
    <x v="87"/>
    <x v="612"/>
    <x v="505"/>
    <n v="1020"/>
    <x v="69"/>
    <s v="nov-2025"/>
    <x v="8"/>
    <x v="2"/>
    <x v="0"/>
    <x v="1"/>
    <x v="76"/>
    <n v="-162"/>
    <x v="0"/>
    <m/>
  </r>
  <r>
    <d v="2025-11-05T00:00:00"/>
    <x v="7"/>
    <x v="1"/>
    <x v="0"/>
    <s v="AREIA LAVADA FINA"/>
    <x v="9"/>
    <x v="4"/>
    <x v="599"/>
    <x v="87"/>
    <x v="1154"/>
    <x v="461"/>
    <n v="870"/>
    <x v="69"/>
    <s v="nov-2025"/>
    <x v="8"/>
    <x v="2"/>
    <x v="0"/>
    <x v="1"/>
    <x v="76"/>
    <n v="-162"/>
    <x v="0"/>
    <m/>
  </r>
  <r>
    <d v="2025-11-06T00:00:00"/>
    <x v="43"/>
    <x v="2"/>
    <x v="0"/>
    <s v="BARRA CHATA 1.1/4 X 3/16 - 7,34 KG/BR **"/>
    <x v="123"/>
    <x v="11"/>
    <x v="600"/>
    <x v="36"/>
    <x v="1207"/>
    <x v="223"/>
    <n v="444.86"/>
    <x v="70"/>
    <s v="nov-2025"/>
    <x v="17"/>
    <x v="0"/>
    <x v="0"/>
    <x v="1"/>
    <x v="79"/>
    <n v="-161"/>
    <x v="0"/>
    <s v="SOLICITADO POR ANDRÉ"/>
  </r>
  <r>
    <d v="2025-11-06T00:00:00"/>
    <x v="43"/>
    <x v="2"/>
    <x v="0"/>
    <s v="CANTONEIRA CH.DOBR 5/8 X 1,5MM 1,10KBR 3MT"/>
    <x v="61"/>
    <x v="11"/>
    <x v="600"/>
    <x v="36"/>
    <x v="1208"/>
    <x v="947"/>
    <n v="290.73"/>
    <x v="70"/>
    <s v="nov-2025"/>
    <x v="17"/>
    <x v="0"/>
    <x v="0"/>
    <x v="1"/>
    <x v="79"/>
    <n v="-161"/>
    <x v="0"/>
    <s v="SOLICITADO POR ANDRÉ"/>
  </r>
  <r>
    <d v="2025-11-06T00:00:00"/>
    <x v="43"/>
    <x v="2"/>
    <x v="0"/>
    <s v="CHAPA GALV.18 -1,25MM 2 X 1,20 -10,20 KG/M2"/>
    <x v="38"/>
    <x v="11"/>
    <x v="600"/>
    <x v="36"/>
    <x v="538"/>
    <x v="531"/>
    <n v="214.32"/>
    <x v="70"/>
    <s v="nov-2025"/>
    <x v="17"/>
    <x v="0"/>
    <x v="0"/>
    <x v="1"/>
    <x v="79"/>
    <n v="-161"/>
    <x v="0"/>
    <s v="SOLICITADO POR ANDRÉ"/>
  </r>
  <r>
    <d v="2025-11-06T00:00:00"/>
    <x v="43"/>
    <x v="2"/>
    <x v="0"/>
    <s v="9.130-CAD.65 C/ABA X30 ALT 6,51 KG"/>
    <x v="124"/>
    <x v="11"/>
    <x v="600"/>
    <x v="36"/>
    <x v="1209"/>
    <x v="663"/>
    <n v="263.78520000000003"/>
    <x v="70"/>
    <s v="nov-2025"/>
    <x v="17"/>
    <x v="0"/>
    <x v="0"/>
    <x v="1"/>
    <x v="79"/>
    <n v="-161"/>
    <x v="0"/>
    <s v="SOLICITADO POR ANDRÉ"/>
  </r>
  <r>
    <d v="2025-11-06T00:00:00"/>
    <x v="18"/>
    <x v="2"/>
    <x v="1"/>
    <s v="1 CAÇAMBA"/>
    <x v="1"/>
    <x v="10"/>
    <x v="601"/>
    <x v="133"/>
    <x v="726"/>
    <x v="43"/>
    <n v="350"/>
    <x v="70"/>
    <s v="nov-2025"/>
    <x v="5"/>
    <x v="0"/>
    <x v="0"/>
    <x v="2"/>
    <x v="83"/>
    <n v="-160"/>
    <x v="0"/>
    <m/>
  </r>
  <r>
    <d v="2025-11-06T00:00:00"/>
    <x v="40"/>
    <x v="0"/>
    <x v="0"/>
    <s v="Serviços de troca de compressor, vácuo e carga de gás de aparelho ar condicionado split 48.000 btus. Sala dos professores e sala de aula T-15"/>
    <x v="7"/>
    <x v="10"/>
    <x v="602"/>
    <x v="134"/>
    <x v="1210"/>
    <x v="948"/>
    <n v="7840"/>
    <x v="70"/>
    <s v="nov-2025"/>
    <x v="28"/>
    <x v="0"/>
    <x v="0"/>
    <x v="12"/>
    <x v="84"/>
    <n v="-141"/>
    <x v="0"/>
    <m/>
  </r>
  <r>
    <d v="2025-11-06T00:00:00"/>
    <x v="7"/>
    <x v="1"/>
    <x v="0"/>
    <s v="GRAMA ESMERALDA"/>
    <x v="72"/>
    <x v="3"/>
    <x v="603"/>
    <x v="88"/>
    <x v="629"/>
    <x v="928"/>
    <n v="1425"/>
    <x v="70"/>
    <s v="nov-2025"/>
    <x v="3"/>
    <x v="0"/>
    <x v="0"/>
    <x v="0"/>
    <x v="85"/>
    <n v="-157"/>
    <x v="0"/>
    <m/>
  </r>
  <r>
    <d v="2025-11-07T00:00:00"/>
    <x v="18"/>
    <x v="2"/>
    <x v="3"/>
    <s v="CEMIX VALV. MICTORIO METAL 214"/>
    <x v="7"/>
    <x v="1"/>
    <x v="604"/>
    <x v="3"/>
    <x v="252"/>
    <x v="231"/>
    <n v="156.13999999999999"/>
    <x v="71"/>
    <s v="nov-2025"/>
    <x v="3"/>
    <x v="0"/>
    <x v="1"/>
    <x v="1"/>
    <x v="83"/>
    <n v="-160"/>
    <x v="0"/>
    <m/>
  </r>
  <r>
    <d v="2025-11-07T00:00:00"/>
    <x v="18"/>
    <x v="2"/>
    <x v="3"/>
    <s v="DECA BACIA P-11 CONV.IZY GE17"/>
    <x v="4"/>
    <x v="1"/>
    <x v="604"/>
    <x v="3"/>
    <x v="253"/>
    <x v="949"/>
    <n v="680.61"/>
    <x v="71"/>
    <s v="nov-2025"/>
    <x v="3"/>
    <x v="0"/>
    <x v="1"/>
    <x v="1"/>
    <x v="83"/>
    <n v="-160"/>
    <x v="0"/>
    <m/>
  </r>
  <r>
    <d v="2025-11-07T00:00:00"/>
    <x v="18"/>
    <x v="2"/>
    <x v="3"/>
    <s v="TORALF PARAFUSO B-10 LAT. 75MM C/2 P/BACIA 1070"/>
    <x v="4"/>
    <x v="1"/>
    <x v="604"/>
    <x v="3"/>
    <x v="127"/>
    <x v="131"/>
    <n v="32.700000000000003"/>
    <x v="71"/>
    <s v="nov-2025"/>
    <x v="3"/>
    <x v="0"/>
    <x v="1"/>
    <x v="1"/>
    <x v="83"/>
    <n v="-160"/>
    <x v="0"/>
    <m/>
  </r>
  <r>
    <d v="2025-11-07T00:00:00"/>
    <x v="18"/>
    <x v="2"/>
    <x v="3"/>
    <s v="ASTRA ASSENTO SOFT TPJ/AS - BR1 BRANCO"/>
    <x v="4"/>
    <x v="1"/>
    <x v="604"/>
    <x v="3"/>
    <x v="965"/>
    <x v="786"/>
    <n v="98.58"/>
    <x v="71"/>
    <s v="nov-2025"/>
    <x v="3"/>
    <x v="0"/>
    <x v="1"/>
    <x v="1"/>
    <x v="83"/>
    <n v="-160"/>
    <x v="0"/>
    <m/>
  </r>
  <r>
    <d v="2025-11-07T00:00:00"/>
    <x v="18"/>
    <x v="2"/>
    <x v="3"/>
    <s v="CENSI TUBO DE LIGACAO FLEX.CR.7289"/>
    <x v="4"/>
    <x v="1"/>
    <x v="604"/>
    <x v="3"/>
    <x v="264"/>
    <x v="243"/>
    <n v="68.489999999999995"/>
    <x v="71"/>
    <s v="nov-2025"/>
    <x v="3"/>
    <x v="0"/>
    <x v="1"/>
    <x v="1"/>
    <x v="83"/>
    <n v="-160"/>
    <x v="0"/>
    <m/>
  </r>
  <r>
    <d v="2025-11-07T00:00:00"/>
    <x v="18"/>
    <x v="2"/>
    <x v="3"/>
    <s v="CENSI ANEL DE VED.P/BACIA C/GUIA 7490"/>
    <x v="4"/>
    <x v="1"/>
    <x v="604"/>
    <x v="3"/>
    <x v="128"/>
    <x v="132"/>
    <n v="24.509999999999998"/>
    <x v="71"/>
    <s v="nov-2025"/>
    <x v="3"/>
    <x v="0"/>
    <x v="1"/>
    <x v="1"/>
    <x v="83"/>
    <n v="-160"/>
    <x v="0"/>
    <m/>
  </r>
  <r>
    <d v="2025-11-07T00:00:00"/>
    <x v="18"/>
    <x v="2"/>
    <x v="3"/>
    <s v="SIGMA FIX.P/MICT.CELITE 40508510"/>
    <x v="7"/>
    <x v="1"/>
    <x v="604"/>
    <x v="3"/>
    <x v="852"/>
    <x v="950"/>
    <n v="114.6"/>
    <x v="71"/>
    <s v="nov-2025"/>
    <x v="3"/>
    <x v="0"/>
    <x v="1"/>
    <x v="1"/>
    <x v="83"/>
    <n v="-160"/>
    <x v="0"/>
    <m/>
  </r>
  <r>
    <d v="2025-11-07T00:00:00"/>
    <x v="18"/>
    <x v="2"/>
    <x v="3"/>
    <s v="AMANCO ADAPT. CURTO SOLD. 50X1.1/2"/>
    <x v="9"/>
    <x v="1"/>
    <x v="604"/>
    <x v="3"/>
    <x v="132"/>
    <x v="951"/>
    <n v="63.480000000000004"/>
    <x v="71"/>
    <s v="nov-2025"/>
    <x v="3"/>
    <x v="0"/>
    <x v="1"/>
    <x v="1"/>
    <x v="83"/>
    <n v="-160"/>
    <x v="0"/>
    <m/>
  </r>
  <r>
    <d v="2025-11-07T00:00:00"/>
    <x v="18"/>
    <x v="2"/>
    <x v="3"/>
    <s v="AMANCO TE SOLD. 50MM"/>
    <x v="2"/>
    <x v="1"/>
    <x v="604"/>
    <x v="3"/>
    <x v="8"/>
    <x v="154"/>
    <n v="25.36"/>
    <x v="71"/>
    <s v="nov-2025"/>
    <x v="3"/>
    <x v="0"/>
    <x v="1"/>
    <x v="1"/>
    <x v="83"/>
    <n v="-160"/>
    <x v="0"/>
    <m/>
  </r>
  <r>
    <d v="2025-11-07T00:00:00"/>
    <x v="18"/>
    <x v="2"/>
    <x v="3"/>
    <s v="AMANCO JOELHO 90 SOLD. 50MM"/>
    <x v="2"/>
    <x v="1"/>
    <x v="604"/>
    <x v="3"/>
    <x v="1211"/>
    <x v="952"/>
    <n v="14.72"/>
    <x v="71"/>
    <s v="nov-2025"/>
    <x v="3"/>
    <x v="0"/>
    <x v="1"/>
    <x v="1"/>
    <x v="83"/>
    <n v="-160"/>
    <x v="0"/>
    <m/>
  </r>
  <r>
    <d v="2025-11-07T00:00:00"/>
    <x v="18"/>
    <x v="2"/>
    <x v="3"/>
    <s v="AMANCO ADESIVO PVC 850G"/>
    <x v="1"/>
    <x v="1"/>
    <x v="604"/>
    <x v="3"/>
    <x v="380"/>
    <x v="953"/>
    <n v="39.729999999999997"/>
    <x v="71"/>
    <s v="nov-2025"/>
    <x v="3"/>
    <x v="0"/>
    <x v="1"/>
    <x v="1"/>
    <x v="83"/>
    <n v="-160"/>
    <x v="0"/>
    <m/>
  </r>
  <r>
    <d v="2025-11-07T00:00:00"/>
    <x v="45"/>
    <x v="2"/>
    <x v="6"/>
    <s v="COMPEL 2023 ROLO LA ANTIIRESPINGO ECONOMICO_x000a_23CM (POLIPOP) 2023"/>
    <x v="4"/>
    <x v="7"/>
    <x v="605"/>
    <x v="13"/>
    <x v="1212"/>
    <x v="771"/>
    <n v="29.97"/>
    <x v="71"/>
    <s v="nov-2025"/>
    <x v="3"/>
    <x v="0"/>
    <x v="1"/>
    <x v="1"/>
    <x v="83"/>
    <n v="-160"/>
    <x v="0"/>
    <m/>
  </r>
  <r>
    <d v="2025-11-07T00:00:00"/>
    <x v="45"/>
    <x v="2"/>
    <x v="6"/>
    <s v="COMPEL 2072 SUPORTE DE PRESSAO 23CM"/>
    <x v="4"/>
    <x v="7"/>
    <x v="605"/>
    <x v="13"/>
    <x v="1213"/>
    <x v="41"/>
    <n v="14.97"/>
    <x v="71"/>
    <s v="nov-2025"/>
    <x v="3"/>
    <x v="0"/>
    <x v="1"/>
    <x v="1"/>
    <x v="83"/>
    <n v="-160"/>
    <x v="0"/>
    <m/>
  </r>
  <r>
    <d v="2025-11-07T00:00:00"/>
    <x v="45"/>
    <x v="2"/>
    <x v="6"/>
    <s v="FUTURA FUNDO GALVANIZADO 3,6L "/>
    <x v="1"/>
    <x v="6"/>
    <x v="605"/>
    <x v="13"/>
    <x v="1214"/>
    <x v="954"/>
    <n v="119.9"/>
    <x v="71"/>
    <s v="nov-2025"/>
    <x v="3"/>
    <x v="0"/>
    <x v="1"/>
    <x v="1"/>
    <x v="83"/>
    <n v="-160"/>
    <x v="0"/>
    <m/>
  </r>
  <r>
    <d v="2025-11-07T00:00:00"/>
    <x v="45"/>
    <x v="2"/>
    <x v="6"/>
    <s v="FUTURA FUTURIT ESM SINT.BRILHO VERDE FOLHA 3,6L"/>
    <x v="1"/>
    <x v="6"/>
    <x v="605"/>
    <x v="13"/>
    <x v="42"/>
    <x v="42"/>
    <n v="89.9"/>
    <x v="71"/>
    <s v="nov-2025"/>
    <x v="3"/>
    <x v="0"/>
    <x v="1"/>
    <x v="1"/>
    <x v="83"/>
    <n v="-160"/>
    <x v="0"/>
    <m/>
  </r>
  <r>
    <d v="2025-11-07T00:00:00"/>
    <x v="45"/>
    <x v="2"/>
    <x v="6"/>
    <s v="FUTURA MASSA ACRILICA BALDE 25KG"/>
    <x v="1"/>
    <x v="16"/>
    <x v="605"/>
    <x v="13"/>
    <x v="1215"/>
    <x v="701"/>
    <n v="129.9"/>
    <x v="71"/>
    <s v="nov-2025"/>
    <x v="3"/>
    <x v="0"/>
    <x v="1"/>
    <x v="1"/>
    <x v="83"/>
    <n v="-160"/>
    <x v="0"/>
    <m/>
  </r>
  <r>
    <d v="2025-11-07T00:00:00"/>
    <x v="45"/>
    <x v="2"/>
    <x v="6"/>
    <s v="FUTURA PREMIUM TINTA PARA PISO AZUL 18L"/>
    <x v="1"/>
    <x v="14"/>
    <x v="605"/>
    <x v="13"/>
    <x v="322"/>
    <x v="204"/>
    <n v="249.9"/>
    <x v="71"/>
    <s v="nov-2025"/>
    <x v="3"/>
    <x v="0"/>
    <x v="1"/>
    <x v="1"/>
    <x v="83"/>
    <n v="-160"/>
    <x v="0"/>
    <m/>
  </r>
  <r>
    <d v="2025-11-07T00:00:00"/>
    <x v="45"/>
    <x v="2"/>
    <x v="6"/>
    <s v="FUTURA STANDARD SUPER RENDIMENTO BRANCO 18L"/>
    <x v="1"/>
    <x v="14"/>
    <x v="605"/>
    <x v="13"/>
    <x v="223"/>
    <x v="204"/>
    <n v="249.9"/>
    <x v="71"/>
    <s v="nov-2025"/>
    <x v="3"/>
    <x v="0"/>
    <x v="1"/>
    <x v="1"/>
    <x v="83"/>
    <n v="-160"/>
    <x v="0"/>
    <m/>
  </r>
  <r>
    <d v="2025-11-07T00:00:00"/>
    <x v="45"/>
    <x v="2"/>
    <x v="6"/>
    <s v="ITAQUA THINNER 116 5L"/>
    <x v="1"/>
    <x v="6"/>
    <x v="605"/>
    <x v="13"/>
    <x v="314"/>
    <x v="203"/>
    <n v="69.900000000000006"/>
    <x v="71"/>
    <s v="nov-2025"/>
    <x v="3"/>
    <x v="0"/>
    <x v="1"/>
    <x v="1"/>
    <x v="83"/>
    <n v="-160"/>
    <x v="0"/>
    <m/>
  </r>
  <r>
    <d v="2025-11-07T00:00:00"/>
    <x v="45"/>
    <x v="2"/>
    <x v="6"/>
    <s v="ROMA 301/005 TRINCHA CABO PRETO/CERDA GRIS 301_x000a_2"/>
    <x v="7"/>
    <x v="7"/>
    <x v="605"/>
    <x v="13"/>
    <x v="1216"/>
    <x v="41"/>
    <n v="9.98"/>
    <x v="71"/>
    <s v="nov-2025"/>
    <x v="3"/>
    <x v="0"/>
    <x v="1"/>
    <x v="1"/>
    <x v="83"/>
    <n v="-160"/>
    <x v="0"/>
    <m/>
  </r>
  <r>
    <d v="2025-11-07T00:00:00"/>
    <x v="45"/>
    <x v="2"/>
    <x v="3"/>
    <s v="CEMIX TORN.PAR AUTOMATICA 2001"/>
    <x v="4"/>
    <x v="1"/>
    <x v="606"/>
    <x v="3"/>
    <x v="267"/>
    <x v="237"/>
    <n v="224.91"/>
    <x v="71"/>
    <s v="nov-2025"/>
    <x v="3"/>
    <x v="0"/>
    <x v="1"/>
    <x v="1"/>
    <x v="83"/>
    <n v="-160"/>
    <x v="0"/>
    <m/>
  </r>
  <r>
    <d v="2025-11-07T00:00:00"/>
    <x v="45"/>
    <x v="2"/>
    <x v="9"/>
    <s v="LUVA TUPY GAL. 1/2()"/>
    <x v="7"/>
    <x v="1"/>
    <x v="607"/>
    <x v="120"/>
    <x v="1217"/>
    <x v="955"/>
    <n v="12.52"/>
    <x v="71"/>
    <s v="nov-2025"/>
    <x v="3"/>
    <x v="0"/>
    <x v="1"/>
    <x v="5"/>
    <x v="85"/>
    <n v="-157"/>
    <x v="0"/>
    <m/>
  </r>
  <r>
    <d v="2025-11-07T00:00:00"/>
    <x v="45"/>
    <x v="2"/>
    <x v="9"/>
    <s v="FITA V ROSCA FIRLON MD-GAS CARRETEL_x000a_18MMX25M()"/>
    <x v="7"/>
    <x v="1"/>
    <x v="607"/>
    <x v="120"/>
    <x v="1218"/>
    <x v="956"/>
    <n v="30.78"/>
    <x v="71"/>
    <s v="nov-2025"/>
    <x v="3"/>
    <x v="0"/>
    <x v="1"/>
    <x v="5"/>
    <x v="85"/>
    <n v="-157"/>
    <x v="0"/>
    <m/>
  </r>
  <r>
    <d v="2025-11-07T00:00:00"/>
    <x v="45"/>
    <x v="2"/>
    <x v="9"/>
    <s v="VALVULA FORJADA DRAVA P13 DE 1/2()"/>
    <x v="1"/>
    <x v="1"/>
    <x v="607"/>
    <x v="120"/>
    <x v="1219"/>
    <x v="957"/>
    <n v="21.37"/>
    <x v="71"/>
    <s v="nov-2025"/>
    <x v="3"/>
    <x v="0"/>
    <x v="1"/>
    <x v="5"/>
    <x v="85"/>
    <n v="-157"/>
    <x v="0"/>
    <m/>
  </r>
  <r>
    <d v="2025-11-07T00:00:00"/>
    <x v="45"/>
    <x v="2"/>
    <x v="9"/>
    <s v="VALVULA ESFERA V E G GAS 1/2 FXF PP ALAVANCA()"/>
    <x v="1"/>
    <x v="1"/>
    <x v="607"/>
    <x v="120"/>
    <x v="1220"/>
    <x v="958"/>
    <n v="34.130000000000003"/>
    <x v="71"/>
    <s v="nov-2025"/>
    <x v="3"/>
    <x v="0"/>
    <x v="1"/>
    <x v="5"/>
    <x v="85"/>
    <n v="-157"/>
    <x v="0"/>
    <m/>
  </r>
  <r>
    <d v="2025-11-07T00:00:00"/>
    <x v="45"/>
    <x v="2"/>
    <x v="9"/>
    <s v="NIPLE LATAO 1/2 NPT()"/>
    <x v="1"/>
    <x v="1"/>
    <x v="607"/>
    <x v="120"/>
    <x v="1221"/>
    <x v="959"/>
    <n v="12.83"/>
    <x v="71"/>
    <s v="nov-2025"/>
    <x v="3"/>
    <x v="0"/>
    <x v="1"/>
    <x v="5"/>
    <x v="85"/>
    <n v="-157"/>
    <x v="0"/>
    <m/>
  </r>
  <r>
    <d v="2025-11-07T00:00:00"/>
    <x v="45"/>
    <x v="2"/>
    <x v="9"/>
    <s v="FLEXIVEL METAL TOMBAK 1/2 - 0,80 CM()"/>
    <x v="1"/>
    <x v="1"/>
    <x v="607"/>
    <x v="120"/>
    <x v="1128"/>
    <x v="960"/>
    <n v="70.150000000000006"/>
    <x v="71"/>
    <s v="nov-2025"/>
    <x v="3"/>
    <x v="0"/>
    <x v="1"/>
    <x v="5"/>
    <x v="85"/>
    <n v="-157"/>
    <x v="0"/>
    <m/>
  </r>
  <r>
    <d v="2025-11-07T00:00:00"/>
    <x v="45"/>
    <x v="2"/>
    <x v="9"/>
    <s v="COTOVELO TUPY 90 BSP 1/2 GAL.()"/>
    <x v="4"/>
    <x v="1"/>
    <x v="607"/>
    <x v="120"/>
    <x v="1222"/>
    <x v="961"/>
    <n v="21.18"/>
    <x v="71"/>
    <s v="nov-2025"/>
    <x v="3"/>
    <x v="0"/>
    <x v="1"/>
    <x v="5"/>
    <x v="85"/>
    <n v="-157"/>
    <x v="0"/>
    <m/>
  </r>
  <r>
    <d v="2025-11-07T00:00:00"/>
    <x v="18"/>
    <x v="2"/>
    <x v="0"/>
    <s v="BLOCO 14X19X39"/>
    <x v="15"/>
    <x v="1"/>
    <x v="608"/>
    <x v="135"/>
    <x v="891"/>
    <x v="742"/>
    <n v="133.5"/>
    <x v="71"/>
    <s v="nov-2025"/>
    <x v="19"/>
    <x v="0"/>
    <x v="0"/>
    <x v="5"/>
    <x v="85"/>
    <n v="-157"/>
    <x v="0"/>
    <m/>
  </r>
  <r>
    <d v="2025-11-07T00:00:00"/>
    <x v="18"/>
    <x v="2"/>
    <x v="0"/>
    <s v="BLOCO CANALETA DE CONCRETO LISO 14X19X39"/>
    <x v="3"/>
    <x v="1"/>
    <x v="608"/>
    <x v="135"/>
    <x v="1223"/>
    <x v="688"/>
    <n v="51.5"/>
    <x v="71"/>
    <s v="nov-2025"/>
    <x v="19"/>
    <x v="0"/>
    <x v="0"/>
    <x v="5"/>
    <x v="85"/>
    <n v="-157"/>
    <x v="0"/>
    <m/>
  </r>
  <r>
    <d v="2025-11-10T00:00:00"/>
    <x v="45"/>
    <x v="2"/>
    <x v="5"/>
    <s v="PORCELANATO RETIFICADO MUNARI BRANCO ACETINADO_x000a_90X90CM CAIXA 1,62 M² - GRUPO MOHA"/>
    <x v="125"/>
    <x v="3"/>
    <x v="609"/>
    <x v="9"/>
    <x v="1224"/>
    <x v="282"/>
    <n v="1429.0344000000002"/>
    <x v="72"/>
    <s v="nov-2025"/>
    <x v="10"/>
    <x v="0"/>
    <x v="0"/>
    <x v="4"/>
    <x v="86"/>
    <n v="-155"/>
    <x v="0"/>
    <m/>
  </r>
  <r>
    <d v="2025-11-10T00:00:00"/>
    <x v="45"/>
    <x v="2"/>
    <x v="5"/>
    <s v="ARGAMASSA PARA PORCELANATO INTERNO 20KG CINZA_x000a_QUARTZOLIT - GRUPO QUAR"/>
    <x v="3"/>
    <x v="0"/>
    <x v="609"/>
    <x v="9"/>
    <x v="1225"/>
    <x v="27"/>
    <n v="215.10000000000002"/>
    <x v="72"/>
    <s v="nov-2025"/>
    <x v="10"/>
    <x v="0"/>
    <x v="0"/>
    <x v="4"/>
    <x v="86"/>
    <n v="-155"/>
    <x v="0"/>
    <m/>
  </r>
  <r>
    <d v="2025-11-10T00:00:00"/>
    <x v="45"/>
    <x v="2"/>
    <x v="5"/>
    <s v="REJUNTE FLEXÍVEL, BRANCO, 1KG - GRUPO QUAR"/>
    <x v="7"/>
    <x v="12"/>
    <x v="609"/>
    <x v="9"/>
    <x v="1226"/>
    <x v="962"/>
    <n v="23.22"/>
    <x v="72"/>
    <s v="nov-2025"/>
    <x v="10"/>
    <x v="0"/>
    <x v="0"/>
    <x v="4"/>
    <x v="86"/>
    <n v="-155"/>
    <x v="0"/>
    <m/>
  </r>
  <r>
    <d v="2025-11-10T00:00:00"/>
    <x v="45"/>
    <x v="2"/>
    <x v="5"/>
    <s v="FRETE"/>
    <x v="1"/>
    <x v="10"/>
    <x v="609"/>
    <x v="9"/>
    <x v="725"/>
    <x v="963"/>
    <n v="119.18"/>
    <x v="72"/>
    <s v="nov-2025"/>
    <x v="10"/>
    <x v="0"/>
    <x v="0"/>
    <x v="4"/>
    <x v="86"/>
    <n v="-155"/>
    <x v="0"/>
    <m/>
  </r>
  <r>
    <d v="2025-11-10T00:00:00"/>
    <x v="38"/>
    <x v="4"/>
    <x v="0"/>
    <s v="TELHA OND. CRFS BRASILIT 2,44X1,10X8MM"/>
    <x v="28"/>
    <x v="1"/>
    <x v="610"/>
    <x v="2"/>
    <x v="2"/>
    <x v="2"/>
    <n v="1526.25"/>
    <x v="72"/>
    <s v="nov-2025"/>
    <x v="3"/>
    <x v="0"/>
    <x v="1"/>
    <x v="2"/>
    <x v="87"/>
    <n v="-156"/>
    <x v="0"/>
    <m/>
  </r>
  <r>
    <d v="2025-11-10T00:00:00"/>
    <x v="38"/>
    <x v="4"/>
    <x v="0"/>
    <s v="PARAFUSO GALVANIZADO R.S. 110MM FRAZAO"/>
    <x v="5"/>
    <x v="1"/>
    <x v="610"/>
    <x v="2"/>
    <x v="529"/>
    <x v="437"/>
    <n v="49"/>
    <x v="72"/>
    <s v="nov-2025"/>
    <x v="3"/>
    <x v="0"/>
    <x v="1"/>
    <x v="2"/>
    <x v="87"/>
    <n v="-156"/>
    <x v="0"/>
    <m/>
  </r>
  <r>
    <d v="2025-11-10T00:00:00"/>
    <x v="38"/>
    <x v="4"/>
    <x v="0"/>
    <s v="CONJUNTO DE VEDACAO 5/16 FRAZAO"/>
    <x v="5"/>
    <x v="1"/>
    <x v="610"/>
    <x v="2"/>
    <x v="530"/>
    <x v="337"/>
    <n v="10"/>
    <x v="72"/>
    <s v="nov-2025"/>
    <x v="3"/>
    <x v="0"/>
    <x v="1"/>
    <x v="2"/>
    <x v="87"/>
    <n v="-156"/>
    <x v="0"/>
    <m/>
  </r>
  <r>
    <d v="2025-11-10T00:00:00"/>
    <x v="38"/>
    <x v="4"/>
    <x v="0"/>
    <s v="1 VIGA CAMBARÁ 5X15  COM 5MTS"/>
    <x v="1"/>
    <x v="1"/>
    <x v="611"/>
    <x v="75"/>
    <x v="1227"/>
    <x v="964"/>
    <n v="154.4"/>
    <x v="72"/>
    <s v="nov-2025"/>
    <x v="5"/>
    <x v="0"/>
    <x v="1"/>
    <x v="2"/>
    <x v="87"/>
    <n v="-156"/>
    <x v="0"/>
    <m/>
  </r>
  <r>
    <d v="2025-10-22T00:00:00"/>
    <x v="24"/>
    <x v="2"/>
    <x v="0"/>
    <s v="AREIA MEDIA MT³"/>
    <x v="1"/>
    <x v="4"/>
    <x v="612"/>
    <x v="105"/>
    <x v="1135"/>
    <x v="505"/>
    <n v="170"/>
    <x v="59"/>
    <s v="out-2025"/>
    <x v="5"/>
    <x v="0"/>
    <x v="0"/>
    <x v="1"/>
    <x v="68"/>
    <s v="ENTREGUE"/>
    <x v="1"/>
    <m/>
  </r>
  <r>
    <d v="2025-11-11T00:00:00"/>
    <x v="45"/>
    <x v="2"/>
    <x v="0"/>
    <s v="TUBO GALV.LEVE 2.1/2 X1,95MM 63,5 S/ROS- 19,70 KG"/>
    <x v="0"/>
    <x v="11"/>
    <x v="613"/>
    <x v="36"/>
    <x v="1228"/>
    <x v="222"/>
    <n v="211.8"/>
    <x v="73"/>
    <s v="nov-2025"/>
    <x v="17"/>
    <x v="0"/>
    <x v="0"/>
    <x v="1"/>
    <x v="87"/>
    <s v="ENTREGUE"/>
    <x v="1"/>
    <s v="SOLICITADO POR ANDRÉ, APROVADO POR LUIZ FERNANDO"/>
  </r>
  <r>
    <d v="2025-11-11T00:00:00"/>
    <x v="45"/>
    <x v="2"/>
    <x v="0"/>
    <s v="TUBO GALV.LEVE 2&quot;X1,95MM 50,80 S/ROS-15,00 KG"/>
    <x v="30"/>
    <x v="11"/>
    <x v="613"/>
    <x v="36"/>
    <x v="244"/>
    <x v="222"/>
    <n v="635.4"/>
    <x v="73"/>
    <s v="nov-2025"/>
    <x v="17"/>
    <x v="0"/>
    <x v="0"/>
    <x v="1"/>
    <x v="87"/>
    <s v="ENTREGUE"/>
    <x v="1"/>
    <s v="SOLICITADO POR ANDRÉ, APROVADO POR LUIZ FERNANDO"/>
  </r>
  <r>
    <d v="2025-11-11T00:00:00"/>
    <x v="45"/>
    <x v="2"/>
    <x v="0"/>
    <s v="BARRA CHATA 1&quot; X 1/4 - 7,68 KG/BR **"/>
    <x v="19"/>
    <x v="11"/>
    <x v="613"/>
    <x v="36"/>
    <x v="620"/>
    <x v="223"/>
    <n v="233.74"/>
    <x v="73"/>
    <s v="nov-2025"/>
    <x v="17"/>
    <x v="0"/>
    <x v="0"/>
    <x v="1"/>
    <x v="87"/>
    <s v="ENTREGUE"/>
    <x v="1"/>
    <s v="SOLICITADO POR ANDRÉ, APROVADO POR LUIZ FERNANDO"/>
  </r>
  <r>
    <d v="2025-11-11T00:00:00"/>
    <x v="45"/>
    <x v="2"/>
    <x v="0"/>
    <s v="CANTONEIRA 5/8 X 1/8 - 4,45 KG/BR"/>
    <x v="50"/>
    <x v="11"/>
    <x v="613"/>
    <x v="36"/>
    <x v="1229"/>
    <x v="965"/>
    <n v="129.06"/>
    <x v="73"/>
    <s v="nov-2025"/>
    <x v="17"/>
    <x v="0"/>
    <x v="0"/>
    <x v="1"/>
    <x v="87"/>
    <s v="ENTREGUE"/>
    <x v="1"/>
    <s v="SOLICITADO POR ANDRÉ, APROVADO POR LUIZ FERNANDO"/>
  </r>
  <r>
    <d v="2025-11-11T00:00:00"/>
    <x v="45"/>
    <x v="2"/>
    <x v="0"/>
    <s v="CHAPA GALV.18 -1,25MM 2 X 1,20 -10,20 KG/M2"/>
    <x v="38"/>
    <x v="11"/>
    <x v="613"/>
    <x v="36"/>
    <x v="538"/>
    <x v="531"/>
    <n v="214.32"/>
    <x v="73"/>
    <s v="nov-2025"/>
    <x v="17"/>
    <x v="0"/>
    <x v="0"/>
    <x v="1"/>
    <x v="87"/>
    <s v="ENTREGUE"/>
    <x v="1"/>
    <s v="SOLICITADO POR ANDRÉ, APROVADO POR LUIZ FERNANDO"/>
  </r>
  <r>
    <d v="2025-11-11T00:00:00"/>
    <x v="45"/>
    <x v="2"/>
    <x v="0"/>
    <s v="GONZO C/ABA N - 4 ABA 25MM X 80MM ALTURA"/>
    <x v="2"/>
    <x v="5"/>
    <x v="613"/>
    <x v="36"/>
    <x v="246"/>
    <x v="966"/>
    <n v="36.96"/>
    <x v="73"/>
    <s v="nov-2025"/>
    <x v="17"/>
    <x v="0"/>
    <x v="0"/>
    <x v="1"/>
    <x v="87"/>
    <s v="ENTREGUE"/>
    <x v="1"/>
    <s v="SOLICITADO POR ANDRÉ, APROVADO POR LUIZ FERNANDO"/>
  </r>
  <r>
    <d v="2025-11-11T00:00:00"/>
    <x v="45"/>
    <x v="2"/>
    <x v="0"/>
    <s v="GONZO C/ABA N - 0 ABA 15MM X 40MM ALTURA"/>
    <x v="26"/>
    <x v="12"/>
    <x v="613"/>
    <x v="36"/>
    <x v="1230"/>
    <x v="967"/>
    <n v="48.8"/>
    <x v="73"/>
    <s v="nov-2025"/>
    <x v="17"/>
    <x v="0"/>
    <x v="0"/>
    <x v="1"/>
    <x v="87"/>
    <s v="ENTREGUE"/>
    <x v="1"/>
    <s v="SOLICITADO POR ANDRÉ, APROVADO POR LUIZ FERNANDO"/>
  </r>
  <r>
    <d v="2025-11-11T00:00:00"/>
    <x v="45"/>
    <x v="2"/>
    <x v="0"/>
    <s v="DOBRADICA 3.1/2 X 3 REF.CAB. CHATA"/>
    <x v="9"/>
    <x v="12"/>
    <x v="613"/>
    <x v="36"/>
    <x v="540"/>
    <x v="443"/>
    <n v="38.880000000000003"/>
    <x v="73"/>
    <s v="nov-2025"/>
    <x v="17"/>
    <x v="0"/>
    <x v="0"/>
    <x v="1"/>
    <x v="87"/>
    <s v="ENTREGUE"/>
    <x v="1"/>
    <s v="SOLICITADO POR ANDRÉ, APROVADO POR LUIZ FERNANDO"/>
  </r>
  <r>
    <d v="2025-11-11T00:00:00"/>
    <x v="45"/>
    <x v="2"/>
    <x v="0"/>
    <s v="9.130-CAD.65 C/ABA X30 ALT 6,51 KG"/>
    <x v="126"/>
    <x v="11"/>
    <x v="613"/>
    <x v="36"/>
    <x v="1209"/>
    <x v="663"/>
    <n v="197.83890000000002"/>
    <x v="73"/>
    <s v="nov-2025"/>
    <x v="17"/>
    <x v="0"/>
    <x v="0"/>
    <x v="1"/>
    <x v="87"/>
    <s v="ENTREGUE"/>
    <x v="1"/>
    <s v="SOLICITADO POR ANDRÉ, APROVADO POR LUIZ FERNANDO"/>
  </r>
  <r>
    <d v="2025-11-11T00:00:00"/>
    <x v="7"/>
    <x v="1"/>
    <x v="6"/>
    <s v="GALÃO AZUL DEL REY SHEWIRN-WILLIAMS"/>
    <x v="4"/>
    <x v="6"/>
    <x v="614"/>
    <x v="87"/>
    <x v="1231"/>
    <x v="968"/>
    <n v="417"/>
    <x v="73"/>
    <s v="nov-2025"/>
    <x v="8"/>
    <x v="2"/>
    <x v="1"/>
    <x v="1"/>
    <x v="87"/>
    <s v="ENTREGUE"/>
    <x v="1"/>
    <m/>
  </r>
  <r>
    <d v="2025-11-11T00:00:00"/>
    <x v="20"/>
    <x v="1"/>
    <x v="0"/>
    <s v="ANDAIME 1.5 (CONTRATO 25504)"/>
    <x v="2"/>
    <x v="1"/>
    <x v="615"/>
    <x v="21"/>
    <x v="916"/>
    <x v="77"/>
    <n v="42"/>
    <x v="73"/>
    <s v="nov-2025"/>
    <x v="9"/>
    <x v="0"/>
    <x v="0"/>
    <x v="1"/>
    <x v="87"/>
    <s v="ENTREGUE"/>
    <x v="1"/>
    <m/>
  </r>
  <r>
    <d v="2025-11-11T00:00:00"/>
    <x v="20"/>
    <x v="1"/>
    <x v="0"/>
    <s v="PLATAFORMA 1.5"/>
    <x v="2"/>
    <x v="1"/>
    <x v="615"/>
    <x v="21"/>
    <x v="456"/>
    <x v="78"/>
    <n v="84"/>
    <x v="73"/>
    <s v="nov-2025"/>
    <x v="9"/>
    <x v="0"/>
    <x v="0"/>
    <x v="1"/>
    <x v="87"/>
    <s v="ENTREGUE"/>
    <x v="1"/>
    <m/>
  </r>
  <r>
    <d v="2025-11-11T00:00:00"/>
    <x v="20"/>
    <x v="1"/>
    <x v="0"/>
    <s v="RODAS"/>
    <x v="2"/>
    <x v="1"/>
    <x v="615"/>
    <x v="21"/>
    <x v="454"/>
    <x v="368"/>
    <n v="70"/>
    <x v="73"/>
    <s v="nov-2025"/>
    <x v="9"/>
    <x v="0"/>
    <x v="0"/>
    <x v="1"/>
    <x v="87"/>
    <s v="ENTREGUE"/>
    <x v="1"/>
    <m/>
  </r>
  <r>
    <d v="2025-11-11T00:00:00"/>
    <x v="9"/>
    <x v="1"/>
    <x v="1"/>
    <s v="WC QUIMICO LIMPEZA SEMANAL"/>
    <x v="1"/>
    <x v="10"/>
    <x v="616"/>
    <x v="39"/>
    <x v="668"/>
    <x v="194"/>
    <n v="800"/>
    <x v="73"/>
    <s v="nov-2025"/>
    <x v="3"/>
    <x v="0"/>
    <x v="0"/>
    <x v="1"/>
    <x v="87"/>
    <s v="ENTREGUE"/>
    <x v="1"/>
    <m/>
  </r>
  <r>
    <d v="2025-11-11T00:00:00"/>
    <x v="18"/>
    <x v="2"/>
    <x v="1"/>
    <s v="PAINEL METALICO DIVERSOS 1.00x1.50m (CONTRATO 5004)"/>
    <x v="17"/>
    <x v="1"/>
    <x v="617"/>
    <x v="33"/>
    <x v="203"/>
    <x v="352"/>
    <n v="193.20000000000002"/>
    <x v="73"/>
    <s v="nov-2025"/>
    <x v="3"/>
    <x v="0"/>
    <x v="0"/>
    <x v="1"/>
    <x v="87"/>
    <s v="ENTREGUE"/>
    <x v="1"/>
    <m/>
  </r>
  <r>
    <d v="2025-11-11T00:00:00"/>
    <x v="18"/>
    <x v="2"/>
    <x v="1"/>
    <s v="GUARDA CORPO S/ PORTA C/ ROD. METALSAFE 1.50m"/>
    <x v="2"/>
    <x v="1"/>
    <x v="617"/>
    <x v="33"/>
    <x v="477"/>
    <x v="191"/>
    <n v="119.6"/>
    <x v="73"/>
    <s v="nov-2025"/>
    <x v="3"/>
    <x v="0"/>
    <x v="0"/>
    <x v="1"/>
    <x v="87"/>
    <s v="ENTREGUE"/>
    <x v="1"/>
    <m/>
  </r>
  <r>
    <d v="2025-11-11T00:00:00"/>
    <x v="18"/>
    <x v="2"/>
    <x v="1"/>
    <s v="PISO METALICO METALSAFE 0.30x1.50m"/>
    <x v="14"/>
    <x v="1"/>
    <x v="617"/>
    <x v="33"/>
    <x v="182"/>
    <x v="178"/>
    <n v="126.5"/>
    <x v="73"/>
    <s v="nov-2025"/>
    <x v="3"/>
    <x v="0"/>
    <x v="0"/>
    <x v="1"/>
    <x v="87"/>
    <s v="ENTREGUE"/>
    <x v="1"/>
    <m/>
  </r>
  <r>
    <d v="2025-11-11T00:00:00"/>
    <x v="18"/>
    <x v="2"/>
    <x v="1"/>
    <s v="RODA METAL. C/ ROLAMENTO DIVERSOS POLIURETANO FREIO"/>
    <x v="2"/>
    <x v="1"/>
    <x v="617"/>
    <x v="33"/>
    <x v="567"/>
    <x v="460"/>
    <n v="110.4"/>
    <x v="73"/>
    <s v="nov-2025"/>
    <x v="3"/>
    <x v="0"/>
    <x v="0"/>
    <x v="1"/>
    <x v="87"/>
    <s v="ENTREGUE"/>
    <x v="1"/>
    <m/>
  </r>
  <r>
    <d v="2025-11-11T00:00:00"/>
    <x v="18"/>
    <x v="2"/>
    <x v="1"/>
    <s v="DIAGONAL METALICA DIVERSOS 2.12m"/>
    <x v="7"/>
    <x v="1"/>
    <x v="617"/>
    <x v="33"/>
    <x v="202"/>
    <x v="176"/>
    <n v="6.9"/>
    <x v="73"/>
    <s v="nov-2025"/>
    <x v="3"/>
    <x v="0"/>
    <x v="0"/>
    <x v="1"/>
    <x v="87"/>
    <s v="ENTREGUE"/>
    <x v="1"/>
    <m/>
  </r>
  <r>
    <d v="2025-11-11T00:00:00"/>
    <x v="18"/>
    <x v="2"/>
    <x v="1"/>
    <s v="ESCADA METALICA DIVERSOS 2.00m"/>
    <x v="9"/>
    <x v="1"/>
    <x v="617"/>
    <x v="33"/>
    <x v="221"/>
    <x v="191"/>
    <n v="179.39999999999998"/>
    <x v="73"/>
    <s v="nov-2025"/>
    <x v="3"/>
    <x v="0"/>
    <x v="0"/>
    <x v="1"/>
    <x v="87"/>
    <s v="ENTREGUE"/>
    <x v="1"/>
    <m/>
  </r>
  <r>
    <d v="2025-11-11T00:00:00"/>
    <x v="18"/>
    <x v="2"/>
    <x v="1"/>
    <s v="BARRA LIGACAO METALSAFE 1.50m A"/>
    <x v="7"/>
    <x v="1"/>
    <x v="617"/>
    <x v="33"/>
    <x v="205"/>
    <x v="176"/>
    <n v="6.9"/>
    <x v="73"/>
    <s v="nov-2025"/>
    <x v="3"/>
    <x v="0"/>
    <x v="0"/>
    <x v="1"/>
    <x v="87"/>
    <s v="ENTREGUE"/>
    <x v="1"/>
    <m/>
  </r>
  <r>
    <d v="2025-11-11T00:00:00"/>
    <x v="18"/>
    <x v="2"/>
    <x v="1"/>
    <s v="PAINEL METALICO DIVERSOS 1.00x1.50m"/>
    <x v="3"/>
    <x v="1"/>
    <x v="618"/>
    <x v="33"/>
    <x v="898"/>
    <x v="64"/>
    <n v="138"/>
    <x v="73"/>
    <s v="nov-2025"/>
    <x v="3"/>
    <x v="0"/>
    <x v="0"/>
    <x v="1"/>
    <x v="87"/>
    <s v="ENTREGUE"/>
    <x v="1"/>
    <m/>
  </r>
  <r>
    <d v="2025-11-11T00:00:00"/>
    <x v="18"/>
    <x v="2"/>
    <x v="1"/>
    <s v="DIAGONAL METALICA DIVERSOS 2.12m"/>
    <x v="7"/>
    <x v="1"/>
    <x v="618"/>
    <x v="33"/>
    <x v="202"/>
    <x v="176"/>
    <n v="6.9"/>
    <x v="73"/>
    <s v="nov-2025"/>
    <x v="3"/>
    <x v="0"/>
    <x v="0"/>
    <x v="1"/>
    <x v="87"/>
    <s v="ENTREGUE"/>
    <x v="1"/>
    <m/>
  </r>
  <r>
    <d v="2025-11-11T00:00:00"/>
    <x v="7"/>
    <x v="1"/>
    <x v="0"/>
    <s v="CHAPA DE A/C - SAE 1010/20 - #3/16&quot; (4,75) X 100 X 100 MM - C/ 4 FUROS RED. LISO."/>
    <x v="0"/>
    <x v="1"/>
    <x v="619"/>
    <x v="71"/>
    <x v="1232"/>
    <x v="969"/>
    <n v="113.58000000000001"/>
    <x v="73"/>
    <s v="nov-2025"/>
    <x v="1"/>
    <x v="0"/>
    <x v="0"/>
    <x v="6"/>
    <x v="88"/>
    <s v="ENTREGUE"/>
    <x v="1"/>
    <m/>
  </r>
  <r>
    <d v="2025-11-11T00:00:00"/>
    <x v="7"/>
    <x v="1"/>
    <x v="1"/>
    <s v="ANDAIME 1,5 X 1,5"/>
    <x v="87"/>
    <x v="1"/>
    <x v="620"/>
    <x v="54"/>
    <x v="275"/>
    <x v="253"/>
    <n v="292.5"/>
    <x v="73"/>
    <s v="nov-2025"/>
    <x v="26"/>
    <x v="0"/>
    <x v="0"/>
    <x v="1"/>
    <x v="87"/>
    <s v="ENTREGUE"/>
    <x v="1"/>
    <m/>
  </r>
  <r>
    <d v="2025-11-11T00:00:00"/>
    <x v="7"/>
    <x v="1"/>
    <x v="1"/>
    <s v="SAPATAS"/>
    <x v="4"/>
    <x v="1"/>
    <x v="620"/>
    <x v="54"/>
    <x v="285"/>
    <x v="254"/>
    <n v="67.5"/>
    <x v="73"/>
    <s v="nov-2025"/>
    <x v="26"/>
    <x v="0"/>
    <x v="0"/>
    <x v="1"/>
    <x v="87"/>
    <s v="ENTREGUE"/>
    <x v="1"/>
    <m/>
  </r>
  <r>
    <d v="2025-11-11T00:00:00"/>
    <x v="7"/>
    <x v="1"/>
    <x v="1"/>
    <s v="PLATAFORMAS 1,5 X 1,5"/>
    <x v="2"/>
    <x v="1"/>
    <x v="620"/>
    <x v="54"/>
    <x v="458"/>
    <x v="109"/>
    <n v="80"/>
    <x v="73"/>
    <s v="nov-2025"/>
    <x v="26"/>
    <x v="0"/>
    <x v="0"/>
    <x v="1"/>
    <x v="87"/>
    <s v="ENTREGUE"/>
    <x v="1"/>
    <m/>
  </r>
  <r>
    <d v="2025-11-11T00:00:00"/>
    <x v="7"/>
    <x v="1"/>
    <x v="1"/>
    <s v="TRAVAS"/>
    <x v="1"/>
    <x v="1"/>
    <x v="620"/>
    <x v="54"/>
    <x v="459"/>
    <x v="80"/>
    <n v="0"/>
    <x v="73"/>
    <s v="nov-2025"/>
    <x v="26"/>
    <x v="0"/>
    <x v="0"/>
    <x v="1"/>
    <x v="87"/>
    <s v="ENTREGUE"/>
    <x v="1"/>
    <m/>
  </r>
  <r>
    <d v="2025-11-11T00:00:00"/>
    <x v="21"/>
    <x v="1"/>
    <x v="6"/>
    <s v="FUTURA FUTURIT ESM SINT.BRILHO AZUL CELESTE_x000a_3,6L"/>
    <x v="1"/>
    <x v="6"/>
    <x v="621"/>
    <x v="13"/>
    <x v="1233"/>
    <x v="42"/>
    <n v="89.9"/>
    <x v="73"/>
    <s v="nov-2025"/>
    <x v="3"/>
    <x v="0"/>
    <x v="1"/>
    <x v="2"/>
    <x v="86"/>
    <s v="ENTREGUE"/>
    <x v="1"/>
    <m/>
  </r>
  <r>
    <d v="2025-11-11T00:00:00"/>
    <x v="21"/>
    <x v="1"/>
    <x v="6"/>
    <s v="FUTURA MASSA CORRIDA PVA ( GALAO PLASTICO)_x000a_5,6KG"/>
    <x v="1"/>
    <x v="6"/>
    <x v="621"/>
    <x v="13"/>
    <x v="1234"/>
    <x v="191"/>
    <n v="29.9"/>
    <x v="73"/>
    <s v="nov-2025"/>
    <x v="3"/>
    <x v="0"/>
    <x v="1"/>
    <x v="2"/>
    <x v="86"/>
    <s v="ENTREGUE"/>
    <x v="1"/>
    <m/>
  </r>
  <r>
    <d v="2025-11-11T00:00:00"/>
    <x v="21"/>
    <x v="1"/>
    <x v="6"/>
    <s v="FUTURA PREMIUM TINTA PARA PISO CINZA 3,6L"/>
    <x v="1"/>
    <x v="6"/>
    <x v="621"/>
    <x v="13"/>
    <x v="1235"/>
    <x v="203"/>
    <n v="69.900000000000006"/>
    <x v="73"/>
    <s v="nov-2025"/>
    <x v="3"/>
    <x v="0"/>
    <x v="1"/>
    <x v="2"/>
    <x v="86"/>
    <s v="ENTREGUE"/>
    <x v="1"/>
    <m/>
  </r>
  <r>
    <d v="2025-11-11T00:00:00"/>
    <x v="21"/>
    <x v="1"/>
    <x v="6"/>
    <s v="FUTURA STANDARD SUPER RENDIMENTO BRANCO 3,6L"/>
    <x v="1"/>
    <x v="6"/>
    <x v="621"/>
    <x v="13"/>
    <x v="1236"/>
    <x v="203"/>
    <n v="69.900000000000006"/>
    <x v="73"/>
    <s v="nov-2025"/>
    <x v="3"/>
    <x v="0"/>
    <x v="1"/>
    <x v="2"/>
    <x v="86"/>
    <s v="ENTREGUE"/>
    <x v="1"/>
    <m/>
  </r>
  <r>
    <d v="2025-11-11T00:00:00"/>
    <x v="21"/>
    <x v="1"/>
    <x v="6"/>
    <s v="ITAQUA THINNER 116 900ML"/>
    <x v="1"/>
    <x v="1"/>
    <x v="621"/>
    <x v="13"/>
    <x v="1237"/>
    <x v="482"/>
    <n v="15.9"/>
    <x v="73"/>
    <s v="nov-2025"/>
    <x v="3"/>
    <x v="0"/>
    <x v="1"/>
    <x v="2"/>
    <x v="86"/>
    <s v="ENTREGUE"/>
    <x v="1"/>
    <m/>
  </r>
  <r>
    <d v="2025-11-11T00:00:00"/>
    <x v="21"/>
    <x v="1"/>
    <x v="6"/>
    <s v="RODAPE AUTOCOLANTE LISO 7CM"/>
    <x v="15"/>
    <x v="8"/>
    <x v="621"/>
    <x v="13"/>
    <x v="1238"/>
    <x v="805"/>
    <n v="597"/>
    <x v="73"/>
    <s v="nov-2025"/>
    <x v="3"/>
    <x v="0"/>
    <x v="1"/>
    <x v="2"/>
    <x v="86"/>
    <s v="ENTREGUE"/>
    <x v="1"/>
    <m/>
  </r>
  <r>
    <d v="2025-11-11T00:00:00"/>
    <x v="21"/>
    <x v="1"/>
    <x v="6"/>
    <s v="VEGA PALHA DE ACO N2"/>
    <x v="7"/>
    <x v="1"/>
    <x v="621"/>
    <x v="13"/>
    <x v="1239"/>
    <x v="571"/>
    <n v="5.98"/>
    <x v="73"/>
    <s v="nov-2025"/>
    <x v="3"/>
    <x v="0"/>
    <x v="1"/>
    <x v="2"/>
    <x v="86"/>
    <s v="ENTREGUE"/>
    <x v="1"/>
    <m/>
  </r>
  <r>
    <d v="2025-11-11T00:00:00"/>
    <x v="7"/>
    <x v="1"/>
    <x v="0"/>
    <s v="SPRAY ALTA TEMP ALUMINIO 350ML"/>
    <x v="7"/>
    <x v="1"/>
    <x v="622"/>
    <x v="22"/>
    <x v="1240"/>
    <x v="970"/>
    <n v="56.58"/>
    <x v="73"/>
    <s v="nov-2025"/>
    <x v="19"/>
    <x v="0"/>
    <x v="0"/>
    <x v="1"/>
    <x v="87"/>
    <s v="ENTREGUE"/>
    <x v="1"/>
    <m/>
  </r>
  <r>
    <d v="2025-11-11T00:00:00"/>
    <x v="7"/>
    <x v="1"/>
    <x v="0"/>
    <s v="DISCO SPED/INOX WAVES PLUS 4.1/2X7/8X1,0"/>
    <x v="9"/>
    <x v="1"/>
    <x v="622"/>
    <x v="22"/>
    <x v="1241"/>
    <x v="971"/>
    <n v="9.66"/>
    <x v="73"/>
    <s v="nov-2025"/>
    <x v="19"/>
    <x v="0"/>
    <x v="0"/>
    <x v="1"/>
    <x v="87"/>
    <s v="ENTREGUE"/>
    <x v="1"/>
    <m/>
  </r>
  <r>
    <d v="2025-11-11T00:00:00"/>
    <x v="7"/>
    <x v="1"/>
    <x v="0"/>
    <s v="ELETRODO GERDAU E 601 - 2,5MM"/>
    <x v="1"/>
    <x v="1"/>
    <x v="622"/>
    <x v="22"/>
    <x v="1242"/>
    <x v="145"/>
    <n v="33"/>
    <x v="73"/>
    <s v="nov-2025"/>
    <x v="19"/>
    <x v="0"/>
    <x v="0"/>
    <x v="1"/>
    <x v="87"/>
    <s v="ENTREGUE"/>
    <x v="1"/>
    <m/>
  </r>
  <r>
    <d v="2025-11-11T00:00:00"/>
    <x v="7"/>
    <x v="1"/>
    <x v="0"/>
    <s v="PNEU P/CARRINHO DE PEDREIRO 3,25 FERTAK"/>
    <x v="7"/>
    <x v="1"/>
    <x v="622"/>
    <x v="22"/>
    <x v="1243"/>
    <x v="972"/>
    <n v="67.56"/>
    <x v="73"/>
    <s v="nov-2025"/>
    <x v="19"/>
    <x v="0"/>
    <x v="0"/>
    <x v="1"/>
    <x v="87"/>
    <s v="ENTREGUE"/>
    <x v="1"/>
    <m/>
  </r>
  <r>
    <d v="2025-11-11T00:00:00"/>
    <x v="7"/>
    <x v="1"/>
    <x v="0"/>
    <s v="CAMARA P/CAR.PEDR.3,25X8 MOLDADA COLSON"/>
    <x v="7"/>
    <x v="1"/>
    <x v="622"/>
    <x v="22"/>
    <x v="1244"/>
    <x v="973"/>
    <n v="39.54"/>
    <x v="73"/>
    <s v="nov-2025"/>
    <x v="19"/>
    <x v="0"/>
    <x v="0"/>
    <x v="1"/>
    <x v="87"/>
    <s v="ENTREGUE"/>
    <x v="1"/>
    <m/>
  </r>
  <r>
    <d v="2025-11-11T00:00:00"/>
    <x v="7"/>
    <x v="1"/>
    <x v="0"/>
    <s v="PARAFUSO SEXTAVADO SOBERBA 1/4X50 C/ BUCHA S - 10"/>
    <x v="11"/>
    <x v="1"/>
    <x v="623"/>
    <x v="136"/>
    <x v="1245"/>
    <x v="94"/>
    <n v="90"/>
    <x v="73"/>
    <s v="nov-2025"/>
    <x v="5"/>
    <x v="0"/>
    <x v="1"/>
    <x v="2"/>
    <x v="86"/>
    <s v="ENTREGUE"/>
    <x v="1"/>
    <m/>
  </r>
  <r>
    <d v="2025-11-11T00:00:00"/>
    <x v="7"/>
    <x v="1"/>
    <x v="0"/>
    <s v="PARAFUSO FRANCES 1/4X2 1/2"/>
    <x v="32"/>
    <x v="1"/>
    <x v="623"/>
    <x v="136"/>
    <x v="1246"/>
    <x v="475"/>
    <n v="14"/>
    <x v="73"/>
    <s v="nov-2025"/>
    <x v="5"/>
    <x v="0"/>
    <x v="1"/>
    <x v="2"/>
    <x v="86"/>
    <s v="ENTREGUE"/>
    <x v="1"/>
    <m/>
  </r>
  <r>
    <d v="2025-11-11T00:00:00"/>
    <x v="7"/>
    <x v="1"/>
    <x v="0"/>
    <s v="PARAFUSO SEXTAVADO 5/16X2"/>
    <x v="26"/>
    <x v="1"/>
    <x v="623"/>
    <x v="136"/>
    <x v="1247"/>
    <x v="362"/>
    <n v="28.8"/>
    <x v="73"/>
    <s v="nov-2025"/>
    <x v="5"/>
    <x v="0"/>
    <x v="1"/>
    <x v="2"/>
    <x v="86"/>
    <s v="ENTREGUE"/>
    <x v="1"/>
    <m/>
  </r>
  <r>
    <d v="2025-11-11T00:00:00"/>
    <x v="7"/>
    <x v="1"/>
    <x v="0"/>
    <s v="PARAFUSO SEXTAVADO 3/8X2"/>
    <x v="17"/>
    <x v="1"/>
    <x v="623"/>
    <x v="136"/>
    <x v="1248"/>
    <x v="93"/>
    <n v="28.799999999999997"/>
    <x v="73"/>
    <s v="nov-2025"/>
    <x v="5"/>
    <x v="0"/>
    <x v="1"/>
    <x v="2"/>
    <x v="86"/>
    <s v="ENTREGUE"/>
    <x v="1"/>
    <m/>
  </r>
  <r>
    <d v="2025-11-11T00:00:00"/>
    <x v="7"/>
    <x v="1"/>
    <x v="0"/>
    <s v="PARAFUSO SEXTAVADO 3/8X4"/>
    <x v="2"/>
    <x v="1"/>
    <x v="623"/>
    <x v="136"/>
    <x v="1249"/>
    <x v="974"/>
    <n v="14.4"/>
    <x v="73"/>
    <s v="nov-2025"/>
    <x v="5"/>
    <x v="0"/>
    <x v="1"/>
    <x v="2"/>
    <x v="86"/>
    <s v="ENTREGUE"/>
    <x v="1"/>
    <m/>
  </r>
  <r>
    <d v="2025-11-11T00:00:00"/>
    <x v="7"/>
    <x v="1"/>
    <x v="3"/>
    <s v="AMANCO TUBO 6M ESG. 100MM"/>
    <x v="2"/>
    <x v="5"/>
    <x v="624"/>
    <x v="3"/>
    <x v="379"/>
    <x v="975"/>
    <n v="315.39999999999998"/>
    <x v="73"/>
    <s v="nov-2025"/>
    <x v="3"/>
    <x v="0"/>
    <x v="1"/>
    <x v="2"/>
    <x v="86"/>
    <s v="ENTREGUE"/>
    <x v="1"/>
    <m/>
  </r>
  <r>
    <d v="2025-11-11T00:00:00"/>
    <x v="38"/>
    <x v="2"/>
    <x v="1"/>
    <s v="ANDAIME TUBULAR - PAINEL DE 1,5 M"/>
    <x v="17"/>
    <x v="1"/>
    <x v="625"/>
    <x v="43"/>
    <x v="1250"/>
    <x v="976"/>
    <n v="109.92"/>
    <x v="73"/>
    <s v="nov-2025"/>
    <x v="5"/>
    <x v="0"/>
    <x v="0"/>
    <x v="2"/>
    <x v="86"/>
    <s v="ENTREGUE"/>
    <x v="1"/>
    <m/>
  </r>
  <r>
    <d v="2025-11-11T00:00:00"/>
    <x v="38"/>
    <x v="2"/>
    <x v="1"/>
    <s v="PISO METÁLICO GALVANIZADO: 0,37 X 1,50 M"/>
    <x v="2"/>
    <x v="1"/>
    <x v="625"/>
    <x v="43"/>
    <x v="1251"/>
    <x v="84"/>
    <n v="60"/>
    <x v="73"/>
    <s v="nov-2025"/>
    <x v="5"/>
    <x v="0"/>
    <x v="0"/>
    <x v="2"/>
    <x v="86"/>
    <s v="ENTREGUE"/>
    <x v="1"/>
    <m/>
  </r>
  <r>
    <d v="2025-11-11T00:00:00"/>
    <x v="38"/>
    <x v="2"/>
    <x v="1"/>
    <s v="RODÍZIO DE BORRACHA"/>
    <x v="2"/>
    <x v="1"/>
    <x v="625"/>
    <x v="43"/>
    <x v="1252"/>
    <x v="206"/>
    <n v="24"/>
    <x v="73"/>
    <s v="nov-2025"/>
    <x v="5"/>
    <x v="0"/>
    <x v="0"/>
    <x v="2"/>
    <x v="86"/>
    <s v="ENTREGUE"/>
    <x v="1"/>
    <m/>
  </r>
  <r>
    <d v="2025-11-11T00:00:00"/>
    <x v="38"/>
    <x v="2"/>
    <x v="1"/>
    <s v="TRAVE DIAGONAL GRANDE"/>
    <x v="4"/>
    <x v="1"/>
    <x v="625"/>
    <x v="43"/>
    <x v="1253"/>
    <x v="80"/>
    <n v="0"/>
    <x v="73"/>
    <s v="nov-2025"/>
    <x v="5"/>
    <x v="0"/>
    <x v="0"/>
    <x v="2"/>
    <x v="86"/>
    <s v="ENTREGUE"/>
    <x v="1"/>
    <m/>
  </r>
  <r>
    <d v="2025-11-11T00:00:00"/>
    <x v="38"/>
    <x v="2"/>
    <x v="1"/>
    <s v="PAINEL GUARDA-CORPO DE 1,50 M"/>
    <x v="4"/>
    <x v="1"/>
    <x v="625"/>
    <x v="43"/>
    <x v="1254"/>
    <x v="977"/>
    <n v="108"/>
    <x v="73"/>
    <s v="nov-2025"/>
    <x v="5"/>
    <x v="0"/>
    <x v="0"/>
    <x v="2"/>
    <x v="86"/>
    <s v="ENTREGUE"/>
    <x v="1"/>
    <m/>
  </r>
  <r>
    <d v="2025-11-11T00:00:00"/>
    <x v="38"/>
    <x v="2"/>
    <x v="1"/>
    <s v="PAINEL GUARDA-CORPO DE 1,50 M C/ PORTINHOLA"/>
    <x v="1"/>
    <x v="1"/>
    <x v="625"/>
    <x v="43"/>
    <x v="1255"/>
    <x v="84"/>
    <n v="15"/>
    <x v="73"/>
    <s v="nov-2025"/>
    <x v="5"/>
    <x v="0"/>
    <x v="0"/>
    <x v="2"/>
    <x v="86"/>
    <s v="ENTREGUE"/>
    <x v="1"/>
    <m/>
  </r>
  <r>
    <d v="2025-11-11T00:00:00"/>
    <x v="38"/>
    <x v="2"/>
    <x v="1"/>
    <s v="ESCADA MARINHEIRO - 3,0 M"/>
    <x v="1"/>
    <x v="1"/>
    <x v="625"/>
    <x v="43"/>
    <x v="1256"/>
    <x v="977"/>
    <n v="36"/>
    <x v="73"/>
    <s v="nov-2025"/>
    <x v="5"/>
    <x v="0"/>
    <x v="0"/>
    <x v="2"/>
    <x v="86"/>
    <s v="ENTREGUE"/>
    <x v="1"/>
    <m/>
  </r>
  <r>
    <d v="2025-11-11T00:00:00"/>
    <x v="38"/>
    <x v="2"/>
    <x v="1"/>
    <s v="FRETE ENTREGA"/>
    <x v="1"/>
    <x v="1"/>
    <x v="625"/>
    <x v="43"/>
    <x v="725"/>
    <x v="101"/>
    <n v="25"/>
    <x v="73"/>
    <s v="nov-2025"/>
    <x v="5"/>
    <x v="0"/>
    <x v="0"/>
    <x v="2"/>
    <x v="86"/>
    <s v="ENTREGUE"/>
    <x v="1"/>
    <m/>
  </r>
  <r>
    <d v="2025-11-12T00:00:00"/>
    <x v="43"/>
    <x v="2"/>
    <x v="0"/>
    <s v="MICROCONCRETO FLUIDO HIPERGRAUTE 25 KG - INKOR"/>
    <x v="7"/>
    <x v="0"/>
    <x v="626"/>
    <x v="22"/>
    <x v="1257"/>
    <x v="978"/>
    <n v="77.760000000000005"/>
    <x v="74"/>
    <s v="nov-2025"/>
    <x v="9"/>
    <x v="0"/>
    <x v="1"/>
    <x v="10"/>
    <x v="89"/>
    <s v="ENTREGUE"/>
    <x v="1"/>
    <m/>
  </r>
  <r>
    <d v="2025-11-12T00:00:00"/>
    <x v="43"/>
    <x v="2"/>
    <x v="0"/>
    <s v="BARONEFLEX 500 - CAIXA 18 KG"/>
    <x v="1"/>
    <x v="1"/>
    <x v="626"/>
    <x v="22"/>
    <x v="1258"/>
    <x v="979"/>
    <n v="114.05"/>
    <x v="74"/>
    <s v="nov-2025"/>
    <x v="9"/>
    <x v="0"/>
    <x v="1"/>
    <x v="10"/>
    <x v="89"/>
    <s v="ENTREGUE"/>
    <x v="1"/>
    <m/>
  </r>
  <r>
    <d v="2025-11-12T00:00:00"/>
    <x v="34"/>
    <x v="2"/>
    <x v="0"/>
    <s v="CAÇAMBA "/>
    <x v="1"/>
    <x v="1"/>
    <x v="627"/>
    <x v="137"/>
    <x v="214"/>
    <x v="34"/>
    <n v="180"/>
    <x v="74"/>
    <s v="nov-2025"/>
    <x v="1"/>
    <x v="0"/>
    <x v="0"/>
    <x v="1"/>
    <x v="86"/>
    <s v="ENTREGUE"/>
    <x v="1"/>
    <m/>
  </r>
  <r>
    <d v="2025-11-12T00:00:00"/>
    <x v="7"/>
    <x v="1"/>
    <x v="1"/>
    <s v="REMOÇÃO DE ENTULHO "/>
    <x v="14"/>
    <x v="1"/>
    <x v="628"/>
    <x v="89"/>
    <x v="1259"/>
    <x v="457"/>
    <n v="3000"/>
    <x v="74"/>
    <s v="nov-2025"/>
    <x v="8"/>
    <x v="2"/>
    <x v="0"/>
    <x v="1"/>
    <x v="86"/>
    <s v="ENTREGUE"/>
    <x v="1"/>
    <m/>
  </r>
  <r>
    <d v="2025-11-13T00:00:00"/>
    <x v="7"/>
    <x v="1"/>
    <x v="1"/>
    <s v="CAÇAMBA "/>
    <x v="7"/>
    <x v="1"/>
    <x v="629"/>
    <x v="138"/>
    <x v="214"/>
    <x v="980"/>
    <n v="499.99"/>
    <x v="75"/>
    <s v="nov-2025"/>
    <x v="8"/>
    <x v="2"/>
    <x v="0"/>
    <x v="1"/>
    <x v="90"/>
    <s v="ENTREGUE"/>
    <x v="1"/>
    <m/>
  </r>
  <r>
    <d v="2025-11-13T00:00:00"/>
    <x v="9"/>
    <x v="1"/>
    <x v="0"/>
    <s v="AREIA GROSSA  MT³"/>
    <x v="4"/>
    <x v="4"/>
    <x v="630"/>
    <x v="45"/>
    <x v="1260"/>
    <x v="888"/>
    <n v="438"/>
    <x v="75"/>
    <s v="nov-2025"/>
    <x v="1"/>
    <x v="0"/>
    <x v="0"/>
    <x v="0"/>
    <x v="75"/>
    <s v="ENTREGUE"/>
    <x v="1"/>
    <m/>
  </r>
  <r>
    <d v="2025-11-13T00:00:00"/>
    <x v="46"/>
    <x v="1"/>
    <x v="0"/>
    <s v="PORCELANATO RETIFICADO MUNARI BRANCO ACETINADO 60X60CM CAIXA 1,80 M²"/>
    <x v="127"/>
    <x v="3"/>
    <x v="631"/>
    <x v="9"/>
    <x v="339"/>
    <x v="282"/>
    <n v="15481.206"/>
    <x v="75"/>
    <s v="nov-2025"/>
    <x v="7"/>
    <x v="0"/>
    <x v="0"/>
    <x v="6"/>
    <x v="89"/>
    <s v="ENTREGUE"/>
    <x v="1"/>
    <m/>
  </r>
  <r>
    <d v="2025-11-13T00:00:00"/>
    <x v="46"/>
    <x v="1"/>
    <x v="0"/>
    <s v="ARGAMASSA PARA PORCELANATO INTERNO 20KG CINZA QUARTZOLIT"/>
    <x v="54"/>
    <x v="0"/>
    <x v="631"/>
    <x v="9"/>
    <x v="338"/>
    <x v="27"/>
    <n v="1505.7"/>
    <x v="75"/>
    <s v="nov-2025"/>
    <x v="7"/>
    <x v="0"/>
    <x v="0"/>
    <x v="6"/>
    <x v="89"/>
    <s v="ENTREGUE"/>
    <x v="1"/>
    <m/>
  </r>
  <r>
    <d v="2025-11-13T00:00:00"/>
    <x v="46"/>
    <x v="1"/>
    <x v="0"/>
    <s v="REJUNTE FLEXÍVEL, CINZA PLATINA, 5KG"/>
    <x v="3"/>
    <x v="0"/>
    <x v="631"/>
    <x v="9"/>
    <x v="30"/>
    <x v="651"/>
    <n v="338.9"/>
    <x v="75"/>
    <s v="nov-2025"/>
    <x v="7"/>
    <x v="0"/>
    <x v="0"/>
    <x v="6"/>
    <x v="89"/>
    <s v="ENTREGUE"/>
    <x v="1"/>
    <m/>
  </r>
  <r>
    <d v="2025-11-13T00:00:00"/>
    <x v="46"/>
    <x v="1"/>
    <x v="0"/>
    <s v="FRETE"/>
    <x v="1"/>
    <x v="1"/>
    <x v="631"/>
    <x v="9"/>
    <x v="32"/>
    <x v="981"/>
    <n v="1074.8900000000001"/>
    <x v="75"/>
    <s v="nov-2025"/>
    <x v="7"/>
    <x v="0"/>
    <x v="0"/>
    <x v="6"/>
    <x v="89"/>
    <s v="ENTREGUE"/>
    <x v="1"/>
    <m/>
  </r>
  <r>
    <d v="2025-11-13T00:00:00"/>
    <x v="46"/>
    <x v="1"/>
    <x v="1"/>
    <s v="WC QUIMICO LIMPEZA SEMANAL"/>
    <x v="1"/>
    <x v="1"/>
    <x v="632"/>
    <x v="39"/>
    <x v="668"/>
    <x v="982"/>
    <n v="900"/>
    <x v="75"/>
    <s v="nov-2025"/>
    <x v="3"/>
    <x v="0"/>
    <x v="0"/>
    <x v="6"/>
    <x v="89"/>
    <s v="ENTREGUE"/>
    <x v="1"/>
    <m/>
  </r>
  <r>
    <d v="2025-11-14T00:00:00"/>
    <x v="46"/>
    <x v="1"/>
    <x v="0"/>
    <s v="AREIA MÉDIA "/>
    <x v="9"/>
    <x v="4"/>
    <x v="633"/>
    <x v="139"/>
    <x v="366"/>
    <x v="983"/>
    <n v="858"/>
    <x v="76"/>
    <s v="nov-2025"/>
    <x v="5"/>
    <x v="0"/>
    <x v="0"/>
    <x v="5"/>
    <x v="75"/>
    <s v="ENTREGUE"/>
    <x v="1"/>
    <m/>
  </r>
  <r>
    <d v="2025-11-14T00:00:00"/>
    <x v="46"/>
    <x v="1"/>
    <x v="0"/>
    <s v="BRITA N1"/>
    <x v="9"/>
    <x v="4"/>
    <x v="633"/>
    <x v="139"/>
    <x v="220"/>
    <x v="984"/>
    <n v="882"/>
    <x v="76"/>
    <s v="nov-2025"/>
    <x v="5"/>
    <x v="0"/>
    <x v="0"/>
    <x v="5"/>
    <x v="75"/>
    <s v="ENTREGUE"/>
    <x v="1"/>
    <m/>
  </r>
  <r>
    <d v="2025-11-14T00:00:00"/>
    <x v="46"/>
    <x v="1"/>
    <x v="0"/>
    <s v="CIMENTOCNSENTREGACIMENTO CPII 50KG LIZ"/>
    <x v="0"/>
    <x v="0"/>
    <x v="634"/>
    <x v="22"/>
    <x v="71"/>
    <x v="508"/>
    <n v="758"/>
    <x v="76"/>
    <s v="nov-2025"/>
    <x v="2"/>
    <x v="0"/>
    <x v="1"/>
    <x v="1"/>
    <x v="80"/>
    <s v="ENTREGUE"/>
    <x v="1"/>
    <m/>
  </r>
  <r>
    <d v="2025-11-14T00:00:00"/>
    <x v="46"/>
    <x v="1"/>
    <x v="0"/>
    <s v="ESPACADOR NIVELADOR SLIM 2,0"/>
    <x v="2"/>
    <x v="7"/>
    <x v="634"/>
    <x v="22"/>
    <x v="1261"/>
    <x v="903"/>
    <n v="407.4"/>
    <x v="76"/>
    <s v="nov-2025"/>
    <x v="2"/>
    <x v="0"/>
    <x v="1"/>
    <x v="1"/>
    <x v="80"/>
    <s v="ENTREGUE"/>
    <x v="1"/>
    <m/>
  </r>
  <r>
    <d v="2025-11-14T00:00:00"/>
    <x v="46"/>
    <x v="1"/>
    <x v="0"/>
    <s v="CARRINHO MAO 55 LITROS"/>
    <x v="7"/>
    <x v="1"/>
    <x v="634"/>
    <x v="22"/>
    <x v="590"/>
    <x v="807"/>
    <n v="359.8"/>
    <x v="76"/>
    <s v="nov-2025"/>
    <x v="2"/>
    <x v="0"/>
    <x v="1"/>
    <x v="1"/>
    <x v="80"/>
    <s v="ENTREGUE"/>
    <x v="1"/>
    <m/>
  </r>
  <r>
    <d v="2025-11-14T00:00:00"/>
    <x v="46"/>
    <x v="1"/>
    <x v="0"/>
    <s v="PA AJUNTADEIRA BICO NR3 COM"/>
    <x v="1"/>
    <x v="1"/>
    <x v="634"/>
    <x v="22"/>
    <x v="1262"/>
    <x v="985"/>
    <n v="33.19"/>
    <x v="76"/>
    <s v="nov-2025"/>
    <x v="2"/>
    <x v="0"/>
    <x v="1"/>
    <x v="1"/>
    <x v="80"/>
    <s v="ENTREGUE"/>
    <x v="1"/>
    <m/>
  </r>
  <r>
    <d v="2025-11-14T00:00:00"/>
    <x v="46"/>
    <x v="1"/>
    <x v="0"/>
    <s v="ALAVANCA DE ACO LORD 1&quot;"/>
    <x v="7"/>
    <x v="1"/>
    <x v="634"/>
    <x v="22"/>
    <x v="1263"/>
    <x v="986"/>
    <n v="195.84"/>
    <x v="76"/>
    <s v="nov-2025"/>
    <x v="2"/>
    <x v="0"/>
    <x v="1"/>
    <x v="1"/>
    <x v="80"/>
    <s v="ENTREGUE"/>
    <x v="1"/>
    <m/>
  </r>
  <r>
    <d v="2025-11-13T00:00:00"/>
    <x v="46"/>
    <x v="1"/>
    <x v="8"/>
    <s v="1478 MTB FERRO 12,5MM C/11,20KG (1/2)"/>
    <x v="8"/>
    <x v="5"/>
    <x v="635"/>
    <x v="63"/>
    <x v="1264"/>
    <x v="987"/>
    <n v="619.12"/>
    <x v="76"/>
    <s v="nov-2025"/>
    <x v="19"/>
    <x v="0"/>
    <x v="0"/>
    <x v="5"/>
    <x v="75"/>
    <s v="ENTREGUE"/>
    <x v="1"/>
    <m/>
  </r>
  <r>
    <d v="2025-11-14T00:00:00"/>
    <x v="46"/>
    <x v="1"/>
    <x v="0"/>
    <s v="1481 MTB FERRO 10,0MM C/ 7,20KG (3/8)"/>
    <x v="4"/>
    <x v="5"/>
    <x v="635"/>
    <x v="63"/>
    <x v="1265"/>
    <x v="988"/>
    <n v="144.51"/>
    <x v="76"/>
    <s v="nov-2025"/>
    <x v="19"/>
    <x v="0"/>
    <x v="0"/>
    <x v="5"/>
    <x v="75"/>
    <s v="ENTREGUE"/>
    <x v="1"/>
    <m/>
  </r>
  <r>
    <d v="2025-11-14T00:00:00"/>
    <x v="46"/>
    <x v="1"/>
    <x v="0"/>
    <s v="1477 MTB FERRO 4,2MM C/ 1,30KG (3/16)"/>
    <x v="8"/>
    <x v="5"/>
    <x v="635"/>
    <x v="63"/>
    <x v="1266"/>
    <x v="989"/>
    <n v="96.24"/>
    <x v="76"/>
    <s v="nov-2025"/>
    <x v="19"/>
    <x v="0"/>
    <x v="0"/>
    <x v="5"/>
    <x v="75"/>
    <s v="ENTREGUE"/>
    <x v="1"/>
    <m/>
  </r>
  <r>
    <d v="2025-11-14T00:00:00"/>
    <x v="46"/>
    <x v="1"/>
    <x v="0"/>
    <s v="1479 MTB FERRO 6,3MM C/ 2,90KG (1/4)"/>
    <x v="7"/>
    <x v="5"/>
    <x v="635"/>
    <x v="63"/>
    <x v="1267"/>
    <x v="990"/>
    <n v="44.04"/>
    <x v="76"/>
    <s v="nov-2025"/>
    <x v="19"/>
    <x v="0"/>
    <x v="0"/>
    <x v="5"/>
    <x v="75"/>
    <s v="ENTREGUE"/>
    <x v="1"/>
    <m/>
  </r>
  <r>
    <d v="2025-11-14T00:00:00"/>
    <x v="46"/>
    <x v="1"/>
    <x v="0"/>
    <s v="1920 MTB CANALETA CIMENTO 14 X 19 X 39"/>
    <x v="25"/>
    <x v="1"/>
    <x v="635"/>
    <x v="63"/>
    <x v="1268"/>
    <x v="991"/>
    <n v="147"/>
    <x v="76"/>
    <s v="nov-2025"/>
    <x v="19"/>
    <x v="0"/>
    <x v="0"/>
    <x v="5"/>
    <x v="75"/>
    <s v="ENTREGUE"/>
    <x v="1"/>
    <m/>
  </r>
  <r>
    <d v="2025-11-14T00:00:00"/>
    <x v="46"/>
    <x v="1"/>
    <x v="0"/>
    <s v="5006238 MTB MEIO BLOCO CIMENTO 14X19X19CM"/>
    <x v="15"/>
    <x v="1"/>
    <x v="635"/>
    <x v="63"/>
    <x v="1269"/>
    <x v="992"/>
    <n v="96.600000000000009"/>
    <x v="76"/>
    <s v="nov-2025"/>
    <x v="19"/>
    <x v="0"/>
    <x v="0"/>
    <x v="5"/>
    <x v="75"/>
    <s v="ENTREGUE"/>
    <x v="1"/>
    <m/>
  </r>
  <r>
    <d v="2025-11-14T00:00:00"/>
    <x v="46"/>
    <x v="1"/>
    <x v="0"/>
    <s v="5006236 MTB BLOCO CIMENTO VEDACAO 14X19X39"/>
    <x v="62"/>
    <x v="1"/>
    <x v="635"/>
    <x v="63"/>
    <x v="1270"/>
    <x v="993"/>
    <n v="1458"/>
    <x v="76"/>
    <s v="nov-2025"/>
    <x v="19"/>
    <x v="0"/>
    <x v="0"/>
    <x v="5"/>
    <x v="75"/>
    <s v="ENTREGUE"/>
    <x v="1"/>
    <m/>
  </r>
  <r>
    <d v="2025-11-14T00:00:00"/>
    <x v="46"/>
    <x v="1"/>
    <x v="0"/>
    <s v="BOTINA 42"/>
    <x v="3"/>
    <x v="1"/>
    <x v="636"/>
    <x v="40"/>
    <x v="1271"/>
    <x v="994"/>
    <n v="303.05"/>
    <x v="76"/>
    <s v="nov-2025"/>
    <x v="19"/>
    <x v="0"/>
    <x v="1"/>
    <x v="1"/>
    <x v="80"/>
    <s v="ENTREGUE"/>
    <x v="1"/>
    <m/>
  </r>
  <r>
    <d v="2025-11-14T00:00:00"/>
    <x v="46"/>
    <x v="1"/>
    <x v="0"/>
    <s v="BOTINA 43"/>
    <x v="7"/>
    <x v="1"/>
    <x v="636"/>
    <x v="40"/>
    <x v="1272"/>
    <x v="994"/>
    <n v="60.61"/>
    <x v="76"/>
    <s v="nov-2025"/>
    <x v="19"/>
    <x v="0"/>
    <x v="1"/>
    <x v="1"/>
    <x v="80"/>
    <s v="ENTREGUE"/>
    <x v="1"/>
    <m/>
  </r>
  <r>
    <d v="2025-11-14T00:00:00"/>
    <x v="7"/>
    <x v="1"/>
    <x v="1"/>
    <s v="RODIZIO "/>
    <x v="2"/>
    <x v="1"/>
    <x v="637"/>
    <x v="54"/>
    <x v="1273"/>
    <x v="254"/>
    <n v="90"/>
    <x v="76"/>
    <s v="nov-2025"/>
    <x v="26"/>
    <x v="0"/>
    <x v="0"/>
    <x v="1"/>
    <x v="80"/>
    <s v="ENTREGUE"/>
    <x v="1"/>
    <m/>
  </r>
  <r>
    <d v="2025-11-14T00:00:00"/>
    <x v="46"/>
    <x v="1"/>
    <x v="1"/>
    <s v="LOCAÇÃO CONTAINER 1,5X2,5"/>
    <x v="1"/>
    <x v="1"/>
    <x v="638"/>
    <x v="140"/>
    <x v="1274"/>
    <x v="43"/>
    <n v="350"/>
    <x v="76"/>
    <s v="nov-2025"/>
    <x v="5"/>
    <x v="0"/>
    <x v="0"/>
    <x v="0"/>
    <x v="89"/>
    <s v="ENTREGUE"/>
    <x v="1"/>
    <m/>
  </r>
  <r>
    <d v="2025-11-14T00:00:00"/>
    <x v="46"/>
    <x v="1"/>
    <x v="1"/>
    <s v="FRETE"/>
    <x v="1"/>
    <x v="1"/>
    <x v="638"/>
    <x v="140"/>
    <x v="32"/>
    <x v="69"/>
    <n v="150"/>
    <x v="76"/>
    <s v="nov-2025"/>
    <x v="5"/>
    <x v="0"/>
    <x v="0"/>
    <x v="0"/>
    <x v="89"/>
    <s v="ENTREGUE"/>
    <x v="1"/>
    <m/>
  </r>
  <r>
    <d v="2025-11-17T00:00:00"/>
    <x v="46"/>
    <x v="1"/>
    <x v="0"/>
    <s v="TB RD 31,75 X 1,55 MM (1.1/4&quot;) GALV"/>
    <x v="0"/>
    <x v="5"/>
    <x v="639"/>
    <x v="25"/>
    <x v="450"/>
    <x v="995"/>
    <n v="1252.8"/>
    <x v="77"/>
    <s v="nov-2025"/>
    <x v="15"/>
    <x v="0"/>
    <x v="1"/>
    <x v="8"/>
    <x v="91"/>
    <s v="ENTREGUE"/>
    <x v="1"/>
    <m/>
  </r>
  <r>
    <d v="2025-11-17T00:00:00"/>
    <x v="46"/>
    <x v="1"/>
    <x v="0"/>
    <s v="TB RD 50,80 X 1,55 MM (2&quot;) GALV"/>
    <x v="17"/>
    <x v="5"/>
    <x v="639"/>
    <x v="25"/>
    <x v="142"/>
    <x v="996"/>
    <n v="1267.6248000000001"/>
    <x v="77"/>
    <s v="nov-2025"/>
    <x v="15"/>
    <x v="0"/>
    <x v="1"/>
    <x v="8"/>
    <x v="91"/>
    <s v="ENTREGUE"/>
    <x v="1"/>
    <m/>
  </r>
  <r>
    <d v="2025-11-17T00:00:00"/>
    <x v="46"/>
    <x v="1"/>
    <x v="0"/>
    <s v="ELETRODO 2,50 KG"/>
    <x v="14"/>
    <x v="11"/>
    <x v="639"/>
    <x v="25"/>
    <x v="101"/>
    <x v="997"/>
    <n v="101.25"/>
    <x v="77"/>
    <s v="nov-2025"/>
    <x v="15"/>
    <x v="0"/>
    <x v="1"/>
    <x v="8"/>
    <x v="91"/>
    <s v="ENTREGUE"/>
    <x v="1"/>
    <m/>
  </r>
  <r>
    <d v="2025-11-17T00:00:00"/>
    <x v="46"/>
    <x v="1"/>
    <x v="0"/>
    <s v="DISCO CORTE 4.1/2 X 1,0MM"/>
    <x v="3"/>
    <x v="12"/>
    <x v="639"/>
    <x v="25"/>
    <x v="1275"/>
    <x v="998"/>
    <n v="23.25"/>
    <x v="77"/>
    <s v="nov-2025"/>
    <x v="15"/>
    <x v="0"/>
    <x v="1"/>
    <x v="8"/>
    <x v="91"/>
    <s v="ENTREGUE"/>
    <x v="1"/>
    <m/>
  </r>
  <r>
    <d v="2025-11-17T00:00:00"/>
    <x v="46"/>
    <x v="1"/>
    <x v="0"/>
    <s v="IPI"/>
    <x v="1"/>
    <x v="1"/>
    <x v="639"/>
    <x v="25"/>
    <x v="306"/>
    <x v="999"/>
    <n v="81.92"/>
    <x v="77"/>
    <s v="nov-2025"/>
    <x v="15"/>
    <x v="0"/>
    <x v="1"/>
    <x v="8"/>
    <x v="91"/>
    <s v="ENTREGUE"/>
    <x v="1"/>
    <m/>
  </r>
  <r>
    <d v="2025-11-17T00:00:00"/>
    <x v="46"/>
    <x v="1"/>
    <x v="0"/>
    <s v="TELA ALAMBRADO MALHA 2&quot; FIO 10 GALV L 44,000 A - 2,400"/>
    <x v="128"/>
    <x v="3"/>
    <x v="640"/>
    <x v="50"/>
    <x v="1276"/>
    <x v="249"/>
    <n v="4551.3599999999997"/>
    <x v="77"/>
    <s v="nov-2025"/>
    <x v="2"/>
    <x v="0"/>
    <x v="1"/>
    <x v="8"/>
    <x v="91"/>
    <s v="ENTREGUE"/>
    <x v="1"/>
    <m/>
  </r>
  <r>
    <d v="2025-11-17T00:00:00"/>
    <x v="46"/>
    <x v="1"/>
    <x v="0"/>
    <s v="ARAME FIO 16 GALV."/>
    <x v="14"/>
    <x v="11"/>
    <x v="640"/>
    <x v="50"/>
    <x v="413"/>
    <x v="78"/>
    <n v="105"/>
    <x v="77"/>
    <s v="nov-2025"/>
    <x v="2"/>
    <x v="0"/>
    <x v="1"/>
    <x v="8"/>
    <x v="91"/>
    <s v="ENTREGUE"/>
    <x v="1"/>
    <m/>
  </r>
  <r>
    <d v="2025-11-17T00:00:00"/>
    <x v="46"/>
    <x v="1"/>
    <x v="1"/>
    <s v="BETONEIRA 220V"/>
    <x v="1"/>
    <x v="1"/>
    <x v="641"/>
    <x v="140"/>
    <x v="274"/>
    <x v="43"/>
    <n v="350"/>
    <x v="77"/>
    <s v="nov-2025"/>
    <x v="5"/>
    <x v="0"/>
    <x v="0"/>
    <x v="2"/>
    <x v="89"/>
    <s v="ENTREGUE"/>
    <x v="1"/>
    <m/>
  </r>
  <r>
    <d v="2025-11-17T00:00:00"/>
    <x v="9"/>
    <x v="1"/>
    <x v="0"/>
    <s v="Canaleta 14 cm "/>
    <x v="25"/>
    <x v="1"/>
    <x v="642"/>
    <x v="62"/>
    <x v="1277"/>
    <x v="1000"/>
    <n v="114.25"/>
    <x v="77"/>
    <s v="nov-2025"/>
    <x v="5"/>
    <x v="0"/>
    <x v="1"/>
    <x v="1"/>
    <x v="75"/>
    <s v="ENTREGUE"/>
    <x v="1"/>
    <m/>
  </r>
  <r>
    <d v="2025-11-17T00:00:00"/>
    <x v="9"/>
    <x v="1"/>
    <x v="0"/>
    <s v="Blocos 14x19x39"/>
    <x v="5"/>
    <x v="1"/>
    <x v="642"/>
    <x v="62"/>
    <x v="359"/>
    <x v="297"/>
    <n v="177.5"/>
    <x v="77"/>
    <s v="nov-2025"/>
    <x v="5"/>
    <x v="0"/>
    <x v="1"/>
    <x v="1"/>
    <x v="75"/>
    <s v="ENTREGUE"/>
    <x v="1"/>
    <m/>
  </r>
  <r>
    <d v="2025-11-17T00:00:00"/>
    <x v="46"/>
    <x v="1"/>
    <x v="0"/>
    <s v="5138977 TABUA DE PINUS 2CM X 20CM X 3MT"/>
    <x v="3"/>
    <x v="1"/>
    <x v="643"/>
    <x v="63"/>
    <x v="1278"/>
    <x v="1001"/>
    <n v="192.3"/>
    <x v="77"/>
    <s v="nov-2025"/>
    <x v="19"/>
    <x v="0"/>
    <x v="0"/>
    <x v="2"/>
    <x v="89"/>
    <s v="ENTREGUE"/>
    <x v="1"/>
    <m/>
  </r>
  <r>
    <d v="2025-11-17T00:00:00"/>
    <x v="46"/>
    <x v="1"/>
    <x v="0"/>
    <s v="6160061 SARRAFO DE PINUS 10CM X 2CM X 3MT"/>
    <x v="3"/>
    <x v="1"/>
    <x v="643"/>
    <x v="63"/>
    <x v="1279"/>
    <x v="1002"/>
    <n v="99.5"/>
    <x v="77"/>
    <s v="nov-2025"/>
    <x v="19"/>
    <x v="0"/>
    <x v="0"/>
    <x v="2"/>
    <x v="89"/>
    <s v="ENTREGUE"/>
    <x v="1"/>
    <m/>
  </r>
  <r>
    <d v="2025-11-17T00:00:00"/>
    <x v="46"/>
    <x v="1"/>
    <x v="0"/>
    <s v="2783 PREGO 17X21 1KG C/CABECA"/>
    <x v="1"/>
    <x v="11"/>
    <x v="643"/>
    <x v="63"/>
    <x v="1280"/>
    <x v="1003"/>
    <n v="20.11"/>
    <x v="77"/>
    <s v="nov-2025"/>
    <x v="19"/>
    <x v="0"/>
    <x v="0"/>
    <x v="2"/>
    <x v="89"/>
    <s v="ENTREGUE"/>
    <x v="1"/>
    <m/>
  </r>
  <r>
    <d v="2025-11-17T00:00:00"/>
    <x v="46"/>
    <x v="1"/>
    <x v="0"/>
    <s v="144 ARAME RECOZIDO TORCIDO 50MTS"/>
    <x v="1"/>
    <x v="11"/>
    <x v="643"/>
    <x v="63"/>
    <x v="1281"/>
    <x v="805"/>
    <n v="19.899999999999999"/>
    <x v="77"/>
    <s v="nov-2025"/>
    <x v="19"/>
    <x v="0"/>
    <x v="0"/>
    <x v="2"/>
    <x v="89"/>
    <s v="ENTREGUE"/>
    <x v="1"/>
    <m/>
  </r>
  <r>
    <d v="2025-11-17T00:00:00"/>
    <x v="46"/>
    <x v="1"/>
    <x v="0"/>
    <s v="CAVADEIRA ART FORJ LIGHT COM CB "/>
    <x v="1"/>
    <x v="1"/>
    <x v="644"/>
    <x v="22"/>
    <x v="1282"/>
    <x v="1004"/>
    <n v="133.03"/>
    <x v="77"/>
    <s v="nov-2025"/>
    <x v="9"/>
    <x v="0"/>
    <x v="0"/>
    <x v="1"/>
    <x v="75"/>
    <s v="ENTREGUE"/>
    <x v="1"/>
    <m/>
  </r>
  <r>
    <d v="2025-11-17T00:00:00"/>
    <x v="46"/>
    <x v="1"/>
    <x v="0"/>
    <s v="COLA SILICONE 50G TEKBOND BR"/>
    <x v="7"/>
    <x v="1"/>
    <x v="644"/>
    <x v="22"/>
    <x v="1283"/>
    <x v="1005"/>
    <n v="20.440000000000001"/>
    <x v="77"/>
    <s v="nov-2025"/>
    <x v="9"/>
    <x v="0"/>
    <x v="0"/>
    <x v="1"/>
    <x v="75"/>
    <s v="ENTREGUE"/>
    <x v="1"/>
    <m/>
  </r>
  <r>
    <d v="2025-11-17T00:00:00"/>
    <x v="46"/>
    <x v="1"/>
    <x v="0"/>
    <s v="PEITORIS - 0,23 - PE- 02 - FDE"/>
    <x v="15"/>
    <x v="8"/>
    <x v="645"/>
    <x v="55"/>
    <x v="1284"/>
    <x v="1006"/>
    <n v="1488"/>
    <x v="77"/>
    <s v="nov-2025"/>
    <x v="14"/>
    <x v="0"/>
    <x v="0"/>
    <x v="13"/>
    <x v="92"/>
    <s v="ENTREGUE"/>
    <x v="1"/>
    <m/>
  </r>
  <r>
    <d v="2025-11-17T00:00:00"/>
    <x v="46"/>
    <x v="1"/>
    <x v="0"/>
    <s v="PINGADEIRAS DE MURO - FD-16"/>
    <x v="15"/>
    <x v="8"/>
    <x v="645"/>
    <x v="55"/>
    <x v="1285"/>
    <x v="1007"/>
    <n v="1194"/>
    <x v="77"/>
    <s v="nov-2025"/>
    <x v="14"/>
    <x v="0"/>
    <x v="0"/>
    <x v="13"/>
    <x v="92"/>
    <s v="ENTREGUE"/>
    <x v="1"/>
    <m/>
  </r>
  <r>
    <d v="2025-11-18T00:00:00"/>
    <x v="46"/>
    <x v="1"/>
    <x v="0"/>
    <s v="ABRACADEIRA U JL B 3/4 C/100"/>
    <x v="1"/>
    <x v="1"/>
    <x v="646"/>
    <x v="30"/>
    <x v="1286"/>
    <x v="432"/>
    <n v="23.9"/>
    <x v="78"/>
    <s v="nov-2025"/>
    <x v="13"/>
    <x v="0"/>
    <x v="1"/>
    <x v="1"/>
    <x v="89"/>
    <s v="ENTREGUE"/>
    <x v="1"/>
    <m/>
  </r>
  <r>
    <d v="2025-11-18T00:00:00"/>
    <x v="46"/>
    <x v="1"/>
    <x v="0"/>
    <s v="CABO FLEX MEGAMAX 2,50 MM VERDE"/>
    <x v="1"/>
    <x v="9"/>
    <x v="646"/>
    <x v="30"/>
    <x v="928"/>
    <x v="1008"/>
    <n v="200.9"/>
    <x v="78"/>
    <s v="nov-2025"/>
    <x v="13"/>
    <x v="0"/>
    <x v="1"/>
    <x v="1"/>
    <x v="89"/>
    <s v="ENTREGUE"/>
    <x v="1"/>
    <m/>
  </r>
  <r>
    <d v="2025-11-18T00:00:00"/>
    <x v="46"/>
    <x v="1"/>
    <x v="0"/>
    <s v="CABO FLEX MEGAMAX 2,50 MM VERMELHO"/>
    <x v="1"/>
    <x v="9"/>
    <x v="646"/>
    <x v="30"/>
    <x v="1287"/>
    <x v="1008"/>
    <n v="200.9"/>
    <x v="78"/>
    <s v="nov-2025"/>
    <x v="13"/>
    <x v="0"/>
    <x v="1"/>
    <x v="1"/>
    <x v="89"/>
    <s v="ENTREGUE"/>
    <x v="1"/>
    <m/>
  </r>
  <r>
    <d v="2025-11-18T00:00:00"/>
    <x v="46"/>
    <x v="1"/>
    <x v="0"/>
    <s v="CONDUITE CORRUG AMARELO ADTEX 25MM 3/4 50M"/>
    <x v="1"/>
    <x v="9"/>
    <x v="646"/>
    <x v="30"/>
    <x v="1288"/>
    <x v="1009"/>
    <n v="52.9"/>
    <x v="78"/>
    <s v="nov-2025"/>
    <x v="13"/>
    <x v="0"/>
    <x v="1"/>
    <x v="1"/>
    <x v="89"/>
    <s v="ENTREGUE"/>
    <x v="1"/>
    <m/>
  </r>
  <r>
    <d v="2025-11-18T00:00:00"/>
    <x v="46"/>
    <x v="1"/>
    <x v="0"/>
    <s v="DAISA DAILET MULTIPLO S/TAMPA A 3/4 034X"/>
    <x v="15"/>
    <x v="1"/>
    <x v="646"/>
    <x v="30"/>
    <x v="156"/>
    <x v="498"/>
    <n v="184.5"/>
    <x v="78"/>
    <s v="nov-2025"/>
    <x v="13"/>
    <x v="0"/>
    <x v="1"/>
    <x v="1"/>
    <x v="89"/>
    <s v="ENTREGUE"/>
    <x v="1"/>
    <m/>
  </r>
  <r>
    <d v="2025-11-18T00:00:00"/>
    <x v="46"/>
    <x v="1"/>
    <x v="0"/>
    <s v="DAISA PLACA P/DAILET A 3/4 CEGA"/>
    <x v="15"/>
    <x v="1"/>
    <x v="646"/>
    <x v="30"/>
    <x v="158"/>
    <x v="95"/>
    <n v="63"/>
    <x v="78"/>
    <s v="nov-2025"/>
    <x v="13"/>
    <x v="0"/>
    <x v="1"/>
    <x v="1"/>
    <x v="89"/>
    <s v="ENTREGUE"/>
    <x v="1"/>
    <m/>
  </r>
  <r>
    <d v="2025-11-18T00:00:00"/>
    <x v="46"/>
    <x v="1"/>
    <x v="0"/>
    <s v="DAISA UNIDUT 35 RETO B 3/4 URN034C"/>
    <x v="40"/>
    <x v="1"/>
    <x v="646"/>
    <x v="30"/>
    <x v="160"/>
    <x v="60"/>
    <n v="251.99999999999997"/>
    <x v="78"/>
    <s v="nov-2025"/>
    <x v="13"/>
    <x v="0"/>
    <x v="1"/>
    <x v="1"/>
    <x v="89"/>
    <s v="ENTREGUE"/>
    <x v="1"/>
    <m/>
  </r>
  <r>
    <d v="2025-11-18T00:00:00"/>
    <x v="46"/>
    <x v="1"/>
    <x v="0"/>
    <s v="FITA ISOLANTE TIGRE USO GERAL 20MTS"/>
    <x v="14"/>
    <x v="1"/>
    <x v="646"/>
    <x v="30"/>
    <x v="163"/>
    <x v="188"/>
    <n v="35.75"/>
    <x v="78"/>
    <s v="nov-2025"/>
    <x v="13"/>
    <x v="0"/>
    <x v="1"/>
    <x v="1"/>
    <x v="89"/>
    <s v="ENTREGUE"/>
    <x v="1"/>
    <m/>
  </r>
  <r>
    <d v="2025-11-18T00:00:00"/>
    <x v="46"/>
    <x v="1"/>
    <x v="0"/>
    <s v="PAINEL STANDARD 12,5X1200X1800MM"/>
    <x v="129"/>
    <x v="1"/>
    <x v="647"/>
    <x v="111"/>
    <x v="46"/>
    <x v="47"/>
    <n v="3519.3599999999997"/>
    <x v="78"/>
    <s v="nov-2025"/>
    <x v="10"/>
    <x v="0"/>
    <x v="1"/>
    <x v="2"/>
    <x v="93"/>
    <s v="ENTREGUE"/>
    <x v="1"/>
    <m/>
  </r>
  <r>
    <d v="2025-11-18T00:00:00"/>
    <x v="46"/>
    <x v="1"/>
    <x v="0"/>
    <s v="CANALETA F-530 3000MM DRYWALL"/>
    <x v="130"/>
    <x v="1"/>
    <x v="647"/>
    <x v="111"/>
    <x v="47"/>
    <x v="752"/>
    <n v="1512.6399999999999"/>
    <x v="78"/>
    <s v="nov-2025"/>
    <x v="10"/>
    <x v="0"/>
    <x v="1"/>
    <x v="2"/>
    <x v="93"/>
    <s v="ENTREGUE"/>
    <x v="1"/>
    <m/>
  </r>
  <r>
    <d v="2025-11-18T00:00:00"/>
    <x v="46"/>
    <x v="1"/>
    <x v="0"/>
    <s v="REGULADOR P/ PERFIL F530"/>
    <x v="131"/>
    <x v="1"/>
    <x v="647"/>
    <x v="111"/>
    <x v="48"/>
    <x v="579"/>
    <n v="1155.6399999999999"/>
    <x v="78"/>
    <s v="nov-2025"/>
    <x v="10"/>
    <x v="0"/>
    <x v="1"/>
    <x v="2"/>
    <x v="93"/>
    <s v="ENTREGUE"/>
    <x v="1"/>
    <m/>
  </r>
  <r>
    <d v="2025-11-18T00:00:00"/>
    <x v="46"/>
    <x v="1"/>
    <x v="0"/>
    <s v="TIRANTE RIGIDO C/ ELO 1000 MM"/>
    <x v="131"/>
    <x v="1"/>
    <x v="647"/>
    <x v="111"/>
    <x v="49"/>
    <x v="384"/>
    <n v="1100.28"/>
    <x v="78"/>
    <s v="nov-2025"/>
    <x v="10"/>
    <x v="0"/>
    <x v="1"/>
    <x v="2"/>
    <x v="93"/>
    <s v="ENTREGUE"/>
    <x v="1"/>
    <m/>
  </r>
  <r>
    <d v="2025-11-18T00:00:00"/>
    <x v="46"/>
    <x v="1"/>
    <x v="0"/>
    <s v="MASSA PRONTA P/ DRYWALL MAXCRYL 30 KG"/>
    <x v="2"/>
    <x v="1"/>
    <x v="647"/>
    <x v="111"/>
    <x v="50"/>
    <x v="753"/>
    <n v="217.56"/>
    <x v="78"/>
    <s v="nov-2025"/>
    <x v="10"/>
    <x v="0"/>
    <x v="1"/>
    <x v="2"/>
    <x v="93"/>
    <s v="ENTREGUE"/>
    <x v="1"/>
    <m/>
  </r>
  <r>
    <d v="2025-11-18T00:00:00"/>
    <x v="46"/>
    <x v="1"/>
    <x v="0"/>
    <s v="FITA TELADA FIBATAPE ROLO 90M"/>
    <x v="9"/>
    <x v="1"/>
    <x v="647"/>
    <x v="111"/>
    <x v="52"/>
    <x v="754"/>
    <n v="188.04"/>
    <x v="78"/>
    <s v="nov-2025"/>
    <x v="10"/>
    <x v="0"/>
    <x v="1"/>
    <x v="2"/>
    <x v="93"/>
    <s v="ENTREGUE"/>
    <x v="1"/>
    <m/>
  </r>
  <r>
    <d v="2025-11-18T00:00:00"/>
    <x v="46"/>
    <x v="1"/>
    <x v="0"/>
    <s v="PARAFUSO GN25 ANCORA CAIXA COM 1000 PECAS"/>
    <x v="14"/>
    <x v="1"/>
    <x v="647"/>
    <x v="111"/>
    <x v="53"/>
    <x v="54"/>
    <n v="221.64999999999998"/>
    <x v="78"/>
    <s v="nov-2025"/>
    <x v="10"/>
    <x v="0"/>
    <x v="1"/>
    <x v="2"/>
    <x v="93"/>
    <s v="ENTREGUE"/>
    <x v="1"/>
    <m/>
  </r>
  <r>
    <d v="2025-11-18T00:00:00"/>
    <x v="46"/>
    <x v="1"/>
    <x v="0"/>
    <s v="TABICA LISA 48X40X3000MM BRANCA A"/>
    <x v="20"/>
    <x v="1"/>
    <x v="647"/>
    <x v="111"/>
    <x v="1289"/>
    <x v="756"/>
    <n v="576.46"/>
    <x v="78"/>
    <s v="nov-2025"/>
    <x v="10"/>
    <x v="0"/>
    <x v="1"/>
    <x v="2"/>
    <x v="93"/>
    <s v="ENTREGUE"/>
    <x v="1"/>
    <m/>
  </r>
  <r>
    <d v="2025-11-18T00:00:00"/>
    <x v="46"/>
    <x v="1"/>
    <x v="0"/>
    <s v="PAINEL STANDARD 12,5X1200X1800MM"/>
    <x v="99"/>
    <x v="1"/>
    <x v="648"/>
    <x v="111"/>
    <x v="46"/>
    <x v="47"/>
    <n v="3481.9199999999996"/>
    <x v="78"/>
    <s v="nov-2025"/>
    <x v="10"/>
    <x v="0"/>
    <x v="1"/>
    <x v="10"/>
    <x v="91"/>
    <s v="ENTREGUE"/>
    <x v="1"/>
    <m/>
  </r>
  <r>
    <d v="2025-11-18T00:00:00"/>
    <x v="46"/>
    <x v="1"/>
    <x v="0"/>
    <s v="CANALETA F-530 3000MM DRYWALL"/>
    <x v="132"/>
    <x v="1"/>
    <x v="648"/>
    <x v="111"/>
    <x v="47"/>
    <x v="752"/>
    <n v="1499.6"/>
    <x v="78"/>
    <s v="nov-2025"/>
    <x v="10"/>
    <x v="0"/>
    <x v="1"/>
    <x v="10"/>
    <x v="91"/>
    <s v="ENTREGUE"/>
    <x v="1"/>
    <m/>
  </r>
  <r>
    <d v="2025-11-18T00:00:00"/>
    <x v="46"/>
    <x v="1"/>
    <x v="0"/>
    <s v="MASSA PRONTA P/ DRYWALL MAXCRYL 30 KG"/>
    <x v="4"/>
    <x v="1"/>
    <x v="648"/>
    <x v="111"/>
    <x v="50"/>
    <x v="753"/>
    <n v="163.17000000000002"/>
    <x v="78"/>
    <s v="nov-2025"/>
    <x v="10"/>
    <x v="0"/>
    <x v="1"/>
    <x v="10"/>
    <x v="91"/>
    <s v="ENTREGUE"/>
    <x v="1"/>
    <m/>
  </r>
  <r>
    <d v="2025-11-18T00:00:00"/>
    <x v="46"/>
    <x v="1"/>
    <x v="0"/>
    <s v="TABICA LISA 48X40X3000MM BRANCA A"/>
    <x v="133"/>
    <x v="1"/>
    <x v="648"/>
    <x v="111"/>
    <x v="1289"/>
    <x v="756"/>
    <n v="561.29"/>
    <x v="78"/>
    <s v="nov-2025"/>
    <x v="10"/>
    <x v="0"/>
    <x v="1"/>
    <x v="10"/>
    <x v="91"/>
    <s v="ENTREGUE"/>
    <x v="1"/>
    <m/>
  </r>
  <r>
    <d v="2025-11-18T00:00:00"/>
    <x v="46"/>
    <x v="1"/>
    <x v="1"/>
    <s v="ANDAIME 1,50"/>
    <x v="26"/>
    <x v="1"/>
    <x v="649"/>
    <x v="140"/>
    <x v="1290"/>
    <x v="400"/>
    <n v="144"/>
    <x v="78"/>
    <s v="nov-2025"/>
    <x v="5"/>
    <x v="0"/>
    <x v="0"/>
    <x v="2"/>
    <x v="93"/>
    <s v="ENTREGUE"/>
    <x v="1"/>
    <m/>
  </r>
  <r>
    <d v="2025-11-18T00:00:00"/>
    <x v="46"/>
    <x v="1"/>
    <x v="1"/>
    <s v="PLATAFORMA 1,50"/>
    <x v="3"/>
    <x v="1"/>
    <x v="649"/>
    <x v="140"/>
    <x v="1291"/>
    <x v="427"/>
    <n v="180"/>
    <x v="78"/>
    <s v="nov-2025"/>
    <x v="5"/>
    <x v="0"/>
    <x v="0"/>
    <x v="2"/>
    <x v="93"/>
    <s v="ENTREGUE"/>
    <x v="1"/>
    <m/>
  </r>
  <r>
    <d v="2025-11-18T00:00:00"/>
    <x v="46"/>
    <x v="1"/>
    <x v="1"/>
    <s v="RODIZIOS"/>
    <x v="8"/>
    <x v="1"/>
    <x v="649"/>
    <x v="140"/>
    <x v="1292"/>
    <x v="427"/>
    <n v="144"/>
    <x v="78"/>
    <s v="nov-2025"/>
    <x v="5"/>
    <x v="0"/>
    <x v="0"/>
    <x v="2"/>
    <x v="93"/>
    <s v="ENTREGUE"/>
    <x v="1"/>
    <m/>
  </r>
  <r>
    <d v="2025-11-18T00:00:00"/>
    <x v="46"/>
    <x v="1"/>
    <x v="1"/>
    <s v="FRETE"/>
    <x v="1"/>
    <x v="1"/>
    <x v="649"/>
    <x v="140"/>
    <x v="32"/>
    <x v="258"/>
    <n v="90"/>
    <x v="78"/>
    <s v="nov-2025"/>
    <x v="5"/>
    <x v="0"/>
    <x v="0"/>
    <x v="2"/>
    <x v="93"/>
    <s v="ENTREGUE"/>
    <x v="1"/>
    <m/>
  </r>
  <r>
    <d v="2025-11-18T00:00:00"/>
    <x v="9"/>
    <x v="1"/>
    <x v="0"/>
    <s v="Tinta Acrílica Premium Manga Fosco 18L MAZA-11352"/>
    <x v="7"/>
    <x v="14"/>
    <x v="650"/>
    <x v="110"/>
    <x v="871"/>
    <x v="1010"/>
    <n v="703.8"/>
    <x v="78"/>
    <s v="nov-2025"/>
    <x v="8"/>
    <x v="2"/>
    <x v="0"/>
    <x v="8"/>
    <x v="94"/>
    <s v="ENTREGUE"/>
    <x v="1"/>
    <m/>
  </r>
  <r>
    <d v="2025-11-18T00:00:00"/>
    <x v="20"/>
    <x v="1"/>
    <x v="0"/>
    <s v="CEMIX ACABAMENTO C50 3/4 F"/>
    <x v="7"/>
    <x v="1"/>
    <x v="651"/>
    <x v="3"/>
    <x v="119"/>
    <x v="123"/>
    <n v="27.62"/>
    <x v="78"/>
    <s v="nov-2025"/>
    <x v="3"/>
    <x v="0"/>
    <x v="1"/>
    <x v="1"/>
    <x v="89"/>
    <s v="ENTREGUE"/>
    <x v="1"/>
    <m/>
  </r>
  <r>
    <d v="2025-11-18T00:00:00"/>
    <x v="20"/>
    <x v="1"/>
    <x v="0"/>
    <s v="ASTRA SIFAO SANFONADO COPO UNIVERSAL CR - SSUC2"/>
    <x v="4"/>
    <x v="1"/>
    <x v="651"/>
    <x v="3"/>
    <x v="643"/>
    <x v="528"/>
    <n v="101.25"/>
    <x v="78"/>
    <s v="nov-2025"/>
    <x v="3"/>
    <x v="0"/>
    <x v="1"/>
    <x v="1"/>
    <x v="89"/>
    <s v="ENTREGUE"/>
    <x v="1"/>
    <m/>
  </r>
  <r>
    <d v="2025-11-19T00:00:00"/>
    <x v="9"/>
    <x v="1"/>
    <x v="0"/>
    <s v="METALON 40 X 40 - 1,20MM - 9,00 KG/BR"/>
    <x v="103"/>
    <x v="5"/>
    <x v="652"/>
    <x v="36"/>
    <x v="1293"/>
    <x v="442"/>
    <n v="636.48"/>
    <x v="79"/>
    <s v="nov-2025"/>
    <x v="3"/>
    <x v="0"/>
    <x v="1"/>
    <x v="1"/>
    <x v="93"/>
    <s v="ENTREGUE"/>
    <x v="1"/>
    <m/>
  </r>
  <r>
    <d v="2025-11-19T00:00:00"/>
    <x v="9"/>
    <x v="1"/>
    <x v="0"/>
    <s v="GONZO C/ABA N - 4 ABA 25MM X 80MM ALTURA"/>
    <x v="9"/>
    <x v="1"/>
    <x v="652"/>
    <x v="36"/>
    <x v="246"/>
    <x v="966"/>
    <n v="55.44"/>
    <x v="79"/>
    <s v="nov-2025"/>
    <x v="3"/>
    <x v="0"/>
    <x v="1"/>
    <x v="1"/>
    <x v="93"/>
    <s v="ENTREGUE"/>
    <x v="1"/>
    <m/>
  </r>
  <r>
    <d v="2025-11-19T00:00:00"/>
    <x v="9"/>
    <x v="1"/>
    <x v="0"/>
    <s v="DOBRADICA 3 X 2.5/8 REF.CAB. CHATA"/>
    <x v="1"/>
    <x v="1"/>
    <x v="652"/>
    <x v="36"/>
    <x v="1294"/>
    <x v="1011"/>
    <n v="5.54"/>
    <x v="79"/>
    <s v="nov-2025"/>
    <x v="3"/>
    <x v="0"/>
    <x v="1"/>
    <x v="1"/>
    <x v="93"/>
    <s v="ENTREGUE"/>
    <x v="1"/>
    <m/>
  </r>
  <r>
    <d v="2025-11-19T00:00:00"/>
    <x v="9"/>
    <x v="1"/>
    <x v="0"/>
    <s v="DISCO DE CORTE TURBO"/>
    <x v="14"/>
    <x v="1"/>
    <x v="653"/>
    <x v="22"/>
    <x v="1295"/>
    <x v="1012"/>
    <n v="47.199999999999996"/>
    <x v="79"/>
    <s v="nov-2025"/>
    <x v="9"/>
    <x v="0"/>
    <x v="1"/>
    <x v="4"/>
    <x v="95"/>
    <s v="ENTREGUE"/>
    <x v="1"/>
    <m/>
  </r>
  <r>
    <d v="2025-11-19T00:00:00"/>
    <x v="9"/>
    <x v="1"/>
    <x v="0"/>
    <s v="CANTONEIRA ALUM.L 3/4 3MT"/>
    <x v="7"/>
    <x v="1"/>
    <x v="653"/>
    <x v="22"/>
    <x v="376"/>
    <x v="655"/>
    <n v="45.24"/>
    <x v="79"/>
    <s v="nov-2025"/>
    <x v="9"/>
    <x v="0"/>
    <x v="1"/>
    <x v="4"/>
    <x v="95"/>
    <s v="ENTREGUE"/>
    <x v="1"/>
    <m/>
  </r>
  <r>
    <d v="2025-11-19T00:00:00"/>
    <x v="46"/>
    <x v="1"/>
    <x v="0"/>
    <s v="COBRECOM CABO FLEXICOM 2,5 MM PRETO"/>
    <x v="7"/>
    <x v="9"/>
    <x v="654"/>
    <x v="63"/>
    <x v="1296"/>
    <x v="1013"/>
    <n v="468.2"/>
    <x v="79"/>
    <s v="nov-2025"/>
    <x v="19"/>
    <x v="0"/>
    <x v="0"/>
    <x v="1"/>
    <x v="93"/>
    <s v="ENTREGUE"/>
    <x v="1"/>
    <m/>
  </r>
  <r>
    <d v="2025-11-19T00:00:00"/>
    <x v="20"/>
    <x v="1"/>
    <x v="0"/>
    <s v="TELA TAPUME "/>
    <x v="1"/>
    <x v="9"/>
    <x v="655"/>
    <x v="45"/>
    <x v="1297"/>
    <x v="1014"/>
    <n v="77.42"/>
    <x v="79"/>
    <s v="nov-2025"/>
    <x v="1"/>
    <x v="0"/>
    <x v="0"/>
    <x v="1"/>
    <x v="93"/>
    <s v="ENTREGUE"/>
    <x v="1"/>
    <m/>
  </r>
  <r>
    <d v="2025-11-19T00:00:00"/>
    <x v="20"/>
    <x v="1"/>
    <x v="0"/>
    <s v="MADERIT 9MM"/>
    <x v="3"/>
    <x v="1"/>
    <x v="655"/>
    <x v="45"/>
    <x v="1298"/>
    <x v="1015"/>
    <n v="441.5"/>
    <x v="79"/>
    <s v="nov-2025"/>
    <x v="1"/>
    <x v="0"/>
    <x v="0"/>
    <x v="1"/>
    <x v="93"/>
    <s v="ENTREGUE"/>
    <x v="1"/>
    <m/>
  </r>
  <r>
    <d v="2025-11-19T00:00:00"/>
    <x v="20"/>
    <x v="1"/>
    <x v="0"/>
    <s v="CREDITO PEDIDO 2190"/>
    <x v="1"/>
    <x v="1"/>
    <x v="655"/>
    <x v="45"/>
    <x v="1299"/>
    <x v="1016"/>
    <n v="-184.5"/>
    <x v="79"/>
    <s v="nov-2025"/>
    <x v="1"/>
    <x v="0"/>
    <x v="0"/>
    <x v="1"/>
    <x v="93"/>
    <s v="ENTREGUE"/>
    <x v="1"/>
    <m/>
  </r>
  <r>
    <d v="2025-11-19T00:00:00"/>
    <x v="9"/>
    <x v="1"/>
    <x v="1"/>
    <s v="CAÇAMBA "/>
    <x v="1"/>
    <x v="1"/>
    <x v="656"/>
    <x v="17"/>
    <x v="214"/>
    <x v="56"/>
    <n v="440"/>
    <x v="79"/>
    <s v="nov-2025"/>
    <x v="10"/>
    <x v="0"/>
    <x v="1"/>
    <x v="4"/>
    <x v="95"/>
    <s v="ENTREGUE"/>
    <x v="1"/>
    <m/>
  </r>
  <r>
    <d v="2025-11-19T00:00:00"/>
    <x v="28"/>
    <x v="2"/>
    <x v="0"/>
    <s v="CIMENTOCNSENTREGACIMENTO CPII 50KG LIZ"/>
    <x v="17"/>
    <x v="0"/>
    <x v="657"/>
    <x v="22"/>
    <x v="71"/>
    <x v="508"/>
    <n v="454.79999999999995"/>
    <x v="79"/>
    <s v="nov-2025"/>
    <x v="10"/>
    <x v="0"/>
    <x v="1"/>
    <x v="4"/>
    <x v="95"/>
    <s v="ENTREGUE"/>
    <x v="1"/>
    <m/>
  </r>
  <r>
    <d v="2025-11-19T00:00:00"/>
    <x v="43"/>
    <x v="2"/>
    <x v="0"/>
    <s v="TUPY COTOVELO 90 GALV. 1.1/2"/>
    <x v="28"/>
    <x v="1"/>
    <x v="658"/>
    <x v="3"/>
    <x v="1163"/>
    <x v="1017"/>
    <n v="396.90000000000003"/>
    <x v="79"/>
    <s v="nov-2025"/>
    <x v="10"/>
    <x v="0"/>
    <x v="1"/>
    <x v="4"/>
    <x v="95"/>
    <s v="ENTREGUE"/>
    <x v="1"/>
    <m/>
  </r>
  <r>
    <d v="2025-11-19T00:00:00"/>
    <x v="43"/>
    <x v="2"/>
    <x v="0"/>
    <s v="TUPY TE GALV. 1.1/2"/>
    <x v="7"/>
    <x v="1"/>
    <x v="658"/>
    <x v="3"/>
    <x v="1162"/>
    <x v="1018"/>
    <n v="67.239999999999995"/>
    <x v="79"/>
    <s v="nov-2025"/>
    <x v="10"/>
    <x v="0"/>
    <x v="1"/>
    <x v="4"/>
    <x v="95"/>
    <s v="ENTREGUE"/>
    <x v="1"/>
    <m/>
  </r>
  <r>
    <d v="2025-11-19T00:00:00"/>
    <x v="43"/>
    <x v="2"/>
    <x v="0"/>
    <s v="TUPY COTOVELO 90 GALV. 1.1/4"/>
    <x v="9"/>
    <x v="1"/>
    <x v="658"/>
    <x v="3"/>
    <x v="1300"/>
    <x v="1019"/>
    <n v="112.85999999999999"/>
    <x v="79"/>
    <s v="nov-2025"/>
    <x v="10"/>
    <x v="0"/>
    <x v="1"/>
    <x v="4"/>
    <x v="95"/>
    <s v="ENTREGUE"/>
    <x v="1"/>
    <m/>
  </r>
  <r>
    <d v="2025-11-19T00:00:00"/>
    <x v="43"/>
    <x v="2"/>
    <x v="0"/>
    <s v="TUPY UNIAO A.B. GALV. 1.1/2"/>
    <x v="7"/>
    <x v="1"/>
    <x v="658"/>
    <x v="3"/>
    <x v="1301"/>
    <x v="1020"/>
    <n v="219.68"/>
    <x v="79"/>
    <s v="nov-2025"/>
    <x v="10"/>
    <x v="0"/>
    <x v="1"/>
    <x v="4"/>
    <x v="95"/>
    <s v="ENTREGUE"/>
    <x v="1"/>
    <m/>
  </r>
  <r>
    <d v="2025-11-19T00:00:00"/>
    <x v="43"/>
    <x v="2"/>
    <x v="0"/>
    <s v="DECA REG.GAV.1510 HD 1.1/2"/>
    <x v="7"/>
    <x v="1"/>
    <x v="658"/>
    <x v="3"/>
    <x v="1302"/>
    <x v="1021"/>
    <n v="186.48"/>
    <x v="79"/>
    <s v="nov-2025"/>
    <x v="10"/>
    <x v="0"/>
    <x v="1"/>
    <x v="4"/>
    <x v="95"/>
    <s v="ENTREGUE"/>
    <x v="1"/>
    <m/>
  </r>
  <r>
    <d v="2025-11-19T00:00:00"/>
    <x v="43"/>
    <x v="2"/>
    <x v="0"/>
    <s v="DECA REG.GAV.1510 HD 1.1/4"/>
    <x v="9"/>
    <x v="1"/>
    <x v="658"/>
    <x v="3"/>
    <x v="1303"/>
    <x v="1022"/>
    <n v="495.18"/>
    <x v="79"/>
    <s v="nov-2025"/>
    <x v="10"/>
    <x v="0"/>
    <x v="1"/>
    <x v="4"/>
    <x v="95"/>
    <s v="ENTREGUE"/>
    <x v="1"/>
    <m/>
  </r>
  <r>
    <d v="2025-11-19T00:00:00"/>
    <x v="43"/>
    <x v="2"/>
    <x v="0"/>
    <s v="TUPY NIPLE DUPLO GALV. 1.1/4"/>
    <x v="28"/>
    <x v="1"/>
    <x v="658"/>
    <x v="3"/>
    <x v="1304"/>
    <x v="1023"/>
    <n v="202.20000000000002"/>
    <x v="79"/>
    <s v="nov-2025"/>
    <x v="10"/>
    <x v="0"/>
    <x v="1"/>
    <x v="4"/>
    <x v="95"/>
    <s v="ENTREGUE"/>
    <x v="1"/>
    <m/>
  </r>
  <r>
    <d v="2025-11-19T00:00:00"/>
    <x v="43"/>
    <x v="2"/>
    <x v="0"/>
    <s v="TUPY TE GALV. 1.1/2 -"/>
    <x v="7"/>
    <x v="1"/>
    <x v="658"/>
    <x v="3"/>
    <x v="1305"/>
    <x v="1018"/>
    <n v="67.239999999999995"/>
    <x v="79"/>
    <s v="nov-2025"/>
    <x v="10"/>
    <x v="0"/>
    <x v="1"/>
    <x v="4"/>
    <x v="95"/>
    <s v="ENTREGUE"/>
    <x v="1"/>
    <m/>
  </r>
  <r>
    <d v="2025-11-19T00:00:00"/>
    <x v="43"/>
    <x v="2"/>
    <x v="0"/>
    <s v="TUPY UNIAO A.B. GALV. 1.1/4"/>
    <x v="14"/>
    <x v="1"/>
    <x v="658"/>
    <x v="3"/>
    <x v="1306"/>
    <x v="1024"/>
    <n v="474.25"/>
    <x v="79"/>
    <s v="nov-2025"/>
    <x v="10"/>
    <x v="0"/>
    <x v="1"/>
    <x v="4"/>
    <x v="95"/>
    <s v="ENTREGUE"/>
    <x v="1"/>
    <m/>
  </r>
  <r>
    <d v="2025-11-19T00:00:00"/>
    <x v="43"/>
    <x v="2"/>
    <x v="0"/>
    <s v="DOCOL VALV.RET.HOR.DN32 (1.1/4) 30201300"/>
    <x v="7"/>
    <x v="1"/>
    <x v="658"/>
    <x v="3"/>
    <x v="1307"/>
    <x v="1025"/>
    <n v="356.98"/>
    <x v="79"/>
    <s v="nov-2025"/>
    <x v="10"/>
    <x v="0"/>
    <x v="1"/>
    <x v="4"/>
    <x v="95"/>
    <s v="ENTREGUE"/>
    <x v="1"/>
    <m/>
  </r>
  <r>
    <d v="2025-11-19T00:00:00"/>
    <x v="43"/>
    <x v="2"/>
    <x v="0"/>
    <s v="TUPY NIPLE DUPLO GALV. 1.1/2"/>
    <x v="9"/>
    <x v="1"/>
    <x v="658"/>
    <x v="3"/>
    <x v="1308"/>
    <x v="1026"/>
    <n v="99.78"/>
    <x v="79"/>
    <s v="nov-2025"/>
    <x v="10"/>
    <x v="0"/>
    <x v="1"/>
    <x v="4"/>
    <x v="95"/>
    <s v="ENTREGUE"/>
    <x v="1"/>
    <m/>
  </r>
  <r>
    <d v="2025-11-19T00:00:00"/>
    <x v="43"/>
    <x v="2"/>
    <x v="0"/>
    <s v="TUPY COTOVELO 90 GALV. 1.1/4"/>
    <x v="2"/>
    <x v="1"/>
    <x v="658"/>
    <x v="3"/>
    <x v="1300"/>
    <x v="1019"/>
    <n v="75.239999999999995"/>
    <x v="79"/>
    <s v="nov-2025"/>
    <x v="10"/>
    <x v="0"/>
    <x v="1"/>
    <x v="4"/>
    <x v="95"/>
    <s v="ENTREGUE"/>
    <x v="1"/>
    <m/>
  </r>
  <r>
    <d v="2025-11-19T00:00:00"/>
    <x v="43"/>
    <x v="2"/>
    <x v="0"/>
    <s v="TUPY TE GALV. 1"/>
    <x v="7"/>
    <x v="1"/>
    <x v="658"/>
    <x v="3"/>
    <x v="1309"/>
    <x v="1027"/>
    <n v="34.299999999999997"/>
    <x v="79"/>
    <s v="nov-2025"/>
    <x v="10"/>
    <x v="0"/>
    <x v="1"/>
    <x v="4"/>
    <x v="95"/>
    <s v="ENTREGUE"/>
    <x v="1"/>
    <m/>
  </r>
  <r>
    <d v="2025-11-19T00:00:00"/>
    <x v="43"/>
    <x v="2"/>
    <x v="0"/>
    <s v="TUPY BUCHA RD GALV. 1.1/4X1"/>
    <x v="2"/>
    <x v="1"/>
    <x v="658"/>
    <x v="3"/>
    <x v="1310"/>
    <x v="1028"/>
    <n v="47.24"/>
    <x v="79"/>
    <s v="nov-2025"/>
    <x v="10"/>
    <x v="0"/>
    <x v="1"/>
    <x v="4"/>
    <x v="95"/>
    <s v="ENTREGUE"/>
    <x v="1"/>
    <m/>
  </r>
  <r>
    <d v="2025-11-19T00:00:00"/>
    <x v="43"/>
    <x v="2"/>
    <x v="0"/>
    <s v="TUPY LUVA GALV. 1.1/2"/>
    <x v="3"/>
    <x v="1"/>
    <x v="658"/>
    <x v="3"/>
    <x v="1311"/>
    <x v="1029"/>
    <n v="259.60000000000002"/>
    <x v="79"/>
    <s v="nov-2025"/>
    <x v="10"/>
    <x v="0"/>
    <x v="1"/>
    <x v="4"/>
    <x v="95"/>
    <s v="ENTREGUE"/>
    <x v="1"/>
    <m/>
  </r>
  <r>
    <d v="2025-11-19T00:00:00"/>
    <x v="43"/>
    <x v="2"/>
    <x v="0"/>
    <s v="TUPY UNIAO A.B. GALV. 2.1/2"/>
    <x v="7"/>
    <x v="1"/>
    <x v="658"/>
    <x v="3"/>
    <x v="1312"/>
    <x v="1030"/>
    <n v="612.4"/>
    <x v="79"/>
    <s v="nov-2025"/>
    <x v="10"/>
    <x v="0"/>
    <x v="1"/>
    <x v="4"/>
    <x v="95"/>
    <s v="ENTREGUE"/>
    <x v="1"/>
    <m/>
  </r>
  <r>
    <d v="2025-11-19T00:00:00"/>
    <x v="7"/>
    <x v="1"/>
    <x v="1"/>
    <s v="LIMPEZA DE OBRA COM MAQUINA"/>
    <x v="1"/>
    <x v="1"/>
    <x v="659"/>
    <x v="89"/>
    <x v="1313"/>
    <x v="75"/>
    <n v="2000"/>
    <x v="79"/>
    <s v="nov-2025"/>
    <x v="8"/>
    <x v="2"/>
    <x v="0"/>
    <x v="1"/>
    <x v="93"/>
    <s v="ENTREGUE"/>
    <x v="1"/>
    <m/>
  </r>
  <r>
    <d v="2025-11-19T00:00:00"/>
    <x v="9"/>
    <x v="1"/>
    <x v="0"/>
    <s v="PEDRA"/>
    <x v="9"/>
    <x v="4"/>
    <x v="660"/>
    <x v="45"/>
    <x v="1314"/>
    <x v="201"/>
    <n v="711.54"/>
    <x v="79"/>
    <s v="nov-2025"/>
    <x v="1"/>
    <x v="0"/>
    <x v="0"/>
    <x v="4"/>
    <x v="95"/>
    <s v="ENTREGUE"/>
    <x v="1"/>
    <m/>
  </r>
  <r>
    <d v="2025-11-19T00:00:00"/>
    <x v="43"/>
    <x v="2"/>
    <x v="0"/>
    <s v="FUTURA FUTURIT ESM SINT.BRILHO VERDE FOLHA 3,6L"/>
    <x v="1"/>
    <x v="6"/>
    <x v="661"/>
    <x v="13"/>
    <x v="42"/>
    <x v="42"/>
    <n v="89.9"/>
    <x v="79"/>
    <s v="nov-2025"/>
    <x v="3"/>
    <x v="0"/>
    <x v="1"/>
    <x v="4"/>
    <x v="95"/>
    <s v="ENTREGUE"/>
    <x v="1"/>
    <m/>
  </r>
  <r>
    <d v="2025-11-19T00:00:00"/>
    <x v="43"/>
    <x v="2"/>
    <x v="0"/>
    <s v="FUTURA FUTURIT ESM SINT.BRILHO VERMELHO 900ML"/>
    <x v="1"/>
    <x v="1"/>
    <x v="661"/>
    <x v="13"/>
    <x v="1315"/>
    <x v="367"/>
    <n v="35"/>
    <x v="79"/>
    <s v="nov-2025"/>
    <x v="3"/>
    <x v="0"/>
    <x v="1"/>
    <x v="4"/>
    <x v="95"/>
    <s v="ENTREGUE"/>
    <x v="1"/>
    <m/>
  </r>
  <r>
    <d v="2025-11-19T00:00:00"/>
    <x v="43"/>
    <x v="2"/>
    <x v="0"/>
    <s v="ITAQUA AGUARRAZ 5L"/>
    <x v="1"/>
    <x v="6"/>
    <x v="661"/>
    <x v="13"/>
    <x v="313"/>
    <x v="203"/>
    <n v="69.900000000000006"/>
    <x v="79"/>
    <s v="nov-2025"/>
    <x v="3"/>
    <x v="0"/>
    <x v="1"/>
    <x v="4"/>
    <x v="95"/>
    <s v="ENTREGUE"/>
    <x v="1"/>
    <m/>
  </r>
  <r>
    <d v="2025-11-19T00:00:00"/>
    <x v="43"/>
    <x v="2"/>
    <x v="0"/>
    <s v="PAULICEIA ESTOPA SOL 400G"/>
    <x v="1"/>
    <x v="1"/>
    <x v="661"/>
    <x v="13"/>
    <x v="1316"/>
    <x v="570"/>
    <n v="7.99"/>
    <x v="79"/>
    <s v="nov-2025"/>
    <x v="3"/>
    <x v="0"/>
    <x v="1"/>
    <x v="4"/>
    <x v="95"/>
    <s v="ENTREGUE"/>
    <x v="1"/>
    <m/>
  </r>
  <r>
    <d v="2025-11-19T00:00:00"/>
    <x v="43"/>
    <x v="2"/>
    <x v="0"/>
    <s v="ROMA 301/005 TRINCHA CABO PRETO/CERDA GRIS 301 2&quot;"/>
    <x v="7"/>
    <x v="1"/>
    <x v="661"/>
    <x v="13"/>
    <x v="315"/>
    <x v="41"/>
    <n v="9.98"/>
    <x v="79"/>
    <s v="nov-2025"/>
    <x v="3"/>
    <x v="0"/>
    <x v="1"/>
    <x v="4"/>
    <x v="95"/>
    <s v="ENTREGUE"/>
    <x v="1"/>
    <m/>
  </r>
  <r>
    <d v="2025-11-21T00:00:00"/>
    <x v="9"/>
    <x v="1"/>
    <x v="3"/>
    <s v="DECA LAVAT.L-101 IZY 30X30X41 CANTO GE17"/>
    <x v="1"/>
    <x v="1"/>
    <x v="662"/>
    <x v="3"/>
    <x v="1317"/>
    <x v="1031"/>
    <n v="176.64"/>
    <x v="80"/>
    <s v="nov-2025"/>
    <x v="3"/>
    <x v="0"/>
    <x v="1"/>
    <x v="5"/>
    <x v="91"/>
    <s v="ENTREGUE"/>
    <x v="1"/>
    <m/>
  </r>
  <r>
    <d v="2025-11-21T00:00:00"/>
    <x v="9"/>
    <x v="1"/>
    <x v="3"/>
    <s v="EMMETI FLEX.1/2X60CM MF C/CANOPLA H0524600"/>
    <x v="1"/>
    <x v="1"/>
    <x v="662"/>
    <x v="3"/>
    <x v="849"/>
    <x v="711"/>
    <n v="20.88"/>
    <x v="80"/>
    <s v="nov-2025"/>
    <x v="3"/>
    <x v="0"/>
    <x v="1"/>
    <x v="5"/>
    <x v="91"/>
    <s v="ENTREGUE"/>
    <x v="1"/>
    <m/>
  </r>
  <r>
    <d v="2025-11-21T00:00:00"/>
    <x v="9"/>
    <x v="1"/>
    <x v="3"/>
    <s v="ASTRA SIFAO SANFONADO COPO UNIVERSAL BR - SSU"/>
    <x v="1"/>
    <x v="1"/>
    <x v="662"/>
    <x v="3"/>
    <x v="1318"/>
    <x v="1032"/>
    <n v="13.29"/>
    <x v="80"/>
    <s v="nov-2025"/>
    <x v="3"/>
    <x v="0"/>
    <x v="1"/>
    <x v="5"/>
    <x v="91"/>
    <s v="ENTREGUE"/>
    <x v="1"/>
    <m/>
  </r>
  <r>
    <d v="2025-11-21T00:00:00"/>
    <x v="9"/>
    <x v="1"/>
    <x v="3"/>
    <s v="CENSI TUBO DE LIGACAO FLEX.BR 7290"/>
    <x v="1"/>
    <x v="1"/>
    <x v="662"/>
    <x v="3"/>
    <x v="125"/>
    <x v="129"/>
    <n v="12.62"/>
    <x v="80"/>
    <s v="nov-2025"/>
    <x v="3"/>
    <x v="0"/>
    <x v="1"/>
    <x v="5"/>
    <x v="91"/>
    <s v="ENTREGUE"/>
    <x v="1"/>
    <m/>
  </r>
  <r>
    <d v="2025-11-21T00:00:00"/>
    <x v="9"/>
    <x v="1"/>
    <x v="3"/>
    <s v="CLARINOX GRELHA INOX RED.15CM C/CX ROT.-5094"/>
    <x v="7"/>
    <x v="1"/>
    <x v="662"/>
    <x v="3"/>
    <x v="853"/>
    <x v="130"/>
    <n v="44.52"/>
    <x v="80"/>
    <s v="nov-2025"/>
    <x v="3"/>
    <x v="0"/>
    <x v="1"/>
    <x v="5"/>
    <x v="91"/>
    <s v="ENTREGUE"/>
    <x v="1"/>
    <m/>
  </r>
  <r>
    <d v="2025-11-21T00:00:00"/>
    <x v="9"/>
    <x v="1"/>
    <x v="3"/>
    <s v="ALPHA MET TORN.AUTOMATICA MESA 2200"/>
    <x v="7"/>
    <x v="1"/>
    <x v="662"/>
    <x v="3"/>
    <x v="1319"/>
    <x v="1033"/>
    <n v="153.91999999999999"/>
    <x v="80"/>
    <s v="nov-2025"/>
    <x v="3"/>
    <x v="0"/>
    <x v="1"/>
    <x v="5"/>
    <x v="91"/>
    <s v="ENTREGUE"/>
    <x v="1"/>
    <m/>
  </r>
  <r>
    <d v="2025-11-21T00:00:00"/>
    <x v="9"/>
    <x v="1"/>
    <x v="3"/>
    <s v="EMMETI DUCHA HIG.ECO.1/2 GAT.ABS BR RG.MET. B665014"/>
    <x v="1"/>
    <x v="1"/>
    <x v="662"/>
    <x v="3"/>
    <x v="1320"/>
    <x v="491"/>
    <n v="66.010000000000005"/>
    <x v="80"/>
    <s v="nov-2025"/>
    <x v="3"/>
    <x v="0"/>
    <x v="1"/>
    <x v="5"/>
    <x v="91"/>
    <s v="ENTREGUE"/>
    <x v="1"/>
    <m/>
  </r>
  <r>
    <d v="2025-11-21T00:00:00"/>
    <x v="18"/>
    <x v="2"/>
    <x v="0"/>
    <s v=" REVESTIMENTO RETIFICADO FORMA BRANCO BRILHANTE 32X60CM CAIXA 2,30 M²"/>
    <x v="134"/>
    <x v="1"/>
    <x v="663"/>
    <x v="9"/>
    <x v="1321"/>
    <x v="1034"/>
    <n v="6110.5709999999999"/>
    <x v="80"/>
    <s v="nov-2025"/>
    <x v="11"/>
    <x v="0"/>
    <x v="0"/>
    <x v="6"/>
    <x v="84"/>
    <s v="ENTREGUE"/>
    <x v="1"/>
    <m/>
  </r>
  <r>
    <d v="2025-11-21T00:00:00"/>
    <x v="18"/>
    <x v="2"/>
    <x v="0"/>
    <s v="ARGAMASSA USO INTERNO ACI 20KG 45X25X10CM CINZA QUARTZOLIT "/>
    <x v="5"/>
    <x v="1"/>
    <x v="663"/>
    <x v="9"/>
    <x v="1322"/>
    <x v="29"/>
    <n v="763"/>
    <x v="80"/>
    <s v="nov-2025"/>
    <x v="11"/>
    <x v="0"/>
    <x v="0"/>
    <x v="6"/>
    <x v="84"/>
    <s v="ENTREGUE"/>
    <x v="1"/>
    <m/>
  </r>
  <r>
    <d v="2025-11-21T00:00:00"/>
    <x v="18"/>
    <x v="2"/>
    <x v="0"/>
    <s v="REJUNTE FLEXÍVEL 5KG BRANCO WEBER QUARTZOLI"/>
    <x v="4"/>
    <x v="1"/>
    <x v="663"/>
    <x v="9"/>
    <x v="1323"/>
    <x v="405"/>
    <n v="104.69999999999999"/>
    <x v="80"/>
    <s v="nov-2025"/>
    <x v="11"/>
    <x v="0"/>
    <x v="0"/>
    <x v="6"/>
    <x v="84"/>
    <s v="ENTREGUE"/>
    <x v="1"/>
    <m/>
  </r>
  <r>
    <d v="2025-11-21T00:00:00"/>
    <x v="18"/>
    <x v="2"/>
    <x v="0"/>
    <s v="FRETE"/>
    <x v="1"/>
    <x v="1"/>
    <x v="663"/>
    <x v="9"/>
    <x v="32"/>
    <x v="1035"/>
    <n v="485.75"/>
    <x v="80"/>
    <s v="nov-2025"/>
    <x v="11"/>
    <x v="0"/>
    <x v="0"/>
    <x v="6"/>
    <x v="84"/>
    <s v="ENTREGUE"/>
    <x v="1"/>
    <m/>
  </r>
  <r>
    <d v="2025-11-21T00:00:00"/>
    <x v="46"/>
    <x v="1"/>
    <x v="6"/>
    <s v=" ADERE FITA CREPE 24X50M"/>
    <x v="9"/>
    <x v="1"/>
    <x v="664"/>
    <x v="13"/>
    <x v="1324"/>
    <x v="365"/>
    <n v="35.94"/>
    <x v="80"/>
    <s v="nov-2025"/>
    <x v="10"/>
    <x v="0"/>
    <x v="0"/>
    <x v="5"/>
    <x v="91"/>
    <s v="ENTREGUE"/>
    <x v="1"/>
    <m/>
  </r>
  <r>
    <d v="2025-11-21T00:00:00"/>
    <x v="46"/>
    <x v="1"/>
    <x v="6"/>
    <s v="ADERE FITA CREPE 48X50M"/>
    <x v="7"/>
    <x v="1"/>
    <x v="664"/>
    <x v="13"/>
    <x v="787"/>
    <x v="654"/>
    <n v="21.98"/>
    <x v="80"/>
    <s v="nov-2025"/>
    <x v="10"/>
    <x v="0"/>
    <x v="0"/>
    <x v="5"/>
    <x v="91"/>
    <s v="ENTREGUE"/>
    <x v="1"/>
    <m/>
  </r>
  <r>
    <d v="2025-11-21T00:00:00"/>
    <x v="46"/>
    <x v="1"/>
    <x v="6"/>
    <s v="FENIX 1000/05 ROLO LA DE CARNEIRO 100% 05C"/>
    <x v="2"/>
    <x v="1"/>
    <x v="664"/>
    <x v="13"/>
    <x v="1325"/>
    <x v="527"/>
    <n v="18"/>
    <x v="80"/>
    <s v="nov-2025"/>
    <x v="10"/>
    <x v="0"/>
    <x v="0"/>
    <x v="5"/>
    <x v="91"/>
    <s v="ENTREGUE"/>
    <x v="1"/>
    <m/>
  </r>
  <r>
    <d v="2025-11-21T00:00:00"/>
    <x v="46"/>
    <x v="1"/>
    <x v="6"/>
    <s v="FENIX 1000/15 ROLO LA DE CARNEIRO 100% 15CM"/>
    <x v="2"/>
    <x v="1"/>
    <x v="664"/>
    <x v="13"/>
    <x v="789"/>
    <x v="58"/>
    <n v="35.6"/>
    <x v="80"/>
    <s v="nov-2025"/>
    <x v="10"/>
    <x v="0"/>
    <x v="0"/>
    <x v="5"/>
    <x v="91"/>
    <s v="ENTREGUE"/>
    <x v="1"/>
    <m/>
  </r>
  <r>
    <d v="2025-11-21T00:00:00"/>
    <x v="46"/>
    <x v="1"/>
    <x v="6"/>
    <s v="FENIX 1300/23 ROLO LA ZERO RESPINGO 23CM"/>
    <x v="2"/>
    <x v="1"/>
    <x v="664"/>
    <x v="13"/>
    <x v="309"/>
    <x v="269"/>
    <n v="35.96"/>
    <x v="80"/>
    <s v="nov-2025"/>
    <x v="10"/>
    <x v="0"/>
    <x v="0"/>
    <x v="5"/>
    <x v="91"/>
    <s v="ENTREGUE"/>
    <x v="1"/>
    <m/>
  </r>
  <r>
    <d v="2025-11-21T00:00:00"/>
    <x v="46"/>
    <x v="1"/>
    <x v="6"/>
    <s v="FENIX 3501/23 SUPORTE DE PRESSAO REFORCADO P/ ROLO 23CM"/>
    <x v="2"/>
    <x v="1"/>
    <x v="664"/>
    <x v="13"/>
    <x v="310"/>
    <x v="41"/>
    <n v="19.96"/>
    <x v="80"/>
    <s v="nov-2025"/>
    <x v="10"/>
    <x v="0"/>
    <x v="0"/>
    <x v="5"/>
    <x v="91"/>
    <s v="ENTREGUE"/>
    <x v="1"/>
    <m/>
  </r>
  <r>
    <d v="2025-11-21T00:00:00"/>
    <x v="46"/>
    <x v="1"/>
    <x v="6"/>
    <s v="FUTURA FUTURIT ESM SINT.BRILHO AZUL CELESTE 3,6"/>
    <x v="8"/>
    <x v="6"/>
    <x v="664"/>
    <x v="13"/>
    <x v="1326"/>
    <x v="42"/>
    <n v="719.2"/>
    <x v="80"/>
    <s v="nov-2025"/>
    <x v="10"/>
    <x v="0"/>
    <x v="0"/>
    <x v="5"/>
    <x v="91"/>
    <s v="ENTREGUE"/>
    <x v="1"/>
    <m/>
  </r>
  <r>
    <d v="2025-11-21T00:00:00"/>
    <x v="46"/>
    <x v="1"/>
    <x v="6"/>
    <s v="FUTURA FUTURIT ESM SINT.BRILHO BRANCO 3,6L"/>
    <x v="26"/>
    <x v="6"/>
    <x v="664"/>
    <x v="13"/>
    <x v="1327"/>
    <x v="42"/>
    <n v="1438.4"/>
    <x v="80"/>
    <s v="nov-2025"/>
    <x v="10"/>
    <x v="0"/>
    <x v="0"/>
    <x v="5"/>
    <x v="91"/>
    <s v="ENTREGUE"/>
    <x v="1"/>
    <m/>
  </r>
  <r>
    <d v="2025-11-21T00:00:00"/>
    <x v="46"/>
    <x v="1"/>
    <x v="6"/>
    <s v="FUTURA MASSA CORRIDA PVA 25KG"/>
    <x v="4"/>
    <x v="14"/>
    <x v="664"/>
    <x v="13"/>
    <x v="899"/>
    <x v="203"/>
    <n v="209.70000000000002"/>
    <x v="80"/>
    <s v="nov-2025"/>
    <x v="10"/>
    <x v="0"/>
    <x v="0"/>
    <x v="5"/>
    <x v="91"/>
    <s v="ENTREGUE"/>
    <x v="1"/>
    <m/>
  </r>
  <r>
    <d v="2025-11-21T00:00:00"/>
    <x v="46"/>
    <x v="1"/>
    <x v="6"/>
    <s v="FUTURA STANDARD SUPER RENDIMENTO BRANCO 18L"/>
    <x v="2"/>
    <x v="14"/>
    <x v="664"/>
    <x v="13"/>
    <x v="223"/>
    <x v="204"/>
    <n v="999.6"/>
    <x v="80"/>
    <s v="nov-2025"/>
    <x v="10"/>
    <x v="0"/>
    <x v="0"/>
    <x v="5"/>
    <x v="91"/>
    <s v="ENTREGUE"/>
    <x v="1"/>
    <m/>
  </r>
  <r>
    <d v="2025-11-21T00:00:00"/>
    <x v="46"/>
    <x v="1"/>
    <x v="6"/>
    <s v="ITAQUA AGUARRAZ"/>
    <x v="4"/>
    <x v="6"/>
    <x v="664"/>
    <x v="13"/>
    <x v="1328"/>
    <x v="203"/>
    <n v="209.70000000000002"/>
    <x v="80"/>
    <s v="nov-2025"/>
    <x v="10"/>
    <x v="0"/>
    <x v="0"/>
    <x v="5"/>
    <x v="91"/>
    <s v="ENTREGUE"/>
    <x v="1"/>
    <m/>
  </r>
  <r>
    <d v="2025-11-21T00:00:00"/>
    <x v="46"/>
    <x v="1"/>
    <x v="6"/>
    <s v="ITAQUA THINNER 116 5L"/>
    <x v="4"/>
    <x v="6"/>
    <x v="664"/>
    <x v="13"/>
    <x v="314"/>
    <x v="203"/>
    <n v="209.70000000000002"/>
    <x v="80"/>
    <s v="nov-2025"/>
    <x v="10"/>
    <x v="0"/>
    <x v="0"/>
    <x v="5"/>
    <x v="91"/>
    <s v="ENTREGUE"/>
    <x v="1"/>
    <m/>
  </r>
  <r>
    <d v="2025-11-21T00:00:00"/>
    <x v="46"/>
    <x v="1"/>
    <x v="6"/>
    <s v="PAULICEIA ESTOPA SOL 400G"/>
    <x v="1"/>
    <x v="1"/>
    <x v="664"/>
    <x v="13"/>
    <x v="1316"/>
    <x v="570"/>
    <n v="7.99"/>
    <x v="80"/>
    <s v="nov-2025"/>
    <x v="10"/>
    <x v="0"/>
    <x v="0"/>
    <x v="5"/>
    <x v="91"/>
    <s v="ENTREGUE"/>
    <x v="1"/>
    <m/>
  </r>
  <r>
    <d v="2025-11-21T00:00:00"/>
    <x v="46"/>
    <x v="1"/>
    <x v="6"/>
    <s v="ROMA 301/003 TRINCHA CABO PRETO/CERDA GRIS 301 1&quot;"/>
    <x v="4"/>
    <x v="1"/>
    <x v="664"/>
    <x v="13"/>
    <x v="1329"/>
    <x v="571"/>
    <n v="8.9700000000000006"/>
    <x v="80"/>
    <s v="nov-2025"/>
    <x v="10"/>
    <x v="0"/>
    <x v="0"/>
    <x v="5"/>
    <x v="91"/>
    <s v="ENTREGUE"/>
    <x v="1"/>
    <m/>
  </r>
  <r>
    <d v="2025-11-21T00:00:00"/>
    <x v="46"/>
    <x v="1"/>
    <x v="6"/>
    <s v="ROMA 301/005 TRINCHA CABO PRETO/CERDA GRIS 301 2&quot;"/>
    <x v="9"/>
    <x v="1"/>
    <x v="664"/>
    <x v="13"/>
    <x v="315"/>
    <x v="41"/>
    <n v="29.94"/>
    <x v="80"/>
    <s v="nov-2025"/>
    <x v="10"/>
    <x v="0"/>
    <x v="0"/>
    <x v="5"/>
    <x v="91"/>
    <s v="ENTREGUE"/>
    <x v="1"/>
    <m/>
  </r>
  <r>
    <d v="2025-11-21T00:00:00"/>
    <x v="9"/>
    <x v="1"/>
    <x v="6"/>
    <s v="FUTURA FUTURIT ESM SINT.BRILHO GELO 3,6L"/>
    <x v="7"/>
    <x v="6"/>
    <x v="665"/>
    <x v="13"/>
    <x v="311"/>
    <x v="42"/>
    <n v="179.8"/>
    <x v="80"/>
    <s v="nov-2025"/>
    <x v="3"/>
    <x v="0"/>
    <x v="0"/>
    <x v="5"/>
    <x v="91"/>
    <s v="ENTREGUE"/>
    <x v="1"/>
    <m/>
  </r>
  <r>
    <d v="2025-11-21T00:00:00"/>
    <x v="45"/>
    <x v="2"/>
    <x v="6"/>
    <s v="FUTURA FUTURIT ESM SINT.BRILHO VERDE FOLHA 3,6L"/>
    <x v="1"/>
    <x v="6"/>
    <x v="666"/>
    <x v="13"/>
    <x v="42"/>
    <x v="42"/>
    <n v="89.9"/>
    <x v="80"/>
    <s v="nov-2025"/>
    <x v="3"/>
    <x v="0"/>
    <x v="0"/>
    <x v="5"/>
    <x v="91"/>
    <s v="ENTREGUE"/>
    <x v="1"/>
    <m/>
  </r>
  <r>
    <d v="2025-11-21T00:00:00"/>
    <x v="45"/>
    <x v="2"/>
    <x v="6"/>
    <s v="FUTURA PREMIUM TINTA PARA PISO AZUL 18L"/>
    <x v="1"/>
    <x v="14"/>
    <x v="666"/>
    <x v="13"/>
    <x v="322"/>
    <x v="204"/>
    <n v="249.9"/>
    <x v="80"/>
    <s v="nov-2025"/>
    <x v="3"/>
    <x v="0"/>
    <x v="0"/>
    <x v="5"/>
    <x v="91"/>
    <s v="ENTREGUE"/>
    <x v="1"/>
    <m/>
  </r>
  <r>
    <d v="2025-11-21T00:00:00"/>
    <x v="46"/>
    <x v="1"/>
    <x v="1"/>
    <s v="FRETE"/>
    <x v="1"/>
    <x v="1"/>
    <x v="667"/>
    <x v="140"/>
    <x v="32"/>
    <x v="69"/>
    <n v="150"/>
    <x v="80"/>
    <s v="nov-2025"/>
    <x v="5"/>
    <x v="0"/>
    <x v="0"/>
    <x v="5"/>
    <x v="91"/>
    <s v="ENTREGUE"/>
    <x v="1"/>
    <m/>
  </r>
  <r>
    <d v="2025-11-21T00:00:00"/>
    <x v="46"/>
    <x v="1"/>
    <x v="1"/>
    <s v="CONTAINER"/>
    <x v="1"/>
    <x v="1"/>
    <x v="667"/>
    <x v="140"/>
    <x v="1139"/>
    <x v="43"/>
    <n v="350"/>
    <x v="80"/>
    <s v="nov-2025"/>
    <x v="5"/>
    <x v="0"/>
    <x v="0"/>
    <x v="5"/>
    <x v="91"/>
    <s v="ENTREGUE"/>
    <x v="1"/>
    <m/>
  </r>
  <r>
    <d v="2025-11-24T00:00:00"/>
    <x v="18"/>
    <x v="2"/>
    <x v="6"/>
    <s v="FENIX 1300/23 ROLO LA ZERO RESPINGO 23CM"/>
    <x v="8"/>
    <x v="1"/>
    <x v="668"/>
    <x v="13"/>
    <x v="309"/>
    <x v="269"/>
    <n v="71.92"/>
    <x v="81"/>
    <s v="nov-2025"/>
    <x v="10"/>
    <x v="0"/>
    <x v="0"/>
    <x v="1"/>
    <x v="91"/>
    <s v="ENTREGUE"/>
    <x v="1"/>
    <m/>
  </r>
  <r>
    <d v="2025-11-24T00:00:00"/>
    <x v="18"/>
    <x v="2"/>
    <x v="6"/>
    <s v="FENIX 3501/23 SUPORTE DE PRESSAO REFORCADO P/ ROLO 23CM"/>
    <x v="8"/>
    <x v="1"/>
    <x v="668"/>
    <x v="13"/>
    <x v="310"/>
    <x v="41"/>
    <n v="39.92"/>
    <x v="81"/>
    <s v="nov-2025"/>
    <x v="10"/>
    <x v="0"/>
    <x v="0"/>
    <x v="1"/>
    <x v="91"/>
    <s v="ENTREGUE"/>
    <x v="1"/>
    <m/>
  </r>
  <r>
    <d v="2025-11-24T00:00:00"/>
    <x v="18"/>
    <x v="2"/>
    <x v="6"/>
    <s v="FUTURA FUTURIT ESM SINT.BRILHO CINZA MEDIO 3,6L"/>
    <x v="17"/>
    <x v="6"/>
    <x v="668"/>
    <x v="13"/>
    <x v="839"/>
    <x v="42"/>
    <n v="1078.8000000000002"/>
    <x v="81"/>
    <s v="nov-2025"/>
    <x v="10"/>
    <x v="0"/>
    <x v="0"/>
    <x v="1"/>
    <x v="91"/>
    <s v="ENTREGUE"/>
    <x v="1"/>
    <m/>
  </r>
  <r>
    <d v="2025-11-24T00:00:00"/>
    <x v="18"/>
    <x v="2"/>
    <x v="6"/>
    <s v="FUTURA FUTURIT ESM SINT.BRILHO GELO 3,6L"/>
    <x v="38"/>
    <x v="6"/>
    <x v="668"/>
    <x v="13"/>
    <x v="311"/>
    <x v="42"/>
    <n v="2157.6000000000004"/>
    <x v="81"/>
    <s v="nov-2025"/>
    <x v="10"/>
    <x v="0"/>
    <x v="0"/>
    <x v="1"/>
    <x v="91"/>
    <s v="ENTREGUE"/>
    <x v="1"/>
    <m/>
  </r>
  <r>
    <d v="2025-11-24T00:00:00"/>
    <x v="18"/>
    <x v="2"/>
    <x v="6"/>
    <s v="FUTURA MASSA CORRIDA PVA 25KG"/>
    <x v="1"/>
    <x v="14"/>
    <x v="668"/>
    <x v="13"/>
    <x v="899"/>
    <x v="203"/>
    <n v="69.900000000000006"/>
    <x v="81"/>
    <s v="nov-2025"/>
    <x v="10"/>
    <x v="0"/>
    <x v="0"/>
    <x v="1"/>
    <x v="91"/>
    <s v="ENTREGUE"/>
    <x v="1"/>
    <m/>
  </r>
  <r>
    <d v="2025-11-24T00:00:00"/>
    <x v="18"/>
    <x v="2"/>
    <x v="6"/>
    <s v="FUTURA PREMIUM TINTA PARA PISO CINZA 18L"/>
    <x v="4"/>
    <x v="14"/>
    <x v="668"/>
    <x v="13"/>
    <x v="944"/>
    <x v="204"/>
    <n v="749.7"/>
    <x v="81"/>
    <s v="nov-2025"/>
    <x v="10"/>
    <x v="0"/>
    <x v="0"/>
    <x v="1"/>
    <x v="91"/>
    <s v="ENTREGUE"/>
    <x v="1"/>
    <m/>
  </r>
  <r>
    <d v="2025-11-24T00:00:00"/>
    <x v="18"/>
    <x v="2"/>
    <x v="6"/>
    <s v="FUTURA STANDARD SUPER RENDIMENTO BRANCO 18L"/>
    <x v="4"/>
    <x v="14"/>
    <x v="668"/>
    <x v="13"/>
    <x v="223"/>
    <x v="204"/>
    <n v="749.7"/>
    <x v="81"/>
    <s v="nov-2025"/>
    <x v="10"/>
    <x v="0"/>
    <x v="0"/>
    <x v="1"/>
    <x v="91"/>
    <s v="ENTREGUE"/>
    <x v="1"/>
    <m/>
  </r>
  <r>
    <d v="2025-11-24T00:00:00"/>
    <x v="18"/>
    <x v="2"/>
    <x v="6"/>
    <s v="ITAQUA AGUARRAZ 5L"/>
    <x v="2"/>
    <x v="6"/>
    <x v="668"/>
    <x v="13"/>
    <x v="313"/>
    <x v="203"/>
    <n v="279.60000000000002"/>
    <x v="81"/>
    <s v="nov-2025"/>
    <x v="10"/>
    <x v="0"/>
    <x v="0"/>
    <x v="1"/>
    <x v="91"/>
    <s v="ENTREGUE"/>
    <x v="1"/>
    <m/>
  </r>
  <r>
    <d v="2025-11-24T00:00:00"/>
    <x v="18"/>
    <x v="2"/>
    <x v="6"/>
    <s v="ITAQUA THINNER 116 5L"/>
    <x v="2"/>
    <x v="6"/>
    <x v="668"/>
    <x v="13"/>
    <x v="314"/>
    <x v="203"/>
    <n v="279.60000000000002"/>
    <x v="81"/>
    <s v="nov-2025"/>
    <x v="10"/>
    <x v="0"/>
    <x v="0"/>
    <x v="1"/>
    <x v="91"/>
    <s v="ENTREGUE"/>
    <x v="1"/>
    <m/>
  </r>
  <r>
    <d v="2025-11-24T00:00:00"/>
    <x v="18"/>
    <x v="2"/>
    <x v="6"/>
    <s v="ROMA 301/005 TRINCHA CABO PRETO/CERDA GRIS 301 2&quot;"/>
    <x v="2"/>
    <x v="1"/>
    <x v="668"/>
    <x v="13"/>
    <x v="315"/>
    <x v="41"/>
    <n v="19.96"/>
    <x v="81"/>
    <s v="nov-2025"/>
    <x v="10"/>
    <x v="0"/>
    <x v="0"/>
    <x v="1"/>
    <x v="91"/>
    <s v="ENTREGUE"/>
    <x v="1"/>
    <m/>
  </r>
  <r>
    <d v="2025-11-24T00:00:00"/>
    <x v="7"/>
    <x v="1"/>
    <x v="0"/>
    <s v="GRAMA ESMERALDA "/>
    <x v="135"/>
    <x v="3"/>
    <x v="669"/>
    <x v="88"/>
    <x v="878"/>
    <x v="928"/>
    <n v="2280"/>
    <x v="81"/>
    <s v="nov-2025"/>
    <x v="3"/>
    <x v="0"/>
    <x v="0"/>
    <x v="1"/>
    <x v="91"/>
    <s v="ENTREGUE"/>
    <x v="1"/>
    <m/>
  </r>
  <r>
    <d v="2025-11-24T00:00:00"/>
    <x v="46"/>
    <x v="1"/>
    <x v="0"/>
    <s v="CALHA 2X32W 150005"/>
    <x v="76"/>
    <x v="1"/>
    <x v="670"/>
    <x v="28"/>
    <x v="104"/>
    <x v="105"/>
    <n v="2385"/>
    <x v="81"/>
    <s v="nov-2025"/>
    <x v="10"/>
    <x v="0"/>
    <x v="0"/>
    <x v="1"/>
    <x v="91"/>
    <s v="ENTREGUE"/>
    <x v="1"/>
    <m/>
  </r>
  <r>
    <d v="2025-11-24T00:00:00"/>
    <x v="46"/>
    <x v="1"/>
    <x v="0"/>
    <s v="LAMP. TUBO LED 18W 6500K T8 BIV AVANT"/>
    <x v="40"/>
    <x v="1"/>
    <x v="670"/>
    <x v="28"/>
    <x v="1330"/>
    <x v="106"/>
    <n v="720"/>
    <x v="81"/>
    <s v="nov-2025"/>
    <x v="10"/>
    <x v="0"/>
    <x v="0"/>
    <x v="1"/>
    <x v="91"/>
    <s v="ENTREGUE"/>
    <x v="1"/>
    <m/>
  </r>
  <r>
    <d v="2025-11-24T00:00:00"/>
    <x v="46"/>
    <x v="1"/>
    <x v="1"/>
    <s v="CAÇAMBA "/>
    <x v="1"/>
    <x v="1"/>
    <x v="671"/>
    <x v="59"/>
    <x v="214"/>
    <x v="284"/>
    <n v="320"/>
    <x v="81"/>
    <s v="nov-2025"/>
    <x v="30"/>
    <x v="0"/>
    <x v="0"/>
    <x v="1"/>
    <x v="91"/>
    <s v="ENTREGUE"/>
    <x v="1"/>
    <m/>
  </r>
  <r>
    <d v="2025-11-24T00:00:00"/>
    <x v="46"/>
    <x v="1"/>
    <x v="4"/>
    <s v="CABO FLEX 750V 2,5MM VM"/>
    <x v="136"/>
    <x v="8"/>
    <x v="672"/>
    <x v="5"/>
    <x v="513"/>
    <x v="1036"/>
    <n v="784"/>
    <x v="81"/>
    <s v="nov-2025"/>
    <x v="10"/>
    <x v="0"/>
    <x v="0"/>
    <x v="1"/>
    <x v="91"/>
    <s v="ENTREGUE"/>
    <x v="1"/>
    <m/>
  </r>
  <r>
    <d v="2025-11-24T00:00:00"/>
    <x v="46"/>
    <x v="1"/>
    <x v="4"/>
    <s v="CABO FLEX 750V 2,5MM PT"/>
    <x v="136"/>
    <x v="8"/>
    <x v="672"/>
    <x v="5"/>
    <x v="514"/>
    <x v="1036"/>
    <n v="784"/>
    <x v="81"/>
    <s v="nov-2025"/>
    <x v="10"/>
    <x v="0"/>
    <x v="0"/>
    <x v="1"/>
    <x v="91"/>
    <s v="ENTREGUE"/>
    <x v="1"/>
    <m/>
  </r>
  <r>
    <d v="2025-11-24T00:00:00"/>
    <x v="46"/>
    <x v="1"/>
    <x v="4"/>
    <s v="CABO FLEX 750V 2,5MM BR"/>
    <x v="36"/>
    <x v="8"/>
    <x v="672"/>
    <x v="5"/>
    <x v="512"/>
    <x v="1036"/>
    <n v="392"/>
    <x v="81"/>
    <s v="nov-2025"/>
    <x v="10"/>
    <x v="0"/>
    <x v="0"/>
    <x v="1"/>
    <x v="91"/>
    <s v="ENTREGUE"/>
    <x v="1"/>
    <m/>
  </r>
  <r>
    <d v="2025-11-24T00:00:00"/>
    <x v="46"/>
    <x v="1"/>
    <x v="4"/>
    <s v="FITA ISOLANTE 18MMX20M PT FITECK"/>
    <x v="14"/>
    <x v="9"/>
    <x v="672"/>
    <x v="5"/>
    <x v="580"/>
    <x v="471"/>
    <n v="33"/>
    <x v="81"/>
    <s v="nov-2025"/>
    <x v="10"/>
    <x v="0"/>
    <x v="0"/>
    <x v="1"/>
    <x v="91"/>
    <s v="ENTREGUE"/>
    <x v="1"/>
    <m/>
  </r>
  <r>
    <d v="2025-11-24T00:00:00"/>
    <x v="46"/>
    <x v="1"/>
    <x v="4"/>
    <s v="TAMPAO PLASTICO PVC 3/4"/>
    <x v="11"/>
    <x v="1"/>
    <x v="672"/>
    <x v="5"/>
    <x v="62"/>
    <x v="273"/>
    <n v="60"/>
    <x v="81"/>
    <s v="nov-2025"/>
    <x v="10"/>
    <x v="0"/>
    <x v="0"/>
    <x v="1"/>
    <x v="91"/>
    <s v="ENTREGUE"/>
    <x v="1"/>
    <m/>
  </r>
  <r>
    <d v="2025-11-24T00:00:00"/>
    <x v="46"/>
    <x v="1"/>
    <x v="4"/>
    <s v="CONDULETE ALUM MULTI X 3/4 S/T"/>
    <x v="5"/>
    <x v="1"/>
    <x v="672"/>
    <x v="5"/>
    <x v="88"/>
    <x v="322"/>
    <n v="340"/>
    <x v="81"/>
    <s v="nov-2025"/>
    <x v="10"/>
    <x v="0"/>
    <x v="0"/>
    <x v="1"/>
    <x v="91"/>
    <s v="ENTREGUE"/>
    <x v="1"/>
    <m/>
  </r>
  <r>
    <d v="2025-11-24T00:00:00"/>
    <x v="46"/>
    <x v="1"/>
    <x v="4"/>
    <s v="ELETRODUTO GALV LEVE 3/4 (0,50) C/LV"/>
    <x v="15"/>
    <x v="5"/>
    <x v="672"/>
    <x v="5"/>
    <x v="86"/>
    <x v="89"/>
    <n v="420"/>
    <x v="81"/>
    <s v="nov-2025"/>
    <x v="10"/>
    <x v="0"/>
    <x v="0"/>
    <x v="1"/>
    <x v="91"/>
    <s v="ENTREGUE"/>
    <x v="1"/>
    <m/>
  </r>
  <r>
    <d v="2025-11-24T00:00:00"/>
    <x v="46"/>
    <x v="1"/>
    <x v="4"/>
    <s v="UNIDUT CONICO ALUM 3/4"/>
    <x v="46"/>
    <x v="1"/>
    <x v="672"/>
    <x v="5"/>
    <x v="1331"/>
    <x v="320"/>
    <n v="200"/>
    <x v="81"/>
    <s v="nov-2025"/>
    <x v="10"/>
    <x v="0"/>
    <x v="0"/>
    <x v="1"/>
    <x v="91"/>
    <s v="ENTREGUE"/>
    <x v="1"/>
    <m/>
  </r>
  <r>
    <d v="2025-11-24T00:00:00"/>
    <x v="46"/>
    <x v="1"/>
    <x v="4"/>
    <s v="CURVA GALV 90G 3/4"/>
    <x v="3"/>
    <x v="1"/>
    <x v="672"/>
    <x v="5"/>
    <x v="87"/>
    <x v="90"/>
    <n v="30"/>
    <x v="81"/>
    <s v="nov-2025"/>
    <x v="10"/>
    <x v="0"/>
    <x v="0"/>
    <x v="1"/>
    <x v="91"/>
    <s v="ENTREGUE"/>
    <x v="1"/>
    <m/>
  </r>
  <r>
    <d v="2025-11-24T00:00:00"/>
    <x v="46"/>
    <x v="1"/>
    <x v="4"/>
    <s v="DUTO CORR PEAD 3/4 DN25 PT"/>
    <x v="11"/>
    <x v="8"/>
    <x v="672"/>
    <x v="5"/>
    <x v="582"/>
    <x v="475"/>
    <n v="100"/>
    <x v="81"/>
    <s v="nov-2025"/>
    <x v="10"/>
    <x v="0"/>
    <x v="0"/>
    <x v="1"/>
    <x v="91"/>
    <s v="ENTREGUE"/>
    <x v="1"/>
    <m/>
  </r>
  <r>
    <d v="2025-11-24T00:00:00"/>
    <x v="46"/>
    <x v="1"/>
    <x v="4"/>
    <s v="TAMPA P/1 TOM RED 3/4 OU 1/2"/>
    <x v="15"/>
    <x v="1"/>
    <x v="672"/>
    <x v="5"/>
    <x v="60"/>
    <x v="429"/>
    <n v="57"/>
    <x v="81"/>
    <s v="nov-2025"/>
    <x v="10"/>
    <x v="0"/>
    <x v="0"/>
    <x v="1"/>
    <x v="91"/>
    <s v="ENTREGUE"/>
    <x v="1"/>
    <m/>
  </r>
  <r>
    <d v="2025-11-24T00:00:00"/>
    <x v="46"/>
    <x v="1"/>
    <x v="4"/>
    <s v="TAMPA ALUM P/1 INT SIMPLES 1/2 - 3/4"/>
    <x v="14"/>
    <x v="1"/>
    <x v="672"/>
    <x v="5"/>
    <x v="329"/>
    <x v="429"/>
    <n v="9.5"/>
    <x v="81"/>
    <s v="nov-2025"/>
    <x v="10"/>
    <x v="0"/>
    <x v="0"/>
    <x v="1"/>
    <x v="91"/>
    <s v="ENTREGUE"/>
    <x v="1"/>
    <m/>
  </r>
  <r>
    <d v="2025-11-24T00:00:00"/>
    <x v="46"/>
    <x v="1"/>
    <x v="4"/>
    <s v="TOMADA RED 2P+T 10A 250V C/HASTE PT GRIS"/>
    <x v="15"/>
    <x v="1"/>
    <x v="672"/>
    <x v="5"/>
    <x v="55"/>
    <x v="845"/>
    <n v="192"/>
    <x v="81"/>
    <s v="nov-2025"/>
    <x v="10"/>
    <x v="0"/>
    <x v="0"/>
    <x v="1"/>
    <x v="91"/>
    <s v="ENTREGUE"/>
    <x v="1"/>
    <m/>
  </r>
  <r>
    <d v="2025-11-24T00:00:00"/>
    <x v="46"/>
    <x v="1"/>
    <x v="4"/>
    <s v="INTERRUPTOR SIMPLES 10A AM GRIS"/>
    <x v="14"/>
    <x v="1"/>
    <x v="672"/>
    <x v="5"/>
    <x v="328"/>
    <x v="11"/>
    <n v="23"/>
    <x v="81"/>
    <s v="nov-2025"/>
    <x v="10"/>
    <x v="0"/>
    <x v="0"/>
    <x v="1"/>
    <x v="91"/>
    <s v="ENTREGUE"/>
    <x v="1"/>
    <m/>
  </r>
  <r>
    <d v="2025-11-24T00:00:00"/>
    <x v="9"/>
    <x v="1"/>
    <x v="0"/>
    <s v="CANALETA DE CONCRETO 0,20x1,00m"/>
    <x v="61"/>
    <x v="8"/>
    <x v="673"/>
    <x v="141"/>
    <x v="1332"/>
    <x v="487"/>
    <n v="1815"/>
    <x v="81"/>
    <s v="nov-2025"/>
    <x v="3"/>
    <x v="0"/>
    <x v="0"/>
    <x v="6"/>
    <x v="96"/>
    <s v="ENTREGUE"/>
    <x v="1"/>
    <m/>
  </r>
  <r>
    <d v="2025-11-24T00:00:00"/>
    <x v="7"/>
    <x v="1"/>
    <x v="1"/>
    <s v="WC QUIMICO LIMPEZA SEMANAL"/>
    <x v="1"/>
    <x v="1"/>
    <x v="674"/>
    <x v="91"/>
    <x v="668"/>
    <x v="546"/>
    <n v="770"/>
    <x v="81"/>
    <s v="nov-2025"/>
    <x v="3"/>
    <x v="0"/>
    <x v="0"/>
    <x v="1"/>
    <x v="91"/>
    <s v="ENTREGUE"/>
    <x v="1"/>
    <m/>
  </r>
  <r>
    <d v="2025-11-24T00:00:00"/>
    <x v="33"/>
    <x v="2"/>
    <x v="0"/>
    <s v="CAÇAMBA "/>
    <x v="1"/>
    <x v="1"/>
    <x v="675"/>
    <x v="108"/>
    <x v="214"/>
    <x v="43"/>
    <n v="350"/>
    <x v="81"/>
    <s v="nov-2025"/>
    <x v="5"/>
    <x v="2"/>
    <x v="0"/>
    <x v="1"/>
    <x v="91"/>
    <s v="ENTREGUE"/>
    <x v="1"/>
    <m/>
  </r>
  <r>
    <d v="2025-11-24T00:00:00"/>
    <x v="24"/>
    <x v="2"/>
    <x v="1"/>
    <s v="PAINEL METALICO DIVERSOS 1.00x1.50m"/>
    <x v="9"/>
    <x v="1"/>
    <x v="676"/>
    <x v="33"/>
    <x v="203"/>
    <x v="695"/>
    <n v="55.199999999999996"/>
    <x v="81"/>
    <s v="nov-2025"/>
    <x v="3"/>
    <x v="0"/>
    <x v="1"/>
    <x v="1"/>
    <x v="91"/>
    <s v="ENTREGUE"/>
    <x v="1"/>
    <m/>
  </r>
  <r>
    <d v="2025-11-24T00:00:00"/>
    <x v="24"/>
    <x v="2"/>
    <x v="1"/>
    <s v="PISO METALICO METALSAFE 0.30x1.50m"/>
    <x v="14"/>
    <x v="1"/>
    <x v="676"/>
    <x v="33"/>
    <x v="182"/>
    <x v="64"/>
    <n v="69"/>
    <x v="81"/>
    <s v="nov-2025"/>
    <x v="3"/>
    <x v="0"/>
    <x v="1"/>
    <x v="1"/>
    <x v="91"/>
    <s v="ENTREGUE"/>
    <x v="1"/>
    <m/>
  </r>
  <r>
    <d v="2025-11-24T00:00:00"/>
    <x v="24"/>
    <x v="2"/>
    <x v="1"/>
    <s v="SAPATA DIVERSOS AJUSTAVEL"/>
    <x v="2"/>
    <x v="1"/>
    <x v="676"/>
    <x v="33"/>
    <x v="476"/>
    <x v="414"/>
    <n v="46"/>
    <x v="81"/>
    <s v="nov-2025"/>
    <x v="3"/>
    <x v="0"/>
    <x v="1"/>
    <x v="1"/>
    <x v="91"/>
    <s v="ENTREGUE"/>
    <x v="1"/>
    <m/>
  </r>
  <r>
    <d v="2025-11-24T00:00:00"/>
    <x v="24"/>
    <x v="2"/>
    <x v="1"/>
    <s v="DIAGONAL METALICA DIVERSOS 2.12m"/>
    <x v="7"/>
    <x v="1"/>
    <x v="676"/>
    <x v="33"/>
    <x v="202"/>
    <x v="176"/>
    <n v="6.9"/>
    <x v="81"/>
    <s v="nov-2025"/>
    <x v="3"/>
    <x v="0"/>
    <x v="1"/>
    <x v="1"/>
    <x v="91"/>
    <s v="ENTREGUE"/>
    <x v="1"/>
    <m/>
  </r>
  <r>
    <d v="2025-11-24T00:00:00"/>
    <x v="24"/>
    <x v="2"/>
    <x v="1"/>
    <s v="GUARDA CORPO S/ PORTA C/ ROD. METALSAFE 1.50m"/>
    <x v="2"/>
    <x v="1"/>
    <x v="676"/>
    <x v="33"/>
    <x v="477"/>
    <x v="696"/>
    <n v="92"/>
    <x v="81"/>
    <s v="nov-2025"/>
    <x v="3"/>
    <x v="0"/>
    <x v="1"/>
    <x v="1"/>
    <x v="91"/>
    <s v="ENTREGUE"/>
    <x v="1"/>
    <m/>
  </r>
  <r>
    <d v="2025-11-24T00:00:00"/>
    <x v="24"/>
    <x v="2"/>
    <x v="1"/>
    <s v="ESCADA METALICA DIVERSOS 2.00m"/>
    <x v="1"/>
    <x v="1"/>
    <x v="676"/>
    <x v="33"/>
    <x v="221"/>
    <x v="696"/>
    <n v="23"/>
    <x v="81"/>
    <s v="nov-2025"/>
    <x v="3"/>
    <x v="0"/>
    <x v="1"/>
    <x v="1"/>
    <x v="91"/>
    <s v="ENTREGUE"/>
    <x v="1"/>
    <m/>
  </r>
  <r>
    <d v="2025-11-24T00:00:00"/>
    <x v="24"/>
    <x v="2"/>
    <x v="1"/>
    <s v="BARRA LIGACAO METALSAFE 1.50m A"/>
    <x v="7"/>
    <x v="1"/>
    <x v="676"/>
    <x v="33"/>
    <x v="205"/>
    <x v="176"/>
    <n v="6.9"/>
    <x v="81"/>
    <s v="nov-2025"/>
    <x v="3"/>
    <x v="0"/>
    <x v="1"/>
    <x v="1"/>
    <x v="91"/>
    <s v="ENTREGUE"/>
    <x v="1"/>
    <m/>
  </r>
  <r>
    <d v="2025-11-24T00:00:00"/>
    <x v="24"/>
    <x v="2"/>
    <x v="1"/>
    <s v="ESCADA METALICA DIVERSOS 1.00m"/>
    <x v="1"/>
    <x v="1"/>
    <x v="676"/>
    <x v="33"/>
    <x v="976"/>
    <x v="696"/>
    <n v="23"/>
    <x v="81"/>
    <s v="nov-2025"/>
    <x v="3"/>
    <x v="0"/>
    <x v="1"/>
    <x v="1"/>
    <x v="91"/>
    <s v="ENTREGUE"/>
    <x v="1"/>
    <m/>
  </r>
  <r>
    <d v="2025-11-24T00:00:00"/>
    <x v="24"/>
    <x v="2"/>
    <x v="1"/>
    <s v="ESCORA METALICA DIVERSOS DE 2.0 A 3.1"/>
    <x v="3"/>
    <x v="1"/>
    <x v="677"/>
    <x v="33"/>
    <x v="977"/>
    <x v="1037"/>
    <n v="32.58"/>
    <x v="81"/>
    <s v="nov-2025"/>
    <x v="3"/>
    <x v="0"/>
    <x v="1"/>
    <x v="1"/>
    <x v="91"/>
    <s v="ENTREGUE"/>
    <x v="1"/>
    <m/>
  </r>
  <r>
    <d v="2025-11-25T00:00:00"/>
    <x v="9"/>
    <x v="1"/>
    <x v="0"/>
    <s v="TUBO GALV.LEVE 1.1/2X1,95MM 38,1 S/ROS11,00 KG"/>
    <x v="61"/>
    <x v="1"/>
    <x v="678"/>
    <x v="36"/>
    <x v="804"/>
    <x v="333"/>
    <n v="349.8"/>
    <x v="82"/>
    <s v="nov-2025"/>
    <x v="17"/>
    <x v="0"/>
    <x v="0"/>
    <x v="1"/>
    <x v="94"/>
    <s v="ENTREGUE"/>
    <x v="1"/>
    <m/>
  </r>
  <r>
    <d v="2025-11-25T00:00:00"/>
    <x v="9"/>
    <x v="1"/>
    <x v="0"/>
    <s v="CURVA PEQ. COTOVELO 90 - 1&quot;.1/2 38,1MM"/>
    <x v="17"/>
    <x v="1"/>
    <x v="678"/>
    <x v="36"/>
    <x v="1333"/>
    <x v="339"/>
    <n v="74.400000000000006"/>
    <x v="82"/>
    <s v="nov-2025"/>
    <x v="17"/>
    <x v="0"/>
    <x v="0"/>
    <x v="1"/>
    <x v="94"/>
    <s v="ENTREGUE"/>
    <x v="1"/>
    <m/>
  </r>
  <r>
    <d v="2025-11-25T00:00:00"/>
    <x v="9"/>
    <x v="1"/>
    <x v="0"/>
    <s v="CHAPA CORTADA 1/4 100 X 100 0,5KG"/>
    <x v="9"/>
    <x v="1"/>
    <x v="678"/>
    <x v="36"/>
    <x v="1334"/>
    <x v="1038"/>
    <n v="50.58"/>
    <x v="82"/>
    <s v="nov-2025"/>
    <x v="17"/>
    <x v="0"/>
    <x v="0"/>
    <x v="1"/>
    <x v="94"/>
    <s v="ENTREGUE"/>
    <x v="1"/>
    <m/>
  </r>
  <r>
    <d v="2025-11-25T00:00:00"/>
    <x v="9"/>
    <x v="1"/>
    <x v="0"/>
    <s v="DISCO FLAP 4.1/2 GRAO 40 GRO *CX C/10PC*"/>
    <x v="3"/>
    <x v="1"/>
    <x v="678"/>
    <x v="36"/>
    <x v="960"/>
    <x v="1039"/>
    <n v="37.799999999999997"/>
    <x v="82"/>
    <s v="nov-2025"/>
    <x v="17"/>
    <x v="0"/>
    <x v="0"/>
    <x v="1"/>
    <x v="94"/>
    <s v="ENTREGUE"/>
    <x v="1"/>
    <m/>
  </r>
  <r>
    <d v="2025-11-25T00:00:00"/>
    <x v="9"/>
    <x v="1"/>
    <x v="0"/>
    <s v="CHAPA GALV.18 -1,25MM 3 X 1,20 -10,20 KG/M2"/>
    <x v="133"/>
    <x v="1"/>
    <x v="678"/>
    <x v="36"/>
    <x v="409"/>
    <x v="334"/>
    <n v="330.78"/>
    <x v="82"/>
    <s v="nov-2025"/>
    <x v="17"/>
    <x v="0"/>
    <x v="0"/>
    <x v="1"/>
    <x v="94"/>
    <s v="ENTREGUE"/>
    <x v="1"/>
    <m/>
  </r>
  <r>
    <d v="2025-11-25T00:00:00"/>
    <x v="9"/>
    <x v="1"/>
    <x v="0"/>
    <s v="ORELHINHA/CANTONEIRA PARA VITRO"/>
    <x v="14"/>
    <x v="1"/>
    <x v="678"/>
    <x v="36"/>
    <x v="797"/>
    <x v="662"/>
    <n v="106.4"/>
    <x v="82"/>
    <s v="nov-2025"/>
    <x v="17"/>
    <x v="0"/>
    <x v="0"/>
    <x v="1"/>
    <x v="94"/>
    <s v="ENTREGUE"/>
    <x v="1"/>
    <m/>
  </r>
  <r>
    <d v="2025-11-25T00:00:00"/>
    <x v="9"/>
    <x v="1"/>
    <x v="0"/>
    <s v="CANTONEIRA 5/8 X 1/8 - 4,45 KG/BR"/>
    <x v="79"/>
    <x v="1"/>
    <x v="678"/>
    <x v="36"/>
    <x v="1229"/>
    <x v="965"/>
    <n v="157.74"/>
    <x v="82"/>
    <s v="nov-2025"/>
    <x v="17"/>
    <x v="0"/>
    <x v="0"/>
    <x v="1"/>
    <x v="94"/>
    <s v="ENTREGUE"/>
    <x v="1"/>
    <m/>
  </r>
  <r>
    <d v="2025-11-25T00:00:00"/>
    <x v="9"/>
    <x v="1"/>
    <x v="0"/>
    <s v="9.1-CADEIRINHA 65 C/ABA 6,14 KG 1507 - PERFILADOS EM GERAL -CH. 16"/>
    <x v="137"/>
    <x v="11"/>
    <x v="678"/>
    <x v="36"/>
    <x v="1335"/>
    <x v="663"/>
    <n v="373.18920000000008"/>
    <x v="82"/>
    <s v="nov-2025"/>
    <x v="17"/>
    <x v="0"/>
    <x v="0"/>
    <x v="1"/>
    <x v="94"/>
    <s v="ENTREGUE"/>
    <x v="1"/>
    <m/>
  </r>
  <r>
    <d v="2025-11-25T00:00:00"/>
    <x v="9"/>
    <x v="1"/>
    <x v="0"/>
    <s v="11.5C TRAVESSAO 150 X 100 - CH 16 - 17,90 KG 6022 - PERFIL CAIXARIA CHAPA 16"/>
    <x v="138"/>
    <x v="11"/>
    <x v="678"/>
    <x v="36"/>
    <x v="1336"/>
    <x v="1040"/>
    <n v="170.94499999999999"/>
    <x v="82"/>
    <s v="nov-2025"/>
    <x v="17"/>
    <x v="0"/>
    <x v="0"/>
    <x v="1"/>
    <x v="94"/>
    <s v="ENTREGUE"/>
    <x v="1"/>
    <m/>
  </r>
  <r>
    <d v="2025-11-25T00:00:00"/>
    <x v="18"/>
    <x v="2"/>
    <x v="0"/>
    <s v="CANTONEIRA ALUM.L 3/4 3MT"/>
    <x v="16"/>
    <x v="1"/>
    <x v="679"/>
    <x v="22"/>
    <x v="376"/>
    <x v="1041"/>
    <n v="158.26999999999998"/>
    <x v="82"/>
    <s v="nov-2025"/>
    <x v="3"/>
    <x v="0"/>
    <x v="0"/>
    <x v="1"/>
    <x v="94"/>
    <s v="ENTREGUE"/>
    <x v="1"/>
    <m/>
  </r>
  <r>
    <d v="2025-11-25T00:00:00"/>
    <x v="18"/>
    <x v="2"/>
    <x v="0"/>
    <s v="COLA SILICONE 250G PROSIL"/>
    <x v="4"/>
    <x v="1"/>
    <x v="679"/>
    <x v="22"/>
    <x v="754"/>
    <x v="619"/>
    <n v="43.32"/>
    <x v="82"/>
    <s v="nov-2025"/>
    <x v="3"/>
    <x v="0"/>
    <x v="0"/>
    <x v="1"/>
    <x v="94"/>
    <s v="ENTREGUE"/>
    <x v="1"/>
    <m/>
  </r>
  <r>
    <d v="2025-11-25T00:00:00"/>
    <x v="18"/>
    <x v="2"/>
    <x v="0"/>
    <s v="ESPACADOR NIVELADOR SLIM 2,0"/>
    <x v="14"/>
    <x v="1"/>
    <x v="679"/>
    <x v="22"/>
    <x v="1261"/>
    <x v="903"/>
    <n v="509.25"/>
    <x v="82"/>
    <s v="nov-2025"/>
    <x v="3"/>
    <x v="0"/>
    <x v="0"/>
    <x v="1"/>
    <x v="94"/>
    <s v="ENTREGUE"/>
    <x v="1"/>
    <m/>
  </r>
  <r>
    <d v="2025-11-25T00:00:00"/>
    <x v="46"/>
    <x v="1"/>
    <x v="0"/>
    <s v="6160061 SARRAFO DE PINUS 10CM X 2CM X 3MT"/>
    <x v="0"/>
    <x v="1"/>
    <x v="680"/>
    <x v="63"/>
    <x v="1279"/>
    <x v="1002"/>
    <n v="199"/>
    <x v="82"/>
    <s v="nov-2025"/>
    <x v="19"/>
    <x v="0"/>
    <x v="0"/>
    <x v="1"/>
    <x v="94"/>
    <s v="ENTREGUE"/>
    <x v="1"/>
    <m/>
  </r>
  <r>
    <d v="2025-11-25T00:00:00"/>
    <x v="46"/>
    <x v="1"/>
    <x v="0"/>
    <s v="5141831 MAD. PONTALETE PINUS 6X6X3MTS"/>
    <x v="17"/>
    <x v="1"/>
    <x v="680"/>
    <x v="63"/>
    <x v="1337"/>
    <x v="1042"/>
    <n v="236.76"/>
    <x v="82"/>
    <s v="nov-2025"/>
    <x v="19"/>
    <x v="0"/>
    <x v="0"/>
    <x v="1"/>
    <x v="94"/>
    <s v="ENTREGUE"/>
    <x v="1"/>
    <m/>
  </r>
  <r>
    <d v="2025-11-25T00:00:00"/>
    <x v="46"/>
    <x v="1"/>
    <x v="0"/>
    <s v="2783 PREGO 17X21 1KG C/CABECA"/>
    <x v="1"/>
    <x v="1"/>
    <x v="680"/>
    <x v="63"/>
    <x v="1280"/>
    <x v="1003"/>
    <n v="20.11"/>
    <x v="82"/>
    <s v="nov-2025"/>
    <x v="19"/>
    <x v="0"/>
    <x v="0"/>
    <x v="1"/>
    <x v="94"/>
    <s v="ENTREGUE"/>
    <x v="1"/>
    <m/>
  </r>
  <r>
    <d v="2025-11-25T00:00:00"/>
    <x v="46"/>
    <x v="1"/>
    <x v="0"/>
    <s v="2205 MADEIRITE 09MM CHAPA 2,20X1,10"/>
    <x v="0"/>
    <x v="1"/>
    <x v="680"/>
    <x v="63"/>
    <x v="1338"/>
    <x v="1043"/>
    <n v="1056"/>
    <x v="82"/>
    <s v="nov-2025"/>
    <x v="19"/>
    <x v="0"/>
    <x v="0"/>
    <x v="1"/>
    <x v="94"/>
    <s v="ENTREGUE"/>
    <x v="1"/>
    <m/>
  </r>
  <r>
    <d v="2025-11-25T00:00:00"/>
    <x v="46"/>
    <x v="1"/>
    <x v="0"/>
    <s v="DESCONTO"/>
    <x v="1"/>
    <x v="1"/>
    <x v="680"/>
    <x v="63"/>
    <x v="241"/>
    <x v="1044"/>
    <n v="-21.87"/>
    <x v="82"/>
    <s v="nov-2025"/>
    <x v="19"/>
    <x v="0"/>
    <x v="0"/>
    <x v="1"/>
    <x v="94"/>
    <s v="ENTREGUE"/>
    <x v="1"/>
    <m/>
  </r>
  <r>
    <d v="2025-11-25T00:00:00"/>
    <x v="7"/>
    <x v="1"/>
    <x v="0"/>
    <s v="REDE DE PROTEÇÃO FIO 4 MALHA 10 (240MTR) DUAS LATERAIS"/>
    <x v="7"/>
    <x v="1"/>
    <x v="681"/>
    <x v="101"/>
    <x v="1339"/>
    <x v="1045"/>
    <n v="3756"/>
    <x v="82"/>
    <s v="nov-2025"/>
    <x v="13"/>
    <x v="0"/>
    <x v="0"/>
    <x v="12"/>
    <x v="97"/>
    <s v="ENTREGUE"/>
    <x v="1"/>
    <m/>
  </r>
  <r>
    <d v="2025-11-25T00:00:00"/>
    <x v="9"/>
    <x v="1"/>
    <x v="0"/>
    <s v="Concreto , Fck 25mpa , Brita 0, Sem bomba"/>
    <x v="8"/>
    <x v="4"/>
    <x v="682"/>
    <x v="95"/>
    <x v="1340"/>
    <x v="563"/>
    <n v="3440"/>
    <x v="82"/>
    <s v="nov-2025"/>
    <x v="9"/>
    <x v="0"/>
    <x v="0"/>
    <x v="0"/>
    <x v="96"/>
    <s v="ENTREGUE"/>
    <x v="1"/>
    <m/>
  </r>
  <r>
    <d v="2025-11-25T00:00:00"/>
    <x v="9"/>
    <x v="1"/>
    <x v="0"/>
    <s v="CRÉDITO PEDIDOS  7779 e 7701 E NOTAS 11131 e 11179"/>
    <x v="1"/>
    <x v="1"/>
    <x v="682"/>
    <x v="95"/>
    <x v="1341"/>
    <x v="1046"/>
    <n v="206.4"/>
    <x v="82"/>
    <s v="nov-2025"/>
    <x v="9"/>
    <x v="0"/>
    <x v="0"/>
    <x v="0"/>
    <x v="96"/>
    <s v="ENTREGUE"/>
    <x v="1"/>
    <m/>
  </r>
  <r>
    <d v="2025-11-25T00:00:00"/>
    <x v="9"/>
    <x v="1"/>
    <x v="0"/>
    <s v="FENIX 1300/23 ROLO LA ZERO RESPINGO 23CM"/>
    <x v="7"/>
    <x v="1"/>
    <x v="683"/>
    <x v="13"/>
    <x v="309"/>
    <x v="269"/>
    <n v="17.98"/>
    <x v="82"/>
    <s v="nov-2025"/>
    <x v="3"/>
    <x v="0"/>
    <x v="0"/>
    <x v="1"/>
    <x v="94"/>
    <s v="ENTREGUE"/>
    <x v="1"/>
    <m/>
  </r>
  <r>
    <d v="2025-11-25T00:00:00"/>
    <x v="9"/>
    <x v="1"/>
    <x v="0"/>
    <s v="FENIX 3501/23 SUPORTE DE PRESSAO REFORCADO P/ ROLO 23CM"/>
    <x v="7"/>
    <x v="1"/>
    <x v="683"/>
    <x v="13"/>
    <x v="310"/>
    <x v="41"/>
    <n v="9.98"/>
    <x v="82"/>
    <s v="nov-2025"/>
    <x v="3"/>
    <x v="0"/>
    <x v="0"/>
    <x v="1"/>
    <x v="94"/>
    <s v="ENTREGUE"/>
    <x v="1"/>
    <m/>
  </r>
  <r>
    <d v="2025-11-25T00:00:00"/>
    <x v="9"/>
    <x v="1"/>
    <x v="0"/>
    <s v="FUTURA FUTURIT ESM SINT.BRILHO AZUL DEL REY 3,6L"/>
    <x v="4"/>
    <x v="6"/>
    <x v="683"/>
    <x v="13"/>
    <x v="443"/>
    <x v="42"/>
    <n v="269.70000000000005"/>
    <x v="82"/>
    <s v="nov-2025"/>
    <x v="3"/>
    <x v="0"/>
    <x v="0"/>
    <x v="1"/>
    <x v="94"/>
    <s v="ENTREGUE"/>
    <x v="1"/>
    <m/>
  </r>
  <r>
    <d v="2025-11-25T00:00:00"/>
    <x v="9"/>
    <x v="1"/>
    <x v="0"/>
    <s v="ITAQUA AGUARRAZ 5L"/>
    <x v="1"/>
    <x v="6"/>
    <x v="683"/>
    <x v="13"/>
    <x v="313"/>
    <x v="203"/>
    <n v="69.900000000000006"/>
    <x v="82"/>
    <s v="nov-2025"/>
    <x v="3"/>
    <x v="0"/>
    <x v="0"/>
    <x v="1"/>
    <x v="94"/>
    <s v="ENTREGUE"/>
    <x v="1"/>
    <m/>
  </r>
  <r>
    <d v="2025-11-25T00:00:00"/>
    <x v="9"/>
    <x v="1"/>
    <x v="0"/>
    <s v="ROMA 301/005 TRINCHA CABO PRETO/CERDA GRIS 301 2&quot;"/>
    <x v="2"/>
    <x v="1"/>
    <x v="683"/>
    <x v="13"/>
    <x v="315"/>
    <x v="41"/>
    <n v="19.96"/>
    <x v="82"/>
    <s v="nov-2025"/>
    <x v="3"/>
    <x v="0"/>
    <x v="0"/>
    <x v="1"/>
    <x v="94"/>
    <s v="ENTREGUE"/>
    <x v="1"/>
    <m/>
  </r>
  <r>
    <d v="2025-11-25T00:00:00"/>
    <x v="9"/>
    <x v="1"/>
    <x v="0"/>
    <s v="TIGRE 1341/05 ROLO ESPUMA AMARELA 5CM"/>
    <x v="7"/>
    <x v="1"/>
    <x v="683"/>
    <x v="13"/>
    <x v="1342"/>
    <x v="587"/>
    <n v="7.98"/>
    <x v="82"/>
    <s v="nov-2025"/>
    <x v="3"/>
    <x v="0"/>
    <x v="0"/>
    <x v="1"/>
    <x v="94"/>
    <s v="ENTREGUE"/>
    <x v="1"/>
    <m/>
  </r>
  <r>
    <d v="2025-11-25T00:00:00"/>
    <x v="9"/>
    <x v="1"/>
    <x v="0"/>
    <s v="TIGRE 1341/09 ROLO ESPUMA AMARELA 9CM"/>
    <x v="7"/>
    <x v="1"/>
    <x v="683"/>
    <x v="13"/>
    <x v="1343"/>
    <x v="41"/>
    <n v="9.98"/>
    <x v="82"/>
    <s v="nov-2025"/>
    <x v="3"/>
    <x v="0"/>
    <x v="0"/>
    <x v="1"/>
    <x v="94"/>
    <s v="ENTREGUE"/>
    <x v="1"/>
    <m/>
  </r>
  <r>
    <d v="2025-11-25T00:00:00"/>
    <x v="9"/>
    <x v="1"/>
    <x v="0"/>
    <s v="TRIONITE LIXA FERRO 100"/>
    <x v="0"/>
    <x v="1"/>
    <x v="683"/>
    <x v="13"/>
    <x v="1344"/>
    <x v="571"/>
    <n v="59.800000000000004"/>
    <x v="82"/>
    <s v="nov-2025"/>
    <x v="3"/>
    <x v="0"/>
    <x v="0"/>
    <x v="1"/>
    <x v="94"/>
    <s v="ENTREGUE"/>
    <x v="1"/>
    <m/>
  </r>
  <r>
    <d v="2025-11-25T00:00:00"/>
    <x v="20"/>
    <x v="1"/>
    <x v="0"/>
    <s v="Barra 10mm"/>
    <x v="9"/>
    <x v="1"/>
    <x v="684"/>
    <x v="45"/>
    <x v="1345"/>
    <x v="1047"/>
    <n v="274.79999999999995"/>
    <x v="82"/>
    <s v="nov-2025"/>
    <x v="1"/>
    <x v="0"/>
    <x v="0"/>
    <x v="1"/>
    <x v="94"/>
    <s v="ENTREGUE"/>
    <x v="1"/>
    <m/>
  </r>
  <r>
    <d v="2025-11-25T00:00:00"/>
    <x v="20"/>
    <x v="1"/>
    <x v="0"/>
    <s v="Barra 4,2mm"/>
    <x v="4"/>
    <x v="1"/>
    <x v="684"/>
    <x v="45"/>
    <x v="1346"/>
    <x v="115"/>
    <n v="36.480000000000004"/>
    <x v="82"/>
    <s v="nov-2025"/>
    <x v="1"/>
    <x v="0"/>
    <x v="0"/>
    <x v="1"/>
    <x v="94"/>
    <s v="ENTREGUE"/>
    <x v="1"/>
    <m/>
  </r>
  <r>
    <d v="2025-11-25T00:00:00"/>
    <x v="20"/>
    <x v="1"/>
    <x v="0"/>
    <s v="CEMIX TORN. LAVAT AUTOMATICA MESA 2000"/>
    <x v="4"/>
    <x v="1"/>
    <x v="685"/>
    <x v="3"/>
    <x v="1037"/>
    <x v="832"/>
    <n v="193.29000000000002"/>
    <x v="82"/>
    <s v="nov-2025"/>
    <x v="3"/>
    <x v="0"/>
    <x v="0"/>
    <x v="2"/>
    <x v="94"/>
    <s v="ENTREGUE"/>
    <x v="1"/>
    <m/>
  </r>
  <r>
    <d v="2025-11-25T00:00:00"/>
    <x v="20"/>
    <x v="1"/>
    <x v="0"/>
    <s v="EMMETI FLEX.1/2X60CM MF C/CANOPLA H0524600"/>
    <x v="4"/>
    <x v="1"/>
    <x v="685"/>
    <x v="3"/>
    <x v="849"/>
    <x v="711"/>
    <n v="62.64"/>
    <x v="82"/>
    <s v="nov-2025"/>
    <x v="3"/>
    <x v="0"/>
    <x v="0"/>
    <x v="2"/>
    <x v="84"/>
    <s v="ENTREGUE"/>
    <x v="1"/>
    <m/>
  </r>
  <r>
    <d v="2025-11-25T00:00:00"/>
    <x v="9"/>
    <x v="1"/>
    <x v="0"/>
    <s v="PEDRA"/>
    <x v="4"/>
    <x v="4"/>
    <x v="686"/>
    <x v="45"/>
    <x v="1314"/>
    <x v="201"/>
    <n v="355.77"/>
    <x v="82"/>
    <s v="nov-2025"/>
    <x v="1"/>
    <x v="0"/>
    <x v="0"/>
    <x v="2"/>
    <x v="84"/>
    <s v="ENTREGUE"/>
    <x v="1"/>
    <m/>
  </r>
  <r>
    <d v="2025-11-25T00:00:00"/>
    <x v="28"/>
    <x v="2"/>
    <x v="0"/>
    <s v="AREIA MÉDIA"/>
    <x v="7"/>
    <x v="4"/>
    <x v="687"/>
    <x v="105"/>
    <x v="33"/>
    <x v="372"/>
    <n v="396"/>
    <x v="82"/>
    <s v="nov-2025"/>
    <x v="51"/>
    <x v="0"/>
    <x v="0"/>
    <x v="1"/>
    <x v="94"/>
    <s v="ENTREGUE"/>
    <x v="1"/>
    <m/>
  </r>
  <r>
    <d v="2025-11-25T00:00:00"/>
    <x v="9"/>
    <x v="1"/>
    <x v="0"/>
    <s v="PORC YORK SGR NT 90X90 RET CX1,62 PORT"/>
    <x v="139"/>
    <x v="3"/>
    <x v="688"/>
    <x v="38"/>
    <x v="1347"/>
    <x v="1048"/>
    <n v="9911.0465999999997"/>
    <x v="82"/>
    <s v="nov-2025"/>
    <x v="52"/>
    <x v="0"/>
    <x v="0"/>
    <x v="10"/>
    <x v="98"/>
    <s v="ENTREGUE"/>
    <x v="1"/>
    <m/>
  </r>
  <r>
    <d v="2025-11-25T00:00:00"/>
    <x v="9"/>
    <x v="1"/>
    <x v="0"/>
    <s v="REJUNTE FLEX.CER.INT.EXT.CZ PL5KG QUARTZ"/>
    <x v="9"/>
    <x v="0"/>
    <x v="688"/>
    <x v="38"/>
    <x v="1348"/>
    <x v="1049"/>
    <n v="280.62"/>
    <x v="82"/>
    <s v="nov-2025"/>
    <x v="52"/>
    <x v="0"/>
    <x v="0"/>
    <x v="10"/>
    <x v="98"/>
    <s v="ENTREGUE"/>
    <x v="1"/>
    <m/>
  </r>
  <r>
    <d v="2025-11-25T00:00:00"/>
    <x v="9"/>
    <x v="1"/>
    <x v="0"/>
    <s v="ARG ACI INT CZ 20KG ROYAL GRES"/>
    <x v="15"/>
    <x v="0"/>
    <x v="688"/>
    <x v="38"/>
    <x v="1349"/>
    <x v="811"/>
    <n v="396"/>
    <x v="82"/>
    <s v="nov-2025"/>
    <x v="52"/>
    <x v="0"/>
    <x v="0"/>
    <x v="10"/>
    <x v="98"/>
    <s v="ENTREGUE"/>
    <x v="1"/>
    <m/>
  </r>
  <r>
    <d v="2025-11-25T00:00:00"/>
    <x v="9"/>
    <x v="1"/>
    <x v="0"/>
    <s v="ARG PORCEL INT CZ 20KG QUARTZOLIT"/>
    <x v="15"/>
    <x v="0"/>
    <x v="688"/>
    <x v="38"/>
    <x v="1350"/>
    <x v="601"/>
    <n v="681"/>
    <x v="82"/>
    <s v="nov-2025"/>
    <x v="52"/>
    <x v="0"/>
    <x v="0"/>
    <x v="10"/>
    <x v="98"/>
    <s v="ENTREGUE"/>
    <x v="1"/>
    <m/>
  </r>
  <r>
    <d v="2025-11-25T00:00:00"/>
    <x v="9"/>
    <x v="1"/>
    <x v="0"/>
    <s v="FRETE"/>
    <x v="1"/>
    <x v="1"/>
    <x v="688"/>
    <x v="38"/>
    <x v="32"/>
    <x v="1050"/>
    <n v="897.96"/>
    <x v="82"/>
    <s v="nov-2025"/>
    <x v="52"/>
    <x v="0"/>
    <x v="0"/>
    <x v="10"/>
    <x v="98"/>
    <s v="ENTREGUE"/>
    <x v="1"/>
    <m/>
  </r>
  <r>
    <d v="2025-11-25T00:00:00"/>
    <x v="9"/>
    <x v="1"/>
    <x v="0"/>
    <s v="ESPACADOR NIVELADOR SLIM 2,0"/>
    <x v="1"/>
    <x v="1"/>
    <x v="689"/>
    <x v="22"/>
    <x v="1261"/>
    <x v="903"/>
    <n v="101.85"/>
    <x v="82"/>
    <s v="nov-2025"/>
    <x v="9"/>
    <x v="0"/>
    <x v="0"/>
    <x v="1"/>
    <x v="94"/>
    <s v="ENTREGUE"/>
    <x v="1"/>
    <m/>
  </r>
  <r>
    <d v="2025-11-25T00:00:00"/>
    <x v="9"/>
    <x v="1"/>
    <x v="0"/>
    <s v="CUNHA P/PISO/AZ NIVEL.SLIMCORTAG C/100"/>
    <x v="14"/>
    <x v="1"/>
    <x v="689"/>
    <x v="22"/>
    <x v="1351"/>
    <x v="388"/>
    <n v="117.25"/>
    <x v="82"/>
    <s v="nov-2025"/>
    <x v="9"/>
    <x v="0"/>
    <x v="0"/>
    <x v="1"/>
    <x v="94"/>
    <s v="ENTREGUE"/>
    <x v="1"/>
    <m/>
  </r>
  <r>
    <d v="2025-11-25T00:00:00"/>
    <x v="28"/>
    <x v="2"/>
    <x v="0"/>
    <s v="BLOCO DE CONCRETO 14X19X39"/>
    <x v="140"/>
    <x v="1"/>
    <x v="690"/>
    <x v="106"/>
    <x v="1352"/>
    <x v="1051"/>
    <n v="728"/>
    <x v="82"/>
    <s v="nov-2025"/>
    <x v="8"/>
    <x v="2"/>
    <x v="0"/>
    <x v="2"/>
    <x v="84"/>
    <s v="ENTREGUE"/>
    <x v="1"/>
    <m/>
  </r>
  <r>
    <d v="2025-11-25T00:00:00"/>
    <x v="45"/>
    <x v="2"/>
    <x v="0"/>
    <s v="BA-13"/>
    <x v="1"/>
    <x v="1"/>
    <x v="691"/>
    <x v="64"/>
    <x v="1353"/>
    <x v="1052"/>
    <n v="702"/>
    <x v="82"/>
    <s v="nov-2025"/>
    <x v="3"/>
    <x v="0"/>
    <x v="0"/>
    <x v="4"/>
    <x v="92"/>
    <s v="ENTREGUE"/>
    <x v="1"/>
    <m/>
  </r>
  <r>
    <d v="2025-11-25T00:00:00"/>
    <x v="45"/>
    <x v="2"/>
    <x v="0"/>
    <s v="SOLEIRAS "/>
    <x v="7"/>
    <x v="1"/>
    <x v="691"/>
    <x v="64"/>
    <x v="1354"/>
    <x v="1053"/>
    <n v="94"/>
    <x v="82"/>
    <s v="nov-2025"/>
    <x v="3"/>
    <x v="0"/>
    <x v="0"/>
    <x v="4"/>
    <x v="92"/>
    <s v="ENTREGUE"/>
    <x v="1"/>
    <m/>
  </r>
  <r>
    <d v="2025-11-27T00:00:00"/>
    <x v="24"/>
    <x v="2"/>
    <x v="0"/>
    <s v="FUTURA FUNDO GALVANIZADO 3,6L"/>
    <x v="1"/>
    <x v="6"/>
    <x v="692"/>
    <x v="13"/>
    <x v="838"/>
    <x v="701"/>
    <n v="129.9"/>
    <x v="83"/>
    <s v="nov-2025"/>
    <x v="3"/>
    <x v="0"/>
    <x v="0"/>
    <x v="2"/>
    <x v="99"/>
    <s v="ENTREGUE"/>
    <x v="1"/>
    <m/>
  </r>
  <r>
    <d v="2025-11-27T00:00:00"/>
    <x v="24"/>
    <x v="2"/>
    <x v="0"/>
    <s v="FUTURA FUTURIT ESM SINT.BRILHO CINZA MEDIO 3,6L"/>
    <x v="1"/>
    <x v="6"/>
    <x v="692"/>
    <x v="13"/>
    <x v="839"/>
    <x v="42"/>
    <n v="89.9"/>
    <x v="83"/>
    <s v="nov-2025"/>
    <x v="3"/>
    <x v="0"/>
    <x v="0"/>
    <x v="2"/>
    <x v="99"/>
    <s v="ENTREGUE"/>
    <x v="1"/>
    <m/>
  </r>
  <r>
    <d v="2025-11-27T00:00:00"/>
    <x v="9"/>
    <x v="1"/>
    <x v="0"/>
    <s v="MALHA POP 20X20"/>
    <x v="7"/>
    <x v="1"/>
    <x v="693"/>
    <x v="45"/>
    <x v="1355"/>
    <x v="1054"/>
    <n v="83.58"/>
    <x v="83"/>
    <s v="nov-2025"/>
    <x v="1"/>
    <x v="0"/>
    <x v="1"/>
    <x v="1"/>
    <x v="92"/>
    <s v="ENTREGUE"/>
    <x v="1"/>
    <m/>
  </r>
  <r>
    <d v="2025-12-01T00:00:00"/>
    <x v="9"/>
    <x v="1"/>
    <x v="0"/>
    <s v="DIFERENÇA AREIA PREMIUM GROSSA PEDIDO 7937"/>
    <x v="1"/>
    <x v="1"/>
    <x v="694"/>
    <x v="45"/>
    <x v="1356"/>
    <x v="1055"/>
    <n v="102"/>
    <x v="84"/>
    <s v="dez-2025"/>
    <x v="8"/>
    <x v="2"/>
    <x v="0"/>
    <x v="1"/>
    <x v="98"/>
    <s v="ENTREGUE"/>
    <x v="1"/>
    <m/>
  </r>
  <r>
    <d v="2025-12-01T00:00:00"/>
    <x v="43"/>
    <x v="2"/>
    <x v="6"/>
    <s v="TINTA PISO AZUL 18L FUTURA"/>
    <x v="7"/>
    <x v="14"/>
    <x v="695"/>
    <x v="13"/>
    <x v="187"/>
    <x v="107"/>
    <n v="480"/>
    <x v="84"/>
    <s v="dez-2025"/>
    <x v="3"/>
    <x v="0"/>
    <x v="0"/>
    <x v="2"/>
    <x v="100"/>
    <s v="ENTREGUE"/>
    <x v="1"/>
    <m/>
  </r>
  <r>
    <d v="2025-12-01T00:00:00"/>
    <x v="43"/>
    <x v="2"/>
    <x v="6"/>
    <s v="FUTURIT ESMALTE BRI AZUL FRANCA 3,6L STANDARD FUTURA"/>
    <x v="7"/>
    <x v="6"/>
    <x v="695"/>
    <x v="13"/>
    <x v="195"/>
    <x v="111"/>
    <n v="178"/>
    <x v="84"/>
    <s v="dez-2025"/>
    <x v="3"/>
    <x v="0"/>
    <x v="0"/>
    <x v="2"/>
    <x v="100"/>
    <s v="ENTREGUE"/>
    <x v="1"/>
    <m/>
  </r>
  <r>
    <d v="2025-12-01T00:00:00"/>
    <x v="43"/>
    <x v="2"/>
    <x v="6"/>
    <s v="THINNER 16 5L ITAQUA"/>
    <x v="1"/>
    <x v="6"/>
    <x v="695"/>
    <x v="13"/>
    <x v="194"/>
    <x v="185"/>
    <n v="59"/>
    <x v="84"/>
    <s v="dez-2025"/>
    <x v="3"/>
    <x v="0"/>
    <x v="0"/>
    <x v="2"/>
    <x v="100"/>
    <s v="ENTREGUE"/>
    <x v="1"/>
    <m/>
  </r>
  <r>
    <d v="2025-12-01T00:00:00"/>
    <x v="43"/>
    <x v="2"/>
    <x v="6"/>
    <s v="AGUARRÁS 5L ITAQUA"/>
    <x v="1"/>
    <x v="6"/>
    <x v="695"/>
    <x v="13"/>
    <x v="321"/>
    <x v="274"/>
    <n v="69"/>
    <x v="84"/>
    <s v="dez-2025"/>
    <x v="3"/>
    <x v="0"/>
    <x v="0"/>
    <x v="2"/>
    <x v="100"/>
    <s v="ENTREGUE"/>
    <x v="1"/>
    <m/>
  </r>
  <r>
    <d v="2025-12-01T00:00:00"/>
    <x v="20"/>
    <x v="1"/>
    <x v="0"/>
    <s v="BRITA "/>
    <x v="7"/>
    <x v="4"/>
    <x v="696"/>
    <x v="45"/>
    <x v="1357"/>
    <x v="201"/>
    <n v="237.18"/>
    <x v="84"/>
    <s v="dez-2025"/>
    <x v="1"/>
    <x v="0"/>
    <x v="0"/>
    <x v="4"/>
    <x v="101"/>
    <s v="ENTREGUE"/>
    <x v="1"/>
    <m/>
  </r>
  <r>
    <d v="2025-12-01T00:00:00"/>
    <x v="20"/>
    <x v="1"/>
    <x v="0"/>
    <s v="AREIA MÉDIA"/>
    <x v="4"/>
    <x v="4"/>
    <x v="696"/>
    <x v="45"/>
    <x v="33"/>
    <x v="888"/>
    <n v="438"/>
    <x v="84"/>
    <s v="dez-2025"/>
    <x v="1"/>
    <x v="0"/>
    <x v="0"/>
    <x v="4"/>
    <x v="101"/>
    <s v="ENTREGUE"/>
    <x v="1"/>
    <m/>
  </r>
  <r>
    <d v="2025-12-01T00:00:00"/>
    <x v="20"/>
    <x v="1"/>
    <x v="0"/>
    <s v="CIMENTO CPII 50KG"/>
    <x v="0"/>
    <x v="0"/>
    <x v="696"/>
    <x v="45"/>
    <x v="36"/>
    <x v="524"/>
    <n v="738"/>
    <x v="84"/>
    <s v="dez-2025"/>
    <x v="1"/>
    <x v="0"/>
    <x v="0"/>
    <x v="4"/>
    <x v="101"/>
    <s v="ENTREGUE"/>
    <x v="1"/>
    <m/>
  </r>
  <r>
    <d v="2025-12-01T00:00:00"/>
    <x v="14"/>
    <x v="1"/>
    <x v="6"/>
    <s v="FUTURA TINTA PISO VERMELHA"/>
    <x v="1"/>
    <x v="6"/>
    <x v="697"/>
    <x v="29"/>
    <x v="1358"/>
    <x v="111"/>
    <n v="89"/>
    <x v="84"/>
    <s v="dez-2025"/>
    <x v="33"/>
    <x v="0"/>
    <x v="0"/>
    <x v="2"/>
    <x v="100"/>
    <s v="ENTREGUE"/>
    <x v="1"/>
    <m/>
  </r>
  <r>
    <d v="2025-12-01T00:00:00"/>
    <x v="46"/>
    <x v="1"/>
    <x v="0"/>
    <s v="CIMENTO CPII 50 KG TUPI"/>
    <x v="3"/>
    <x v="1"/>
    <x v="698"/>
    <x v="63"/>
    <x v="1359"/>
    <x v="586"/>
    <n v="359"/>
    <x v="84"/>
    <s v="dez-2025"/>
    <x v="19"/>
    <x v="0"/>
    <x v="0"/>
    <x v="2"/>
    <x v="100"/>
    <s v="ENTREGUE"/>
    <x v="1"/>
    <m/>
  </r>
  <r>
    <d v="2025-12-01T00:00:00"/>
    <x v="43"/>
    <x v="2"/>
    <x v="0"/>
    <s v="OTTO B.NEUTROL 45 A LATA 900ML"/>
    <x v="1"/>
    <x v="6"/>
    <x v="699"/>
    <x v="22"/>
    <x v="496"/>
    <x v="1056"/>
    <n v="57.63"/>
    <x v="84"/>
    <s v="dez-2025"/>
    <x v="9"/>
    <x v="0"/>
    <x v="0"/>
    <x v="1"/>
    <x v="98"/>
    <s v="ENTREGUE"/>
    <x v="1"/>
    <m/>
  </r>
  <r>
    <d v="2025-12-01T00:00:00"/>
    <x v="43"/>
    <x v="2"/>
    <x v="0"/>
    <s v="FITA ALUMINIO 30CMX10MT -"/>
    <x v="3"/>
    <x v="8"/>
    <x v="699"/>
    <x v="22"/>
    <x v="1360"/>
    <x v="1057"/>
    <n v="57.199999999999996"/>
    <x v="84"/>
    <s v="dez-2025"/>
    <x v="9"/>
    <x v="0"/>
    <x v="0"/>
    <x v="1"/>
    <x v="98"/>
    <s v="ENTREGUE"/>
    <x v="1"/>
    <m/>
  </r>
  <r>
    <d v="2025-12-01T00:00:00"/>
    <x v="43"/>
    <x v="2"/>
    <x v="0"/>
    <s v="AREIA MÉDIA"/>
    <x v="0"/>
    <x v="0"/>
    <x v="700"/>
    <x v="142"/>
    <x v="33"/>
    <x v="400"/>
    <n v="180"/>
    <x v="84"/>
    <s v="dez-2025"/>
    <x v="9"/>
    <x v="0"/>
    <x v="0"/>
    <x v="2"/>
    <x v="100"/>
    <s v="ENTREGUE"/>
    <x v="1"/>
    <m/>
  </r>
  <r>
    <d v="2025-12-01T00:00:00"/>
    <x v="43"/>
    <x v="2"/>
    <x v="0"/>
    <s v="CIMENTO"/>
    <x v="4"/>
    <x v="0"/>
    <x v="700"/>
    <x v="142"/>
    <x v="1361"/>
    <x v="1058"/>
    <n v="126"/>
    <x v="84"/>
    <s v="dez-2025"/>
    <x v="9"/>
    <x v="0"/>
    <x v="0"/>
    <x v="2"/>
    <x v="100"/>
    <s v="ENTREGUE"/>
    <x v="1"/>
    <m/>
  </r>
  <r>
    <d v="2025-12-01T00:00:00"/>
    <x v="40"/>
    <x v="0"/>
    <x v="0"/>
    <s v="Raspagem, Calafetação, polimento e aplicação de Bona Anti - Chama alto tráfego, em 3 lances de escadas"/>
    <x v="1"/>
    <x v="1"/>
    <x v="701"/>
    <x v="143"/>
    <x v="1362"/>
    <x v="1059"/>
    <n v="12500"/>
    <x v="84"/>
    <s v="dez-2025"/>
    <x v="53"/>
    <x v="2"/>
    <x v="0"/>
    <x v="5"/>
    <x v="102"/>
    <s v="ENTREGUE"/>
    <x v="1"/>
    <m/>
  </r>
  <r>
    <d v="2025-12-01T00:00:00"/>
    <x v="46"/>
    <x v="1"/>
    <x v="0"/>
    <s v="PAINEL RU 12,5X1200X1800MM"/>
    <x v="17"/>
    <x v="1"/>
    <x v="702"/>
    <x v="16"/>
    <x v="1363"/>
    <x v="813"/>
    <n v="714.48"/>
    <x v="84"/>
    <s v="dez-2025"/>
    <x v="3"/>
    <x v="0"/>
    <x v="1"/>
    <x v="4"/>
    <x v="101"/>
    <s v="ENTREGUE"/>
    <x v="1"/>
    <m/>
  </r>
  <r>
    <d v="2025-12-01T00:00:00"/>
    <x v="7"/>
    <x v="1"/>
    <x v="1"/>
    <s v="RODIZIO "/>
    <x v="2"/>
    <x v="1"/>
    <x v="703"/>
    <x v="54"/>
    <x v="1273"/>
    <x v="254"/>
    <n v="90"/>
    <x v="84"/>
    <s v="dez-2025"/>
    <x v="26"/>
    <x v="0"/>
    <x v="0"/>
    <x v="1"/>
    <x v="98"/>
    <s v="ENTREGUE"/>
    <x v="1"/>
    <m/>
  </r>
  <r>
    <d v="2025-12-01T00:00:00"/>
    <x v="46"/>
    <x v="1"/>
    <x v="0"/>
    <s v="SARRAFO DE PINUS 7CM X 2CM X 3MT"/>
    <x v="5"/>
    <x v="1"/>
    <x v="704"/>
    <x v="63"/>
    <x v="1364"/>
    <x v="1060"/>
    <n v="359.5"/>
    <x v="84"/>
    <s v="dez-2025"/>
    <x v="19"/>
    <x v="0"/>
    <x v="0"/>
    <x v="2"/>
    <x v="100"/>
    <s v="ENTREGUE"/>
    <x v="1"/>
    <m/>
  </r>
  <r>
    <d v="2025-12-01T00:00:00"/>
    <x v="46"/>
    <x v="1"/>
    <x v="0"/>
    <s v="SARRAFO DE PINUS 5CM X 2CM X 3MT"/>
    <x v="28"/>
    <x v="1"/>
    <x v="704"/>
    <x v="63"/>
    <x v="1365"/>
    <x v="1061"/>
    <n v="74.7"/>
    <x v="84"/>
    <s v="dez-2025"/>
    <x v="19"/>
    <x v="0"/>
    <x v="0"/>
    <x v="2"/>
    <x v="100"/>
    <s v="ENTREGUE"/>
    <x v="1"/>
    <m/>
  </r>
  <r>
    <d v="2025-12-02T00:00:00"/>
    <x v="18"/>
    <x v="2"/>
    <x v="0"/>
    <s v="CAÇAMBA "/>
    <x v="1"/>
    <x v="1"/>
    <x v="705"/>
    <x v="85"/>
    <x v="214"/>
    <x v="43"/>
    <n v="350"/>
    <x v="85"/>
    <s v="dez-2025"/>
    <x v="5"/>
    <x v="0"/>
    <x v="0"/>
    <x v="1"/>
    <x v="100"/>
    <s v="ENTREGUE"/>
    <x v="1"/>
    <m/>
  </r>
  <r>
    <d v="2025-12-02T00:00:00"/>
    <x v="46"/>
    <x v="1"/>
    <x v="3"/>
    <s v="TUPAN ASS.UNIV PP EXPORT CONV BR"/>
    <x v="1"/>
    <x v="1"/>
    <x v="706"/>
    <x v="3"/>
    <x v="559"/>
    <x v="454"/>
    <n v="83.54"/>
    <x v="85"/>
    <s v="dez-2025"/>
    <x v="3"/>
    <x v="0"/>
    <x v="1"/>
    <x v="1"/>
    <x v="100"/>
    <s v="ENTREGUE"/>
    <x v="1"/>
    <m/>
  </r>
  <r>
    <d v="2025-12-02T00:00:00"/>
    <x v="46"/>
    <x v="1"/>
    <x v="3"/>
    <s v="AMANCO ADAPT. C/F C/ANEL SOLD. 50X1.1/2"/>
    <x v="1"/>
    <x v="1"/>
    <x v="706"/>
    <x v="3"/>
    <x v="1366"/>
    <x v="1062"/>
    <n v="19.38"/>
    <x v="85"/>
    <s v="dez-2025"/>
    <x v="3"/>
    <x v="0"/>
    <x v="1"/>
    <x v="1"/>
    <x v="100"/>
    <s v="ENTREGUE"/>
    <x v="1"/>
    <m/>
  </r>
  <r>
    <d v="2025-12-02T00:00:00"/>
    <x v="46"/>
    <x v="1"/>
    <x v="3"/>
    <s v="AMANCO ADAPT. C/F C/ANEL SOLD. 25X3/4"/>
    <x v="7"/>
    <x v="1"/>
    <x v="706"/>
    <x v="3"/>
    <x v="1367"/>
    <x v="1063"/>
    <n v="21.5"/>
    <x v="85"/>
    <s v="dez-2025"/>
    <x v="3"/>
    <x v="0"/>
    <x v="1"/>
    <x v="1"/>
    <x v="100"/>
    <s v="ENTREGUE"/>
    <x v="1"/>
    <m/>
  </r>
  <r>
    <d v="2025-12-02T00:00:00"/>
    <x v="46"/>
    <x v="1"/>
    <x v="3"/>
    <s v="GARDEN TORN.BOIA 3/4&quot; B.PLAST.11351NPE"/>
    <x v="1"/>
    <x v="1"/>
    <x v="706"/>
    <x v="3"/>
    <x v="1368"/>
    <x v="1064"/>
    <n v="51.7"/>
    <x v="85"/>
    <s v="dez-2025"/>
    <x v="3"/>
    <x v="0"/>
    <x v="1"/>
    <x v="1"/>
    <x v="100"/>
    <s v="ENTREGUE"/>
    <x v="1"/>
    <m/>
  </r>
  <r>
    <d v="2025-12-02T00:00:00"/>
    <x v="46"/>
    <x v="1"/>
    <x v="3"/>
    <s v="DECA BASE GAVETA 4509 202 3/4"/>
    <x v="1"/>
    <x v="1"/>
    <x v="706"/>
    <x v="3"/>
    <x v="118"/>
    <x v="1065"/>
    <n v="43.75"/>
    <x v="85"/>
    <s v="dez-2025"/>
    <x v="3"/>
    <x v="0"/>
    <x v="1"/>
    <x v="1"/>
    <x v="100"/>
    <s v="ENTREGUE"/>
    <x v="1"/>
    <m/>
  </r>
  <r>
    <d v="2025-12-02T00:00:00"/>
    <x v="46"/>
    <x v="1"/>
    <x v="3"/>
    <s v="DECA BASE GAVETA 4509 502 1.1/2"/>
    <x v="1"/>
    <x v="1"/>
    <x v="706"/>
    <x v="3"/>
    <x v="116"/>
    <x v="1066"/>
    <n v="115.94"/>
    <x v="85"/>
    <s v="dez-2025"/>
    <x v="3"/>
    <x v="0"/>
    <x v="1"/>
    <x v="1"/>
    <x v="100"/>
    <s v="ENTREGUE"/>
    <x v="1"/>
    <m/>
  </r>
  <r>
    <d v="2025-12-02T00:00:00"/>
    <x v="46"/>
    <x v="1"/>
    <x v="3"/>
    <s v="AMANCO ADAPT. CURTO SOLD. 25X3/4"/>
    <x v="7"/>
    <x v="1"/>
    <x v="706"/>
    <x v="3"/>
    <x v="133"/>
    <x v="62"/>
    <n v="1.6"/>
    <x v="85"/>
    <s v="dez-2025"/>
    <x v="3"/>
    <x v="0"/>
    <x v="1"/>
    <x v="1"/>
    <x v="100"/>
    <s v="ENTREGUE"/>
    <x v="1"/>
    <m/>
  </r>
  <r>
    <d v="2025-12-02T00:00:00"/>
    <x v="46"/>
    <x v="1"/>
    <x v="3"/>
    <s v="AMANCO ADAPT. CURTO SOLD. 50X1.1/2"/>
    <x v="7"/>
    <x v="1"/>
    <x v="706"/>
    <x v="3"/>
    <x v="132"/>
    <x v="951"/>
    <n v="21.16"/>
    <x v="85"/>
    <s v="dez-2025"/>
    <x v="3"/>
    <x v="0"/>
    <x v="1"/>
    <x v="1"/>
    <x v="100"/>
    <s v="ENTREGUE"/>
    <x v="1"/>
    <m/>
  </r>
  <r>
    <d v="2025-12-02T00:00:00"/>
    <x v="46"/>
    <x v="1"/>
    <x v="3"/>
    <s v="AMANCO ADESIVO PVC 850G"/>
    <x v="1"/>
    <x v="1"/>
    <x v="706"/>
    <x v="3"/>
    <x v="380"/>
    <x v="953"/>
    <n v="39.729999999999997"/>
    <x v="85"/>
    <s v="dez-2025"/>
    <x v="3"/>
    <x v="0"/>
    <x v="1"/>
    <x v="1"/>
    <x v="100"/>
    <s v="ENTREGUE"/>
    <x v="1"/>
    <m/>
  </r>
  <r>
    <d v="2025-12-02T00:00:00"/>
    <x v="46"/>
    <x v="1"/>
    <x v="3"/>
    <s v="AMANCO TUBO 6M MARROM SOLD. 25MM"/>
    <x v="4"/>
    <x v="8"/>
    <x v="706"/>
    <x v="3"/>
    <x v="19"/>
    <x v="992"/>
    <n v="9.66"/>
    <x v="85"/>
    <s v="dez-2025"/>
    <x v="3"/>
    <x v="0"/>
    <x v="1"/>
    <x v="1"/>
    <x v="100"/>
    <s v="ENTREGUE"/>
    <x v="1"/>
    <m/>
  </r>
  <r>
    <d v="2025-12-02T00:00:00"/>
    <x v="46"/>
    <x v="1"/>
    <x v="3"/>
    <s v="AMANCO JOELHO 90 SOLD. 50MM"/>
    <x v="4"/>
    <x v="1"/>
    <x v="706"/>
    <x v="3"/>
    <x v="1211"/>
    <x v="952"/>
    <n v="11.040000000000001"/>
    <x v="85"/>
    <s v="dez-2025"/>
    <x v="3"/>
    <x v="0"/>
    <x v="1"/>
    <x v="1"/>
    <x v="100"/>
    <s v="ENTREGUE"/>
    <x v="1"/>
    <m/>
  </r>
  <r>
    <d v="2025-12-02T00:00:00"/>
    <x v="46"/>
    <x v="1"/>
    <x v="3"/>
    <s v="AMANCO JOELHO 90 SOLD. 25MM"/>
    <x v="4"/>
    <x v="1"/>
    <x v="706"/>
    <x v="3"/>
    <x v="17"/>
    <x v="1067"/>
    <n v="1.71"/>
    <x v="85"/>
    <s v="dez-2025"/>
    <x v="3"/>
    <x v="0"/>
    <x v="1"/>
    <x v="1"/>
    <x v="100"/>
    <s v="ENTREGUE"/>
    <x v="1"/>
    <m/>
  </r>
  <r>
    <d v="2025-12-02T00:00:00"/>
    <x v="46"/>
    <x v="1"/>
    <x v="3"/>
    <s v="AMANCO LUVA SOLD. 50MM"/>
    <x v="1"/>
    <x v="1"/>
    <x v="706"/>
    <x v="3"/>
    <x v="10"/>
    <x v="1068"/>
    <n v="2.54"/>
    <x v="85"/>
    <s v="dez-2025"/>
    <x v="3"/>
    <x v="0"/>
    <x v="1"/>
    <x v="1"/>
    <x v="100"/>
    <s v="ENTREGUE"/>
    <x v="1"/>
    <m/>
  </r>
  <r>
    <d v="2025-12-02T00:00:00"/>
    <x v="46"/>
    <x v="1"/>
    <x v="3"/>
    <s v="AMANCO LUVA SOLD. 25MM"/>
    <x v="1"/>
    <x v="1"/>
    <x v="706"/>
    <x v="3"/>
    <x v="131"/>
    <x v="1067"/>
    <n v="0.56999999999999995"/>
    <x v="85"/>
    <s v="dez-2025"/>
    <x v="3"/>
    <x v="0"/>
    <x v="1"/>
    <x v="1"/>
    <x v="100"/>
    <s v="ENTREGUE"/>
    <x v="1"/>
    <m/>
  </r>
  <r>
    <d v="2025-12-02T00:00:00"/>
    <x v="33"/>
    <x v="2"/>
    <x v="1"/>
    <s v="CAÇAMBA "/>
    <x v="1"/>
    <x v="1"/>
    <x v="707"/>
    <x v="108"/>
    <x v="214"/>
    <x v="43"/>
    <n v="350"/>
    <x v="85"/>
    <s v="dez-2025"/>
    <x v="5"/>
    <x v="2"/>
    <x v="0"/>
    <x v="1"/>
    <x v="100"/>
    <s v="ENTREGUE"/>
    <x v="1"/>
    <m/>
  </r>
  <r>
    <d v="2025-12-02T00:00:00"/>
    <x v="43"/>
    <x v="2"/>
    <x v="1"/>
    <s v="CAÇAMBA "/>
    <x v="1"/>
    <x v="1"/>
    <x v="708"/>
    <x v="137"/>
    <x v="214"/>
    <x v="34"/>
    <n v="180"/>
    <x v="85"/>
    <s v="dez-2025"/>
    <x v="1"/>
    <x v="0"/>
    <x v="0"/>
    <x v="1"/>
    <x v="100"/>
    <s v="ENTREGUE"/>
    <x v="1"/>
    <m/>
  </r>
  <r>
    <d v="2025-12-02T00:00:00"/>
    <x v="20"/>
    <x v="1"/>
    <x v="0"/>
    <s v="FERRO 10.00MM 3/8 07.30KG CA50 12MT NACIONAL (RETA)"/>
    <x v="3"/>
    <x v="5"/>
    <x v="709"/>
    <x v="45"/>
    <x v="1369"/>
    <x v="1047"/>
    <n v="458"/>
    <x v="85"/>
    <s v="dez-2025"/>
    <x v="1"/>
    <x v="0"/>
    <x v="0"/>
    <x v="2"/>
    <x v="101"/>
    <s v="ENTREGUE"/>
    <x v="1"/>
    <m/>
  </r>
  <r>
    <d v="2025-12-02T00:00:00"/>
    <x v="20"/>
    <x v="1"/>
    <x v="0"/>
    <s v="MALHA POP 3.4 2.00X3.00MT 20X20 -Q45"/>
    <x v="7"/>
    <x v="1"/>
    <x v="709"/>
    <x v="45"/>
    <x v="1370"/>
    <x v="1054"/>
    <n v="83.58"/>
    <x v="85"/>
    <s v="dez-2025"/>
    <x v="1"/>
    <x v="0"/>
    <x v="0"/>
    <x v="2"/>
    <x v="101"/>
    <s v="ENTREGUE"/>
    <x v="1"/>
    <m/>
  </r>
  <r>
    <d v="2025-12-02T00:00:00"/>
    <x v="46"/>
    <x v="1"/>
    <x v="0"/>
    <s v="FORTLEV CX DAGUA PE. 500LT TP. ENCAIXE"/>
    <x v="1"/>
    <x v="1"/>
    <x v="710"/>
    <x v="63"/>
    <x v="1371"/>
    <x v="1069"/>
    <n v="284.72000000000003"/>
    <x v="85"/>
    <s v="dez-2025"/>
    <x v="19"/>
    <x v="0"/>
    <x v="0"/>
    <x v="2"/>
    <x v="101"/>
    <s v="ENTREGUE"/>
    <x v="1"/>
    <m/>
  </r>
  <r>
    <d v="2025-12-02T00:00:00"/>
    <x v="40"/>
    <x v="0"/>
    <x v="0"/>
    <s v="APOLLO EC ACETINADO 5 LTS"/>
    <x v="1"/>
    <x v="1"/>
    <x v="711"/>
    <x v="144"/>
    <x v="1372"/>
    <x v="195"/>
    <n v="300"/>
    <x v="85"/>
    <s v="dez-2025"/>
    <x v="5"/>
    <x v="0"/>
    <x v="1"/>
    <x v="1"/>
    <x v="100"/>
    <s v="ENTREGUE"/>
    <x v="1"/>
    <m/>
  </r>
  <r>
    <d v="2025-12-02T00:00:00"/>
    <x v="40"/>
    <x v="0"/>
    <x v="0"/>
    <s v="APOLLO SELAFIRE - COMPONENTE A"/>
    <x v="1"/>
    <x v="1"/>
    <x v="711"/>
    <x v="144"/>
    <x v="1373"/>
    <x v="588"/>
    <n v="520"/>
    <x v="85"/>
    <s v="dez-2025"/>
    <x v="5"/>
    <x v="0"/>
    <x v="1"/>
    <x v="1"/>
    <x v="100"/>
    <s v="ENTREGUE"/>
    <x v="1"/>
    <m/>
  </r>
  <r>
    <d v="2025-12-02T00:00:00"/>
    <x v="40"/>
    <x v="0"/>
    <x v="0"/>
    <s v="APOLLO SELAFIRE - COMPONENTE B"/>
    <x v="1"/>
    <x v="1"/>
    <x v="711"/>
    <x v="144"/>
    <x v="1374"/>
    <x v="179"/>
    <n v="80"/>
    <x v="85"/>
    <s v="dez-2025"/>
    <x v="5"/>
    <x v="0"/>
    <x v="1"/>
    <x v="1"/>
    <x v="100"/>
    <s v="ENTREGUE"/>
    <x v="1"/>
    <m/>
  </r>
  <r>
    <d v="2025-12-02T00:00:00"/>
    <x v="40"/>
    <x v="0"/>
    <x v="0"/>
    <s v="LIXA JUMBO 36 KLINGSPOR"/>
    <x v="9"/>
    <x v="1"/>
    <x v="711"/>
    <x v="144"/>
    <x v="1375"/>
    <x v="1070"/>
    <n v="270"/>
    <x v="85"/>
    <s v="dez-2025"/>
    <x v="5"/>
    <x v="0"/>
    <x v="1"/>
    <x v="1"/>
    <x v="100"/>
    <s v="ENTREGUE"/>
    <x v="1"/>
    <m/>
  </r>
  <r>
    <d v="2025-12-02T00:00:00"/>
    <x v="40"/>
    <x v="0"/>
    <x v="0"/>
    <s v="LIXA JUMBO 50 KLINSPOR"/>
    <x v="14"/>
    <x v="1"/>
    <x v="711"/>
    <x v="144"/>
    <x v="1376"/>
    <x v="202"/>
    <n v="200"/>
    <x v="85"/>
    <s v="dez-2025"/>
    <x v="5"/>
    <x v="0"/>
    <x v="1"/>
    <x v="1"/>
    <x v="100"/>
    <s v="ENTREGUE"/>
    <x v="1"/>
    <m/>
  </r>
  <r>
    <d v="2025-12-02T00:00:00"/>
    <x v="40"/>
    <x v="0"/>
    <x v="0"/>
    <s v="LIXA JUMBO 60 KLINGSPOR"/>
    <x v="14"/>
    <x v="1"/>
    <x v="711"/>
    <x v="144"/>
    <x v="1377"/>
    <x v="202"/>
    <n v="200"/>
    <x v="85"/>
    <s v="dez-2025"/>
    <x v="5"/>
    <x v="0"/>
    <x v="1"/>
    <x v="1"/>
    <x v="100"/>
    <s v="ENTREGUE"/>
    <x v="1"/>
    <m/>
  </r>
  <r>
    <d v="2025-12-03T00:00:00"/>
    <x v="45"/>
    <x v="2"/>
    <x v="0"/>
    <s v="KIT PORTAO BASC.N 1-COMPL-ROLDANA 3"/>
    <x v="1"/>
    <x v="1"/>
    <x v="712"/>
    <x v="36"/>
    <x v="1378"/>
    <x v="1071"/>
    <n v="126"/>
    <x v="86"/>
    <s v="dez-2025"/>
    <x v="3"/>
    <x v="0"/>
    <x v="0"/>
    <x v="1"/>
    <x v="101"/>
    <s v="ENTREGUE"/>
    <x v="1"/>
    <m/>
  </r>
  <r>
    <d v="2025-12-03T00:00:00"/>
    <x v="45"/>
    <x v="2"/>
    <x v="0"/>
    <s v="11.3 -CX.150X150-C/TAMP.3,0M - CH 16 - 23,20KG - PERFIL CAIXARIA CHAPA 16"/>
    <x v="141"/>
    <x v="1"/>
    <x v="712"/>
    <x v="36"/>
    <x v="1379"/>
    <x v="1040"/>
    <n v="221.56"/>
    <x v="86"/>
    <s v="dez-2025"/>
    <x v="3"/>
    <x v="0"/>
    <x v="0"/>
    <x v="1"/>
    <x v="101"/>
    <s v="ENTREGUE"/>
    <x v="1"/>
    <m/>
  </r>
  <r>
    <d v="2025-12-03T00:00:00"/>
    <x v="45"/>
    <x v="2"/>
    <x v="0"/>
    <s v="GUIA 55X45 3,0M CH14 7,30 KG - PERFIL CAIXARIA CHAPA 14"/>
    <x v="142"/>
    <x v="1"/>
    <x v="712"/>
    <x v="36"/>
    <x v="1380"/>
    <x v="1040"/>
    <n v="69.715000000000003"/>
    <x v="86"/>
    <s v="dez-2025"/>
    <x v="3"/>
    <x v="0"/>
    <x v="0"/>
    <x v="1"/>
    <x v="101"/>
    <s v="ENTREGUE"/>
    <x v="1"/>
    <m/>
  </r>
  <r>
    <d v="2025-12-03T00:00:00"/>
    <x v="45"/>
    <x v="2"/>
    <x v="0"/>
    <s v="CX PESO 120X120 1 MT - CH 18 - 4,6K P/MT - PERFIL CAIXARIA CHAPA 18"/>
    <x v="143"/>
    <x v="1"/>
    <x v="712"/>
    <x v="36"/>
    <x v="1381"/>
    <x v="1040"/>
    <n v="43.93"/>
    <x v="86"/>
    <s v="dez-2025"/>
    <x v="3"/>
    <x v="0"/>
    <x v="0"/>
    <x v="1"/>
    <x v="101"/>
    <s v="ENTREGUE"/>
    <x v="1"/>
    <m/>
  </r>
  <r>
    <d v="2025-12-03T00:00:00"/>
    <x v="20"/>
    <x v="1"/>
    <x v="0"/>
    <s v="CEMIX TORN.COZ.MESA B M 1267 C31 1/4V"/>
    <x v="4"/>
    <x v="1"/>
    <x v="713"/>
    <x v="3"/>
    <x v="1382"/>
    <x v="1072"/>
    <n v="154.56"/>
    <x v="86"/>
    <s v="dez-2025"/>
    <x v="3"/>
    <x v="0"/>
    <x v="0"/>
    <x v="2"/>
    <x v="102"/>
    <s v="ENTREGUE"/>
    <x v="1"/>
    <m/>
  </r>
  <r>
    <d v="2025-12-03T00:00:00"/>
    <x v="46"/>
    <x v="1"/>
    <x v="0"/>
    <s v="MALHA POP MEDIA Q 61 3 X 2 -15X15 3,40M 5,84 KG"/>
    <x v="23"/>
    <x v="1"/>
    <x v="714"/>
    <x v="36"/>
    <x v="1383"/>
    <x v="1073"/>
    <n v="1960.52"/>
    <x v="86"/>
    <s v="dez-2025"/>
    <x v="17"/>
    <x v="0"/>
    <x v="0"/>
    <x v="10"/>
    <x v="103"/>
    <s v="ENTREGUE"/>
    <x v="1"/>
    <m/>
  </r>
  <r>
    <d v="2025-12-03T00:00:00"/>
    <x v="9"/>
    <x v="1"/>
    <x v="1"/>
    <s v="CAÇAMBA "/>
    <x v="1"/>
    <x v="1"/>
    <x v="715"/>
    <x v="17"/>
    <x v="214"/>
    <x v="56"/>
    <n v="440"/>
    <x v="86"/>
    <s v="dez-2025"/>
    <x v="9"/>
    <x v="0"/>
    <x v="0"/>
    <x v="2"/>
    <x v="102"/>
    <s v="ENTREGUE"/>
    <x v="1"/>
    <m/>
  </r>
  <r>
    <d v="2025-12-03T00:00:00"/>
    <x v="9"/>
    <x v="1"/>
    <x v="6"/>
    <s v="TINTA PISO CINZA 18L FUTURA"/>
    <x v="2"/>
    <x v="14"/>
    <x v="716"/>
    <x v="29"/>
    <x v="534"/>
    <x v="107"/>
    <n v="960"/>
    <x v="86"/>
    <s v="dez-2025"/>
    <x v="33"/>
    <x v="0"/>
    <x v="0"/>
    <x v="2"/>
    <x v="102"/>
    <s v="ENTREGUE"/>
    <x v="1"/>
    <m/>
  </r>
  <r>
    <d v="2025-12-03T00:00:00"/>
    <x v="9"/>
    <x v="1"/>
    <x v="6"/>
    <s v="FUTURIT ESMALTE BRI GELO 3,6L STANDARD FUTURA"/>
    <x v="2"/>
    <x v="6"/>
    <x v="716"/>
    <x v="29"/>
    <x v="1384"/>
    <x v="111"/>
    <n v="356"/>
    <x v="86"/>
    <s v="dez-2025"/>
    <x v="33"/>
    <x v="0"/>
    <x v="0"/>
    <x v="2"/>
    <x v="102"/>
    <s v="ENTREGUE"/>
    <x v="1"/>
    <m/>
  </r>
  <r>
    <d v="2025-12-03T00:00:00"/>
    <x v="9"/>
    <x v="1"/>
    <x v="0"/>
    <s v="SOLEIRAS "/>
    <x v="14"/>
    <x v="1"/>
    <x v="717"/>
    <x v="64"/>
    <x v="1354"/>
    <x v="1053"/>
    <n v="235"/>
    <x v="86"/>
    <s v="dez-2025"/>
    <x v="5"/>
    <x v="0"/>
    <x v="1"/>
    <x v="4"/>
    <x v="104"/>
    <s v="ENTREGUE"/>
    <x v="1"/>
    <m/>
  </r>
  <r>
    <d v="2025-12-03T00:00:00"/>
    <x v="9"/>
    <x v="1"/>
    <x v="0"/>
    <s v="GRAMA ESMERALDA "/>
    <x v="15"/>
    <x v="3"/>
    <x v="718"/>
    <x v="88"/>
    <x v="878"/>
    <x v="1074"/>
    <n v="799.99999800000001"/>
    <x v="86"/>
    <s v="dez-2025"/>
    <x v="5"/>
    <x v="0"/>
    <x v="0"/>
    <x v="8"/>
    <x v="105"/>
    <s v="ENTREGUE"/>
    <x v="1"/>
    <m/>
  </r>
  <r>
    <d v="2025-12-03T00:00:00"/>
    <x v="27"/>
    <x v="2"/>
    <x v="0"/>
    <s v="CABO FLEX HEPR 1KV 95MM PT"/>
    <x v="40"/>
    <x v="8"/>
    <x v="719"/>
    <x v="145"/>
    <x v="1385"/>
    <x v="1075"/>
    <n v="7118.1"/>
    <x v="86"/>
    <s v="dez-2025"/>
    <x v="14"/>
    <x v="0"/>
    <x v="1"/>
    <x v="2"/>
    <x v="102"/>
    <s v="ENTREGUE"/>
    <x v="1"/>
    <m/>
  </r>
  <r>
    <d v="2025-12-03T00:00:00"/>
    <x v="27"/>
    <x v="2"/>
    <x v="0"/>
    <s v="CABO FLEX HEPR 1KV 95MM VD"/>
    <x v="15"/>
    <x v="8"/>
    <x v="719"/>
    <x v="145"/>
    <x v="1386"/>
    <x v="1075"/>
    <n v="2372.7000000000003"/>
    <x v="86"/>
    <s v="dez-2025"/>
    <x v="14"/>
    <x v="0"/>
    <x v="1"/>
    <x v="2"/>
    <x v="102"/>
    <s v="ENTREGUE"/>
    <x v="1"/>
    <m/>
  </r>
  <r>
    <d v="2025-12-03T00:00:00"/>
    <x v="27"/>
    <x v="2"/>
    <x v="0"/>
    <s v="CABO FLEX HEPR ATOX 1KV 95MM AZ CL"/>
    <x v="15"/>
    <x v="8"/>
    <x v="719"/>
    <x v="145"/>
    <x v="1387"/>
    <x v="1075"/>
    <n v="2372.7000000000003"/>
    <x v="86"/>
    <s v="dez-2025"/>
    <x v="14"/>
    <x v="0"/>
    <x v="1"/>
    <x v="2"/>
    <x v="102"/>
    <s v="ENTREGUE"/>
    <x v="1"/>
    <m/>
  </r>
  <r>
    <d v="2025-12-03T00:00:00"/>
    <x v="27"/>
    <x v="2"/>
    <x v="0"/>
    <s v="CABO FLEX 750V 16MM VM"/>
    <x v="102"/>
    <x v="8"/>
    <x v="719"/>
    <x v="145"/>
    <x v="1388"/>
    <x v="1076"/>
    <n v="1660.8"/>
    <x v="86"/>
    <s v="dez-2025"/>
    <x v="14"/>
    <x v="0"/>
    <x v="1"/>
    <x v="2"/>
    <x v="102"/>
    <s v="ENTREGUE"/>
    <x v="1"/>
    <m/>
  </r>
  <r>
    <d v="2025-12-03T00:00:00"/>
    <x v="27"/>
    <x v="2"/>
    <x v="0"/>
    <s v="CABO FLEX 750V 16MM VD"/>
    <x v="24"/>
    <x v="8"/>
    <x v="719"/>
    <x v="145"/>
    <x v="875"/>
    <x v="1076"/>
    <n v="553.6"/>
    <x v="86"/>
    <s v="dez-2025"/>
    <x v="14"/>
    <x v="0"/>
    <x v="1"/>
    <x v="2"/>
    <x v="102"/>
    <s v="ENTREGUE"/>
    <x v="1"/>
    <m/>
  </r>
  <r>
    <d v="2025-12-03T00:00:00"/>
    <x v="27"/>
    <x v="2"/>
    <x v="0"/>
    <s v="CABO FLEX 750V 16MM AZ CL"/>
    <x v="24"/>
    <x v="8"/>
    <x v="719"/>
    <x v="145"/>
    <x v="877"/>
    <x v="1076"/>
    <n v="553.6"/>
    <x v="86"/>
    <s v="dez-2025"/>
    <x v="14"/>
    <x v="0"/>
    <x v="1"/>
    <x v="2"/>
    <x v="102"/>
    <s v="ENTREGUE"/>
    <x v="1"/>
    <m/>
  </r>
  <r>
    <d v="2025-12-03T00:00:00"/>
    <x v="27"/>
    <x v="2"/>
    <x v="0"/>
    <s v="CABO FLEX 750V 2,5MM PT"/>
    <x v="144"/>
    <x v="8"/>
    <x v="719"/>
    <x v="145"/>
    <x v="514"/>
    <x v="92"/>
    <n v="1000"/>
    <x v="86"/>
    <s v="dez-2025"/>
    <x v="14"/>
    <x v="0"/>
    <x v="1"/>
    <x v="2"/>
    <x v="102"/>
    <s v="ENTREGUE"/>
    <x v="1"/>
    <m/>
  </r>
  <r>
    <d v="2025-12-03T00:00:00"/>
    <x v="27"/>
    <x v="2"/>
    <x v="0"/>
    <s v="CABO FLEX 750V 2,5MM BR"/>
    <x v="144"/>
    <x v="8"/>
    <x v="719"/>
    <x v="145"/>
    <x v="512"/>
    <x v="92"/>
    <n v="1000"/>
    <x v="86"/>
    <s v="dez-2025"/>
    <x v="14"/>
    <x v="0"/>
    <x v="1"/>
    <x v="2"/>
    <x v="102"/>
    <s v="ENTREGUE"/>
    <x v="1"/>
    <m/>
  </r>
  <r>
    <d v="2025-12-03T00:00:00"/>
    <x v="27"/>
    <x v="2"/>
    <x v="0"/>
    <s v="CABO FLEX 750V 2,5MM VD"/>
    <x v="144"/>
    <x v="8"/>
    <x v="719"/>
    <x v="145"/>
    <x v="1389"/>
    <x v="92"/>
    <n v="1000"/>
    <x v="86"/>
    <s v="dez-2025"/>
    <x v="14"/>
    <x v="0"/>
    <x v="1"/>
    <x v="2"/>
    <x v="102"/>
    <s v="ENTREGUE"/>
    <x v="1"/>
    <m/>
  </r>
  <r>
    <d v="2025-12-03T00:00:00"/>
    <x v="27"/>
    <x v="2"/>
    <x v="0"/>
    <s v="CABO FLEX 750V 2,5MM AZ CL"/>
    <x v="144"/>
    <x v="8"/>
    <x v="719"/>
    <x v="145"/>
    <x v="517"/>
    <x v="92"/>
    <n v="1000"/>
    <x v="86"/>
    <s v="dez-2025"/>
    <x v="14"/>
    <x v="0"/>
    <x v="1"/>
    <x v="2"/>
    <x v="102"/>
    <s v="ENTREGUE"/>
    <x v="1"/>
    <m/>
  </r>
  <r>
    <d v="2025-12-03T00:00:00"/>
    <x v="27"/>
    <x v="2"/>
    <x v="0"/>
    <s v="CURVA GALV 90G 3"/>
    <x v="7"/>
    <x v="1"/>
    <x v="720"/>
    <x v="5"/>
    <x v="737"/>
    <x v="1077"/>
    <n v="141.80000000000001"/>
    <x v="86"/>
    <s v="dez-2025"/>
    <x v="14"/>
    <x v="0"/>
    <x v="1"/>
    <x v="2"/>
    <x v="102"/>
    <s v="ENTREGUE"/>
    <x v="1"/>
    <m/>
  </r>
  <r>
    <d v="2025-12-03T00:00:00"/>
    <x v="27"/>
    <x v="2"/>
    <x v="0"/>
    <s v="UNIDUT RETO ALUM 3"/>
    <x v="3"/>
    <x v="1"/>
    <x v="720"/>
    <x v="5"/>
    <x v="736"/>
    <x v="1078"/>
    <n v="619.79999999999995"/>
    <x v="86"/>
    <s v="dez-2025"/>
    <x v="14"/>
    <x v="0"/>
    <x v="1"/>
    <x v="2"/>
    <x v="102"/>
    <s v="ENTREGUE"/>
    <x v="1"/>
    <m/>
  </r>
  <r>
    <d v="2025-12-03T00:00:00"/>
    <x v="27"/>
    <x v="2"/>
    <x v="0"/>
    <s v="UNIDUT CONICO ALUM 3"/>
    <x v="0"/>
    <x v="1"/>
    <x v="720"/>
    <x v="5"/>
    <x v="326"/>
    <x v="1079"/>
    <n v="627"/>
    <x v="86"/>
    <s v="dez-2025"/>
    <x v="14"/>
    <x v="0"/>
    <x v="1"/>
    <x v="2"/>
    <x v="102"/>
    <s v="ENTREGUE"/>
    <x v="1"/>
    <m/>
  </r>
  <r>
    <d v="2025-12-03T00:00:00"/>
    <x v="27"/>
    <x v="2"/>
    <x v="0"/>
    <s v="SEALTUBO C/ CAPA 3 PT RL C/10MT"/>
    <x v="1"/>
    <x v="1"/>
    <x v="720"/>
    <x v="5"/>
    <x v="1390"/>
    <x v="1080"/>
    <n v="716"/>
    <x v="86"/>
    <s v="dez-2025"/>
    <x v="14"/>
    <x v="0"/>
    <x v="1"/>
    <x v="2"/>
    <x v="102"/>
    <s v="ENTREGUE"/>
    <x v="1"/>
    <m/>
  </r>
  <r>
    <d v="2025-12-03T00:00:00"/>
    <x v="27"/>
    <x v="2"/>
    <x v="0"/>
    <s v="ABRACADEIRA GALV D C/CUNHA 3"/>
    <x v="0"/>
    <x v="1"/>
    <x v="720"/>
    <x v="5"/>
    <x v="735"/>
    <x v="1081"/>
    <n v="68"/>
    <x v="86"/>
    <s v="dez-2025"/>
    <x v="14"/>
    <x v="0"/>
    <x v="1"/>
    <x v="2"/>
    <x v="102"/>
    <s v="ENTREGUE"/>
    <x v="1"/>
    <m/>
  </r>
  <r>
    <d v="2025-12-03T00:00:00"/>
    <x v="27"/>
    <x v="2"/>
    <x v="0"/>
    <s v="MAO FRANCESA REFORCADA 150MM"/>
    <x v="3"/>
    <x v="1"/>
    <x v="720"/>
    <x v="5"/>
    <x v="1391"/>
    <x v="252"/>
    <n v="300"/>
    <x v="86"/>
    <s v="dez-2025"/>
    <x v="14"/>
    <x v="0"/>
    <x v="1"/>
    <x v="2"/>
    <x v="102"/>
    <s v="ENTREGUE"/>
    <x v="1"/>
    <m/>
  </r>
  <r>
    <d v="2025-12-03T00:00:00"/>
    <x v="27"/>
    <x v="2"/>
    <x v="0"/>
    <s v="TERMINAL COMPRESSAO 95MM 1F1C M10"/>
    <x v="9"/>
    <x v="1"/>
    <x v="720"/>
    <x v="5"/>
    <x v="1392"/>
    <x v="100"/>
    <n v="49.800000000000004"/>
    <x v="86"/>
    <s v="dez-2025"/>
    <x v="14"/>
    <x v="0"/>
    <x v="1"/>
    <x v="2"/>
    <x v="102"/>
    <s v="ENTREGUE"/>
    <x v="1"/>
    <m/>
  </r>
  <r>
    <d v="2025-12-03T00:00:00"/>
    <x v="27"/>
    <x v="2"/>
    <x v="0"/>
    <s v="CONECTOR SPLITBOLT 95MM"/>
    <x v="14"/>
    <x v="1"/>
    <x v="720"/>
    <x v="5"/>
    <x v="1393"/>
    <x v="745"/>
    <n v="167.5"/>
    <x v="86"/>
    <s v="dez-2025"/>
    <x v="14"/>
    <x v="0"/>
    <x v="1"/>
    <x v="2"/>
    <x v="102"/>
    <s v="ENTREGUE"/>
    <x v="1"/>
    <m/>
  </r>
  <r>
    <d v="2025-12-03T00:00:00"/>
    <x v="27"/>
    <x v="2"/>
    <x v="0"/>
    <s v="ELETRODUTO GALV MED 1 (0,75) C/LV"/>
    <x v="2"/>
    <x v="1"/>
    <x v="720"/>
    <x v="5"/>
    <x v="1394"/>
    <x v="352"/>
    <n v="64.400000000000006"/>
    <x v="86"/>
    <s v="dez-2025"/>
    <x v="14"/>
    <x v="0"/>
    <x v="1"/>
    <x v="2"/>
    <x v="102"/>
    <s v="ENTREGUE"/>
    <x v="1"/>
    <m/>
  </r>
  <r>
    <d v="2025-12-03T00:00:00"/>
    <x v="27"/>
    <x v="2"/>
    <x v="0"/>
    <s v="UNIDUT CONICO ALUM 1"/>
    <x v="3"/>
    <x v="1"/>
    <x v="720"/>
    <x v="5"/>
    <x v="1395"/>
    <x v="1082"/>
    <n v="31.5"/>
    <x v="86"/>
    <s v="dez-2025"/>
    <x v="14"/>
    <x v="0"/>
    <x v="1"/>
    <x v="2"/>
    <x v="102"/>
    <s v="ENTREGUE"/>
    <x v="1"/>
    <m/>
  </r>
  <r>
    <d v="2025-12-03T00:00:00"/>
    <x v="27"/>
    <x v="2"/>
    <x v="0"/>
    <s v="ABRACADEIRA GALV D C/CUNHA 1"/>
    <x v="3"/>
    <x v="1"/>
    <x v="720"/>
    <x v="5"/>
    <x v="1069"/>
    <x v="1083"/>
    <n v="5.5"/>
    <x v="86"/>
    <s v="dez-2025"/>
    <x v="14"/>
    <x v="0"/>
    <x v="1"/>
    <x v="2"/>
    <x v="102"/>
    <s v="ENTREGUE"/>
    <x v="1"/>
    <m/>
  </r>
  <r>
    <d v="2025-12-03T00:00:00"/>
    <x v="27"/>
    <x v="2"/>
    <x v="0"/>
    <s v="CONDULETE ALUM MULTI X 3/4 S/T"/>
    <x v="23"/>
    <x v="1"/>
    <x v="720"/>
    <x v="5"/>
    <x v="88"/>
    <x v="498"/>
    <n v="282.90000000000003"/>
    <x v="86"/>
    <s v="dez-2025"/>
    <x v="14"/>
    <x v="0"/>
    <x v="1"/>
    <x v="2"/>
    <x v="102"/>
    <s v="ENTREGUE"/>
    <x v="1"/>
    <m/>
  </r>
  <r>
    <d v="2025-12-03T00:00:00"/>
    <x v="27"/>
    <x v="2"/>
    <x v="0"/>
    <s v="UNIDUT RETO ALUM 3/4"/>
    <x v="24"/>
    <x v="1"/>
    <x v="720"/>
    <x v="5"/>
    <x v="90"/>
    <x v="60"/>
    <n v="112"/>
    <x v="86"/>
    <s v="dez-2025"/>
    <x v="14"/>
    <x v="0"/>
    <x v="1"/>
    <x v="2"/>
    <x v="102"/>
    <s v="ENTREGUE"/>
    <x v="1"/>
    <m/>
  </r>
  <r>
    <d v="2025-12-03T00:00:00"/>
    <x v="27"/>
    <x v="2"/>
    <x v="0"/>
    <s v="TERMINAL COMPRESSAO 16MM 1F1C M5"/>
    <x v="9"/>
    <x v="1"/>
    <x v="720"/>
    <x v="5"/>
    <x v="1051"/>
    <x v="1084"/>
    <n v="8.1000000000000014"/>
    <x v="86"/>
    <s v="dez-2025"/>
    <x v="14"/>
    <x v="0"/>
    <x v="1"/>
    <x v="2"/>
    <x v="102"/>
    <s v="ENTREGUE"/>
    <x v="1"/>
    <m/>
  </r>
  <r>
    <d v="2025-12-03T00:00:00"/>
    <x v="27"/>
    <x v="2"/>
    <x v="0"/>
    <s v="CONDULETE ALUM MULTIPLO X 2 C/T S/PINT"/>
    <x v="3"/>
    <x v="1"/>
    <x v="720"/>
    <x v="5"/>
    <x v="503"/>
    <x v="1085"/>
    <n v="599"/>
    <x v="86"/>
    <s v="dez-2025"/>
    <x v="14"/>
    <x v="0"/>
    <x v="1"/>
    <x v="2"/>
    <x v="102"/>
    <s v="ENTREGUE"/>
    <x v="1"/>
    <m/>
  </r>
  <r>
    <d v="2025-12-03T00:00:00"/>
    <x v="27"/>
    <x v="2"/>
    <x v="0"/>
    <s v="UNIDUT RETO ALUM 2"/>
    <x v="3"/>
    <x v="1"/>
    <x v="720"/>
    <x v="5"/>
    <x v="323"/>
    <x v="1086"/>
    <n v="143"/>
    <x v="86"/>
    <s v="dez-2025"/>
    <x v="14"/>
    <x v="0"/>
    <x v="1"/>
    <x v="2"/>
    <x v="102"/>
    <s v="ENTREGUE"/>
    <x v="1"/>
    <m/>
  </r>
  <r>
    <d v="2025-12-03T00:00:00"/>
    <x v="27"/>
    <x v="2"/>
    <x v="0"/>
    <s v="ABRACADEIRA D C/CUNHA 2 GF"/>
    <x v="15"/>
    <x v="1"/>
    <x v="720"/>
    <x v="5"/>
    <x v="1396"/>
    <x v="92"/>
    <n v="60"/>
    <x v="86"/>
    <s v="dez-2025"/>
    <x v="14"/>
    <x v="0"/>
    <x v="1"/>
    <x v="2"/>
    <x v="102"/>
    <s v="ENTREGUE"/>
    <x v="1"/>
    <m/>
  </r>
  <r>
    <d v="2025-12-03T00:00:00"/>
    <x v="27"/>
    <x v="2"/>
    <x v="0"/>
    <s v="ELETRODUTO GALV MED 2 (0,75)C/LV"/>
    <x v="17"/>
    <x v="1"/>
    <x v="720"/>
    <x v="5"/>
    <x v="23"/>
    <x v="1087"/>
    <n v="616.79999999999995"/>
    <x v="86"/>
    <s v="dez-2025"/>
    <x v="14"/>
    <x v="0"/>
    <x v="1"/>
    <x v="2"/>
    <x v="102"/>
    <s v="ENTREGUE"/>
    <x v="1"/>
    <m/>
  </r>
  <r>
    <d v="2025-12-03T00:00:00"/>
    <x v="27"/>
    <x v="2"/>
    <x v="0"/>
    <s v="ELETRODUTO GALV LEVE 3/4 (0,50) C/LV"/>
    <x v="24"/>
    <x v="1"/>
    <x v="720"/>
    <x v="5"/>
    <x v="86"/>
    <x v="1088"/>
    <n v="632"/>
    <x v="86"/>
    <s v="dez-2025"/>
    <x v="14"/>
    <x v="0"/>
    <x v="1"/>
    <x v="2"/>
    <x v="102"/>
    <s v="ENTREGUE"/>
    <x v="1"/>
    <m/>
  </r>
  <r>
    <d v="2025-12-03T00:00:00"/>
    <x v="27"/>
    <x v="2"/>
    <x v="0"/>
    <s v="BUCHA S8 PARAFUSO PVC"/>
    <x v="11"/>
    <x v="1"/>
    <x v="720"/>
    <x v="5"/>
    <x v="423"/>
    <x v="1089"/>
    <n v="5"/>
    <x v="86"/>
    <s v="dez-2025"/>
    <x v="14"/>
    <x v="0"/>
    <x v="1"/>
    <x v="2"/>
    <x v="102"/>
    <s v="ENTREGUE"/>
    <x v="1"/>
    <m/>
  </r>
  <r>
    <d v="2025-12-03T00:00:00"/>
    <x v="27"/>
    <x v="2"/>
    <x v="0"/>
    <s v="PARAFUSO SEXTAVADO 3/16X60MM P/BUCHA S08"/>
    <x v="11"/>
    <x v="1"/>
    <x v="720"/>
    <x v="5"/>
    <x v="424"/>
    <x v="417"/>
    <n v="17"/>
    <x v="86"/>
    <s v="dez-2025"/>
    <x v="14"/>
    <x v="0"/>
    <x v="1"/>
    <x v="2"/>
    <x v="102"/>
    <s v="ENTREGUE"/>
    <x v="1"/>
    <m/>
  </r>
  <r>
    <d v="2025-12-03T00:00:00"/>
    <x v="27"/>
    <x v="2"/>
    <x v="0"/>
    <s v="BUCHA S10 PARAFUSO PVC"/>
    <x v="5"/>
    <x v="1"/>
    <x v="720"/>
    <x v="5"/>
    <x v="1397"/>
    <x v="448"/>
    <n v="6"/>
    <x v="86"/>
    <s v="dez-2025"/>
    <x v="14"/>
    <x v="0"/>
    <x v="1"/>
    <x v="2"/>
    <x v="102"/>
    <s v="ENTREGUE"/>
    <x v="1"/>
    <m/>
  </r>
  <r>
    <d v="2025-12-03T00:00:00"/>
    <x v="27"/>
    <x v="2"/>
    <x v="0"/>
    <s v="PARAFUSO SEXTAVADO SOB 1/4X50MM BUCH S10"/>
    <x v="5"/>
    <x v="1"/>
    <x v="720"/>
    <x v="5"/>
    <x v="1398"/>
    <x v="1090"/>
    <n v="12"/>
    <x v="86"/>
    <s v="dez-2025"/>
    <x v="14"/>
    <x v="0"/>
    <x v="1"/>
    <x v="2"/>
    <x v="102"/>
    <s v="ENTREGUE"/>
    <x v="1"/>
    <m/>
  </r>
  <r>
    <d v="2025-12-03T00:00:00"/>
    <x v="27"/>
    <x v="2"/>
    <x v="0"/>
    <s v="FITA AUTO FUSAO 19MM X 10MM FITEC"/>
    <x v="1"/>
    <x v="1"/>
    <x v="720"/>
    <x v="5"/>
    <x v="816"/>
    <x v="1091"/>
    <n v="30.2"/>
    <x v="86"/>
    <s v="dez-2025"/>
    <x v="14"/>
    <x v="0"/>
    <x v="1"/>
    <x v="2"/>
    <x v="102"/>
    <s v="ENTREGUE"/>
    <x v="1"/>
    <m/>
  </r>
  <r>
    <d v="2025-12-03T00:00:00"/>
    <x v="27"/>
    <x v="2"/>
    <x v="0"/>
    <s v="FITA ISOLANTE 18MMX20M PT FITECK"/>
    <x v="3"/>
    <x v="1"/>
    <x v="720"/>
    <x v="5"/>
    <x v="580"/>
    <x v="612"/>
    <n v="71"/>
    <x v="86"/>
    <s v="dez-2025"/>
    <x v="14"/>
    <x v="0"/>
    <x v="1"/>
    <x v="2"/>
    <x v="102"/>
    <s v="ENTREGUE"/>
    <x v="1"/>
    <m/>
  </r>
  <r>
    <d v="2025-12-03T00:00:00"/>
    <x v="27"/>
    <x v="2"/>
    <x v="0"/>
    <s v="UNIDUT CONICO ALUM 2"/>
    <x v="3"/>
    <x v="1"/>
    <x v="720"/>
    <x v="5"/>
    <x v="1399"/>
    <x v="537"/>
    <n v="126.5"/>
    <x v="86"/>
    <s v="dez-2025"/>
    <x v="14"/>
    <x v="0"/>
    <x v="1"/>
    <x v="2"/>
    <x v="102"/>
    <s v="ENTREGUE"/>
    <x v="1"/>
    <m/>
  </r>
  <r>
    <d v="2025-12-03T00:00:00"/>
    <x v="27"/>
    <x v="2"/>
    <x v="0"/>
    <s v="UNIDUT RETO ALUM 1"/>
    <x v="14"/>
    <x v="1"/>
    <x v="720"/>
    <x v="5"/>
    <x v="1400"/>
    <x v="278"/>
    <n v="19.5"/>
    <x v="86"/>
    <s v="dez-2025"/>
    <x v="14"/>
    <x v="0"/>
    <x v="1"/>
    <x v="2"/>
    <x v="102"/>
    <s v="ENTREGUE"/>
    <x v="1"/>
    <m/>
  </r>
  <r>
    <d v="2025-12-03T00:00:00"/>
    <x v="27"/>
    <x v="2"/>
    <x v="0"/>
    <s v="CONDULETE MULT X 3&quot; C/TP E TP DM 300X -"/>
    <x v="3"/>
    <x v="1"/>
    <x v="721"/>
    <x v="146"/>
    <x v="1401"/>
    <x v="1092"/>
    <n v="1687.8999999999999"/>
    <x v="86"/>
    <s v="dez-2025"/>
    <x v="3"/>
    <x v="0"/>
    <x v="0"/>
    <x v="2"/>
    <x v="102"/>
    <s v="ENTREGUE"/>
    <x v="1"/>
    <m/>
  </r>
  <r>
    <d v="2025-12-04T00:00:00"/>
    <x v="18"/>
    <x v="2"/>
    <x v="0"/>
    <s v="ROLO LA ZERO RESPINGO 23 CM"/>
    <x v="7"/>
    <x v="1"/>
    <x v="722"/>
    <x v="22"/>
    <x v="1402"/>
    <x v="928"/>
    <n v="19"/>
    <x v="87"/>
    <s v="dez-2025"/>
    <x v="5"/>
    <x v="0"/>
    <x v="0"/>
    <x v="1"/>
    <x v="102"/>
    <s v="ENTREGUE"/>
    <x v="1"/>
    <m/>
  </r>
  <r>
    <d v="2025-12-04T00:00:00"/>
    <x v="18"/>
    <x v="2"/>
    <x v="0"/>
    <s v="GARFO P/ROLO 23CM C/BUCHA"/>
    <x v="1"/>
    <x v="1"/>
    <x v="722"/>
    <x v="22"/>
    <x v="1403"/>
    <x v="1093"/>
    <n v="8.8699999999999992"/>
    <x v="87"/>
    <s v="dez-2025"/>
    <x v="5"/>
    <x v="0"/>
    <x v="0"/>
    <x v="1"/>
    <x v="102"/>
    <s v="ENTREGUE"/>
    <x v="1"/>
    <m/>
  </r>
  <r>
    <d v="2025-12-04T00:00:00"/>
    <x v="18"/>
    <x v="2"/>
    <x v="0"/>
    <s v="GARFO P/ROLO 23CM C/BUCHA"/>
    <x v="1"/>
    <x v="1"/>
    <x v="722"/>
    <x v="22"/>
    <x v="1403"/>
    <x v="299"/>
    <n v="339.9"/>
    <x v="87"/>
    <s v="dez-2025"/>
    <x v="5"/>
    <x v="0"/>
    <x v="0"/>
    <x v="1"/>
    <x v="102"/>
    <s v="ENTREGUE"/>
    <x v="1"/>
    <m/>
  </r>
  <r>
    <d v="2025-12-04T00:00:00"/>
    <x v="33"/>
    <x v="2"/>
    <x v="0"/>
    <s v="ARGAMASSA ACI KOLATOP 20KG"/>
    <x v="28"/>
    <x v="0"/>
    <x v="723"/>
    <x v="22"/>
    <x v="1404"/>
    <x v="112"/>
    <n v="195"/>
    <x v="87"/>
    <s v="dez-2025"/>
    <x v="9"/>
    <x v="0"/>
    <x v="0"/>
    <x v="1"/>
    <x v="102"/>
    <s v="ENTREGUE"/>
    <x v="1"/>
    <m/>
  </r>
  <r>
    <d v="2025-12-04T00:00:00"/>
    <x v="9"/>
    <x v="1"/>
    <x v="1"/>
    <s v="CAÇAMBA "/>
    <x v="1"/>
    <x v="1"/>
    <x v="724"/>
    <x v="17"/>
    <x v="214"/>
    <x v="56"/>
    <n v="440"/>
    <x v="87"/>
    <s v="dez-2025"/>
    <x v="9"/>
    <x v="0"/>
    <x v="0"/>
    <x v="1"/>
    <x v="102"/>
    <s v="ENTREGUE"/>
    <x v="1"/>
    <m/>
  </r>
  <r>
    <d v="2025-12-05T00:00:00"/>
    <x v="9"/>
    <x v="1"/>
    <x v="0"/>
    <s v="FUTURA MASSA CORRIDA BALDE"/>
    <x v="1"/>
    <x v="14"/>
    <x v="725"/>
    <x v="77"/>
    <x v="1405"/>
    <x v="79"/>
    <n v="65"/>
    <x v="88"/>
    <s v="dez-2025"/>
    <x v="1"/>
    <x v="2"/>
    <x v="1"/>
    <x v="1"/>
    <x v="104"/>
    <s v="ENTREGUE"/>
    <x v="1"/>
    <m/>
  </r>
  <r>
    <d v="2025-12-05T00:00:00"/>
    <x v="27"/>
    <x v="2"/>
    <x v="4"/>
    <s v="ELETRODUTO GALV MED 3 (1,11) C/LV"/>
    <x v="3"/>
    <x v="1"/>
    <x v="726"/>
    <x v="5"/>
    <x v="325"/>
    <x v="1094"/>
    <n v="1697"/>
    <x v="88"/>
    <s v="dez-2025"/>
    <x v="17"/>
    <x v="0"/>
    <x v="0"/>
    <x v="1"/>
    <x v="104"/>
    <s v="ENTREGUE"/>
    <x v="1"/>
    <m/>
  </r>
  <r>
    <d v="2025-12-05T00:00:00"/>
    <x v="46"/>
    <x v="1"/>
    <x v="1"/>
    <s v="CAÇAMBA "/>
    <x v="1"/>
    <x v="1"/>
    <x v="727"/>
    <x v="59"/>
    <x v="214"/>
    <x v="195"/>
    <n v="300"/>
    <x v="88"/>
    <s v="dez-2025"/>
    <x v="1"/>
    <x v="2"/>
    <x v="0"/>
    <x v="5"/>
    <x v="106"/>
    <s v="ENTREGUE"/>
    <x v="1"/>
    <m/>
  </r>
  <r>
    <d v="2025-12-05T00:00:00"/>
    <x v="18"/>
    <x v="2"/>
    <x v="0"/>
    <s v="SERVIÇO DE CALHA E RUFO COMPLETO"/>
    <x v="1"/>
    <x v="1"/>
    <x v="728"/>
    <x v="94"/>
    <x v="1406"/>
    <x v="1095"/>
    <n v="7000"/>
    <x v="88"/>
    <s v="dez-2025"/>
    <x v="54"/>
    <x v="2"/>
    <x v="0"/>
    <x v="5"/>
    <x v="106"/>
    <s v="ENTREGUE"/>
    <x v="1"/>
    <m/>
  </r>
  <r>
    <d v="2025-12-08T00:00:00"/>
    <x v="9"/>
    <x v="1"/>
    <x v="1"/>
    <s v="CAÇAMBA "/>
    <x v="1"/>
    <x v="1"/>
    <x v="729"/>
    <x v="17"/>
    <x v="214"/>
    <x v="56"/>
    <n v="440"/>
    <x v="89"/>
    <s v="dez-2025"/>
    <x v="9"/>
    <x v="0"/>
    <x v="0"/>
    <x v="1"/>
    <x v="106"/>
    <s v="ENTREGUE"/>
    <x v="1"/>
    <m/>
  </r>
  <r>
    <d v="2025-12-08T00:00:00"/>
    <x v="9"/>
    <x v="1"/>
    <x v="0"/>
    <s v="CIMENTO 50KG VOTORAN/CSN CPII"/>
    <x v="14"/>
    <x v="1"/>
    <x v="730"/>
    <x v="45"/>
    <x v="1407"/>
    <x v="508"/>
    <n v="189.5"/>
    <x v="89"/>
    <s v="dez-2025"/>
    <x v="1"/>
    <x v="0"/>
    <x v="0"/>
    <x v="2"/>
    <x v="103"/>
    <s v="ENTREGUE"/>
    <x v="1"/>
    <m/>
  </r>
  <r>
    <d v="2025-12-08T00:00:00"/>
    <x v="9"/>
    <x v="1"/>
    <x v="0"/>
    <s v="AREIA GROSSA"/>
    <x v="1"/>
    <x v="4"/>
    <x v="731"/>
    <x v="45"/>
    <x v="344"/>
    <x v="888"/>
    <n v="146"/>
    <x v="89"/>
    <s v="dez-2025"/>
    <x v="1"/>
    <x v="0"/>
    <x v="0"/>
    <x v="2"/>
    <x v="103"/>
    <s v="ENTREGUE"/>
    <x v="1"/>
    <m/>
  </r>
  <r>
    <d v="2025-12-09T00:00:00"/>
    <x v="27"/>
    <x v="2"/>
    <x v="0"/>
    <s v="MAO FRANCESA REFORCADA 300MM"/>
    <x v="8"/>
    <x v="1"/>
    <x v="732"/>
    <x v="30"/>
    <x v="738"/>
    <x v="99"/>
    <n v="207.2"/>
    <x v="90"/>
    <s v="dez-2025"/>
    <x v="3"/>
    <x v="0"/>
    <x v="0"/>
    <x v="1"/>
    <x v="103"/>
    <s v="ENTREGUE"/>
    <x v="1"/>
    <m/>
  </r>
  <r>
    <d v="2025-12-09T00:00:00"/>
    <x v="18"/>
    <x v="2"/>
    <x v="0"/>
    <s v="FUTURA PREMIUM TINTA PARA PISO CONCRETO 3,6L"/>
    <x v="1"/>
    <x v="6"/>
    <x v="733"/>
    <x v="13"/>
    <x v="1408"/>
    <x v="203"/>
    <n v="69.900000000000006"/>
    <x v="90"/>
    <s v="dez-2025"/>
    <x v="3"/>
    <x v="0"/>
    <x v="1"/>
    <x v="1"/>
    <x v="103"/>
    <s v="ENTREGUE"/>
    <x v="1"/>
    <m/>
  </r>
  <r>
    <d v="2025-12-09T00:00:00"/>
    <x v="46"/>
    <x v="1"/>
    <x v="6"/>
    <s v="THINNER 16 5L ITAQUA"/>
    <x v="7"/>
    <x v="6"/>
    <x v="734"/>
    <x v="29"/>
    <x v="194"/>
    <x v="185"/>
    <n v="118"/>
    <x v="90"/>
    <s v="dez-2025"/>
    <x v="14"/>
    <x v="0"/>
    <x v="0"/>
    <x v="2"/>
    <x v="105"/>
    <s v="ENTREGUE"/>
    <x v="1"/>
    <m/>
  </r>
  <r>
    <d v="2025-12-09T00:00:00"/>
    <x v="46"/>
    <x v="1"/>
    <x v="6"/>
    <s v="SUPER RENDIMENTO BRANCO 18L FUTURA"/>
    <x v="2"/>
    <x v="14"/>
    <x v="734"/>
    <x v="29"/>
    <x v="272"/>
    <x v="250"/>
    <n v="1040"/>
    <x v="90"/>
    <s v="dez-2025"/>
    <x v="14"/>
    <x v="0"/>
    <x v="0"/>
    <x v="2"/>
    <x v="105"/>
    <s v="ENTREGUE"/>
    <x v="1"/>
    <m/>
  </r>
  <r>
    <d v="2025-12-09T00:00:00"/>
    <x v="46"/>
    <x v="1"/>
    <x v="6"/>
    <s v="MASSA CORRIDA 25KG BALDE FUTURA"/>
    <x v="3"/>
    <x v="11"/>
    <x v="734"/>
    <x v="29"/>
    <x v="319"/>
    <x v="1085"/>
    <n v="599"/>
    <x v="90"/>
    <s v="dez-2025"/>
    <x v="14"/>
    <x v="0"/>
    <x v="0"/>
    <x v="2"/>
    <x v="105"/>
    <s v="ENTREGUE"/>
    <x v="1"/>
    <m/>
  </r>
  <r>
    <d v="2025-12-09T00:00:00"/>
    <x v="46"/>
    <x v="1"/>
    <x v="6"/>
    <s v="FUTURIT ESMALTE BRI AZUL CELESTE 3,6L STANDARD FUTURA"/>
    <x v="8"/>
    <x v="6"/>
    <x v="734"/>
    <x v="29"/>
    <x v="569"/>
    <x v="111"/>
    <n v="712"/>
    <x v="90"/>
    <s v="dez-2025"/>
    <x v="14"/>
    <x v="0"/>
    <x v="0"/>
    <x v="2"/>
    <x v="105"/>
    <s v="ENTREGUE"/>
    <x v="1"/>
    <m/>
  </r>
  <r>
    <d v="2025-12-09T00:00:00"/>
    <x v="46"/>
    <x v="1"/>
    <x v="6"/>
    <s v="FUTURIT ESMALTE BRI BRANCO 3,6L STANDARD FUTURA"/>
    <x v="32"/>
    <x v="6"/>
    <x v="734"/>
    <x v="29"/>
    <x v="1409"/>
    <x v="111"/>
    <n v="1246"/>
    <x v="90"/>
    <s v="dez-2025"/>
    <x v="14"/>
    <x v="0"/>
    <x v="0"/>
    <x v="2"/>
    <x v="105"/>
    <s v="ENTREGUE"/>
    <x v="1"/>
    <m/>
  </r>
  <r>
    <d v="2025-12-09T00:00:00"/>
    <x v="46"/>
    <x v="1"/>
    <x v="6"/>
    <s v="FITA CREPE 48MM X 50M ADERE"/>
    <x v="2"/>
    <x v="1"/>
    <x v="734"/>
    <x v="29"/>
    <x v="535"/>
    <x v="440"/>
    <n v="47.2"/>
    <x v="90"/>
    <s v="dez-2025"/>
    <x v="14"/>
    <x v="0"/>
    <x v="0"/>
    <x v="2"/>
    <x v="105"/>
    <s v="ENTREGUE"/>
    <x v="1"/>
    <m/>
  </r>
  <r>
    <d v="2025-12-09T00:00:00"/>
    <x v="46"/>
    <x v="1"/>
    <x v="6"/>
    <s v="AGUARRÁS 5L ITAQUA"/>
    <x v="2"/>
    <x v="6"/>
    <x v="734"/>
    <x v="29"/>
    <x v="321"/>
    <x v="274"/>
    <n v="276"/>
    <x v="90"/>
    <s v="dez-2025"/>
    <x v="14"/>
    <x v="0"/>
    <x v="0"/>
    <x v="2"/>
    <x v="105"/>
    <s v="ENTREGUE"/>
    <x v="1"/>
    <m/>
  </r>
  <r>
    <d v="2025-12-10T00:00:00"/>
    <x v="46"/>
    <x v="1"/>
    <x v="0"/>
    <s v="LIXA MASSA/MADEIRA 100"/>
    <x v="5"/>
    <x v="1"/>
    <x v="735"/>
    <x v="63"/>
    <x v="1410"/>
    <x v="1096"/>
    <n v="79"/>
    <x v="91"/>
    <s v="dez-2025"/>
    <x v="19"/>
    <x v="0"/>
    <x v="0"/>
    <x v="1"/>
    <x v="105"/>
    <s v="ENTREGUE"/>
    <x v="1"/>
    <m/>
  </r>
  <r>
    <d v="2025-12-10T00:00:00"/>
    <x v="46"/>
    <x v="1"/>
    <x v="0"/>
    <s v="LIXA MASSA/MADEIRA 150"/>
    <x v="5"/>
    <x v="1"/>
    <x v="735"/>
    <x v="63"/>
    <x v="1411"/>
    <x v="1096"/>
    <n v="79"/>
    <x v="91"/>
    <s v="dez-2025"/>
    <x v="19"/>
    <x v="0"/>
    <x v="0"/>
    <x v="1"/>
    <x v="105"/>
    <s v="ENTREGUE"/>
    <x v="1"/>
    <m/>
  </r>
  <r>
    <d v="2025-12-10T00:00:00"/>
    <x v="46"/>
    <x v="1"/>
    <x v="0"/>
    <s v="BUCHA P/ GESSO 15 A 23"/>
    <x v="11"/>
    <x v="1"/>
    <x v="735"/>
    <x v="63"/>
    <x v="1412"/>
    <x v="1097"/>
    <n v="67"/>
    <x v="91"/>
    <s v="dez-2025"/>
    <x v="19"/>
    <x v="0"/>
    <x v="0"/>
    <x v="1"/>
    <x v="105"/>
    <s v="ENTREGUE"/>
    <x v="1"/>
    <m/>
  </r>
  <r>
    <d v="2025-12-10T00:00:00"/>
    <x v="46"/>
    <x v="1"/>
    <x v="0"/>
    <s v="PARAFUSO PHS CH 50X60"/>
    <x v="11"/>
    <x v="1"/>
    <x v="735"/>
    <x v="63"/>
    <x v="1413"/>
    <x v="1098"/>
    <n v="50"/>
    <x v="91"/>
    <s v="dez-2025"/>
    <x v="19"/>
    <x v="0"/>
    <x v="0"/>
    <x v="1"/>
    <x v="105"/>
    <s v="ENTREGUE"/>
    <x v="1"/>
    <m/>
  </r>
  <r>
    <d v="2025-12-10T00:00:00"/>
    <x v="9"/>
    <x v="1"/>
    <x v="1"/>
    <s v="CAÇAMBA "/>
    <x v="1"/>
    <x v="1"/>
    <x v="736"/>
    <x v="17"/>
    <x v="214"/>
    <x v="56"/>
    <n v="440"/>
    <x v="91"/>
    <s v="dez-2025"/>
    <x v="9"/>
    <x v="0"/>
    <x v="0"/>
    <x v="1"/>
    <x v="105"/>
    <s v="ENTREGUE"/>
    <x v="1"/>
    <m/>
  </r>
  <r>
    <d v="2025-12-10T00:00:00"/>
    <x v="46"/>
    <x v="1"/>
    <x v="0"/>
    <s v="FUTURIT ESMALTE BRI CINZA MEDIO 3,6L STANDARD FUTURA"/>
    <x v="8"/>
    <x v="6"/>
    <x v="737"/>
    <x v="29"/>
    <x v="573"/>
    <x v="111"/>
    <n v="712"/>
    <x v="91"/>
    <s v="dez-2025"/>
    <x v="33"/>
    <x v="0"/>
    <x v="0"/>
    <x v="2"/>
    <x v="107"/>
    <s v="ENTREGUE"/>
    <x v="1"/>
    <m/>
  </r>
  <r>
    <d v="2025-12-10T00:00:00"/>
    <x v="46"/>
    <x v="1"/>
    <x v="0"/>
    <s v="FUTURIT ESMALTE BRI BRANCO 3,6L STANDARD FUTURA"/>
    <x v="9"/>
    <x v="6"/>
    <x v="737"/>
    <x v="29"/>
    <x v="1409"/>
    <x v="111"/>
    <n v="534"/>
    <x v="91"/>
    <s v="dez-2025"/>
    <x v="33"/>
    <x v="0"/>
    <x v="0"/>
    <x v="2"/>
    <x v="107"/>
    <s v="ENTREGUE"/>
    <x v="1"/>
    <m/>
  </r>
  <r>
    <d v="2025-12-10T00:00:00"/>
    <x v="46"/>
    <x v="1"/>
    <x v="0"/>
    <s v="DISCO SPED/INOX WAVES PLUS 4.1/2X7/8X1,0"/>
    <x v="3"/>
    <x v="1"/>
    <x v="738"/>
    <x v="22"/>
    <x v="1241"/>
    <x v="971"/>
    <n v="16.100000000000001"/>
    <x v="91"/>
    <s v="dez-2025"/>
    <x v="5"/>
    <x v="0"/>
    <x v="1"/>
    <x v="1"/>
    <x v="105"/>
    <s v="ENTREGUE"/>
    <x v="1"/>
    <m/>
  </r>
  <r>
    <d v="2025-12-10T00:00:00"/>
    <x v="46"/>
    <x v="1"/>
    <x v="0"/>
    <s v="LONA PRETA SERLONAS 4X100"/>
    <x v="1"/>
    <x v="1"/>
    <x v="738"/>
    <x v="22"/>
    <x v="201"/>
    <x v="1096"/>
    <n v="1.58"/>
    <x v="91"/>
    <s v="dez-2025"/>
    <x v="5"/>
    <x v="0"/>
    <x v="1"/>
    <x v="1"/>
    <x v="105"/>
    <s v="ENTREGUE"/>
    <x v="1"/>
    <m/>
  </r>
  <r>
    <d v="2025-12-10T00:00:00"/>
    <x v="46"/>
    <x v="1"/>
    <x v="0"/>
    <s v="ELETRODO GERDAU 6013 2,50MM"/>
    <x v="7"/>
    <x v="11"/>
    <x v="738"/>
    <x v="22"/>
    <x v="1414"/>
    <x v="696"/>
    <n v="46"/>
    <x v="91"/>
    <s v="dez-2025"/>
    <x v="5"/>
    <x v="0"/>
    <x v="1"/>
    <x v="1"/>
    <x v="105"/>
    <s v="ENTREGUE"/>
    <x v="1"/>
    <m/>
  </r>
  <r>
    <d v="2025-12-10T00:00:00"/>
    <x v="46"/>
    <x v="1"/>
    <x v="0"/>
    <s v="TORQUES ARMADOR 13"/>
    <x v="7"/>
    <x v="1"/>
    <x v="738"/>
    <x v="22"/>
    <x v="1415"/>
    <x v="1099"/>
    <n v="149.30000000000001"/>
    <x v="91"/>
    <s v="dez-2025"/>
    <x v="5"/>
    <x v="0"/>
    <x v="1"/>
    <x v="1"/>
    <x v="105"/>
    <s v="ENTREGUE"/>
    <x v="1"/>
    <m/>
  </r>
  <r>
    <d v="2025-12-10T00:00:00"/>
    <x v="46"/>
    <x v="1"/>
    <x v="0"/>
    <s v="CORALIT BRI ALUMINIO ULTRA RESIST 3,6L CORAL"/>
    <x v="7"/>
    <x v="6"/>
    <x v="739"/>
    <x v="29"/>
    <x v="110"/>
    <x v="114"/>
    <n v="460"/>
    <x v="91"/>
    <s v="dez-2025"/>
    <x v="33"/>
    <x v="0"/>
    <x v="0"/>
    <x v="2"/>
    <x v="107"/>
    <s v="ENTREGUE"/>
    <x v="1"/>
    <m/>
  </r>
  <r>
    <d v="2025-12-11T00:00:00"/>
    <x v="46"/>
    <x v="1"/>
    <x v="0"/>
    <s v="CANALETA CONCRETO 0,30 X 1,0"/>
    <x v="5"/>
    <x v="1"/>
    <x v="740"/>
    <x v="141"/>
    <x v="1416"/>
    <x v="1100"/>
    <n v="2850"/>
    <x v="92"/>
    <s v="dez-2025"/>
    <x v="3"/>
    <x v="0"/>
    <x v="0"/>
    <x v="8"/>
    <x v="108"/>
    <s v="ENTREGUE"/>
    <x v="1"/>
    <m/>
  </r>
  <r>
    <d v="2025-12-11T00:00:00"/>
    <x v="46"/>
    <x v="1"/>
    <x v="4"/>
    <s v="FITA ISOLANTE 18MMX20M PT FITECK"/>
    <x v="3"/>
    <x v="9"/>
    <x v="741"/>
    <x v="5"/>
    <x v="580"/>
    <x v="57"/>
    <n v="69"/>
    <x v="92"/>
    <s v="dez-2025"/>
    <x v="16"/>
    <x v="0"/>
    <x v="1"/>
    <x v="1"/>
    <x v="107"/>
    <s v="ENTREGUE"/>
    <x v="1"/>
    <m/>
  </r>
  <r>
    <d v="2025-12-11T00:00:00"/>
    <x v="46"/>
    <x v="1"/>
    <x v="4"/>
    <s v="CONDULETE ALUM MULTI X 3/4 S/T"/>
    <x v="5"/>
    <x v="1"/>
    <x v="741"/>
    <x v="5"/>
    <x v="88"/>
    <x v="57"/>
    <n v="345"/>
    <x v="92"/>
    <s v="dez-2025"/>
    <x v="16"/>
    <x v="0"/>
    <x v="1"/>
    <x v="1"/>
    <x v="107"/>
    <s v="ENTREGUE"/>
    <x v="1"/>
    <m/>
  </r>
  <r>
    <d v="2025-12-11T00:00:00"/>
    <x v="46"/>
    <x v="1"/>
    <x v="4"/>
    <s v="UNIDUT CONICO ALUM 3/4"/>
    <x v="5"/>
    <x v="1"/>
    <x v="741"/>
    <x v="5"/>
    <x v="1331"/>
    <x v="397"/>
    <n v="130"/>
    <x v="92"/>
    <s v="dez-2025"/>
    <x v="16"/>
    <x v="0"/>
    <x v="1"/>
    <x v="1"/>
    <x v="107"/>
    <s v="ENTREGUE"/>
    <x v="1"/>
    <m/>
  </r>
  <r>
    <d v="2025-12-11T00:00:00"/>
    <x v="46"/>
    <x v="1"/>
    <x v="4"/>
    <s v="UNIDUT RETO ALUM 3/4"/>
    <x v="0"/>
    <x v="1"/>
    <x v="741"/>
    <x v="5"/>
    <x v="90"/>
    <x v="320"/>
    <n v="50"/>
    <x v="92"/>
    <s v="dez-2025"/>
    <x v="16"/>
    <x v="0"/>
    <x v="1"/>
    <x v="1"/>
    <x v="107"/>
    <s v="ENTREGUE"/>
    <x v="1"/>
    <m/>
  </r>
  <r>
    <d v="2025-12-11T00:00:00"/>
    <x v="46"/>
    <x v="1"/>
    <x v="4"/>
    <s v="ABRACADEIRA D C/CUNHA 3/4"/>
    <x v="15"/>
    <x v="1"/>
    <x v="741"/>
    <x v="5"/>
    <x v="1417"/>
    <x v="63"/>
    <n v="21"/>
    <x v="92"/>
    <s v="dez-2025"/>
    <x v="16"/>
    <x v="0"/>
    <x v="1"/>
    <x v="1"/>
    <x v="107"/>
    <s v="ENTREGUE"/>
    <x v="1"/>
    <m/>
  </r>
  <r>
    <d v="2025-12-11T00:00:00"/>
    <x v="46"/>
    <x v="1"/>
    <x v="4"/>
    <s v="DUTO CORR PEAD 3/4 DN25 PT"/>
    <x v="72"/>
    <x v="8"/>
    <x v="741"/>
    <x v="5"/>
    <x v="582"/>
    <x v="724"/>
    <n v="165"/>
    <x v="92"/>
    <s v="dez-2025"/>
    <x v="16"/>
    <x v="0"/>
    <x v="1"/>
    <x v="1"/>
    <x v="107"/>
    <s v="ENTREGUE"/>
    <x v="1"/>
    <m/>
  </r>
  <r>
    <d v="2025-12-11T00:00:00"/>
    <x v="46"/>
    <x v="1"/>
    <x v="4"/>
    <s v="CABO FLEX750V 2,5MM2 PT"/>
    <x v="4"/>
    <x v="9"/>
    <x v="741"/>
    <x v="5"/>
    <x v="577"/>
    <x v="1101"/>
    <n v="576"/>
    <x v="92"/>
    <s v="dez-2025"/>
    <x v="16"/>
    <x v="0"/>
    <x v="1"/>
    <x v="1"/>
    <x v="107"/>
    <s v="ENTREGUE"/>
    <x v="1"/>
    <m/>
  </r>
  <r>
    <d v="2025-12-11T00:00:00"/>
    <x v="46"/>
    <x v="1"/>
    <x v="4"/>
    <s v="CABO FLEX750V 2,5MM2 AZ CL"/>
    <x v="4"/>
    <x v="9"/>
    <x v="741"/>
    <x v="5"/>
    <x v="421"/>
    <x v="1101"/>
    <n v="576"/>
    <x v="92"/>
    <s v="dez-2025"/>
    <x v="16"/>
    <x v="0"/>
    <x v="1"/>
    <x v="1"/>
    <x v="107"/>
    <s v="ENTREGUE"/>
    <x v="1"/>
    <m/>
  </r>
  <r>
    <d v="2025-12-11T00:00:00"/>
    <x v="46"/>
    <x v="1"/>
    <x v="4"/>
    <s v="CABO FLEX750V 2,5MM2 VM"/>
    <x v="4"/>
    <x v="9"/>
    <x v="741"/>
    <x v="5"/>
    <x v="419"/>
    <x v="1101"/>
    <n v="576"/>
    <x v="92"/>
    <s v="dez-2025"/>
    <x v="16"/>
    <x v="0"/>
    <x v="1"/>
    <x v="1"/>
    <x v="107"/>
    <s v="ENTREGUE"/>
    <x v="1"/>
    <m/>
  </r>
  <r>
    <d v="2025-12-11T00:00:00"/>
    <x v="46"/>
    <x v="1"/>
    <x v="4"/>
    <s v="CABO FLEX750V 2,5MM2 BC"/>
    <x v="1"/>
    <x v="9"/>
    <x v="741"/>
    <x v="5"/>
    <x v="95"/>
    <x v="1101"/>
    <n v="192"/>
    <x v="92"/>
    <s v="dez-2025"/>
    <x v="16"/>
    <x v="0"/>
    <x v="1"/>
    <x v="1"/>
    <x v="107"/>
    <s v="ENTREGUE"/>
    <x v="1"/>
    <m/>
  </r>
  <r>
    <d v="2025-12-11T00:00:00"/>
    <x v="20"/>
    <x v="1"/>
    <x v="0"/>
    <s v="ANDAIME 1.5 (CONTRATO 25504)"/>
    <x v="2"/>
    <x v="1"/>
    <x v="742"/>
    <x v="21"/>
    <x v="916"/>
    <x v="77"/>
    <n v="42"/>
    <x v="92"/>
    <s v="dez-2025"/>
    <x v="9"/>
    <x v="0"/>
    <x v="0"/>
    <x v="1"/>
    <x v="107"/>
    <s v="ENTREGUE"/>
    <x v="1"/>
    <m/>
  </r>
  <r>
    <d v="2025-12-11T00:00:00"/>
    <x v="20"/>
    <x v="1"/>
    <x v="0"/>
    <s v="PLATAFORMA 1.5"/>
    <x v="2"/>
    <x v="1"/>
    <x v="742"/>
    <x v="21"/>
    <x v="456"/>
    <x v="78"/>
    <n v="84"/>
    <x v="92"/>
    <s v="dez-2025"/>
    <x v="9"/>
    <x v="0"/>
    <x v="0"/>
    <x v="1"/>
    <x v="107"/>
    <s v="ENTREGUE"/>
    <x v="1"/>
    <m/>
  </r>
  <r>
    <d v="2025-12-11T00:00:00"/>
    <x v="20"/>
    <x v="1"/>
    <x v="0"/>
    <s v="RODAS"/>
    <x v="2"/>
    <x v="1"/>
    <x v="742"/>
    <x v="21"/>
    <x v="454"/>
    <x v="368"/>
    <n v="70"/>
    <x v="92"/>
    <s v="dez-2025"/>
    <x v="9"/>
    <x v="0"/>
    <x v="0"/>
    <x v="1"/>
    <x v="107"/>
    <s v="ENTREGUE"/>
    <x v="1"/>
    <m/>
  </r>
  <r>
    <d v="2025-12-11T00:00:00"/>
    <x v="18"/>
    <x v="2"/>
    <x v="1"/>
    <s v="CAÇAMBA "/>
    <x v="1"/>
    <x v="1"/>
    <x v="743"/>
    <x v="85"/>
    <x v="214"/>
    <x v="43"/>
    <n v="350"/>
    <x v="92"/>
    <s v="dez-2025"/>
    <x v="5"/>
    <x v="0"/>
    <x v="0"/>
    <x v="1"/>
    <x v="107"/>
    <s v="ENTREGUE"/>
    <x v="1"/>
    <m/>
  </r>
  <r>
    <d v="2025-12-11T00:00:00"/>
    <x v="28"/>
    <x v="2"/>
    <x v="1"/>
    <s v="CAÇAMBA "/>
    <x v="1"/>
    <x v="1"/>
    <x v="744"/>
    <x v="85"/>
    <x v="214"/>
    <x v="43"/>
    <n v="350"/>
    <x v="92"/>
    <s v="dez-2025"/>
    <x v="5"/>
    <x v="0"/>
    <x v="0"/>
    <x v="2"/>
    <x v="109"/>
    <s v="ENTREGUE"/>
    <x v="1"/>
    <m/>
  </r>
  <r>
    <d v="2025-12-11T00:00:00"/>
    <x v="46"/>
    <x v="1"/>
    <x v="0"/>
    <s v="assoalho ipe mesclado 10cm"/>
    <x v="145"/>
    <x v="3"/>
    <x v="745"/>
    <x v="147"/>
    <x v="1418"/>
    <x v="467"/>
    <n v="12350"/>
    <x v="92"/>
    <s v="dez-2025"/>
    <x v="23"/>
    <x v="3"/>
    <x v="0"/>
    <x v="6"/>
    <x v="110"/>
    <s v="ENTREGUE"/>
    <x v="1"/>
    <m/>
  </r>
  <r>
    <d v="2025-12-11T00:00:00"/>
    <x v="46"/>
    <x v="1"/>
    <x v="0"/>
    <s v="2,5x 1000 cavilhas"/>
    <x v="73"/>
    <x v="1"/>
    <x v="745"/>
    <x v="147"/>
    <x v="1419"/>
    <x v="1102"/>
    <n v="625"/>
    <x v="92"/>
    <s v="dez-2025"/>
    <x v="23"/>
    <x v="3"/>
    <x v="0"/>
    <x v="6"/>
    <x v="110"/>
    <s v="ENTREGUE"/>
    <x v="1"/>
    <m/>
  </r>
  <r>
    <d v="2025-12-11T00:00:00"/>
    <x v="46"/>
    <x v="1"/>
    <x v="0"/>
    <s v="FRETE"/>
    <x v="1"/>
    <x v="1"/>
    <x v="745"/>
    <x v="147"/>
    <x v="32"/>
    <x v="43"/>
    <n v="350"/>
    <x v="92"/>
    <s v="dez-2025"/>
    <x v="23"/>
    <x v="3"/>
    <x v="0"/>
    <x v="6"/>
    <x v="110"/>
    <s v="ENTREGUE"/>
    <x v="1"/>
    <m/>
  </r>
  <r>
    <d v="2025-12-11T00:00:00"/>
    <x v="46"/>
    <x v="1"/>
    <x v="0"/>
    <s v="REMOÇÃO E COLOCAÇÃO DE PISO DE MADEIRA"/>
    <x v="1"/>
    <x v="1"/>
    <x v="746"/>
    <x v="148"/>
    <x v="1420"/>
    <x v="1103"/>
    <n v="8000"/>
    <x v="92"/>
    <s v="dez-2025"/>
    <x v="55"/>
    <x v="2"/>
    <x v="0"/>
    <x v="2"/>
    <x v="109"/>
    <s v="ENTREGUE"/>
    <x v="1"/>
    <m/>
  </r>
  <r>
    <d v="2025-12-11T00:00:00"/>
    <x v="46"/>
    <x v="1"/>
    <x v="0"/>
    <s v="RASPAGEM E  MANUTENÇÃO DO PISO COM SINTEKO"/>
    <x v="1"/>
    <x v="1"/>
    <x v="746"/>
    <x v="148"/>
    <x v="1421"/>
    <x v="1104"/>
    <n v="11426"/>
    <x v="92"/>
    <s v="dez-2025"/>
    <x v="55"/>
    <x v="2"/>
    <x v="0"/>
    <x v="2"/>
    <x v="109"/>
    <s v="ENTREGUE"/>
    <x v="1"/>
    <m/>
  </r>
  <r>
    <d v="2025-12-12T00:00:00"/>
    <x v="4"/>
    <x v="2"/>
    <x v="4"/>
    <s v="CURVA PVC 90G 3 C/ROSCA PT"/>
    <x v="1"/>
    <x v="1"/>
    <x v="747"/>
    <x v="5"/>
    <x v="1422"/>
    <x v="1105"/>
    <n v="30.8"/>
    <x v="93"/>
    <s v="dez-2025"/>
    <x v="3"/>
    <x v="0"/>
    <x v="0"/>
    <x v="0"/>
    <x v="110"/>
    <s v="ENTREGUE"/>
    <x v="1"/>
    <m/>
  </r>
  <r>
    <d v="2025-12-12T00:00:00"/>
    <x v="4"/>
    <x v="2"/>
    <x v="4"/>
    <s v="LUVA PVC 3 PT"/>
    <x v="7"/>
    <x v="1"/>
    <x v="747"/>
    <x v="5"/>
    <x v="1423"/>
    <x v="471"/>
    <n v="13.2"/>
    <x v="93"/>
    <s v="dez-2025"/>
    <x v="3"/>
    <x v="0"/>
    <x v="0"/>
    <x v="0"/>
    <x v="110"/>
    <s v="ENTREGUE"/>
    <x v="1"/>
    <m/>
  </r>
  <r>
    <d v="2025-12-12T00:00:00"/>
    <x v="4"/>
    <x v="2"/>
    <x v="4"/>
    <s v="ELETRODUTO PVC C/ROSCA 3 PT - C/3MT"/>
    <x v="7"/>
    <x v="1"/>
    <x v="747"/>
    <x v="5"/>
    <x v="1424"/>
    <x v="1106"/>
    <n v="96.6"/>
    <x v="93"/>
    <s v="dez-2025"/>
    <x v="3"/>
    <x v="0"/>
    <x v="0"/>
    <x v="0"/>
    <x v="110"/>
    <s v="ENTREGUE"/>
    <x v="1"/>
    <m/>
  </r>
  <r>
    <d v="2025-12-12T00:00:00"/>
    <x v="4"/>
    <x v="2"/>
    <x v="4"/>
    <s v="CONECTOR SPLIT BOLT 50MM"/>
    <x v="1"/>
    <x v="1"/>
    <x v="747"/>
    <x v="5"/>
    <x v="1425"/>
    <x v="1107"/>
    <n v="14.7"/>
    <x v="93"/>
    <s v="dez-2025"/>
    <x v="3"/>
    <x v="0"/>
    <x v="0"/>
    <x v="0"/>
    <x v="110"/>
    <s v="ENTREGUE"/>
    <x v="1"/>
    <m/>
  </r>
  <r>
    <d v="2025-12-12T00:00:00"/>
    <x v="4"/>
    <x v="2"/>
    <x v="4"/>
    <s v="CAIXA INSPECAO PROLIPROP 8P 200MM"/>
    <x v="1"/>
    <x v="1"/>
    <x v="747"/>
    <x v="5"/>
    <x v="1426"/>
    <x v="702"/>
    <n v="17.399999999999999"/>
    <x v="93"/>
    <s v="dez-2025"/>
    <x v="3"/>
    <x v="0"/>
    <x v="0"/>
    <x v="0"/>
    <x v="110"/>
    <s v="ENTREGUE"/>
    <x v="1"/>
    <m/>
  </r>
  <r>
    <d v="2025-12-12T00:00:00"/>
    <x v="4"/>
    <x v="2"/>
    <x v="4"/>
    <s v="TAMPA ACO GALV. FG 8P 200MM P/CAIXA PP"/>
    <x v="1"/>
    <x v="1"/>
    <x v="747"/>
    <x v="5"/>
    <x v="1427"/>
    <x v="262"/>
    <n v="33.6"/>
    <x v="93"/>
    <s v="dez-2025"/>
    <x v="3"/>
    <x v="0"/>
    <x v="0"/>
    <x v="0"/>
    <x v="110"/>
    <s v="ENTREGUE"/>
    <x v="1"/>
    <m/>
  </r>
  <r>
    <d v="2025-12-12T00:00:00"/>
    <x v="4"/>
    <x v="2"/>
    <x v="4"/>
    <s v="HASTE ATERR B. CAMADA 1/2 X 2,40MTS"/>
    <x v="1"/>
    <x v="1"/>
    <x v="747"/>
    <x v="5"/>
    <x v="1053"/>
    <x v="597"/>
    <n v="39.5"/>
    <x v="93"/>
    <s v="dez-2025"/>
    <x v="3"/>
    <x v="0"/>
    <x v="0"/>
    <x v="0"/>
    <x v="110"/>
    <s v="ENTREGUE"/>
    <x v="1"/>
    <m/>
  </r>
  <r>
    <d v="2025-12-12T00:00:00"/>
    <x v="4"/>
    <x v="2"/>
    <x v="4"/>
    <s v="ARMACAO PRESBOW P/1 ISOL REFORCADA"/>
    <x v="1"/>
    <x v="1"/>
    <x v="747"/>
    <x v="5"/>
    <x v="1428"/>
    <x v="1108"/>
    <n v="29.6"/>
    <x v="93"/>
    <s v="dez-2025"/>
    <x v="3"/>
    <x v="0"/>
    <x v="0"/>
    <x v="0"/>
    <x v="110"/>
    <s v="ENTREGUE"/>
    <x v="1"/>
    <m/>
  </r>
  <r>
    <d v="2025-12-12T00:00:00"/>
    <x v="4"/>
    <x v="2"/>
    <x v="4"/>
    <s v="ISOLADOR ROLDANA PRESSBOW 72X72"/>
    <x v="1"/>
    <x v="1"/>
    <x v="747"/>
    <x v="5"/>
    <x v="1429"/>
    <x v="1109"/>
    <n v="9.1"/>
    <x v="93"/>
    <s v="dez-2025"/>
    <x v="3"/>
    <x v="0"/>
    <x v="0"/>
    <x v="0"/>
    <x v="110"/>
    <s v="ENTREGUE"/>
    <x v="1"/>
    <m/>
  </r>
  <r>
    <d v="2025-12-12T00:00:00"/>
    <x v="4"/>
    <x v="2"/>
    <x v="4"/>
    <s v="ARAME GALV 16AWG 1KG"/>
    <x v="1"/>
    <x v="1"/>
    <x v="747"/>
    <x v="5"/>
    <x v="1430"/>
    <x v="837"/>
    <n v="25.5"/>
    <x v="93"/>
    <s v="dez-2025"/>
    <x v="3"/>
    <x v="0"/>
    <x v="0"/>
    <x v="0"/>
    <x v="110"/>
    <s v="ENTREGUE"/>
    <x v="1"/>
    <m/>
  </r>
  <r>
    <d v="2025-12-12T00:00:00"/>
    <x v="4"/>
    <x v="2"/>
    <x v="4"/>
    <s v="MASSA CALAFETAR 350GR"/>
    <x v="1"/>
    <x v="1"/>
    <x v="747"/>
    <x v="5"/>
    <x v="1431"/>
    <x v="112"/>
    <n v="13"/>
    <x v="93"/>
    <s v="dez-2025"/>
    <x v="3"/>
    <x v="0"/>
    <x v="0"/>
    <x v="0"/>
    <x v="110"/>
    <s v="ENTREGUE"/>
    <x v="1"/>
    <m/>
  </r>
  <r>
    <d v="2025-12-12T00:00:00"/>
    <x v="4"/>
    <x v="2"/>
    <x v="4"/>
    <s v="CABECOTE ALUMINIO 3"/>
    <x v="1"/>
    <x v="1"/>
    <x v="747"/>
    <x v="5"/>
    <x v="1432"/>
    <x v="1110"/>
    <n v="23.8"/>
    <x v="93"/>
    <s v="dez-2025"/>
    <x v="3"/>
    <x v="0"/>
    <x v="0"/>
    <x v="0"/>
    <x v="110"/>
    <s v="ENTREGUE"/>
    <x v="1"/>
    <m/>
  </r>
  <r>
    <d v="2025-12-12T00:00:00"/>
    <x v="4"/>
    <x v="2"/>
    <x v="4"/>
    <s v="TERMINAL COMPRESSAO 95MM 1F1C M10"/>
    <x v="9"/>
    <x v="1"/>
    <x v="747"/>
    <x v="5"/>
    <x v="1392"/>
    <x v="1111"/>
    <n v="49.199999999999996"/>
    <x v="93"/>
    <s v="dez-2025"/>
    <x v="3"/>
    <x v="0"/>
    <x v="0"/>
    <x v="0"/>
    <x v="110"/>
    <s v="ENTREGUE"/>
    <x v="1"/>
    <m/>
  </r>
  <r>
    <d v="2025-12-12T00:00:00"/>
    <x v="4"/>
    <x v="2"/>
    <x v="4"/>
    <s v="TERMINAL OLHAL PRE ISOL 35MM M8 VM"/>
    <x v="8"/>
    <x v="1"/>
    <x v="747"/>
    <x v="5"/>
    <x v="1433"/>
    <x v="692"/>
    <n v="29.6"/>
    <x v="93"/>
    <s v="dez-2025"/>
    <x v="3"/>
    <x v="0"/>
    <x v="0"/>
    <x v="0"/>
    <x v="110"/>
    <s v="ENTREGUE"/>
    <x v="1"/>
    <m/>
  </r>
  <r>
    <d v="2025-12-12T00:00:00"/>
    <x v="20"/>
    <x v="1"/>
    <x v="0"/>
    <s v="FERRO 10.00MM 3/8 07.30KG CA50 12MT NACIONAL (RETA)"/>
    <x v="3"/>
    <x v="5"/>
    <x v="748"/>
    <x v="45"/>
    <x v="1369"/>
    <x v="1047"/>
    <n v="458"/>
    <x v="93"/>
    <s v="dez-2025"/>
    <x v="1"/>
    <x v="0"/>
    <x v="0"/>
    <x v="5"/>
    <x v="97"/>
    <s v="ENTREGUE"/>
    <x v="1"/>
    <m/>
  </r>
  <r>
    <d v="2025-12-12T00:00:00"/>
    <x v="20"/>
    <x v="1"/>
    <x v="0"/>
    <s v="MALHA POP MEDIA Q 61 3 X 2 -15X15 3,40M 5,84 KG"/>
    <x v="7"/>
    <x v="1"/>
    <x v="748"/>
    <x v="45"/>
    <x v="1383"/>
    <x v="1054"/>
    <n v="83.58"/>
    <x v="93"/>
    <s v="dez-2025"/>
    <x v="1"/>
    <x v="0"/>
    <x v="0"/>
    <x v="5"/>
    <x v="97"/>
    <s v="ENTREGUE"/>
    <x v="1"/>
    <m/>
  </r>
  <r>
    <d v="2025-12-12T00:00:00"/>
    <x v="4"/>
    <x v="2"/>
    <x v="4"/>
    <s v="Cabo Nambeiflex 750V 95mm preto"/>
    <x v="109"/>
    <x v="8"/>
    <x v="749"/>
    <x v="121"/>
    <x v="1434"/>
    <x v="1112"/>
    <n v="1885.0545"/>
    <x v="93"/>
    <s v="dez-2025"/>
    <x v="10"/>
    <x v="0"/>
    <x v="0"/>
    <x v="6"/>
    <x v="111"/>
    <s v="ENTREGUE"/>
    <x v="1"/>
    <m/>
  </r>
  <r>
    <d v="2025-12-12T00:00:00"/>
    <x v="4"/>
    <x v="2"/>
    <x v="4"/>
    <s v="Cabo Nambeiflex 750V  95mm azul"/>
    <x v="16"/>
    <x v="8"/>
    <x v="749"/>
    <x v="121"/>
    <x v="1435"/>
    <x v="1112"/>
    <n v="628.35149999999999"/>
    <x v="93"/>
    <s v="dez-2025"/>
    <x v="10"/>
    <x v="0"/>
    <x v="0"/>
    <x v="6"/>
    <x v="111"/>
    <s v="ENTREGUE"/>
    <x v="1"/>
    <m/>
  </r>
  <r>
    <d v="2025-12-12T00:00:00"/>
    <x v="4"/>
    <x v="2"/>
    <x v="4"/>
    <s v="Cabo Nambeiflex 750V  35mm preto"/>
    <x v="146"/>
    <x v="8"/>
    <x v="749"/>
    <x v="121"/>
    <x v="1436"/>
    <x v="1113"/>
    <n v="3232.6367999999998"/>
    <x v="93"/>
    <s v="dez-2025"/>
    <x v="10"/>
    <x v="0"/>
    <x v="0"/>
    <x v="6"/>
    <x v="111"/>
    <s v="ENTREGUE"/>
    <x v="1"/>
    <m/>
  </r>
  <r>
    <d v="2025-12-12T00:00:00"/>
    <x v="4"/>
    <x v="2"/>
    <x v="4"/>
    <s v="Cabo Nambeiflex 750V 35mm verde"/>
    <x v="27"/>
    <x v="8"/>
    <x v="749"/>
    <x v="121"/>
    <x v="1437"/>
    <x v="1113"/>
    <n v="1144.8922"/>
    <x v="93"/>
    <s v="dez-2025"/>
    <x v="10"/>
    <x v="0"/>
    <x v="0"/>
    <x v="6"/>
    <x v="111"/>
    <s v="ENTREGUE"/>
    <x v="1"/>
    <m/>
  </r>
  <r>
    <d v="2025-12-12T00:00:00"/>
    <x v="4"/>
    <x v="2"/>
    <x v="4"/>
    <s v="Cabo Nambeiflex 750V  35mm azul"/>
    <x v="29"/>
    <x v="8"/>
    <x v="749"/>
    <x v="121"/>
    <x v="1438"/>
    <x v="1113"/>
    <n v="1077.5455999999999"/>
    <x v="93"/>
    <s v="dez-2025"/>
    <x v="10"/>
    <x v="0"/>
    <x v="0"/>
    <x v="6"/>
    <x v="111"/>
    <s v="ENTREGUE"/>
    <x v="1"/>
    <m/>
  </r>
  <r>
    <d v="2025-12-12T00:00:00"/>
    <x v="34"/>
    <x v="2"/>
    <x v="0"/>
    <s v="TELHA OND. CRFS BRASILIT 2,44X1,10X8MM"/>
    <x v="45"/>
    <x v="1"/>
    <x v="750"/>
    <x v="2"/>
    <x v="2"/>
    <x v="2"/>
    <n v="17806.25"/>
    <x v="93"/>
    <s v="dez-2025"/>
    <x v="10"/>
    <x v="0"/>
    <x v="0"/>
    <x v="10"/>
    <x v="108"/>
    <s v="ENTREGUE"/>
    <x v="1"/>
    <m/>
  </r>
  <r>
    <d v="2025-12-12T00:00:00"/>
    <x v="34"/>
    <x v="2"/>
    <x v="0"/>
    <s v="PARAFUSO GALVANIZADO R.S. 110MM FRAZAO"/>
    <x v="147"/>
    <x v="1"/>
    <x v="750"/>
    <x v="2"/>
    <x v="529"/>
    <x v="437"/>
    <n v="313.60000000000002"/>
    <x v="93"/>
    <s v="dez-2025"/>
    <x v="10"/>
    <x v="0"/>
    <x v="0"/>
    <x v="10"/>
    <x v="108"/>
    <s v="ENTREGUE"/>
    <x v="1"/>
    <m/>
  </r>
  <r>
    <d v="2025-12-12T00:00:00"/>
    <x v="34"/>
    <x v="2"/>
    <x v="0"/>
    <s v="CONJUNTO DE VEDACAO 5/16 FRAZAO"/>
    <x v="147"/>
    <x v="1"/>
    <x v="750"/>
    <x v="2"/>
    <x v="530"/>
    <x v="337"/>
    <n v="64"/>
    <x v="93"/>
    <s v="dez-2025"/>
    <x v="10"/>
    <x v="0"/>
    <x v="0"/>
    <x v="10"/>
    <x v="108"/>
    <s v="ENTREGUE"/>
    <x v="1"/>
    <m/>
  </r>
  <r>
    <d v="2025-12-15T00:00:00"/>
    <x v="43"/>
    <x v="2"/>
    <x v="4"/>
    <s v="BARRA CHATA ALUMINIO 7/8 X 1/8 - 6MTS"/>
    <x v="31"/>
    <x v="1"/>
    <x v="751"/>
    <x v="5"/>
    <x v="1439"/>
    <x v="202"/>
    <n v="2560"/>
    <x v="94"/>
    <s v="dez-2025"/>
    <x v="10"/>
    <x v="0"/>
    <x v="0"/>
    <x v="2"/>
    <x v="110"/>
    <s v="ENTREGUE"/>
    <x v="1"/>
    <m/>
  </r>
  <r>
    <d v="2025-12-15T00:00:00"/>
    <x v="43"/>
    <x v="2"/>
    <x v="4"/>
    <s v="TERMINAL PRESSAO REFORCADO 35MM"/>
    <x v="3"/>
    <x v="1"/>
    <x v="751"/>
    <x v="5"/>
    <x v="1440"/>
    <x v="1114"/>
    <n v="42"/>
    <x v="94"/>
    <s v="dez-2025"/>
    <x v="10"/>
    <x v="0"/>
    <x v="0"/>
    <x v="2"/>
    <x v="110"/>
    <s v="ENTREGUE"/>
    <x v="1"/>
    <m/>
  </r>
  <r>
    <d v="2025-12-15T00:00:00"/>
    <x v="43"/>
    <x v="2"/>
    <x v="4"/>
    <s v="HASTE ATERR B. CAMADA 5/8 X 2,40MTS"/>
    <x v="3"/>
    <x v="1"/>
    <x v="751"/>
    <x v="5"/>
    <x v="433"/>
    <x v="318"/>
    <n v="340"/>
    <x v="94"/>
    <s v="dez-2025"/>
    <x v="10"/>
    <x v="0"/>
    <x v="0"/>
    <x v="2"/>
    <x v="110"/>
    <s v="ENTREGUE"/>
    <x v="1"/>
    <m/>
  </r>
  <r>
    <d v="2025-12-15T00:00:00"/>
    <x v="43"/>
    <x v="2"/>
    <x v="4"/>
    <s v="GRAMPO HASTE ATERR 5/8"/>
    <x v="3"/>
    <x v="1"/>
    <x v="751"/>
    <x v="5"/>
    <x v="1441"/>
    <x v="90"/>
    <n v="30"/>
    <x v="94"/>
    <s v="dez-2025"/>
    <x v="10"/>
    <x v="0"/>
    <x v="0"/>
    <x v="2"/>
    <x v="110"/>
    <s v="ENTREGUE"/>
    <x v="1"/>
    <m/>
  </r>
  <r>
    <d v="2025-12-15T00:00:00"/>
    <x v="43"/>
    <x v="2"/>
    <x v="4"/>
    <s v="CAIXA INSPECAO PROLIPROP 8P 200MM"/>
    <x v="3"/>
    <x v="1"/>
    <x v="751"/>
    <x v="5"/>
    <x v="1426"/>
    <x v="1115"/>
    <n v="142"/>
    <x v="94"/>
    <s v="dez-2025"/>
    <x v="10"/>
    <x v="0"/>
    <x v="0"/>
    <x v="2"/>
    <x v="110"/>
    <s v="ENTREGUE"/>
    <x v="1"/>
    <m/>
  </r>
  <r>
    <d v="2025-12-15T00:00:00"/>
    <x v="43"/>
    <x v="2"/>
    <x v="4"/>
    <s v="TAMPA ACO GALV. FG 8P 200MM P/CAIXA PP"/>
    <x v="3"/>
    <x v="1"/>
    <x v="751"/>
    <x v="5"/>
    <x v="1427"/>
    <x v="1116"/>
    <n v="286"/>
    <x v="94"/>
    <s v="dez-2025"/>
    <x v="10"/>
    <x v="0"/>
    <x v="0"/>
    <x v="2"/>
    <x v="110"/>
    <s v="ENTREGUE"/>
    <x v="1"/>
    <m/>
  </r>
  <r>
    <d v="2025-12-15T00:00:00"/>
    <x v="43"/>
    <x v="2"/>
    <x v="4"/>
    <s v="ELETRODUTO PVC C/ROSCA 2 PT C/ 3MT"/>
    <x v="3"/>
    <x v="1"/>
    <x v="751"/>
    <x v="5"/>
    <x v="1442"/>
    <x v="750"/>
    <n v="236"/>
    <x v="94"/>
    <s v="dez-2025"/>
    <x v="10"/>
    <x v="0"/>
    <x v="0"/>
    <x v="2"/>
    <x v="110"/>
    <s v="ENTREGUE"/>
    <x v="1"/>
    <m/>
  </r>
  <r>
    <d v="2025-12-15T00:00:00"/>
    <x v="43"/>
    <x v="2"/>
    <x v="4"/>
    <s v="ABRACADEIRA D C/CUNHA 2"/>
    <x v="15"/>
    <x v="1"/>
    <x v="751"/>
    <x v="5"/>
    <x v="1443"/>
    <x v="1117"/>
    <n v="39"/>
    <x v="94"/>
    <s v="dez-2025"/>
    <x v="10"/>
    <x v="0"/>
    <x v="0"/>
    <x v="2"/>
    <x v="110"/>
    <s v="ENTREGUE"/>
    <x v="1"/>
    <m/>
  </r>
  <r>
    <d v="2025-12-15T00:00:00"/>
    <x v="43"/>
    <x v="2"/>
    <x v="4"/>
    <s v="BUCHA S8 PARAFUSO PVC"/>
    <x v="11"/>
    <x v="1"/>
    <x v="751"/>
    <x v="5"/>
    <x v="423"/>
    <x v="1089"/>
    <n v="5"/>
    <x v="94"/>
    <s v="dez-2025"/>
    <x v="10"/>
    <x v="0"/>
    <x v="0"/>
    <x v="2"/>
    <x v="110"/>
    <s v="ENTREGUE"/>
    <x v="1"/>
    <m/>
  </r>
  <r>
    <d v="2025-12-15T00:00:00"/>
    <x v="43"/>
    <x v="2"/>
    <x v="4"/>
    <s v="PARAFUSO SEXTAVADO 3/16X60MM P/BUCHA S08"/>
    <x v="11"/>
    <x v="1"/>
    <x v="751"/>
    <x v="5"/>
    <x v="424"/>
    <x v="347"/>
    <n v="30"/>
    <x v="94"/>
    <s v="dez-2025"/>
    <x v="10"/>
    <x v="0"/>
    <x v="0"/>
    <x v="2"/>
    <x v="110"/>
    <s v="ENTREGUE"/>
    <x v="1"/>
    <m/>
  </r>
  <r>
    <d v="2025-12-15T00:00:00"/>
    <x v="43"/>
    <x v="2"/>
    <x v="4"/>
    <s v="CDC-CABO COBRE NU 35MM CL2A NBR 6524"/>
    <x v="3"/>
    <x v="8"/>
    <x v="751"/>
    <x v="5"/>
    <x v="1444"/>
    <x v="1118"/>
    <n v="440"/>
    <x v="94"/>
    <s v="dez-2025"/>
    <x v="10"/>
    <x v="0"/>
    <x v="0"/>
    <x v="2"/>
    <x v="110"/>
    <s v="ENTREGUE"/>
    <x v="1"/>
    <m/>
  </r>
  <r>
    <d v="2025-12-15T00:00:00"/>
    <x v="18"/>
    <x v="2"/>
    <x v="3"/>
    <s v="HF FILT.CARVAO ATIV.9.3/4&quot; 120L/H BR 907-0019"/>
    <x v="1"/>
    <x v="1"/>
    <x v="752"/>
    <x v="3"/>
    <x v="702"/>
    <x v="575"/>
    <n v="86.74"/>
    <x v="94"/>
    <s v="dez-2025"/>
    <x v="19"/>
    <x v="0"/>
    <x v="1"/>
    <x v="1"/>
    <x v="97"/>
    <s v="ENTREGUE"/>
    <x v="1"/>
    <m/>
  </r>
  <r>
    <d v="2025-12-15T00:00:00"/>
    <x v="18"/>
    <x v="2"/>
    <x v="3"/>
    <s v="AMANCO JOELHO 90 SOLD. 25MM"/>
    <x v="7"/>
    <x v="1"/>
    <x v="752"/>
    <x v="3"/>
    <x v="17"/>
    <x v="1067"/>
    <n v="1.1399999999999999"/>
    <x v="94"/>
    <s v="dez-2025"/>
    <x v="19"/>
    <x v="0"/>
    <x v="1"/>
    <x v="1"/>
    <x v="97"/>
    <s v="ENTREGUE"/>
    <x v="1"/>
    <m/>
  </r>
  <r>
    <d v="2025-12-15T00:00:00"/>
    <x v="18"/>
    <x v="2"/>
    <x v="3"/>
    <s v="AMANCO JOELHO 90 AZUL 25X3/4"/>
    <x v="7"/>
    <x v="1"/>
    <x v="752"/>
    <x v="3"/>
    <x v="703"/>
    <x v="1119"/>
    <n v="9.82"/>
    <x v="94"/>
    <s v="dez-2025"/>
    <x v="19"/>
    <x v="0"/>
    <x v="1"/>
    <x v="1"/>
    <x v="97"/>
    <s v="ENTREGUE"/>
    <x v="1"/>
    <m/>
  </r>
  <r>
    <d v="2025-12-15T00:00:00"/>
    <x v="18"/>
    <x v="2"/>
    <x v="3"/>
    <s v="AMANCO ADAPT. CURTO SOLD. 25X3/4"/>
    <x v="7"/>
    <x v="1"/>
    <x v="752"/>
    <x v="3"/>
    <x v="133"/>
    <x v="62"/>
    <n v="1.6"/>
    <x v="94"/>
    <s v="dez-2025"/>
    <x v="19"/>
    <x v="0"/>
    <x v="1"/>
    <x v="1"/>
    <x v="97"/>
    <s v="ENTREGUE"/>
    <x v="1"/>
    <m/>
  </r>
  <r>
    <d v="2025-12-15T00:00:00"/>
    <x v="18"/>
    <x v="2"/>
    <x v="3"/>
    <s v="AMANCO UNIAO SOLD. 25MM"/>
    <x v="7"/>
    <x v="1"/>
    <x v="752"/>
    <x v="3"/>
    <x v="1445"/>
    <x v="1120"/>
    <n v="12.84"/>
    <x v="94"/>
    <s v="dez-2025"/>
    <x v="19"/>
    <x v="0"/>
    <x v="1"/>
    <x v="1"/>
    <x v="97"/>
    <s v="ENTREGUE"/>
    <x v="1"/>
    <m/>
  </r>
  <r>
    <d v="2025-12-15T00:00:00"/>
    <x v="18"/>
    <x v="2"/>
    <x v="3"/>
    <s v="SCOPO VEDA ROSCA 18MM X 50 MT"/>
    <x v="1"/>
    <x v="1"/>
    <x v="752"/>
    <x v="3"/>
    <x v="134"/>
    <x v="137"/>
    <n v="6.03"/>
    <x v="94"/>
    <s v="dez-2025"/>
    <x v="19"/>
    <x v="0"/>
    <x v="1"/>
    <x v="1"/>
    <x v="97"/>
    <s v="ENTREGUE"/>
    <x v="1"/>
    <m/>
  </r>
  <r>
    <d v="2025-12-15T00:00:00"/>
    <x v="43"/>
    <x v="2"/>
    <x v="0"/>
    <s v="BARONEFLEX 500 - CAIXA 18 KG"/>
    <x v="14"/>
    <x v="1"/>
    <x v="753"/>
    <x v="22"/>
    <x v="1258"/>
    <x v="979"/>
    <n v="570.25"/>
    <x v="94"/>
    <s v="dez-2025"/>
    <x v="22"/>
    <x v="0"/>
    <x v="0"/>
    <x v="1"/>
    <x v="97"/>
    <s v="ENTREGUE"/>
    <x v="1"/>
    <m/>
  </r>
  <r>
    <d v="2025-12-15T00:00:00"/>
    <x v="43"/>
    <x v="2"/>
    <x v="0"/>
    <s v="BROCHA"/>
    <x v="7"/>
    <x v="1"/>
    <x v="753"/>
    <x v="22"/>
    <x v="1446"/>
    <x v="1121"/>
    <n v="12.62"/>
    <x v="94"/>
    <s v="dez-2025"/>
    <x v="22"/>
    <x v="0"/>
    <x v="0"/>
    <x v="1"/>
    <x v="97"/>
    <s v="ENTREGUE"/>
    <x v="1"/>
    <m/>
  </r>
  <r>
    <d v="2025-12-15T00:00:00"/>
    <x v="18"/>
    <x v="2"/>
    <x v="1"/>
    <s v="EXAUSTOR AXIAL INDL 400mm 220v LEVE GOAR"/>
    <x v="1"/>
    <x v="1"/>
    <x v="754"/>
    <x v="149"/>
    <x v="1447"/>
    <x v="1122"/>
    <n v="258.8"/>
    <x v="94"/>
    <s v="dez-2025"/>
    <x v="23"/>
    <x v="3"/>
    <x v="1"/>
    <x v="2"/>
    <x v="110"/>
    <s v="ENTREGUE"/>
    <x v="1"/>
    <m/>
  </r>
  <r>
    <d v="2025-12-15T00:00:00"/>
    <x v="18"/>
    <x v="2"/>
    <x v="1"/>
    <s v="BARRA LIGACAO 1.50m"/>
    <x v="7"/>
    <x v="1"/>
    <x v="755"/>
    <x v="33"/>
    <x v="1448"/>
    <x v="176"/>
    <n v="6.9"/>
    <x v="94"/>
    <s v="dez-2025"/>
    <x v="3"/>
    <x v="0"/>
    <x v="0"/>
    <x v="1"/>
    <x v="97"/>
    <s v="ENTREGUE"/>
    <x v="1"/>
    <m/>
  </r>
  <r>
    <d v="2025-12-15T00:00:00"/>
    <x v="18"/>
    <x v="2"/>
    <x v="1"/>
    <s v="DIAGONAL 2.12m"/>
    <x v="7"/>
    <x v="1"/>
    <x v="755"/>
    <x v="33"/>
    <x v="1449"/>
    <x v="176"/>
    <n v="6.9"/>
    <x v="94"/>
    <s v="dez-2025"/>
    <x v="3"/>
    <x v="0"/>
    <x v="0"/>
    <x v="1"/>
    <x v="97"/>
    <s v="ENTREGUE"/>
    <x v="1"/>
    <m/>
  </r>
  <r>
    <d v="2025-12-15T00:00:00"/>
    <x v="18"/>
    <x v="2"/>
    <x v="1"/>
    <s v="ESCADA 2.00m"/>
    <x v="2"/>
    <x v="1"/>
    <x v="755"/>
    <x v="33"/>
    <x v="1450"/>
    <x v="191"/>
    <n v="119.6"/>
    <x v="94"/>
    <s v="dez-2025"/>
    <x v="3"/>
    <x v="0"/>
    <x v="0"/>
    <x v="1"/>
    <x v="97"/>
    <s v="ENTREGUE"/>
    <x v="1"/>
    <m/>
  </r>
  <r>
    <d v="2025-12-15T00:00:00"/>
    <x v="18"/>
    <x v="2"/>
    <x v="1"/>
    <s v="GUARDA CORPO 1.50m"/>
    <x v="2"/>
    <x v="1"/>
    <x v="755"/>
    <x v="33"/>
    <x v="1451"/>
    <x v="191"/>
    <n v="119.6"/>
    <x v="94"/>
    <s v="dez-2025"/>
    <x v="3"/>
    <x v="0"/>
    <x v="0"/>
    <x v="1"/>
    <x v="97"/>
    <s v="ENTREGUE"/>
    <x v="1"/>
    <m/>
  </r>
  <r>
    <d v="2025-12-15T00:00:00"/>
    <x v="18"/>
    <x v="2"/>
    <x v="1"/>
    <s v="PAINEL 1.50m"/>
    <x v="17"/>
    <x v="1"/>
    <x v="755"/>
    <x v="33"/>
    <x v="1452"/>
    <x v="352"/>
    <n v="193.20000000000002"/>
    <x v="94"/>
    <s v="dez-2025"/>
    <x v="3"/>
    <x v="0"/>
    <x v="0"/>
    <x v="1"/>
    <x v="97"/>
    <s v="ENTREGUE"/>
    <x v="1"/>
    <m/>
  </r>
  <r>
    <d v="2025-12-15T00:00:00"/>
    <x v="18"/>
    <x v="2"/>
    <x v="1"/>
    <s v="PISO METALICO 1.50m"/>
    <x v="14"/>
    <x v="1"/>
    <x v="755"/>
    <x v="33"/>
    <x v="1453"/>
    <x v="178"/>
    <n v="126.5"/>
    <x v="94"/>
    <s v="dez-2025"/>
    <x v="3"/>
    <x v="0"/>
    <x v="0"/>
    <x v="1"/>
    <x v="97"/>
    <s v="ENTREGUE"/>
    <x v="1"/>
    <m/>
  </r>
  <r>
    <d v="2025-12-15T00:00:00"/>
    <x v="18"/>
    <x v="2"/>
    <x v="1"/>
    <s v="RODA METALICA"/>
    <x v="2"/>
    <x v="1"/>
    <x v="755"/>
    <x v="33"/>
    <x v="1454"/>
    <x v="460"/>
    <n v="110.4"/>
    <x v="94"/>
    <s v="dez-2025"/>
    <x v="3"/>
    <x v="0"/>
    <x v="0"/>
    <x v="1"/>
    <x v="97"/>
    <s v="ENTREGUE"/>
    <x v="1"/>
    <m/>
  </r>
  <r>
    <d v="2025-12-15T00:00:00"/>
    <x v="18"/>
    <x v="2"/>
    <x v="1"/>
    <s v="DIAGONAL 2.12m"/>
    <x v="1"/>
    <x v="1"/>
    <x v="756"/>
    <x v="33"/>
    <x v="1449"/>
    <x v="176"/>
    <n v="3.45"/>
    <x v="94"/>
    <s v="dez-2025"/>
    <x v="3"/>
    <x v="0"/>
    <x v="0"/>
    <x v="1"/>
    <x v="97"/>
    <s v="ENTREGUE"/>
    <x v="1"/>
    <m/>
  </r>
  <r>
    <d v="2025-12-15T00:00:00"/>
    <x v="18"/>
    <x v="2"/>
    <x v="1"/>
    <s v="PAINEL 1.50m"/>
    <x v="2"/>
    <x v="1"/>
    <x v="756"/>
    <x v="33"/>
    <x v="1452"/>
    <x v="64"/>
    <n v="55.2"/>
    <x v="94"/>
    <s v="dez-2025"/>
    <x v="3"/>
    <x v="0"/>
    <x v="0"/>
    <x v="1"/>
    <x v="97"/>
    <s v="ENTREGUE"/>
    <x v="1"/>
    <m/>
  </r>
  <r>
    <d v="2025-12-15T00:00:00"/>
    <x v="46"/>
    <x v="1"/>
    <x v="1"/>
    <s v="BETONEIRA 220V"/>
    <x v="1"/>
    <x v="1"/>
    <x v="757"/>
    <x v="140"/>
    <x v="274"/>
    <x v="43"/>
    <n v="350"/>
    <x v="94"/>
    <s v="dez-2025"/>
    <x v="5"/>
    <x v="0"/>
    <x v="0"/>
    <x v="1"/>
    <x v="97"/>
    <s v="ENTREGUE"/>
    <x v="1"/>
    <m/>
  </r>
  <r>
    <d v="2025-12-15T00:00:00"/>
    <x v="46"/>
    <x v="1"/>
    <x v="1"/>
    <s v="LOCAÇÃO CONTAINER 1,5X2,5"/>
    <x v="1"/>
    <x v="1"/>
    <x v="758"/>
    <x v="140"/>
    <x v="1274"/>
    <x v="43"/>
    <n v="350"/>
    <x v="94"/>
    <s v="dez-2025"/>
    <x v="5"/>
    <x v="0"/>
    <x v="0"/>
    <x v="1"/>
    <x v="97"/>
    <s v="ENTREGUE"/>
    <x v="1"/>
    <m/>
  </r>
  <r>
    <d v="2025-12-15T00:00:00"/>
    <x v="46"/>
    <x v="1"/>
    <x v="1"/>
    <s v="CONTAINER"/>
    <x v="1"/>
    <x v="1"/>
    <x v="759"/>
    <x v="140"/>
    <x v="1139"/>
    <x v="43"/>
    <n v="350"/>
    <x v="94"/>
    <s v="dez-2025"/>
    <x v="5"/>
    <x v="0"/>
    <x v="0"/>
    <x v="1"/>
    <x v="97"/>
    <s v="ENTREGUE"/>
    <x v="1"/>
    <m/>
  </r>
  <r>
    <d v="2025-12-15T00:00:00"/>
    <x v="46"/>
    <x v="1"/>
    <x v="1"/>
    <s v="ANDAIME 1,50"/>
    <x v="26"/>
    <x v="1"/>
    <x v="760"/>
    <x v="140"/>
    <x v="1290"/>
    <x v="400"/>
    <n v="144"/>
    <x v="94"/>
    <s v="dez-2025"/>
    <x v="5"/>
    <x v="0"/>
    <x v="0"/>
    <x v="1"/>
    <x v="97"/>
    <s v="ENTREGUE"/>
    <x v="1"/>
    <m/>
  </r>
  <r>
    <d v="2025-12-15T00:00:00"/>
    <x v="46"/>
    <x v="1"/>
    <x v="1"/>
    <s v="PLATAFORMA 1,50"/>
    <x v="3"/>
    <x v="1"/>
    <x v="760"/>
    <x v="140"/>
    <x v="1291"/>
    <x v="427"/>
    <n v="180"/>
    <x v="94"/>
    <s v="dez-2025"/>
    <x v="5"/>
    <x v="0"/>
    <x v="0"/>
    <x v="1"/>
    <x v="97"/>
    <s v="ENTREGUE"/>
    <x v="1"/>
    <m/>
  </r>
  <r>
    <d v="2025-12-15T00:00:00"/>
    <x v="46"/>
    <x v="1"/>
    <x v="1"/>
    <s v="RODIZIOS"/>
    <x v="8"/>
    <x v="1"/>
    <x v="760"/>
    <x v="140"/>
    <x v="1292"/>
    <x v="427"/>
    <n v="144"/>
    <x v="94"/>
    <s v="dez-2025"/>
    <x v="5"/>
    <x v="0"/>
    <x v="0"/>
    <x v="1"/>
    <x v="97"/>
    <s v="ENTREGUE"/>
    <x v="1"/>
    <m/>
  </r>
  <r>
    <d v="2025-12-16T00:00:00"/>
    <x v="18"/>
    <x v="2"/>
    <x v="1"/>
    <s v="DIAGONAL 2.12m"/>
    <x v="1"/>
    <x v="1"/>
    <x v="761"/>
    <x v="33"/>
    <x v="1449"/>
    <x v="176"/>
    <n v="3.45"/>
    <x v="94"/>
    <s v="dez-2025"/>
    <x v="3"/>
    <x v="0"/>
    <x v="0"/>
    <x v="1"/>
    <x v="97"/>
    <s v="ENTREGUE"/>
    <x v="1"/>
    <m/>
  </r>
  <r>
    <d v="2025-12-16T00:00:00"/>
    <x v="18"/>
    <x v="2"/>
    <x v="1"/>
    <s v="PAINEL 1.50m"/>
    <x v="9"/>
    <x v="1"/>
    <x v="761"/>
    <x v="33"/>
    <x v="1452"/>
    <x v="695"/>
    <n v="55.199999999999996"/>
    <x v="94"/>
    <s v="dez-2025"/>
    <x v="3"/>
    <x v="0"/>
    <x v="0"/>
    <x v="1"/>
    <x v="97"/>
    <s v="ENTREGUE"/>
    <x v="1"/>
    <m/>
  </r>
  <r>
    <d v="2025-12-16T00:00:00"/>
    <x v="9"/>
    <x v="1"/>
    <x v="1"/>
    <s v="CAÇAMBA "/>
    <x v="1"/>
    <x v="1"/>
    <x v="762"/>
    <x v="17"/>
    <x v="214"/>
    <x v="56"/>
    <n v="440"/>
    <x v="95"/>
    <s v="dez-2025"/>
    <x v="9"/>
    <x v="0"/>
    <x v="0"/>
    <x v="1"/>
    <x v="110"/>
    <s v="ENTREGUE"/>
    <x v="1"/>
    <m/>
  </r>
  <r>
    <d v="2025-12-16T00:00:00"/>
    <x v="46"/>
    <x v="1"/>
    <x v="6"/>
    <s v="FUTURA FUTURIT ESM SINT.BRILHO CINZA MEDIO 3,6L"/>
    <x v="9"/>
    <x v="6"/>
    <x v="763"/>
    <x v="13"/>
    <x v="839"/>
    <x v="42"/>
    <n v="539.40000000000009"/>
    <x v="95"/>
    <s v="dez-2025"/>
    <x v="3"/>
    <x v="0"/>
    <x v="0"/>
    <x v="2"/>
    <x v="111"/>
    <s v="ENTREGUE"/>
    <x v="1"/>
    <m/>
  </r>
  <r>
    <d v="2025-12-16T00:00:00"/>
    <x v="30"/>
    <x v="2"/>
    <x v="0"/>
    <s v="KALHETAO 90 CRFS BRASILIT 7,40 M"/>
    <x v="8"/>
    <x v="1"/>
    <x v="764"/>
    <x v="2"/>
    <x v="1455"/>
    <x v="1123"/>
    <n v="5401.6"/>
    <x v="95"/>
    <s v="dez-2025"/>
    <x v="10"/>
    <x v="0"/>
    <x v="0"/>
    <x v="8"/>
    <x v="112"/>
    <s v="ENTREGUE"/>
    <x v="1"/>
    <m/>
  </r>
  <r>
    <d v="2025-12-16T00:00:00"/>
    <x v="30"/>
    <x v="2"/>
    <x v="0"/>
    <s v="KALHETAO 90 CRFS BRASILIT 4,60 M"/>
    <x v="1"/>
    <x v="1"/>
    <x v="764"/>
    <x v="2"/>
    <x v="625"/>
    <x v="1124"/>
    <n v="430.9"/>
    <x v="95"/>
    <s v="dez-2025"/>
    <x v="10"/>
    <x v="0"/>
    <x v="0"/>
    <x v="8"/>
    <x v="112"/>
    <s v="ENTREGUE"/>
    <x v="1"/>
    <m/>
  </r>
  <r>
    <d v="2025-12-16T00:00:00"/>
    <x v="30"/>
    <x v="2"/>
    <x v="0"/>
    <s v="CUMEEIRA NORMAL KALHETAO 90 CRFS BRASILIT 9%"/>
    <x v="17"/>
    <x v="1"/>
    <x v="764"/>
    <x v="2"/>
    <x v="626"/>
    <x v="666"/>
    <n v="1980"/>
    <x v="95"/>
    <s v="dez-2025"/>
    <x v="10"/>
    <x v="0"/>
    <x v="0"/>
    <x v="8"/>
    <x v="112"/>
    <s v="ENTREGUE"/>
    <x v="1"/>
    <m/>
  </r>
  <r>
    <d v="2025-12-16T00:00:00"/>
    <x v="30"/>
    <x v="2"/>
    <x v="0"/>
    <s v="FITA VEDA TUDO BRASILIT 0,10 X 10M"/>
    <x v="7"/>
    <x v="9"/>
    <x v="764"/>
    <x v="2"/>
    <x v="1456"/>
    <x v="1125"/>
    <n v="56.5"/>
    <x v="95"/>
    <s v="dez-2025"/>
    <x v="10"/>
    <x v="0"/>
    <x v="0"/>
    <x v="8"/>
    <x v="112"/>
    <s v="ENTREGUE"/>
    <x v="1"/>
    <m/>
  </r>
  <r>
    <d v="2025-12-16T00:00:00"/>
    <x v="30"/>
    <x v="2"/>
    <x v="0"/>
    <s v="NEUTROL 900 ML OTTO-1339"/>
    <x v="1"/>
    <x v="14"/>
    <x v="764"/>
    <x v="2"/>
    <x v="1457"/>
    <x v="1126"/>
    <n v="54.37"/>
    <x v="95"/>
    <s v="dez-2025"/>
    <x v="10"/>
    <x v="0"/>
    <x v="0"/>
    <x v="8"/>
    <x v="112"/>
    <s v="ENTREGUE"/>
    <x v="1"/>
    <m/>
  </r>
  <r>
    <d v="2025-12-16T00:00:00"/>
    <x v="30"/>
    <x v="2"/>
    <x v="0"/>
    <s v="PINUS/TABUA 30 BR 3,0M"/>
    <x v="14"/>
    <x v="1"/>
    <x v="764"/>
    <x v="2"/>
    <x v="499"/>
    <x v="408"/>
    <n v="230.5"/>
    <x v="95"/>
    <s v="dez-2025"/>
    <x v="10"/>
    <x v="0"/>
    <x v="0"/>
    <x v="8"/>
    <x v="112"/>
    <s v="ENTREGUE"/>
    <x v="1"/>
    <m/>
  </r>
  <r>
    <d v="2025-12-16T00:00:00"/>
    <x v="30"/>
    <x v="2"/>
    <x v="0"/>
    <s v="FIXADOR DE ABA AUTO-TRAVANTE FRAZAO"/>
    <x v="5"/>
    <x v="1"/>
    <x v="764"/>
    <x v="2"/>
    <x v="1458"/>
    <x v="1127"/>
    <n v="196.5"/>
    <x v="95"/>
    <s v="dez-2025"/>
    <x v="10"/>
    <x v="0"/>
    <x v="0"/>
    <x v="8"/>
    <x v="112"/>
    <s v="ENTREGUE"/>
    <x v="1"/>
    <m/>
  </r>
  <r>
    <d v="2025-12-16T00:00:00"/>
    <x v="46"/>
    <x v="1"/>
    <x v="0"/>
    <s v="CAÇAMBA "/>
    <x v="1"/>
    <x v="1"/>
    <x v="765"/>
    <x v="150"/>
    <x v="214"/>
    <x v="195"/>
    <n v="300"/>
    <x v="95"/>
    <s v="dez-2025"/>
    <x v="1"/>
    <x v="2"/>
    <x v="0"/>
    <x v="2"/>
    <x v="111"/>
    <s v="ENTREGUE"/>
    <x v="1"/>
    <m/>
  </r>
  <r>
    <d v="2025-12-16T00:00:00"/>
    <x v="9"/>
    <x v="1"/>
    <x v="6"/>
    <s v="Esmalte del rey "/>
    <x v="1"/>
    <x v="6"/>
    <x v="766"/>
    <x v="118"/>
    <x v="1459"/>
    <x v="1128"/>
    <n v="121.99"/>
    <x v="95"/>
    <s v="dez-2025"/>
    <x v="8"/>
    <x v="2"/>
    <x v="0"/>
    <x v="1"/>
    <x v="110"/>
    <s v="ENTREGUE"/>
    <x v="1"/>
    <m/>
  </r>
  <r>
    <d v="2025-12-16T00:00:00"/>
    <x v="46"/>
    <x v="1"/>
    <x v="0"/>
    <s v="Regulador completo-p/F530(haste c/10cm)"/>
    <x v="36"/>
    <x v="1"/>
    <x v="767"/>
    <x v="27"/>
    <x v="1460"/>
    <x v="1129"/>
    <n v="194"/>
    <x v="95"/>
    <s v="dez-2025"/>
    <x v="2"/>
    <x v="0"/>
    <x v="0"/>
    <x v="5"/>
    <x v="113"/>
    <s v="ENTREGUE"/>
    <x v="1"/>
    <m/>
  </r>
  <r>
    <d v="2025-12-16T00:00:00"/>
    <x v="46"/>
    <x v="1"/>
    <x v="0"/>
    <s v="Chapa ST(Branca) 12,5mm - 1,20x1,80 - Placo"/>
    <x v="15"/>
    <x v="1"/>
    <x v="767"/>
    <x v="27"/>
    <x v="1461"/>
    <x v="1130"/>
    <n v="1276.8000000000002"/>
    <x v="95"/>
    <s v="dez-2025"/>
    <x v="2"/>
    <x v="0"/>
    <x v="0"/>
    <x v="5"/>
    <x v="113"/>
    <s v="ENTREGUE"/>
    <x v="1"/>
    <m/>
  </r>
  <r>
    <d v="2025-12-16T00:00:00"/>
    <x v="46"/>
    <x v="1"/>
    <x v="0"/>
    <s v="Perfil Tabica-40x48-3,00(fechada)Bco Rupia"/>
    <x v="48"/>
    <x v="1"/>
    <x v="767"/>
    <x v="27"/>
    <x v="1462"/>
    <x v="1131"/>
    <n v="707.3"/>
    <x v="95"/>
    <s v="dez-2025"/>
    <x v="2"/>
    <x v="0"/>
    <x v="0"/>
    <x v="5"/>
    <x v="113"/>
    <s v="ENTREGUE"/>
    <x v="1"/>
    <m/>
  </r>
  <r>
    <d v="2025-12-16T00:00:00"/>
    <x v="46"/>
    <x v="1"/>
    <x v="0"/>
    <s v="Gesso Revestimento - 40kg"/>
    <x v="2"/>
    <x v="1"/>
    <x v="767"/>
    <x v="27"/>
    <x v="1463"/>
    <x v="1132"/>
    <n v="125.92"/>
    <x v="95"/>
    <s v="dez-2025"/>
    <x v="2"/>
    <x v="0"/>
    <x v="0"/>
    <x v="5"/>
    <x v="113"/>
    <s v="ENTREGUE"/>
    <x v="1"/>
    <m/>
  </r>
  <r>
    <d v="2025-12-16T00:00:00"/>
    <x v="46"/>
    <x v="1"/>
    <x v="0"/>
    <s v="Parafuso GN25 - 3,5x25 - Ponta Agulha (sc.c/100pc)"/>
    <x v="3"/>
    <x v="1"/>
    <x v="767"/>
    <x v="27"/>
    <x v="1464"/>
    <x v="1133"/>
    <n v="24.4"/>
    <x v="95"/>
    <s v="dez-2025"/>
    <x v="2"/>
    <x v="0"/>
    <x v="0"/>
    <x v="5"/>
    <x v="113"/>
    <s v="ENTREGUE"/>
    <x v="1"/>
    <m/>
  </r>
  <r>
    <d v="2025-12-16T00:00:00"/>
    <x v="46"/>
    <x v="1"/>
    <x v="0"/>
    <s v="Alcapao aco - Simples - 60x60 cm - Branco"/>
    <x v="1"/>
    <x v="1"/>
    <x v="767"/>
    <x v="27"/>
    <x v="1465"/>
    <x v="1134"/>
    <n v="57.18"/>
    <x v="95"/>
    <s v="dez-2025"/>
    <x v="2"/>
    <x v="0"/>
    <x v="0"/>
    <x v="5"/>
    <x v="113"/>
    <s v="ENTREGUE"/>
    <x v="1"/>
    <m/>
  </r>
  <r>
    <d v="2025-12-16T00:00:00"/>
    <x v="46"/>
    <x v="1"/>
    <x v="0"/>
    <s v="Bucha Universal U-TB1 Nº 06 c/ Paraf. CH 4,0x45mm CZ"/>
    <x v="3"/>
    <x v="1"/>
    <x v="767"/>
    <x v="27"/>
    <x v="1466"/>
    <x v="1135"/>
    <n v="142.5"/>
    <x v="95"/>
    <s v="dez-2025"/>
    <x v="2"/>
    <x v="0"/>
    <x v="0"/>
    <x v="5"/>
    <x v="113"/>
    <s v="ENTREGUE"/>
    <x v="1"/>
    <m/>
  </r>
  <r>
    <d v="2025-12-16T00:00:00"/>
    <x v="46"/>
    <x v="1"/>
    <x v="0"/>
    <s v="frete"/>
    <x v="1"/>
    <x v="1"/>
    <x v="767"/>
    <x v="27"/>
    <x v="32"/>
    <x v="513"/>
    <n v="120"/>
    <x v="95"/>
    <s v="dez-2025"/>
    <x v="2"/>
    <x v="0"/>
    <x v="0"/>
    <x v="5"/>
    <x v="113"/>
    <s v="ENTREGUE"/>
    <x v="1"/>
    <m/>
  </r>
  <r>
    <d v="2025-12-16T00:00:00"/>
    <x v="46"/>
    <x v="1"/>
    <x v="0"/>
    <s v="Perfil Canaleta F530-3,00m | NCM: 72166110"/>
    <x v="30"/>
    <x v="5"/>
    <x v="767"/>
    <x v="27"/>
    <x v="1467"/>
    <x v="1136"/>
    <n v="727.19999999999993"/>
    <x v="95"/>
    <s v="dez-2025"/>
    <x v="2"/>
    <x v="0"/>
    <x v="0"/>
    <x v="5"/>
    <x v="113"/>
    <s v="ENTREGUE"/>
    <x v="1"/>
    <m/>
  </r>
  <r>
    <d v="2025-12-16T00:00:00"/>
    <x v="46"/>
    <x v="1"/>
    <x v="0"/>
    <s v="PA CHIPS CHATA 6.0 X 60"/>
    <x v="3"/>
    <x v="1"/>
    <x v="768"/>
    <x v="151"/>
    <x v="1468"/>
    <x v="367"/>
    <n v="350"/>
    <x v="95"/>
    <s v="dez-2025"/>
    <x v="8"/>
    <x v="2"/>
    <x v="1"/>
    <x v="1"/>
    <x v="110"/>
    <s v="ENTREGUE"/>
    <x v="1"/>
    <m/>
  </r>
  <r>
    <d v="2025-12-16T00:00:00"/>
    <x v="46"/>
    <x v="1"/>
    <x v="0"/>
    <s v="BROCA MAD. TRES PONTAS 04.00 MM"/>
    <x v="2"/>
    <x v="1"/>
    <x v="768"/>
    <x v="151"/>
    <x v="1469"/>
    <x v="206"/>
    <n v="24"/>
    <x v="95"/>
    <s v="dez-2025"/>
    <x v="8"/>
    <x v="2"/>
    <x v="1"/>
    <x v="1"/>
    <x v="110"/>
    <s v="ENTREGUE"/>
    <x v="1"/>
    <m/>
  </r>
  <r>
    <d v="2025-12-16T00:00:00"/>
    <x v="46"/>
    <x v="1"/>
    <x v="0"/>
    <s v="BROCA ESCALONADA 04.00 A 20.00 - ROCAST"/>
    <x v="1"/>
    <x v="1"/>
    <x v="768"/>
    <x v="151"/>
    <x v="1470"/>
    <x v="1137"/>
    <n v="94"/>
    <x v="95"/>
    <s v="dez-2025"/>
    <x v="8"/>
    <x v="2"/>
    <x v="1"/>
    <x v="1"/>
    <x v="110"/>
    <s v="ENTREGUE"/>
    <x v="1"/>
    <m/>
  </r>
  <r>
    <d v="2025-12-16T00:00:00"/>
    <x v="46"/>
    <x v="1"/>
    <x v="0"/>
    <s v="BROCA CHATA 1/2"/>
    <x v="1"/>
    <x v="1"/>
    <x v="768"/>
    <x v="151"/>
    <x v="1471"/>
    <x v="301"/>
    <n v="17"/>
    <x v="95"/>
    <s v="dez-2025"/>
    <x v="8"/>
    <x v="2"/>
    <x v="1"/>
    <x v="1"/>
    <x v="110"/>
    <s v="ENTREGUE"/>
    <x v="1"/>
    <m/>
  </r>
  <r>
    <d v="2025-12-16T00:00:00"/>
    <x v="46"/>
    <x v="1"/>
    <x v="0"/>
    <s v="PONTEIRA PH2 1/4 X 50 MM TITANIO - CTP"/>
    <x v="1"/>
    <x v="1"/>
    <x v="768"/>
    <x v="151"/>
    <x v="1472"/>
    <x v="113"/>
    <n v="10"/>
    <x v="95"/>
    <s v="dez-2025"/>
    <x v="8"/>
    <x v="2"/>
    <x v="1"/>
    <x v="1"/>
    <x v="110"/>
    <s v="ENTREGUE"/>
    <x v="1"/>
    <m/>
  </r>
  <r>
    <d v="2025-12-16T00:00:00"/>
    <x v="46"/>
    <x v="1"/>
    <x v="0"/>
    <s v="PONTEIRA PHILLIPS N. 2 X 090 - GROSS"/>
    <x v="1"/>
    <x v="1"/>
    <x v="768"/>
    <x v="151"/>
    <x v="1473"/>
    <x v="645"/>
    <n v="12"/>
    <x v="95"/>
    <s v="dez-2025"/>
    <x v="8"/>
    <x v="2"/>
    <x v="1"/>
    <x v="1"/>
    <x v="110"/>
    <s v="ENTREGUE"/>
    <x v="1"/>
    <m/>
  </r>
  <r>
    <d v="2025-12-17T00:00:00"/>
    <x v="46"/>
    <x v="1"/>
    <x v="0"/>
    <s v="TERMINAL PRESSAO REFORCADO 35MM"/>
    <x v="17"/>
    <x v="1"/>
    <x v="769"/>
    <x v="5"/>
    <x v="1440"/>
    <x v="11"/>
    <n v="55.199999999999996"/>
    <x v="96"/>
    <s v="dez-2025"/>
    <x v="14"/>
    <x v="0"/>
    <x v="0"/>
    <x v="4"/>
    <x v="113"/>
    <s v="ENTREGUE"/>
    <x v="1"/>
    <m/>
  </r>
  <r>
    <d v="2025-12-17T00:00:00"/>
    <x v="46"/>
    <x v="1"/>
    <x v="0"/>
    <s v="CAIXA INSPECAO PROLIPROP 8P 200MM"/>
    <x v="17"/>
    <x v="1"/>
    <x v="769"/>
    <x v="5"/>
    <x v="1426"/>
    <x v="84"/>
    <n v="180"/>
    <x v="96"/>
    <s v="dez-2025"/>
    <x v="14"/>
    <x v="0"/>
    <x v="0"/>
    <x v="4"/>
    <x v="113"/>
    <s v="ENTREGUE"/>
    <x v="1"/>
    <m/>
  </r>
  <r>
    <d v="2025-12-17T00:00:00"/>
    <x v="46"/>
    <x v="1"/>
    <x v="0"/>
    <s v="TAMPA ACO GALV. FG 8P 200MM P/CAIXA PP"/>
    <x v="17"/>
    <x v="1"/>
    <x v="769"/>
    <x v="5"/>
    <x v="1427"/>
    <x v="1138"/>
    <n v="345.6"/>
    <x v="96"/>
    <s v="dez-2025"/>
    <x v="14"/>
    <x v="0"/>
    <x v="0"/>
    <x v="4"/>
    <x v="113"/>
    <s v="ENTREGUE"/>
    <x v="1"/>
    <m/>
  </r>
  <r>
    <d v="2025-12-17T00:00:00"/>
    <x v="46"/>
    <x v="1"/>
    <x v="0"/>
    <s v="ELETRODUTO PVC C/ROSCA 2 PT C/ 3MT"/>
    <x v="17"/>
    <x v="5"/>
    <x v="769"/>
    <x v="5"/>
    <x v="1442"/>
    <x v="891"/>
    <n v="291.60000000000002"/>
    <x v="96"/>
    <s v="dez-2025"/>
    <x v="14"/>
    <x v="0"/>
    <x v="0"/>
    <x v="4"/>
    <x v="113"/>
    <s v="ENTREGUE"/>
    <x v="1"/>
    <m/>
  </r>
  <r>
    <d v="2025-12-17T00:00:00"/>
    <x v="46"/>
    <x v="1"/>
    <x v="0"/>
    <s v="ABRACADEIRA D C/CUNHA 2"/>
    <x v="33"/>
    <x v="1"/>
    <x v="769"/>
    <x v="5"/>
    <x v="1443"/>
    <x v="1139"/>
    <n v="50.4"/>
    <x v="96"/>
    <s v="dez-2025"/>
    <x v="14"/>
    <x v="0"/>
    <x v="0"/>
    <x v="4"/>
    <x v="113"/>
    <s v="ENTREGUE"/>
    <x v="1"/>
    <m/>
  </r>
  <r>
    <d v="2025-12-17T00:00:00"/>
    <x v="46"/>
    <x v="1"/>
    <x v="0"/>
    <s v="BUCHA S8 PARAFUSO PVC"/>
    <x v="11"/>
    <x v="1"/>
    <x v="769"/>
    <x v="5"/>
    <x v="423"/>
    <x v="1089"/>
    <n v="5"/>
    <x v="96"/>
    <s v="dez-2025"/>
    <x v="14"/>
    <x v="0"/>
    <x v="0"/>
    <x v="4"/>
    <x v="113"/>
    <s v="ENTREGUE"/>
    <x v="1"/>
    <m/>
  </r>
  <r>
    <d v="2025-12-17T00:00:00"/>
    <x v="46"/>
    <x v="1"/>
    <x v="0"/>
    <s v="PARAFUSO SEXTAVADO 3/16X60MM P/BUCHA S08"/>
    <x v="11"/>
    <x v="1"/>
    <x v="769"/>
    <x v="5"/>
    <x v="424"/>
    <x v="347"/>
    <n v="30"/>
    <x v="96"/>
    <s v="dez-2025"/>
    <x v="14"/>
    <x v="0"/>
    <x v="0"/>
    <x v="4"/>
    <x v="113"/>
    <s v="ENTREGUE"/>
    <x v="1"/>
    <m/>
  </r>
  <r>
    <d v="2025-12-17T00:00:00"/>
    <x v="46"/>
    <x v="1"/>
    <x v="0"/>
    <s v="BARRA CHATA ALUMINIO 3/4 X 1/4 6MTS"/>
    <x v="148"/>
    <x v="5"/>
    <x v="769"/>
    <x v="5"/>
    <x v="1474"/>
    <x v="1140"/>
    <n v="4014.4"/>
    <x v="96"/>
    <s v="dez-2025"/>
    <x v="14"/>
    <x v="0"/>
    <x v="0"/>
    <x v="4"/>
    <x v="113"/>
    <s v="ENTREGUE"/>
    <x v="1"/>
    <m/>
  </r>
  <r>
    <d v="2025-12-17T00:00:00"/>
    <x v="46"/>
    <x v="1"/>
    <x v="0"/>
    <s v="METALON 25 X 25 - 1,20MM - 5,57 KG/BR"/>
    <x v="149"/>
    <x v="11"/>
    <x v="770"/>
    <x v="36"/>
    <x v="1475"/>
    <x v="442"/>
    <n v="1228.76"/>
    <x v="96"/>
    <s v="dez-2025"/>
    <x v="10"/>
    <x v="0"/>
    <x v="0"/>
    <x v="1"/>
    <x v="111"/>
    <s v="ENTREGUE"/>
    <x v="1"/>
    <m/>
  </r>
  <r>
    <d v="2025-12-17T00:00:00"/>
    <x v="46"/>
    <x v="1"/>
    <x v="0"/>
    <s v="ELETRODO GERDAU E 6013 2,50MM CAIXA 5 KGS"/>
    <x v="14"/>
    <x v="11"/>
    <x v="770"/>
    <x v="36"/>
    <x v="1476"/>
    <x v="1141"/>
    <n v="110.95"/>
    <x v="96"/>
    <s v="dez-2025"/>
    <x v="10"/>
    <x v="0"/>
    <x v="0"/>
    <x v="1"/>
    <x v="111"/>
    <s v="ENTREGUE"/>
    <x v="1"/>
    <m/>
  </r>
  <r>
    <d v="2025-12-17T00:00:00"/>
    <x v="46"/>
    <x v="1"/>
    <x v="0"/>
    <s v="ELETRODO GERDAU E 6013 3,25MM CAIXA 5 KGS"/>
    <x v="14"/>
    <x v="11"/>
    <x v="770"/>
    <x v="36"/>
    <x v="1477"/>
    <x v="1142"/>
    <n v="108.55000000000001"/>
    <x v="96"/>
    <s v="dez-2025"/>
    <x v="10"/>
    <x v="0"/>
    <x v="0"/>
    <x v="1"/>
    <x v="111"/>
    <s v="ENTREGUE"/>
    <x v="1"/>
    <m/>
  </r>
  <r>
    <d v="2025-12-17T00:00:00"/>
    <x v="46"/>
    <x v="1"/>
    <x v="0"/>
    <s v="DISCO IMP. CORTE 12&quot; X 5/8 X 1/8 - (2 TELA) - CX C/25"/>
    <x v="25"/>
    <x v="11"/>
    <x v="770"/>
    <x v="36"/>
    <x v="1478"/>
    <x v="1143"/>
    <n v="303.75"/>
    <x v="96"/>
    <s v="dez-2025"/>
    <x v="10"/>
    <x v="0"/>
    <x v="0"/>
    <x v="1"/>
    <x v="111"/>
    <s v="ENTREGUE"/>
    <x v="1"/>
    <m/>
  </r>
  <r>
    <d v="2025-12-17T00:00:00"/>
    <x v="46"/>
    <x v="1"/>
    <x v="0"/>
    <s v="DISCO DEEP CUT IMPORTADO 7&quot;- 1,6MM *CX C/100PC*"/>
    <x v="15"/>
    <x v="1"/>
    <x v="770"/>
    <x v="36"/>
    <x v="1479"/>
    <x v="1144"/>
    <n v="102.6"/>
    <x v="96"/>
    <s v="dez-2025"/>
    <x v="10"/>
    <x v="0"/>
    <x v="0"/>
    <x v="1"/>
    <x v="111"/>
    <s v="ENTREGUE"/>
    <x v="1"/>
    <m/>
  </r>
  <r>
    <d v="2025-12-17T00:00:00"/>
    <x v="46"/>
    <x v="1"/>
    <x v="0"/>
    <s v="DISCO DEEP CUT IMPORTADO 4.1/2&quot;- 1MM *CX 100"/>
    <x v="5"/>
    <x v="1"/>
    <x v="770"/>
    <x v="36"/>
    <x v="1480"/>
    <x v="819"/>
    <n v="63"/>
    <x v="96"/>
    <s v="dez-2025"/>
    <x v="10"/>
    <x v="0"/>
    <x v="0"/>
    <x v="1"/>
    <x v="111"/>
    <s v="ENTREGUE"/>
    <x v="1"/>
    <m/>
  </r>
  <r>
    <d v="2025-12-17T00:00:00"/>
    <x v="18"/>
    <x v="2"/>
    <x v="0"/>
    <s v="CEMIX ACABAMENTO C50 3/4 F"/>
    <x v="7"/>
    <x v="1"/>
    <x v="771"/>
    <x v="3"/>
    <x v="119"/>
    <x v="123"/>
    <n v="27.62"/>
    <x v="96"/>
    <s v="dez-2025"/>
    <x v="3"/>
    <x v="0"/>
    <x v="1"/>
    <x v="2"/>
    <x v="108"/>
    <s v="ENTREGUE"/>
    <x v="1"/>
    <m/>
  </r>
  <r>
    <d v="2025-12-17T00:00:00"/>
    <x v="18"/>
    <x v="2"/>
    <x v="0"/>
    <s v="DECA CANOPLA VALV.HYDRA MAX C"/>
    <x v="1"/>
    <x v="1"/>
    <x v="771"/>
    <x v="3"/>
    <x v="263"/>
    <x v="709"/>
    <n v="137.03"/>
    <x v="96"/>
    <s v="dez-2025"/>
    <x v="3"/>
    <x v="0"/>
    <x v="1"/>
    <x v="2"/>
    <x v="108"/>
    <s v="ENTREGUE"/>
    <x v="1"/>
    <m/>
  </r>
  <r>
    <d v="2025-12-17T00:00:00"/>
    <x v="18"/>
    <x v="2"/>
    <x v="0"/>
    <s v="CELITE MICTORIO SIF.ECO BRANCO"/>
    <x v="1"/>
    <x v="1"/>
    <x v="771"/>
    <x v="3"/>
    <x v="851"/>
    <x v="713"/>
    <n v="309.51"/>
    <x v="96"/>
    <s v="dez-2025"/>
    <x v="3"/>
    <x v="0"/>
    <x v="1"/>
    <x v="2"/>
    <x v="108"/>
    <s v="ENTREGUE"/>
    <x v="1"/>
    <m/>
  </r>
  <r>
    <d v="2025-12-18T00:00:00"/>
    <x v="46"/>
    <x v="1"/>
    <x v="0"/>
    <s v="BONARDI PU CERTO"/>
    <x v="2"/>
    <x v="1"/>
    <x v="772"/>
    <x v="152"/>
    <x v="1481"/>
    <x v="1145"/>
    <n v="2008"/>
    <x v="97"/>
    <s v="dez-2025"/>
    <x v="8"/>
    <x v="2"/>
    <x v="0"/>
    <x v="1"/>
    <x v="108"/>
    <s v="ENTREGUE"/>
    <x v="1"/>
    <m/>
  </r>
  <r>
    <d v="2025-12-18T00:00:00"/>
    <x v="46"/>
    <x v="1"/>
    <x v="0"/>
    <s v="BONARDI UF BR 20KG"/>
    <x v="14"/>
    <x v="1"/>
    <x v="772"/>
    <x v="152"/>
    <x v="1482"/>
    <x v="1146"/>
    <n v="2680"/>
    <x v="97"/>
    <s v="dez-2025"/>
    <x v="8"/>
    <x v="2"/>
    <x v="0"/>
    <x v="1"/>
    <x v="108"/>
    <s v="ENTREGUE"/>
    <x v="1"/>
    <m/>
  </r>
  <r>
    <d v="2025-12-18T00:00:00"/>
    <x v="46"/>
    <x v="1"/>
    <x v="0"/>
    <s v="HD FLEX COLA PU UNIQ CUMARU 4,5KG"/>
    <x v="16"/>
    <x v="1"/>
    <x v="772"/>
    <x v="152"/>
    <x v="1483"/>
    <x v="1147"/>
    <n v="581"/>
    <x v="97"/>
    <s v="dez-2025"/>
    <x v="8"/>
    <x v="2"/>
    <x v="0"/>
    <x v="1"/>
    <x v="108"/>
    <s v="ENTREGUE"/>
    <x v="1"/>
    <m/>
  </r>
  <r>
    <d v="2025-12-18T00:00:00"/>
    <x v="46"/>
    <x v="1"/>
    <x v="0"/>
    <s v="DESCONTO"/>
    <x v="1"/>
    <x v="1"/>
    <x v="772"/>
    <x v="152"/>
    <x v="241"/>
    <x v="1148"/>
    <n v="-526.9"/>
    <x v="97"/>
    <s v="dez-2025"/>
    <x v="8"/>
    <x v="2"/>
    <x v="0"/>
    <x v="1"/>
    <x v="108"/>
    <s v="ENTREGUE"/>
    <x v="1"/>
    <m/>
  </r>
  <r>
    <d v="2025-12-18T00:00:00"/>
    <x v="7"/>
    <x v="1"/>
    <x v="1"/>
    <s v="Peças de andaimes"/>
    <x v="87"/>
    <x v="1"/>
    <x v="773"/>
    <x v="54"/>
    <x v="1484"/>
    <x v="206"/>
    <n v="156"/>
    <x v="97"/>
    <s v="dez-2025"/>
    <x v="26"/>
    <x v="0"/>
    <x v="0"/>
    <x v="1"/>
    <x v="108"/>
    <s v="ENTREGUE"/>
    <x v="1"/>
    <m/>
  </r>
  <r>
    <d v="2025-12-18T00:00:00"/>
    <x v="7"/>
    <x v="1"/>
    <x v="1"/>
    <s v="Plataforma "/>
    <x v="4"/>
    <x v="1"/>
    <x v="773"/>
    <x v="54"/>
    <x v="78"/>
    <x v="645"/>
    <n v="36"/>
    <x v="97"/>
    <s v="dez-2025"/>
    <x v="26"/>
    <x v="0"/>
    <x v="0"/>
    <x v="1"/>
    <x v="108"/>
    <s v="ENTREGUE"/>
    <x v="1"/>
    <m/>
  </r>
  <r>
    <d v="2025-12-18T00:00:00"/>
    <x v="7"/>
    <x v="1"/>
    <x v="1"/>
    <s v="Rodizio"/>
    <x v="2"/>
    <x v="1"/>
    <x v="773"/>
    <x v="54"/>
    <x v="833"/>
    <x v="113"/>
    <n v="40"/>
    <x v="97"/>
    <s v="dez-2025"/>
    <x v="26"/>
    <x v="0"/>
    <x v="0"/>
    <x v="1"/>
    <x v="108"/>
    <s v="ENTREGUE"/>
    <x v="1"/>
    <m/>
  </r>
  <r>
    <d v="2025-12-18T00:00:00"/>
    <x v="7"/>
    <x v="1"/>
    <x v="1"/>
    <s v="trava"/>
    <x v="1"/>
    <x v="1"/>
    <x v="773"/>
    <x v="54"/>
    <x v="1485"/>
    <x v="80"/>
    <n v="0"/>
    <x v="97"/>
    <s v="dez-2025"/>
    <x v="26"/>
    <x v="0"/>
    <x v="0"/>
    <x v="1"/>
    <x v="108"/>
    <s v="ENTREGUE"/>
    <x v="1"/>
    <m/>
  </r>
  <r>
    <d v="2025-12-19T00:00:00"/>
    <x v="46"/>
    <x v="1"/>
    <x v="0"/>
    <s v="FUTURIT ESMALTE BRI BRANCO 3,6L STANDARD FUTURA"/>
    <x v="0"/>
    <x v="1"/>
    <x v="774"/>
    <x v="29"/>
    <x v="1409"/>
    <x v="111"/>
    <n v="1780"/>
    <x v="98"/>
    <s v="dez-2025"/>
    <x v="14"/>
    <x v="0"/>
    <x v="1"/>
    <x v="15"/>
    <x v="114"/>
    <s v="ENTREGUE"/>
    <x v="1"/>
    <m/>
  </r>
  <r>
    <d v="2025-12-19T00:00:00"/>
    <x v="46"/>
    <x v="1"/>
    <x v="0"/>
    <s v="FUTURIT ESMALTE BRI AZUL CELESTE 3,6L STANDARD FUTURA"/>
    <x v="17"/>
    <x v="1"/>
    <x v="774"/>
    <x v="29"/>
    <x v="569"/>
    <x v="111"/>
    <n v="1068"/>
    <x v="98"/>
    <s v="dez-2025"/>
    <x v="14"/>
    <x v="0"/>
    <x v="1"/>
    <x v="15"/>
    <x v="114"/>
    <s v="ENTREGUE"/>
    <x v="1"/>
    <m/>
  </r>
  <r>
    <d v="2025-12-19T00:00:00"/>
    <x v="46"/>
    <x v="1"/>
    <x v="0"/>
    <s v="AGUARRÁS 5L ITAQUA"/>
    <x v="4"/>
    <x v="1"/>
    <x v="774"/>
    <x v="29"/>
    <x v="321"/>
    <x v="274"/>
    <n v="207"/>
    <x v="98"/>
    <s v="dez-2025"/>
    <x v="14"/>
    <x v="0"/>
    <x v="1"/>
    <x v="15"/>
    <x v="114"/>
    <s v="ENTREGUE"/>
    <x v="1"/>
    <m/>
  </r>
  <r>
    <d v="2025-12-19T00:00:00"/>
    <x v="46"/>
    <x v="1"/>
    <x v="0"/>
    <s v="MASCARA RESPIRATORIA DESC. PFF2 C/VALVULA OZ"/>
    <x v="4"/>
    <x v="1"/>
    <x v="774"/>
    <x v="29"/>
    <x v="1486"/>
    <x v="320"/>
    <n v="7.5"/>
    <x v="98"/>
    <s v="dez-2025"/>
    <x v="14"/>
    <x v="0"/>
    <x v="1"/>
    <x v="15"/>
    <x v="114"/>
    <s v="ENTREGUE"/>
    <x v="1"/>
    <m/>
  </r>
  <r>
    <d v="2025-12-19T00:00:00"/>
    <x v="46"/>
    <x v="1"/>
    <x v="0"/>
    <s v="ESTOPA BRANCA 400GR RESINORTE"/>
    <x v="4"/>
    <x v="1"/>
    <x v="774"/>
    <x v="29"/>
    <x v="1487"/>
    <x v="70"/>
    <n v="16.5"/>
    <x v="98"/>
    <s v="dez-2025"/>
    <x v="14"/>
    <x v="0"/>
    <x v="1"/>
    <x v="15"/>
    <x v="114"/>
    <s v="ENTREGUE"/>
    <x v="1"/>
    <m/>
  </r>
  <r>
    <d v="2026-01-05T00:00:00"/>
    <x v="34"/>
    <x v="2"/>
    <x v="1"/>
    <s v="1 CAÇAMBA"/>
    <x v="1"/>
    <x v="1"/>
    <x v="775"/>
    <x v="137"/>
    <x v="726"/>
    <x v="34"/>
    <n v="180"/>
    <x v="99"/>
    <s v="jan-2026"/>
    <x v="1"/>
    <x v="0"/>
    <x v="0"/>
    <x v="1"/>
    <x v="114"/>
    <s v="ENTREGUE"/>
    <x v="1"/>
    <m/>
  </r>
  <r>
    <d v="2026-01-05T00:00:00"/>
    <x v="20"/>
    <x v="1"/>
    <x v="0"/>
    <s v="BLOCO ESTRUTURAL 3,0MPA 14X19X39"/>
    <x v="72"/>
    <x v="1"/>
    <x v="776"/>
    <x v="153"/>
    <x v="1488"/>
    <x v="41"/>
    <n v="748.5"/>
    <x v="99"/>
    <s v="jan-2026"/>
    <x v="3"/>
    <x v="0"/>
    <x v="0"/>
    <x v="1"/>
    <x v="114"/>
    <s v="ENTREGUE"/>
    <x v="1"/>
    <m/>
  </r>
  <r>
    <d v="2026-01-05T00:00:00"/>
    <x v="20"/>
    <x v="1"/>
    <x v="0"/>
    <s v="AREIA MEDIA"/>
    <x v="7"/>
    <x v="4"/>
    <x v="776"/>
    <x v="153"/>
    <x v="1489"/>
    <x v="1149"/>
    <n v="349.8"/>
    <x v="99"/>
    <s v="jan-2026"/>
    <x v="3"/>
    <x v="0"/>
    <x v="0"/>
    <x v="1"/>
    <x v="114"/>
    <s v="ENTREGUE"/>
    <x v="1"/>
    <m/>
  </r>
  <r>
    <d v="2026-01-05T00:00:00"/>
    <x v="20"/>
    <x v="1"/>
    <x v="0"/>
    <s v="CIMENTO CSN CPII"/>
    <x v="3"/>
    <x v="0"/>
    <x v="776"/>
    <x v="153"/>
    <x v="1490"/>
    <x v="1150"/>
    <n v="379.90000000000003"/>
    <x v="99"/>
    <s v="jan-2026"/>
    <x v="3"/>
    <x v="0"/>
    <x v="0"/>
    <x v="1"/>
    <x v="114"/>
    <s v="ENTREGUE"/>
    <x v="1"/>
    <m/>
  </r>
  <r>
    <d v="2026-01-05T00:00:00"/>
    <x v="20"/>
    <x v="1"/>
    <x v="0"/>
    <s v="FERRO CA50 1/4 6,3MM X 12M 3KG"/>
    <x v="7"/>
    <x v="5"/>
    <x v="776"/>
    <x v="153"/>
    <x v="1491"/>
    <x v="1151"/>
    <n v="59.98"/>
    <x v="99"/>
    <s v="jan-2026"/>
    <x v="3"/>
    <x v="0"/>
    <x v="0"/>
    <x v="1"/>
    <x v="114"/>
    <s v="ENTREGUE"/>
    <x v="1"/>
    <m/>
  </r>
  <r>
    <d v="2026-01-05T00:00:00"/>
    <x v="20"/>
    <x v="1"/>
    <x v="0"/>
    <s v="TB RD 38,10 X 1,95 MM (1.1/2&quot;)_x000a_GALV"/>
    <x v="17"/>
    <x v="5"/>
    <x v="777"/>
    <x v="25"/>
    <x v="1492"/>
    <x v="1152"/>
    <n v="1140"/>
    <x v="99"/>
    <s v="jan-2026"/>
    <x v="15"/>
    <x v="0"/>
    <x v="1"/>
    <x v="1"/>
    <x v="114"/>
    <s v="ENTREGUE"/>
    <x v="1"/>
    <m/>
  </r>
  <r>
    <d v="2026-01-05T00:00:00"/>
    <x v="20"/>
    <x v="1"/>
    <x v="0"/>
    <s v="TB RD 50,80 X 1,95 MM (2&quot;)_x000a_GALV"/>
    <x v="7"/>
    <x v="5"/>
    <x v="777"/>
    <x v="25"/>
    <x v="1493"/>
    <x v="513"/>
    <n v="240"/>
    <x v="99"/>
    <s v="jan-2026"/>
    <x v="15"/>
    <x v="0"/>
    <x v="1"/>
    <x v="1"/>
    <x v="114"/>
    <s v="ENTREGUE"/>
    <x v="1"/>
    <m/>
  </r>
  <r>
    <d v="2026-01-05T00:00:00"/>
    <x v="20"/>
    <x v="1"/>
    <x v="0"/>
    <s v="PINO PARA SUPORTE 1/2 7 CM"/>
    <x v="11"/>
    <x v="1"/>
    <x v="777"/>
    <x v="25"/>
    <x v="384"/>
    <x v="319"/>
    <n v="350"/>
    <x v="99"/>
    <s v="jan-2026"/>
    <x v="15"/>
    <x v="0"/>
    <x v="1"/>
    <x v="1"/>
    <x v="114"/>
    <s v="ENTREGUE"/>
    <x v="1"/>
    <m/>
  </r>
  <r>
    <d v="2026-01-05T00:00:00"/>
    <x v="20"/>
    <x v="1"/>
    <x v="0"/>
    <s v="SAPATA REDONDA 2&quot; X_x000a_1,50MM"/>
    <x v="0"/>
    <x v="1"/>
    <x v="777"/>
    <x v="25"/>
    <x v="1494"/>
    <x v="92"/>
    <n v="40"/>
    <x v="99"/>
    <s v="jan-2026"/>
    <x v="15"/>
    <x v="0"/>
    <x v="1"/>
    <x v="1"/>
    <x v="114"/>
    <s v="ENTREGUE"/>
    <x v="1"/>
    <m/>
  </r>
  <r>
    <d v="2026-01-05T00:00:00"/>
    <x v="20"/>
    <x v="1"/>
    <x v="0"/>
    <s v="CURVA 180 X 1.1/2&quot; GALV."/>
    <x v="3"/>
    <x v="1"/>
    <x v="777"/>
    <x v="25"/>
    <x v="383"/>
    <x v="413"/>
    <n v="285"/>
    <x v="99"/>
    <s v="jan-2026"/>
    <x v="15"/>
    <x v="0"/>
    <x v="1"/>
    <x v="1"/>
    <x v="114"/>
    <s v="ENTREGUE"/>
    <x v="1"/>
    <m/>
  </r>
  <r>
    <d v="2026-01-05T00:00:00"/>
    <x v="20"/>
    <x v="1"/>
    <x v="0"/>
    <s v="COTOVELO 1.1/2&quot; 90º GALV."/>
    <x v="0"/>
    <x v="1"/>
    <x v="777"/>
    <x v="25"/>
    <x v="1495"/>
    <x v="358"/>
    <n v="144"/>
    <x v="99"/>
    <s v="jan-2026"/>
    <x v="15"/>
    <x v="0"/>
    <x v="1"/>
    <x v="1"/>
    <x v="114"/>
    <s v="ENTREGUE"/>
    <x v="1"/>
    <m/>
  </r>
  <r>
    <d v="2026-01-05T00:00:00"/>
    <x v="20"/>
    <x v="1"/>
    <x v="0"/>
    <s v="IMPOSTOS (IPI E ICMSST)"/>
    <x v="1"/>
    <x v="10"/>
    <x v="777"/>
    <x v="25"/>
    <x v="1496"/>
    <x v="1153"/>
    <n v="44.85"/>
    <x v="99"/>
    <s v="jan-2026"/>
    <x v="15"/>
    <x v="0"/>
    <x v="1"/>
    <x v="1"/>
    <x v="114"/>
    <s v="ENTREGUE"/>
    <x v="1"/>
    <m/>
  </r>
  <r>
    <d v="2026-01-06T00:00:00"/>
    <x v="30"/>
    <x v="2"/>
    <x v="1"/>
    <s v="CAÇAMBA "/>
    <x v="1"/>
    <x v="10"/>
    <x v="778"/>
    <x v="85"/>
    <x v="214"/>
    <x v="209"/>
    <n v="450"/>
    <x v="100"/>
    <s v="jan-2026"/>
    <x v="5"/>
    <x v="0"/>
    <x v="0"/>
    <x v="2"/>
    <x v="115"/>
    <s v="ENTREGUE"/>
    <x v="1"/>
    <m/>
  </r>
  <r>
    <d v="2026-01-06T00:00:00"/>
    <x v="46"/>
    <x v="1"/>
    <x v="1"/>
    <s v="CAÇAMBA "/>
    <x v="1"/>
    <x v="10"/>
    <x v="779"/>
    <x v="150"/>
    <x v="214"/>
    <x v="195"/>
    <n v="300"/>
    <x v="100"/>
    <s v="jan-2026"/>
    <x v="1"/>
    <x v="2"/>
    <x v="0"/>
    <x v="2"/>
    <x v="115"/>
    <s v="ENTREGUE"/>
    <x v="1"/>
    <m/>
  </r>
  <r>
    <d v="2026-01-06T00:00:00"/>
    <x v="46"/>
    <x v="1"/>
    <x v="4"/>
    <s v="CABO FLEX COBRECOM 2,50 MM C/100M AZUL CLARO"/>
    <x v="4"/>
    <x v="9"/>
    <x v="780"/>
    <x v="30"/>
    <x v="675"/>
    <x v="1154"/>
    <n v="666"/>
    <x v="100"/>
    <s v="jan-2026"/>
    <x v="3"/>
    <x v="0"/>
    <x v="1"/>
    <x v="1"/>
    <x v="116"/>
    <s v="ENTREGUE"/>
    <x v="1"/>
    <m/>
  </r>
  <r>
    <d v="2026-01-06T00:00:00"/>
    <x v="46"/>
    <x v="1"/>
    <x v="4"/>
    <s v="CABO FLEX COBRECOM 2,50 MM C/100M PRETO"/>
    <x v="7"/>
    <x v="9"/>
    <x v="780"/>
    <x v="30"/>
    <x v="676"/>
    <x v="1154"/>
    <n v="444"/>
    <x v="100"/>
    <s v="jan-2026"/>
    <x v="3"/>
    <x v="0"/>
    <x v="1"/>
    <x v="1"/>
    <x v="116"/>
    <s v="ENTREGUE"/>
    <x v="1"/>
    <m/>
  </r>
  <r>
    <d v="2026-01-06T00:00:00"/>
    <x v="46"/>
    <x v="1"/>
    <x v="4"/>
    <s v="CABO FLEX COBRECOM 2,50 MM C/100M VERMELHO"/>
    <x v="1"/>
    <x v="9"/>
    <x v="780"/>
    <x v="30"/>
    <x v="824"/>
    <x v="1154"/>
    <n v="222"/>
    <x v="100"/>
    <s v="jan-2026"/>
    <x v="3"/>
    <x v="0"/>
    <x v="1"/>
    <x v="1"/>
    <x v="116"/>
    <s v="ENTREGUE"/>
    <x v="1"/>
    <m/>
  </r>
  <r>
    <d v="2026-01-06T00:00:00"/>
    <x v="46"/>
    <x v="1"/>
    <x v="4"/>
    <s v="FITA ISOLANTE 3M IMPERIAL 20M"/>
    <x v="3"/>
    <x v="9"/>
    <x v="780"/>
    <x v="30"/>
    <x v="1497"/>
    <x v="721"/>
    <n v="73"/>
    <x v="100"/>
    <s v="jan-2026"/>
    <x v="3"/>
    <x v="0"/>
    <x v="1"/>
    <x v="1"/>
    <x v="116"/>
    <s v="ENTREGUE"/>
    <x v="1"/>
    <m/>
  </r>
  <r>
    <d v="2026-01-06T00:00:00"/>
    <x v="46"/>
    <x v="1"/>
    <x v="0"/>
    <s v="BLOCO CIMENTO VEDACAO 14X19X39"/>
    <x v="46"/>
    <x v="1"/>
    <x v="781"/>
    <x v="63"/>
    <x v="1498"/>
    <x v="1155"/>
    <n v="403.2"/>
    <x v="100"/>
    <s v="jan-2026"/>
    <x v="19"/>
    <x v="0"/>
    <x v="0"/>
    <x v="2"/>
    <x v="115"/>
    <s v="ENTREGUE"/>
    <x v="1"/>
    <m/>
  </r>
  <r>
    <d v="2026-01-06T00:00:00"/>
    <x v="46"/>
    <x v="1"/>
    <x v="0"/>
    <s v="CIMENTO CPII 50 KG VOTORAN"/>
    <x v="14"/>
    <x v="0"/>
    <x v="781"/>
    <x v="63"/>
    <x v="783"/>
    <x v="508"/>
    <n v="189.5"/>
    <x v="100"/>
    <s v="jan-2026"/>
    <x v="19"/>
    <x v="0"/>
    <x v="0"/>
    <x v="2"/>
    <x v="115"/>
    <s v="ENTREGUE"/>
    <x v="1"/>
    <m/>
  </r>
  <r>
    <d v="2026-01-06T00:00:00"/>
    <x v="34"/>
    <x v="2"/>
    <x v="1"/>
    <s v="CAÇAMBA "/>
    <x v="1"/>
    <x v="10"/>
    <x v="782"/>
    <x v="137"/>
    <x v="214"/>
    <x v="34"/>
    <n v="180"/>
    <x v="100"/>
    <s v="jan-2026"/>
    <x v="1"/>
    <x v="0"/>
    <x v="0"/>
    <x v="2"/>
    <x v="115"/>
    <s v="ENTREGUE"/>
    <x v="1"/>
    <m/>
  </r>
  <r>
    <d v="2026-01-06T00:00:00"/>
    <x v="46"/>
    <x v="1"/>
    <x v="6"/>
    <s v="ADERE FITA CREPE 24X50M"/>
    <x v="3"/>
    <x v="1"/>
    <x v="783"/>
    <x v="13"/>
    <x v="716"/>
    <x v="365"/>
    <n v="59.900000000000006"/>
    <x v="100"/>
    <s v="jan-2026"/>
    <x v="18"/>
    <x v="0"/>
    <x v="1"/>
    <x v="1"/>
    <x v="116"/>
    <s v="ENTREGUE"/>
    <x v="1"/>
    <m/>
  </r>
  <r>
    <d v="2026-01-06T00:00:00"/>
    <x v="46"/>
    <x v="1"/>
    <x v="6"/>
    <s v="BOBINA PAPELAO ONDULADO 1200MM X 50 METROS"/>
    <x v="7"/>
    <x v="1"/>
    <x v="783"/>
    <x v="13"/>
    <x v="1499"/>
    <x v="39"/>
    <n v="299.8"/>
    <x v="100"/>
    <s v="jan-2026"/>
    <x v="18"/>
    <x v="0"/>
    <x v="1"/>
    <x v="1"/>
    <x v="116"/>
    <s v="ENTREGUE"/>
    <x v="1"/>
    <m/>
  </r>
  <r>
    <d v="2026-01-06T00:00:00"/>
    <x v="46"/>
    <x v="1"/>
    <x v="6"/>
    <s v="FUTURA MASSA CORRIDA PVA BALDE 25KG"/>
    <x v="2"/>
    <x v="16"/>
    <x v="783"/>
    <x v="13"/>
    <x v="222"/>
    <x v="203"/>
    <n v="279.60000000000002"/>
    <x v="100"/>
    <s v="jan-2026"/>
    <x v="18"/>
    <x v="0"/>
    <x v="1"/>
    <x v="1"/>
    <x v="116"/>
    <s v="ENTREGUE"/>
    <x v="1"/>
    <m/>
  </r>
  <r>
    <d v="2026-01-06T00:00:00"/>
    <x v="46"/>
    <x v="1"/>
    <x v="6"/>
    <s v="FUTURA STANDARD SUPER RENDIMENTO BRANCO 18L"/>
    <x v="2"/>
    <x v="14"/>
    <x v="783"/>
    <x v="13"/>
    <x v="223"/>
    <x v="204"/>
    <n v="999.6"/>
    <x v="100"/>
    <s v="jan-2026"/>
    <x v="18"/>
    <x v="0"/>
    <x v="1"/>
    <x v="1"/>
    <x v="116"/>
    <s v="ENTREGUE"/>
    <x v="1"/>
    <m/>
  </r>
  <r>
    <d v="2026-01-06T00:00:00"/>
    <x v="20"/>
    <x v="1"/>
    <x v="6"/>
    <s v="FENIX 1001/23 ROLO LA MEGA SUPERWASH 23CM"/>
    <x v="7"/>
    <x v="1"/>
    <x v="784"/>
    <x v="13"/>
    <x v="695"/>
    <x v="99"/>
    <n v="51.8"/>
    <x v="100"/>
    <s v="jan-2026"/>
    <x v="3"/>
    <x v="0"/>
    <x v="1"/>
    <x v="1"/>
    <x v="116"/>
    <s v="ENTREGUE"/>
    <x v="1"/>
    <m/>
  </r>
  <r>
    <d v="2026-01-06T00:00:00"/>
    <x v="20"/>
    <x v="1"/>
    <x v="6"/>
    <s v="FENIX 3501/23 SUPORTE DE PRESSAO REFORCADO P/_x000a_ROLO 23CM"/>
    <x v="7"/>
    <x v="1"/>
    <x v="784"/>
    <x v="13"/>
    <x v="1500"/>
    <x v="41"/>
    <n v="9.98"/>
    <x v="100"/>
    <s v="jan-2026"/>
    <x v="3"/>
    <x v="0"/>
    <x v="1"/>
    <x v="1"/>
    <x v="116"/>
    <s v="ENTREGUE"/>
    <x v="1"/>
    <m/>
  </r>
  <r>
    <d v="2026-01-06T00:00:00"/>
    <x v="20"/>
    <x v="1"/>
    <x v="6"/>
    <s v="FUTURA FUTURIT ESM SINT.BRILHO CINZA MEDIO 3,6L"/>
    <x v="1"/>
    <x v="6"/>
    <x v="784"/>
    <x v="13"/>
    <x v="839"/>
    <x v="42"/>
    <n v="89.9"/>
    <x v="100"/>
    <s v="jan-2026"/>
    <x v="3"/>
    <x v="0"/>
    <x v="1"/>
    <x v="1"/>
    <x v="116"/>
    <s v="ENTREGUE"/>
    <x v="1"/>
    <m/>
  </r>
  <r>
    <d v="2026-01-06T00:00:00"/>
    <x v="20"/>
    <x v="1"/>
    <x v="6"/>
    <s v="FUTURA STANDARD SUPER RENDIMENTO BRANCO 18L"/>
    <x v="1"/>
    <x v="14"/>
    <x v="784"/>
    <x v="13"/>
    <x v="223"/>
    <x v="204"/>
    <n v="249.9"/>
    <x v="100"/>
    <s v="jan-2026"/>
    <x v="3"/>
    <x v="0"/>
    <x v="1"/>
    <x v="1"/>
    <x v="116"/>
    <s v="ENTREGUE"/>
    <x v="1"/>
    <m/>
  </r>
  <r>
    <d v="2026-01-06T00:00:00"/>
    <x v="30"/>
    <x v="2"/>
    <x v="1"/>
    <s v="PAINEL METALICO DIVERSOS 1.00x1.50m"/>
    <x v="79"/>
    <x v="1"/>
    <x v="785"/>
    <x v="37"/>
    <x v="203"/>
    <x v="64"/>
    <n v="303.60000000000002"/>
    <x v="100"/>
    <s v="jan-2026"/>
    <x v="3"/>
    <x v="0"/>
    <x v="0"/>
    <x v="2"/>
    <x v="115"/>
    <s v="ENTREGUE"/>
    <x v="1"/>
    <m/>
  </r>
  <r>
    <d v="2026-01-06T00:00:00"/>
    <x v="30"/>
    <x v="2"/>
    <x v="1"/>
    <s v="PISO METALICO METALSAFE 0.30x1.50m"/>
    <x v="14"/>
    <x v="1"/>
    <x v="785"/>
    <x v="37"/>
    <x v="182"/>
    <x v="177"/>
    <n v="103.5"/>
    <x v="100"/>
    <s v="jan-2026"/>
    <x v="3"/>
    <x v="0"/>
    <x v="0"/>
    <x v="2"/>
    <x v="115"/>
    <s v="ENTREGUE"/>
    <x v="1"/>
    <m/>
  </r>
  <r>
    <d v="2026-01-06T00:00:00"/>
    <x v="30"/>
    <x v="2"/>
    <x v="1"/>
    <s v="RODA METALICA C/ ROLAMENTO DIVERSOS POLIURETANO FREIO"/>
    <x v="2"/>
    <x v="1"/>
    <x v="785"/>
    <x v="37"/>
    <x v="183"/>
    <x v="178"/>
    <n v="101.2"/>
    <x v="100"/>
    <s v="jan-2026"/>
    <x v="3"/>
    <x v="0"/>
    <x v="0"/>
    <x v="2"/>
    <x v="115"/>
    <s v="ENTREGUE"/>
    <x v="1"/>
    <m/>
  </r>
  <r>
    <d v="2026-01-06T00:00:00"/>
    <x v="30"/>
    <x v="2"/>
    <x v="1"/>
    <s v="SAPATA DIVERSOS AJUSTAVEL"/>
    <x v="2"/>
    <x v="1"/>
    <x v="785"/>
    <x v="37"/>
    <x v="476"/>
    <x v="21"/>
    <n v="73.599999999999994"/>
    <x v="100"/>
    <s v="jan-2026"/>
    <x v="3"/>
    <x v="0"/>
    <x v="0"/>
    <x v="2"/>
    <x v="115"/>
    <s v="ENTREGUE"/>
    <x v="1"/>
    <m/>
  </r>
  <r>
    <d v="2026-01-06T00:00:00"/>
    <x v="30"/>
    <x v="2"/>
    <x v="1"/>
    <s v="DIAGONAL METALICA DIVERSOS 2.12m"/>
    <x v="2"/>
    <x v="1"/>
    <x v="785"/>
    <x v="37"/>
    <x v="202"/>
    <x v="176"/>
    <n v="13.8"/>
    <x v="100"/>
    <s v="jan-2026"/>
    <x v="3"/>
    <x v="0"/>
    <x v="0"/>
    <x v="2"/>
    <x v="115"/>
    <s v="ENTREGUE"/>
    <x v="1"/>
    <m/>
  </r>
  <r>
    <d v="2026-01-06T00:00:00"/>
    <x v="30"/>
    <x v="2"/>
    <x v="1"/>
    <s v="ESCADA METALICA DIVERSOS 2.00m"/>
    <x v="14"/>
    <x v="1"/>
    <x v="785"/>
    <x v="37"/>
    <x v="221"/>
    <x v="191"/>
    <n v="149.5"/>
    <x v="100"/>
    <s v="jan-2026"/>
    <x v="3"/>
    <x v="0"/>
    <x v="0"/>
    <x v="2"/>
    <x v="115"/>
    <s v="ENTREGUE"/>
    <x v="1"/>
    <m/>
  </r>
  <r>
    <d v="2026-01-06T00:00:00"/>
    <x v="30"/>
    <x v="2"/>
    <x v="1"/>
    <s v="ESCADA METALICA DIVERSOS 1.00m"/>
    <x v="1"/>
    <x v="1"/>
    <x v="785"/>
    <x v="37"/>
    <x v="976"/>
    <x v="191"/>
    <n v="29.9"/>
    <x v="100"/>
    <s v="jan-2026"/>
    <x v="3"/>
    <x v="0"/>
    <x v="0"/>
    <x v="2"/>
    <x v="115"/>
    <s v="ENTREGUE"/>
    <x v="1"/>
    <m/>
  </r>
  <r>
    <d v="2026-01-06T00:00:00"/>
    <x v="30"/>
    <x v="2"/>
    <x v="1"/>
    <s v="GUARDA CORPO C/ PORTA DIVERSOS 1.50m"/>
    <x v="2"/>
    <x v="1"/>
    <x v="785"/>
    <x v="37"/>
    <x v="204"/>
    <x v="191"/>
    <n v="119.6"/>
    <x v="100"/>
    <s v="jan-2026"/>
    <x v="3"/>
    <x v="0"/>
    <x v="0"/>
    <x v="2"/>
    <x v="115"/>
    <s v="ENTREGUE"/>
    <x v="1"/>
    <m/>
  </r>
  <r>
    <d v="2026-01-06T00:00:00"/>
    <x v="30"/>
    <x v="2"/>
    <x v="1"/>
    <s v="BARRA LIGACAO METALSAFE 1.50m A"/>
    <x v="7"/>
    <x v="1"/>
    <x v="785"/>
    <x v="37"/>
    <x v="205"/>
    <x v="176"/>
    <n v="6.9"/>
    <x v="100"/>
    <s v="jan-2026"/>
    <x v="3"/>
    <x v="0"/>
    <x v="0"/>
    <x v="2"/>
    <x v="115"/>
    <s v="ENTREGUE"/>
    <x v="1"/>
    <m/>
  </r>
  <r>
    <d v="2026-01-06T00:00:00"/>
    <x v="30"/>
    <x v="2"/>
    <x v="1"/>
    <s v="DESLOCAMENTO ENTREGA E RETIRADA"/>
    <x v="7"/>
    <x v="1"/>
    <x v="785"/>
    <x v="37"/>
    <x v="1501"/>
    <x v="202"/>
    <n v="80"/>
    <x v="100"/>
    <s v="jan-2026"/>
    <x v="3"/>
    <x v="0"/>
    <x v="0"/>
    <x v="2"/>
    <x v="115"/>
    <s v="ENTREGUE"/>
    <x v="1"/>
    <m/>
  </r>
  <r>
    <d v="2026-01-06T00:00:00"/>
    <x v="46"/>
    <x v="1"/>
    <x v="0"/>
    <s v="Lixa paraLixadeira Roto OrbitalParede Grão 120 225mm WBR"/>
    <x v="4"/>
    <x v="7"/>
    <x v="786"/>
    <x v="154"/>
    <x v="1502"/>
    <x v="1156"/>
    <n v="146.52000000000001"/>
    <x v="100"/>
    <s v="jan-2026"/>
    <x v="8"/>
    <x v="2"/>
    <x v="1"/>
    <x v="2"/>
    <x v="115"/>
    <s v="ENTREGUE"/>
    <x v="1"/>
    <m/>
  </r>
  <r>
    <d v="2026-01-07T00:00:00"/>
    <x v="34"/>
    <x v="2"/>
    <x v="0"/>
    <s v="PRANCHA 5X20 (PEROBINHA) (MT LINEAR)"/>
    <x v="2"/>
    <x v="8"/>
    <x v="787"/>
    <x v="155"/>
    <x v="1503"/>
    <x v="1157"/>
    <n v="319.60000000000002"/>
    <x v="101"/>
    <s v="jan-2026"/>
    <x v="1"/>
    <x v="0"/>
    <x v="1"/>
    <x v="1"/>
    <x v="115"/>
    <s v="ENTREGUE"/>
    <x v="1"/>
    <m/>
  </r>
  <r>
    <d v="2026-01-07T00:00:00"/>
    <x v="28"/>
    <x v="2"/>
    <x v="3"/>
    <s v="AMANCO TUBO 6M MARROM SOLD. 75MM"/>
    <x v="7"/>
    <x v="5"/>
    <x v="788"/>
    <x v="3"/>
    <x v="1504"/>
    <x v="1158"/>
    <n v="536.24"/>
    <x v="101"/>
    <s v="jan-2026"/>
    <x v="10"/>
    <x v="0"/>
    <x v="1"/>
    <x v="2"/>
    <x v="117"/>
    <s v="ENTREGUE"/>
    <x v="1"/>
    <m/>
  </r>
  <r>
    <d v="2026-01-07T00:00:00"/>
    <x v="28"/>
    <x v="2"/>
    <x v="3"/>
    <s v="AMANCO TE RD SOLD. 75X5"/>
    <x v="1"/>
    <x v="12"/>
    <x v="788"/>
    <x v="3"/>
    <x v="1505"/>
    <x v="1159"/>
    <n v="44.78"/>
    <x v="101"/>
    <s v="jan-2026"/>
    <x v="10"/>
    <x v="0"/>
    <x v="1"/>
    <x v="2"/>
    <x v="117"/>
    <s v="ENTREGUE"/>
    <x v="1"/>
    <m/>
  </r>
  <r>
    <d v="2026-01-07T00:00:00"/>
    <x v="28"/>
    <x v="2"/>
    <x v="3"/>
    <s v="AMANCO TE RD SOLD. 75X60"/>
    <x v="1"/>
    <x v="12"/>
    <x v="788"/>
    <x v="3"/>
    <x v="1506"/>
    <x v="1160"/>
    <n v="79.739999999999995"/>
    <x v="101"/>
    <s v="jan-2026"/>
    <x v="10"/>
    <x v="0"/>
    <x v="1"/>
    <x v="2"/>
    <x v="117"/>
    <s v="ENTREGUE"/>
    <x v="1"/>
    <m/>
  </r>
  <r>
    <d v="2026-01-07T00:00:00"/>
    <x v="28"/>
    <x v="2"/>
    <x v="3"/>
    <s v="AMANCO BUCHA RD SOLD. CURTA 75X60"/>
    <x v="1"/>
    <x v="12"/>
    <x v="788"/>
    <x v="3"/>
    <x v="1507"/>
    <x v="1161"/>
    <n v="12.88"/>
    <x v="101"/>
    <s v="jan-2026"/>
    <x v="10"/>
    <x v="0"/>
    <x v="1"/>
    <x v="2"/>
    <x v="117"/>
    <s v="ENTREGUE"/>
    <x v="1"/>
    <m/>
  </r>
  <r>
    <d v="2026-01-07T00:00:00"/>
    <x v="28"/>
    <x v="2"/>
    <x v="3"/>
    <s v="DECA REG.GAV.1510 HD 2.1/2"/>
    <x v="1"/>
    <x v="12"/>
    <x v="788"/>
    <x v="3"/>
    <x v="1508"/>
    <x v="1162"/>
    <n v="353.69"/>
    <x v="101"/>
    <s v="jan-2026"/>
    <x v="10"/>
    <x v="0"/>
    <x v="1"/>
    <x v="2"/>
    <x v="117"/>
    <s v="ENTREGUE"/>
    <x v="1"/>
    <m/>
  </r>
  <r>
    <d v="2026-01-07T00:00:00"/>
    <x v="28"/>
    <x v="2"/>
    <x v="3"/>
    <s v="AMANCO ADAPT. CURTO SOLD. 75X2.1/2"/>
    <x v="7"/>
    <x v="12"/>
    <x v="788"/>
    <x v="3"/>
    <x v="1509"/>
    <x v="1163"/>
    <n v="35.24"/>
    <x v="101"/>
    <s v="jan-2026"/>
    <x v="10"/>
    <x v="0"/>
    <x v="1"/>
    <x v="2"/>
    <x v="117"/>
    <s v="ENTREGUE"/>
    <x v="1"/>
    <m/>
  </r>
  <r>
    <d v="2026-01-07T00:00:00"/>
    <x v="28"/>
    <x v="2"/>
    <x v="3"/>
    <s v="AMANCO LUVA SOLD. 75MM"/>
    <x v="1"/>
    <x v="12"/>
    <x v="788"/>
    <x v="3"/>
    <x v="1510"/>
    <x v="1164"/>
    <n v="16.96"/>
    <x v="101"/>
    <s v="jan-2026"/>
    <x v="10"/>
    <x v="0"/>
    <x v="1"/>
    <x v="2"/>
    <x v="117"/>
    <s v="ENTREGUE"/>
    <x v="1"/>
    <m/>
  </r>
  <r>
    <d v="2026-01-07T00:00:00"/>
    <x v="28"/>
    <x v="2"/>
    <x v="3"/>
    <s v="AMANCO TE SOLD. 60MM"/>
    <x v="1"/>
    <x v="12"/>
    <x v="788"/>
    <x v="3"/>
    <x v="1511"/>
    <x v="1165"/>
    <n v="20.93"/>
    <x v="101"/>
    <s v="jan-2026"/>
    <x v="10"/>
    <x v="0"/>
    <x v="1"/>
    <x v="2"/>
    <x v="117"/>
    <s v="ENTREGUE"/>
    <x v="1"/>
    <m/>
  </r>
  <r>
    <d v="2026-01-07T00:00:00"/>
    <x v="28"/>
    <x v="2"/>
    <x v="3"/>
    <s v="AMANCO TE SOLD. 50MM"/>
    <x v="1"/>
    <x v="12"/>
    <x v="788"/>
    <x v="3"/>
    <x v="8"/>
    <x v="154"/>
    <n v="6.34"/>
    <x v="101"/>
    <s v="jan-2026"/>
    <x v="10"/>
    <x v="0"/>
    <x v="1"/>
    <x v="2"/>
    <x v="117"/>
    <s v="ENTREGUE"/>
    <x v="1"/>
    <m/>
  </r>
  <r>
    <d v="2026-01-07T00:00:00"/>
    <x v="28"/>
    <x v="2"/>
    <x v="3"/>
    <s v="AMANCO LUVA SOLD. 60MM"/>
    <x v="7"/>
    <x v="12"/>
    <x v="788"/>
    <x v="3"/>
    <x v="1512"/>
    <x v="1166"/>
    <n v="22.1"/>
    <x v="101"/>
    <s v="jan-2026"/>
    <x v="10"/>
    <x v="0"/>
    <x v="1"/>
    <x v="2"/>
    <x v="117"/>
    <s v="ENTREGUE"/>
    <x v="1"/>
    <m/>
  </r>
  <r>
    <d v="2026-01-07T00:00:00"/>
    <x v="28"/>
    <x v="2"/>
    <x v="3"/>
    <s v="AMANCO LUVA SOLD. 50MM"/>
    <x v="7"/>
    <x v="12"/>
    <x v="788"/>
    <x v="3"/>
    <x v="10"/>
    <x v="1068"/>
    <n v="5.08"/>
    <x v="101"/>
    <s v="jan-2026"/>
    <x v="10"/>
    <x v="0"/>
    <x v="1"/>
    <x v="2"/>
    <x v="117"/>
    <s v="ENTREGUE"/>
    <x v="1"/>
    <m/>
  </r>
  <r>
    <d v="2026-01-07T00:00:00"/>
    <x v="28"/>
    <x v="2"/>
    <x v="3"/>
    <s v="AMANCO JOELHO 90 SOLD. 60MM"/>
    <x v="1"/>
    <x v="12"/>
    <x v="788"/>
    <x v="3"/>
    <x v="1513"/>
    <x v="1167"/>
    <n v="20.64"/>
    <x v="101"/>
    <s v="jan-2026"/>
    <x v="10"/>
    <x v="0"/>
    <x v="1"/>
    <x v="2"/>
    <x v="117"/>
    <s v="ENTREGUE"/>
    <x v="1"/>
    <m/>
  </r>
  <r>
    <d v="2026-01-07T00:00:00"/>
    <x v="28"/>
    <x v="2"/>
    <x v="3"/>
    <s v="AMANCO TUBO 6M MARROM SOLD. 60MM"/>
    <x v="9"/>
    <x v="5"/>
    <x v="788"/>
    <x v="3"/>
    <x v="1514"/>
    <x v="1168"/>
    <n v="970.92"/>
    <x v="101"/>
    <s v="jan-2026"/>
    <x v="10"/>
    <x v="0"/>
    <x v="1"/>
    <x v="2"/>
    <x v="117"/>
    <s v="ENTREGUE"/>
    <x v="1"/>
    <m/>
  </r>
  <r>
    <d v="2026-01-07T00:00:00"/>
    <x v="28"/>
    <x v="2"/>
    <x v="3"/>
    <s v="AMANCO BUCHA RD SOLD. CURTA 60X50"/>
    <x v="7"/>
    <x v="12"/>
    <x v="788"/>
    <x v="3"/>
    <x v="1515"/>
    <x v="795"/>
    <n v="11.66"/>
    <x v="101"/>
    <s v="jan-2026"/>
    <x v="10"/>
    <x v="0"/>
    <x v="1"/>
    <x v="2"/>
    <x v="117"/>
    <s v="ENTREGUE"/>
    <x v="1"/>
    <m/>
  </r>
  <r>
    <d v="2026-01-07T00:00:00"/>
    <x v="28"/>
    <x v="2"/>
    <x v="3"/>
    <s v="AMANCO TUBO 6M MARROM SOLD. 50MM"/>
    <x v="1"/>
    <x v="5"/>
    <x v="788"/>
    <x v="3"/>
    <x v="129"/>
    <x v="1169"/>
    <n v="72.58"/>
    <x v="101"/>
    <s v="jan-2026"/>
    <x v="10"/>
    <x v="0"/>
    <x v="1"/>
    <x v="2"/>
    <x v="117"/>
    <s v="ENTREGUE"/>
    <x v="1"/>
    <m/>
  </r>
  <r>
    <d v="2026-01-07T00:00:00"/>
    <x v="28"/>
    <x v="2"/>
    <x v="3"/>
    <s v="AMANCO TUBO 6M MARROM SOLD. 25MM"/>
    <x v="7"/>
    <x v="5"/>
    <x v="788"/>
    <x v="3"/>
    <x v="19"/>
    <x v="1170"/>
    <n v="38.56"/>
    <x v="101"/>
    <s v="jan-2026"/>
    <x v="10"/>
    <x v="0"/>
    <x v="1"/>
    <x v="2"/>
    <x v="117"/>
    <s v="ENTREGUE"/>
    <x v="1"/>
    <m/>
  </r>
  <r>
    <d v="2026-01-07T00:00:00"/>
    <x v="28"/>
    <x v="2"/>
    <x v="3"/>
    <s v="AMANCO ADESIVO PVC 850G"/>
    <x v="7"/>
    <x v="12"/>
    <x v="788"/>
    <x v="3"/>
    <x v="380"/>
    <x v="953"/>
    <n v="79.459999999999994"/>
    <x v="101"/>
    <s v="jan-2026"/>
    <x v="10"/>
    <x v="0"/>
    <x v="1"/>
    <x v="2"/>
    <x v="117"/>
    <s v="ENTREGUE"/>
    <x v="1"/>
    <m/>
  </r>
  <r>
    <d v="2026-01-07T00:00:00"/>
    <x v="28"/>
    <x v="2"/>
    <x v="3"/>
    <s v="SCOPO VEDA ROSCA 18MM X 50 MT***"/>
    <x v="7"/>
    <x v="9"/>
    <x v="788"/>
    <x v="3"/>
    <x v="1516"/>
    <x v="137"/>
    <n v="12.06"/>
    <x v="101"/>
    <s v="jan-2026"/>
    <x v="10"/>
    <x v="0"/>
    <x v="1"/>
    <x v="2"/>
    <x v="117"/>
    <s v="ENTREGUE"/>
    <x v="1"/>
    <m/>
  </r>
  <r>
    <d v="2026-01-07T00:00:00"/>
    <x v="28"/>
    <x v="2"/>
    <x v="3"/>
    <s v="AMANCO TUBO 6M MARROM SOLD. 25MM"/>
    <x v="50"/>
    <x v="8"/>
    <x v="788"/>
    <x v="3"/>
    <x v="19"/>
    <x v="992"/>
    <n v="57.96"/>
    <x v="101"/>
    <s v="jan-2026"/>
    <x v="10"/>
    <x v="0"/>
    <x v="1"/>
    <x v="2"/>
    <x v="117"/>
    <s v="ENTREGUE"/>
    <x v="1"/>
    <m/>
  </r>
  <r>
    <d v="2026-01-07T00:00:00"/>
    <x v="28"/>
    <x v="2"/>
    <x v="3"/>
    <s v="TUPY LUVA GALV. 3/"/>
    <x v="1"/>
    <x v="12"/>
    <x v="788"/>
    <x v="3"/>
    <x v="1517"/>
    <x v="1171"/>
    <n v="9.32"/>
    <x v="101"/>
    <s v="jan-2026"/>
    <x v="10"/>
    <x v="0"/>
    <x v="1"/>
    <x v="2"/>
    <x v="117"/>
    <s v="ENTREGUE"/>
    <x v="1"/>
    <m/>
  </r>
  <r>
    <d v="2026-01-07T00:00:00"/>
    <x v="28"/>
    <x v="2"/>
    <x v="3"/>
    <s v="TUPY COTOVELO 90 GALV. 3/4"/>
    <x v="14"/>
    <x v="12"/>
    <x v="788"/>
    <x v="3"/>
    <x v="1518"/>
    <x v="1172"/>
    <n v="55.5"/>
    <x v="101"/>
    <s v="jan-2026"/>
    <x v="10"/>
    <x v="0"/>
    <x v="1"/>
    <x v="2"/>
    <x v="117"/>
    <s v="ENTREGUE"/>
    <x v="1"/>
    <m/>
  </r>
  <r>
    <d v="2026-01-07T00:00:00"/>
    <x v="28"/>
    <x v="2"/>
    <x v="3"/>
    <s v="TUPY CONJ.LUVA 2.1/2 TUPYPRES"/>
    <x v="1"/>
    <x v="12"/>
    <x v="788"/>
    <x v="3"/>
    <x v="1519"/>
    <x v="1173"/>
    <n v="390.31"/>
    <x v="101"/>
    <s v="jan-2026"/>
    <x v="10"/>
    <x v="0"/>
    <x v="1"/>
    <x v="2"/>
    <x v="117"/>
    <s v="ENTREGUE"/>
    <x v="1"/>
    <m/>
  </r>
  <r>
    <d v="2026-01-08T00:00:00"/>
    <x v="34"/>
    <x v="2"/>
    <x v="1"/>
    <s v="CAÇAMBA "/>
    <x v="1"/>
    <x v="10"/>
    <x v="789"/>
    <x v="137"/>
    <x v="214"/>
    <x v="34"/>
    <n v="180"/>
    <x v="102"/>
    <s v="jan-2026"/>
    <x v="1"/>
    <x v="0"/>
    <x v="0"/>
    <x v="1"/>
    <x v="117"/>
    <s v="ENTREGUE"/>
    <x v="1"/>
    <m/>
  </r>
  <r>
    <d v="2026-01-08T00:00:00"/>
    <x v="18"/>
    <x v="2"/>
    <x v="6"/>
    <s v="ADERE FITA CREPE 24X50M"/>
    <x v="0"/>
    <x v="12"/>
    <x v="790"/>
    <x v="13"/>
    <x v="716"/>
    <x v="365"/>
    <n v="119.80000000000001"/>
    <x v="102"/>
    <s v="jan-2026"/>
    <x v="10"/>
    <x v="0"/>
    <x v="1"/>
    <x v="2"/>
    <x v="118"/>
    <s v="ENTREGUE"/>
    <x v="1"/>
    <m/>
  </r>
  <r>
    <d v="2026-01-08T00:00:00"/>
    <x v="18"/>
    <x v="2"/>
    <x v="6"/>
    <s v="FENIX 1300/05 ROLO LA ZERO RESPINGO 05CM"/>
    <x v="2"/>
    <x v="12"/>
    <x v="790"/>
    <x v="13"/>
    <x v="1520"/>
    <x v="587"/>
    <n v="15.96"/>
    <x v="102"/>
    <s v="jan-2026"/>
    <x v="10"/>
    <x v="0"/>
    <x v="1"/>
    <x v="2"/>
    <x v="118"/>
    <s v="ENTREGUE"/>
    <x v="1"/>
    <m/>
  </r>
  <r>
    <d v="2026-01-08T00:00:00"/>
    <x v="18"/>
    <x v="2"/>
    <x v="6"/>
    <s v="FENIX 1300/23 ROLO LA ZERO RESPINGO 23CM"/>
    <x v="2"/>
    <x v="12"/>
    <x v="790"/>
    <x v="13"/>
    <x v="309"/>
    <x v="269"/>
    <n v="35.96"/>
    <x v="102"/>
    <s v="jan-2026"/>
    <x v="10"/>
    <x v="0"/>
    <x v="1"/>
    <x v="2"/>
    <x v="118"/>
    <s v="ENTREGUE"/>
    <x v="1"/>
    <m/>
  </r>
  <r>
    <d v="2026-01-08T00:00:00"/>
    <x v="18"/>
    <x v="2"/>
    <x v="6"/>
    <s v=" FENIX 3501/23 SUPORTE DE PRESSAO REFORCADO P/_x000a_ROLO 23CM"/>
    <x v="2"/>
    <x v="12"/>
    <x v="790"/>
    <x v="13"/>
    <x v="1521"/>
    <x v="41"/>
    <n v="19.96"/>
    <x v="102"/>
    <s v="jan-2026"/>
    <x v="10"/>
    <x v="0"/>
    <x v="1"/>
    <x v="2"/>
    <x v="118"/>
    <s v="ENTREGUE"/>
    <x v="1"/>
    <m/>
  </r>
  <r>
    <d v="2026-01-08T00:00:00"/>
    <x v="18"/>
    <x v="2"/>
    <x v="6"/>
    <s v="FUTURA FUTURIT ESM SINT.BRILHO AMARELO_x000a_SEGURANCA 3,6L"/>
    <x v="1"/>
    <x v="6"/>
    <x v="790"/>
    <x v="13"/>
    <x v="1522"/>
    <x v="42"/>
    <n v="89.9"/>
    <x v="102"/>
    <s v="jan-2026"/>
    <x v="10"/>
    <x v="0"/>
    <x v="1"/>
    <x v="2"/>
    <x v="118"/>
    <s v="ENTREGUE"/>
    <x v="1"/>
    <m/>
  </r>
  <r>
    <d v="2026-01-08T00:00:00"/>
    <x v="18"/>
    <x v="2"/>
    <x v="6"/>
    <s v="FUTURA FUTURIT ESM SINT.BRILHO BRANCO 3,6L"/>
    <x v="1"/>
    <x v="6"/>
    <x v="790"/>
    <x v="13"/>
    <x v="1327"/>
    <x v="42"/>
    <n v="89.9"/>
    <x v="102"/>
    <s v="jan-2026"/>
    <x v="10"/>
    <x v="0"/>
    <x v="1"/>
    <x v="2"/>
    <x v="118"/>
    <s v="ENTREGUE"/>
    <x v="1"/>
    <m/>
  </r>
  <r>
    <d v="2026-01-08T00:00:00"/>
    <x v="18"/>
    <x v="2"/>
    <x v="6"/>
    <s v=" FUTURA FUTURIT ESM SINT.BRILHO VERDE FOLHA 3,6L"/>
    <x v="1"/>
    <x v="6"/>
    <x v="790"/>
    <x v="13"/>
    <x v="1523"/>
    <x v="42"/>
    <n v="89.9"/>
    <x v="102"/>
    <s v="jan-2026"/>
    <x v="10"/>
    <x v="0"/>
    <x v="1"/>
    <x v="2"/>
    <x v="118"/>
    <s v="ENTREGUE"/>
    <x v="1"/>
    <m/>
  </r>
  <r>
    <d v="2026-01-08T00:00:00"/>
    <x v="18"/>
    <x v="2"/>
    <x v="6"/>
    <s v=" FUTURA FUTURIT ESM SINT.BRILHO VERMELHO 3,6L"/>
    <x v="1"/>
    <x v="6"/>
    <x v="790"/>
    <x v="13"/>
    <x v="1524"/>
    <x v="42"/>
    <n v="89.9"/>
    <x v="102"/>
    <s v="jan-2026"/>
    <x v="10"/>
    <x v="0"/>
    <x v="1"/>
    <x v="2"/>
    <x v="118"/>
    <s v="ENTREGUE"/>
    <x v="1"/>
    <m/>
  </r>
  <r>
    <d v="2026-01-08T00:00:00"/>
    <x v="18"/>
    <x v="2"/>
    <x v="6"/>
    <s v=" FUTURA PREMIUM TINTA PARA PISO AZUL 18L "/>
    <x v="14"/>
    <x v="14"/>
    <x v="790"/>
    <x v="13"/>
    <x v="1525"/>
    <x v="204"/>
    <n v="1249.5"/>
    <x v="102"/>
    <s v="jan-2026"/>
    <x v="10"/>
    <x v="0"/>
    <x v="1"/>
    <x v="2"/>
    <x v="118"/>
    <s v="ENTREGUE"/>
    <x v="1"/>
    <m/>
  </r>
  <r>
    <d v="2026-01-08T00:00:00"/>
    <x v="18"/>
    <x v="2"/>
    <x v="6"/>
    <s v=" ROMA 301/005 TRINCHA CABO PRETO/CERDA GRIS 301_x000a_2&quot;"/>
    <x v="2"/>
    <x v="12"/>
    <x v="790"/>
    <x v="13"/>
    <x v="1526"/>
    <x v="41"/>
    <n v="19.96"/>
    <x v="102"/>
    <s v="jan-2026"/>
    <x v="10"/>
    <x v="0"/>
    <x v="1"/>
    <x v="2"/>
    <x v="118"/>
    <s v="ENTREGUE"/>
    <x v="1"/>
    <m/>
  </r>
  <r>
    <d v="2026-01-08T00:00:00"/>
    <x v="18"/>
    <x v="2"/>
    <x v="3"/>
    <s v="CEMIX TORN.COZ.PAR.B M 1168 C53 1/4V"/>
    <x v="4"/>
    <x v="1"/>
    <x v="791"/>
    <x v="3"/>
    <x v="1527"/>
    <x v="1072"/>
    <n v="154.56"/>
    <x v="102"/>
    <s v="jan-2026"/>
    <x v="3"/>
    <x v="0"/>
    <x v="1"/>
    <x v="2"/>
    <x v="118"/>
    <s v="ENTREGUE"/>
    <x v="1"/>
    <m/>
  </r>
  <r>
    <d v="2026-01-08T00:00:00"/>
    <x v="18"/>
    <x v="2"/>
    <x v="3"/>
    <s v="CENSI TUBO EXTENS.CROMADO 7154"/>
    <x v="4"/>
    <x v="1"/>
    <x v="791"/>
    <x v="3"/>
    <x v="560"/>
    <x v="455"/>
    <n v="84.39"/>
    <x v="102"/>
    <s v="jan-2026"/>
    <x v="3"/>
    <x v="0"/>
    <x v="1"/>
    <x v="2"/>
    <x v="118"/>
    <s v="ENTREGUE"/>
    <x v="1"/>
    <m/>
  </r>
  <r>
    <d v="2026-01-08T00:00:00"/>
    <x v="18"/>
    <x v="2"/>
    <x v="3"/>
    <s v="CEMIX VALV.AMERICANA LATAO 3.1/2 - 125"/>
    <x v="4"/>
    <x v="1"/>
    <x v="791"/>
    <x v="3"/>
    <x v="1528"/>
    <x v="1174"/>
    <n v="43.47"/>
    <x v="102"/>
    <s v="jan-2026"/>
    <x v="3"/>
    <x v="0"/>
    <x v="1"/>
    <x v="2"/>
    <x v="118"/>
    <s v="ENTREGUE"/>
    <x v="1"/>
    <m/>
  </r>
  <r>
    <d v="2026-01-08T00:00:00"/>
    <x v="18"/>
    <x v="2"/>
    <x v="3"/>
    <s v="LORENZETTI TORN.EL.VERSATIL 220X5500W CR"/>
    <x v="1"/>
    <x v="1"/>
    <x v="791"/>
    <x v="3"/>
    <x v="1529"/>
    <x v="1175"/>
    <n v="299.49"/>
    <x v="102"/>
    <s v="jan-2026"/>
    <x v="3"/>
    <x v="0"/>
    <x v="1"/>
    <x v="2"/>
    <x v="118"/>
    <s v="ENTREGUE"/>
    <x v="1"/>
    <m/>
  </r>
  <r>
    <d v="2026-01-08T00:00:00"/>
    <x v="18"/>
    <x v="2"/>
    <x v="3"/>
    <s v="CEMIX ACABAMENTO C50 3/4 F"/>
    <x v="7"/>
    <x v="1"/>
    <x v="791"/>
    <x v="3"/>
    <x v="119"/>
    <x v="123"/>
    <n v="27.62"/>
    <x v="102"/>
    <s v="jan-2026"/>
    <x v="3"/>
    <x v="0"/>
    <x v="1"/>
    <x v="2"/>
    <x v="118"/>
    <s v="ENTREGUE"/>
    <x v="1"/>
    <m/>
  </r>
  <r>
    <d v="2026-01-08T00:00:00"/>
    <x v="18"/>
    <x v="2"/>
    <x v="3"/>
    <s v="CELITE MICTORIO SIF.ECO BRANCO"/>
    <x v="1"/>
    <x v="1"/>
    <x v="791"/>
    <x v="3"/>
    <x v="851"/>
    <x v="713"/>
    <n v="309.51"/>
    <x v="102"/>
    <s v="jan-2026"/>
    <x v="3"/>
    <x v="0"/>
    <x v="1"/>
    <x v="2"/>
    <x v="118"/>
    <s v="ENTREGUE"/>
    <x v="1"/>
    <m/>
  </r>
  <r>
    <d v="2026-01-08T00:00:00"/>
    <x v="18"/>
    <x v="2"/>
    <x v="3"/>
    <s v="DECA CANOPLA VALV.HYDRA MAX  C"/>
    <x v="1"/>
    <x v="1"/>
    <x v="791"/>
    <x v="3"/>
    <x v="1530"/>
    <x v="709"/>
    <n v="137.03"/>
    <x v="102"/>
    <s v="jan-2026"/>
    <x v="3"/>
    <x v="0"/>
    <x v="1"/>
    <x v="2"/>
    <x v="118"/>
    <s v="ENTREGUE"/>
    <x v="1"/>
    <m/>
  </r>
  <r>
    <d v="2026-01-08T00:00:00"/>
    <x v="28"/>
    <x v="2"/>
    <x v="3"/>
    <s v="TUPAN ASS.UNIV PP PREMIUM CONV BR"/>
    <x v="28"/>
    <x v="12"/>
    <x v="792"/>
    <x v="3"/>
    <x v="122"/>
    <x v="126"/>
    <n v="514.94999999999993"/>
    <x v="102"/>
    <s v="jan-2026"/>
    <x v="10"/>
    <x v="0"/>
    <x v="1"/>
    <x v="2"/>
    <x v="118"/>
    <s v="ENTREGUE"/>
    <x v="1"/>
    <m/>
  </r>
  <r>
    <d v="2026-01-08T00:00:00"/>
    <x v="28"/>
    <x v="2"/>
    <x v="3"/>
    <s v="CENSI TUBO EXTENS.CROMADO 7154"/>
    <x v="4"/>
    <x v="12"/>
    <x v="792"/>
    <x v="3"/>
    <x v="560"/>
    <x v="455"/>
    <n v="84.39"/>
    <x v="102"/>
    <s v="jan-2026"/>
    <x v="10"/>
    <x v="0"/>
    <x v="1"/>
    <x v="2"/>
    <x v="118"/>
    <s v="ENTREGUE"/>
    <x v="1"/>
    <m/>
  </r>
  <r>
    <d v="2026-01-08T00:00:00"/>
    <x v="28"/>
    <x v="2"/>
    <x v="3"/>
    <s v="DOCOL KIT ACION.COMPL.VD 1.1/2 00116300"/>
    <x v="7"/>
    <x v="12"/>
    <x v="792"/>
    <x v="3"/>
    <x v="1531"/>
    <x v="1176"/>
    <n v="143.6"/>
    <x v="102"/>
    <s v="jan-2026"/>
    <x v="10"/>
    <x v="0"/>
    <x v="1"/>
    <x v="2"/>
    <x v="118"/>
    <s v="ENTREGUE"/>
    <x v="1"/>
    <m/>
  </r>
  <r>
    <d v="2026-01-08T00:00:00"/>
    <x v="28"/>
    <x v="2"/>
    <x v="3"/>
    <s v="DOCOL KIT MOLA/CHAVE VD 1.1/2 00020700"/>
    <x v="7"/>
    <x v="12"/>
    <x v="792"/>
    <x v="3"/>
    <x v="1532"/>
    <x v="1177"/>
    <n v="33.880000000000003"/>
    <x v="102"/>
    <s v="jan-2026"/>
    <x v="10"/>
    <x v="0"/>
    <x v="1"/>
    <x v="2"/>
    <x v="118"/>
    <s v="ENTREGUE"/>
    <x v="1"/>
    <m/>
  </r>
  <r>
    <d v="2026-01-08T00:00:00"/>
    <x v="28"/>
    <x v="2"/>
    <x v="3"/>
    <s v="SANTA MARINA BACIA C/CX.ACOP.LIBERTY BC"/>
    <x v="7"/>
    <x v="13"/>
    <x v="792"/>
    <x v="3"/>
    <x v="1533"/>
    <x v="1178"/>
    <n v="613.4"/>
    <x v="102"/>
    <s v="jan-2026"/>
    <x v="10"/>
    <x v="0"/>
    <x v="1"/>
    <x v="2"/>
    <x v="118"/>
    <s v="ENTREGUE"/>
    <x v="1"/>
    <m/>
  </r>
  <r>
    <d v="2026-01-08T00:00:00"/>
    <x v="28"/>
    <x v="2"/>
    <x v="3"/>
    <s v="AMANCO ENGATE FLEX. PVC 1/2X50CM"/>
    <x v="7"/>
    <x v="12"/>
    <x v="792"/>
    <x v="3"/>
    <x v="1534"/>
    <x v="1179"/>
    <n v="8.66"/>
    <x v="102"/>
    <s v="jan-2026"/>
    <x v="10"/>
    <x v="0"/>
    <x v="1"/>
    <x v="2"/>
    <x v="118"/>
    <s v="ENTREGUE"/>
    <x v="1"/>
    <m/>
  </r>
  <r>
    <d v="2026-01-08T00:00:00"/>
    <x v="28"/>
    <x v="2"/>
    <x v="3"/>
    <s v="TORALF PARAFUSO B-10 LAT. 75MM C/2 P/BACIA 1070"/>
    <x v="7"/>
    <x v="12"/>
    <x v="792"/>
    <x v="3"/>
    <x v="127"/>
    <x v="131"/>
    <n v="21.8"/>
    <x v="102"/>
    <s v="jan-2026"/>
    <x v="10"/>
    <x v="0"/>
    <x v="1"/>
    <x v="2"/>
    <x v="118"/>
    <s v="ENTREGUE"/>
    <x v="1"/>
    <m/>
  </r>
  <r>
    <d v="2026-01-08T00:00:00"/>
    <x v="28"/>
    <x v="2"/>
    <x v="3"/>
    <s v="CENSI ANEL DE VED.P/BACIA C/GUIA 7490"/>
    <x v="7"/>
    <x v="12"/>
    <x v="792"/>
    <x v="3"/>
    <x v="128"/>
    <x v="132"/>
    <n v="16.34"/>
    <x v="102"/>
    <s v="jan-2026"/>
    <x v="10"/>
    <x v="0"/>
    <x v="1"/>
    <x v="2"/>
    <x v="118"/>
    <s v="ENTREGUE"/>
    <x v="1"/>
    <m/>
  </r>
  <r>
    <d v="2026-01-08T00:00:00"/>
    <x v="28"/>
    <x v="2"/>
    <x v="3"/>
    <s v="APOLO TUBO 6M GALV.NBR 5580 L 3/4&quot; 26,9X2,25MM"/>
    <x v="50"/>
    <x v="8"/>
    <x v="792"/>
    <x v="3"/>
    <x v="1535"/>
    <x v="1180"/>
    <n v="388.08"/>
    <x v="102"/>
    <s v="jan-2026"/>
    <x v="10"/>
    <x v="0"/>
    <x v="1"/>
    <x v="2"/>
    <x v="118"/>
    <s v="ENTREGUE"/>
    <x v="1"/>
    <m/>
  </r>
  <r>
    <d v="2026-01-08T00:00:00"/>
    <x v="28"/>
    <x v="2"/>
    <x v="3"/>
    <s v="Torneira de Parede para Cozinha Bica Reta Cromada Sofia Civitt"/>
    <x v="3"/>
    <x v="1"/>
    <x v="793"/>
    <x v="154"/>
    <x v="1536"/>
    <x v="1181"/>
    <n v="714"/>
    <x v="102"/>
    <s v="jan-2026"/>
    <x v="8"/>
    <x v="3"/>
    <x v="1"/>
    <x v="2"/>
    <x v="118"/>
    <s v="ENTREGUE"/>
    <x v="1"/>
    <m/>
  </r>
  <r>
    <d v="2026-01-08T00:00:00"/>
    <x v="28"/>
    <x v="2"/>
    <x v="0"/>
    <s v="VOTORAN ARGAMASSA ACI INTERNA 20KG"/>
    <x v="77"/>
    <x v="0"/>
    <x v="794"/>
    <x v="156"/>
    <x v="1537"/>
    <x v="905"/>
    <n v="418.5"/>
    <x v="102"/>
    <s v="jan-2026"/>
    <x v="3"/>
    <x v="0"/>
    <x v="1"/>
    <x v="2"/>
    <x v="118"/>
    <s v="ENTREGUE"/>
    <x v="1"/>
    <m/>
  </r>
  <r>
    <d v="2026-01-08T00:00:00"/>
    <x v="28"/>
    <x v="2"/>
    <x v="0"/>
    <s v="GUARU ARDOSIA 40X40 M2"/>
    <x v="38"/>
    <x v="3"/>
    <x v="794"/>
    <x v="156"/>
    <x v="1538"/>
    <x v="191"/>
    <n v="717.59999999999991"/>
    <x v="102"/>
    <s v="jan-2026"/>
    <x v="3"/>
    <x v="0"/>
    <x v="1"/>
    <x v="2"/>
    <x v="118"/>
    <s v="ENTREGUE"/>
    <x v="1"/>
    <m/>
  </r>
  <r>
    <d v="2026-01-08T00:00:00"/>
    <x v="28"/>
    <x v="2"/>
    <x v="0"/>
    <s v="CANTONEIRA ALUM.L 3/4 3MT PERFIL BR N.H"/>
    <x v="3"/>
    <x v="0"/>
    <x v="795"/>
    <x v="22"/>
    <x v="791"/>
    <x v="1041"/>
    <n v="226.1"/>
    <x v="102"/>
    <s v="jan-2026"/>
    <x v="3"/>
    <x v="0"/>
    <x v="1"/>
    <x v="1"/>
    <x v="117"/>
    <s v="ENTREGUE"/>
    <x v="1"/>
    <m/>
  </r>
  <r>
    <d v="2026-01-08T00:00:00"/>
    <x v="28"/>
    <x v="2"/>
    <x v="0"/>
    <s v="COLA SILICONE 250G PROSIL 5BRANCO"/>
    <x v="14"/>
    <x v="1"/>
    <x v="795"/>
    <x v="22"/>
    <x v="1539"/>
    <x v="109"/>
    <n v="100"/>
    <x v="102"/>
    <s v="jan-2026"/>
    <x v="3"/>
    <x v="0"/>
    <x v="1"/>
    <x v="1"/>
    <x v="117"/>
    <s v="ENTREGUE"/>
    <x v="1"/>
    <m/>
  </r>
  <r>
    <d v="2026-01-08T00:00:00"/>
    <x v="28"/>
    <x v="2"/>
    <x v="0"/>
    <s v="REJUNTE INDEFLEX BRANCO 1KG"/>
    <x v="3"/>
    <x v="0"/>
    <x v="795"/>
    <x v="22"/>
    <x v="1540"/>
    <x v="742"/>
    <n v="44.5"/>
    <x v="102"/>
    <s v="jan-2026"/>
    <x v="3"/>
    <x v="0"/>
    <x v="1"/>
    <x v="1"/>
    <x v="117"/>
    <s v="ENTREGUE"/>
    <x v="1"/>
    <m/>
  </r>
  <r>
    <d v="2026-01-08T00:00:00"/>
    <x v="28"/>
    <x v="2"/>
    <x v="0"/>
    <s v="BARONEFLEX 500 - CAIXA 18 KG BARONE"/>
    <x v="14"/>
    <x v="1"/>
    <x v="795"/>
    <x v="22"/>
    <x v="1541"/>
    <x v="1182"/>
    <n v="641.65000000000009"/>
    <x v="102"/>
    <s v="jan-2026"/>
    <x v="3"/>
    <x v="0"/>
    <x v="1"/>
    <x v="1"/>
    <x v="117"/>
    <s v="ENTREGUE"/>
    <x v="1"/>
    <m/>
  </r>
  <r>
    <d v="2026-01-08T00:00:00"/>
    <x v="28"/>
    <x v="2"/>
    <x v="0"/>
    <s v="BROXA RETANGULAR COMPEL 2 BASE PVC"/>
    <x v="7"/>
    <x v="1"/>
    <x v="795"/>
    <x v="22"/>
    <x v="1542"/>
    <x v="1121"/>
    <n v="12.62"/>
    <x v="102"/>
    <s v="jan-2026"/>
    <x v="3"/>
    <x v="0"/>
    <x v="1"/>
    <x v="1"/>
    <x v="117"/>
    <s v="ENTREGUE"/>
    <x v="1"/>
    <m/>
  </r>
  <r>
    <d v="2026-01-09T00:00:00"/>
    <x v="30"/>
    <x v="2"/>
    <x v="0"/>
    <s v="KALHETAO 90 CRFS BRASILIT 6,00 M"/>
    <x v="2"/>
    <x v="1"/>
    <x v="796"/>
    <x v="2"/>
    <x v="1543"/>
    <x v="1183"/>
    <n v="2183.08"/>
    <x v="103"/>
    <s v="jan-2026"/>
    <x v="10"/>
    <x v="0"/>
    <x v="0"/>
    <x v="0"/>
    <x v="119"/>
    <s v="ENTREGUE"/>
    <x v="1"/>
    <m/>
  </r>
  <r>
    <d v="2026-01-09T00:00:00"/>
    <x v="30"/>
    <x v="2"/>
    <x v="0"/>
    <s v="CUMEEIRA NORMAL KALHETAO 90 CRFS BRASILIT 9%"/>
    <x v="3"/>
    <x v="1"/>
    <x v="796"/>
    <x v="2"/>
    <x v="626"/>
    <x v="1184"/>
    <n v="1641"/>
    <x v="103"/>
    <s v="jan-2026"/>
    <x v="10"/>
    <x v="0"/>
    <x v="0"/>
    <x v="0"/>
    <x v="119"/>
    <s v="ENTREGUE"/>
    <x v="1"/>
    <m/>
  </r>
  <r>
    <d v="2026-01-09T00:00:00"/>
    <x v="30"/>
    <x v="2"/>
    <x v="0"/>
    <s v="FRETE"/>
    <x v="1"/>
    <x v="10"/>
    <x v="796"/>
    <x v="2"/>
    <x v="32"/>
    <x v="195"/>
    <n v="300"/>
    <x v="103"/>
    <s v="jan-2026"/>
    <x v="10"/>
    <x v="0"/>
    <x v="0"/>
    <x v="0"/>
    <x v="119"/>
    <s v="ENTREGUE"/>
    <x v="1"/>
    <m/>
  </r>
  <r>
    <d v="2026-01-08T00:00:00"/>
    <x v="34"/>
    <x v="2"/>
    <x v="3"/>
    <s v="11 metros de rufo de alumínio com corte de 60cm e espessura 0.5mm  _x000a_23 metros de manutenção nos rufos existentes ( vedação e fixação) "/>
    <x v="1"/>
    <x v="10"/>
    <x v="797"/>
    <x v="94"/>
    <x v="1544"/>
    <x v="170"/>
    <n v="1850"/>
    <x v="102"/>
    <s v="jan-2026"/>
    <x v="8"/>
    <x v="2"/>
    <x v="0"/>
    <x v="1"/>
    <x v="117"/>
    <s v="ENTREGUE"/>
    <x v="1"/>
    <m/>
  </r>
  <r>
    <d v="2026-01-09T00:00:00"/>
    <x v="30"/>
    <x v="2"/>
    <x v="0"/>
    <s v="Bomba recalque de 2cv trifásico 220/380V IP21, entrada de 1.1/2” e saída de 1” rosca BSP, THEBE_x000a_Pressão mínima 8mca x vazão máxima 17m³/h_x000a_Pressão máxima 40mca x vazão mínima 4m³/h"/>
    <x v="7"/>
    <x v="1"/>
    <x v="798"/>
    <x v="109"/>
    <x v="1156"/>
    <x v="912"/>
    <n v="3274"/>
    <x v="103"/>
    <s v="jan-2026"/>
    <x v="18"/>
    <x v="0"/>
    <x v="1"/>
    <x v="1"/>
    <x v="118"/>
    <s v="ENTREGUE"/>
    <x v="1"/>
    <m/>
  </r>
  <r>
    <d v="2026-01-09T00:00:00"/>
    <x v="30"/>
    <x v="2"/>
    <x v="3"/>
    <s v="QUADRO PARA 2 BOMBAS COM REVERSAO 102"/>
    <x v="1"/>
    <x v="1"/>
    <x v="799"/>
    <x v="82"/>
    <x v="1545"/>
    <x v="913"/>
    <n v="2382.3000000000002"/>
    <x v="103"/>
    <s v="jan-2026"/>
    <x v="3"/>
    <x v="0"/>
    <x v="0"/>
    <x v="0"/>
    <x v="119"/>
    <s v="ENTREGUE"/>
    <x v="1"/>
    <m/>
  </r>
  <r>
    <d v="2026-01-12T00:00:00"/>
    <x v="46"/>
    <x v="1"/>
    <x v="0"/>
    <s v="REG TECNIX OPSO PE 2BAR PS 28MBAR 10KG/H GLP E 1/2 NPT X S 1/2 NPT"/>
    <x v="1"/>
    <x v="1"/>
    <x v="800"/>
    <x v="120"/>
    <x v="1546"/>
    <x v="827"/>
    <n v="399.63"/>
    <x v="104"/>
    <s v="jan-2026"/>
    <x v="43"/>
    <x v="0"/>
    <x v="1"/>
    <x v="2"/>
    <x v="119"/>
    <s v="ENTREGUE"/>
    <x v="1"/>
    <m/>
  </r>
  <r>
    <d v="2026-01-12T00:00:00"/>
    <x v="46"/>
    <x v="1"/>
    <x v="0"/>
    <s v="VALVULA ESFERA GAS 3/4 FXF PP ALAVANCA AMARELA"/>
    <x v="1"/>
    <x v="12"/>
    <x v="800"/>
    <x v="120"/>
    <x v="1547"/>
    <x v="1185"/>
    <n v="50.02"/>
    <x v="104"/>
    <s v="jan-2026"/>
    <x v="43"/>
    <x v="0"/>
    <x v="1"/>
    <x v="2"/>
    <x v="119"/>
    <s v="ENTREGUE"/>
    <x v="1"/>
    <m/>
  </r>
  <r>
    <d v="2026-01-12T00:00:00"/>
    <x v="46"/>
    <x v="1"/>
    <x v="0"/>
    <s v="BATERIA 2+2 3/4 V.P S/ REGULADOR"/>
    <x v="1"/>
    <x v="1"/>
    <x v="800"/>
    <x v="120"/>
    <x v="1548"/>
    <x v="1186"/>
    <n v="477"/>
    <x v="104"/>
    <s v="jan-2026"/>
    <x v="43"/>
    <x v="0"/>
    <x v="1"/>
    <x v="2"/>
    <x v="119"/>
    <s v="ENTREGUE"/>
    <x v="1"/>
    <m/>
  </r>
  <r>
    <d v="2026-01-12T00:00:00"/>
    <x v="46"/>
    <x v="1"/>
    <x v="0"/>
    <s v="PIG TAIL POL X 7/16 ULTRA DE 1,00 MT"/>
    <x v="2"/>
    <x v="1"/>
    <x v="800"/>
    <x v="120"/>
    <x v="1549"/>
    <x v="1187"/>
    <n v="81.92"/>
    <x v="104"/>
    <s v="jan-2026"/>
    <x v="43"/>
    <x v="0"/>
    <x v="1"/>
    <x v="2"/>
    <x v="119"/>
    <s v="ENTREGUE"/>
    <x v="1"/>
    <m/>
  </r>
  <r>
    <d v="2026-01-12T00:00:00"/>
    <x v="46"/>
    <x v="1"/>
    <x v="0"/>
    <s v="SUPORTE DO COLETOR"/>
    <x v="7"/>
    <x v="1"/>
    <x v="800"/>
    <x v="120"/>
    <x v="1550"/>
    <x v="1188"/>
    <n v="19.86"/>
    <x v="104"/>
    <s v="jan-2026"/>
    <x v="43"/>
    <x v="0"/>
    <x v="1"/>
    <x v="2"/>
    <x v="119"/>
    <s v="ENTREGUE"/>
    <x v="1"/>
    <m/>
  </r>
  <r>
    <d v="2026-01-12T00:00:00"/>
    <x v="46"/>
    <x v="1"/>
    <x v="0"/>
    <s v="NIPLE LATAO 1/2 NPT"/>
    <x v="7"/>
    <x v="1"/>
    <x v="800"/>
    <x v="120"/>
    <x v="1551"/>
    <x v="959"/>
    <n v="25.66"/>
    <x v="104"/>
    <s v="jan-2026"/>
    <x v="43"/>
    <x v="0"/>
    <x v="1"/>
    <x v="2"/>
    <x v="119"/>
    <s v="ENTREGUE"/>
    <x v="1"/>
    <m/>
  </r>
  <r>
    <d v="2026-01-12T00:00:00"/>
    <x v="46"/>
    <x v="1"/>
    <x v="0"/>
    <s v="UNIAO TUPY C/ ASSENTO CONICO DE BRONZE/FERRO GAL. 3/4"/>
    <x v="1"/>
    <x v="1"/>
    <x v="800"/>
    <x v="120"/>
    <x v="1552"/>
    <x v="1189"/>
    <n v="118.67"/>
    <x v="104"/>
    <s v="jan-2026"/>
    <x v="43"/>
    <x v="0"/>
    <x v="1"/>
    <x v="2"/>
    <x v="119"/>
    <s v="ENTREGUE"/>
    <x v="1"/>
    <m/>
  </r>
  <r>
    <d v="2026-01-12T00:00:00"/>
    <x v="46"/>
    <x v="1"/>
    <x v="0"/>
    <s v="NIPLE TUPY DUPLO GAL. 3/4"/>
    <x v="7"/>
    <x v="1"/>
    <x v="800"/>
    <x v="120"/>
    <x v="1553"/>
    <x v="1190"/>
    <n v="17.899999999999999"/>
    <x v="104"/>
    <s v="jan-2026"/>
    <x v="43"/>
    <x v="0"/>
    <x v="1"/>
    <x v="2"/>
    <x v="119"/>
    <s v="ENTREGUE"/>
    <x v="1"/>
    <m/>
  </r>
  <r>
    <d v="2026-01-12T00:00:00"/>
    <x v="46"/>
    <x v="1"/>
    <x v="0"/>
    <s v="NIPLE TUPY DUPLO DE RED. GAL. 3/4 X 1/2"/>
    <x v="7"/>
    <x v="1"/>
    <x v="800"/>
    <x v="120"/>
    <x v="1554"/>
    <x v="1191"/>
    <n v="15.1"/>
    <x v="104"/>
    <s v="jan-2026"/>
    <x v="43"/>
    <x v="0"/>
    <x v="1"/>
    <x v="2"/>
    <x v="119"/>
    <s v="ENTREGUE"/>
    <x v="1"/>
    <m/>
  </r>
  <r>
    <d v="2026-01-12T00:00:00"/>
    <x v="46"/>
    <x v="1"/>
    <x v="0"/>
    <s v="FITA V ROSCA FIRLON MD-GAS CARRETEL 18MMX25M"/>
    <x v="7"/>
    <x v="7"/>
    <x v="800"/>
    <x v="120"/>
    <x v="1555"/>
    <x v="956"/>
    <n v="30.78"/>
    <x v="104"/>
    <s v="jan-2026"/>
    <x v="43"/>
    <x v="0"/>
    <x v="1"/>
    <x v="2"/>
    <x v="119"/>
    <s v="ENTREGUE"/>
    <x v="1"/>
    <m/>
  </r>
  <r>
    <d v="2026-01-12T00:00:00"/>
    <x v="46"/>
    <x v="1"/>
    <x v="0"/>
    <s v="FLEXIVEL METAL TOMBAK 1/2 - 1,20 MT"/>
    <x v="1"/>
    <x v="1"/>
    <x v="800"/>
    <x v="120"/>
    <x v="1556"/>
    <x v="1192"/>
    <n v="89.41"/>
    <x v="104"/>
    <s v="jan-2026"/>
    <x v="43"/>
    <x v="0"/>
    <x v="1"/>
    <x v="2"/>
    <x v="119"/>
    <s v="ENTREGUE"/>
    <x v="1"/>
    <m/>
  </r>
  <r>
    <d v="2026-01-12T00:00:00"/>
    <x v="46"/>
    <x v="1"/>
    <x v="0"/>
    <s v="REGULADOR ALIANCA IND AP C/ SHUTT-OFF VM PQ"/>
    <x v="1"/>
    <x v="1"/>
    <x v="800"/>
    <x v="120"/>
    <x v="1557"/>
    <x v="901"/>
    <n v="590"/>
    <x v="104"/>
    <s v="jan-2026"/>
    <x v="43"/>
    <x v="0"/>
    <x v="1"/>
    <x v="2"/>
    <x v="119"/>
    <s v="ENTREGUE"/>
    <x v="1"/>
    <m/>
  </r>
  <r>
    <d v="2026-01-12T00:00:00"/>
    <x v="18"/>
    <x v="2"/>
    <x v="1"/>
    <s v="BARRA LIGACAO 1.50m"/>
    <x v="7"/>
    <x v="1"/>
    <x v="801"/>
    <x v="33"/>
    <x v="1448"/>
    <x v="176"/>
    <n v="6.9"/>
    <x v="104"/>
    <s v="jan-2026"/>
    <x v="3"/>
    <x v="0"/>
    <x v="0"/>
    <x v="1"/>
    <x v="120"/>
    <s v="ENTREGUE"/>
    <x v="1"/>
    <m/>
  </r>
  <r>
    <d v="2026-01-12T00:00:00"/>
    <x v="18"/>
    <x v="2"/>
    <x v="1"/>
    <s v="DIAGONAL 2.12m"/>
    <x v="7"/>
    <x v="1"/>
    <x v="801"/>
    <x v="33"/>
    <x v="1449"/>
    <x v="176"/>
    <n v="6.9"/>
    <x v="104"/>
    <s v="jan-2026"/>
    <x v="3"/>
    <x v="0"/>
    <x v="0"/>
    <x v="1"/>
    <x v="120"/>
    <s v="ENTREGUE"/>
    <x v="1"/>
    <m/>
  </r>
  <r>
    <d v="2026-01-12T00:00:00"/>
    <x v="18"/>
    <x v="2"/>
    <x v="1"/>
    <s v="ESCADA 2.00m"/>
    <x v="2"/>
    <x v="1"/>
    <x v="801"/>
    <x v="33"/>
    <x v="1450"/>
    <x v="191"/>
    <n v="119.6"/>
    <x v="104"/>
    <s v="jan-2026"/>
    <x v="3"/>
    <x v="0"/>
    <x v="0"/>
    <x v="1"/>
    <x v="120"/>
    <s v="ENTREGUE"/>
    <x v="1"/>
    <m/>
  </r>
  <r>
    <d v="2026-01-12T00:00:00"/>
    <x v="18"/>
    <x v="2"/>
    <x v="1"/>
    <s v="GUARDA CORPO 1.50m"/>
    <x v="2"/>
    <x v="1"/>
    <x v="801"/>
    <x v="33"/>
    <x v="1451"/>
    <x v="191"/>
    <n v="119.6"/>
    <x v="104"/>
    <s v="jan-2026"/>
    <x v="3"/>
    <x v="0"/>
    <x v="0"/>
    <x v="1"/>
    <x v="120"/>
    <s v="ENTREGUE"/>
    <x v="1"/>
    <m/>
  </r>
  <r>
    <d v="2026-01-12T00:00:00"/>
    <x v="18"/>
    <x v="2"/>
    <x v="1"/>
    <s v="PAINEL 1.50m"/>
    <x v="17"/>
    <x v="1"/>
    <x v="801"/>
    <x v="33"/>
    <x v="1452"/>
    <x v="352"/>
    <n v="193.20000000000002"/>
    <x v="104"/>
    <s v="jan-2026"/>
    <x v="3"/>
    <x v="0"/>
    <x v="0"/>
    <x v="1"/>
    <x v="120"/>
    <s v="ENTREGUE"/>
    <x v="1"/>
    <m/>
  </r>
  <r>
    <d v="2026-01-12T00:00:00"/>
    <x v="18"/>
    <x v="2"/>
    <x v="1"/>
    <s v="PISO METALICO 1.50m"/>
    <x v="14"/>
    <x v="1"/>
    <x v="801"/>
    <x v="33"/>
    <x v="1453"/>
    <x v="178"/>
    <n v="126.5"/>
    <x v="104"/>
    <s v="jan-2026"/>
    <x v="3"/>
    <x v="0"/>
    <x v="0"/>
    <x v="1"/>
    <x v="120"/>
    <s v="ENTREGUE"/>
    <x v="1"/>
    <m/>
  </r>
  <r>
    <d v="2026-01-12T00:00:00"/>
    <x v="18"/>
    <x v="2"/>
    <x v="1"/>
    <s v="RODA METALICA"/>
    <x v="2"/>
    <x v="1"/>
    <x v="801"/>
    <x v="33"/>
    <x v="1454"/>
    <x v="460"/>
    <n v="110.4"/>
    <x v="104"/>
    <s v="jan-2026"/>
    <x v="3"/>
    <x v="0"/>
    <x v="0"/>
    <x v="1"/>
    <x v="120"/>
    <s v="ENTREGUE"/>
    <x v="1"/>
    <m/>
  </r>
  <r>
    <d v="2026-01-12T00:00:00"/>
    <x v="18"/>
    <x v="2"/>
    <x v="1"/>
    <s v="DIAGONAL 2.12m"/>
    <x v="1"/>
    <x v="1"/>
    <x v="802"/>
    <x v="33"/>
    <x v="1449"/>
    <x v="176"/>
    <n v="3.45"/>
    <x v="104"/>
    <s v="jan-2026"/>
    <x v="3"/>
    <x v="0"/>
    <x v="0"/>
    <x v="1"/>
    <x v="120"/>
    <s v="ENTREGUE"/>
    <x v="1"/>
    <m/>
  </r>
  <r>
    <d v="2026-01-12T00:00:00"/>
    <x v="18"/>
    <x v="2"/>
    <x v="1"/>
    <s v="PAINEL 1.50m"/>
    <x v="2"/>
    <x v="1"/>
    <x v="802"/>
    <x v="33"/>
    <x v="1452"/>
    <x v="64"/>
    <n v="55.2"/>
    <x v="104"/>
    <s v="jan-2026"/>
    <x v="3"/>
    <x v="0"/>
    <x v="0"/>
    <x v="1"/>
    <x v="120"/>
    <s v="ENTREGUE"/>
    <x v="1"/>
    <m/>
  </r>
  <r>
    <d v="2026-01-12T00:00:00"/>
    <x v="20"/>
    <x v="1"/>
    <x v="0"/>
    <s v="ANDAIME 1.5 (CONTRATO 25504)"/>
    <x v="2"/>
    <x v="1"/>
    <x v="803"/>
    <x v="21"/>
    <x v="916"/>
    <x v="77"/>
    <n v="42"/>
    <x v="104"/>
    <s v="jan-2026"/>
    <x v="9"/>
    <x v="0"/>
    <x v="0"/>
    <x v="1"/>
    <x v="120"/>
    <s v="ENTREGUE"/>
    <x v="1"/>
    <m/>
  </r>
  <r>
    <d v="2026-01-12T00:00:00"/>
    <x v="20"/>
    <x v="1"/>
    <x v="0"/>
    <s v="PLATAFORMA 1.5"/>
    <x v="2"/>
    <x v="1"/>
    <x v="803"/>
    <x v="21"/>
    <x v="456"/>
    <x v="78"/>
    <n v="84"/>
    <x v="104"/>
    <s v="jan-2026"/>
    <x v="9"/>
    <x v="0"/>
    <x v="0"/>
    <x v="1"/>
    <x v="120"/>
    <s v="ENTREGUE"/>
    <x v="1"/>
    <m/>
  </r>
  <r>
    <d v="2026-01-12T00:00:00"/>
    <x v="20"/>
    <x v="1"/>
    <x v="0"/>
    <s v="RODAS"/>
    <x v="2"/>
    <x v="1"/>
    <x v="803"/>
    <x v="21"/>
    <x v="454"/>
    <x v="368"/>
    <n v="70"/>
    <x v="104"/>
    <s v="jan-2026"/>
    <x v="9"/>
    <x v="0"/>
    <x v="0"/>
    <x v="1"/>
    <x v="120"/>
    <s v="ENTREGUE"/>
    <x v="1"/>
    <m/>
  </r>
  <r>
    <d v="2026-01-12T00:00:00"/>
    <x v="20"/>
    <x v="1"/>
    <x v="0"/>
    <s v="AREIA GROSSA"/>
    <x v="1"/>
    <x v="1"/>
    <x v="804"/>
    <x v="45"/>
    <x v="344"/>
    <x v="888"/>
    <n v="146"/>
    <x v="104"/>
    <s v="jan-2026"/>
    <x v="1"/>
    <x v="0"/>
    <x v="0"/>
    <x v="2"/>
    <x v="119"/>
    <s v="ENTREGUE"/>
    <x v="1"/>
    <m/>
  </r>
  <r>
    <d v="2026-01-12T00:00:00"/>
    <x v="20"/>
    <x v="1"/>
    <x v="0"/>
    <s v="PEDRA"/>
    <x v="7"/>
    <x v="1"/>
    <x v="804"/>
    <x v="45"/>
    <x v="1314"/>
    <x v="201"/>
    <n v="237.18"/>
    <x v="104"/>
    <s v="jan-2026"/>
    <x v="1"/>
    <x v="0"/>
    <x v="0"/>
    <x v="2"/>
    <x v="119"/>
    <s v="ENTREGUE"/>
    <x v="1"/>
    <m/>
  </r>
  <r>
    <d v="2026-01-12T00:00:00"/>
    <x v="20"/>
    <x v="1"/>
    <x v="0"/>
    <s v="CIMENTO CPII 50 KG VOTORAN"/>
    <x v="3"/>
    <x v="1"/>
    <x v="804"/>
    <x v="45"/>
    <x v="783"/>
    <x v="524"/>
    <n v="369"/>
    <x v="104"/>
    <s v="jan-2026"/>
    <x v="1"/>
    <x v="0"/>
    <x v="0"/>
    <x v="2"/>
    <x v="119"/>
    <s v="ENTREGUE"/>
    <x v="1"/>
    <m/>
  </r>
  <r>
    <d v="2026-01-12T00:00:00"/>
    <x v="20"/>
    <x v="1"/>
    <x v="0"/>
    <s v="CRÉDITO"/>
    <x v="1"/>
    <x v="1"/>
    <x v="804"/>
    <x v="45"/>
    <x v="1558"/>
    <x v="1193"/>
    <n v="-498.68"/>
    <x v="104"/>
    <s v="jan-2026"/>
    <x v="1"/>
    <x v="0"/>
    <x v="0"/>
    <x v="2"/>
    <x v="119"/>
    <s v="ENTREGUE"/>
    <x v="1"/>
    <m/>
  </r>
  <r>
    <d v="2026-01-12T00:00:00"/>
    <x v="46"/>
    <x v="1"/>
    <x v="4"/>
    <s v="INTERRUPTOR SIMPLES BRANCO"/>
    <x v="17"/>
    <x v="1"/>
    <x v="805"/>
    <x v="28"/>
    <x v="1559"/>
    <x v="86"/>
    <n v="60"/>
    <x v="104"/>
    <s v="jan-2026"/>
    <x v="3"/>
    <x v="0"/>
    <x v="0"/>
    <x v="1"/>
    <x v="120"/>
    <s v="ENTREGUE"/>
    <x v="1"/>
    <m/>
  </r>
  <r>
    <d v="2026-01-12T00:00:00"/>
    <x v="46"/>
    <x v="1"/>
    <x v="4"/>
    <s v="LAMP. TUBO LED 20,5W 6500K T8 BIV TASCHIBRA"/>
    <x v="46"/>
    <x v="1"/>
    <x v="805"/>
    <x v="28"/>
    <x v="105"/>
    <x v="106"/>
    <n v="640"/>
    <x v="104"/>
    <s v="jan-2026"/>
    <x v="3"/>
    <x v="0"/>
    <x v="0"/>
    <x v="1"/>
    <x v="120"/>
    <s v="ENTREGUE"/>
    <x v="1"/>
    <m/>
  </r>
  <r>
    <d v="2026-01-12T00:00:00"/>
    <x v="46"/>
    <x v="1"/>
    <x v="4"/>
    <s v="MOD. TOM. 2P+T 10A BC"/>
    <x v="28"/>
    <x v="1"/>
    <x v="805"/>
    <x v="28"/>
    <x v="1560"/>
    <x v="678"/>
    <n v="88.5"/>
    <x v="104"/>
    <s v="jan-2026"/>
    <x v="3"/>
    <x v="0"/>
    <x v="0"/>
    <x v="1"/>
    <x v="120"/>
    <s v="ENTREGUE"/>
    <x v="1"/>
    <m/>
  </r>
  <r>
    <d v="2026-01-12T00:00:00"/>
    <x v="46"/>
    <x v="1"/>
    <x v="4"/>
    <s v="TAMPA P/ COND. 3/4'' - 1 TECLA SUPERCAST"/>
    <x v="17"/>
    <x v="1"/>
    <x v="805"/>
    <x v="28"/>
    <x v="1561"/>
    <x v="320"/>
    <n v="30"/>
    <x v="104"/>
    <s v="jan-2026"/>
    <x v="3"/>
    <x v="0"/>
    <x v="0"/>
    <x v="1"/>
    <x v="120"/>
    <s v="ENTREGUE"/>
    <x v="1"/>
    <m/>
  </r>
  <r>
    <d v="2026-01-12T00:00:00"/>
    <x v="46"/>
    <x v="1"/>
    <x v="4"/>
    <s v="TAMPA P/ COND. 3/4'' P/ 1 TOM. SUPERCAST"/>
    <x v="28"/>
    <x v="1"/>
    <x v="805"/>
    <x v="28"/>
    <x v="1562"/>
    <x v="320"/>
    <n v="37.5"/>
    <x v="104"/>
    <s v="jan-2026"/>
    <x v="3"/>
    <x v="0"/>
    <x v="0"/>
    <x v="1"/>
    <x v="120"/>
    <s v="ENTREGUE"/>
    <x v="1"/>
    <m/>
  </r>
  <r>
    <d v="2026-01-12T00:00:00"/>
    <x v="46"/>
    <x v="1"/>
    <x v="0"/>
    <s v="CANTONEIRA 3/4 X 1/8 - 5,35 KG/BR"/>
    <x v="150"/>
    <x v="1"/>
    <x v="806"/>
    <x v="36"/>
    <x v="1563"/>
    <x v="1194"/>
    <n v="2685"/>
    <x v="105"/>
    <s v="jan-2026"/>
    <x v="10"/>
    <x v="0"/>
    <x v="1"/>
    <x v="1"/>
    <x v="119"/>
    <s v="ENTREGUE"/>
    <x v="1"/>
    <m/>
  </r>
  <r>
    <d v="2026-01-12T00:00:00"/>
    <x v="46"/>
    <x v="1"/>
    <x v="0"/>
    <s v="CANTONEIRA 1&quot; X 1/8 - 7,33 KG/BR"/>
    <x v="57"/>
    <x v="1"/>
    <x v="806"/>
    <x v="36"/>
    <x v="647"/>
    <x v="358"/>
    <n v="525.6"/>
    <x v="105"/>
    <s v="jan-2026"/>
    <x v="10"/>
    <x v="0"/>
    <x v="1"/>
    <x v="1"/>
    <x v="119"/>
    <s v="ENTREGUE"/>
    <x v="1"/>
    <m/>
  </r>
  <r>
    <d v="2026-01-12T00:00:00"/>
    <x v="46"/>
    <x v="1"/>
    <x v="0"/>
    <s v="BARRA CHATA 1&quot; X 1/8 - 3,95 KG/BR"/>
    <x v="0"/>
    <x v="1"/>
    <x v="806"/>
    <x v="36"/>
    <x v="1564"/>
    <x v="1195"/>
    <n v="158.19999999999999"/>
    <x v="105"/>
    <s v="jan-2026"/>
    <x v="10"/>
    <x v="0"/>
    <x v="1"/>
    <x v="1"/>
    <x v="119"/>
    <s v="ENTREGUE"/>
    <x v="1"/>
    <m/>
  </r>
  <r>
    <d v="2026-01-12T00:00:00"/>
    <x v="46"/>
    <x v="1"/>
    <x v="0"/>
    <s v="BARRA CHATA 1/2 X 1/8 - 1,80 KG/BR"/>
    <x v="41"/>
    <x v="1"/>
    <x v="806"/>
    <x v="36"/>
    <x v="1565"/>
    <x v="1196"/>
    <n v="71.100000000000009"/>
    <x v="105"/>
    <s v="jan-2026"/>
    <x v="10"/>
    <x v="0"/>
    <x v="1"/>
    <x v="1"/>
    <x v="119"/>
    <s v="ENTREGUE"/>
    <x v="1"/>
    <m/>
  </r>
  <r>
    <d v="2026-01-12T00:00:00"/>
    <x v="46"/>
    <x v="1"/>
    <x v="0"/>
    <s v="BARRA CHATA 3/4 X 3/16 - 4,26 KG/BR"/>
    <x v="109"/>
    <x v="1"/>
    <x v="806"/>
    <x v="36"/>
    <x v="1566"/>
    <x v="223"/>
    <n v="158.34"/>
    <x v="105"/>
    <s v="jan-2026"/>
    <x v="10"/>
    <x v="0"/>
    <x v="1"/>
    <x v="1"/>
    <x v="119"/>
    <s v="ENTREGUE"/>
    <x v="1"/>
    <m/>
  </r>
  <r>
    <d v="2026-01-12T00:00:00"/>
    <x v="46"/>
    <x v="1"/>
    <x v="0"/>
    <s v="ORELHINHA/CANTONEIRA PARA VITRO"/>
    <x v="14"/>
    <x v="1"/>
    <x v="806"/>
    <x v="36"/>
    <x v="797"/>
    <x v="662"/>
    <n v="106.4"/>
    <x v="105"/>
    <s v="jan-2026"/>
    <x v="10"/>
    <x v="0"/>
    <x v="1"/>
    <x v="1"/>
    <x v="119"/>
    <s v="ENTREGUE"/>
    <x v="1"/>
    <m/>
  </r>
  <r>
    <d v="2026-01-12T00:00:00"/>
    <x v="46"/>
    <x v="1"/>
    <x v="0"/>
    <s v="JUMELO -ARTICULADOR N. 500"/>
    <x v="4"/>
    <x v="1"/>
    <x v="806"/>
    <x v="36"/>
    <x v="1567"/>
    <x v="662"/>
    <n v="63.84"/>
    <x v="105"/>
    <s v="jan-2026"/>
    <x v="10"/>
    <x v="0"/>
    <x v="1"/>
    <x v="1"/>
    <x v="119"/>
    <s v="ENTREGUE"/>
    <x v="1"/>
    <m/>
  </r>
  <r>
    <d v="2026-01-12T00:00:00"/>
    <x v="46"/>
    <x v="1"/>
    <x v="0"/>
    <s v="REBITE DE FERRO 1/2 X 3/16"/>
    <x v="4"/>
    <x v="1"/>
    <x v="806"/>
    <x v="36"/>
    <x v="1568"/>
    <x v="1197"/>
    <n v="75.989999999999995"/>
    <x v="105"/>
    <s v="jan-2026"/>
    <x v="10"/>
    <x v="0"/>
    <x v="1"/>
    <x v="1"/>
    <x v="119"/>
    <s v="ENTREGUE"/>
    <x v="1"/>
    <m/>
  </r>
  <r>
    <d v="2026-01-12T00:00:00"/>
    <x v="46"/>
    <x v="1"/>
    <x v="0"/>
    <s v="REBITE DE FERRO 3/4 X 3/16"/>
    <x v="4"/>
    <x v="1"/>
    <x v="806"/>
    <x v="36"/>
    <x v="1569"/>
    <x v="1197"/>
    <n v="75.989999999999995"/>
    <x v="105"/>
    <s v="jan-2026"/>
    <x v="10"/>
    <x v="0"/>
    <x v="1"/>
    <x v="1"/>
    <x v="119"/>
    <s v="ENTREGUE"/>
    <x v="1"/>
    <m/>
  </r>
  <r>
    <d v="2026-01-12T00:00:00"/>
    <x v="46"/>
    <x v="1"/>
    <x v="0"/>
    <s v="ARRUELA LISA ZINCADA 3/16 - AVULSO"/>
    <x v="73"/>
    <x v="1"/>
    <x v="806"/>
    <x v="36"/>
    <x v="1570"/>
    <x v="880"/>
    <n v="70"/>
    <x v="105"/>
    <s v="jan-2026"/>
    <x v="10"/>
    <x v="0"/>
    <x v="1"/>
    <x v="1"/>
    <x v="119"/>
    <s v="ENTREGUE"/>
    <x v="1"/>
    <m/>
  </r>
  <r>
    <d v="2026-01-13T00:00:00"/>
    <x v="46"/>
    <x v="1"/>
    <x v="0"/>
    <s v="LUMINÁRIA IL45"/>
    <x v="24"/>
    <x v="1"/>
    <x v="807"/>
    <x v="5"/>
    <x v="1571"/>
    <x v="274"/>
    <n v="2760"/>
    <x v="105"/>
    <s v="jan-2026"/>
    <x v="17"/>
    <x v="0"/>
    <x v="0"/>
    <x v="5"/>
    <x v="121"/>
    <s v="ENTREGUE"/>
    <x v="1"/>
    <m/>
  </r>
  <r>
    <d v="2026-01-13T00:00:00"/>
    <x v="18"/>
    <x v="2"/>
    <x v="0"/>
    <s v="U ENRIJ 250 X 85 X 25 X 2,00MM"/>
    <x v="151"/>
    <x v="11"/>
    <x v="808"/>
    <x v="83"/>
    <x v="1572"/>
    <x v="695"/>
    <n v="795.98399999999992"/>
    <x v="105"/>
    <s v="jan-2026"/>
    <x v="3"/>
    <x v="0"/>
    <x v="1"/>
    <x v="2"/>
    <x v="122"/>
    <s v="ENTREGUE"/>
    <x v="1"/>
    <m/>
  </r>
  <r>
    <d v="2026-01-13T00:00:00"/>
    <x v="18"/>
    <x v="2"/>
    <x v="0"/>
    <s v="DC NORTON 4.1/2 X 1.0 X 7/8 EXTRAFINO BNA"/>
    <x v="14"/>
    <x v="1"/>
    <x v="808"/>
    <x v="83"/>
    <x v="1573"/>
    <x v="663"/>
    <n v="50.650000000000006"/>
    <x v="105"/>
    <s v="jan-2026"/>
    <x v="3"/>
    <x v="0"/>
    <x v="1"/>
    <x v="2"/>
    <x v="122"/>
    <s v="ENTREGUE"/>
    <x v="1"/>
    <m/>
  </r>
  <r>
    <d v="2026-01-13T00:00:00"/>
    <x v="18"/>
    <x v="2"/>
    <x v="0"/>
    <s v="ELETRODO ESAB OK SERRALHEIRO 2,50 X 350MM"/>
    <x v="1"/>
    <x v="11"/>
    <x v="808"/>
    <x v="83"/>
    <x v="1574"/>
    <x v="1198"/>
    <n v="35.44"/>
    <x v="105"/>
    <s v="jan-2026"/>
    <x v="3"/>
    <x v="0"/>
    <x v="1"/>
    <x v="2"/>
    <x v="122"/>
    <s v="ENTREGUE"/>
    <x v="1"/>
    <m/>
  </r>
  <r>
    <d v="2026-01-13T00:00:00"/>
    <x v="28"/>
    <x v="2"/>
    <x v="0"/>
    <s v="CAÇAMBA "/>
    <x v="1"/>
    <x v="1"/>
    <x v="809"/>
    <x v="108"/>
    <x v="214"/>
    <x v="43"/>
    <n v="350"/>
    <x v="105"/>
    <s v="jan-2026"/>
    <x v="5"/>
    <x v="2"/>
    <x v="0"/>
    <x v="2"/>
    <x v="122"/>
    <s v="ENTREGUE"/>
    <x v="1"/>
    <m/>
  </r>
  <r>
    <d v="2026-01-14T00:00:00"/>
    <x v="46"/>
    <x v="1"/>
    <x v="0"/>
    <s v="FUTURA MASSA CORRIDA BALDE"/>
    <x v="2"/>
    <x v="16"/>
    <x v="810"/>
    <x v="77"/>
    <x v="1405"/>
    <x v="79"/>
    <n v="260"/>
    <x v="106"/>
    <s v="jan-2026"/>
    <x v="1"/>
    <x v="0"/>
    <x v="0"/>
    <x v="1"/>
    <x v="122"/>
    <s v="ENTREGUE"/>
    <x v="1"/>
    <m/>
  </r>
  <r>
    <d v="2026-01-14T00:00:00"/>
    <x v="18"/>
    <x v="2"/>
    <x v="1"/>
    <s v="PAINEL METALICO DIVERSOS 1.00x1.50m"/>
    <x v="17"/>
    <x v="1"/>
    <x v="811"/>
    <x v="33"/>
    <x v="203"/>
    <x v="414"/>
    <n v="138"/>
    <x v="106"/>
    <s v="jan-2026"/>
    <x v="3"/>
    <x v="0"/>
    <x v="0"/>
    <x v="1"/>
    <x v="122"/>
    <s v="ENTREGUE"/>
    <x v="1"/>
    <m/>
  </r>
  <r>
    <d v="2026-01-14T00:00:00"/>
    <x v="18"/>
    <x v="2"/>
    <x v="1"/>
    <s v="RODA METALICA C/ ROLAMENTO DIVERSOS POLIURETANO FREIO"/>
    <x v="2"/>
    <x v="1"/>
    <x v="811"/>
    <x v="33"/>
    <x v="183"/>
    <x v="177"/>
    <n v="82.8"/>
    <x v="106"/>
    <s v="jan-2026"/>
    <x v="3"/>
    <x v="0"/>
    <x v="0"/>
    <x v="1"/>
    <x v="122"/>
    <s v="ENTREGUE"/>
    <x v="1"/>
    <m/>
  </r>
  <r>
    <d v="2026-01-14T00:00:00"/>
    <x v="18"/>
    <x v="2"/>
    <x v="1"/>
    <s v="ESCADA METALICA DIVERSOS 2.00m"/>
    <x v="4"/>
    <x v="1"/>
    <x v="811"/>
    <x v="33"/>
    <x v="221"/>
    <x v="178"/>
    <n v="75.900000000000006"/>
    <x v="106"/>
    <s v="jan-2026"/>
    <x v="3"/>
    <x v="0"/>
    <x v="0"/>
    <x v="1"/>
    <x v="122"/>
    <s v="ENTREGUE"/>
    <x v="1"/>
    <m/>
  </r>
  <r>
    <d v="2026-01-14T00:00:00"/>
    <x v="18"/>
    <x v="2"/>
    <x v="1"/>
    <s v="PISO METALICO METALSAFE 0.30x1.50m"/>
    <x v="14"/>
    <x v="1"/>
    <x v="811"/>
    <x v="33"/>
    <x v="182"/>
    <x v="21"/>
    <n v="92"/>
    <x v="106"/>
    <s v="jan-2026"/>
    <x v="3"/>
    <x v="0"/>
    <x v="0"/>
    <x v="1"/>
    <x v="122"/>
    <s v="ENTREGUE"/>
    <x v="1"/>
    <m/>
  </r>
  <r>
    <d v="2026-01-14T00:00:00"/>
    <x v="18"/>
    <x v="2"/>
    <x v="1"/>
    <s v="GUARDA CORPO S/ PORTA C/ ROD. METALSAFE 1.50m"/>
    <x v="2"/>
    <x v="1"/>
    <x v="811"/>
    <x v="33"/>
    <x v="477"/>
    <x v="178"/>
    <n v="101.2"/>
    <x v="106"/>
    <s v="jan-2026"/>
    <x v="3"/>
    <x v="0"/>
    <x v="0"/>
    <x v="1"/>
    <x v="122"/>
    <s v="ENTREGUE"/>
    <x v="1"/>
    <m/>
  </r>
  <r>
    <d v="2026-01-14T00:00:00"/>
    <x v="18"/>
    <x v="2"/>
    <x v="1"/>
    <s v="DIAGONAL METALICA DIVERSOS 2.12m"/>
    <x v="7"/>
    <x v="1"/>
    <x v="811"/>
    <x v="33"/>
    <x v="202"/>
    <x v="176"/>
    <n v="6.9"/>
    <x v="106"/>
    <s v="jan-2026"/>
    <x v="3"/>
    <x v="0"/>
    <x v="0"/>
    <x v="1"/>
    <x v="122"/>
    <s v="ENTREGUE"/>
    <x v="1"/>
    <m/>
  </r>
  <r>
    <d v="2026-01-14T00:00:00"/>
    <x v="18"/>
    <x v="2"/>
    <x v="1"/>
    <s v="BARRA LIGACAO METALSAFE 1.50m A"/>
    <x v="7"/>
    <x v="1"/>
    <x v="811"/>
    <x v="33"/>
    <x v="205"/>
    <x v="176"/>
    <n v="6.9"/>
    <x v="106"/>
    <s v="jan-2026"/>
    <x v="3"/>
    <x v="0"/>
    <x v="0"/>
    <x v="1"/>
    <x v="122"/>
    <s v="ENTREGUE"/>
    <x v="1"/>
    <m/>
  </r>
  <r>
    <d v="2026-01-14T00:00:00"/>
    <x v="18"/>
    <x v="2"/>
    <x v="1"/>
    <s v="FRETE"/>
    <x v="1"/>
    <x v="1"/>
    <x v="811"/>
    <x v="33"/>
    <x v="32"/>
    <x v="179"/>
    <n v="80"/>
    <x v="106"/>
    <s v="jan-2026"/>
    <x v="3"/>
    <x v="0"/>
    <x v="0"/>
    <x v="1"/>
    <x v="122"/>
    <s v="ENTREGUE"/>
    <x v="1"/>
    <m/>
  </r>
  <r>
    <d v="2026-01-14T00:00:00"/>
    <x v="18"/>
    <x v="2"/>
    <x v="1"/>
    <s v="CAÇAMBA "/>
    <x v="1"/>
    <x v="1"/>
    <x v="812"/>
    <x v="85"/>
    <x v="214"/>
    <x v="43"/>
    <n v="350"/>
    <x v="106"/>
    <s v="jan-2026"/>
    <x v="5"/>
    <x v="0"/>
    <x v="0"/>
    <x v="1"/>
    <x v="122"/>
    <s v="ENTREGUE"/>
    <x v="1"/>
    <m/>
  </r>
  <r>
    <d v="2026-01-14T00:00:00"/>
    <x v="18"/>
    <x v="2"/>
    <x v="0"/>
    <s v="AGUARRAS 5L - MONTANA"/>
    <x v="7"/>
    <x v="1"/>
    <x v="813"/>
    <x v="22"/>
    <x v="1575"/>
    <x v="1199"/>
    <n v="176.54"/>
    <x v="106"/>
    <s v="jan-2026"/>
    <x v="19"/>
    <x v="0"/>
    <x v="1"/>
    <x v="1"/>
    <x v="122"/>
    <s v="ENTREGUE"/>
    <x v="1"/>
    <m/>
  </r>
  <r>
    <d v="2026-01-14T00:00:00"/>
    <x v="18"/>
    <x v="2"/>
    <x v="0"/>
    <s v="BROXA RETANGULAR COMPEL BASE PVC"/>
    <x v="4"/>
    <x v="1"/>
    <x v="813"/>
    <x v="22"/>
    <x v="1576"/>
    <x v="596"/>
    <n v="16.799999999999997"/>
    <x v="106"/>
    <s v="jan-2026"/>
    <x v="19"/>
    <x v="0"/>
    <x v="1"/>
    <x v="1"/>
    <x v="122"/>
    <s v="ENTREGUE"/>
    <x v="1"/>
    <m/>
  </r>
  <r>
    <d v="2026-01-14T00:00:00"/>
    <x v="18"/>
    <x v="2"/>
    <x v="0"/>
    <s v="ESCOVA DE ACO S/ CABO LAT 06 FILEIRAS FENIX"/>
    <x v="2"/>
    <x v="1"/>
    <x v="813"/>
    <x v="22"/>
    <x v="1577"/>
    <x v="1200"/>
    <n v="34.840000000000003"/>
    <x v="106"/>
    <s v="jan-2026"/>
    <x v="19"/>
    <x v="0"/>
    <x v="1"/>
    <x v="1"/>
    <x v="122"/>
    <s v="ENTREGUE"/>
    <x v="1"/>
    <m/>
  </r>
  <r>
    <d v="2026-01-14T00:00:00"/>
    <x v="18"/>
    <x v="2"/>
    <x v="0"/>
    <s v="TRINCHA TIGRE 519 E 2"/>
    <x v="2"/>
    <x v="1"/>
    <x v="813"/>
    <x v="22"/>
    <x v="1578"/>
    <x v="691"/>
    <n v="32.200000000000003"/>
    <x v="106"/>
    <s v="jan-2026"/>
    <x v="19"/>
    <x v="0"/>
    <x v="1"/>
    <x v="1"/>
    <x v="122"/>
    <s v="ENTREGUE"/>
    <x v="1"/>
    <m/>
  </r>
  <r>
    <d v="2026-01-14T00:00:00"/>
    <x v="18"/>
    <x v="2"/>
    <x v="0"/>
    <s v="ROLO ESPUMA SOFT 05 CM C/ CABO FENIX"/>
    <x v="2"/>
    <x v="1"/>
    <x v="813"/>
    <x v="22"/>
    <x v="1579"/>
    <x v="1201"/>
    <n v="8.9600000000000009"/>
    <x v="106"/>
    <s v="jan-2026"/>
    <x v="19"/>
    <x v="0"/>
    <x v="1"/>
    <x v="1"/>
    <x v="122"/>
    <s v="ENTREGUE"/>
    <x v="1"/>
    <m/>
  </r>
  <r>
    <d v="2026-01-14T00:00:00"/>
    <x v="18"/>
    <x v="2"/>
    <x v="0"/>
    <s v="ROLO ESPUMA SOFT 15 CM C/ CABO FEN"/>
    <x v="2"/>
    <x v="1"/>
    <x v="813"/>
    <x v="22"/>
    <x v="1580"/>
    <x v="755"/>
    <n v="15"/>
    <x v="106"/>
    <s v="jan-2026"/>
    <x v="19"/>
    <x v="0"/>
    <x v="1"/>
    <x v="1"/>
    <x v="122"/>
    <s v="ENTREGUE"/>
    <x v="1"/>
    <m/>
  </r>
  <r>
    <d v="2026-01-14T00:00:00"/>
    <x v="18"/>
    <x v="2"/>
    <x v="0"/>
    <s v="REAL FUNDO GALVANIZADO GL3,6L"/>
    <x v="1"/>
    <x v="1"/>
    <x v="813"/>
    <x v="22"/>
    <x v="1581"/>
    <x v="1202"/>
    <n v="98"/>
    <x v="106"/>
    <s v="jan-2026"/>
    <x v="19"/>
    <x v="0"/>
    <x v="1"/>
    <x v="1"/>
    <x v="122"/>
    <s v="ENTREGUE"/>
    <x v="1"/>
    <m/>
  </r>
  <r>
    <d v="2026-01-15T00:00:00"/>
    <x v="20"/>
    <x v="1"/>
    <x v="0"/>
    <s v="Concreto  Fck 25mpa Brita 0 c/ bomba"/>
    <x v="14"/>
    <x v="3"/>
    <x v="814"/>
    <x v="95"/>
    <x v="1582"/>
    <x v="1203"/>
    <n v="2300"/>
    <x v="107"/>
    <s v="jan-2026"/>
    <x v="3"/>
    <x v="0"/>
    <x v="0"/>
    <x v="14"/>
    <x v="123"/>
    <s v="ENTREGUE"/>
    <x v="1"/>
    <m/>
  </r>
  <r>
    <d v="2026-01-15T00:00:00"/>
    <x v="20"/>
    <x v="1"/>
    <x v="0"/>
    <s v="Bomba"/>
    <x v="1"/>
    <x v="1"/>
    <x v="814"/>
    <x v="95"/>
    <x v="294"/>
    <x v="982"/>
    <n v="900"/>
    <x v="107"/>
    <s v="jan-2026"/>
    <x v="3"/>
    <x v="0"/>
    <x v="0"/>
    <x v="14"/>
    <x v="123"/>
    <s v="ENTREGUE"/>
    <x v="1"/>
    <m/>
  </r>
  <r>
    <d v="2025-01-15T00:00:00"/>
    <x v="18"/>
    <x v="2"/>
    <x v="0"/>
    <s v="Viga U ENRIJ 200 X 75 X 25 X 2,00"/>
    <x v="7"/>
    <x v="1"/>
    <x v="815"/>
    <x v="83"/>
    <x v="1583"/>
    <x v="1204"/>
    <n v="701.22"/>
    <x v="107"/>
    <s v="jan-2026"/>
    <x v="3"/>
    <x v="0"/>
    <x v="1"/>
    <x v="2"/>
    <x v="121"/>
    <s v="ENTREGUE"/>
    <x v="1"/>
    <m/>
  </r>
  <r>
    <d v="2026-01-15T00:00:00"/>
    <x v="28"/>
    <x v="2"/>
    <x v="0"/>
    <s v="FILTRO ACQUABIOS 230 9.3/4 "/>
    <x v="1"/>
    <x v="1"/>
    <x v="816"/>
    <x v="22"/>
    <x v="1584"/>
    <x v="1205"/>
    <n v="91.46"/>
    <x v="107"/>
    <s v="jan-2026"/>
    <x v="9"/>
    <x v="0"/>
    <x v="1"/>
    <x v="1"/>
    <x v="124"/>
    <s v="ENTREGUE"/>
    <x v="1"/>
    <m/>
  </r>
  <r>
    <d v="2026-01-15T00:00:00"/>
    <x v="28"/>
    <x v="2"/>
    <x v="0"/>
    <s v="BROXA TIGRE RETANGULAR"/>
    <x v="2"/>
    <x v="1"/>
    <x v="816"/>
    <x v="22"/>
    <x v="689"/>
    <x v="1206"/>
    <n v="43.52"/>
    <x v="107"/>
    <s v="jan-2026"/>
    <x v="9"/>
    <x v="0"/>
    <x v="1"/>
    <x v="1"/>
    <x v="124"/>
    <s v="ENTREGUE"/>
    <x v="1"/>
    <m/>
  </r>
  <r>
    <d v="2026-01-15T00:00:00"/>
    <x v="43"/>
    <x v="2"/>
    <x v="6"/>
    <s v="FUTURA PREMIUM TINTA PARA PISO AZUL 18L"/>
    <x v="7"/>
    <x v="14"/>
    <x v="817"/>
    <x v="13"/>
    <x v="322"/>
    <x v="204"/>
    <n v="499.8"/>
    <x v="107"/>
    <s v="jan-2026"/>
    <x v="3"/>
    <x v="0"/>
    <x v="0"/>
    <x v="2"/>
    <x v="121"/>
    <s v="ENTREGUE"/>
    <x v="1"/>
    <m/>
  </r>
  <r>
    <d v="2026-01-15T00:00:00"/>
    <x v="43"/>
    <x v="2"/>
    <x v="0"/>
    <s v="TB RD 31,75 X 1,55 MM (1.1/4&quot;) GALV"/>
    <x v="9"/>
    <x v="5"/>
    <x v="818"/>
    <x v="25"/>
    <x v="450"/>
    <x v="1207"/>
    <n v="372"/>
    <x v="107"/>
    <s v="jan-2026"/>
    <x v="13"/>
    <x v="0"/>
    <x v="1"/>
    <x v="8"/>
    <x v="125"/>
    <s v="ENTREGUE"/>
    <x v="1"/>
    <m/>
  </r>
  <r>
    <d v="2026-01-15T00:00:00"/>
    <x v="43"/>
    <x v="2"/>
    <x v="0"/>
    <s v="IPI"/>
    <x v="1"/>
    <x v="1"/>
    <x v="818"/>
    <x v="25"/>
    <x v="306"/>
    <x v="1208"/>
    <n v="12.09"/>
    <x v="107"/>
    <s v="jan-2026"/>
    <x v="13"/>
    <x v="0"/>
    <x v="1"/>
    <x v="8"/>
    <x v="125"/>
    <s v="ENTREGUE"/>
    <x v="1"/>
    <m/>
  </r>
  <r>
    <d v="2026-01-15T00:00:00"/>
    <x v="43"/>
    <x v="2"/>
    <x v="0"/>
    <s v="TELA ALAMBRADO MALHA 2&quot; FIO 12 GALV."/>
    <x v="152"/>
    <x v="8"/>
    <x v="819"/>
    <x v="50"/>
    <x v="295"/>
    <x v="178"/>
    <n v="728.64"/>
    <x v="107"/>
    <s v="jan-2026"/>
    <x v="3"/>
    <x v="0"/>
    <x v="1"/>
    <x v="8"/>
    <x v="125"/>
    <s v="ENTREGUE"/>
    <x v="1"/>
    <m/>
  </r>
  <r>
    <d v="2026-01-15T00:00:00"/>
    <x v="43"/>
    <x v="2"/>
    <x v="0"/>
    <s v="ARAME FIO 18 GALV."/>
    <x v="4"/>
    <x v="11"/>
    <x v="819"/>
    <x v="50"/>
    <x v="296"/>
    <x v="101"/>
    <n v="75"/>
    <x v="107"/>
    <s v="jan-2026"/>
    <x v="3"/>
    <x v="0"/>
    <x v="1"/>
    <x v="8"/>
    <x v="125"/>
    <s v="ENTREGUE"/>
    <x v="1"/>
    <m/>
  </r>
  <r>
    <d v="2026-01-16T00:00:00"/>
    <x v="46"/>
    <x v="1"/>
    <x v="1"/>
    <s v="ANDAIME 1,50"/>
    <x v="26"/>
    <x v="1"/>
    <x v="820"/>
    <x v="140"/>
    <x v="1290"/>
    <x v="400"/>
    <n v="144"/>
    <x v="108"/>
    <s v="jan-2026"/>
    <x v="5"/>
    <x v="0"/>
    <x v="0"/>
    <x v="1"/>
    <x v="121"/>
    <s v="ENTREGUE"/>
    <x v="1"/>
    <m/>
  </r>
  <r>
    <d v="2026-01-16T00:00:00"/>
    <x v="46"/>
    <x v="1"/>
    <x v="1"/>
    <s v="PLATAFORMA 1,50"/>
    <x v="3"/>
    <x v="1"/>
    <x v="820"/>
    <x v="140"/>
    <x v="1291"/>
    <x v="427"/>
    <n v="180"/>
    <x v="108"/>
    <s v="jan-2026"/>
    <x v="5"/>
    <x v="0"/>
    <x v="0"/>
    <x v="1"/>
    <x v="121"/>
    <s v="ENTREGUE"/>
    <x v="1"/>
    <m/>
  </r>
  <r>
    <d v="2026-01-16T00:00:00"/>
    <x v="46"/>
    <x v="1"/>
    <x v="1"/>
    <s v="RODIZIOS"/>
    <x v="8"/>
    <x v="1"/>
    <x v="820"/>
    <x v="140"/>
    <x v="1292"/>
    <x v="427"/>
    <n v="144"/>
    <x v="108"/>
    <s v="jan-2026"/>
    <x v="5"/>
    <x v="0"/>
    <x v="0"/>
    <x v="1"/>
    <x v="121"/>
    <s v="ENTREGUE"/>
    <x v="1"/>
    <m/>
  </r>
  <r>
    <d v="2026-01-16T00:00:00"/>
    <x v="46"/>
    <x v="1"/>
    <x v="1"/>
    <s v="BETONEIRA 220V"/>
    <x v="1"/>
    <x v="1"/>
    <x v="821"/>
    <x v="140"/>
    <x v="274"/>
    <x v="43"/>
    <n v="350"/>
    <x v="108"/>
    <s v="jan-2026"/>
    <x v="5"/>
    <x v="0"/>
    <x v="0"/>
    <x v="1"/>
    <x v="121"/>
    <s v="ENTREGUE"/>
    <x v="1"/>
    <m/>
  </r>
  <r>
    <d v="2026-01-16T00:00:00"/>
    <x v="46"/>
    <x v="1"/>
    <x v="1"/>
    <s v="LOCAÇÃO CONTAINER 1,5X2,5"/>
    <x v="1"/>
    <x v="1"/>
    <x v="822"/>
    <x v="140"/>
    <x v="1274"/>
    <x v="43"/>
    <n v="350"/>
    <x v="108"/>
    <s v="jan-2026"/>
    <x v="5"/>
    <x v="0"/>
    <x v="0"/>
    <x v="1"/>
    <x v="121"/>
    <s v="ENTREGUE"/>
    <x v="1"/>
    <m/>
  </r>
  <r>
    <d v="2026-01-16T00:00:00"/>
    <x v="46"/>
    <x v="1"/>
    <x v="6"/>
    <s v="COMPEL 2072 SUPORTE DE PRESSAO 23CM"/>
    <x v="7"/>
    <x v="1"/>
    <x v="823"/>
    <x v="13"/>
    <x v="1213"/>
    <x v="41"/>
    <n v="9.98"/>
    <x v="108"/>
    <s v="jan-2026"/>
    <x v="3"/>
    <x v="0"/>
    <x v="1"/>
    <x v="5"/>
    <x v="126"/>
    <s v="ENTREGUE"/>
    <x v="1"/>
    <m/>
  </r>
  <r>
    <d v="2026-01-16T00:00:00"/>
    <x v="46"/>
    <x v="1"/>
    <x v="6"/>
    <s v="FENIX 2001/15 ROLO ESPUMA POLIESTER 15CM PRETO"/>
    <x v="2"/>
    <x v="1"/>
    <x v="823"/>
    <x v="13"/>
    <x v="1585"/>
    <x v="365"/>
    <n v="23.96"/>
    <x v="108"/>
    <s v="jan-2026"/>
    <x v="3"/>
    <x v="0"/>
    <x v="1"/>
    <x v="5"/>
    <x v="126"/>
    <s v="ENTREGUE"/>
    <x v="1"/>
    <m/>
  </r>
  <r>
    <d v="2026-01-16T00:00:00"/>
    <x v="46"/>
    <x v="1"/>
    <x v="6"/>
    <s v="FUTURA FUTURIT ESM SINT.BRILHO AZUL CELESTE 3,6L"/>
    <x v="2"/>
    <x v="1"/>
    <x v="823"/>
    <x v="13"/>
    <x v="549"/>
    <x v="42"/>
    <n v="359.6"/>
    <x v="108"/>
    <s v="jan-2026"/>
    <x v="3"/>
    <x v="0"/>
    <x v="1"/>
    <x v="5"/>
    <x v="126"/>
    <s v="ENTREGUE"/>
    <x v="1"/>
    <m/>
  </r>
  <r>
    <d v="2026-01-16T00:00:00"/>
    <x v="46"/>
    <x v="1"/>
    <x v="6"/>
    <s v="ITAQUA AGUARRAZ 5L"/>
    <x v="1"/>
    <x v="1"/>
    <x v="823"/>
    <x v="13"/>
    <x v="313"/>
    <x v="203"/>
    <n v="69.900000000000006"/>
    <x v="108"/>
    <s v="jan-2026"/>
    <x v="3"/>
    <x v="0"/>
    <x v="1"/>
    <x v="5"/>
    <x v="126"/>
    <s v="ENTREGUE"/>
    <x v="1"/>
    <m/>
  </r>
  <r>
    <d v="2026-01-16T00:00:00"/>
    <x v="46"/>
    <x v="1"/>
    <x v="6"/>
    <s v="ITAQUA THINNER 116 5L"/>
    <x v="1"/>
    <x v="1"/>
    <x v="823"/>
    <x v="13"/>
    <x v="314"/>
    <x v="203"/>
    <n v="69.900000000000006"/>
    <x v="108"/>
    <s v="jan-2026"/>
    <x v="3"/>
    <x v="0"/>
    <x v="1"/>
    <x v="5"/>
    <x v="126"/>
    <s v="ENTREGUE"/>
    <x v="1"/>
    <m/>
  </r>
  <r>
    <d v="2026-01-16T00:00:00"/>
    <x v="46"/>
    <x v="1"/>
    <x v="6"/>
    <s v="ROMA 304/006 TRINCHA CABO AMARELO/CERDA PRETA 304 2.1/2&quot;"/>
    <x v="2"/>
    <x v="1"/>
    <x v="823"/>
    <x v="13"/>
    <x v="1586"/>
    <x v="570"/>
    <n v="31.96"/>
    <x v="108"/>
    <s v="jan-2026"/>
    <x v="3"/>
    <x v="0"/>
    <x v="1"/>
    <x v="5"/>
    <x v="126"/>
    <s v="ENTREGUE"/>
    <x v="1"/>
    <m/>
  </r>
  <r>
    <d v="2026-01-16T00:00:00"/>
    <x v="46"/>
    <x v="1"/>
    <x v="6"/>
    <s v="FUTURA FUTURIT ESM SINT.BRILHO VERMELHO 3,6L"/>
    <x v="1"/>
    <x v="1"/>
    <x v="823"/>
    <x v="13"/>
    <x v="1587"/>
    <x v="42"/>
    <n v="89.9"/>
    <x v="108"/>
    <s v="jan-2026"/>
    <x v="3"/>
    <x v="0"/>
    <x v="1"/>
    <x v="5"/>
    <x v="126"/>
    <s v="ENTREGUE"/>
    <x v="1"/>
    <m/>
  </r>
  <r>
    <d v="2026-01-16T00:00:00"/>
    <x v="46"/>
    <x v="1"/>
    <x v="0"/>
    <s v="INCOLOR 3MM – SO CORTADO 96 – 0,145 X 0,620 e 256 – 0,155 X 0,605"/>
    <x v="1"/>
    <x v="1"/>
    <x v="824"/>
    <x v="61"/>
    <x v="1588"/>
    <x v="1209"/>
    <n v="4307"/>
    <x v="109"/>
    <s v="jan-2026"/>
    <x v="14"/>
    <x v="0"/>
    <x v="1"/>
    <x v="0"/>
    <x v="123"/>
    <s v="ENTREGUE"/>
    <x v="1"/>
    <m/>
  </r>
  <r>
    <d v="2026-01-16T00:00:00"/>
    <x v="46"/>
    <x v="1"/>
    <x v="0"/>
    <s v="MASSA CINZA"/>
    <x v="11"/>
    <x v="11"/>
    <x v="824"/>
    <x v="61"/>
    <x v="358"/>
    <x v="400"/>
    <n v="900"/>
    <x v="109"/>
    <s v="jan-2026"/>
    <x v="14"/>
    <x v="0"/>
    <x v="1"/>
    <x v="0"/>
    <x v="123"/>
    <s v="ENTREGUE"/>
    <x v="1"/>
    <m/>
  </r>
  <r>
    <d v="2026-01-19T00:00:00"/>
    <x v="18"/>
    <x v="2"/>
    <x v="4"/>
    <s v="CONJ LIZ C/P BCO 1 TOMADA 20A 070213"/>
    <x v="3"/>
    <x v="1"/>
    <x v="825"/>
    <x v="30"/>
    <x v="1589"/>
    <x v="525"/>
    <n v="87.5"/>
    <x v="109"/>
    <s v="jan-2026"/>
    <x v="23"/>
    <x v="3"/>
    <x v="1"/>
    <x v="2"/>
    <x v="127"/>
    <s v="ENTREGUE"/>
    <x v="1"/>
    <m/>
  </r>
  <r>
    <d v="2026-01-19T00:00:00"/>
    <x v="18"/>
    <x v="2"/>
    <x v="4"/>
    <s v="LAMP.TUBOLED GLASS FOXLUX 18W 6500K 1L"/>
    <x v="8"/>
    <x v="1"/>
    <x v="825"/>
    <x v="30"/>
    <x v="1590"/>
    <x v="1210"/>
    <n v="56.064"/>
    <x v="109"/>
    <s v="jan-2026"/>
    <x v="23"/>
    <x v="3"/>
    <x v="1"/>
    <x v="2"/>
    <x v="127"/>
    <s v="ENTREGUE"/>
    <x v="1"/>
    <m/>
  </r>
  <r>
    <d v="2026-01-19T00:00:00"/>
    <x v="18"/>
    <x v="2"/>
    <x v="4"/>
    <s v="MODULO LIZ/LUX BR 1 TOMADA 20A BAIXA 57115038"/>
    <x v="1"/>
    <x v="1"/>
    <x v="825"/>
    <x v="30"/>
    <x v="1591"/>
    <x v="596"/>
    <n v="5.6"/>
    <x v="109"/>
    <s v="jan-2026"/>
    <x v="23"/>
    <x v="3"/>
    <x v="1"/>
    <x v="2"/>
    <x v="127"/>
    <s v="ENTREGUE"/>
    <x v="1"/>
    <m/>
  </r>
  <r>
    <d v="2026-01-19T00:00:00"/>
    <x v="18"/>
    <x v="2"/>
    <x v="4"/>
    <s v="MODULO LIZ/LUX VM 1 TOMADA 20A BAIXO 57115039"/>
    <x v="1"/>
    <x v="1"/>
    <x v="825"/>
    <x v="30"/>
    <x v="1592"/>
    <x v="596"/>
    <n v="5.6"/>
    <x v="109"/>
    <s v="jan-2026"/>
    <x v="23"/>
    <x v="3"/>
    <x v="1"/>
    <x v="2"/>
    <x v="127"/>
    <s v="ENTREGUE"/>
    <x v="1"/>
    <m/>
  </r>
  <r>
    <d v="2026-01-19T00:00:00"/>
    <x v="18"/>
    <x v="2"/>
    <x v="4"/>
    <s v="PLACA LIZ 4X2 2 POSTOS AFASTADOS BRANCA 106206"/>
    <x v="1"/>
    <x v="1"/>
    <x v="825"/>
    <x v="30"/>
    <x v="1593"/>
    <x v="1211"/>
    <n v="3.5649999999999999"/>
    <x v="109"/>
    <s v="jan-2026"/>
    <x v="23"/>
    <x v="3"/>
    <x v="1"/>
    <x v="2"/>
    <x v="127"/>
    <s v="ENTREGUE"/>
    <x v="1"/>
    <m/>
  </r>
  <r>
    <d v="2026-01-20T00:00:00"/>
    <x v="9"/>
    <x v="1"/>
    <x v="0"/>
    <s v="PONTALETES PINUS 6 X 6 X 3,00 M"/>
    <x v="70"/>
    <x v="1"/>
    <x v="826"/>
    <x v="107"/>
    <x v="856"/>
    <x v="1212"/>
    <n v="533.05000000000007"/>
    <x v="110"/>
    <s v="jan-2026"/>
    <x v="17"/>
    <x v="0"/>
    <x v="0"/>
    <x v="2"/>
    <x v="128"/>
    <s v="ENTREGUE"/>
    <x v="1"/>
    <m/>
  </r>
  <r>
    <d v="2026-01-20T00:00:00"/>
    <x v="9"/>
    <x v="1"/>
    <x v="0"/>
    <s v="MADERITE 10 MM ROSA(1,10x2,20mt)"/>
    <x v="54"/>
    <x v="1"/>
    <x v="826"/>
    <x v="107"/>
    <x v="1594"/>
    <x v="1213"/>
    <n v="3392.9"/>
    <x v="110"/>
    <s v="jan-2026"/>
    <x v="17"/>
    <x v="0"/>
    <x v="0"/>
    <x v="2"/>
    <x v="128"/>
    <s v="ENTREGUE"/>
    <x v="1"/>
    <m/>
  </r>
  <r>
    <d v="2026-01-20T00:00:00"/>
    <x v="9"/>
    <x v="1"/>
    <x v="0"/>
    <s v="SARRAFO PINUS 4.5 CM (PCS DE 3,00 MT)"/>
    <x v="153"/>
    <x v="1"/>
    <x v="826"/>
    <x v="107"/>
    <x v="843"/>
    <x v="557"/>
    <n v="323"/>
    <x v="110"/>
    <s v="jan-2026"/>
    <x v="17"/>
    <x v="0"/>
    <x v="0"/>
    <x v="2"/>
    <x v="128"/>
    <s v="ENTREGUE"/>
    <x v="1"/>
    <m/>
  </r>
  <r>
    <d v="2026-01-20T00:00:00"/>
    <x v="9"/>
    <x v="1"/>
    <x v="0"/>
    <s v="PREGO 17 X 21"/>
    <x v="4"/>
    <x v="11"/>
    <x v="826"/>
    <x v="107"/>
    <x v="844"/>
    <x v="704"/>
    <n v="45.06"/>
    <x v="110"/>
    <s v="jan-2026"/>
    <x v="17"/>
    <x v="0"/>
    <x v="0"/>
    <x v="2"/>
    <x v="128"/>
    <s v="ENTREGUE"/>
    <x v="1"/>
    <m/>
  </r>
  <r>
    <d v="2026-01-20T00:00:00"/>
    <x v="20"/>
    <x v="1"/>
    <x v="1"/>
    <s v="CAÇAMBA "/>
    <x v="1"/>
    <x v="1"/>
    <x v="827"/>
    <x v="1"/>
    <x v="214"/>
    <x v="1"/>
    <n v="400"/>
    <x v="110"/>
    <s v="jan-2026"/>
    <x v="1"/>
    <x v="0"/>
    <x v="0"/>
    <x v="1"/>
    <x v="127"/>
    <s v="ENTREGUE"/>
    <x v="1"/>
    <m/>
  </r>
  <r>
    <d v="2026-01-20T00:00:00"/>
    <x v="9"/>
    <x v="1"/>
    <x v="0"/>
    <s v="CAÇAMBA "/>
    <x v="7"/>
    <x v="1"/>
    <x v="828"/>
    <x v="17"/>
    <x v="214"/>
    <x v="56"/>
    <n v="880"/>
    <x v="110"/>
    <s v="jan-2026"/>
    <x v="9"/>
    <x v="0"/>
    <x v="0"/>
    <x v="10"/>
    <x v="129"/>
    <s v="ENTREGUE"/>
    <x v="1"/>
    <m/>
  </r>
  <r>
    <d v="2026-01-20T00:00:00"/>
    <x v="46"/>
    <x v="1"/>
    <x v="1"/>
    <s v="CAÇAMBA "/>
    <x v="1"/>
    <x v="1"/>
    <x v="829"/>
    <x v="150"/>
    <x v="214"/>
    <x v="195"/>
    <n v="300"/>
    <x v="110"/>
    <s v="jan-2026"/>
    <x v="1"/>
    <x v="2"/>
    <x v="0"/>
    <x v="2"/>
    <x v="128"/>
    <s v="ENTREGUE"/>
    <x v="1"/>
    <m/>
  </r>
  <r>
    <d v="2026-01-20T00:00:00"/>
    <x v="46"/>
    <x v="1"/>
    <x v="0"/>
    <s v="CIMENTO CPII 50 KG VOTORAN"/>
    <x v="14"/>
    <x v="1"/>
    <x v="830"/>
    <x v="63"/>
    <x v="783"/>
    <x v="508"/>
    <n v="189.5"/>
    <x v="110"/>
    <s v="jan-2026"/>
    <x v="19"/>
    <x v="0"/>
    <x v="0"/>
    <x v="2"/>
    <x v="128"/>
    <s v="ENTREGUE"/>
    <x v="1"/>
    <m/>
  </r>
  <r>
    <d v="2026-01-20T00:00:00"/>
    <x v="46"/>
    <x v="1"/>
    <x v="0"/>
    <s v="CAMARA DE AR 3,25X8&quot;"/>
    <x v="1"/>
    <x v="1"/>
    <x v="830"/>
    <x v="63"/>
    <x v="1595"/>
    <x v="14"/>
    <n v="23.54"/>
    <x v="110"/>
    <s v="jan-2026"/>
    <x v="19"/>
    <x v="0"/>
    <x v="0"/>
    <x v="2"/>
    <x v="128"/>
    <s v="ENTREGUE"/>
    <x v="1"/>
    <m/>
  </r>
  <r>
    <d v="2026-01-21T00:00:00"/>
    <x v="18"/>
    <x v="2"/>
    <x v="4"/>
    <s v="CONJ LIZ C/P BCO 1 INT SIMPLES 170201"/>
    <x v="4"/>
    <x v="1"/>
    <x v="831"/>
    <x v="30"/>
    <x v="1596"/>
    <x v="1214"/>
    <n v="25.47"/>
    <x v="111"/>
    <s v="jan-2026"/>
    <x v="3"/>
    <x v="0"/>
    <x v="1"/>
    <x v="1"/>
    <x v="128"/>
    <s v="ENTREGUE"/>
    <x v="1"/>
    <m/>
  </r>
  <r>
    <d v="2026-01-21T00:00:00"/>
    <x v="18"/>
    <x v="2"/>
    <x v="4"/>
    <s v="MODULO LIZ/LUX BR 1 INT SIMPLES 10A 57115010"/>
    <x v="1"/>
    <x v="1"/>
    <x v="831"/>
    <x v="30"/>
    <x v="1597"/>
    <x v="41"/>
    <n v="4.99"/>
    <x v="111"/>
    <s v="jan-2026"/>
    <x v="3"/>
    <x v="0"/>
    <x v="1"/>
    <x v="1"/>
    <x v="128"/>
    <s v="ENTREGUE"/>
    <x v="1"/>
    <m/>
  </r>
  <r>
    <d v="2026-01-21T00:00:00"/>
    <x v="18"/>
    <x v="2"/>
    <x v="4"/>
    <s v="MODULO LIZ/LUX BR 1 TOMADA 20A BAIXA 57115038"/>
    <x v="41"/>
    <x v="1"/>
    <x v="831"/>
    <x v="30"/>
    <x v="1591"/>
    <x v="596"/>
    <n v="50.4"/>
    <x v="111"/>
    <s v="jan-2026"/>
    <x v="3"/>
    <x v="0"/>
    <x v="1"/>
    <x v="1"/>
    <x v="128"/>
    <s v="ENTREGUE"/>
    <x v="1"/>
    <m/>
  </r>
  <r>
    <d v="2026-01-21T00:00:00"/>
    <x v="18"/>
    <x v="2"/>
    <x v="4"/>
    <s v="MODULO LIZ/LUX VM 1 TOMADA 20A BAIXO 57115039"/>
    <x v="22"/>
    <x v="1"/>
    <x v="831"/>
    <x v="30"/>
    <x v="1592"/>
    <x v="596"/>
    <n v="61.599999999999994"/>
    <x v="111"/>
    <s v="jan-2026"/>
    <x v="3"/>
    <x v="0"/>
    <x v="1"/>
    <x v="1"/>
    <x v="128"/>
    <s v="ENTREGUE"/>
    <x v="1"/>
    <m/>
  </r>
  <r>
    <d v="2026-01-21T00:00:00"/>
    <x v="18"/>
    <x v="2"/>
    <x v="4"/>
    <s v="PLACA LIZ 4X2 1 POSTO HORIZONTAL BRANCA 106204"/>
    <x v="1"/>
    <x v="1"/>
    <x v="831"/>
    <x v="30"/>
    <x v="1598"/>
    <x v="553"/>
    <n v="3.65"/>
    <x v="111"/>
    <s v="jan-2026"/>
    <x v="3"/>
    <x v="0"/>
    <x v="1"/>
    <x v="1"/>
    <x v="128"/>
    <s v="ENTREGUE"/>
    <x v="1"/>
    <m/>
  </r>
  <r>
    <d v="2026-01-21T00:00:00"/>
    <x v="18"/>
    <x v="2"/>
    <x v="4"/>
    <s v="PLACA LIZ 4X2 2 POSTOS AFASTADOS BRANCA 106206"/>
    <x v="3"/>
    <x v="1"/>
    <x v="831"/>
    <x v="30"/>
    <x v="1593"/>
    <x v="1215"/>
    <n v="35.699999999999996"/>
    <x v="111"/>
    <s v="jan-2026"/>
    <x v="3"/>
    <x v="0"/>
    <x v="1"/>
    <x v="1"/>
    <x v="128"/>
    <s v="ENTREGUE"/>
    <x v="1"/>
    <m/>
  </r>
  <r>
    <d v="2026-01-21T00:00:00"/>
    <x v="18"/>
    <x v="2"/>
    <x v="4"/>
    <s v="PLACA LIZ 4X2 CEGA BRANCA 106201"/>
    <x v="2"/>
    <x v="1"/>
    <x v="831"/>
    <x v="30"/>
    <x v="1599"/>
    <x v="11"/>
    <n v="18.399999999999999"/>
    <x v="111"/>
    <s v="jan-2026"/>
    <x v="3"/>
    <x v="0"/>
    <x v="1"/>
    <x v="1"/>
    <x v="128"/>
    <s v="ENTREGUE"/>
    <x v="1"/>
    <m/>
  </r>
  <r>
    <d v="2026-01-21T00:00:00"/>
    <x v="18"/>
    <x v="2"/>
    <x v="1"/>
    <s v="CAÇAMBA "/>
    <x v="1"/>
    <x v="1"/>
    <x v="832"/>
    <x v="85"/>
    <x v="214"/>
    <x v="43"/>
    <n v="350"/>
    <x v="111"/>
    <s v="jan-2026"/>
    <x v="5"/>
    <x v="0"/>
    <x v="0"/>
    <x v="1"/>
    <x v="128"/>
    <s v="ENTREGUE"/>
    <x v="1"/>
    <m/>
  </r>
  <r>
    <d v="2026-01-21T00:00:00"/>
    <x v="43"/>
    <x v="2"/>
    <x v="0"/>
    <s v="TUBO GALV.LEVE 1.1/2X1,95MM 38,1 S/ROS11,00 KG"/>
    <x v="79"/>
    <x v="11"/>
    <x v="833"/>
    <x v="36"/>
    <x v="804"/>
    <x v="1216"/>
    <n v="241.56"/>
    <x v="111"/>
    <s v="jan-2026"/>
    <x v="3"/>
    <x v="0"/>
    <x v="1"/>
    <x v="1"/>
    <x v="128"/>
    <s v="ENTREGUE"/>
    <x v="1"/>
    <m/>
  </r>
  <r>
    <d v="2026-01-21T00:00:00"/>
    <x v="43"/>
    <x v="2"/>
    <x v="0"/>
    <s v="BARRA CHATA 1&quot; X 1/4 - 7,68 KG/BR"/>
    <x v="108"/>
    <x v="11"/>
    <x v="833"/>
    <x v="36"/>
    <x v="245"/>
    <x v="186"/>
    <n v="179.86"/>
    <x v="111"/>
    <s v="jan-2026"/>
    <x v="3"/>
    <x v="0"/>
    <x v="1"/>
    <x v="1"/>
    <x v="128"/>
    <s v="ENTREGUE"/>
    <x v="1"/>
    <m/>
  </r>
  <r>
    <d v="2026-01-21T00:00:00"/>
    <x v="46"/>
    <x v="1"/>
    <x v="0"/>
    <s v="COLOCAÇÃO DE 342 VIDROS"/>
    <x v="1"/>
    <x v="1"/>
    <x v="834"/>
    <x v="157"/>
    <x v="1600"/>
    <x v="1217"/>
    <n v="2420"/>
    <x v="111"/>
    <s v="jan-2026"/>
    <x v="20"/>
    <x v="0"/>
    <x v="0"/>
    <x v="8"/>
    <x v="130"/>
    <s v="ENTREGUE"/>
    <x v="1"/>
    <m/>
  </r>
  <r>
    <d v="2026-01-22T00:00:00"/>
    <x v="47"/>
    <x v="0"/>
    <x v="4"/>
    <s v="LUMIN.LED FOXLUX SOB QUADRADO 45W 6500K 60X60PC"/>
    <x v="4"/>
    <x v="1"/>
    <x v="835"/>
    <x v="30"/>
    <x v="1601"/>
    <x v="1218"/>
    <n v="351.57"/>
    <x v="112"/>
    <s v="jan-2026"/>
    <x v="3"/>
    <x v="0"/>
    <x v="1"/>
    <x v="5"/>
    <x v="131"/>
    <s v="ENTREGUE"/>
    <x v="1"/>
    <m/>
  </r>
  <r>
    <d v="2026-01-22T00:00:00"/>
    <x v="46"/>
    <x v="1"/>
    <x v="1"/>
    <s v="CONTAINER"/>
    <x v="1"/>
    <x v="1"/>
    <x v="836"/>
    <x v="140"/>
    <x v="1139"/>
    <x v="43"/>
    <n v="350"/>
    <x v="112"/>
    <s v="jan-2026"/>
    <x v="5"/>
    <x v="0"/>
    <x v="0"/>
    <x v="1"/>
    <x v="125"/>
    <s v="ENTREGUE"/>
    <x v="1"/>
    <m/>
  </r>
  <r>
    <d v="2026-01-23T00:00:00"/>
    <x v="28"/>
    <x v="2"/>
    <x v="0"/>
    <s v="TELHA OND. CRFS BRASILIT 1,83X1,10X6MM"/>
    <x v="28"/>
    <x v="1"/>
    <x v="837"/>
    <x v="2"/>
    <x v="497"/>
    <x v="406"/>
    <n v="735.90000000000009"/>
    <x v="113"/>
    <s v="jan-2026"/>
    <x v="3"/>
    <x v="0"/>
    <x v="1"/>
    <x v="5"/>
    <x v="129"/>
    <s v="ENTREGUE"/>
    <x v="1"/>
    <m/>
  </r>
  <r>
    <d v="2026-01-23T00:00:00"/>
    <x v="28"/>
    <x v="2"/>
    <x v="0"/>
    <s v="PARAFUSO GALVANIZADO R.S. 110MM FRAZAO"/>
    <x v="15"/>
    <x v="1"/>
    <x v="837"/>
    <x v="2"/>
    <x v="529"/>
    <x v="437"/>
    <n v="29.4"/>
    <x v="113"/>
    <s v="jan-2026"/>
    <x v="3"/>
    <x v="0"/>
    <x v="1"/>
    <x v="5"/>
    <x v="129"/>
    <s v="ENTREGUE"/>
    <x v="1"/>
    <m/>
  </r>
  <r>
    <d v="2026-01-23T00:00:00"/>
    <x v="28"/>
    <x v="2"/>
    <x v="0"/>
    <s v="CONJUNTO DE VEDACAO 5/16 FRAZAO"/>
    <x v="15"/>
    <x v="1"/>
    <x v="837"/>
    <x v="2"/>
    <x v="530"/>
    <x v="337"/>
    <n v="6"/>
    <x v="113"/>
    <s v="jan-2026"/>
    <x v="3"/>
    <x v="0"/>
    <x v="1"/>
    <x v="5"/>
    <x v="129"/>
    <s v="ENTREGUE"/>
    <x v="1"/>
    <m/>
  </r>
  <r>
    <d v="2026-01-23T00:00:00"/>
    <x v="18"/>
    <x v="2"/>
    <x v="0"/>
    <s v="CONJUNTO DE VEDACAO 1/4 FRAZAO"/>
    <x v="30"/>
    <x v="1"/>
    <x v="838"/>
    <x v="2"/>
    <x v="501"/>
    <x v="1219"/>
    <n v="15.600000000000001"/>
    <x v="113"/>
    <s v="jan-2026"/>
    <x v="3"/>
    <x v="0"/>
    <x v="1"/>
    <x v="5"/>
    <x v="129"/>
    <s v="ENTREGUE"/>
    <x v="1"/>
    <m/>
  </r>
  <r>
    <d v="2026-01-23T00:00:00"/>
    <x v="18"/>
    <x v="2"/>
    <x v="0"/>
    <s v="HASTE C/ ROSCA PORCA 6X350MM FRAZAO"/>
    <x v="30"/>
    <x v="1"/>
    <x v="838"/>
    <x v="2"/>
    <x v="1602"/>
    <x v="1220"/>
    <n v="203.4"/>
    <x v="113"/>
    <s v="jan-2026"/>
    <x v="3"/>
    <x v="0"/>
    <x v="1"/>
    <x v="5"/>
    <x v="129"/>
    <s v="ENTREGUE"/>
    <x v="1"/>
    <m/>
  </r>
  <r>
    <d v="2026-01-23T00:00:00"/>
    <x v="18"/>
    <x v="2"/>
    <x v="0"/>
    <s v="FITA ALUMINIO 10CMX10MT"/>
    <x v="0"/>
    <x v="1"/>
    <x v="839"/>
    <x v="22"/>
    <x v="1603"/>
    <x v="1221"/>
    <n v="43.6"/>
    <x v="113"/>
    <s v="jan-2026"/>
    <x v="9"/>
    <x v="0"/>
    <x v="1"/>
    <x v="1"/>
    <x v="123"/>
    <s v="ENTREGUE"/>
    <x v="1"/>
    <m/>
  </r>
  <r>
    <d v="2026-01-23T00:00:00"/>
    <x v="18"/>
    <x v="2"/>
    <x v="0"/>
    <s v="OTTO B.NEUTROL 45 A LATA 900ML"/>
    <x v="1"/>
    <x v="6"/>
    <x v="839"/>
    <x v="22"/>
    <x v="496"/>
    <x v="1056"/>
    <n v="57.63"/>
    <x v="113"/>
    <s v="jan-2026"/>
    <x v="9"/>
    <x v="0"/>
    <x v="1"/>
    <x v="1"/>
    <x v="123"/>
    <s v="ENTREGUE"/>
    <x v="1"/>
    <m/>
  </r>
  <r>
    <d v="2026-01-23T00:00:00"/>
    <x v="18"/>
    <x v="2"/>
    <x v="0"/>
    <s v="FECHAD PAPAIZ 300 CR ALAV.ROSETA 570 EXT"/>
    <x v="1"/>
    <x v="1"/>
    <x v="839"/>
    <x v="22"/>
    <x v="776"/>
    <x v="643"/>
    <n v="85.9"/>
    <x v="113"/>
    <s v="jan-2026"/>
    <x v="9"/>
    <x v="0"/>
    <x v="1"/>
    <x v="1"/>
    <x v="123"/>
    <s v="ENTREGUE"/>
    <x v="1"/>
    <m/>
  </r>
  <r>
    <d v="2026-01-23T00:00:00"/>
    <x v="18"/>
    <x v="2"/>
    <x v="6"/>
    <s v="ADERE FITA CREPE 24X50M"/>
    <x v="14"/>
    <x v="1"/>
    <x v="840"/>
    <x v="13"/>
    <x v="716"/>
    <x v="365"/>
    <n v="29.950000000000003"/>
    <x v="113"/>
    <s v="jan-2026"/>
    <x v="10"/>
    <x v="0"/>
    <x v="1"/>
    <x v="1"/>
    <x v="123"/>
    <s v="ENTREGUE"/>
    <x v="1"/>
    <m/>
  </r>
  <r>
    <d v="2026-01-23T00:00:00"/>
    <x v="18"/>
    <x v="2"/>
    <x v="6"/>
    <s v="FENIX 1300/05 ROLO LA ZERO RESPINGO 05CM"/>
    <x v="8"/>
    <x v="1"/>
    <x v="840"/>
    <x v="13"/>
    <x v="1520"/>
    <x v="587"/>
    <n v="31.92"/>
    <x v="113"/>
    <s v="jan-2026"/>
    <x v="10"/>
    <x v="0"/>
    <x v="1"/>
    <x v="1"/>
    <x v="123"/>
    <s v="ENTREGUE"/>
    <x v="1"/>
    <m/>
  </r>
  <r>
    <d v="2026-01-23T00:00:00"/>
    <x v="18"/>
    <x v="2"/>
    <x v="6"/>
    <s v="FENIX 1300/23 ROLO LA ZERO RESPINGO 23CM"/>
    <x v="8"/>
    <x v="1"/>
    <x v="840"/>
    <x v="13"/>
    <x v="309"/>
    <x v="269"/>
    <n v="71.92"/>
    <x v="113"/>
    <s v="jan-2026"/>
    <x v="10"/>
    <x v="0"/>
    <x v="1"/>
    <x v="1"/>
    <x v="123"/>
    <s v="ENTREGUE"/>
    <x v="1"/>
    <m/>
  </r>
  <r>
    <d v="2026-01-23T00:00:00"/>
    <x v="18"/>
    <x v="2"/>
    <x v="6"/>
    <s v="FUTURA FUTURIT ESM SINT.BRILHO CINZA MEDIO 3,6L"/>
    <x v="8"/>
    <x v="6"/>
    <x v="840"/>
    <x v="13"/>
    <x v="839"/>
    <x v="42"/>
    <n v="719.2"/>
    <x v="113"/>
    <s v="jan-2026"/>
    <x v="10"/>
    <x v="0"/>
    <x v="1"/>
    <x v="1"/>
    <x v="123"/>
    <s v="ENTREGUE"/>
    <x v="1"/>
    <m/>
  </r>
  <r>
    <d v="2026-01-23T00:00:00"/>
    <x v="18"/>
    <x v="2"/>
    <x v="6"/>
    <s v="FUTURA FUTURIT ESM SINT.BRILHO GELO 3,6L"/>
    <x v="2"/>
    <x v="6"/>
    <x v="840"/>
    <x v="13"/>
    <x v="311"/>
    <x v="42"/>
    <n v="359.6"/>
    <x v="113"/>
    <s v="jan-2026"/>
    <x v="10"/>
    <x v="0"/>
    <x v="1"/>
    <x v="1"/>
    <x v="123"/>
    <s v="ENTREGUE"/>
    <x v="1"/>
    <m/>
  </r>
  <r>
    <d v="2026-01-23T00:00:00"/>
    <x v="18"/>
    <x v="2"/>
    <x v="6"/>
    <s v="FUTURA PREMIUM TINTA PARA PISO CINZA 18L"/>
    <x v="7"/>
    <x v="14"/>
    <x v="840"/>
    <x v="13"/>
    <x v="944"/>
    <x v="204"/>
    <n v="499.8"/>
    <x v="113"/>
    <s v="jan-2026"/>
    <x v="10"/>
    <x v="0"/>
    <x v="1"/>
    <x v="1"/>
    <x v="123"/>
    <s v="ENTREGUE"/>
    <x v="1"/>
    <m/>
  </r>
  <r>
    <d v="2026-01-23T00:00:00"/>
    <x v="18"/>
    <x v="2"/>
    <x v="6"/>
    <s v="FUTURA STANDARD SUPER RENDIMENTO BRANCO 18L"/>
    <x v="7"/>
    <x v="14"/>
    <x v="840"/>
    <x v="13"/>
    <x v="223"/>
    <x v="204"/>
    <n v="499.8"/>
    <x v="113"/>
    <s v="jan-2026"/>
    <x v="10"/>
    <x v="0"/>
    <x v="1"/>
    <x v="1"/>
    <x v="123"/>
    <s v="ENTREGUE"/>
    <x v="1"/>
    <m/>
  </r>
  <r>
    <d v="2026-01-23T00:00:00"/>
    <x v="18"/>
    <x v="2"/>
    <x v="6"/>
    <s v="ITAQUA AGUARRAZ 5L"/>
    <x v="7"/>
    <x v="6"/>
    <x v="840"/>
    <x v="13"/>
    <x v="313"/>
    <x v="203"/>
    <n v="139.80000000000001"/>
    <x v="113"/>
    <s v="jan-2026"/>
    <x v="10"/>
    <x v="0"/>
    <x v="1"/>
    <x v="1"/>
    <x v="123"/>
    <s v="ENTREGUE"/>
    <x v="1"/>
    <m/>
  </r>
  <r>
    <d v="2026-01-23T00:00:00"/>
    <x v="18"/>
    <x v="2"/>
    <x v="6"/>
    <s v="ROMA 301/005 TRINCHA CABO PRETO/CERDA GRIS 301 2&quot;"/>
    <x v="2"/>
    <x v="1"/>
    <x v="840"/>
    <x v="13"/>
    <x v="315"/>
    <x v="41"/>
    <n v="19.96"/>
    <x v="113"/>
    <s v="jan-2026"/>
    <x v="10"/>
    <x v="0"/>
    <x v="1"/>
    <x v="1"/>
    <x v="123"/>
    <s v="ENTREGUE"/>
    <x v="1"/>
    <m/>
  </r>
  <r>
    <d v="2026-01-26T00:00:00"/>
    <x v="28"/>
    <x v="2"/>
    <x v="0"/>
    <s v="AREIA 1MT"/>
    <x v="1"/>
    <x v="4"/>
    <x v="841"/>
    <x v="106"/>
    <x v="1604"/>
    <x v="324"/>
    <n v="210"/>
    <x v="114"/>
    <s v="jan-2026"/>
    <x v="8"/>
    <x v="2"/>
    <x v="0"/>
    <x v="1"/>
    <x v="129"/>
    <s v="ENTREGUE"/>
    <x v="1"/>
    <m/>
  </r>
  <r>
    <d v="2026-01-26T00:00:00"/>
    <x v="28"/>
    <x v="2"/>
    <x v="0"/>
    <s v="PEDRA 1/2 M"/>
    <x v="1"/>
    <x v="1"/>
    <x v="841"/>
    <x v="106"/>
    <x v="1605"/>
    <x v="69"/>
    <n v="150"/>
    <x v="114"/>
    <s v="jan-2026"/>
    <x v="8"/>
    <x v="2"/>
    <x v="0"/>
    <x v="1"/>
    <x v="129"/>
    <s v="ENTREGUE"/>
    <x v="1"/>
    <m/>
  </r>
  <r>
    <d v="2026-01-26T00:00:00"/>
    <x v="28"/>
    <x v="2"/>
    <x v="0"/>
    <s v="CIMENTO 50KG ENT"/>
    <x v="2"/>
    <x v="1"/>
    <x v="841"/>
    <x v="106"/>
    <x v="1606"/>
    <x v="492"/>
    <n v="171.6"/>
    <x v="114"/>
    <s v="jan-2026"/>
    <x v="8"/>
    <x v="2"/>
    <x v="0"/>
    <x v="1"/>
    <x v="129"/>
    <s v="ENTREGUE"/>
    <x v="1"/>
    <m/>
  </r>
  <r>
    <d v="2026-01-26T00:00:00"/>
    <x v="46"/>
    <x v="1"/>
    <x v="0"/>
    <s v="FERROS T 1 1/8"/>
    <x v="1"/>
    <x v="1"/>
    <x v="842"/>
    <x v="158"/>
    <x v="1607"/>
    <x v="1222"/>
    <n v="2250"/>
    <x v="114"/>
    <s v="jan-2026"/>
    <x v="8"/>
    <x v="2"/>
    <x v="1"/>
    <x v="1"/>
    <x v="129"/>
    <s v="ENTREGUE"/>
    <x v="1"/>
    <m/>
  </r>
  <r>
    <d v="2026-01-26T00:00:00"/>
    <x v="20"/>
    <x v="1"/>
    <x v="0"/>
    <s v="FUTURIT ESMALTE BRI GELO 3,6L STANDARD FUTURA"/>
    <x v="8"/>
    <x v="6"/>
    <x v="843"/>
    <x v="29"/>
    <x v="1384"/>
    <x v="111"/>
    <n v="712"/>
    <x v="114"/>
    <s v="jan-2026"/>
    <x v="33"/>
    <x v="0"/>
    <x v="0"/>
    <x v="2"/>
    <x v="132"/>
    <s v="ENTREGUE"/>
    <x v="1"/>
    <m/>
  </r>
  <r>
    <d v="2026-01-26T00:00:00"/>
    <x v="46"/>
    <x v="1"/>
    <x v="0"/>
    <s v="FUTURIT ESMALTE BRI AZUL CELESTE 3,6L STANDARD"/>
    <x v="2"/>
    <x v="6"/>
    <x v="844"/>
    <x v="29"/>
    <x v="1608"/>
    <x v="111"/>
    <n v="356"/>
    <x v="114"/>
    <s v="jan-2026"/>
    <x v="33"/>
    <x v="0"/>
    <x v="0"/>
    <x v="2"/>
    <x v="132"/>
    <s v="ENTREGUE"/>
    <x v="1"/>
    <m/>
  </r>
  <r>
    <d v="2026-01-26T00:00:00"/>
    <x v="46"/>
    <x v="1"/>
    <x v="0"/>
    <s v="AGUARRÁS 5L ITAQUA"/>
    <x v="1"/>
    <x v="6"/>
    <x v="844"/>
    <x v="29"/>
    <x v="321"/>
    <x v="274"/>
    <n v="69"/>
    <x v="114"/>
    <s v="jan-2026"/>
    <x v="33"/>
    <x v="0"/>
    <x v="0"/>
    <x v="2"/>
    <x v="132"/>
    <s v="ENTREGUE"/>
    <x v="1"/>
    <m/>
  </r>
  <r>
    <d v="2026-01-26T00:00:00"/>
    <x v="46"/>
    <x v="1"/>
    <x v="1"/>
    <s v="WC QUIMICO LIMPEZA SEMANAL"/>
    <x v="1"/>
    <x v="1"/>
    <x v="845"/>
    <x v="39"/>
    <x v="668"/>
    <x v="982"/>
    <n v="900"/>
    <x v="114"/>
    <s v="jan-2026"/>
    <x v="51"/>
    <x v="0"/>
    <x v="0"/>
    <x v="1"/>
    <x v="129"/>
    <s v="ENTREGUE"/>
    <x v="1"/>
    <m/>
  </r>
  <r>
    <d v="2026-01-26T00:00:00"/>
    <x v="18"/>
    <x v="2"/>
    <x v="0"/>
    <s v="TELHA OND. CRFS BRASILIT 1,83X1,10X8MM"/>
    <x v="3"/>
    <x v="1"/>
    <x v="846"/>
    <x v="2"/>
    <x v="4"/>
    <x v="4"/>
    <n v="810.19999999999993"/>
    <x v="114"/>
    <s v="jan-2026"/>
    <x v="3"/>
    <x v="0"/>
    <x v="1"/>
    <x v="2"/>
    <x v="132"/>
    <s v="ENTREGUE"/>
    <x v="1"/>
    <m/>
  </r>
  <r>
    <d v="2026-01-26T00:00:00"/>
    <x v="18"/>
    <x v="2"/>
    <x v="8"/>
    <s v="CANTONEIRA ALUM.L 3/4 3MT"/>
    <x v="3"/>
    <x v="5"/>
    <x v="847"/>
    <x v="22"/>
    <x v="376"/>
    <x v="1223"/>
    <n v="216.9"/>
    <x v="114"/>
    <s v="jan-2026"/>
    <x v="9"/>
    <x v="0"/>
    <x v="0"/>
    <x v="1"/>
    <x v="129"/>
    <s v="ENTREGUE"/>
    <x v="1"/>
    <m/>
  </r>
  <r>
    <d v="2026-01-26T00:00:00"/>
    <x v="18"/>
    <x v="2"/>
    <x v="0"/>
    <s v="SILICONE 250G BRANCO - PROSIL"/>
    <x v="14"/>
    <x v="1"/>
    <x v="847"/>
    <x v="22"/>
    <x v="1609"/>
    <x v="619"/>
    <n v="72.2"/>
    <x v="114"/>
    <s v="jan-2026"/>
    <x v="9"/>
    <x v="0"/>
    <x v="0"/>
    <x v="1"/>
    <x v="129"/>
    <s v="ENTREGUE"/>
    <x v="1"/>
    <m/>
  </r>
  <r>
    <d v="2026-01-27T00:00:00"/>
    <x v="48"/>
    <x v="1"/>
    <x v="4"/>
    <s v="ELETROD. ZINCADO MEDIO 3&quot;"/>
    <x v="7"/>
    <x v="1"/>
    <x v="848"/>
    <x v="114"/>
    <x v="971"/>
    <x v="1224"/>
    <n v="300.80200000000002"/>
    <x v="115"/>
    <s v="jan-2026"/>
    <x v="13"/>
    <x v="0"/>
    <x v="1"/>
    <x v="1"/>
    <x v="132"/>
    <s v="ENTREGUE"/>
    <x v="1"/>
    <m/>
  </r>
  <r>
    <d v="2026-01-27T00:00:00"/>
    <x v="48"/>
    <x v="1"/>
    <x v="4"/>
    <s v="CURVA ZINCADA 3&quot; X 90 GDR"/>
    <x v="1"/>
    <x v="1"/>
    <x v="848"/>
    <x v="114"/>
    <x v="1610"/>
    <x v="791"/>
    <n v="62.389000000000003"/>
    <x v="115"/>
    <s v="jan-2026"/>
    <x v="13"/>
    <x v="0"/>
    <x v="1"/>
    <x v="1"/>
    <x v="132"/>
    <s v="ENTREGUE"/>
    <x v="1"/>
    <m/>
  </r>
  <r>
    <d v="2026-01-27T00:00:00"/>
    <x v="48"/>
    <x v="1"/>
    <x v="4"/>
    <s v="ARAME GALV. N.14 1KG MORLAN"/>
    <x v="7"/>
    <x v="1"/>
    <x v="848"/>
    <x v="114"/>
    <x v="975"/>
    <x v="809"/>
    <n v="37.979999999999997"/>
    <x v="115"/>
    <s v="jan-2026"/>
    <x v="13"/>
    <x v="0"/>
    <x v="1"/>
    <x v="1"/>
    <x v="132"/>
    <s v="ENTREGUE"/>
    <x v="1"/>
    <m/>
  </r>
  <r>
    <d v="2026-01-27T00:00:00"/>
    <x v="48"/>
    <x v="1"/>
    <x v="4"/>
    <s v="CABECOTE DE ALUMINIO 2&quot;"/>
    <x v="1"/>
    <x v="1"/>
    <x v="848"/>
    <x v="114"/>
    <x v="1611"/>
    <x v="1225"/>
    <n v="6.5069999999999997"/>
    <x v="115"/>
    <s v="jan-2026"/>
    <x v="13"/>
    <x v="0"/>
    <x v="1"/>
    <x v="1"/>
    <x v="132"/>
    <s v="ENTREGUE"/>
    <x v="1"/>
    <m/>
  </r>
  <r>
    <d v="2026-01-27T00:00:00"/>
    <x v="48"/>
    <x v="1"/>
    <x v="4"/>
    <s v="UNITUBO ZINCADO 2&quot;"/>
    <x v="7"/>
    <x v="1"/>
    <x v="848"/>
    <x v="114"/>
    <x v="1612"/>
    <x v="1226"/>
    <n v="19.015999999999998"/>
    <x v="115"/>
    <s v="jan-2026"/>
    <x v="13"/>
    <x v="0"/>
    <x v="1"/>
    <x v="1"/>
    <x v="132"/>
    <s v="ENTREGUE"/>
    <x v="1"/>
    <m/>
  </r>
  <r>
    <d v="2026-01-27T00:00:00"/>
    <x v="46"/>
    <x v="1"/>
    <x v="0"/>
    <s v="ELETRODUTO GALV LEVE 3/4''"/>
    <x v="28"/>
    <x v="5"/>
    <x v="849"/>
    <x v="28"/>
    <x v="1613"/>
    <x v="89"/>
    <n v="210"/>
    <x v="115"/>
    <s v="jan-2026"/>
    <x v="3"/>
    <x v="0"/>
    <x v="1"/>
    <x v="1"/>
    <x v="132"/>
    <s v="ENTREGUE"/>
    <x v="1"/>
    <m/>
  </r>
  <r>
    <d v="2026-01-27T00:00:00"/>
    <x v="46"/>
    <x v="1"/>
    <x v="1"/>
    <s v="WC QUIMICO LIMPEZA SEMANAL"/>
    <x v="1"/>
    <x v="1"/>
    <x v="850"/>
    <x v="39"/>
    <x v="668"/>
    <x v="982"/>
    <n v="900"/>
    <x v="115"/>
    <s v="jan-2026"/>
    <x v="56"/>
    <x v="0"/>
    <x v="0"/>
    <x v="1"/>
    <x v="132"/>
    <s v="ENTREGUE"/>
    <x v="1"/>
    <m/>
  </r>
  <r>
    <d v="2026-01-27T00:00:00"/>
    <x v="47"/>
    <x v="0"/>
    <x v="0"/>
    <s v="LUMIN.LED FOXLUX SOB QUADRADO 45W 6500K 60X60PC"/>
    <x v="2"/>
    <x v="1"/>
    <x v="851"/>
    <x v="30"/>
    <x v="1601"/>
    <x v="1218"/>
    <n v="468.76"/>
    <x v="115"/>
    <s v="jan-2026"/>
    <x v="3"/>
    <x v="0"/>
    <x v="1"/>
    <x v="1"/>
    <x v="132"/>
    <s v="ENTREGUE"/>
    <x v="1"/>
    <m/>
  </r>
  <r>
    <d v="2026-01-27T00:00:00"/>
    <x v="46"/>
    <x v="1"/>
    <x v="0"/>
    <s v="MALHA POP MEDIA Q 61 3 X 2 -15X15 3,40M 5,84 KG"/>
    <x v="28"/>
    <x v="1"/>
    <x v="852"/>
    <x v="36"/>
    <x v="1383"/>
    <x v="590"/>
    <n v="748.5"/>
    <x v="115"/>
    <s v="jan-2026"/>
    <x v="3"/>
    <x v="0"/>
    <x v="0"/>
    <x v="4"/>
    <x v="133"/>
    <s v="ENTREGUE"/>
    <x v="1"/>
    <m/>
  </r>
  <r>
    <d v="2026-01-27T00:00:00"/>
    <x v="47"/>
    <x v="0"/>
    <x v="0"/>
    <s v="PAINEL"/>
    <x v="7"/>
    <x v="1"/>
    <x v="853"/>
    <x v="16"/>
    <x v="1614"/>
    <x v="47"/>
    <n v="74.88"/>
    <x v="115"/>
    <s v="jan-2026"/>
    <x v="8"/>
    <x v="3"/>
    <x v="1"/>
    <x v="1"/>
    <x v="132"/>
    <s v="ENTREGUE"/>
    <x v="1"/>
    <m/>
  </r>
  <r>
    <d v="2026-01-27T00:00:00"/>
    <x v="47"/>
    <x v="0"/>
    <x v="0"/>
    <s v="PARAFUSO ANCORA"/>
    <x v="1"/>
    <x v="1"/>
    <x v="853"/>
    <x v="16"/>
    <x v="1615"/>
    <x v="1227"/>
    <n v="4.17"/>
    <x v="115"/>
    <s v="jan-2026"/>
    <x v="8"/>
    <x v="3"/>
    <x v="1"/>
    <x v="1"/>
    <x v="132"/>
    <s v="ENTREGUE"/>
    <x v="1"/>
    <m/>
  </r>
  <r>
    <d v="2026-01-27T00:00:00"/>
    <x v="47"/>
    <x v="0"/>
    <x v="0"/>
    <s v="MASSA 15KG "/>
    <x v="1"/>
    <x v="1"/>
    <x v="853"/>
    <x v="16"/>
    <x v="1616"/>
    <x v="1228"/>
    <n v="37.49"/>
    <x v="115"/>
    <s v="jan-2026"/>
    <x v="8"/>
    <x v="3"/>
    <x v="1"/>
    <x v="1"/>
    <x v="132"/>
    <s v="ENTREGUE"/>
    <x v="1"/>
    <m/>
  </r>
  <r>
    <d v="2026-01-27T00:00:00"/>
    <x v="47"/>
    <x v="0"/>
    <x v="0"/>
    <s v="BUCHA"/>
    <x v="1"/>
    <x v="1"/>
    <x v="853"/>
    <x v="16"/>
    <x v="1617"/>
    <x v="298"/>
    <n v="2.25"/>
    <x v="115"/>
    <s v="jan-2026"/>
    <x v="8"/>
    <x v="3"/>
    <x v="1"/>
    <x v="1"/>
    <x v="132"/>
    <s v="ENTREGUE"/>
    <x v="1"/>
    <m/>
  </r>
  <r>
    <d v="2026-01-27T00:00:00"/>
    <x v="47"/>
    <x v="0"/>
    <x v="0"/>
    <s v="PARAFUSO 6"/>
    <x v="1"/>
    <x v="1"/>
    <x v="853"/>
    <x v="16"/>
    <x v="1618"/>
    <x v="161"/>
    <n v="16.41"/>
    <x v="115"/>
    <s v="jan-2026"/>
    <x v="8"/>
    <x v="3"/>
    <x v="1"/>
    <x v="1"/>
    <x v="132"/>
    <s v="ENTREGUE"/>
    <x v="1"/>
    <m/>
  </r>
  <r>
    <d v="2026-01-27T00:00:00"/>
    <x v="46"/>
    <x v="1"/>
    <x v="0"/>
    <s v="CAÇAMBA "/>
    <x v="1"/>
    <x v="1"/>
    <x v="854"/>
    <x v="150"/>
    <x v="214"/>
    <x v="195"/>
    <n v="300"/>
    <x v="115"/>
    <s v="jan-2026"/>
    <x v="1"/>
    <x v="0"/>
    <x v="0"/>
    <x v="2"/>
    <x v="130"/>
    <s v="ENTREGUE"/>
    <x v="1"/>
    <m/>
  </r>
  <r>
    <d v="2026-01-28T00:00:00"/>
    <x v="30"/>
    <x v="2"/>
    <x v="3"/>
    <s v="TUPY NIPLE DUPLO GALV. 1"/>
    <x v="3"/>
    <x v="1"/>
    <x v="855"/>
    <x v="3"/>
    <x v="1619"/>
    <x v="1229"/>
    <n v="109.39999999999999"/>
    <x v="116"/>
    <s v="jan-2026"/>
    <x v="17"/>
    <x v="0"/>
    <x v="1"/>
    <x v="1"/>
    <x v="130"/>
    <s v="ENTREGUE"/>
    <x v="1"/>
    <m/>
  </r>
  <r>
    <d v="2026-01-28T00:00:00"/>
    <x v="30"/>
    <x v="2"/>
    <x v="3"/>
    <s v="TUPY UNIAO A.B. GALV. 1"/>
    <x v="7"/>
    <x v="1"/>
    <x v="855"/>
    <x v="3"/>
    <x v="1620"/>
    <x v="1230"/>
    <n v="129.02000000000001"/>
    <x v="116"/>
    <s v="jan-2026"/>
    <x v="17"/>
    <x v="0"/>
    <x v="1"/>
    <x v="1"/>
    <x v="130"/>
    <s v="ENTREGUE"/>
    <x v="1"/>
    <m/>
  </r>
  <r>
    <d v="2026-01-28T00:00:00"/>
    <x v="30"/>
    <x v="2"/>
    <x v="3"/>
    <s v="DECA REG.GAV.1510 HD 1"/>
    <x v="7"/>
    <x v="1"/>
    <x v="855"/>
    <x v="3"/>
    <x v="1621"/>
    <x v="813"/>
    <n v="119.08"/>
    <x v="116"/>
    <s v="jan-2026"/>
    <x v="17"/>
    <x v="0"/>
    <x v="1"/>
    <x v="1"/>
    <x v="130"/>
    <s v="ENTREGUE"/>
    <x v="1"/>
    <m/>
  </r>
  <r>
    <d v="2026-01-28T00:00:00"/>
    <x v="30"/>
    <x v="2"/>
    <x v="3"/>
    <s v="DOCOL VALV.RET.VERT.DN25 (1&quot;) 30101000"/>
    <x v="7"/>
    <x v="1"/>
    <x v="855"/>
    <x v="3"/>
    <x v="1622"/>
    <x v="1231"/>
    <n v="114.02"/>
    <x v="116"/>
    <s v="jan-2026"/>
    <x v="17"/>
    <x v="0"/>
    <x v="1"/>
    <x v="1"/>
    <x v="130"/>
    <s v="ENTREGUE"/>
    <x v="1"/>
    <m/>
  </r>
  <r>
    <d v="2026-01-28T00:00:00"/>
    <x v="30"/>
    <x v="2"/>
    <x v="3"/>
    <s v="TUPY COTOVELO 90 GALV. 1"/>
    <x v="7"/>
    <x v="1"/>
    <x v="855"/>
    <x v="3"/>
    <x v="1623"/>
    <x v="1232"/>
    <n v="26.78"/>
    <x v="116"/>
    <s v="jan-2026"/>
    <x v="17"/>
    <x v="0"/>
    <x v="1"/>
    <x v="1"/>
    <x v="130"/>
    <s v="ENTREGUE"/>
    <x v="1"/>
    <m/>
  </r>
  <r>
    <d v="2026-01-28T00:00:00"/>
    <x v="30"/>
    <x v="2"/>
    <x v="3"/>
    <s v="TUPY TE GALV. 1"/>
    <x v="1"/>
    <x v="1"/>
    <x v="855"/>
    <x v="3"/>
    <x v="1309"/>
    <x v="1233"/>
    <n v="19.43"/>
    <x v="116"/>
    <s v="jan-2026"/>
    <x v="17"/>
    <x v="0"/>
    <x v="1"/>
    <x v="1"/>
    <x v="130"/>
    <s v="ENTREGUE"/>
    <x v="1"/>
    <m/>
  </r>
  <r>
    <d v="2026-01-28T00:00:00"/>
    <x v="30"/>
    <x v="2"/>
    <x v="3"/>
    <s v="AMANCO ADAPT. CURTO SOLD. 25X3/4"/>
    <x v="2"/>
    <x v="1"/>
    <x v="855"/>
    <x v="3"/>
    <x v="133"/>
    <x v="751"/>
    <n v="3.08"/>
    <x v="116"/>
    <s v="jan-2026"/>
    <x v="17"/>
    <x v="0"/>
    <x v="1"/>
    <x v="1"/>
    <x v="130"/>
    <s v="ENTREGUE"/>
    <x v="1"/>
    <m/>
  </r>
  <r>
    <d v="2026-01-28T00:00:00"/>
    <x v="30"/>
    <x v="2"/>
    <x v="3"/>
    <s v="AMANCO BUCHA RD SOLD. CURTA 40X32"/>
    <x v="1"/>
    <x v="1"/>
    <x v="855"/>
    <x v="3"/>
    <x v="1624"/>
    <x v="12"/>
    <n v="1.76"/>
    <x v="116"/>
    <s v="jan-2026"/>
    <x v="17"/>
    <x v="0"/>
    <x v="1"/>
    <x v="1"/>
    <x v="130"/>
    <s v="ENTREGUE"/>
    <x v="1"/>
    <m/>
  </r>
  <r>
    <d v="2026-01-28T00:00:00"/>
    <x v="30"/>
    <x v="2"/>
    <x v="3"/>
    <s v="AMANCO JOELHO 90 SOLD. 40MM"/>
    <x v="7"/>
    <x v="1"/>
    <x v="855"/>
    <x v="3"/>
    <x v="1625"/>
    <x v="1234"/>
    <n v="6.86"/>
    <x v="116"/>
    <s v="jan-2026"/>
    <x v="17"/>
    <x v="0"/>
    <x v="1"/>
    <x v="1"/>
    <x v="130"/>
    <s v="ENTREGUE"/>
    <x v="1"/>
    <m/>
  </r>
  <r>
    <d v="2026-01-28T00:00:00"/>
    <x v="30"/>
    <x v="2"/>
    <x v="3"/>
    <s v="TUPY NIPLE DUPLO GALV. 1.1/4"/>
    <x v="17"/>
    <x v="1"/>
    <x v="855"/>
    <x v="3"/>
    <x v="1304"/>
    <x v="1235"/>
    <n v="183.24"/>
    <x v="116"/>
    <s v="jan-2026"/>
    <x v="17"/>
    <x v="0"/>
    <x v="1"/>
    <x v="1"/>
    <x v="130"/>
    <s v="ENTREGUE"/>
    <x v="1"/>
    <m/>
  </r>
  <r>
    <d v="2026-01-28T00:00:00"/>
    <x v="30"/>
    <x v="2"/>
    <x v="3"/>
    <s v="TUPY UNIAO A.B. GALV. 1.1/4"/>
    <x v="7"/>
    <x v="1"/>
    <x v="855"/>
    <x v="3"/>
    <x v="1306"/>
    <x v="1236"/>
    <n v="215"/>
    <x v="116"/>
    <s v="jan-2026"/>
    <x v="17"/>
    <x v="0"/>
    <x v="1"/>
    <x v="1"/>
    <x v="130"/>
    <s v="ENTREGUE"/>
    <x v="1"/>
    <m/>
  </r>
  <r>
    <d v="2026-01-28T00:00:00"/>
    <x v="30"/>
    <x v="2"/>
    <x v="3"/>
    <s v="DECA REG.GAV.1510 HD 1.1/4"/>
    <x v="7"/>
    <x v="1"/>
    <x v="855"/>
    <x v="3"/>
    <x v="1303"/>
    <x v="1237"/>
    <n v="165.22"/>
    <x v="116"/>
    <s v="jan-2026"/>
    <x v="17"/>
    <x v="0"/>
    <x v="1"/>
    <x v="1"/>
    <x v="130"/>
    <s v="ENTREGUE"/>
    <x v="1"/>
    <m/>
  </r>
  <r>
    <d v="2026-01-28T00:00:00"/>
    <x v="30"/>
    <x v="2"/>
    <x v="3"/>
    <s v="DOCOL VALV.RET.HOR.DN32 (1.1/4) 30201300"/>
    <x v="7"/>
    <x v="1"/>
    <x v="855"/>
    <x v="3"/>
    <x v="1307"/>
    <x v="1238"/>
    <n v="349.68"/>
    <x v="116"/>
    <s v="jan-2026"/>
    <x v="17"/>
    <x v="0"/>
    <x v="1"/>
    <x v="1"/>
    <x v="130"/>
    <s v="ENTREGUE"/>
    <x v="1"/>
    <m/>
  </r>
  <r>
    <d v="2026-01-28T00:00:00"/>
    <x v="30"/>
    <x v="2"/>
    <x v="3"/>
    <s v="TUPY BUCHA RD GALV. 1.1/2X1.1/4"/>
    <x v="7"/>
    <x v="1"/>
    <x v="855"/>
    <x v="3"/>
    <x v="1626"/>
    <x v="1239"/>
    <n v="40.36"/>
    <x v="116"/>
    <s v="jan-2026"/>
    <x v="17"/>
    <x v="0"/>
    <x v="1"/>
    <x v="1"/>
    <x v="130"/>
    <s v="ENTREGUE"/>
    <x v="1"/>
    <m/>
  </r>
  <r>
    <d v="2026-01-28T00:00:00"/>
    <x v="30"/>
    <x v="2"/>
    <x v="3"/>
    <s v="TUPY COTOVELO 90 GALV. 1.1/4"/>
    <x v="7"/>
    <x v="1"/>
    <x v="855"/>
    <x v="3"/>
    <x v="1300"/>
    <x v="1240"/>
    <n v="42.64"/>
    <x v="116"/>
    <s v="jan-2026"/>
    <x v="17"/>
    <x v="0"/>
    <x v="1"/>
    <x v="1"/>
    <x v="130"/>
    <s v="ENTREGUE"/>
    <x v="1"/>
    <m/>
  </r>
  <r>
    <d v="2026-01-28T00:00:00"/>
    <x v="30"/>
    <x v="2"/>
    <x v="3"/>
    <s v="TUPY TE GALV. 1.1/4"/>
    <x v="7"/>
    <x v="1"/>
    <x v="855"/>
    <x v="3"/>
    <x v="1627"/>
    <x v="1241"/>
    <n v="61.1"/>
    <x v="116"/>
    <s v="jan-2026"/>
    <x v="17"/>
    <x v="0"/>
    <x v="1"/>
    <x v="1"/>
    <x v="130"/>
    <s v="ENTREGUE"/>
    <x v="1"/>
    <m/>
  </r>
  <r>
    <d v="2026-01-28T00:00:00"/>
    <x v="30"/>
    <x v="2"/>
    <x v="3"/>
    <s v="SCOPO VEDA ROSCA 18MM X 50 MT***"/>
    <x v="4"/>
    <x v="1"/>
    <x v="855"/>
    <x v="3"/>
    <x v="1516"/>
    <x v="1242"/>
    <n v="16.649999999999999"/>
    <x v="116"/>
    <s v="jan-2026"/>
    <x v="17"/>
    <x v="0"/>
    <x v="1"/>
    <x v="1"/>
    <x v="130"/>
    <s v="ENTREGUE"/>
    <x v="1"/>
    <m/>
  </r>
  <r>
    <d v="2026-01-28T00:00:00"/>
    <x v="30"/>
    <x v="2"/>
    <x v="3"/>
    <s v="TIGRE PINCEL 500X2&quot;"/>
    <x v="1"/>
    <x v="1"/>
    <x v="855"/>
    <x v="3"/>
    <x v="1628"/>
    <x v="568"/>
    <n v="4.1500000000000004"/>
    <x v="116"/>
    <s v="jan-2026"/>
    <x v="17"/>
    <x v="0"/>
    <x v="1"/>
    <x v="1"/>
    <x v="130"/>
    <s v="ENTREGUE"/>
    <x v="1"/>
    <m/>
  </r>
  <r>
    <d v="2026-01-28T00:00:00"/>
    <x v="9"/>
    <x v="1"/>
    <x v="1"/>
    <s v="CAÇAMBA "/>
    <x v="7"/>
    <x v="1"/>
    <x v="856"/>
    <x v="17"/>
    <x v="214"/>
    <x v="56"/>
    <n v="880"/>
    <x v="116"/>
    <s v="jan-2026"/>
    <x v="9"/>
    <x v="0"/>
    <x v="0"/>
    <x v="1"/>
    <x v="130"/>
    <s v="ENTREGUE"/>
    <x v="1"/>
    <m/>
  </r>
  <r>
    <d v="2026-01-28T00:00:00"/>
    <x v="30"/>
    <x v="2"/>
    <x v="6"/>
    <s v="FUTURA FUTURIT ESM SINT.BRILHO VERDE FOLHA 900ML"/>
    <x v="1"/>
    <x v="1"/>
    <x v="857"/>
    <x v="13"/>
    <x v="1629"/>
    <x v="191"/>
    <n v="29.9"/>
    <x v="116"/>
    <s v="jan-2026"/>
    <x v="1"/>
    <x v="0"/>
    <x v="1"/>
    <x v="1"/>
    <x v="130"/>
    <s v="ENTREGUE"/>
    <x v="1"/>
    <m/>
  </r>
  <r>
    <d v="2026-01-28T00:00:00"/>
    <x v="4"/>
    <x v="2"/>
    <x v="0"/>
    <s v="CABO NAMBEINAXFLEX 1KV HEPR 95,0mm2 PR"/>
    <x v="109"/>
    <x v="8"/>
    <x v="858"/>
    <x v="121"/>
    <x v="1630"/>
    <x v="1243"/>
    <n v="2104.0949999999998"/>
    <x v="116"/>
    <s v="jan-2026"/>
    <x v="13"/>
    <x v="0"/>
    <x v="1"/>
    <x v="2"/>
    <x v="133"/>
    <s v="ENTREGUE"/>
    <x v="1"/>
    <m/>
  </r>
  <r>
    <d v="2026-01-28T00:00:00"/>
    <x v="4"/>
    <x v="2"/>
    <x v="0"/>
    <s v="CABO NAMBEINAXFLEX 1KV HEPR 95,0mm2 AZ"/>
    <x v="16"/>
    <x v="8"/>
    <x v="858"/>
    <x v="121"/>
    <x v="1631"/>
    <x v="1243"/>
    <n v="701.36500000000001"/>
    <x v="116"/>
    <s v="jan-2026"/>
    <x v="13"/>
    <x v="0"/>
    <x v="1"/>
    <x v="2"/>
    <x v="133"/>
    <s v="ENTREGUE"/>
    <x v="1"/>
    <m/>
  </r>
  <r>
    <d v="2026-01-28T00:00:00"/>
    <x v="46"/>
    <x v="1"/>
    <x v="0"/>
    <s v="VASILHAME P 45"/>
    <x v="4"/>
    <x v="1"/>
    <x v="859"/>
    <x v="159"/>
    <x v="1632"/>
    <x v="573"/>
    <n v="1650"/>
    <x v="116"/>
    <s v="jan-2026"/>
    <x v="23"/>
    <x v="3"/>
    <x v="1"/>
    <x v="2"/>
    <x v="133"/>
    <s v="ENTREGUE"/>
    <x v="1"/>
    <m/>
  </r>
  <r>
    <d v="2026-01-28T00:00:00"/>
    <x v="46"/>
    <x v="1"/>
    <x v="0"/>
    <s v="PIG TAIL POL X 7/16 ULTRA DE 1,00 MT()"/>
    <x v="2"/>
    <x v="1"/>
    <x v="860"/>
    <x v="120"/>
    <x v="1633"/>
    <x v="301"/>
    <n v="68"/>
    <x v="116"/>
    <s v="jan-2026"/>
    <x v="8"/>
    <x v="3"/>
    <x v="1"/>
    <x v="1"/>
    <x v="130"/>
    <s v="ENTREGUE"/>
    <x v="1"/>
    <m/>
  </r>
  <r>
    <d v="2026-01-28T00:00:00"/>
    <x v="46"/>
    <x v="1"/>
    <x v="0"/>
    <s v="20m3 concreto  Fck 25mpa, Brita 0 , C/ bomba"/>
    <x v="0"/>
    <x v="4"/>
    <x v="861"/>
    <x v="160"/>
    <x v="1634"/>
    <x v="198"/>
    <n v="8900"/>
    <x v="116"/>
    <s v="jan-2026"/>
    <x v="13"/>
    <x v="0"/>
    <x v="0"/>
    <x v="5"/>
    <x v="134"/>
    <s v="ENTREGUE"/>
    <x v="1"/>
    <m/>
  </r>
  <r>
    <d v="2026-01-28T00:00:00"/>
    <x v="46"/>
    <x v="1"/>
    <x v="0"/>
    <s v="Bomba"/>
    <x v="1"/>
    <x v="1"/>
    <x v="861"/>
    <x v="160"/>
    <x v="294"/>
    <x v="1244"/>
    <n v="990"/>
    <x v="116"/>
    <s v="jan-2026"/>
    <x v="13"/>
    <x v="0"/>
    <x v="0"/>
    <x v="5"/>
    <x v="134"/>
    <s v="ENTREGUE"/>
    <x v="1"/>
    <m/>
  </r>
  <r>
    <d v="2026-01-29T00:00:00"/>
    <x v="32"/>
    <x v="1"/>
    <x v="0"/>
    <s v="DISJ CX MOLD JNG JM2-250L 150A /45KA FIXO TRIP"/>
    <x v="7"/>
    <x v="1"/>
    <x v="862"/>
    <x v="30"/>
    <x v="1635"/>
    <x v="1245"/>
    <n v="635.78"/>
    <x v="117"/>
    <s v="jan-2026"/>
    <x v="13"/>
    <x v="0"/>
    <x v="0"/>
    <x v="2"/>
    <x v="135"/>
    <s v="ENTREGUE"/>
    <x v="1"/>
    <m/>
  </r>
  <r>
    <d v="2026-01-29T00:00:00"/>
    <x v="46"/>
    <x v="1"/>
    <x v="0"/>
    <s v="TESTE E LAUDO DE ESTANQUEIDADE DE GÁS"/>
    <x v="1"/>
    <x v="1"/>
    <x v="863"/>
    <x v="8"/>
    <x v="25"/>
    <x v="26"/>
    <n v="850"/>
    <x v="117"/>
    <s v="jan-2026"/>
    <x v="1"/>
    <x v="2"/>
    <x v="0"/>
    <x v="14"/>
    <x v="136"/>
    <s v="ENTREGUE"/>
    <x v="1"/>
    <m/>
  </r>
  <r>
    <d v="2026-01-29T00:00:00"/>
    <x v="46"/>
    <x v="1"/>
    <x v="0"/>
    <s v="BRITA N1"/>
    <x v="9"/>
    <x v="8"/>
    <x v="864"/>
    <x v="139"/>
    <x v="220"/>
    <x v="984"/>
    <n v="882"/>
    <x v="117"/>
    <s v="jan-2026"/>
    <x v="5"/>
    <x v="0"/>
    <x v="0"/>
    <x v="2"/>
    <x v="135"/>
    <s v="ENTREGUE"/>
    <x v="1"/>
    <m/>
  </r>
  <r>
    <d v="2026-01-30T00:00:00"/>
    <x v="9"/>
    <x v="1"/>
    <x v="0"/>
    <s v="CAÇAMBA "/>
    <x v="7"/>
    <x v="1"/>
    <x v="865"/>
    <x v="17"/>
    <x v="214"/>
    <x v="56"/>
    <n v="880"/>
    <x v="118"/>
    <s v="jan-2026"/>
    <x v="9"/>
    <x v="0"/>
    <x v="0"/>
    <x v="5"/>
    <x v="137"/>
    <s v="ENTREGUE"/>
    <x v="1"/>
    <m/>
  </r>
  <r>
    <d v="2026-01-30T00:00:00"/>
    <x v="47"/>
    <x v="0"/>
    <x v="4"/>
    <s v="LUMIN.LED FOXLUX SOB QUADRADO 45W 6500K 60X60PC"/>
    <x v="1"/>
    <x v="1"/>
    <x v="866"/>
    <x v="30"/>
    <x v="1601"/>
    <x v="1218"/>
    <n v="117.19"/>
    <x v="118"/>
    <s v="jan-2026"/>
    <x v="8"/>
    <x v="3"/>
    <x v="1"/>
    <x v="1"/>
    <x v="135"/>
    <s v="ENTREGUE"/>
    <x v="1"/>
    <m/>
  </r>
  <r>
    <d v="2026-02-02T00:00:00"/>
    <x v="43"/>
    <x v="2"/>
    <x v="0"/>
    <s v="FUTURA FUTURIT ESM SINT.BRILHO VERDE FOLHA 3,6L"/>
    <x v="1"/>
    <x v="6"/>
    <x v="867"/>
    <x v="13"/>
    <x v="42"/>
    <x v="42"/>
    <n v="89.9"/>
    <x v="119"/>
    <s v="fev-2026"/>
    <x v="3"/>
    <x v="0"/>
    <x v="1"/>
    <x v="1"/>
    <x v="137"/>
    <s v="ENTREGUE"/>
    <x v="1"/>
    <m/>
  </r>
  <r>
    <d v="2026-02-02T00:00:00"/>
    <x v="46"/>
    <x v="1"/>
    <x v="0"/>
    <s v="FUTURA FUTURIT ESM SINT.BRILHO CINZA MEDIO 3,6L"/>
    <x v="7"/>
    <x v="6"/>
    <x v="868"/>
    <x v="13"/>
    <x v="839"/>
    <x v="42"/>
    <n v="179.8"/>
    <x v="119"/>
    <s v="fev-2026"/>
    <x v="3"/>
    <x v="0"/>
    <x v="1"/>
    <x v="1"/>
    <x v="137"/>
    <s v="ENTREGUE"/>
    <x v="1"/>
    <m/>
  </r>
  <r>
    <d v="2026-02-02T00:00:00"/>
    <x v="46"/>
    <x v="1"/>
    <x v="0"/>
    <s v="INCOLOR 3MM – SO CORTADO"/>
    <x v="1"/>
    <x v="1"/>
    <x v="869"/>
    <x v="61"/>
    <x v="1636"/>
    <x v="1246"/>
    <n v="1135"/>
    <x v="119"/>
    <s v="fev-2026"/>
    <x v="13"/>
    <x v="0"/>
    <x v="1"/>
    <x v="0"/>
    <x v="136"/>
    <s v="ENTREGUE"/>
    <x v="1"/>
    <m/>
  </r>
  <r>
    <d v="2026-02-02T00:00:00"/>
    <x v="46"/>
    <x v="1"/>
    <x v="0"/>
    <s v="06 – 0,145 x 0,890_x000a_16 – 0,155 x 0,880_x000a_06 – 0,145 x 0,725_x000a_16 – 0,155 x 0,705_x000a_12 – 0,145 x 0,765_x000a_24 – 0,150 x 0,745_x000a_04 – 0,095 x 0,765"/>
    <x v="1"/>
    <x v="1"/>
    <x v="869"/>
    <x v="61"/>
    <x v="1637"/>
    <x v="80"/>
    <n v="0"/>
    <x v="119"/>
    <s v="fev-2026"/>
    <x v="13"/>
    <x v="0"/>
    <x v="1"/>
    <x v="0"/>
    <x v="136"/>
    <s v="ENTREGUE"/>
    <x v="1"/>
    <m/>
  </r>
  <r>
    <d v="2026-02-02T00:00:00"/>
    <x v="46"/>
    <x v="1"/>
    <x v="0"/>
    <s v="MASSA CINZA"/>
    <x v="5"/>
    <x v="11"/>
    <x v="869"/>
    <x v="61"/>
    <x v="358"/>
    <x v="400"/>
    <n v="450"/>
    <x v="119"/>
    <m/>
    <x v="13"/>
    <x v="0"/>
    <x v="1"/>
    <x v="0"/>
    <x v="136"/>
    <s v="ENTREGUE"/>
    <x v="1"/>
    <m/>
  </r>
  <r>
    <d v="2026-02-03T00:00:00"/>
    <x v="28"/>
    <x v="2"/>
    <x v="0"/>
    <s v="AMANCO TUBO 6M ESG. 75MM"/>
    <x v="4"/>
    <x v="8"/>
    <x v="870"/>
    <x v="3"/>
    <x v="1638"/>
    <x v="1247"/>
    <n v="39.51"/>
    <x v="120"/>
    <s v="fev-2026"/>
    <x v="3"/>
    <x v="0"/>
    <x v="1"/>
    <x v="2"/>
    <x v="138"/>
    <s v="ENTREGUE"/>
    <x v="1"/>
    <m/>
  </r>
  <r>
    <d v="2026-02-03T00:00:00"/>
    <x v="28"/>
    <x v="2"/>
    <x v="0"/>
    <s v="BRASCOLA VEDA CALHA ALUMINIO 280G"/>
    <x v="1"/>
    <x v="1"/>
    <x v="870"/>
    <x v="3"/>
    <x v="1639"/>
    <x v="1248"/>
    <n v="13.7"/>
    <x v="120"/>
    <s v="fev-2026"/>
    <x v="3"/>
    <x v="0"/>
    <x v="1"/>
    <x v="2"/>
    <x v="138"/>
    <s v="ENTREGUE"/>
    <x v="1"/>
    <m/>
  </r>
  <r>
    <d v="2026-02-03T00:00:00"/>
    <x v="28"/>
    <x v="2"/>
    <x v="0"/>
    <s v="BOCAL RED. 3&quot; CHAPA GALV"/>
    <x v="1"/>
    <x v="1"/>
    <x v="870"/>
    <x v="3"/>
    <x v="1640"/>
    <x v="1249"/>
    <n v="9.18"/>
    <x v="120"/>
    <s v="fev-2026"/>
    <x v="3"/>
    <x v="0"/>
    <x v="1"/>
    <x v="2"/>
    <x v="138"/>
    <s v="ENTREGUE"/>
    <x v="1"/>
    <m/>
  </r>
  <r>
    <d v="2026-02-03T00:00:00"/>
    <x v="28"/>
    <x v="2"/>
    <x v="0"/>
    <s v="CALHA GALV.33CM X 26 (0,50MM) SOB.MEDIDA"/>
    <x v="4"/>
    <x v="8"/>
    <x v="870"/>
    <x v="3"/>
    <x v="1641"/>
    <x v="1250"/>
    <n v="104.85000000000001"/>
    <x v="120"/>
    <s v="fev-2026"/>
    <x v="3"/>
    <x v="0"/>
    <x v="1"/>
    <x v="2"/>
    <x v="138"/>
    <s v="ENTREGUE"/>
    <x v="1"/>
    <m/>
  </r>
  <r>
    <d v="2026-02-03T00:00:00"/>
    <x v="28"/>
    <x v="2"/>
    <x v="0"/>
    <s v="CABECEIRA CALHA GALV. 40CM A 60CM X 26 (0,50MM)"/>
    <x v="7"/>
    <x v="1"/>
    <x v="870"/>
    <x v="3"/>
    <x v="113"/>
    <x v="1251"/>
    <n v="27.86"/>
    <x v="120"/>
    <s v="fev-2026"/>
    <x v="3"/>
    <x v="0"/>
    <x v="1"/>
    <x v="2"/>
    <x v="138"/>
    <s v="ENTREGUE"/>
    <x v="1"/>
    <m/>
  </r>
  <r>
    <d v="2026-02-05T00:00:00"/>
    <x v="46"/>
    <x v="1"/>
    <x v="0"/>
    <s v="ADERE FITA CREPE 24X50M"/>
    <x v="1"/>
    <x v="1"/>
    <x v="871"/>
    <x v="13"/>
    <x v="716"/>
    <x v="365"/>
    <n v="5.99"/>
    <x v="121"/>
    <s v="fev-2026"/>
    <x v="13"/>
    <x v="0"/>
    <x v="0"/>
    <x v="1"/>
    <x v="139"/>
    <s v="ENTREGUE"/>
    <x v="1"/>
    <m/>
  </r>
  <r>
    <d v="2026-02-05T00:00:00"/>
    <x v="46"/>
    <x v="1"/>
    <x v="0"/>
    <s v="FENIX 1001/23 ROLO LA MEGA SUPERWASH 23CM"/>
    <x v="7"/>
    <x v="1"/>
    <x v="871"/>
    <x v="13"/>
    <x v="695"/>
    <x v="191"/>
    <n v="59.8"/>
    <x v="121"/>
    <s v="fev-2026"/>
    <x v="13"/>
    <x v="0"/>
    <x v="0"/>
    <x v="1"/>
    <x v="139"/>
    <s v="ENTREGUE"/>
    <x v="1"/>
    <m/>
  </r>
  <r>
    <d v="2026-02-05T00:00:00"/>
    <x v="46"/>
    <x v="1"/>
    <x v="0"/>
    <s v="FENIX 3501/23 SUPORTE DE PRESSAO REFORCADO P/ ROLO 23CM"/>
    <x v="7"/>
    <x v="1"/>
    <x v="871"/>
    <x v="13"/>
    <x v="310"/>
    <x v="41"/>
    <n v="9.98"/>
    <x v="121"/>
    <s v="fev-2026"/>
    <x v="13"/>
    <x v="0"/>
    <x v="0"/>
    <x v="1"/>
    <x v="139"/>
    <s v="ENTREGUE"/>
    <x v="1"/>
    <m/>
  </r>
  <r>
    <d v="2026-02-05T00:00:00"/>
    <x v="46"/>
    <x v="1"/>
    <x v="0"/>
    <s v="FUTURA FUTURIT ESM SINT.BRILHO AZUL FRANÇA 3,6L"/>
    <x v="7"/>
    <x v="6"/>
    <x v="871"/>
    <x v="13"/>
    <x v="1642"/>
    <x v="42"/>
    <n v="179.8"/>
    <x v="121"/>
    <s v="fev-2026"/>
    <x v="13"/>
    <x v="0"/>
    <x v="0"/>
    <x v="1"/>
    <x v="139"/>
    <s v="ENTREGUE"/>
    <x v="1"/>
    <m/>
  </r>
  <r>
    <d v="2026-02-05T00:00:00"/>
    <x v="46"/>
    <x v="1"/>
    <x v="0"/>
    <s v="FUTURA STANDARD SUPER RENDIMENTO AZUL ACONCHEGANTE 18L"/>
    <x v="7"/>
    <x v="14"/>
    <x v="871"/>
    <x v="13"/>
    <x v="1643"/>
    <x v="204"/>
    <n v="499.8"/>
    <x v="121"/>
    <s v="fev-2026"/>
    <x v="13"/>
    <x v="0"/>
    <x v="0"/>
    <x v="1"/>
    <x v="139"/>
    <s v="ENTREGUE"/>
    <x v="1"/>
    <m/>
  </r>
  <r>
    <d v="2026-02-05T00:00:00"/>
    <x v="9"/>
    <x v="1"/>
    <x v="1"/>
    <s v="CAÇAMBA "/>
    <x v="7"/>
    <x v="1"/>
    <x v="872"/>
    <x v="17"/>
    <x v="214"/>
    <x v="56"/>
    <n v="880"/>
    <x v="121"/>
    <s v="fev-2026"/>
    <x v="9"/>
    <x v="0"/>
    <x v="0"/>
    <x v="1"/>
    <x v="139"/>
    <s v="ENTREGUE"/>
    <x v="1"/>
    <m/>
  </r>
  <r>
    <d v="2026-02-05T00:00:00"/>
    <x v="28"/>
    <x v="2"/>
    <x v="0"/>
    <s v="ORTLEV COTOVELO"/>
    <x v="7"/>
    <x v="1"/>
    <x v="873"/>
    <x v="106"/>
    <x v="1644"/>
    <x v="113"/>
    <n v="20"/>
    <x v="121"/>
    <s v="fev-2026"/>
    <x v="8"/>
    <x v="2"/>
    <x v="0"/>
    <x v="1"/>
    <x v="139"/>
    <s v="ENTREGUE"/>
    <x v="1"/>
    <m/>
  </r>
  <r>
    <d v="2026-02-05T00:00:00"/>
    <x v="28"/>
    <x v="2"/>
    <x v="0"/>
    <s v="REBITE POP 416"/>
    <x v="15"/>
    <x v="1"/>
    <x v="873"/>
    <x v="106"/>
    <x v="1645"/>
    <x v="1252"/>
    <n v="7.5"/>
    <x v="121"/>
    <s v="fev-2026"/>
    <x v="8"/>
    <x v="2"/>
    <x v="0"/>
    <x v="1"/>
    <x v="139"/>
    <s v="ENTREGUE"/>
    <x v="1"/>
    <m/>
  </r>
  <r>
    <d v="2026-02-05T00:00:00"/>
    <x v="28"/>
    <x v="2"/>
    <x v="0"/>
    <s v="BRAÇADEIRA U 75M"/>
    <x v="7"/>
    <x v="1"/>
    <x v="873"/>
    <x v="106"/>
    <x v="1646"/>
    <x v="928"/>
    <n v="19"/>
    <x v="121"/>
    <s v="fev-2026"/>
    <x v="8"/>
    <x v="2"/>
    <x v="0"/>
    <x v="1"/>
    <x v="139"/>
    <s v="ENTREGUE"/>
    <x v="1"/>
    <m/>
  </r>
  <r>
    <d v="2026-02-05T00:00:00"/>
    <x v="46"/>
    <x v="1"/>
    <x v="1"/>
    <s v="CAÇAMBA "/>
    <x v="7"/>
    <x v="1"/>
    <x v="874"/>
    <x v="150"/>
    <x v="214"/>
    <x v="195"/>
    <n v="600"/>
    <x v="121"/>
    <s v="fev-2026"/>
    <x v="1"/>
    <x v="2"/>
    <x v="0"/>
    <x v="1"/>
    <x v="139"/>
    <s v="ENTREGUE"/>
    <x v="1"/>
    <m/>
  </r>
  <r>
    <d v="2026-02-05T00:00:00"/>
    <x v="49"/>
    <x v="1"/>
    <x v="0"/>
    <s v="CANTONEIRA 3&quot; X 3/16 - 34,90 KG/BR"/>
    <x v="71"/>
    <x v="11"/>
    <x v="875"/>
    <x v="36"/>
    <x v="1647"/>
    <x v="965"/>
    <n v="752.85"/>
    <x v="121"/>
    <s v="fev-2026"/>
    <x v="3"/>
    <x v="0"/>
    <x v="1"/>
    <x v="1"/>
    <x v="139"/>
    <s v="ENTREGUE"/>
    <x v="1"/>
    <m/>
  </r>
  <r>
    <d v="2026-02-05T00:00:00"/>
    <x v="18"/>
    <x v="2"/>
    <x v="1"/>
    <s v="CAÇAMBA "/>
    <x v="1"/>
    <x v="1"/>
    <x v="876"/>
    <x v="85"/>
    <x v="214"/>
    <x v="43"/>
    <n v="350"/>
    <x v="121"/>
    <s v="fev-2026"/>
    <x v="5"/>
    <x v="0"/>
    <x v="0"/>
    <x v="2"/>
    <x v="136"/>
    <s v="ENTREGUE"/>
    <x v="1"/>
    <m/>
  </r>
  <r>
    <d v="2026-02-05T00:00:00"/>
    <x v="46"/>
    <x v="1"/>
    <x v="0"/>
    <s v="PISTOLA DE PINTURA VONDER "/>
    <x v="1"/>
    <x v="1"/>
    <x v="877"/>
    <x v="22"/>
    <x v="1648"/>
    <x v="1085"/>
    <n v="59.9"/>
    <x v="121"/>
    <s v="fev-2026"/>
    <x v="9"/>
    <x v="0"/>
    <x v="1"/>
    <x v="1"/>
    <x v="139"/>
    <s v="ENTREGUE"/>
    <x v="1"/>
    <m/>
  </r>
  <r>
    <d v="2026-02-05T00:00:00"/>
    <x v="18"/>
    <x v="2"/>
    <x v="1"/>
    <s v="BARRA LIGACAO METALSAFE 1.50m A"/>
    <x v="7"/>
    <x v="1"/>
    <x v="878"/>
    <x v="33"/>
    <x v="205"/>
    <x v="176"/>
    <n v="6.9"/>
    <x v="121"/>
    <s v="fev-2026"/>
    <x v="3"/>
    <x v="0"/>
    <x v="0"/>
    <x v="1"/>
    <x v="139"/>
    <s v="ENTREGUE"/>
    <x v="1"/>
    <m/>
  </r>
  <r>
    <d v="2026-02-05T00:00:00"/>
    <x v="18"/>
    <x v="2"/>
    <x v="1"/>
    <s v="DIAGONAL METALICA DIVERSOS 2.12m"/>
    <x v="7"/>
    <x v="1"/>
    <x v="878"/>
    <x v="33"/>
    <x v="202"/>
    <x v="176"/>
    <n v="6.9"/>
    <x v="121"/>
    <s v="fev-2026"/>
    <x v="3"/>
    <x v="0"/>
    <x v="0"/>
    <x v="1"/>
    <x v="139"/>
    <s v="ENTREGUE"/>
    <x v="1"/>
    <m/>
  </r>
  <r>
    <d v="2026-02-05T00:00:00"/>
    <x v="18"/>
    <x v="2"/>
    <x v="1"/>
    <s v="ESCADA METALICA DIVERSOS 2.00m"/>
    <x v="4"/>
    <x v="1"/>
    <x v="878"/>
    <x v="33"/>
    <x v="221"/>
    <x v="696"/>
    <n v="69"/>
    <x v="121"/>
    <s v="fev-2026"/>
    <x v="3"/>
    <x v="0"/>
    <x v="0"/>
    <x v="1"/>
    <x v="139"/>
    <s v="ENTREGUE"/>
    <x v="1"/>
    <m/>
  </r>
  <r>
    <d v="2026-02-05T00:00:00"/>
    <x v="18"/>
    <x v="2"/>
    <x v="1"/>
    <s v="GUARDA CORPO S/ PORTA C/ ROD. METALSAFE 1.50m"/>
    <x v="2"/>
    <x v="1"/>
    <x v="878"/>
    <x v="33"/>
    <x v="477"/>
    <x v="696"/>
    <n v="92"/>
    <x v="121"/>
    <s v="fev-2026"/>
    <x v="3"/>
    <x v="0"/>
    <x v="0"/>
    <x v="1"/>
    <x v="139"/>
    <s v="ENTREGUE"/>
    <x v="1"/>
    <m/>
  </r>
  <r>
    <d v="2026-02-05T00:00:00"/>
    <x v="18"/>
    <x v="2"/>
    <x v="1"/>
    <s v="PISO METALICO METALSAFE 0.30x1.50m"/>
    <x v="14"/>
    <x v="1"/>
    <x v="878"/>
    <x v="33"/>
    <x v="182"/>
    <x v="64"/>
    <n v="69"/>
    <x v="121"/>
    <s v="fev-2026"/>
    <x v="3"/>
    <x v="0"/>
    <x v="0"/>
    <x v="1"/>
    <x v="139"/>
    <s v="ENTREGUE"/>
    <x v="1"/>
    <m/>
  </r>
  <r>
    <d v="2026-02-05T00:00:00"/>
    <x v="18"/>
    <x v="2"/>
    <x v="1"/>
    <s v="RODA METALICA C/ ROLAMENTO DIVERSOS POLIURETANO FREIO"/>
    <x v="2"/>
    <x v="1"/>
    <x v="878"/>
    <x v="33"/>
    <x v="183"/>
    <x v="352"/>
    <n v="64.400000000000006"/>
    <x v="121"/>
    <s v="fev-2026"/>
    <x v="3"/>
    <x v="0"/>
    <x v="0"/>
    <x v="1"/>
    <x v="139"/>
    <s v="ENTREGUE"/>
    <x v="1"/>
    <m/>
  </r>
  <r>
    <d v="2026-02-05T00:00:00"/>
    <x v="18"/>
    <x v="2"/>
    <x v="1"/>
    <s v="PAINEL METALICO DIVERSOS 1.00x1.50m"/>
    <x v="17"/>
    <x v="1"/>
    <x v="878"/>
    <x v="33"/>
    <x v="203"/>
    <x v="695"/>
    <n v="110.39999999999999"/>
    <x v="121"/>
    <s v="fev-2026"/>
    <x v="3"/>
    <x v="0"/>
    <x v="0"/>
    <x v="1"/>
    <x v="139"/>
    <s v="ENTREGUE"/>
    <x v="1"/>
    <m/>
  </r>
  <r>
    <d v="2026-02-10T00:00:00"/>
    <x v="50"/>
    <x v="2"/>
    <x v="0"/>
    <s v="TUBO GALVANIZADO À FOGO NBR 5580 3&quot; ( 88,90 X 3,35 MM X 6 MTS )"/>
    <x v="1"/>
    <x v="1"/>
    <x v="879"/>
    <x v="161"/>
    <x v="1649"/>
    <x v="1253"/>
    <n v="591.82000000000005"/>
    <x v="122"/>
    <s v="fev-2026"/>
    <x v="8"/>
    <x v="3"/>
    <x v="1"/>
    <x v="1"/>
    <x v="140"/>
    <s v="ENTREGUE"/>
    <x v="1"/>
    <m/>
  </r>
  <r>
    <d v="2026-02-10T00:00:00"/>
    <x v="50"/>
    <x v="2"/>
    <x v="0"/>
    <s v="REGISTRO DE GAVETA BRUTO EM LATÃO 3&quot;"/>
    <x v="1"/>
    <x v="1"/>
    <x v="879"/>
    <x v="161"/>
    <x v="1650"/>
    <x v="1254"/>
    <n v="454.5"/>
    <x v="122"/>
    <s v="fev-2026"/>
    <x v="8"/>
    <x v="3"/>
    <x v="1"/>
    <x v="1"/>
    <x v="140"/>
    <s v="ENTREGUE"/>
    <x v="1"/>
    <m/>
  </r>
  <r>
    <d v="2026-02-10T00:00:00"/>
    <x v="50"/>
    <x v="2"/>
    <x v="0"/>
    <s v="LUVA GALVANIZADA FÊMEA /FÊMEA 3&quot;"/>
    <x v="7"/>
    <x v="1"/>
    <x v="879"/>
    <x v="161"/>
    <x v="1651"/>
    <x v="1255"/>
    <n v="99.3"/>
    <x v="122"/>
    <s v="fev-2026"/>
    <x v="8"/>
    <x v="3"/>
    <x v="1"/>
    <x v="1"/>
    <x v="140"/>
    <s v="ENTREGUE"/>
    <x v="1"/>
    <m/>
  </r>
  <r>
    <d v="2026-02-10T00:00:00"/>
    <x v="50"/>
    <x v="2"/>
    <x v="0"/>
    <s v="COTOVELO GALVANIZADO 90° F/F 3 &quot;"/>
    <x v="7"/>
    <x v="1"/>
    <x v="879"/>
    <x v="161"/>
    <x v="1652"/>
    <x v="1256"/>
    <n v="144.47999999999999"/>
    <x v="122"/>
    <s v="fev-2026"/>
    <x v="8"/>
    <x v="3"/>
    <x v="1"/>
    <x v="1"/>
    <x v="140"/>
    <s v="ENTREGUE"/>
    <x v="1"/>
    <m/>
  </r>
  <r>
    <d v="2026-02-10T00:00:00"/>
    <x v="50"/>
    <x v="2"/>
    <x v="0"/>
    <s v="TUBO GALVANIZADO À FOGO NBR 5580 2.1/2&quot; (76,20 X 3,35 MM X 6 MTS )"/>
    <x v="7"/>
    <x v="1"/>
    <x v="879"/>
    <x v="161"/>
    <x v="1653"/>
    <x v="1257"/>
    <n v="1007.76"/>
    <x v="122"/>
    <s v="fev-2026"/>
    <x v="8"/>
    <x v="3"/>
    <x v="1"/>
    <x v="1"/>
    <x v="140"/>
    <s v="ENTREGUE"/>
    <x v="1"/>
    <m/>
  </r>
  <r>
    <d v="2026-02-10T00:00:00"/>
    <x v="50"/>
    <x v="2"/>
    <x v="0"/>
    <s v="REGISTRO DE GAVETA BRUTO EM LATÃO 2.1/2&quot;"/>
    <x v="1"/>
    <x v="1"/>
    <x v="879"/>
    <x v="161"/>
    <x v="1654"/>
    <x v="1258"/>
    <n v="266.67"/>
    <x v="122"/>
    <s v="fev-2026"/>
    <x v="8"/>
    <x v="3"/>
    <x v="1"/>
    <x v="1"/>
    <x v="140"/>
    <s v="ENTREGUE"/>
    <x v="1"/>
    <m/>
  </r>
  <r>
    <d v="2026-02-10T00:00:00"/>
    <x v="50"/>
    <x v="2"/>
    <x v="0"/>
    <s v="COTOVELO GALVANIZADO 90° F/F 2.1/2 &quot;"/>
    <x v="7"/>
    <x v="1"/>
    <x v="879"/>
    <x v="161"/>
    <x v="1655"/>
    <x v="1259"/>
    <n v="91.82"/>
    <x v="122"/>
    <s v="fev-2026"/>
    <x v="8"/>
    <x v="3"/>
    <x v="1"/>
    <x v="1"/>
    <x v="140"/>
    <s v="ENTREGUE"/>
    <x v="1"/>
    <m/>
  </r>
  <r>
    <d v="2026-02-10T00:00:00"/>
    <x v="50"/>
    <x v="2"/>
    <x v="0"/>
    <s v="COTOVELO GALVANIZADO 90° F/F 1.1/2 &quot;"/>
    <x v="4"/>
    <x v="1"/>
    <x v="879"/>
    <x v="161"/>
    <x v="1656"/>
    <x v="290"/>
    <n v="53.28"/>
    <x v="122"/>
    <s v="fev-2026"/>
    <x v="8"/>
    <x v="3"/>
    <x v="1"/>
    <x v="1"/>
    <x v="140"/>
    <s v="ENTREGUE"/>
    <x v="1"/>
    <m/>
  </r>
  <r>
    <d v="2026-02-10T00:00:00"/>
    <x v="50"/>
    <x v="2"/>
    <x v="0"/>
    <s v="REGISTRO DE GAVETA BRUTO EM LATÃO 1.1/2&quot;"/>
    <x v="4"/>
    <x v="1"/>
    <x v="879"/>
    <x v="161"/>
    <x v="1657"/>
    <x v="1260"/>
    <n v="299.64"/>
    <x v="122"/>
    <s v="fev-2026"/>
    <x v="8"/>
    <x v="3"/>
    <x v="1"/>
    <x v="1"/>
    <x v="140"/>
    <s v="ENTREGUE"/>
    <x v="1"/>
    <m/>
  </r>
  <r>
    <d v="2026-02-10T00:00:00"/>
    <x v="50"/>
    <x v="2"/>
    <x v="0"/>
    <s v="LUVA GALVANIZADA FÊMEA /FÊMEA 1.1/2&quot;"/>
    <x v="7"/>
    <x v="1"/>
    <x v="879"/>
    <x v="161"/>
    <x v="1658"/>
    <x v="1261"/>
    <n v="22.14"/>
    <x v="122"/>
    <s v="fev-2026"/>
    <x v="8"/>
    <x v="3"/>
    <x v="1"/>
    <x v="1"/>
    <x v="140"/>
    <s v="ENTREGUE"/>
    <x v="1"/>
    <m/>
  </r>
  <r>
    <d v="2026-02-10T00:00:00"/>
    <x v="50"/>
    <x v="2"/>
    <x v="0"/>
    <s v="UNIÃO GALVANIZADA COM ASSENTO CÔNICO EM BRONZE 1.1/2&quot;"/>
    <x v="7"/>
    <x v="1"/>
    <x v="879"/>
    <x v="161"/>
    <x v="1659"/>
    <x v="1262"/>
    <n v="94.1"/>
    <x v="122"/>
    <s v="fev-2026"/>
    <x v="8"/>
    <x v="3"/>
    <x v="1"/>
    <x v="1"/>
    <x v="140"/>
    <s v="ENTREGUE"/>
    <x v="1"/>
    <m/>
  </r>
  <r>
    <d v="2026-02-10T00:00:00"/>
    <x v="50"/>
    <x v="2"/>
    <x v="0"/>
    <s v="TUBO GALVANIZADO À FOGO NBR 5580 1.1/4&quot; ( 42,40 x 2,65 mm x 6 Mts )"/>
    <x v="4"/>
    <x v="1"/>
    <x v="879"/>
    <x v="161"/>
    <x v="1660"/>
    <x v="1263"/>
    <n v="672.84"/>
    <x v="122"/>
    <s v="fev-2026"/>
    <x v="8"/>
    <x v="3"/>
    <x v="1"/>
    <x v="1"/>
    <x v="140"/>
    <s v="ENTREGUE"/>
    <x v="1"/>
    <m/>
  </r>
  <r>
    <d v="2026-02-10T00:00:00"/>
    <x v="50"/>
    <x v="2"/>
    <x v="0"/>
    <s v="COTOVELO GALVANIZADO 90° F/F 1.1/4 &quot;"/>
    <x v="16"/>
    <x v="1"/>
    <x v="879"/>
    <x v="161"/>
    <x v="1661"/>
    <x v="1264"/>
    <n v="97.649999999999991"/>
    <x v="122"/>
    <s v="fev-2026"/>
    <x v="8"/>
    <x v="3"/>
    <x v="1"/>
    <x v="1"/>
    <x v="140"/>
    <s v="ENTREGUE"/>
    <x v="1"/>
    <m/>
  </r>
  <r>
    <d v="2026-02-10T00:00:00"/>
    <x v="50"/>
    <x v="2"/>
    <x v="0"/>
    <s v="REGISTRO DE GAVETA BRUTO EM LATÃO 1.1/4&quot;"/>
    <x v="1"/>
    <x v="1"/>
    <x v="879"/>
    <x v="161"/>
    <x v="1662"/>
    <x v="1265"/>
    <n v="78.63"/>
    <x v="122"/>
    <s v="fev-2026"/>
    <x v="8"/>
    <x v="3"/>
    <x v="1"/>
    <x v="1"/>
    <x v="140"/>
    <s v="ENTREGUE"/>
    <x v="1"/>
    <m/>
  </r>
  <r>
    <d v="2026-02-10T00:00:00"/>
    <x v="50"/>
    <x v="2"/>
    <x v="0"/>
    <s v="COTOVELO GALVANIZADO 45° F/F 1.1/4 &quot;"/>
    <x v="1"/>
    <x v="1"/>
    <x v="879"/>
    <x v="161"/>
    <x v="1663"/>
    <x v="1266"/>
    <n v="13.32"/>
    <x v="122"/>
    <s v="fev-2026"/>
    <x v="8"/>
    <x v="3"/>
    <x v="1"/>
    <x v="1"/>
    <x v="140"/>
    <s v="ENTREGUE"/>
    <x v="1"/>
    <m/>
  </r>
  <r>
    <d v="2026-02-10T00:00:00"/>
    <x v="50"/>
    <x v="2"/>
    <x v="0"/>
    <s v="VÁLVULA DE RETENÇÃO HORIZONTAL EM LATÃO 1.1/4&quot;"/>
    <x v="7"/>
    <x v="1"/>
    <x v="879"/>
    <x v="161"/>
    <x v="1664"/>
    <x v="1267"/>
    <n v="176.56"/>
    <x v="122"/>
    <s v="fev-2026"/>
    <x v="8"/>
    <x v="3"/>
    <x v="1"/>
    <x v="1"/>
    <x v="140"/>
    <s v="ENTREGUE"/>
    <x v="1"/>
    <m/>
  </r>
  <r>
    <d v="2026-02-10T00:00:00"/>
    <x v="50"/>
    <x v="2"/>
    <x v="0"/>
    <s v="UNIÃO GALVANIZADA COM ASSENTO CÔNICO EM BRONZE 1.1/4&quot;"/>
    <x v="4"/>
    <x v="1"/>
    <x v="879"/>
    <x v="161"/>
    <x v="1665"/>
    <x v="1268"/>
    <n v="130.29"/>
    <x v="122"/>
    <s v="fev-2026"/>
    <x v="8"/>
    <x v="3"/>
    <x v="1"/>
    <x v="1"/>
    <x v="140"/>
    <s v="ENTREGUE"/>
    <x v="1"/>
    <m/>
  </r>
  <r>
    <d v="2026-02-10T00:00:00"/>
    <x v="50"/>
    <x v="2"/>
    <x v="0"/>
    <s v="BUCHA DE REDUÇÃO GALVANIZADA MACHO / FÊMEA 1.1/2 &quot; X 1 &quot;"/>
    <x v="7"/>
    <x v="1"/>
    <x v="879"/>
    <x v="161"/>
    <x v="1666"/>
    <x v="1269"/>
    <n v="21.28"/>
    <x v="122"/>
    <s v="fev-2026"/>
    <x v="8"/>
    <x v="3"/>
    <x v="1"/>
    <x v="1"/>
    <x v="140"/>
    <s v="ENTREGUE"/>
    <x v="1"/>
    <m/>
  </r>
  <r>
    <d v="2026-02-10T00:00:00"/>
    <x v="50"/>
    <x v="2"/>
    <x v="0"/>
    <s v="TUBO GALVANIZADO À FOGO NBR 5580 1&quot; ( 33,70 x 2,65 mm x 6 Mts )"/>
    <x v="1"/>
    <x v="1"/>
    <x v="879"/>
    <x v="161"/>
    <x v="1667"/>
    <x v="1270"/>
    <n v="180.81"/>
    <x v="122"/>
    <s v="fev-2026"/>
    <x v="8"/>
    <x v="3"/>
    <x v="1"/>
    <x v="1"/>
    <x v="140"/>
    <s v="ENTREGUE"/>
    <x v="1"/>
    <m/>
  </r>
  <r>
    <d v="2026-02-10T00:00:00"/>
    <x v="50"/>
    <x v="2"/>
    <x v="0"/>
    <s v="COTOVELO GALVANIZADO 90° F/F 1 &quot;"/>
    <x v="7"/>
    <x v="1"/>
    <x v="879"/>
    <x v="161"/>
    <x v="1668"/>
    <x v="1271"/>
    <n v="20.58"/>
    <x v="122"/>
    <s v="fev-2026"/>
    <x v="8"/>
    <x v="3"/>
    <x v="1"/>
    <x v="1"/>
    <x v="140"/>
    <s v="ENTREGUE"/>
    <x v="1"/>
    <m/>
  </r>
  <r>
    <d v="2026-02-10T00:00:00"/>
    <x v="50"/>
    <x v="2"/>
    <x v="0"/>
    <s v="LUVA GALVANIZADA FÊMEA /FÊMEA 1&quot;"/>
    <x v="1"/>
    <x v="1"/>
    <x v="879"/>
    <x v="161"/>
    <x v="1669"/>
    <x v="1272"/>
    <n v="7.59"/>
    <x v="122"/>
    <s v="fev-2026"/>
    <x v="8"/>
    <x v="3"/>
    <x v="1"/>
    <x v="1"/>
    <x v="140"/>
    <s v="ENTREGUE"/>
    <x v="1"/>
    <m/>
  </r>
  <r>
    <d v="2026-02-10T00:00:00"/>
    <x v="50"/>
    <x v="2"/>
    <x v="0"/>
    <s v="REGISTRO DE GAVETA BRUTO EM LATÃO 1&quot;"/>
    <x v="1"/>
    <x v="1"/>
    <x v="879"/>
    <x v="161"/>
    <x v="1670"/>
    <x v="1273"/>
    <n v="44.82"/>
    <x v="122"/>
    <s v="fev-2026"/>
    <x v="8"/>
    <x v="3"/>
    <x v="1"/>
    <x v="1"/>
    <x v="140"/>
    <s v="ENTREGUE"/>
    <x v="1"/>
    <m/>
  </r>
  <r>
    <d v="2026-02-10T00:00:00"/>
    <x v="50"/>
    <x v="2"/>
    <x v="0"/>
    <s v="NIPLE DUPLO GALVANIZADO 1&quot;"/>
    <x v="7"/>
    <x v="1"/>
    <x v="879"/>
    <x v="161"/>
    <x v="1671"/>
    <x v="1274"/>
    <n v="12.04"/>
    <x v="122"/>
    <s v="fev-2026"/>
    <x v="8"/>
    <x v="3"/>
    <x v="1"/>
    <x v="1"/>
    <x v="140"/>
    <s v="ENTREGUE"/>
    <x v="1"/>
    <m/>
  </r>
  <r>
    <d v="2026-02-10T00:00:00"/>
    <x v="50"/>
    <x v="2"/>
    <x v="0"/>
    <s v="LUVA GALVANIZADA FÊMEA /FÊMEA 1.1/4&quot;"/>
    <x v="14"/>
    <x v="1"/>
    <x v="879"/>
    <x v="161"/>
    <x v="1672"/>
    <x v="1275"/>
    <n v="45.35"/>
    <x v="122"/>
    <s v="fev-2026"/>
    <x v="8"/>
    <x v="3"/>
    <x v="1"/>
    <x v="1"/>
    <x v="140"/>
    <s v="ENTREGUE"/>
    <x v="1"/>
    <m/>
  </r>
  <r>
    <d v="2026-02-10T00:00:00"/>
    <x v="50"/>
    <x v="2"/>
    <x v="0"/>
    <s v="FUTURA FUTURIT ESM SINT.BRILHO VERDE FOLHA 900ML"/>
    <x v="1"/>
    <x v="1"/>
    <x v="880"/>
    <x v="13"/>
    <x v="1629"/>
    <x v="367"/>
    <n v="35"/>
    <x v="122"/>
    <s v="fev-2026"/>
    <x v="5"/>
    <x v="0"/>
    <x v="0"/>
    <x v="1"/>
    <x v="140"/>
    <s v="ENTREGUE"/>
    <x v="1"/>
    <m/>
  </r>
  <r>
    <d v="2026-02-10T00:00:00"/>
    <x v="50"/>
    <x v="2"/>
    <x v="0"/>
    <s v="FUTURA FUTURIT ESM SINT.BRILHO VERMELHO 900ML"/>
    <x v="1"/>
    <x v="1"/>
    <x v="880"/>
    <x v="13"/>
    <x v="1315"/>
    <x v="367"/>
    <n v="35"/>
    <x v="122"/>
    <s v="fev-2026"/>
    <x v="5"/>
    <x v="0"/>
    <x v="0"/>
    <x v="1"/>
    <x v="140"/>
    <s v="ENTREGUE"/>
    <x v="1"/>
    <m/>
  </r>
  <r>
    <d v="2026-02-10T00:00:00"/>
    <x v="50"/>
    <x v="2"/>
    <x v="0"/>
    <s v="MICROCONCRETO FLUIDO"/>
    <x v="1"/>
    <x v="0"/>
    <x v="881"/>
    <x v="22"/>
    <x v="1673"/>
    <x v="1276"/>
    <n v="45.9"/>
    <x v="122"/>
    <s v="fev-2026"/>
    <x v="1"/>
    <x v="0"/>
    <x v="1"/>
    <x v="4"/>
    <x v="141"/>
    <s v="ENTREGUE"/>
    <x v="1"/>
    <m/>
  </r>
  <r>
    <d v="2026-02-10T00:00:00"/>
    <x v="50"/>
    <x v="2"/>
    <x v="0"/>
    <s v="SACO DE ENTULHO"/>
    <x v="0"/>
    <x v="1"/>
    <x v="881"/>
    <x v="22"/>
    <x v="1674"/>
    <x v="92"/>
    <n v="40"/>
    <x v="122"/>
    <s v="fev-2026"/>
    <x v="1"/>
    <x v="0"/>
    <x v="1"/>
    <x v="4"/>
    <x v="141"/>
    <s v="ENTREGUE"/>
    <x v="1"/>
    <m/>
  </r>
  <r>
    <d v="2026-02-10T00:00:00"/>
    <x v="50"/>
    <x v="2"/>
    <x v="0"/>
    <s v="PAINEL METALICO DIVERSOS 1.00x1.00m"/>
    <x v="3"/>
    <x v="1"/>
    <x v="882"/>
    <x v="33"/>
    <x v="1675"/>
    <x v="695"/>
    <n v="92"/>
    <x v="122"/>
    <s v="fev-2026"/>
    <x v="3"/>
    <x v="0"/>
    <x v="0"/>
    <x v="5"/>
    <x v="142"/>
    <s v="ENTREGUE"/>
    <x v="1"/>
    <m/>
  </r>
  <r>
    <d v="2026-02-10T00:00:00"/>
    <x v="50"/>
    <x v="2"/>
    <x v="0"/>
    <s v="DIAGONAL METALICA DIVERSOS 1.41m"/>
    <x v="7"/>
    <x v="1"/>
    <x v="882"/>
    <x v="33"/>
    <x v="1676"/>
    <x v="176"/>
    <n v="6.9"/>
    <x v="122"/>
    <s v="fev-2026"/>
    <x v="3"/>
    <x v="0"/>
    <x v="0"/>
    <x v="5"/>
    <x v="142"/>
    <s v="ENTREGUE"/>
    <x v="1"/>
    <m/>
  </r>
  <r>
    <d v="2026-02-10T00:00:00"/>
    <x v="50"/>
    <x v="2"/>
    <x v="0"/>
    <s v="FRETE"/>
    <x v="1"/>
    <x v="1"/>
    <x v="882"/>
    <x v="33"/>
    <x v="32"/>
    <x v="202"/>
    <n v="40"/>
    <x v="122"/>
    <s v="fev-2026"/>
    <x v="3"/>
    <x v="0"/>
    <x v="0"/>
    <x v="5"/>
    <x v="142"/>
    <s v="ENTREGUE"/>
    <x v="1"/>
    <m/>
  </r>
  <r>
    <d v="2026-02-10T00:00:00"/>
    <x v="50"/>
    <x v="2"/>
    <x v="0"/>
    <s v="AMANCO ADAPT. CURTO SOLD. 75X2.1/2"/>
    <x v="7"/>
    <x v="1"/>
    <x v="883"/>
    <x v="3"/>
    <x v="1509"/>
    <x v="1163"/>
    <n v="35.24"/>
    <x v="122"/>
    <s v="fev-2026"/>
    <x v="3"/>
    <x v="0"/>
    <x v="1"/>
    <x v="2"/>
    <x v="143"/>
    <s v="ENTREGUE"/>
    <x v="1"/>
    <m/>
  </r>
  <r>
    <d v="2026-02-10T00:00:00"/>
    <x v="50"/>
    <x v="2"/>
    <x v="0"/>
    <s v="AMANCO JOELHO 90 SOLD. 75MM"/>
    <x v="7"/>
    <x v="1"/>
    <x v="883"/>
    <x v="3"/>
    <x v="1677"/>
    <x v="1277"/>
    <n v="148.08000000000001"/>
    <x v="122"/>
    <s v="fev-2026"/>
    <x v="3"/>
    <x v="0"/>
    <x v="1"/>
    <x v="2"/>
    <x v="143"/>
    <s v="ENTREGUE"/>
    <x v="1"/>
    <m/>
  </r>
  <r>
    <d v="2026-02-10T00:00:00"/>
    <x v="50"/>
    <x v="2"/>
    <x v="0"/>
    <s v="AMANCO LUVA SOLD. 75MM"/>
    <x v="1"/>
    <x v="1"/>
    <x v="883"/>
    <x v="3"/>
    <x v="1510"/>
    <x v="1164"/>
    <n v="16.96"/>
    <x v="122"/>
    <s v="fev-2026"/>
    <x v="3"/>
    <x v="0"/>
    <x v="1"/>
    <x v="2"/>
    <x v="143"/>
    <s v="ENTREGUE"/>
    <x v="1"/>
    <m/>
  </r>
  <r>
    <d v="2026-02-10T00:00:00"/>
    <x v="50"/>
    <x v="2"/>
    <x v="0"/>
    <s v="AMANCO REGISTRO ESF. SOLD. MONOBLOCO 32MM"/>
    <x v="1"/>
    <x v="1"/>
    <x v="883"/>
    <x v="3"/>
    <x v="1678"/>
    <x v="360"/>
    <n v="15.82"/>
    <x v="122"/>
    <s v="fev-2026"/>
    <x v="3"/>
    <x v="0"/>
    <x v="1"/>
    <x v="2"/>
    <x v="143"/>
    <s v="ENTREGUE"/>
    <x v="1"/>
    <m/>
  </r>
  <r>
    <d v="2026-02-10T00:00:00"/>
    <x v="50"/>
    <x v="2"/>
    <x v="0"/>
    <s v="AMANCO JOELHO 90 SOLD. 32MM"/>
    <x v="1"/>
    <x v="1"/>
    <x v="883"/>
    <x v="3"/>
    <x v="1679"/>
    <x v="1278"/>
    <n v="1.89"/>
    <x v="122"/>
    <s v="fev-2026"/>
    <x v="3"/>
    <x v="0"/>
    <x v="1"/>
    <x v="2"/>
    <x v="143"/>
    <s v="ENTREGUE"/>
    <x v="1"/>
    <m/>
  </r>
  <r>
    <d v="2026-02-10T00:00:00"/>
    <x v="50"/>
    <x v="2"/>
    <x v="0"/>
    <s v="AMANCO ADAPT. CURTO SOLD. 32X1"/>
    <x v="1"/>
    <x v="1"/>
    <x v="883"/>
    <x v="3"/>
    <x v="1680"/>
    <x v="49"/>
    <n v="1.52"/>
    <x v="122"/>
    <s v="fev-2026"/>
    <x v="3"/>
    <x v="0"/>
    <x v="1"/>
    <x v="2"/>
    <x v="143"/>
    <s v="ENTREGUE"/>
    <x v="1"/>
    <m/>
  </r>
  <r>
    <d v="2026-02-10T00:00:00"/>
    <x v="50"/>
    <x v="2"/>
    <x v="0"/>
    <s v="FIRLON VEDA ROSCA 18MM X 50MT"/>
    <x v="7"/>
    <x v="1"/>
    <x v="883"/>
    <x v="3"/>
    <x v="1681"/>
    <x v="1279"/>
    <n v="12.58"/>
    <x v="122"/>
    <s v="fev-2026"/>
    <x v="3"/>
    <x v="0"/>
    <x v="1"/>
    <x v="2"/>
    <x v="143"/>
    <s v="ENTREGUE"/>
    <x v="1"/>
    <m/>
  </r>
  <r>
    <d v="2026-02-10T00:00:00"/>
    <x v="50"/>
    <x v="2"/>
    <x v="0"/>
    <s v="ESTOPA ENCANADOR CANHAMO 1KG"/>
    <x v="1"/>
    <x v="1"/>
    <x v="883"/>
    <x v="3"/>
    <x v="1682"/>
    <x v="1280"/>
    <n v="74.28"/>
    <x v="122"/>
    <s v="fev-2026"/>
    <x v="3"/>
    <x v="0"/>
    <x v="1"/>
    <x v="2"/>
    <x v="143"/>
    <s v="ENTREGUE"/>
    <x v="1"/>
    <m/>
  </r>
  <r>
    <d v="2026-02-10T00:00:00"/>
    <x v="50"/>
    <x v="2"/>
    <x v="0"/>
    <s v="TIGRE ROLO DE ESPUMA 90MM POLIESTER"/>
    <x v="7"/>
    <x v="1"/>
    <x v="883"/>
    <x v="3"/>
    <x v="1683"/>
    <x v="1281"/>
    <n v="7.18"/>
    <x v="122"/>
    <s v="fev-2026"/>
    <x v="3"/>
    <x v="0"/>
    <x v="1"/>
    <x v="2"/>
    <x v="143"/>
    <s v="ENTREGUE"/>
    <x v="1"/>
    <m/>
  </r>
  <r>
    <d v="2026-02-10T00:00:00"/>
    <x v="50"/>
    <x v="2"/>
    <x v="0"/>
    <s v="GARDEN TORN.BOIA 1&quot; B.PLAST.11352PE"/>
    <x v="1"/>
    <x v="1"/>
    <x v="883"/>
    <x v="3"/>
    <x v="1684"/>
    <x v="1282"/>
    <n v="94.64"/>
    <x v="122"/>
    <s v="fev-2026"/>
    <x v="3"/>
    <x v="0"/>
    <x v="1"/>
    <x v="2"/>
    <x v="143"/>
    <s v="ENTREGUE"/>
    <x v="1"/>
    <m/>
  </r>
  <r>
    <d v="2026-02-11T00:00:00"/>
    <x v="27"/>
    <x v="2"/>
    <x v="0"/>
    <s v="TELA ALAMBRADO MALHA 2&quot; FIO 12 GALV. C:30,000  A: 1,700"/>
    <x v="154"/>
    <x v="8"/>
    <x v="884"/>
    <x v="50"/>
    <x v="295"/>
    <x v="178"/>
    <n v="1290.3"/>
    <x v="123"/>
    <s v="fev-2026"/>
    <x v="3"/>
    <x v="0"/>
    <x v="1"/>
    <x v="8"/>
    <x v="144"/>
    <s v="ENTREGUE"/>
    <x v="1"/>
    <m/>
  </r>
  <r>
    <d v="2026-02-11T00:00:00"/>
    <x v="27"/>
    <x v="2"/>
    <x v="0"/>
    <s v="ARAME FIO 18 GALV."/>
    <x v="4"/>
    <x v="11"/>
    <x v="884"/>
    <x v="50"/>
    <x v="296"/>
    <x v="101"/>
    <n v="75"/>
    <x v="123"/>
    <s v="fev-2026"/>
    <x v="3"/>
    <x v="0"/>
    <x v="1"/>
    <x v="8"/>
    <x v="144"/>
    <s v="ENTREGUE"/>
    <x v="1"/>
    <m/>
  </r>
  <r>
    <d v="2026-02-11T00:00:00"/>
    <x v="27"/>
    <x v="2"/>
    <x v="0"/>
    <s v="TB RD 50,80 X 1,55 MM (2&quot;) GALV"/>
    <x v="9"/>
    <x v="5"/>
    <x v="885"/>
    <x v="25"/>
    <x v="142"/>
    <x v="1283"/>
    <n v="624"/>
    <x v="123"/>
    <s v="fev-2026"/>
    <x v="13"/>
    <x v="0"/>
    <x v="1"/>
    <x v="8"/>
    <x v="144"/>
    <s v="ENTREGUE"/>
    <x v="1"/>
    <m/>
  </r>
  <r>
    <d v="2026-02-11T00:00:00"/>
    <x v="27"/>
    <x v="2"/>
    <x v="0"/>
    <s v="TB RD 31,75 X 1,55 MM (1.1/4&quot;) GALV"/>
    <x v="17"/>
    <x v="5"/>
    <x v="885"/>
    <x v="25"/>
    <x v="450"/>
    <x v="1207"/>
    <n v="744"/>
    <x v="123"/>
    <s v="fev-2026"/>
    <x v="13"/>
    <x v="0"/>
    <x v="1"/>
    <x v="8"/>
    <x v="144"/>
    <s v="ENTREGUE"/>
    <x v="1"/>
    <m/>
  </r>
  <r>
    <d v="2026-02-11T00:00:00"/>
    <x v="27"/>
    <x v="2"/>
    <x v="0"/>
    <s v="ELETRODO 2,50 KG"/>
    <x v="14"/>
    <x v="11"/>
    <x v="885"/>
    <x v="25"/>
    <x v="101"/>
    <x v="109"/>
    <n v="100"/>
    <x v="123"/>
    <s v="fev-2026"/>
    <x v="13"/>
    <x v="0"/>
    <x v="1"/>
    <x v="8"/>
    <x v="144"/>
    <s v="ENTREGUE"/>
    <x v="1"/>
    <m/>
  </r>
  <r>
    <d v="2026-02-11T00:00:00"/>
    <x v="30"/>
    <x v="2"/>
    <x v="0"/>
    <s v="CALHA 2X32W 150005"/>
    <x v="4"/>
    <x v="1"/>
    <x v="886"/>
    <x v="28"/>
    <x v="104"/>
    <x v="105"/>
    <n v="159"/>
    <x v="123"/>
    <s v="fev-2026"/>
    <x v="3"/>
    <x v="0"/>
    <x v="1"/>
    <x v="1"/>
    <x v="143"/>
    <s v="ENTREGUE"/>
    <x v="1"/>
    <m/>
  </r>
  <r>
    <d v="2026-02-11T00:00:00"/>
    <x v="30"/>
    <x v="2"/>
    <x v="0"/>
    <s v="LAMP. TUBO LED 20,5W 6500K T8 BIV TASCHIBRA"/>
    <x v="9"/>
    <x v="1"/>
    <x v="886"/>
    <x v="28"/>
    <x v="105"/>
    <x v="340"/>
    <n v="51"/>
    <x v="123"/>
    <s v="fev-2026"/>
    <x v="3"/>
    <x v="0"/>
    <x v="1"/>
    <x v="1"/>
    <x v="143"/>
    <s v="ENTREGUE"/>
    <x v="1"/>
    <m/>
  </r>
  <r>
    <d v="2026-02-11T00:00:00"/>
    <x v="27"/>
    <x v="2"/>
    <x v="0"/>
    <s v="FUTURA FUNDO GALVANIZADO 3,6L"/>
    <x v="1"/>
    <x v="6"/>
    <x v="887"/>
    <x v="13"/>
    <x v="838"/>
    <x v="701"/>
    <n v="129.9"/>
    <x v="123"/>
    <s v="fev-2026"/>
    <x v="5"/>
    <x v="0"/>
    <x v="1"/>
    <x v="1"/>
    <x v="143"/>
    <s v="ENTREGUE"/>
    <x v="1"/>
    <m/>
  </r>
  <r>
    <d v="2026-02-11T00:00:00"/>
    <x v="27"/>
    <x v="2"/>
    <x v="0"/>
    <s v="CABO FLEX MEGAMAX 4,00 MM AZUL"/>
    <x v="7"/>
    <x v="9"/>
    <x v="888"/>
    <x v="30"/>
    <x v="1685"/>
    <x v="1284"/>
    <n v="806"/>
    <x v="123"/>
    <s v="fev-2026"/>
    <x v="16"/>
    <x v="0"/>
    <x v="1"/>
    <x v="2"/>
    <x v="141"/>
    <s v="ENTREGUE"/>
    <x v="1"/>
    <m/>
  </r>
  <r>
    <d v="2026-02-11T00:00:00"/>
    <x v="27"/>
    <x v="2"/>
    <x v="0"/>
    <s v="CABO FLEX MEGAMAX 4,00 MM PRETO"/>
    <x v="7"/>
    <x v="9"/>
    <x v="888"/>
    <x v="30"/>
    <x v="929"/>
    <x v="1284"/>
    <n v="806"/>
    <x v="123"/>
    <s v="fev-2026"/>
    <x v="16"/>
    <x v="0"/>
    <x v="1"/>
    <x v="2"/>
    <x v="141"/>
    <s v="ENTREGUE"/>
    <x v="1"/>
    <m/>
  </r>
  <r>
    <d v="2026-02-11T00:00:00"/>
    <x v="27"/>
    <x v="2"/>
    <x v="0"/>
    <s v="COND.FLEXIVEL METALICO DELCAFLEX PR C C/30M 3/4RL"/>
    <x v="1"/>
    <x v="9"/>
    <x v="888"/>
    <x v="30"/>
    <x v="604"/>
    <x v="1285"/>
    <n v="241.9"/>
    <x v="123"/>
    <s v="fev-2026"/>
    <x v="16"/>
    <x v="0"/>
    <x v="1"/>
    <x v="2"/>
    <x v="141"/>
    <s v="ENTREGUE"/>
    <x v="1"/>
    <m/>
  </r>
  <r>
    <d v="2026-02-11T00:00:00"/>
    <x v="27"/>
    <x v="2"/>
    <x v="0"/>
    <s v="CONDUITE CORRUG PRETO VOTODUTO C/GUIA A 3/4"/>
    <x v="1"/>
    <x v="1"/>
    <x v="888"/>
    <x v="30"/>
    <x v="1686"/>
    <x v="1286"/>
    <n v="68.95"/>
    <x v="123"/>
    <s v="fev-2026"/>
    <x v="16"/>
    <x v="0"/>
    <x v="1"/>
    <x v="2"/>
    <x v="141"/>
    <s v="ENTREGUE"/>
    <x v="1"/>
    <m/>
  </r>
  <r>
    <d v="2026-02-11T00:00:00"/>
    <x v="27"/>
    <x v="2"/>
    <x v="0"/>
    <s v="CONDUITE PRE-ZINCADO B LEVE 3/4"/>
    <x v="70"/>
    <x v="5"/>
    <x v="888"/>
    <x v="30"/>
    <x v="154"/>
    <x v="0"/>
    <n v="451.5"/>
    <x v="123"/>
    <s v="fev-2026"/>
    <x v="16"/>
    <x v="0"/>
    <x v="1"/>
    <x v="2"/>
    <x v="141"/>
    <s v="ENTREGUE"/>
    <x v="1"/>
    <m/>
  </r>
  <r>
    <d v="2026-02-11T00:00:00"/>
    <x v="27"/>
    <x v="2"/>
    <x v="0"/>
    <s v="DAISA DAILET MULTIPLO S/TAMPA A 3/4 034X"/>
    <x v="0"/>
    <x v="1"/>
    <x v="888"/>
    <x v="30"/>
    <x v="156"/>
    <x v="322"/>
    <n v="136"/>
    <x v="123"/>
    <s v="fev-2026"/>
    <x v="16"/>
    <x v="0"/>
    <x v="1"/>
    <x v="2"/>
    <x v="141"/>
    <s v="ENTREGUE"/>
    <x v="1"/>
    <m/>
  </r>
  <r>
    <d v="2026-02-11T00:00:00"/>
    <x v="27"/>
    <x v="2"/>
    <x v="0"/>
    <s v="DAISA UNIDUT 08 CONICO 3/4 UCN034C-PB"/>
    <x v="24"/>
    <x v="1"/>
    <x v="888"/>
    <x v="30"/>
    <x v="159"/>
    <x v="320"/>
    <n v="100"/>
    <x v="123"/>
    <s v="fev-2026"/>
    <x v="16"/>
    <x v="0"/>
    <x v="1"/>
    <x v="2"/>
    <x v="141"/>
    <s v="ENTREGUE"/>
    <x v="1"/>
    <m/>
  </r>
  <r>
    <d v="2026-02-11T00:00:00"/>
    <x v="27"/>
    <x v="2"/>
    <x v="0"/>
    <s v="DAISA UNIDUT 35 RETO B 3/4 URN034C"/>
    <x v="0"/>
    <x v="1"/>
    <x v="888"/>
    <x v="30"/>
    <x v="160"/>
    <x v="748"/>
    <n v="64"/>
    <x v="123"/>
    <s v="fev-2026"/>
    <x v="16"/>
    <x v="0"/>
    <x v="1"/>
    <x v="2"/>
    <x v="141"/>
    <s v="ENTREGUE"/>
    <x v="1"/>
    <m/>
  </r>
  <r>
    <d v="2026-02-11T00:00:00"/>
    <x v="27"/>
    <x v="2"/>
    <x v="0"/>
    <s v="PARAF.MAD.CH F.PHILIPS 4,5 X45 ZI C/BUCHA 08 C/200"/>
    <x v="1"/>
    <x v="1"/>
    <x v="888"/>
    <x v="30"/>
    <x v="1687"/>
    <x v="524"/>
    <n v="36.9"/>
    <x v="123"/>
    <s v="fev-2026"/>
    <x v="16"/>
    <x v="0"/>
    <x v="1"/>
    <x v="2"/>
    <x v="141"/>
    <s v="ENTREGUE"/>
    <x v="1"/>
    <m/>
  </r>
  <r>
    <d v="2026-02-11T00:00:00"/>
    <x v="27"/>
    <x v="2"/>
    <x v="0"/>
    <s v="REFLETOR LED EMPALUX 200W 6500K BIV IP66"/>
    <x v="17"/>
    <x v="1"/>
    <x v="888"/>
    <x v="30"/>
    <x v="167"/>
    <x v="1287"/>
    <n v="814.80000000000007"/>
    <x v="123"/>
    <s v="fev-2026"/>
    <x v="16"/>
    <x v="0"/>
    <x v="1"/>
    <x v="2"/>
    <x v="141"/>
    <s v="ENTREGUE"/>
    <x v="1"/>
    <m/>
  </r>
  <r>
    <d v="2026-02-11T00:00:00"/>
    <x v="30"/>
    <x v="2"/>
    <x v="0"/>
    <s v="Bucha Universal U-TB1 Nº 06 c/ Paraf. CH 4,0x45mm CZ 100"/>
    <x v="1"/>
    <x v="1"/>
    <x v="889"/>
    <x v="27"/>
    <x v="1688"/>
    <x v="1288"/>
    <n v="13.82"/>
    <x v="123"/>
    <s v="fev-2026"/>
    <x v="3"/>
    <x v="0"/>
    <x v="1"/>
    <x v="2"/>
    <x v="141"/>
    <s v="ENTREGUE"/>
    <x v="1"/>
    <m/>
  </r>
  <r>
    <d v="2026-02-11T00:00:00"/>
    <x v="30"/>
    <x v="2"/>
    <x v="0"/>
    <s v="Parafuso 4,2x13-9,5-P.Agulha(sc.c/100) | NCM: 73181400"/>
    <x v="1"/>
    <x v="1"/>
    <x v="889"/>
    <x v="27"/>
    <x v="1689"/>
    <x v="46"/>
    <n v="3.1"/>
    <x v="123"/>
    <s v="fev-2026"/>
    <x v="3"/>
    <x v="0"/>
    <x v="1"/>
    <x v="2"/>
    <x v="141"/>
    <s v="ENTREGUE"/>
    <x v="1"/>
    <m/>
  </r>
  <r>
    <d v="2026-02-11T00:00:00"/>
    <x v="30"/>
    <x v="2"/>
    <x v="0"/>
    <s v="Forro PVC Plasbil - Forro PVC-Gemini"/>
    <x v="0"/>
    <x v="1"/>
    <x v="889"/>
    <x v="27"/>
    <x v="1690"/>
    <x v="897"/>
    <n v="620.20000000000005"/>
    <x v="123"/>
    <s v="fev-2026"/>
    <x v="3"/>
    <x v="0"/>
    <x v="1"/>
    <x v="2"/>
    <x v="141"/>
    <s v="ENTREGUE"/>
    <x v="1"/>
    <m/>
  </r>
  <r>
    <d v="2026-02-11T00:00:00"/>
    <x v="30"/>
    <x v="2"/>
    <x v="0"/>
    <s v="Roda Forro-NobrePVC Plasbil - 6000mm"/>
    <x v="4"/>
    <x v="1"/>
    <x v="889"/>
    <x v="27"/>
    <x v="1691"/>
    <x v="1289"/>
    <n v="87.449999999999989"/>
    <x v="123"/>
    <s v="fev-2026"/>
    <x v="3"/>
    <x v="0"/>
    <x v="1"/>
    <x v="2"/>
    <x v="141"/>
    <s v="ENTREGUE"/>
    <x v="1"/>
    <m/>
  </r>
  <r>
    <d v="2026-02-11T00:00:00"/>
    <x v="27"/>
    <x v="2"/>
    <x v="0"/>
    <s v="TELHA OND. CRFS BRASILIT 2,44X1,10X8MM"/>
    <x v="14"/>
    <x v="1"/>
    <x v="890"/>
    <x v="2"/>
    <x v="2"/>
    <x v="2"/>
    <n v="508.75"/>
    <x v="123"/>
    <s v="fev-2026"/>
    <x v="3"/>
    <x v="0"/>
    <x v="1"/>
    <x v="2"/>
    <x v="141"/>
    <s v="ENTREGUE"/>
    <x v="1"/>
    <m/>
  </r>
  <r>
    <d v="2026-02-11T00:00:00"/>
    <x v="18"/>
    <x v="2"/>
    <x v="6"/>
    <s v="FUTURA FUTURIT ESM SINT.BRILHO GELO 3,6L"/>
    <x v="4"/>
    <x v="6"/>
    <x v="891"/>
    <x v="13"/>
    <x v="311"/>
    <x v="42"/>
    <n v="269.70000000000005"/>
    <x v="123"/>
    <s v="fev-2026"/>
    <x v="3"/>
    <x v="0"/>
    <x v="1"/>
    <x v="2"/>
    <x v="141"/>
    <s v="ENTREGUE"/>
    <x v="1"/>
    <m/>
  </r>
  <r>
    <d v="2026-02-11T00:00:00"/>
    <x v="18"/>
    <x v="2"/>
    <x v="6"/>
    <s v="FUTURA STANDARD SUPER RENDIMENTO BRANCO 18L"/>
    <x v="1"/>
    <x v="14"/>
    <x v="891"/>
    <x v="13"/>
    <x v="223"/>
    <x v="204"/>
    <n v="249.9"/>
    <x v="123"/>
    <s v="fev-2026"/>
    <x v="3"/>
    <x v="0"/>
    <x v="1"/>
    <x v="2"/>
    <x v="141"/>
    <s v="ENTREGUE"/>
    <x v="1"/>
    <m/>
  </r>
  <r>
    <d v="2026-02-12T00:00:00"/>
    <x v="27"/>
    <x v="2"/>
    <x v="1"/>
    <s v="RODA METALICA C/ ROLAMENTO DIVERSOS POLIURETANO FREIO"/>
    <x v="2"/>
    <x v="1"/>
    <x v="892"/>
    <x v="37"/>
    <x v="183"/>
    <x v="177"/>
    <n v="82.8"/>
    <x v="124"/>
    <s v="fev-2026"/>
    <x v="5"/>
    <x v="0"/>
    <x v="0"/>
    <x v="2"/>
    <x v="142"/>
    <s v="ENTREGUE"/>
    <x v="1"/>
    <m/>
  </r>
  <r>
    <d v="2026-02-12T00:00:00"/>
    <x v="27"/>
    <x v="2"/>
    <x v="1"/>
    <s v="PAINEL METALICO DIVERSOS 1.00x1.50m"/>
    <x v="26"/>
    <x v="1"/>
    <x v="892"/>
    <x v="37"/>
    <x v="203"/>
    <x v="414"/>
    <n v="184"/>
    <x v="124"/>
    <s v="fev-2026"/>
    <x v="5"/>
    <x v="0"/>
    <x v="0"/>
    <x v="2"/>
    <x v="142"/>
    <s v="ENTREGUE"/>
    <x v="1"/>
    <m/>
  </r>
  <r>
    <d v="2026-02-12T00:00:00"/>
    <x v="27"/>
    <x v="2"/>
    <x v="1"/>
    <s v="DIAGONAL METALICA DIVERSOS 2.12m"/>
    <x v="4"/>
    <x v="1"/>
    <x v="892"/>
    <x v="37"/>
    <x v="202"/>
    <x v="176"/>
    <n v="10.350000000000001"/>
    <x v="124"/>
    <s v="fev-2026"/>
    <x v="5"/>
    <x v="0"/>
    <x v="0"/>
    <x v="2"/>
    <x v="142"/>
    <s v="ENTREGUE"/>
    <x v="1"/>
    <m/>
  </r>
  <r>
    <d v="2026-02-12T00:00:00"/>
    <x v="27"/>
    <x v="2"/>
    <x v="1"/>
    <s v="PISO METALICO METALSAFE 0.30x1.50m"/>
    <x v="14"/>
    <x v="1"/>
    <x v="892"/>
    <x v="37"/>
    <x v="182"/>
    <x v="21"/>
    <n v="92"/>
    <x v="124"/>
    <s v="fev-2026"/>
    <x v="5"/>
    <x v="0"/>
    <x v="0"/>
    <x v="2"/>
    <x v="142"/>
    <s v="ENTREGUE"/>
    <x v="1"/>
    <m/>
  </r>
  <r>
    <d v="2026-02-12T00:00:00"/>
    <x v="27"/>
    <x v="2"/>
    <x v="1"/>
    <s v="GUARDA CORPO C/ PORTA DIVERSOS 1.50m"/>
    <x v="2"/>
    <x v="1"/>
    <x v="892"/>
    <x v="37"/>
    <x v="204"/>
    <x v="178"/>
    <n v="101.2"/>
    <x v="124"/>
    <s v="fev-2026"/>
    <x v="5"/>
    <x v="0"/>
    <x v="0"/>
    <x v="2"/>
    <x v="142"/>
    <s v="ENTREGUE"/>
    <x v="1"/>
    <m/>
  </r>
  <r>
    <d v="2026-02-12T00:00:00"/>
    <x v="27"/>
    <x v="2"/>
    <x v="1"/>
    <s v="BARRA LIGACAO METALSAFE 1.50m A"/>
    <x v="7"/>
    <x v="1"/>
    <x v="892"/>
    <x v="37"/>
    <x v="205"/>
    <x v="176"/>
    <n v="6.9"/>
    <x v="124"/>
    <s v="fev-2026"/>
    <x v="5"/>
    <x v="0"/>
    <x v="0"/>
    <x v="2"/>
    <x v="142"/>
    <s v="ENTREGUE"/>
    <x v="1"/>
    <m/>
  </r>
  <r>
    <d v="2026-02-12T00:00:00"/>
    <x v="27"/>
    <x v="2"/>
    <x v="1"/>
    <s v="ESCADA METALICA DIVERSOS 2.00m"/>
    <x v="2"/>
    <x v="1"/>
    <x v="892"/>
    <x v="37"/>
    <x v="221"/>
    <x v="178"/>
    <n v="101.2"/>
    <x v="124"/>
    <s v="fev-2026"/>
    <x v="5"/>
    <x v="0"/>
    <x v="0"/>
    <x v="2"/>
    <x v="142"/>
    <s v="ENTREGUE"/>
    <x v="1"/>
    <m/>
  </r>
  <r>
    <d v="2026-02-12T00:00:00"/>
    <x v="27"/>
    <x v="2"/>
    <x v="1"/>
    <s v="FRETE"/>
    <x v="1"/>
    <x v="1"/>
    <x v="892"/>
    <x v="37"/>
    <x v="32"/>
    <x v="202"/>
    <n v="40"/>
    <x v="124"/>
    <s v="fev-2026"/>
    <x v="5"/>
    <x v="0"/>
    <x v="0"/>
    <x v="2"/>
    <x v="142"/>
    <s v="ENTREGUE"/>
    <x v="1"/>
    <m/>
  </r>
  <r>
    <d v="2026-02-19T00:00:00"/>
    <x v="27"/>
    <x v="2"/>
    <x v="0"/>
    <s v="Galão 3,6l Coral (cor alumínio ) "/>
    <x v="1"/>
    <x v="6"/>
    <x v="893"/>
    <x v="77"/>
    <x v="1692"/>
    <x v="1290"/>
    <n v="226"/>
    <x v="125"/>
    <s v="fev-2026"/>
    <x v="1"/>
    <x v="2"/>
    <x v="1"/>
    <x v="1"/>
    <x v="145"/>
    <s v="ENTREGUE"/>
    <x v="1"/>
    <m/>
  </r>
  <r>
    <d v="2026-02-19T00:00:00"/>
    <x v="50"/>
    <x v="2"/>
    <x v="1"/>
    <s v="CAÇAMBA "/>
    <x v="1"/>
    <x v="1"/>
    <x v="894"/>
    <x v="108"/>
    <x v="214"/>
    <x v="43"/>
    <n v="350"/>
    <x v="125"/>
    <s v="fev-2026"/>
    <x v="5"/>
    <x v="2"/>
    <x v="0"/>
    <x v="2"/>
    <x v="146"/>
    <s v="ENTREGUE"/>
    <x v="1"/>
    <m/>
  </r>
  <r>
    <d v="2026-02-19T00:00:00"/>
    <x v="9"/>
    <x v="1"/>
    <x v="6"/>
    <s v="FENIX 1001/23 ROLO LA MEGA SUPERWASH 23CM"/>
    <x v="7"/>
    <x v="1"/>
    <x v="895"/>
    <x v="13"/>
    <x v="695"/>
    <x v="191"/>
    <n v="59.8"/>
    <x v="125"/>
    <s v="fev-2026"/>
    <x v="3"/>
    <x v="0"/>
    <x v="0"/>
    <x v="1"/>
    <x v="145"/>
    <s v="ENTREGUE"/>
    <x v="1"/>
    <m/>
  </r>
  <r>
    <d v="2026-02-19T00:00:00"/>
    <x v="9"/>
    <x v="1"/>
    <x v="6"/>
    <s v="FENIX 3501/23 SUPORTE DE PRESSAO REFORCADO P/ ROLO 23CM"/>
    <x v="7"/>
    <x v="1"/>
    <x v="895"/>
    <x v="13"/>
    <x v="310"/>
    <x v="41"/>
    <n v="9.98"/>
    <x v="125"/>
    <s v="fev-2026"/>
    <x v="3"/>
    <x v="0"/>
    <x v="0"/>
    <x v="1"/>
    <x v="145"/>
    <s v="ENTREGUE"/>
    <x v="1"/>
    <m/>
  </r>
  <r>
    <d v="2026-02-19T00:00:00"/>
    <x v="9"/>
    <x v="1"/>
    <x v="6"/>
    <s v="FUTURA STANDARD SUPER RENDIMENTO BRANCO 18L"/>
    <x v="7"/>
    <x v="14"/>
    <x v="895"/>
    <x v="13"/>
    <x v="223"/>
    <x v="204"/>
    <n v="499.8"/>
    <x v="125"/>
    <s v="fev-2026"/>
    <x v="3"/>
    <x v="0"/>
    <x v="0"/>
    <x v="1"/>
    <x v="145"/>
    <s v="ENTREGUE"/>
    <x v="1"/>
    <m/>
  </r>
  <r>
    <d v="2026-02-19T00:00:00"/>
    <x v="50"/>
    <x v="2"/>
    <x v="0"/>
    <s v="SACO DE ENTULHO"/>
    <x v="11"/>
    <x v="1"/>
    <x v="896"/>
    <x v="22"/>
    <x v="1674"/>
    <x v="92"/>
    <n v="200"/>
    <x v="125"/>
    <s v="fev-2026"/>
    <x v="9"/>
    <x v="0"/>
    <x v="1"/>
    <x v="1"/>
    <x v="145"/>
    <s v="ENTREGUE"/>
    <x v="1"/>
    <m/>
  </r>
  <r>
    <d v="2006-02-23T00:00:00"/>
    <x v="34"/>
    <x v="2"/>
    <x v="4"/>
    <s v="CABO FLEX HEPR ATOX 1KV 95MM AZ CL"/>
    <x v="109"/>
    <x v="8"/>
    <x v="897"/>
    <x v="5"/>
    <x v="1387"/>
    <x v="1291"/>
    <n v="2095.7999999999997"/>
    <x v="126"/>
    <s v="fev-2026"/>
    <x v="16"/>
    <x v="0"/>
    <x v="0"/>
    <x v="1"/>
    <x v="147"/>
    <s v="ENTREGUE"/>
    <x v="1"/>
    <m/>
  </r>
  <r>
    <d v="2006-02-23T00:00:00"/>
    <x v="46"/>
    <x v="1"/>
    <x v="0"/>
    <s v="INCOLOR 3MM – SO CORTADO 14,5x87,5 12 peças _x000a_15,0x86,0 24 peças _x000a_14,5x86,0 12 peças _x000a_15,0x84,5 24 peças"/>
    <x v="1"/>
    <x v="1"/>
    <x v="898"/>
    <x v="61"/>
    <x v="1693"/>
    <x v="1292"/>
    <n v="964"/>
    <x v="126"/>
    <s v="fev-2026"/>
    <x v="3"/>
    <x v="0"/>
    <x v="1"/>
    <x v="6"/>
    <x v="148"/>
    <s v="ENTREGUE"/>
    <x v="1"/>
    <m/>
  </r>
  <r>
    <d v="2006-02-23T00:00:00"/>
    <x v="46"/>
    <x v="1"/>
    <x v="0"/>
    <s v="MASSA CINZA"/>
    <x v="15"/>
    <x v="11"/>
    <x v="898"/>
    <x v="61"/>
    <x v="358"/>
    <x v="113"/>
    <n v="300"/>
    <x v="126"/>
    <s v="fev-2026"/>
    <x v="3"/>
    <x v="0"/>
    <x v="1"/>
    <x v="6"/>
    <x v="148"/>
    <s v="ENTREGUE"/>
    <x v="1"/>
    <m/>
  </r>
  <r>
    <d v="2026-02-23T00:00:00"/>
    <x v="46"/>
    <x v="1"/>
    <x v="0"/>
    <s v="INSTALAÇÃO DE VIDROS"/>
    <x v="1"/>
    <x v="1"/>
    <x v="899"/>
    <x v="157"/>
    <x v="1694"/>
    <x v="1293"/>
    <n v="2230"/>
    <x v="126"/>
    <s v="fev-2026"/>
    <x v="20"/>
    <x v="0"/>
    <x v="0"/>
    <x v="14"/>
    <x v="149"/>
    <s v="ENTREGUE"/>
    <x v="1"/>
    <m/>
  </r>
  <r>
    <d v="2026-02-24T00:00:00"/>
    <x v="50"/>
    <x v="2"/>
    <x v="0"/>
    <s v="BRASFORT PARAFUSO C/BUCHA 8 C/6"/>
    <x v="2"/>
    <x v="1"/>
    <x v="900"/>
    <x v="30"/>
    <x v="830"/>
    <x v="692"/>
    <n v="14.8"/>
    <x v="127"/>
    <s v="fev-2026"/>
    <x v="3"/>
    <x v="0"/>
    <x v="1"/>
    <x v="2"/>
    <x v="150"/>
    <s v="ENTREGUE"/>
    <x v="1"/>
    <m/>
  </r>
  <r>
    <d v="2026-02-24T00:00:00"/>
    <x v="50"/>
    <x v="2"/>
    <x v="0"/>
    <s v="CAIXA INSPECAO PVC 08 X 150MM RAYCON DR122"/>
    <x v="7"/>
    <x v="1"/>
    <x v="900"/>
    <x v="30"/>
    <x v="152"/>
    <x v="719"/>
    <n v="30.8"/>
    <x v="127"/>
    <s v="fev-2026"/>
    <x v="3"/>
    <x v="0"/>
    <x v="1"/>
    <x v="2"/>
    <x v="150"/>
    <s v="ENTREGUE"/>
    <x v="1"/>
    <m/>
  </r>
  <r>
    <d v="2026-02-24T00:00:00"/>
    <x v="50"/>
    <x v="2"/>
    <x v="0"/>
    <s v="CONECTOR METALICO MCI COBRE 70 MM"/>
    <x v="9"/>
    <x v="1"/>
    <x v="900"/>
    <x v="30"/>
    <x v="1695"/>
    <x v="438"/>
    <n v="83.4"/>
    <x v="127"/>
    <s v="fev-2026"/>
    <x v="3"/>
    <x v="0"/>
    <x v="1"/>
    <x v="2"/>
    <x v="150"/>
    <s v="ENTREGUE"/>
    <x v="1"/>
    <m/>
  </r>
  <r>
    <d v="2026-02-24T00:00:00"/>
    <x v="50"/>
    <x v="2"/>
    <x v="0"/>
    <s v="HASTE TERRA OLIVO 5/8 X 2,40 (12,30MM)"/>
    <x v="7"/>
    <x v="1"/>
    <x v="900"/>
    <x v="30"/>
    <x v="1696"/>
    <x v="191"/>
    <n v="59.8"/>
    <x v="127"/>
    <s v="fev-2026"/>
    <x v="3"/>
    <x v="0"/>
    <x v="1"/>
    <x v="2"/>
    <x v="150"/>
    <s v="ENTREGUE"/>
    <x v="1"/>
    <m/>
  </r>
  <r>
    <d v="2026-02-24T00:00:00"/>
    <x v="50"/>
    <x v="2"/>
    <x v="0"/>
    <s v="PRESILHA DE COBRE P/CABO RAYCON DR125"/>
    <x v="0"/>
    <x v="1"/>
    <x v="900"/>
    <x v="30"/>
    <x v="1697"/>
    <x v="95"/>
    <n v="42"/>
    <x v="127"/>
    <s v="fev-2026"/>
    <x v="3"/>
    <x v="0"/>
    <x v="1"/>
    <x v="2"/>
    <x v="150"/>
    <s v="ENTREGUE"/>
    <x v="1"/>
    <m/>
  </r>
  <r>
    <d v="2026-02-24T00:00:00"/>
    <x v="50"/>
    <x v="2"/>
    <x v="0"/>
    <s v="TAMPA GALVANIZADA P/CX DE INSP PVC RAYCON 08"/>
    <x v="7"/>
    <x v="1"/>
    <x v="900"/>
    <x v="30"/>
    <x v="168"/>
    <x v="1294"/>
    <n v="58.6"/>
    <x v="127"/>
    <s v="fev-2026"/>
    <x v="3"/>
    <x v="0"/>
    <x v="1"/>
    <x v="2"/>
    <x v="150"/>
    <s v="ENTREGUE"/>
    <x v="1"/>
    <m/>
  </r>
  <r>
    <d v="2026-02-24T00:00:00"/>
    <x v="50"/>
    <x v="2"/>
    <x v="0"/>
    <s v="FUTURA FUNDO GALVANIZADO 3,6L"/>
    <x v="1"/>
    <x v="6"/>
    <x v="901"/>
    <x v="13"/>
    <x v="838"/>
    <x v="701"/>
    <n v="129.9"/>
    <x v="127"/>
    <s v="fev-2026"/>
    <x v="3"/>
    <x v="0"/>
    <x v="1"/>
    <x v="2"/>
    <x v="150"/>
    <s v="ENTREGUE"/>
    <x v="1"/>
    <m/>
  </r>
  <r>
    <d v="2026-02-24T00:00:00"/>
    <x v="50"/>
    <x v="2"/>
    <x v="0"/>
    <s v="FUTURA FUTURIT ESM SINT.BRILHO MARROM 3,6L"/>
    <x v="1"/>
    <x v="6"/>
    <x v="901"/>
    <x v="13"/>
    <x v="1698"/>
    <x v="42"/>
    <n v="89.9"/>
    <x v="127"/>
    <s v="fev-2026"/>
    <x v="3"/>
    <x v="0"/>
    <x v="1"/>
    <x v="2"/>
    <x v="150"/>
    <s v="ENTREGUE"/>
    <x v="1"/>
    <m/>
  </r>
  <r>
    <d v="2026-02-24T00:00:00"/>
    <x v="50"/>
    <x v="2"/>
    <x v="0"/>
    <s v="FUTURA FUTURIT ESM SINT. PREMIUM ALUMINIO 3,6L"/>
    <x v="1"/>
    <x v="6"/>
    <x v="901"/>
    <x v="13"/>
    <x v="1699"/>
    <x v="303"/>
    <n v="169.9"/>
    <x v="127"/>
    <s v="fev-2026"/>
    <x v="3"/>
    <x v="0"/>
    <x v="1"/>
    <x v="2"/>
    <x v="150"/>
    <s v="ENTREGUE"/>
    <x v="1"/>
    <m/>
  </r>
  <r>
    <d v="2026-02-24T00:00:00"/>
    <x v="4"/>
    <x v="2"/>
    <x v="0"/>
    <s v="CABO FLEX HEPR ATOX 1KV 70MM PT"/>
    <x v="77"/>
    <x v="8"/>
    <x v="902"/>
    <x v="145"/>
    <x v="1700"/>
    <x v="1295"/>
    <n v="2030.4"/>
    <x v="127"/>
    <s v="fev-2026"/>
    <x v="16"/>
    <x v="0"/>
    <x v="0"/>
    <x v="2"/>
    <x v="150"/>
    <s v="ENTREGUE"/>
    <x v="1"/>
    <m/>
  </r>
  <r>
    <d v="2026-02-24T00:00:00"/>
    <x v="4"/>
    <x v="2"/>
    <x v="0"/>
    <s v="CABO FLEX HEPR ATOX 1KV 70MM AZ CL"/>
    <x v="41"/>
    <x v="8"/>
    <x v="902"/>
    <x v="145"/>
    <x v="1701"/>
    <x v="1295"/>
    <n v="676.80000000000007"/>
    <x v="127"/>
    <s v="fev-2026"/>
    <x v="16"/>
    <x v="0"/>
    <x v="0"/>
    <x v="2"/>
    <x v="150"/>
    <s v="ENTREGUE"/>
    <x v="1"/>
    <m/>
  </r>
  <r>
    <d v="2026-02-24T00:00:00"/>
    <x v="4"/>
    <x v="2"/>
    <x v="0"/>
    <s v="TERMINAL COMPRESSAO 70MM 1F1C M10"/>
    <x v="17"/>
    <x v="1"/>
    <x v="903"/>
    <x v="5"/>
    <x v="813"/>
    <x v="1296"/>
    <n v="129.60000000000002"/>
    <x v="127"/>
    <s v="fev-2026"/>
    <x v="3"/>
    <x v="0"/>
    <x v="0"/>
    <x v="2"/>
    <x v="150"/>
    <s v="ENTREGUE"/>
    <x v="1"/>
    <m/>
  </r>
  <r>
    <d v="2026-02-24T00:00:00"/>
    <x v="4"/>
    <x v="2"/>
    <x v="0"/>
    <s v="CONECTOR SPLIT BOLT 70MM"/>
    <x v="7"/>
    <x v="1"/>
    <x v="903"/>
    <x v="5"/>
    <x v="1702"/>
    <x v="1297"/>
    <n v="45.2"/>
    <x v="127"/>
    <s v="fev-2026"/>
    <x v="3"/>
    <x v="0"/>
    <x v="0"/>
    <x v="2"/>
    <x v="150"/>
    <s v="ENTREGUE"/>
    <x v="1"/>
    <m/>
  </r>
  <r>
    <d v="2026-02-24T00:00:00"/>
    <x v="4"/>
    <x v="2"/>
    <x v="0"/>
    <s v="FITA ISOLANTE 18MMX20MT VM"/>
    <x v="1"/>
    <x v="1"/>
    <x v="903"/>
    <x v="5"/>
    <x v="1703"/>
    <x v="1298"/>
    <n v="7.6"/>
    <x v="127"/>
    <s v="fev-2026"/>
    <x v="3"/>
    <x v="0"/>
    <x v="0"/>
    <x v="2"/>
    <x v="150"/>
    <s v="ENTREGUE"/>
    <x v="1"/>
    <m/>
  </r>
  <r>
    <d v="2026-02-24T00:00:00"/>
    <x v="4"/>
    <x v="2"/>
    <x v="0"/>
    <s v="FITA ISOLANTE 18MMX20MT BR"/>
    <x v="1"/>
    <x v="1"/>
    <x v="903"/>
    <x v="5"/>
    <x v="1704"/>
    <x v="1298"/>
    <n v="7.6"/>
    <x v="127"/>
    <s v="fev-2026"/>
    <x v="3"/>
    <x v="0"/>
    <x v="0"/>
    <x v="2"/>
    <x v="150"/>
    <s v="ENTREGUE"/>
    <x v="1"/>
    <m/>
  </r>
  <r>
    <d v="2026-02-24T00:00:00"/>
    <x v="50"/>
    <x v="2"/>
    <x v="0"/>
    <s v="ABRACADEIRAS "/>
    <x v="4"/>
    <x v="1"/>
    <x v="904"/>
    <x v="5"/>
    <x v="1705"/>
    <x v="61"/>
    <n v="6.6000000000000005"/>
    <x v="127"/>
    <e v="#REF!"/>
    <x v="3"/>
    <x v="0"/>
    <x v="0"/>
    <x v="2"/>
    <x v="150"/>
    <s v="ENTREGUE"/>
    <x v="1"/>
    <m/>
  </r>
  <r>
    <d v="2026-03-02T00:00:00"/>
    <x v="27"/>
    <x v="2"/>
    <x v="0"/>
    <s v="DIAGONAL METALICA MECAN 2.12m GALVANIZADO"/>
    <x v="4"/>
    <x v="1"/>
    <x v="905"/>
    <x v="37"/>
    <x v="181"/>
    <x v="176"/>
    <n v="10.350000000000001"/>
    <x v="128"/>
    <s v="mar-2026"/>
    <x v="5"/>
    <x v="0"/>
    <x v="0"/>
    <x v="1"/>
    <x v="151"/>
    <s v="ENTREGUE"/>
    <x v="1"/>
    <m/>
  </r>
  <r>
    <d v="2026-03-02T00:00:00"/>
    <x v="27"/>
    <x v="2"/>
    <x v="0"/>
    <s v="BARRA LIGACAO METALSAFE 1.50m A"/>
    <x v="7"/>
    <x v="1"/>
    <x v="905"/>
    <x v="37"/>
    <x v="205"/>
    <x v="176"/>
    <n v="6.9"/>
    <x v="129"/>
    <s v="mar-2026"/>
    <x v="5"/>
    <x v="0"/>
    <x v="0"/>
    <x v="1"/>
    <x v="149"/>
    <s v="ENTREGUE"/>
    <x v="1"/>
    <m/>
  </r>
  <r>
    <d v="2026-03-02T00:00:00"/>
    <x v="27"/>
    <x v="2"/>
    <x v="0"/>
    <s v="PAINEL METALICO MECAN 1.00x1.50m GALVANIZADO"/>
    <x v="26"/>
    <x v="1"/>
    <x v="905"/>
    <x v="37"/>
    <x v="180"/>
    <x v="695"/>
    <n v="147.19999999999999"/>
    <x v="128"/>
    <s v="mar-2026"/>
    <x v="5"/>
    <x v="0"/>
    <x v="0"/>
    <x v="1"/>
    <x v="151"/>
    <s v="ENTREGUE"/>
    <x v="1"/>
    <m/>
  </r>
  <r>
    <d v="2026-03-02T00:00:00"/>
    <x v="27"/>
    <x v="2"/>
    <x v="0"/>
    <s v="PISO METALICO METALSAFE 0.30x1.50m"/>
    <x v="14"/>
    <x v="1"/>
    <x v="905"/>
    <x v="37"/>
    <x v="182"/>
    <x v="64"/>
    <n v="69"/>
    <x v="129"/>
    <s v="mar-2026"/>
    <x v="5"/>
    <x v="0"/>
    <x v="0"/>
    <x v="1"/>
    <x v="149"/>
    <s v="ENTREGUE"/>
    <x v="1"/>
    <m/>
  </r>
  <r>
    <d v="2026-03-02T00:00:00"/>
    <x v="27"/>
    <x v="2"/>
    <x v="0"/>
    <s v="RODA METALICA C/ ROLAMENTO DIVERSOS POLIURETANO FREIO"/>
    <x v="2"/>
    <x v="1"/>
    <x v="905"/>
    <x v="37"/>
    <x v="183"/>
    <x v="352"/>
    <n v="64.400000000000006"/>
    <x v="128"/>
    <s v="mar-2026"/>
    <x v="5"/>
    <x v="0"/>
    <x v="0"/>
    <x v="1"/>
    <x v="151"/>
    <s v="ENTREGUE"/>
    <x v="1"/>
    <m/>
  </r>
  <r>
    <d v="2026-03-02T00:00:00"/>
    <x v="27"/>
    <x v="2"/>
    <x v="0"/>
    <s v="GUARDA CORPO C/ PORTA DIVERSOS 1.50m"/>
    <x v="2"/>
    <x v="1"/>
    <x v="905"/>
    <x v="37"/>
    <x v="204"/>
    <x v="696"/>
    <n v="92"/>
    <x v="128"/>
    <s v="mar-2026"/>
    <x v="5"/>
    <x v="0"/>
    <x v="0"/>
    <x v="1"/>
    <x v="151"/>
    <s v="ENTREGUE"/>
    <x v="1"/>
    <m/>
  </r>
  <r>
    <d v="2026-03-02T00:00:00"/>
    <x v="27"/>
    <x v="2"/>
    <x v="0"/>
    <s v="ESCADA METALICA DIVERSOS 2.00m"/>
    <x v="2"/>
    <x v="1"/>
    <x v="905"/>
    <x v="37"/>
    <x v="221"/>
    <x v="696"/>
    <n v="92"/>
    <x v="129"/>
    <s v="mar-2026"/>
    <x v="5"/>
    <x v="0"/>
    <x v="0"/>
    <x v="1"/>
    <x v="149"/>
    <s v="ENTREGUE"/>
    <x v="1"/>
    <m/>
  </r>
  <r>
    <d v="2026-03-04T00:00:00"/>
    <x v="9"/>
    <x v="1"/>
    <x v="0"/>
    <s v="CANALETA CONCRETO 0,40 X 1,0"/>
    <x v="40"/>
    <x v="8"/>
    <x v="906"/>
    <x v="141"/>
    <x v="1706"/>
    <x v="325"/>
    <n v="4680"/>
    <x v="130"/>
    <s v="mar-2026"/>
    <x v="3"/>
    <x v="0"/>
    <x v="0"/>
    <x v="0"/>
    <x v="152"/>
    <s v="ENTREGUE"/>
    <x v="1"/>
    <m/>
  </r>
  <r>
    <d v="2026-03-04T00:00:00"/>
    <x v="9"/>
    <x v="1"/>
    <x v="0"/>
    <s v="TB RD 50,80 X 1,55 MM (2&quot;) GALV"/>
    <x v="28"/>
    <x v="5"/>
    <x v="907"/>
    <x v="25"/>
    <x v="142"/>
    <x v="1283"/>
    <n v="1560"/>
    <x v="130"/>
    <s v="mar-2026"/>
    <x v="15"/>
    <x v="0"/>
    <x v="1"/>
    <x v="6"/>
    <x v="153"/>
    <s v="ENTREGUE"/>
    <x v="1"/>
    <m/>
  </r>
  <r>
    <d v="2026-03-04T00:00:00"/>
    <x v="9"/>
    <x v="1"/>
    <x v="0"/>
    <s v="TB RD 31,75 X 1,55 MM (1.1/4&quot;) GALV"/>
    <x v="79"/>
    <x v="5"/>
    <x v="907"/>
    <x v="25"/>
    <x v="450"/>
    <x v="207"/>
    <n v="1386"/>
    <x v="130"/>
    <s v="mar-2026"/>
    <x v="15"/>
    <x v="0"/>
    <x v="1"/>
    <x v="8"/>
    <x v="154"/>
    <s v="ENTREGUE"/>
    <x v="1"/>
    <m/>
  </r>
  <r>
    <d v="2026-03-04T00:00:00"/>
    <x v="9"/>
    <x v="1"/>
    <x v="0"/>
    <s v="IMPOSTOS (IPI E ICMSST)"/>
    <x v="1"/>
    <x v="1"/>
    <x v="907"/>
    <x v="25"/>
    <x v="1496"/>
    <x v="1299"/>
    <n v="95.75"/>
    <x v="130"/>
    <s v="mar-2026"/>
    <x v="15"/>
    <x v="0"/>
    <x v="1"/>
    <x v="8"/>
    <x v="154"/>
    <s v="ENTREGUE"/>
    <x v="1"/>
    <m/>
  </r>
  <r>
    <d v="2026-03-04T00:00:00"/>
    <x v="9"/>
    <x v="1"/>
    <x v="0"/>
    <s v="TELA ALAMBRADO MALHA 2&quot; FIO 10 GALV. 60,000 2,400"/>
    <x v="155"/>
    <x v="3"/>
    <x v="908"/>
    <x v="50"/>
    <x v="1707"/>
    <x v="249"/>
    <n v="6206.4000000000005"/>
    <x v="130"/>
    <s v="mar-2026"/>
    <x v="2"/>
    <x v="0"/>
    <x v="1"/>
    <x v="8"/>
    <x v="154"/>
    <s v="ENTREGUE"/>
    <x v="1"/>
    <m/>
  </r>
  <r>
    <d v="2026-03-04T00:00:00"/>
    <x v="9"/>
    <x v="1"/>
    <x v="0"/>
    <s v="ARAME FIO 16 GALV"/>
    <x v="3"/>
    <x v="11"/>
    <x v="908"/>
    <x v="50"/>
    <x v="1708"/>
    <x v="178"/>
    <n v="253"/>
    <x v="130"/>
    <s v="mar-2026"/>
    <x v="2"/>
    <x v="0"/>
    <x v="1"/>
    <x v="8"/>
    <x v="154"/>
    <s v="ENTREGUE"/>
    <x v="1"/>
    <m/>
  </r>
  <r>
    <d v="2026-03-04T00:00:00"/>
    <x v="9"/>
    <x v="1"/>
    <x v="0"/>
    <s v="Blocos concreto 14x19x39 2 furos vazado"/>
    <x v="73"/>
    <x v="1"/>
    <x v="909"/>
    <x v="62"/>
    <x v="1709"/>
    <x v="297"/>
    <n v="3550"/>
    <x v="130"/>
    <s v="mar-2026"/>
    <x v="24"/>
    <x v="0"/>
    <x v="0"/>
    <x v="8"/>
    <x v="154"/>
    <s v="ENTREGUE"/>
    <x v="1"/>
    <m/>
  </r>
  <r>
    <d v="2026-03-04T00:00:00"/>
    <x v="9"/>
    <x v="1"/>
    <x v="0"/>
    <s v="Bloco canaleta 14"/>
    <x v="36"/>
    <x v="1"/>
    <x v="909"/>
    <x v="62"/>
    <x v="1710"/>
    <x v="1000"/>
    <n v="914"/>
    <x v="130"/>
    <s v="mar-2026"/>
    <x v="24"/>
    <x v="0"/>
    <x v="0"/>
    <x v="8"/>
    <x v="154"/>
    <s v="ENTREGUE"/>
    <x v="1"/>
    <m/>
  </r>
  <r>
    <d v="2026-03-04T00:00:00"/>
    <x v="9"/>
    <x v="1"/>
    <x v="0"/>
    <s v="1/2 bloco"/>
    <x v="104"/>
    <x v="1"/>
    <x v="909"/>
    <x v="62"/>
    <x v="1711"/>
    <x v="1300"/>
    <n v="645"/>
    <x v="130"/>
    <s v="mar-2026"/>
    <x v="24"/>
    <x v="0"/>
    <x v="0"/>
    <x v="8"/>
    <x v="154"/>
    <s v="ENTREGUE"/>
    <x v="1"/>
    <m/>
  </r>
  <r>
    <d v="2026-03-04T00:00:00"/>
    <x v="9"/>
    <x v="1"/>
    <x v="1"/>
    <s v="CONTAINER"/>
    <x v="1"/>
    <x v="1"/>
    <x v="910"/>
    <x v="140"/>
    <x v="1139"/>
    <x v="43"/>
    <n v="350"/>
    <x v="130"/>
    <s v="mar-2026"/>
    <x v="5"/>
    <x v="0"/>
    <x v="0"/>
    <x v="6"/>
    <x v="153"/>
    <s v="ENTREGUE"/>
    <x v="1"/>
    <m/>
  </r>
  <r>
    <d v="2026-03-04T00:00:00"/>
    <x v="9"/>
    <x v="1"/>
    <x v="1"/>
    <s v="FRETE"/>
    <x v="1"/>
    <x v="1"/>
    <x v="910"/>
    <x v="140"/>
    <x v="32"/>
    <x v="219"/>
    <n v="50"/>
    <x v="130"/>
    <s v="mar-2026"/>
    <x v="5"/>
    <x v="0"/>
    <x v="0"/>
    <x v="6"/>
    <x v="153"/>
    <s v="ENTREGUE"/>
    <x v="1"/>
    <m/>
  </r>
  <r>
    <d v="2026-03-04T00:00:00"/>
    <x v="9"/>
    <x v="1"/>
    <x v="0"/>
    <s v="PINGADEIRAS DE MURO - FD-16 - FDEIMPOSTOS"/>
    <x v="156"/>
    <x v="8"/>
    <x v="911"/>
    <x v="55"/>
    <x v="1712"/>
    <x v="1301"/>
    <n v="2837.2000000000003"/>
    <x v="130"/>
    <s v="mar-2026"/>
    <x v="14"/>
    <x v="0"/>
    <x v="0"/>
    <x v="14"/>
    <x v="155"/>
    <s v="ENTREGUE"/>
    <x v="1"/>
    <m/>
  </r>
  <r>
    <d v="2026-03-04T00:00:00"/>
    <x v="9"/>
    <x v="1"/>
    <x v="0"/>
    <s v="AREIA MÉDIA"/>
    <x v="9"/>
    <x v="4"/>
    <x v="912"/>
    <x v="45"/>
    <x v="33"/>
    <x v="675"/>
    <n v="850.44"/>
    <x v="130"/>
    <s v="mar-2026"/>
    <x v="1"/>
    <x v="0"/>
    <x v="0"/>
    <x v="6"/>
    <x v="153"/>
    <s v="ENTREGUE"/>
    <x v="1"/>
    <m/>
  </r>
  <r>
    <d v="2026-03-04T00:00:00"/>
    <x v="9"/>
    <x v="1"/>
    <x v="0"/>
    <s v="PEDRA"/>
    <x v="9"/>
    <x v="4"/>
    <x v="912"/>
    <x v="45"/>
    <x v="1314"/>
    <x v="201"/>
    <n v="711.54"/>
    <x v="130"/>
    <s v="mar-2026"/>
    <x v="1"/>
    <x v="0"/>
    <x v="0"/>
    <x v="6"/>
    <x v="153"/>
    <s v="ENTREGUE"/>
    <x v="1"/>
    <m/>
  </r>
  <r>
    <d v="2026-03-04T00:00:00"/>
    <x v="9"/>
    <x v="1"/>
    <x v="0"/>
    <s v="CIMENTO  CPII 50KG"/>
    <x v="5"/>
    <x v="0"/>
    <x v="912"/>
    <x v="45"/>
    <x v="1713"/>
    <x v="524"/>
    <n v="1845"/>
    <x v="130"/>
    <s v="mar-2026"/>
    <x v="1"/>
    <x v="0"/>
    <x v="0"/>
    <x v="6"/>
    <x v="153"/>
    <s v="ENTREGUE"/>
    <x v="1"/>
    <m/>
  </r>
  <r>
    <d v="2026-03-05T00:00:00"/>
    <x v="51"/>
    <x v="2"/>
    <x v="0"/>
    <s v="TUBO GALV.LEVE 2&quot;X1,95MM 50,80 S/ROS-15,00 KG"/>
    <x v="15"/>
    <x v="1"/>
    <x v="913"/>
    <x v="36"/>
    <x v="244"/>
    <x v="222"/>
    <n v="317.7"/>
    <x v="131"/>
    <s v="mar-2026"/>
    <x v="3"/>
    <x v="0"/>
    <x v="0"/>
    <x v="1"/>
    <x v="156"/>
    <s v="ENTREGUE"/>
    <x v="1"/>
    <m/>
  </r>
  <r>
    <d v="2026-03-05T00:00:00"/>
    <x v="51"/>
    <x v="2"/>
    <x v="0"/>
    <s v="BARRA CHATA 1&quot; X 1/4 - 7,68 KG/BR"/>
    <x v="28"/>
    <x v="1"/>
    <x v="913"/>
    <x v="36"/>
    <x v="245"/>
    <x v="223"/>
    <n v="113.1"/>
    <x v="131"/>
    <s v="mar-2026"/>
    <x v="3"/>
    <x v="0"/>
    <x v="0"/>
    <x v="1"/>
    <x v="156"/>
    <s v="ENTREGUE"/>
    <x v="1"/>
    <m/>
  </r>
  <r>
    <d v="2026-03-05T00:00:00"/>
    <x v="51"/>
    <x v="2"/>
    <x v="0"/>
    <s v="CURVA PEQ. COTOVELO 90 - 2&quot; 50,8MM"/>
    <x v="8"/>
    <x v="1"/>
    <x v="913"/>
    <x v="36"/>
    <x v="1714"/>
    <x v="1302"/>
    <n v="82.08"/>
    <x v="131"/>
    <s v="mar-2026"/>
    <x v="3"/>
    <x v="0"/>
    <x v="0"/>
    <x v="1"/>
    <x v="156"/>
    <s v="ENTREGUE"/>
    <x v="1"/>
    <m/>
  </r>
  <r>
    <d v="2026-03-06T00:00:00"/>
    <x v="51"/>
    <x v="2"/>
    <x v="0"/>
    <s v="FUTURA STANDARD SUPER RENDIMENTO BRANCO 18L"/>
    <x v="1"/>
    <x v="14"/>
    <x v="914"/>
    <x v="13"/>
    <x v="223"/>
    <x v="204"/>
    <n v="249.9"/>
    <x v="132"/>
    <s v="mar-2026"/>
    <x v="3"/>
    <x v="0"/>
    <x v="0"/>
    <x v="1"/>
    <x v="157"/>
    <s v="ENTREGUE"/>
    <x v="1"/>
    <m/>
  </r>
  <r>
    <d v="2026-03-06T00:00:00"/>
    <x v="51"/>
    <x v="2"/>
    <x v="0"/>
    <s v="BUCHA TUPY DE RED 3/4 X 1/2 GAL()"/>
    <x v="7"/>
    <x v="1"/>
    <x v="915"/>
    <x v="120"/>
    <x v="1715"/>
    <x v="443"/>
    <n v="12.96"/>
    <x v="132"/>
    <s v="mar-2026"/>
    <x v="3"/>
    <x v="0"/>
    <x v="1"/>
    <x v="1"/>
    <x v="157"/>
    <s v="ENTREGUE"/>
    <x v="1"/>
    <m/>
  </r>
  <r>
    <d v="2026-03-06T00:00:00"/>
    <x v="51"/>
    <x v="2"/>
    <x v="0"/>
    <s v="BATERIA 2+2 1/2 V.L.S/ REGULADOR"/>
    <x v="1"/>
    <x v="1"/>
    <x v="915"/>
    <x v="120"/>
    <x v="1716"/>
    <x v="1303"/>
    <n v="306.89999999999998"/>
    <x v="132"/>
    <s v="mar-2026"/>
    <x v="3"/>
    <x v="0"/>
    <x v="1"/>
    <x v="1"/>
    <x v="157"/>
    <s v="ENTREGUE"/>
    <x v="1"/>
    <m/>
  </r>
  <r>
    <d v="2026-03-06T00:00:00"/>
    <x v="51"/>
    <x v="2"/>
    <x v="0"/>
    <s v="FITA V ROSCA FIRLON MD-GAS CARRETEL 18MMX25M"/>
    <x v="4"/>
    <x v="1"/>
    <x v="915"/>
    <x v="120"/>
    <x v="1555"/>
    <x v="956"/>
    <n v="46.17"/>
    <x v="132"/>
    <s v="mar-2026"/>
    <x v="3"/>
    <x v="0"/>
    <x v="1"/>
    <x v="1"/>
    <x v="157"/>
    <s v="ENTREGUE"/>
    <x v="1"/>
    <m/>
  </r>
  <r>
    <d v="2026-03-06T00:00:00"/>
    <x v="51"/>
    <x v="2"/>
    <x v="0"/>
    <s v="COTOVELO TUPY 90 BSP 3/4 GAL."/>
    <x v="4"/>
    <x v="1"/>
    <x v="915"/>
    <x v="120"/>
    <x v="1717"/>
    <x v="1304"/>
    <n v="34.17"/>
    <x v="132"/>
    <s v="mar-2026"/>
    <x v="3"/>
    <x v="0"/>
    <x v="1"/>
    <x v="1"/>
    <x v="157"/>
    <s v="ENTREGUE"/>
    <x v="1"/>
    <m/>
  </r>
  <r>
    <d v="2026-03-06T00:00:00"/>
    <x v="51"/>
    <x v="2"/>
    <x v="0"/>
    <s v="UNIAO TUPY C/ ASSENTO CONICO DE BRONZE/FERRO GAL. 3/4"/>
    <x v="1"/>
    <x v="1"/>
    <x v="915"/>
    <x v="120"/>
    <x v="1552"/>
    <x v="1189"/>
    <n v="118.67"/>
    <x v="132"/>
    <s v="mar-2026"/>
    <x v="3"/>
    <x v="0"/>
    <x v="1"/>
    <x v="1"/>
    <x v="157"/>
    <s v="ENTREGUE"/>
    <x v="1"/>
    <m/>
  </r>
  <r>
    <d v="2026-03-06T00:00:00"/>
    <x v="51"/>
    <x v="2"/>
    <x v="0"/>
    <s v="NIPLE TUPY DUPLO GAL. 3/4"/>
    <x v="1"/>
    <x v="1"/>
    <x v="915"/>
    <x v="120"/>
    <x v="1553"/>
    <x v="1190"/>
    <n v="8.9499999999999993"/>
    <x v="132"/>
    <s v="mar-2026"/>
    <x v="3"/>
    <x v="0"/>
    <x v="1"/>
    <x v="1"/>
    <x v="157"/>
    <s v="ENTREGUE"/>
    <x v="1"/>
    <m/>
  </r>
  <r>
    <d v="2026-03-06T00:00:00"/>
    <x v="51"/>
    <x v="2"/>
    <x v="0"/>
    <s v="LUVA TUPY 150 LBS GAL. 3/4"/>
    <x v="2"/>
    <x v="1"/>
    <x v="915"/>
    <x v="120"/>
    <x v="1718"/>
    <x v="1305"/>
    <n v="90.36"/>
    <x v="132"/>
    <s v="mar-2026"/>
    <x v="3"/>
    <x v="0"/>
    <x v="1"/>
    <x v="1"/>
    <x v="157"/>
    <s v="ENTREGUE"/>
    <x v="1"/>
    <m/>
  </r>
  <r>
    <d v="2026-03-06T00:00:00"/>
    <x v="51"/>
    <x v="2"/>
    <x v="0"/>
    <s v="VALVULA ESFERA GAS 3/4 FXF PP ALAVANCA AMARELA"/>
    <x v="1"/>
    <x v="1"/>
    <x v="915"/>
    <x v="120"/>
    <x v="1547"/>
    <x v="1185"/>
    <n v="50.02"/>
    <x v="132"/>
    <s v="mar-2026"/>
    <x v="3"/>
    <x v="0"/>
    <x v="1"/>
    <x v="1"/>
    <x v="157"/>
    <s v="ENTREGUE"/>
    <x v="1"/>
    <m/>
  </r>
  <r>
    <d v="2026-03-06T00:00:00"/>
    <x v="51"/>
    <x v="2"/>
    <x v="0"/>
    <s v="FLEXIVEL METAL TOMBAK 1/2 - 1,20 MT"/>
    <x v="1"/>
    <x v="1"/>
    <x v="915"/>
    <x v="120"/>
    <x v="1556"/>
    <x v="1306"/>
    <n v="92.32"/>
    <x v="132"/>
    <s v="mar-2026"/>
    <x v="3"/>
    <x v="0"/>
    <x v="1"/>
    <x v="1"/>
    <x v="157"/>
    <s v="ENTREGUE"/>
    <x v="1"/>
    <m/>
  </r>
  <r>
    <d v="2026-03-06T00:00:00"/>
    <x v="36"/>
    <x v="0"/>
    <x v="0"/>
    <s v="BARRA CHATA 1&quot; X 1/4 - 7,68 KG/BR"/>
    <x v="108"/>
    <x v="5"/>
    <x v="916"/>
    <x v="36"/>
    <x v="245"/>
    <x v="223"/>
    <n v="173.42"/>
    <x v="132"/>
    <s v="mar-2026"/>
    <x v="3"/>
    <x v="0"/>
    <x v="1"/>
    <x v="1"/>
    <x v="157"/>
    <s v="ENTREGUE"/>
    <x v="1"/>
    <m/>
  </r>
  <r>
    <d v="2026-03-06T00:00:00"/>
    <x v="36"/>
    <x v="0"/>
    <x v="0"/>
    <s v="REDONDO MECANICO 1/2&quot; - 12,00MM 5,60 KG/BR"/>
    <x v="157"/>
    <x v="5"/>
    <x v="916"/>
    <x v="36"/>
    <x v="1719"/>
    <x v="223"/>
    <n v="294.06"/>
    <x v="132"/>
    <s v="mar-2026"/>
    <x v="3"/>
    <x v="0"/>
    <x v="1"/>
    <x v="1"/>
    <x v="157"/>
    <s v="ENTREGUE"/>
    <x v="1"/>
    <m/>
  </r>
  <r>
    <d v="2026-03-06T00:00:00"/>
    <x v="36"/>
    <x v="0"/>
    <x v="0"/>
    <s v="GONZO C/ABA N - 3 ABA 25MM X 65MM ALTURA"/>
    <x v="4"/>
    <x v="12"/>
    <x v="916"/>
    <x v="36"/>
    <x v="1720"/>
    <x v="225"/>
    <n v="25.92"/>
    <x v="132"/>
    <s v="mar-2026"/>
    <x v="3"/>
    <x v="0"/>
    <x v="1"/>
    <x v="1"/>
    <x v="157"/>
    <s v="ENTREGUE"/>
    <x v="1"/>
    <m/>
  </r>
  <r>
    <d v="2026-03-06T00:00:00"/>
    <x v="36"/>
    <x v="0"/>
    <x v="0"/>
    <s v="TRAVA STAM DUPLA 11001 -TRAVA TETRA 49"/>
    <x v="1"/>
    <x v="12"/>
    <x v="916"/>
    <x v="36"/>
    <x v="1721"/>
    <x v="1307"/>
    <n v="107.81"/>
    <x v="132"/>
    <s v="mar-2026"/>
    <x v="3"/>
    <x v="0"/>
    <x v="1"/>
    <x v="1"/>
    <x v="157"/>
    <s v="ENTREGUE"/>
    <x v="1"/>
    <m/>
  </r>
  <r>
    <d v="2026-03-06T00:00:00"/>
    <x v="51"/>
    <x v="2"/>
    <x v="0"/>
    <s v="OTTO B.NEUTROL 45 A LATA 900ML"/>
    <x v="1"/>
    <x v="1"/>
    <x v="917"/>
    <x v="22"/>
    <x v="496"/>
    <x v="1308"/>
    <n v="65.900000000000006"/>
    <x v="132"/>
    <s v="mar-2026"/>
    <x v="9"/>
    <x v="0"/>
    <x v="1"/>
    <x v="1"/>
    <x v="157"/>
    <s v="ENTREGUE"/>
    <x v="1"/>
    <m/>
  </r>
  <r>
    <d v="2026-03-06T00:00:00"/>
    <x v="51"/>
    <x v="2"/>
    <x v="0"/>
    <s v="TRINCHA TIGRE 519 F 2.1/2"/>
    <x v="7"/>
    <x v="1"/>
    <x v="917"/>
    <x v="22"/>
    <x v="1722"/>
    <x v="1309"/>
    <n v="15.24"/>
    <x v="132"/>
    <s v="mar-2026"/>
    <x v="9"/>
    <x v="0"/>
    <x v="1"/>
    <x v="1"/>
    <x v="157"/>
    <s v="ENTREGUE"/>
    <x v="1"/>
    <m/>
  </r>
  <r>
    <d v="2026-03-06T00:00:00"/>
    <x v="9"/>
    <x v="1"/>
    <x v="0"/>
    <s v="Aço Armado #5,00mm"/>
    <x v="158"/>
    <x v="11"/>
    <x v="918"/>
    <x v="104"/>
    <x v="1723"/>
    <x v="1310"/>
    <n v="1457.3942"/>
    <x v="132"/>
    <s v="mar-2026"/>
    <x v="8"/>
    <x v="3"/>
    <x v="0"/>
    <x v="8"/>
    <x v="158"/>
    <s v="ENTREGUE"/>
    <x v="1"/>
    <m/>
  </r>
  <r>
    <d v="2026-03-06T00:00:00"/>
    <x v="9"/>
    <x v="1"/>
    <x v="0"/>
    <s v="Aço Armado #10,00mm"/>
    <x v="159"/>
    <x v="11"/>
    <x v="918"/>
    <x v="104"/>
    <x v="1724"/>
    <x v="1194"/>
    <n v="1413.6704"/>
    <x v="132"/>
    <s v="mar-2026"/>
    <x v="8"/>
    <x v="3"/>
    <x v="0"/>
    <x v="8"/>
    <x v="158"/>
    <s v="ENTREGUE"/>
    <x v="1"/>
    <m/>
  </r>
  <r>
    <d v="2026-03-06T00:00:00"/>
    <x v="9"/>
    <x v="1"/>
    <x v="0"/>
    <s v="Aço Armado #12,50mm"/>
    <x v="160"/>
    <x v="11"/>
    <x v="918"/>
    <x v="104"/>
    <x v="1725"/>
    <x v="1194"/>
    <n v="4765.9107999999997"/>
    <x v="132"/>
    <s v="mar-2026"/>
    <x v="8"/>
    <x v="3"/>
    <x v="0"/>
    <x v="8"/>
    <x v="158"/>
    <s v="ENTREGUE"/>
    <x v="1"/>
    <m/>
  </r>
  <r>
    <d v="2026-03-06T00:00:00"/>
    <x v="9"/>
    <x v="1"/>
    <x v="0"/>
    <s v="Arame para Montagem"/>
    <x v="109"/>
    <x v="11"/>
    <x v="918"/>
    <x v="104"/>
    <x v="765"/>
    <x v="1311"/>
    <n v="196.56"/>
    <x v="132"/>
    <s v="mar-2026"/>
    <x v="8"/>
    <x v="3"/>
    <x v="0"/>
    <x v="8"/>
    <x v="158"/>
    <s v="ENTREGUE"/>
    <x v="1"/>
    <m/>
  </r>
  <r>
    <d v="2026-03-06T00:00:00"/>
    <x v="9"/>
    <x v="1"/>
    <x v="0"/>
    <s v="BARRA FERRO CA-50 - #8,0mm - 5/16"/>
    <x v="8"/>
    <x v="1"/>
    <x v="918"/>
    <x v="104"/>
    <x v="1726"/>
    <x v="452"/>
    <n v="215.2"/>
    <x v="132"/>
    <s v="mar-2026"/>
    <x v="8"/>
    <x v="3"/>
    <x v="0"/>
    <x v="8"/>
    <x v="158"/>
    <s v="ENTREGUE"/>
    <x v="1"/>
    <m/>
  </r>
  <r>
    <d v="2026-03-06T00:00:00"/>
    <x v="9"/>
    <x v="1"/>
    <x v="0"/>
    <s v="BARRA FERRO CA-60 - #4,2mm"/>
    <x v="2"/>
    <x v="1"/>
    <x v="918"/>
    <x v="104"/>
    <x v="1727"/>
    <x v="1312"/>
    <n v="33.08"/>
    <x v="132"/>
    <s v="mar-2026"/>
    <x v="8"/>
    <x v="3"/>
    <x v="0"/>
    <x v="8"/>
    <x v="158"/>
    <s v="ENTREGUE"/>
    <x v="1"/>
    <m/>
  </r>
  <r>
    <d v="2026-03-06T00:00:00"/>
    <x v="9"/>
    <x v="1"/>
    <x v="0"/>
    <s v="BARRA FERRO CA-50 - #6,3mm - 1/4&quot;"/>
    <x v="0"/>
    <x v="1"/>
    <x v="918"/>
    <x v="104"/>
    <x v="1728"/>
    <x v="1313"/>
    <n v="335.6"/>
    <x v="132"/>
    <s v="mar-2026"/>
    <x v="8"/>
    <x v="3"/>
    <x v="0"/>
    <x v="8"/>
    <x v="158"/>
    <s v="ENTREGUE"/>
    <x v="1"/>
    <m/>
  </r>
  <r>
    <d v="2026-03-06T00:00:00"/>
    <x v="9"/>
    <x v="1"/>
    <x v="0"/>
    <s v="DESCONTO"/>
    <x v="1"/>
    <x v="1"/>
    <x v="918"/>
    <x v="104"/>
    <x v="241"/>
    <x v="1314"/>
    <n v="-807.42"/>
    <x v="132"/>
    <s v="mar-2026"/>
    <x v="8"/>
    <x v="3"/>
    <x v="0"/>
    <x v="8"/>
    <x v="158"/>
    <s v="ENTREGUE"/>
    <x v="1"/>
    <m/>
  </r>
  <r>
    <d v="2026-03-06T00:00:00"/>
    <x v="9"/>
    <x v="1"/>
    <x v="0"/>
    <s v="FRETE"/>
    <x v="1"/>
    <x v="1"/>
    <x v="918"/>
    <x v="104"/>
    <x v="32"/>
    <x v="97"/>
    <n v="290"/>
    <x v="132"/>
    <s v="mar-2026"/>
    <x v="8"/>
    <x v="3"/>
    <x v="0"/>
    <x v="8"/>
    <x v="158"/>
    <s v="ENTREGUE"/>
    <x v="1"/>
    <m/>
  </r>
  <r>
    <d v="2026-03-06T00:00:00"/>
    <x v="9"/>
    <x v="1"/>
    <x v="0"/>
    <s v="ELETRODO 2,50 KG"/>
    <x v="14"/>
    <x v="11"/>
    <x v="919"/>
    <x v="25"/>
    <x v="101"/>
    <x v="109"/>
    <n v="100"/>
    <x v="132"/>
    <s v="mar-2026"/>
    <x v="13"/>
    <x v="0"/>
    <x v="1"/>
    <x v="5"/>
    <x v="153"/>
    <s v="ENTREGUE"/>
    <x v="1"/>
    <m/>
  </r>
  <r>
    <d v="2026-03-06T00:00:00"/>
    <x v="9"/>
    <x v="1"/>
    <x v="0"/>
    <s v="DISCO CORTE 4.1/2 X 1,0MM"/>
    <x v="0"/>
    <x v="1"/>
    <x v="919"/>
    <x v="25"/>
    <x v="1275"/>
    <x v="341"/>
    <n v="46"/>
    <x v="132"/>
    <s v="mar-2026"/>
    <x v="13"/>
    <x v="0"/>
    <x v="1"/>
    <x v="5"/>
    <x v="153"/>
    <s v="ENTREGUE"/>
    <x v="1"/>
    <m/>
  </r>
  <r>
    <d v="2026-03-09T00:00:00"/>
    <x v="50"/>
    <x v="2"/>
    <x v="1"/>
    <s v="CAÇAMBA "/>
    <x v="1"/>
    <x v="1"/>
    <x v="920"/>
    <x v="85"/>
    <x v="214"/>
    <x v="43"/>
    <n v="350"/>
    <x v="133"/>
    <s v="mar-2026"/>
    <x v="5"/>
    <x v="0"/>
    <x v="0"/>
    <x v="1"/>
    <x v="153"/>
    <s v="ENTREGUE"/>
    <x v="1"/>
    <m/>
  </r>
  <r>
    <d v="2026-03-09T00:00:00"/>
    <x v="9"/>
    <x v="1"/>
    <x v="1"/>
    <s v="Locação com 1 limpeza na semanal"/>
    <x v="1"/>
    <x v="1"/>
    <x v="921"/>
    <x v="39"/>
    <x v="1729"/>
    <x v="194"/>
    <n v="800"/>
    <x v="133"/>
    <s v="mar-2026"/>
    <x v="1"/>
    <x v="0"/>
    <x v="0"/>
    <x v="4"/>
    <x v="154"/>
    <s v="ENTREGUE"/>
    <x v="1"/>
    <m/>
  </r>
  <r>
    <d v="2026-03-10T00:00:00"/>
    <x v="9"/>
    <x v="1"/>
    <x v="0"/>
    <s v="BETONEIRA 220V"/>
    <x v="1"/>
    <x v="1"/>
    <x v="922"/>
    <x v="140"/>
    <x v="274"/>
    <x v="43"/>
    <n v="350"/>
    <x v="134"/>
    <s v="mar-2026"/>
    <x v="5"/>
    <x v="0"/>
    <x v="0"/>
    <x v="1"/>
    <x v="159"/>
    <s v="ENTREGUE"/>
    <x v="1"/>
    <m/>
  </r>
  <r>
    <d v="2026-03-10T00:00:00"/>
    <x v="9"/>
    <x v="1"/>
    <x v="0"/>
    <s v="FRETE"/>
    <x v="1"/>
    <x v="1"/>
    <x v="922"/>
    <x v="140"/>
    <x v="32"/>
    <x v="219"/>
    <n v="50"/>
    <x v="134"/>
    <s v="mar-2026"/>
    <x v="5"/>
    <x v="0"/>
    <x v="0"/>
    <x v="1"/>
    <x v="159"/>
    <s v="ENTREGUE"/>
    <x v="1"/>
    <m/>
  </r>
  <r>
    <d v="2026-03-11T00:00:00"/>
    <x v="51"/>
    <x v="2"/>
    <x v="0"/>
    <s v="FUNDO GALVANIZADO BRANCO 3,6L FUTURA"/>
    <x v="2"/>
    <x v="6"/>
    <x v="923"/>
    <x v="29"/>
    <x v="1730"/>
    <x v="1202"/>
    <n v="392"/>
    <x v="135"/>
    <s v="mar-2026"/>
    <x v="13"/>
    <x v="0"/>
    <x v="0"/>
    <x v="2"/>
    <x v="155"/>
    <s v="ENTREGUE"/>
    <x v="1"/>
    <m/>
  </r>
  <r>
    <d v="2026-03-11T00:00:00"/>
    <x v="36"/>
    <x v="0"/>
    <x v="0"/>
    <s v="BARRA CHATA 1&quot; X 1/4 - 7,68 KG/BR"/>
    <x v="108"/>
    <x v="11"/>
    <x v="924"/>
    <x v="36"/>
    <x v="245"/>
    <x v="223"/>
    <n v="173.42"/>
    <x v="135"/>
    <s v="mar-2026"/>
    <x v="3"/>
    <x v="0"/>
    <x v="0"/>
    <x v="1"/>
    <x v="154"/>
    <s v="ENTREGUE"/>
    <x v="1"/>
    <m/>
  </r>
  <r>
    <d v="2026-03-11T00:00:00"/>
    <x v="36"/>
    <x v="0"/>
    <x v="0"/>
    <s v="REDONDO MECANICO 1/2&quot; - 12,00MM"/>
    <x v="157"/>
    <x v="11"/>
    <x v="924"/>
    <x v="36"/>
    <x v="1731"/>
    <x v="223"/>
    <n v="294.06"/>
    <x v="135"/>
    <e v="#REF!"/>
    <x v="3"/>
    <x v="0"/>
    <x v="0"/>
    <x v="1"/>
    <x v="154"/>
    <s v="ENTREGUE"/>
    <x v="1"/>
    <m/>
  </r>
  <r>
    <d v="2026-03-11T00:00:00"/>
    <x v="36"/>
    <x v="0"/>
    <x v="0"/>
    <s v="GONZO C/ABA N - 3 ABA 25MM X 65MM ALTURA"/>
    <x v="4"/>
    <x v="1"/>
    <x v="924"/>
    <x v="36"/>
    <x v="1720"/>
    <x v="225"/>
    <n v="25.92"/>
    <x v="135"/>
    <s v="mar-2026"/>
    <x v="3"/>
    <x v="0"/>
    <x v="0"/>
    <x v="1"/>
    <x v="154"/>
    <s v="ENTREGUE"/>
    <x v="1"/>
    <m/>
  </r>
  <r>
    <d v="2026-03-11T00:00:00"/>
    <x v="36"/>
    <x v="0"/>
    <x v="0"/>
    <s v="TRAVA STAM DUPLA 11001 -TRAVA TETRA"/>
    <x v="1"/>
    <x v="1"/>
    <x v="924"/>
    <x v="36"/>
    <x v="1732"/>
    <x v="1307"/>
    <n v="107.81"/>
    <x v="135"/>
    <s v="mar-2026"/>
    <x v="3"/>
    <x v="0"/>
    <x v="0"/>
    <x v="1"/>
    <x v="154"/>
    <s v="ENTREGUE"/>
    <x v="1"/>
    <m/>
  </r>
  <r>
    <d v="2026-03-12T00:00:00"/>
    <x v="52"/>
    <x v="2"/>
    <x v="0"/>
    <s v="FUTURIT ESMALTE BRI AZUL FRANCA 3,6L STANDARD FUTURA"/>
    <x v="4"/>
    <x v="6"/>
    <x v="925"/>
    <x v="29"/>
    <x v="195"/>
    <x v="111"/>
    <n v="267"/>
    <x v="136"/>
    <s v="mar-2026"/>
    <x v="33"/>
    <x v="0"/>
    <x v="0"/>
    <x v="1"/>
    <x v="155"/>
    <s v="ENTREGUE"/>
    <x v="1"/>
    <m/>
  </r>
  <r>
    <d v="2026-03-12T00:00:00"/>
    <x v="52"/>
    <x v="2"/>
    <x v="0"/>
    <s v="THINNER 16 5L ITAQUA"/>
    <x v="7"/>
    <x v="6"/>
    <x v="925"/>
    <x v="29"/>
    <x v="194"/>
    <x v="185"/>
    <n v="118"/>
    <x v="136"/>
    <s v="mar-2026"/>
    <x v="33"/>
    <x v="0"/>
    <x v="0"/>
    <x v="1"/>
    <x v="155"/>
    <s v="ENTREGUE"/>
    <x v="1"/>
    <m/>
  </r>
  <r>
    <d v="2026-03-12T00:00:00"/>
    <x v="51"/>
    <x v="2"/>
    <x v="0"/>
    <s v="SARRAFO PINUS BRUTO 15CMX3MT"/>
    <x v="3"/>
    <x v="1"/>
    <x v="926"/>
    <x v="22"/>
    <x v="1733"/>
    <x v="805"/>
    <n v="199"/>
    <x v="136"/>
    <s v="mar-2026"/>
    <x v="5"/>
    <x v="0"/>
    <x v="1"/>
    <x v="2"/>
    <x v="158"/>
    <s v="ENTREGUE"/>
    <x v="1"/>
    <m/>
  </r>
  <r>
    <d v="2026-03-12T00:00:00"/>
    <x v="51"/>
    <x v="2"/>
    <x v="0"/>
    <s v="SARRAFO PINUS BRUTO 05CMX3MT"/>
    <x v="14"/>
    <x v="1"/>
    <x v="926"/>
    <x v="22"/>
    <x v="1734"/>
    <x v="471"/>
    <n v="33"/>
    <x v="136"/>
    <s v="mar-2026"/>
    <x v="5"/>
    <x v="0"/>
    <x v="1"/>
    <x v="2"/>
    <x v="158"/>
    <s v="ENTREGUE"/>
    <x v="1"/>
    <m/>
  </r>
  <r>
    <d v="2026-03-12T00:00:00"/>
    <x v="52"/>
    <x v="2"/>
    <x v="0"/>
    <s v="REVESTIMENTO RETIFICADO FORMA BRANCO BRILHANTE 32X60CM CAIXA 2,30 M"/>
    <x v="161"/>
    <x v="1"/>
    <x v="927"/>
    <x v="9"/>
    <x v="786"/>
    <x v="1315"/>
    <n v="347.13900000000001"/>
    <x v="136"/>
    <s v="mar-2026"/>
    <x v="3"/>
    <x v="0"/>
    <x v="1"/>
    <x v="5"/>
    <x v="160"/>
    <s v="ENTREGUE"/>
    <x v="1"/>
    <m/>
  </r>
  <r>
    <d v="2026-03-12T00:00:00"/>
    <x v="51"/>
    <x v="2"/>
    <x v="0"/>
    <s v="Barras 8mmCA50"/>
    <x v="148"/>
    <x v="5"/>
    <x v="928"/>
    <x v="162"/>
    <x v="1735"/>
    <x v="318"/>
    <n v="1768"/>
    <x v="136"/>
    <s v="mar-2026"/>
    <x v="8"/>
    <x v="3"/>
    <x v="0"/>
    <x v="5"/>
    <x v="160"/>
    <s v="ENTREGUE"/>
    <x v="1"/>
    <m/>
  </r>
  <r>
    <d v="2026-03-12T00:00:00"/>
    <x v="52"/>
    <x v="2"/>
    <x v="0"/>
    <s v="Bloco comum 14x19x39 de cimento"/>
    <x v="15"/>
    <x v="1"/>
    <x v="929"/>
    <x v="142"/>
    <x v="1736"/>
    <x v="397"/>
    <n v="78"/>
    <x v="136"/>
    <s v="mar-2026"/>
    <x v="23"/>
    <x v="3"/>
    <x v="0"/>
    <x v="5"/>
    <x v="160"/>
    <s v="ENTREGUE"/>
    <x v="1"/>
    <m/>
  </r>
  <r>
    <d v="2026-03-12T00:00:00"/>
    <x v="52"/>
    <x v="2"/>
    <x v="0"/>
    <s v="Areia média 1mt"/>
    <x v="7"/>
    <x v="8"/>
    <x v="929"/>
    <x v="142"/>
    <x v="1737"/>
    <x v="1316"/>
    <n v="363"/>
    <x v="136"/>
    <s v="mar-2026"/>
    <x v="23"/>
    <x v="3"/>
    <x v="0"/>
    <x v="5"/>
    <x v="160"/>
    <s v="ENTREGUE"/>
    <x v="1"/>
    <m/>
  </r>
  <r>
    <d v="2026-03-12T00:00:00"/>
    <x v="52"/>
    <x v="2"/>
    <x v="0"/>
    <s v="Cimento cpii 50kg"/>
    <x v="8"/>
    <x v="1"/>
    <x v="929"/>
    <x v="142"/>
    <x v="36"/>
    <x v="1058"/>
    <n v="336"/>
    <x v="136"/>
    <s v="mar-2026"/>
    <x v="23"/>
    <x v="3"/>
    <x v="0"/>
    <x v="5"/>
    <x v="160"/>
    <s v="ENTREGUE"/>
    <x v="1"/>
    <m/>
  </r>
  <r>
    <d v="2026-03-12T00:00:00"/>
    <x v="48"/>
    <x v="1"/>
    <x v="4"/>
    <s v="TERMINAL COMPRESSAO 120MM SIBRATEC"/>
    <x v="9"/>
    <x v="1"/>
    <x v="930"/>
    <x v="114"/>
    <x v="1738"/>
    <x v="1317"/>
    <n v="68.52"/>
    <x v="136"/>
    <s v="mar-2026"/>
    <x v="15"/>
    <x v="0"/>
    <x v="1"/>
    <x v="2"/>
    <x v="158"/>
    <s v="ENTREGUE"/>
    <x v="1"/>
    <m/>
  </r>
  <r>
    <d v="2026-03-12T00:00:00"/>
    <x v="48"/>
    <x v="1"/>
    <x v="4"/>
    <s v="ESPUMA EXPAN. CHEMIC. 500ML"/>
    <x v="7"/>
    <x v="1"/>
    <x v="930"/>
    <x v="114"/>
    <x v="1739"/>
    <x v="1318"/>
    <n v="33.28"/>
    <x v="136"/>
    <s v="mar-2026"/>
    <x v="15"/>
    <x v="0"/>
    <x v="1"/>
    <x v="2"/>
    <x v="158"/>
    <s v="ENTREGUE"/>
    <x v="1"/>
    <m/>
  </r>
  <r>
    <d v="2026-03-12T00:00:00"/>
    <x v="48"/>
    <x v="1"/>
    <x v="4"/>
    <s v="DISJ. CX MOL DAM 3 POLOS 600A SIBRA. COD 5725"/>
    <x v="1"/>
    <x v="1"/>
    <x v="930"/>
    <x v="114"/>
    <x v="1740"/>
    <x v="1319"/>
    <n v="1681.633"/>
    <x v="136"/>
    <s v="mar-2026"/>
    <x v="15"/>
    <x v="0"/>
    <x v="1"/>
    <x v="2"/>
    <x v="158"/>
    <s v="ENTREGUE"/>
    <x v="1"/>
    <m/>
  </r>
  <r>
    <d v="2026-03-12T00:00:00"/>
    <x v="48"/>
    <x v="1"/>
    <x v="4"/>
    <s v="ELETROD. GALV. PES. 3&quot; NBR 5598 3 MTS A FOGO"/>
    <x v="4"/>
    <x v="1"/>
    <x v="930"/>
    <x v="114"/>
    <x v="1741"/>
    <x v="1320"/>
    <n v="1029.345"/>
    <x v="136"/>
    <s v="mar-2026"/>
    <x v="15"/>
    <x v="0"/>
    <x v="1"/>
    <x v="2"/>
    <x v="158"/>
    <s v="ENTREGUE"/>
    <x v="1"/>
    <m/>
  </r>
  <r>
    <d v="2026-03-12T00:00:00"/>
    <x v="48"/>
    <x v="1"/>
    <x v="4"/>
    <s v="CURVA ZINCADA 3&quot; X 90 A FOGO"/>
    <x v="1"/>
    <x v="1"/>
    <x v="930"/>
    <x v="114"/>
    <x v="1742"/>
    <x v="1321"/>
    <n v="179.93100000000001"/>
    <x v="136"/>
    <s v="mar-2026"/>
    <x v="15"/>
    <x v="0"/>
    <x v="1"/>
    <x v="2"/>
    <x v="158"/>
    <s v="ENTREGUE"/>
    <x v="1"/>
    <m/>
  </r>
  <r>
    <d v="2026-03-12T00:00:00"/>
    <x v="48"/>
    <x v="1"/>
    <x v="4"/>
    <s v="ARAME GALV. N.14 1KG MORLAN"/>
    <x v="7"/>
    <x v="1"/>
    <x v="930"/>
    <x v="114"/>
    <x v="975"/>
    <x v="809"/>
    <n v="37.979999999999997"/>
    <x v="136"/>
    <s v="mar-2026"/>
    <x v="15"/>
    <x v="0"/>
    <x v="1"/>
    <x v="2"/>
    <x v="158"/>
    <s v="ENTREGUE"/>
    <x v="1"/>
    <m/>
  </r>
  <r>
    <d v="2026-03-12T00:00:00"/>
    <x v="48"/>
    <x v="1"/>
    <x v="4"/>
    <s v="CABECOTE DE ALUMINIO 3&quot;"/>
    <x v="1"/>
    <x v="1"/>
    <x v="930"/>
    <x v="114"/>
    <x v="972"/>
    <x v="790"/>
    <n v="14.608000000000001"/>
    <x v="136"/>
    <s v="mar-2026"/>
    <x v="15"/>
    <x v="0"/>
    <x v="1"/>
    <x v="2"/>
    <x v="158"/>
    <s v="ENTREGUE"/>
    <x v="1"/>
    <m/>
  </r>
  <r>
    <d v="2026-03-12T00:00:00"/>
    <x v="48"/>
    <x v="1"/>
    <x v="4"/>
    <s v="UNITUBO ZINCADO 3&quot;"/>
    <x v="7"/>
    <x v="1"/>
    <x v="930"/>
    <x v="114"/>
    <x v="974"/>
    <x v="792"/>
    <n v="46.851999999999997"/>
    <x v="136"/>
    <s v="mar-2026"/>
    <x v="15"/>
    <x v="0"/>
    <x v="1"/>
    <x v="2"/>
    <x v="158"/>
    <s v="ENTREGUE"/>
    <x v="1"/>
    <m/>
  </r>
  <r>
    <d v="2026-03-12T00:00:00"/>
    <x v="48"/>
    <x v="1"/>
    <x v="4"/>
    <s v="CABO 120MM PRETO"/>
    <x v="17"/>
    <x v="8"/>
    <x v="931"/>
    <x v="163"/>
    <x v="1743"/>
    <x v="1322"/>
    <n v="1867.1999999999998"/>
    <x v="136"/>
    <s v="mar-2026"/>
    <x v="3"/>
    <x v="0"/>
    <x v="1"/>
    <x v="1"/>
    <x v="155"/>
    <s v="ENTREGUE"/>
    <x v="1"/>
    <m/>
  </r>
  <r>
    <d v="2026-03-13T00:00:00"/>
    <x v="52"/>
    <x v="2"/>
    <x v="0"/>
    <s v="Argamassa comum"/>
    <x v="9"/>
    <x v="0"/>
    <x v="932"/>
    <x v="22"/>
    <x v="531"/>
    <x v="281"/>
    <n v="75"/>
    <x v="137"/>
    <s v="mar-2026"/>
    <x v="1"/>
    <x v="0"/>
    <x v="1"/>
    <x v="1"/>
    <x v="158"/>
    <s v="ENTREGUE"/>
    <x v="1"/>
    <m/>
  </r>
  <r>
    <d v="2026-03-13T00:00:00"/>
    <x v="52"/>
    <x v="2"/>
    <x v="1"/>
    <s v="CAÇAMBA "/>
    <x v="1"/>
    <x v="1"/>
    <x v="933"/>
    <x v="137"/>
    <x v="214"/>
    <x v="34"/>
    <n v="180"/>
    <x v="137"/>
    <s v="mar-2026"/>
    <x v="1"/>
    <x v="0"/>
    <x v="0"/>
    <x v="5"/>
    <x v="161"/>
    <s v="ENTREGUE"/>
    <x v="1"/>
    <m/>
  </r>
  <r>
    <d v="2026-03-13T00:00:00"/>
    <x v="52"/>
    <x v="2"/>
    <x v="0"/>
    <s v="FENIX 1000/09 ROLO LA DE CARNEIRO 100% 09CM"/>
    <x v="7"/>
    <x v="1"/>
    <x v="934"/>
    <x v="13"/>
    <x v="788"/>
    <x v="365"/>
    <n v="11.98"/>
    <x v="137"/>
    <s v="mar-2026"/>
    <x v="17"/>
    <x v="0"/>
    <x v="1"/>
    <x v="5"/>
    <x v="161"/>
    <s v="ENTREGUE"/>
    <x v="1"/>
    <m/>
  </r>
  <r>
    <d v="2026-03-13T00:00:00"/>
    <x v="52"/>
    <x v="2"/>
    <x v="0"/>
    <s v="FENIX 1300/23 ROLO LA ZERO RESPINGO 23CM"/>
    <x v="4"/>
    <x v="1"/>
    <x v="934"/>
    <x v="13"/>
    <x v="309"/>
    <x v="269"/>
    <n v="26.97"/>
    <x v="137"/>
    <s v="mar-2026"/>
    <x v="17"/>
    <x v="0"/>
    <x v="1"/>
    <x v="5"/>
    <x v="161"/>
    <s v="ENTREGUE"/>
    <x v="1"/>
    <m/>
  </r>
  <r>
    <d v="2026-03-13T00:00:00"/>
    <x v="52"/>
    <x v="2"/>
    <x v="0"/>
    <s v="FENIX 3501/23 SUPORTE DE PRESSAO REFORCADO P/ ROLO 23CM"/>
    <x v="4"/>
    <x v="1"/>
    <x v="934"/>
    <x v="13"/>
    <x v="310"/>
    <x v="41"/>
    <n v="14.97"/>
    <x v="137"/>
    <s v="mar-2026"/>
    <x v="17"/>
    <x v="0"/>
    <x v="1"/>
    <x v="5"/>
    <x v="161"/>
    <s v="ENTREGUE"/>
    <x v="1"/>
    <m/>
  </r>
  <r>
    <d v="2026-03-13T00:00:00"/>
    <x v="52"/>
    <x v="2"/>
    <x v="0"/>
    <s v="FUTURA FUTURIT ESM SINT.ACETINADO BRANCO 3,6L"/>
    <x v="14"/>
    <x v="1"/>
    <x v="934"/>
    <x v="13"/>
    <x v="1744"/>
    <x v="72"/>
    <n v="549.5"/>
    <x v="137"/>
    <s v="mar-2026"/>
    <x v="17"/>
    <x v="0"/>
    <x v="1"/>
    <x v="5"/>
    <x v="161"/>
    <s v="ENTREGUE"/>
    <x v="1"/>
    <m/>
  </r>
  <r>
    <d v="2026-03-13T00:00:00"/>
    <x v="52"/>
    <x v="2"/>
    <x v="0"/>
    <s v="FUTURA MASSA CORRIDA PVA BALDE 25KG"/>
    <x v="4"/>
    <x v="1"/>
    <x v="934"/>
    <x v="13"/>
    <x v="222"/>
    <x v="1308"/>
    <n v="197.70000000000002"/>
    <x v="137"/>
    <s v="mar-2026"/>
    <x v="17"/>
    <x v="0"/>
    <x v="1"/>
    <x v="5"/>
    <x v="161"/>
    <s v="ENTREGUE"/>
    <x v="1"/>
    <m/>
  </r>
  <r>
    <d v="2026-03-13T00:00:00"/>
    <x v="52"/>
    <x v="2"/>
    <x v="0"/>
    <s v="FUTURA STANDARD SUPER RENDIMENTO BRANCO 18L"/>
    <x v="1"/>
    <x v="1"/>
    <x v="934"/>
    <x v="13"/>
    <x v="223"/>
    <x v="204"/>
    <n v="249.9"/>
    <x v="137"/>
    <s v="mar-2026"/>
    <x v="17"/>
    <x v="0"/>
    <x v="1"/>
    <x v="5"/>
    <x v="161"/>
    <s v="ENTREGUE"/>
    <x v="1"/>
    <m/>
  </r>
  <r>
    <d v="2026-03-13T00:00:00"/>
    <x v="52"/>
    <x v="2"/>
    <x v="0"/>
    <s v="ITAQUA THINNER 116 5L"/>
    <x v="1"/>
    <x v="1"/>
    <x v="934"/>
    <x v="13"/>
    <x v="314"/>
    <x v="203"/>
    <n v="69.900000000000006"/>
    <x v="137"/>
    <s v="mar-2026"/>
    <x v="17"/>
    <x v="0"/>
    <x v="1"/>
    <x v="5"/>
    <x v="161"/>
    <s v="ENTREGUE"/>
    <x v="1"/>
    <m/>
  </r>
  <r>
    <d v="2026-03-13T00:00:00"/>
    <x v="52"/>
    <x v="2"/>
    <x v="0"/>
    <s v="ROMA 301/004 TRINCHA CABO PRETO/CERDA GRIS 301 1.1/2&quot;"/>
    <x v="2"/>
    <x v="1"/>
    <x v="934"/>
    <x v="13"/>
    <x v="841"/>
    <x v="587"/>
    <n v="15.96"/>
    <x v="137"/>
    <s v="mar-2026"/>
    <x v="17"/>
    <x v="0"/>
    <x v="1"/>
    <x v="5"/>
    <x v="161"/>
    <s v="ENTREGUE"/>
    <x v="1"/>
    <m/>
  </r>
  <r>
    <d v="2026-03-13T00:00:00"/>
    <x v="52"/>
    <x v="2"/>
    <x v="0"/>
    <s v="TRIONITE LIXA MASSA 100"/>
    <x v="5"/>
    <x v="1"/>
    <x v="934"/>
    <x v="13"/>
    <x v="552"/>
    <x v="1323"/>
    <n v="44.5"/>
    <x v="137"/>
    <s v="mar-2026"/>
    <x v="17"/>
    <x v="0"/>
    <x v="1"/>
    <x v="5"/>
    <x v="161"/>
    <s v="ENTREGUE"/>
    <x v="1"/>
    <m/>
  </r>
  <r>
    <d v="2026-03-13T00:00:00"/>
    <x v="52"/>
    <x v="2"/>
    <x v="0"/>
    <s v="JOELHO ESG 50X45 - KRONA /FORTLEV/PLASTILIT"/>
    <x v="2"/>
    <x v="1"/>
    <x v="935"/>
    <x v="22"/>
    <x v="1745"/>
    <x v="86"/>
    <n v="20"/>
    <x v="137"/>
    <s v="mar-2026"/>
    <x v="9"/>
    <x v="0"/>
    <x v="0"/>
    <x v="1"/>
    <x v="158"/>
    <s v="ENTREGUE"/>
    <x v="1"/>
    <m/>
  </r>
  <r>
    <d v="2026-03-13T00:00:00"/>
    <x v="52"/>
    <x v="2"/>
    <x v="0"/>
    <s v="JOELHO BR C/ANEL 40X90 - KRONA"/>
    <x v="7"/>
    <x v="1"/>
    <x v="935"/>
    <x v="22"/>
    <x v="1746"/>
    <x v="1324"/>
    <n v="14.8"/>
    <x v="137"/>
    <s v="mar-2026"/>
    <x v="9"/>
    <x v="0"/>
    <x v="0"/>
    <x v="1"/>
    <x v="158"/>
    <s v="ENTREGUE"/>
    <x v="1"/>
    <m/>
  </r>
  <r>
    <d v="2026-03-13T00:00:00"/>
    <x v="52"/>
    <x v="2"/>
    <x v="0"/>
    <s v="TEE ESGOTO 50 - KRONA/FORTLEV/PLASTILIT"/>
    <x v="1"/>
    <x v="1"/>
    <x v="935"/>
    <x v="22"/>
    <x v="1747"/>
    <x v="486"/>
    <n v="9.9"/>
    <x v="137"/>
    <s v="mar-2026"/>
    <x v="9"/>
    <x v="0"/>
    <x v="0"/>
    <x v="1"/>
    <x v="158"/>
    <s v="ENTREGUE"/>
    <x v="1"/>
    <m/>
  </r>
  <r>
    <d v="2026-03-13T00:00:00"/>
    <x v="52"/>
    <x v="2"/>
    <x v="0"/>
    <s v="JOELHO PLASTILIT LL K 3/4X45 MARROM"/>
    <x v="2"/>
    <x v="1"/>
    <x v="935"/>
    <x v="22"/>
    <x v="1748"/>
    <x v="92"/>
    <n v="8"/>
    <x v="137"/>
    <s v="mar-2026"/>
    <x v="9"/>
    <x v="0"/>
    <x v="0"/>
    <x v="1"/>
    <x v="158"/>
    <s v="ENTREGUE"/>
    <x v="1"/>
    <m/>
  </r>
  <r>
    <d v="2026-03-13T00:00:00"/>
    <x v="52"/>
    <x v="2"/>
    <x v="0"/>
    <s v="JOELHO AZUL 3/4X1/2 - KRONA/FORTLEV/PLASTILIT"/>
    <x v="7"/>
    <x v="1"/>
    <x v="935"/>
    <x v="22"/>
    <x v="1749"/>
    <x v="1196"/>
    <n v="15.8"/>
    <x v="137"/>
    <s v="mar-2026"/>
    <x v="9"/>
    <x v="0"/>
    <x v="0"/>
    <x v="1"/>
    <x v="158"/>
    <s v="ENTREGUE"/>
    <x v="1"/>
    <m/>
  </r>
  <r>
    <d v="2026-03-13T00:00:00"/>
    <x v="52"/>
    <x v="2"/>
    <x v="0"/>
    <s v="TEE LLL MARROM 25MM - 3/4 - KRONA/FORTLEV/PLASTILIT"/>
    <x v="1"/>
    <x v="1"/>
    <x v="935"/>
    <x v="22"/>
    <x v="1750"/>
    <x v="92"/>
    <n v="2"/>
    <x v="137"/>
    <s v="mar-2026"/>
    <x v="9"/>
    <x v="0"/>
    <x v="0"/>
    <x v="1"/>
    <x v="158"/>
    <s v="ENTREGUE"/>
    <x v="1"/>
    <m/>
  </r>
  <r>
    <d v="2026-03-13T00:00:00"/>
    <x v="52"/>
    <x v="2"/>
    <x v="0"/>
    <s v="COLA PVC TIGRE FRASCO 175GRS C/PINCEL"/>
    <x v="1"/>
    <x v="1"/>
    <x v="935"/>
    <x v="22"/>
    <x v="1751"/>
    <x v="643"/>
    <n v="85.9"/>
    <x v="137"/>
    <s v="mar-2026"/>
    <x v="9"/>
    <x v="0"/>
    <x v="0"/>
    <x v="1"/>
    <x v="158"/>
    <s v="ENTREGUE"/>
    <x v="1"/>
    <m/>
  </r>
  <r>
    <d v="2026-03-16T00:00:00"/>
    <x v="4"/>
    <x v="2"/>
    <x v="4"/>
    <s v="LAMP.TUBOLED GLASS BELLALUX T8 18W 6500K 1850LMUN"/>
    <x v="30"/>
    <x v="1"/>
    <x v="936"/>
    <x v="30"/>
    <x v="828"/>
    <x v="57"/>
    <n v="414"/>
    <x v="138"/>
    <s v="mar-2026"/>
    <x v="3"/>
    <x v="0"/>
    <x v="1"/>
    <x v="2"/>
    <x v="162"/>
    <s v="ENTREGUE"/>
    <x v="1"/>
    <m/>
  </r>
  <r>
    <d v="2026-03-16T00:00:00"/>
    <x v="52"/>
    <x v="2"/>
    <x v="0"/>
    <s v="TELA MOSQUITEIRO MALHA 14 FIO 30 ALUMINIO 15,000 1,200"/>
    <x v="50"/>
    <x v="8"/>
    <x v="937"/>
    <x v="50"/>
    <x v="1752"/>
    <x v="300"/>
    <n v="684"/>
    <x v="138"/>
    <s v="mar-2026"/>
    <x v="3"/>
    <x v="0"/>
    <x v="1"/>
    <x v="8"/>
    <x v="163"/>
    <s v="ENTREGUE"/>
    <x v="1"/>
    <m/>
  </r>
  <r>
    <d v="2026-03-16T00:00:00"/>
    <x v="4"/>
    <x v="2"/>
    <x v="0"/>
    <s v="COLA SELANTE PU40 BRANCO"/>
    <x v="9"/>
    <x v="1"/>
    <x v="938"/>
    <x v="22"/>
    <x v="1753"/>
    <x v="1325"/>
    <n v="88.320000000000007"/>
    <x v="138"/>
    <s v="mar-2026"/>
    <x v="1"/>
    <x v="0"/>
    <x v="1"/>
    <x v="2"/>
    <x v="162"/>
    <s v="ENTREGUE"/>
    <x v="1"/>
    <m/>
  </r>
  <r>
    <d v="2026-03-16T00:00:00"/>
    <x v="28"/>
    <x v="2"/>
    <x v="0"/>
    <s v="DOCOL KIT ACION.COMPL.VD 1.1/2 00116300"/>
    <x v="4"/>
    <x v="1"/>
    <x v="939"/>
    <x v="3"/>
    <x v="1531"/>
    <x v="1176"/>
    <n v="215.39999999999998"/>
    <x v="138"/>
    <s v="mar-2026"/>
    <x v="3"/>
    <x v="0"/>
    <x v="1"/>
    <x v="2"/>
    <x v="162"/>
    <s v="ENTREGUE"/>
    <x v="1"/>
    <m/>
  </r>
  <r>
    <d v="2026-03-16T00:00:00"/>
    <x v="28"/>
    <x v="2"/>
    <x v="0"/>
    <s v="FECHADURA LIVRE E OCUPADO"/>
    <x v="16"/>
    <x v="1"/>
    <x v="940"/>
    <x v="93"/>
    <x v="1754"/>
    <x v="1070"/>
    <n v="315"/>
    <x v="138"/>
    <s v="mar-2026"/>
    <x v="5"/>
    <x v="0"/>
    <x v="1"/>
    <x v="4"/>
    <x v="164"/>
    <s v="ENTREGUE"/>
    <x v="1"/>
    <m/>
  </r>
  <r>
    <d v="2026-03-17T00:00:00"/>
    <x v="39"/>
    <x v="0"/>
    <x v="4"/>
    <s v="CABO FLEX 750V 16MM PT"/>
    <x v="162"/>
    <x v="8"/>
    <x v="941"/>
    <x v="5"/>
    <x v="876"/>
    <x v="349"/>
    <n v="2296"/>
    <x v="139"/>
    <s v="mar-2026"/>
    <x v="14"/>
    <x v="0"/>
    <x v="1"/>
    <x v="1"/>
    <x v="162"/>
    <s v="ENTREGUE"/>
    <x v="1"/>
    <m/>
  </r>
  <r>
    <d v="2026-03-17T00:00:00"/>
    <x v="39"/>
    <x v="0"/>
    <x v="4"/>
    <s v="CABO FLEX HEPR 1KV 120MM PT"/>
    <x v="30"/>
    <x v="8"/>
    <x v="941"/>
    <x v="5"/>
    <x v="1755"/>
    <x v="954"/>
    <n v="7194"/>
    <x v="139"/>
    <s v="mar-2026"/>
    <x v="14"/>
    <x v="0"/>
    <x v="1"/>
    <x v="1"/>
    <x v="162"/>
    <s v="ENTREGUE"/>
    <x v="1"/>
    <m/>
  </r>
  <r>
    <d v="2026-03-17T00:00:00"/>
    <x v="39"/>
    <x v="0"/>
    <x v="4"/>
    <s v="CABO FLEX HEPR ATOX 1KV 120MM AZ CL"/>
    <x v="3"/>
    <x v="8"/>
    <x v="941"/>
    <x v="5"/>
    <x v="1756"/>
    <x v="954"/>
    <n v="1199"/>
    <x v="139"/>
    <s v="mar-2026"/>
    <x v="14"/>
    <x v="0"/>
    <x v="1"/>
    <x v="1"/>
    <x v="162"/>
    <s v="ENTREGUE"/>
    <x v="1"/>
    <m/>
  </r>
  <r>
    <d v="2026-03-17T00:00:00"/>
    <x v="39"/>
    <x v="0"/>
    <x v="4"/>
    <s v="CABO FLEX HEPR ATOX 1KV 50MM VD"/>
    <x v="24"/>
    <x v="8"/>
    <x v="941"/>
    <x v="5"/>
    <x v="1757"/>
    <x v="325"/>
    <n v="2080"/>
    <x v="139"/>
    <s v="mar-2026"/>
    <x v="14"/>
    <x v="0"/>
    <x v="1"/>
    <x v="1"/>
    <x v="162"/>
    <s v="ENTREGUE"/>
    <x v="1"/>
    <m/>
  </r>
  <r>
    <d v="2026-03-17T00:00:00"/>
    <x v="9"/>
    <x v="1"/>
    <x v="0"/>
    <s v="TABUAS DE PINUS 30 X 3,00 M"/>
    <x v="0"/>
    <x v="1"/>
    <x v="942"/>
    <x v="107"/>
    <x v="1758"/>
    <x v="191"/>
    <n v="598"/>
    <x v="139"/>
    <s v="mar-2026"/>
    <x v="57"/>
    <x v="0"/>
    <x v="0"/>
    <x v="2"/>
    <x v="164"/>
    <s v="ENTREGUE"/>
    <x v="1"/>
    <m/>
  </r>
  <r>
    <d v="2026-03-17T00:00:00"/>
    <x v="9"/>
    <x v="1"/>
    <x v="0"/>
    <s v="TABUAS DE PINUS 20 X 3,00 M"/>
    <x v="15"/>
    <x v="1"/>
    <x v="942"/>
    <x v="107"/>
    <x v="842"/>
    <x v="1212"/>
    <n v="456.90000000000003"/>
    <x v="139"/>
    <s v="mar-2026"/>
    <x v="57"/>
    <x v="0"/>
    <x v="0"/>
    <x v="2"/>
    <x v="164"/>
    <s v="ENTREGUE"/>
    <x v="1"/>
    <m/>
  </r>
  <r>
    <d v="2026-03-17T00:00:00"/>
    <x v="9"/>
    <x v="1"/>
    <x v="0"/>
    <s v="SARRAFO 7 CM PINUS 3,00 MT"/>
    <x v="15"/>
    <x v="1"/>
    <x v="942"/>
    <x v="107"/>
    <x v="1759"/>
    <x v="1326"/>
    <n v="159.9"/>
    <x v="139"/>
    <s v="mar-2026"/>
    <x v="57"/>
    <x v="0"/>
    <x v="0"/>
    <x v="2"/>
    <x v="164"/>
    <s v="ENTREGUE"/>
    <x v="1"/>
    <m/>
  </r>
  <r>
    <d v="2026-03-17T00:00:00"/>
    <x v="9"/>
    <x v="1"/>
    <x v="0"/>
    <s v="PREGO 17 X 21"/>
    <x v="7"/>
    <x v="1"/>
    <x v="942"/>
    <x v="107"/>
    <x v="844"/>
    <x v="704"/>
    <n v="30.04"/>
    <x v="139"/>
    <s v="mar-2026"/>
    <x v="57"/>
    <x v="0"/>
    <x v="0"/>
    <x v="2"/>
    <x v="164"/>
    <s v="ENTREGUE"/>
    <x v="1"/>
    <m/>
  </r>
  <r>
    <d v="2026-03-17T00:00:00"/>
    <x v="9"/>
    <x v="1"/>
    <x v="0"/>
    <s v="PREGO 18 X 27"/>
    <x v="7"/>
    <x v="1"/>
    <x v="942"/>
    <x v="107"/>
    <x v="845"/>
    <x v="705"/>
    <n v="31.12"/>
    <x v="139"/>
    <s v="mar-2026"/>
    <x v="57"/>
    <x v="0"/>
    <x v="0"/>
    <x v="2"/>
    <x v="164"/>
    <s v="ENTREGUE"/>
    <x v="1"/>
    <m/>
  </r>
  <r>
    <d v="2026-03-17T00:00:00"/>
    <x v="9"/>
    <x v="1"/>
    <x v="0"/>
    <s v="PONTALETES PINUS 6 X 6 X 3,00 M"/>
    <x v="16"/>
    <x v="1"/>
    <x v="942"/>
    <x v="107"/>
    <x v="856"/>
    <x v="1212"/>
    <n v="106.61"/>
    <x v="139"/>
    <s v="mar-2026"/>
    <x v="57"/>
    <x v="0"/>
    <x v="0"/>
    <x v="2"/>
    <x v="164"/>
    <s v="ENTREGUE"/>
    <x v="1"/>
    <m/>
  </r>
  <r>
    <d v="2026-03-17T00:00:00"/>
    <x v="52"/>
    <x v="2"/>
    <x v="4"/>
    <s v="ELETRODUTO GALV MED 1.1/4 (0,70)C/LV"/>
    <x v="0"/>
    <x v="5"/>
    <x v="943"/>
    <x v="5"/>
    <x v="1760"/>
    <x v="1327"/>
    <n v="832"/>
    <x v="139"/>
    <s v="mar-2026"/>
    <x v="14"/>
    <x v="0"/>
    <x v="1"/>
    <x v="1"/>
    <x v="162"/>
    <s v="ENTREGUE"/>
    <x v="1"/>
    <m/>
  </r>
  <r>
    <d v="2026-03-17T00:00:00"/>
    <x v="52"/>
    <x v="2"/>
    <x v="4"/>
    <s v="UNIDUT RETO ALUM. 1.1/4"/>
    <x v="17"/>
    <x v="1"/>
    <x v="943"/>
    <x v="5"/>
    <x v="1187"/>
    <x v="1328"/>
    <n v="63.599999999999994"/>
    <x v="139"/>
    <s v="mar-2026"/>
    <x v="14"/>
    <x v="0"/>
    <x v="1"/>
    <x v="1"/>
    <x v="162"/>
    <s v="ENTREGUE"/>
    <x v="1"/>
    <m/>
  </r>
  <r>
    <d v="2026-03-17T00:00:00"/>
    <x v="52"/>
    <x v="2"/>
    <x v="4"/>
    <s v="UNIDUT CONICO ALUM 1.1/4"/>
    <x v="2"/>
    <x v="1"/>
    <x v="943"/>
    <x v="5"/>
    <x v="1761"/>
    <x v="474"/>
    <n v="20.8"/>
    <x v="139"/>
    <s v="mar-2026"/>
    <x v="14"/>
    <x v="0"/>
    <x v="1"/>
    <x v="1"/>
    <x v="162"/>
    <s v="ENTREGUE"/>
    <x v="1"/>
    <m/>
  </r>
  <r>
    <d v="2026-03-17T00:00:00"/>
    <x v="52"/>
    <x v="2"/>
    <x v="4"/>
    <s v="ABRACADEIRA GALV D C/CUNHA 1.1/4"/>
    <x v="25"/>
    <x v="1"/>
    <x v="943"/>
    <x v="5"/>
    <x v="1762"/>
    <x v="94"/>
    <n v="22.5"/>
    <x v="139"/>
    <s v="mar-2026"/>
    <x v="14"/>
    <x v="0"/>
    <x v="1"/>
    <x v="1"/>
    <x v="162"/>
    <s v="ENTREGUE"/>
    <x v="1"/>
    <m/>
  </r>
  <r>
    <d v="2026-03-17T00:00:00"/>
    <x v="52"/>
    <x v="2"/>
    <x v="4"/>
    <s v="BUCHA S8 PARAFUSO PVC"/>
    <x v="15"/>
    <x v="1"/>
    <x v="943"/>
    <x v="5"/>
    <x v="423"/>
    <x v="346"/>
    <n v="1.7999999999999998"/>
    <x v="139"/>
    <s v="mar-2026"/>
    <x v="14"/>
    <x v="0"/>
    <x v="1"/>
    <x v="1"/>
    <x v="162"/>
    <s v="ENTREGUE"/>
    <x v="1"/>
    <m/>
  </r>
  <r>
    <d v="2026-03-17T00:00:00"/>
    <x v="52"/>
    <x v="2"/>
    <x v="4"/>
    <s v="PARAFUSO PAN PHILIPS 4,8X38 BUCHA S8"/>
    <x v="15"/>
    <x v="1"/>
    <x v="943"/>
    <x v="5"/>
    <x v="1763"/>
    <x v="337"/>
    <n v="6"/>
    <x v="139"/>
    <s v="mar-2026"/>
    <x v="14"/>
    <x v="0"/>
    <x v="1"/>
    <x v="1"/>
    <x v="162"/>
    <s v="ENTREGUE"/>
    <x v="1"/>
    <m/>
  </r>
  <r>
    <d v="2026-03-17T00:00:00"/>
    <x v="52"/>
    <x v="2"/>
    <x v="4"/>
    <s v="CD-CABO FLEX HEPR ATOX 1KV 25MM PT"/>
    <x v="11"/>
    <x v="1"/>
    <x v="943"/>
    <x v="5"/>
    <x v="1764"/>
    <x v="1329"/>
    <n v="2560"/>
    <x v="139"/>
    <s v="mar-2026"/>
    <x v="14"/>
    <x v="0"/>
    <x v="1"/>
    <x v="1"/>
    <x v="162"/>
    <s v="ENTREGUE"/>
    <x v="1"/>
    <m/>
  </r>
  <r>
    <d v="2026-03-17T00:00:00"/>
    <x v="52"/>
    <x v="2"/>
    <x v="4"/>
    <s v="CD-CABO FLEX HEPR ATOX 1KV 25MM AZ CL"/>
    <x v="70"/>
    <x v="1"/>
    <x v="943"/>
    <x v="5"/>
    <x v="1765"/>
    <x v="1329"/>
    <n v="896"/>
    <x v="139"/>
    <s v="mar-2026"/>
    <x v="14"/>
    <x v="0"/>
    <x v="1"/>
    <x v="1"/>
    <x v="162"/>
    <s v="ENTREGUE"/>
    <x v="1"/>
    <m/>
  </r>
  <r>
    <d v="2026-03-17T00:00:00"/>
    <x v="52"/>
    <x v="2"/>
    <x v="4"/>
    <s v="FITA ISOLANTE 18MMX20M PT FITECK"/>
    <x v="14"/>
    <x v="1"/>
    <x v="943"/>
    <x v="5"/>
    <x v="580"/>
    <x v="1330"/>
    <n v="29.75"/>
    <x v="139"/>
    <s v="mar-2026"/>
    <x v="14"/>
    <x v="0"/>
    <x v="1"/>
    <x v="1"/>
    <x v="162"/>
    <s v="ENTREGUE"/>
    <x v="1"/>
    <m/>
  </r>
  <r>
    <d v="2026-03-17T00:00:00"/>
    <x v="52"/>
    <x v="2"/>
    <x v="4"/>
    <s v="BARRAMENTO BIFASICO 16DIN 100A"/>
    <x v="1"/>
    <x v="1"/>
    <x v="943"/>
    <x v="5"/>
    <x v="415"/>
    <x v="1331"/>
    <n v="155.80000000000001"/>
    <x v="139"/>
    <s v="mar-2026"/>
    <x v="14"/>
    <x v="0"/>
    <x v="1"/>
    <x v="1"/>
    <x v="162"/>
    <s v="ENTREGUE"/>
    <x v="1"/>
    <m/>
  </r>
  <r>
    <d v="2026-03-17T00:00:00"/>
    <x v="52"/>
    <x v="2"/>
    <x v="4"/>
    <s v="QUADRO DISTR CH SOB 16/12 100A"/>
    <x v="1"/>
    <x v="1"/>
    <x v="943"/>
    <x v="5"/>
    <x v="414"/>
    <x v="1332"/>
    <n v="241.5"/>
    <x v="139"/>
    <s v="mar-2026"/>
    <x v="14"/>
    <x v="0"/>
    <x v="1"/>
    <x v="1"/>
    <x v="162"/>
    <s v="ENTREGUE"/>
    <x v="1"/>
    <m/>
  </r>
  <r>
    <d v="2026-03-17T00:00:00"/>
    <x v="52"/>
    <x v="2"/>
    <x v="4"/>
    <s v="MINI DISJUNTOR UNIPOLAR 20A CURVA C 3KA"/>
    <x v="8"/>
    <x v="1"/>
    <x v="943"/>
    <x v="5"/>
    <x v="98"/>
    <x v="472"/>
    <n v="50.4"/>
    <x v="139"/>
    <s v="mar-2026"/>
    <x v="14"/>
    <x v="0"/>
    <x v="1"/>
    <x v="1"/>
    <x v="162"/>
    <s v="ENTREGUE"/>
    <x v="1"/>
    <m/>
  </r>
  <r>
    <d v="2026-03-17T00:00:00"/>
    <x v="52"/>
    <x v="2"/>
    <x v="4"/>
    <s v="MINI DISJUNTOR BIPOLAR 25A CURVA C 3KA"/>
    <x v="2"/>
    <x v="1"/>
    <x v="943"/>
    <x v="5"/>
    <x v="139"/>
    <x v="59"/>
    <n v="80.8"/>
    <x v="139"/>
    <s v="mar-2026"/>
    <x v="14"/>
    <x v="0"/>
    <x v="1"/>
    <x v="1"/>
    <x v="162"/>
    <s v="ENTREGUE"/>
    <x v="1"/>
    <m/>
  </r>
  <r>
    <d v="2026-03-17T00:00:00"/>
    <x v="52"/>
    <x v="2"/>
    <x v="4"/>
    <s v="MINI DISJUNTOR BIPOLAR 63A CURVA C 3KA"/>
    <x v="1"/>
    <x v="1"/>
    <x v="943"/>
    <x v="5"/>
    <x v="1766"/>
    <x v="1333"/>
    <n v="27.2"/>
    <x v="139"/>
    <s v="mar-2026"/>
    <x v="14"/>
    <x v="0"/>
    <x v="1"/>
    <x v="1"/>
    <x v="162"/>
    <s v="ENTREGUE"/>
    <x v="1"/>
    <m/>
  </r>
  <r>
    <d v="2026-03-17T00:00:00"/>
    <x v="52"/>
    <x v="2"/>
    <x v="4"/>
    <s v="SEALTUBO C/CAPA 1.1/4 PT RL C/05MT"/>
    <x v="1"/>
    <x v="1"/>
    <x v="943"/>
    <x v="5"/>
    <x v="1767"/>
    <x v="1334"/>
    <n v="70.7"/>
    <x v="139"/>
    <s v="mar-2026"/>
    <x v="14"/>
    <x v="0"/>
    <x v="1"/>
    <x v="1"/>
    <x v="162"/>
    <s v="ENTREGUE"/>
    <x v="1"/>
    <m/>
  </r>
  <r>
    <d v="2026-03-17T00:00:00"/>
    <x v="52"/>
    <x v="2"/>
    <x v="4"/>
    <s v="CD-CABO FLEX 750V 2,5MM AZ CL"/>
    <x v="11"/>
    <x v="1"/>
    <x v="943"/>
    <x v="5"/>
    <x v="1062"/>
    <x v="1335"/>
    <n v="233"/>
    <x v="139"/>
    <s v="mar-2026"/>
    <x v="14"/>
    <x v="0"/>
    <x v="1"/>
    <x v="1"/>
    <x v="162"/>
    <s v="ENTREGUE"/>
    <x v="1"/>
    <m/>
  </r>
  <r>
    <d v="2026-03-17T00:00:00"/>
    <x v="52"/>
    <x v="2"/>
    <x v="4"/>
    <s v="CD-CABO FLEX 750V 2,5MM PT"/>
    <x v="36"/>
    <x v="1"/>
    <x v="943"/>
    <x v="5"/>
    <x v="800"/>
    <x v="1335"/>
    <n v="466"/>
    <x v="139"/>
    <s v="mar-2026"/>
    <x v="14"/>
    <x v="0"/>
    <x v="1"/>
    <x v="1"/>
    <x v="162"/>
    <s v="ENTREGUE"/>
    <x v="1"/>
    <m/>
  </r>
  <r>
    <d v="2026-03-17T00:00:00"/>
    <x v="52"/>
    <x v="2"/>
    <x v="4"/>
    <s v="PLACA 4X2 1MOD HORIZONTA BR SIENA"/>
    <x v="14"/>
    <x v="1"/>
    <x v="943"/>
    <x v="5"/>
    <x v="1768"/>
    <x v="92"/>
    <n v="10"/>
    <x v="139"/>
    <s v="mar-2026"/>
    <x v="14"/>
    <x v="0"/>
    <x v="1"/>
    <x v="1"/>
    <x v="162"/>
    <s v="ENTREGUE"/>
    <x v="1"/>
    <m/>
  </r>
  <r>
    <d v="2026-03-17T00:00:00"/>
    <x v="52"/>
    <x v="2"/>
    <x v="4"/>
    <s v="MODULO INT BIPOLAR SIMP 10A BR SIENA"/>
    <x v="14"/>
    <x v="1"/>
    <x v="943"/>
    <x v="5"/>
    <x v="1769"/>
    <x v="1336"/>
    <n v="54.75"/>
    <x v="139"/>
    <s v="mar-2026"/>
    <x v="14"/>
    <x v="0"/>
    <x v="1"/>
    <x v="1"/>
    <x v="162"/>
    <s v="ENTREGUE"/>
    <x v="1"/>
    <m/>
  </r>
  <r>
    <d v="2026-03-17T00:00:00"/>
    <x v="52"/>
    <x v="2"/>
    <x v="4"/>
    <s v="PLACA 4X2 2MOD SEPARADOS BR SIENA"/>
    <x v="28"/>
    <x v="1"/>
    <x v="943"/>
    <x v="5"/>
    <x v="1770"/>
    <x v="1337"/>
    <n v="59.25"/>
    <x v="139"/>
    <s v="mar-2026"/>
    <x v="14"/>
    <x v="0"/>
    <x v="1"/>
    <x v="1"/>
    <x v="162"/>
    <s v="ENTREGUE"/>
    <x v="1"/>
    <m/>
  </r>
  <r>
    <d v="2026-03-17T00:00:00"/>
    <x v="52"/>
    <x v="2"/>
    <x v="4"/>
    <s v="MODULO TOM 2P+T 20A BR SIENA"/>
    <x v="28"/>
    <x v="1"/>
    <x v="943"/>
    <x v="5"/>
    <x v="1771"/>
    <x v="1338"/>
    <n v="74.25"/>
    <x v="139"/>
    <s v="mar-2026"/>
    <x v="14"/>
    <x v="0"/>
    <x v="1"/>
    <x v="1"/>
    <x v="162"/>
    <s v="ENTREGUE"/>
    <x v="1"/>
    <m/>
  </r>
  <r>
    <d v="2026-03-17T00:00:00"/>
    <x v="52"/>
    <x v="2"/>
    <x v="4"/>
    <s v="MODULO TOM 2P+T 20A VM SIENA"/>
    <x v="28"/>
    <x v="1"/>
    <x v="943"/>
    <x v="5"/>
    <x v="1772"/>
    <x v="1338"/>
    <n v="74.25"/>
    <x v="139"/>
    <s v="mar-2026"/>
    <x v="14"/>
    <x v="0"/>
    <x v="1"/>
    <x v="1"/>
    <x v="162"/>
    <s v="ENTREGUE"/>
    <x v="1"/>
    <m/>
  </r>
  <r>
    <d v="2026-03-19T00:00:00"/>
    <x v="52"/>
    <x v="2"/>
    <x v="0"/>
    <s v="METALON 25 X 25 GALVANIZADO 1,25MM 5,72 KG/BR"/>
    <x v="27"/>
    <x v="1"/>
    <x v="944"/>
    <x v="36"/>
    <x v="408"/>
    <x v="222"/>
    <n v="360.06"/>
    <x v="140"/>
    <s v="mar-2026"/>
    <x v="10"/>
    <x v="0"/>
    <x v="1"/>
    <x v="1"/>
    <x v="165"/>
    <s v="ENTREGUE"/>
    <x v="1"/>
    <m/>
  </r>
  <r>
    <d v="2026-03-19T00:00:00"/>
    <x v="52"/>
    <x v="2"/>
    <x v="0"/>
    <s v="BARRA CHATA 1&quot; X 1/8 - 3,95 KG/BR A"/>
    <x v="38"/>
    <x v="1"/>
    <x v="944"/>
    <x v="36"/>
    <x v="1773"/>
    <x v="1195"/>
    <n v="189.84"/>
    <x v="140"/>
    <s v="mar-2026"/>
    <x v="10"/>
    <x v="0"/>
    <x v="1"/>
    <x v="1"/>
    <x v="165"/>
    <s v="ENTREGUE"/>
    <x v="1"/>
    <m/>
  </r>
  <r>
    <d v="2026-03-19T00:00:00"/>
    <x v="52"/>
    <x v="2"/>
    <x v="0"/>
    <s v="METALON 30 X 30 - 1,20MM - 6.69 KG/BR"/>
    <x v="6"/>
    <x v="1"/>
    <x v="944"/>
    <x v="36"/>
    <x v="539"/>
    <x v="442"/>
    <n v="114.92"/>
    <x v="140"/>
    <s v="mar-2026"/>
    <x v="10"/>
    <x v="0"/>
    <x v="1"/>
    <x v="1"/>
    <x v="165"/>
    <s v="ENTREGUE"/>
    <x v="1"/>
    <m/>
  </r>
  <r>
    <d v="2026-03-19T00:00:00"/>
    <x v="52"/>
    <x v="2"/>
    <x v="0"/>
    <s v="BARRA CHATA 1&quot; X 1/4 - 7,68 KG/BR"/>
    <x v="28"/>
    <x v="1"/>
    <x v="944"/>
    <x v="36"/>
    <x v="245"/>
    <x v="223"/>
    <n v="113.1"/>
    <x v="140"/>
    <s v="mar-2026"/>
    <x v="10"/>
    <x v="0"/>
    <x v="1"/>
    <x v="1"/>
    <x v="165"/>
    <s v="ENTREGUE"/>
    <x v="1"/>
    <m/>
  </r>
  <r>
    <d v="2026-03-19T00:00:00"/>
    <x v="52"/>
    <x v="2"/>
    <x v="0"/>
    <s v="REDONDO MECANICO 1/2&quot; - 12,00MM 5,60 KG/BR"/>
    <x v="27"/>
    <x v="1"/>
    <x v="944"/>
    <x v="36"/>
    <x v="1719"/>
    <x v="223"/>
    <n v="256.36"/>
    <x v="140"/>
    <s v="mar-2026"/>
    <x v="10"/>
    <x v="0"/>
    <x v="1"/>
    <x v="1"/>
    <x v="165"/>
    <s v="ENTREGUE"/>
    <x v="1"/>
    <m/>
  </r>
  <r>
    <d v="2026-03-19T00:00:00"/>
    <x v="52"/>
    <x v="2"/>
    <x v="0"/>
    <s v="CANTONEIRA 1.1/4 X 1/8 - 9,40 KG/BR *"/>
    <x v="41"/>
    <x v="1"/>
    <x v="944"/>
    <x v="36"/>
    <x v="1774"/>
    <x v="965"/>
    <n v="64.53"/>
    <x v="140"/>
    <s v="mar-2026"/>
    <x v="10"/>
    <x v="0"/>
    <x v="1"/>
    <x v="1"/>
    <x v="165"/>
    <s v="ENTREGUE"/>
    <x v="1"/>
    <m/>
  </r>
  <r>
    <d v="2026-03-19T00:00:00"/>
    <x v="52"/>
    <x v="2"/>
    <x v="0"/>
    <s v="TRAVA STAM DUPLA 11001 -TRAVA TETRA 49"/>
    <x v="1"/>
    <x v="1"/>
    <x v="944"/>
    <x v="36"/>
    <x v="1721"/>
    <x v="1307"/>
    <n v="107.81"/>
    <x v="140"/>
    <s v="mar-2026"/>
    <x v="10"/>
    <x v="0"/>
    <x v="1"/>
    <x v="1"/>
    <x v="165"/>
    <s v="ENTREGUE"/>
    <x v="1"/>
    <m/>
  </r>
  <r>
    <d v="2026-03-19T00:00:00"/>
    <x v="52"/>
    <x v="2"/>
    <x v="0"/>
    <s v="GONZO C/ABA N - 3 ABA 25MM X 65MM ALTURA"/>
    <x v="4"/>
    <x v="1"/>
    <x v="944"/>
    <x v="36"/>
    <x v="1720"/>
    <x v="225"/>
    <n v="25.92"/>
    <x v="140"/>
    <s v="mar-2026"/>
    <x v="10"/>
    <x v="0"/>
    <x v="1"/>
    <x v="1"/>
    <x v="165"/>
    <s v="ENTREGUE"/>
    <x v="1"/>
    <m/>
  </r>
  <r>
    <d v="2026-03-19T00:00:00"/>
    <x v="52"/>
    <x v="2"/>
    <x v="0"/>
    <s v="CHAPA GALV.18 -1,25MM 3 X 1,20 -10,20 KG/M2"/>
    <x v="133"/>
    <x v="1"/>
    <x v="944"/>
    <x v="36"/>
    <x v="409"/>
    <x v="1339"/>
    <n v="472.85999999999996"/>
    <x v="140"/>
    <s v="mar-2026"/>
    <x v="10"/>
    <x v="0"/>
    <x v="1"/>
    <x v="1"/>
    <x v="165"/>
    <s v="ENTREGUE"/>
    <x v="1"/>
    <m/>
  </r>
  <r>
    <d v="2026-03-19T00:00:00"/>
    <x v="52"/>
    <x v="2"/>
    <x v="0"/>
    <s v="DOBRA CH.FF 18 -2,20 MTS X 1,20 MM 9,70 KG M2 FECHAMENTO"/>
    <x v="154"/>
    <x v="1"/>
    <x v="944"/>
    <x v="36"/>
    <x v="1775"/>
    <x v="1340"/>
    <n v="671.16"/>
    <x v="140"/>
    <s v="mar-2026"/>
    <x v="10"/>
    <x v="0"/>
    <x v="1"/>
    <x v="1"/>
    <x v="165"/>
    <s v="ENTREGUE"/>
    <x v="1"/>
    <m/>
  </r>
  <r>
    <d v="2026-03-19T00:00:00"/>
    <x v="53"/>
    <x v="0"/>
    <x v="4"/>
    <s v="CABO FLEX HEPR ATOX 1KV 150MM PT"/>
    <x v="0"/>
    <x v="8"/>
    <x v="945"/>
    <x v="5"/>
    <x v="1776"/>
    <x v="69"/>
    <n v="3000"/>
    <x v="140"/>
    <s v="mar-2026"/>
    <x v="14"/>
    <x v="0"/>
    <x v="1"/>
    <x v="1"/>
    <x v="165"/>
    <s v="ENTREGUE"/>
    <x v="1"/>
    <m/>
  </r>
  <r>
    <d v="2026-03-19T00:00:00"/>
    <x v="53"/>
    <x v="0"/>
    <x v="4"/>
    <s v="CABO FLEX HEPR ATOX 1KV 70MM VD"/>
    <x v="0"/>
    <x v="8"/>
    <x v="945"/>
    <x v="5"/>
    <x v="1777"/>
    <x v="88"/>
    <n v="1400"/>
    <x v="140"/>
    <s v="mar-2026"/>
    <x v="14"/>
    <x v="0"/>
    <x v="1"/>
    <x v="1"/>
    <x v="165"/>
    <s v="ENTREGUE"/>
    <x v="1"/>
    <m/>
  </r>
  <r>
    <d v="2026-03-19T00:00:00"/>
    <x v="53"/>
    <x v="0"/>
    <x v="4"/>
    <s v="DISJUNTOR CAIXA MOLD TRI 400A DWP400L"/>
    <x v="1"/>
    <x v="1"/>
    <x v="945"/>
    <x v="5"/>
    <x v="1778"/>
    <x v="1341"/>
    <n v="1439"/>
    <x v="140"/>
    <s v="mar-2026"/>
    <x v="14"/>
    <x v="0"/>
    <x v="1"/>
    <x v="1"/>
    <x v="165"/>
    <s v="ENTREGUE"/>
    <x v="1"/>
    <m/>
  </r>
  <r>
    <d v="2026-03-19T00:00:00"/>
    <x v="53"/>
    <x v="0"/>
    <x v="4"/>
    <s v="CD-CABO FLEX HEPR ATOX 1KV 95MM AZ CL"/>
    <x v="38"/>
    <x v="8"/>
    <x v="945"/>
    <x v="5"/>
    <x v="1779"/>
    <x v="1137"/>
    <n v="2256"/>
    <x v="140"/>
    <s v="mar-2026"/>
    <x v="14"/>
    <x v="0"/>
    <x v="1"/>
    <x v="1"/>
    <x v="165"/>
    <s v="ENTREGUE"/>
    <x v="1"/>
    <m/>
  </r>
  <r>
    <d v="2026-03-19T00:00:00"/>
    <x v="53"/>
    <x v="0"/>
    <x v="4"/>
    <s v="CD-CABO FLEX HEPR 1KV 95MM PT"/>
    <x v="103"/>
    <x v="8"/>
    <x v="945"/>
    <x v="5"/>
    <x v="1780"/>
    <x v="1137"/>
    <n v="6768"/>
    <x v="140"/>
    <s v="mar-2026"/>
    <x v="14"/>
    <x v="0"/>
    <x v="1"/>
    <x v="1"/>
    <x v="165"/>
    <s v="ENTREGUE"/>
    <x v="1"/>
    <m/>
  </r>
  <r>
    <d v="2026-03-19T00:00:00"/>
    <x v="53"/>
    <x v="0"/>
    <x v="4"/>
    <s v="CONECTOR SPLIT BOLT 120MM"/>
    <x v="7"/>
    <x v="1"/>
    <x v="945"/>
    <x v="5"/>
    <x v="1781"/>
    <x v="460"/>
    <n v="55.2"/>
    <x v="140"/>
    <s v="mar-2026"/>
    <x v="14"/>
    <x v="0"/>
    <x v="1"/>
    <x v="1"/>
    <x v="165"/>
    <s v="ENTREGUE"/>
    <x v="1"/>
    <m/>
  </r>
  <r>
    <d v="2026-03-19T00:00:00"/>
    <x v="53"/>
    <x v="0"/>
    <x v="4"/>
    <s v="TERMINAL COMPRESSAO 50MM 1F1C M10 BCEXP"/>
    <x v="7"/>
    <x v="1"/>
    <x v="945"/>
    <x v="5"/>
    <x v="1782"/>
    <x v="527"/>
    <n v="9"/>
    <x v="140"/>
    <s v="mar-2026"/>
    <x v="14"/>
    <x v="0"/>
    <x v="1"/>
    <x v="1"/>
    <x v="165"/>
    <s v="ENTREGUE"/>
    <x v="1"/>
    <m/>
  </r>
  <r>
    <d v="2026-03-19T00:00:00"/>
    <x v="53"/>
    <x v="0"/>
    <x v="4"/>
    <s v="CONECTOR SPLIT BOLT 50MM"/>
    <x v="7"/>
    <x v="1"/>
    <x v="945"/>
    <x v="5"/>
    <x v="1425"/>
    <x v="1342"/>
    <n v="25.2"/>
    <x v="140"/>
    <s v="mar-2026"/>
    <x v="14"/>
    <x v="0"/>
    <x v="1"/>
    <x v="1"/>
    <x v="165"/>
    <s v="ENTREGUE"/>
    <x v="1"/>
    <m/>
  </r>
  <r>
    <d v="2026-03-19T00:00:00"/>
    <x v="53"/>
    <x v="0"/>
    <x v="4"/>
    <s v="TERMINAL COMPRESSAO 10MM 1F1C M6"/>
    <x v="3"/>
    <x v="1"/>
    <x v="945"/>
    <x v="5"/>
    <x v="1783"/>
    <x v="1139"/>
    <n v="14"/>
    <x v="140"/>
    <s v="mar-2026"/>
    <x v="14"/>
    <x v="0"/>
    <x v="1"/>
    <x v="1"/>
    <x v="165"/>
    <s v="ENTREGUE"/>
    <x v="1"/>
    <m/>
  </r>
  <r>
    <d v="2026-03-19T00:00:00"/>
    <x v="53"/>
    <x v="0"/>
    <x v="4"/>
    <s v="FITA ISOLANTE 18MMX10M BR FITECK"/>
    <x v="1"/>
    <x v="9"/>
    <x v="945"/>
    <x v="5"/>
    <x v="819"/>
    <x v="566"/>
    <n v="4"/>
    <x v="140"/>
    <s v="mar-2026"/>
    <x v="14"/>
    <x v="0"/>
    <x v="1"/>
    <x v="1"/>
    <x v="165"/>
    <s v="ENTREGUE"/>
    <x v="1"/>
    <m/>
  </r>
  <r>
    <d v="2026-03-19T00:00:00"/>
    <x v="53"/>
    <x v="0"/>
    <x v="4"/>
    <s v="FITA ISOLANTE 18MM X 10M AZ FITECK"/>
    <x v="1"/>
    <x v="9"/>
    <x v="945"/>
    <x v="5"/>
    <x v="581"/>
    <x v="566"/>
    <n v="4"/>
    <x v="140"/>
    <s v="mar-2026"/>
    <x v="14"/>
    <x v="0"/>
    <x v="1"/>
    <x v="1"/>
    <x v="165"/>
    <s v="ENTREGUE"/>
    <x v="1"/>
    <m/>
  </r>
  <r>
    <d v="2026-03-19T00:00:00"/>
    <x v="53"/>
    <x v="0"/>
    <x v="4"/>
    <s v="FITA ISOLANTE 18MMX10M VM FITECK"/>
    <x v="1"/>
    <x v="9"/>
    <x v="945"/>
    <x v="5"/>
    <x v="818"/>
    <x v="566"/>
    <n v="4"/>
    <x v="140"/>
    <s v="mar-2026"/>
    <x v="14"/>
    <x v="0"/>
    <x v="1"/>
    <x v="1"/>
    <x v="165"/>
    <s v="ENTREGUE"/>
    <x v="1"/>
    <m/>
  </r>
  <r>
    <d v="2026-03-19T00:00:00"/>
    <x v="53"/>
    <x v="0"/>
    <x v="4"/>
    <s v="ELETRODUTO GALV MED 4 (1,25) C/LV"/>
    <x v="1"/>
    <x v="5"/>
    <x v="945"/>
    <x v="5"/>
    <x v="1784"/>
    <x v="345"/>
    <n v="191"/>
    <x v="140"/>
    <s v="mar-2026"/>
    <x v="14"/>
    <x v="0"/>
    <x v="1"/>
    <x v="1"/>
    <x v="165"/>
    <s v="ENTREGUE"/>
    <x v="1"/>
    <m/>
  </r>
  <r>
    <d v="2026-03-19T00:00:00"/>
    <x v="53"/>
    <x v="0"/>
    <x v="4"/>
    <s v="CABECOTE ALUMINIO 4"/>
    <x v="1"/>
    <x v="1"/>
    <x v="945"/>
    <x v="5"/>
    <x v="1785"/>
    <x v="464"/>
    <n v="28"/>
    <x v="140"/>
    <s v="mar-2026"/>
    <x v="14"/>
    <x v="0"/>
    <x v="1"/>
    <x v="1"/>
    <x v="165"/>
    <s v="ENTREGUE"/>
    <x v="1"/>
    <m/>
  </r>
  <r>
    <d v="2026-03-19T00:00:00"/>
    <x v="53"/>
    <x v="0"/>
    <x v="4"/>
    <s v="UNIDUT RETO ALUM 4"/>
    <x v="1"/>
    <x v="1"/>
    <x v="945"/>
    <x v="5"/>
    <x v="1786"/>
    <x v="762"/>
    <n v="32"/>
    <x v="140"/>
    <s v="mar-2026"/>
    <x v="14"/>
    <x v="0"/>
    <x v="1"/>
    <x v="1"/>
    <x v="165"/>
    <s v="ENTREGUE"/>
    <x v="1"/>
    <m/>
  </r>
  <r>
    <d v="2026-03-19T00:00:00"/>
    <x v="53"/>
    <x v="0"/>
    <x v="4"/>
    <s v="ARAME GALV 14AWG 1KG"/>
    <x v="1"/>
    <x v="1"/>
    <x v="945"/>
    <x v="5"/>
    <x v="1787"/>
    <x v="427"/>
    <n v="18"/>
    <x v="140"/>
    <s v="mar-2026"/>
    <x v="14"/>
    <x v="0"/>
    <x v="1"/>
    <x v="1"/>
    <x v="165"/>
    <s v="ENTREGUE"/>
    <x v="1"/>
    <m/>
  </r>
  <r>
    <d v="2026-03-19T00:00:00"/>
    <x v="53"/>
    <x v="0"/>
    <x v="4"/>
    <s v="BUCHA ACAB ZAMAC 4 PRENSAL"/>
    <x v="7"/>
    <x v="1"/>
    <x v="945"/>
    <x v="5"/>
    <x v="1788"/>
    <x v="58"/>
    <n v="17.8"/>
    <x v="140"/>
    <s v="mar-2026"/>
    <x v="14"/>
    <x v="0"/>
    <x v="1"/>
    <x v="1"/>
    <x v="165"/>
    <s v="ENTREGUE"/>
    <x v="1"/>
    <m/>
  </r>
  <r>
    <d v="2026-03-19T00:00:00"/>
    <x v="53"/>
    <x v="0"/>
    <x v="4"/>
    <s v="ARRUELA ACABAMENTO ZAMAC 4 PRENSAL"/>
    <x v="7"/>
    <x v="1"/>
    <x v="945"/>
    <x v="5"/>
    <x v="1789"/>
    <x v="721"/>
    <n v="14.6"/>
    <x v="140"/>
    <s v="mar-2026"/>
    <x v="14"/>
    <x v="0"/>
    <x v="1"/>
    <x v="1"/>
    <x v="165"/>
    <s v="ENTREGUE"/>
    <x v="1"/>
    <m/>
  </r>
  <r>
    <d v="2026-03-19T00:00:00"/>
    <x v="53"/>
    <x v="0"/>
    <x v="4"/>
    <s v="CABO FLEX750V 2,5MM2 VD"/>
    <x v="4"/>
    <x v="8"/>
    <x v="945"/>
    <x v="5"/>
    <x v="507"/>
    <x v="60"/>
    <n v="8.3999999999999986"/>
    <x v="140"/>
    <s v="mar-2026"/>
    <x v="14"/>
    <x v="0"/>
    <x v="1"/>
    <x v="1"/>
    <x v="165"/>
    <s v="ENTREGUE"/>
    <x v="1"/>
    <m/>
  </r>
  <r>
    <d v="2026-03-19T00:00:00"/>
    <x v="53"/>
    <x v="0"/>
    <x v="4"/>
    <s v="CD-CABO FLEX HEPR 1KV 150MM AZ CL"/>
    <x v="0"/>
    <x v="8"/>
    <x v="945"/>
    <x v="5"/>
    <x v="1790"/>
    <x v="69"/>
    <n v="3000"/>
    <x v="140"/>
    <s v="mar-2026"/>
    <x v="14"/>
    <x v="0"/>
    <x v="1"/>
    <x v="1"/>
    <x v="165"/>
    <s v="ENTREGUE"/>
    <x v="1"/>
    <m/>
  </r>
  <r>
    <d v="2026-03-19T00:00:00"/>
    <x v="53"/>
    <x v="0"/>
    <x v="4"/>
    <s v="TERMINAL COMPRESSAO 150MM 1F1C M16"/>
    <x v="8"/>
    <x v="1"/>
    <x v="945"/>
    <x v="5"/>
    <x v="820"/>
    <x v="1343"/>
    <n v="106.4"/>
    <x v="140"/>
    <s v="mar-2026"/>
    <x v="14"/>
    <x v="0"/>
    <x v="1"/>
    <x v="1"/>
    <x v="165"/>
    <s v="ENTREGUE"/>
    <x v="1"/>
    <m/>
  </r>
  <r>
    <d v="2026-03-19T00:00:00"/>
    <x v="53"/>
    <x v="0"/>
    <x v="4"/>
    <s v="CD-CABO FLEX HEPR 1KV 70MM VD"/>
    <x v="0"/>
    <x v="8"/>
    <x v="945"/>
    <x v="5"/>
    <x v="1791"/>
    <x v="88"/>
    <n v="1400"/>
    <x v="140"/>
    <s v="mar-2026"/>
    <x v="14"/>
    <x v="0"/>
    <x v="1"/>
    <x v="1"/>
    <x v="165"/>
    <s v="ENTREGUE"/>
    <x v="1"/>
    <m/>
  </r>
  <r>
    <d v="2026-03-19T00:00:00"/>
    <x v="53"/>
    <x v="0"/>
    <x v="4"/>
    <s v="TERMINAL COMPRESSAO 120MM 1F1C M12"/>
    <x v="9"/>
    <x v="1"/>
    <x v="945"/>
    <x v="5"/>
    <x v="1792"/>
    <x v="486"/>
    <n v="59.400000000000006"/>
    <x v="140"/>
    <s v="mar-2026"/>
    <x v="14"/>
    <x v="0"/>
    <x v="1"/>
    <x v="1"/>
    <x v="165"/>
    <s v="ENTREGUE"/>
    <x v="1"/>
    <m/>
  </r>
  <r>
    <d v="2026-03-19T00:00:00"/>
    <x v="53"/>
    <x v="0"/>
    <x v="4"/>
    <s v="TERMINAL COMPRESSAO 70MM 1F1C M10"/>
    <x v="7"/>
    <x v="1"/>
    <x v="945"/>
    <x v="5"/>
    <x v="813"/>
    <x v="596"/>
    <n v="11.2"/>
    <x v="140"/>
    <s v="mar-2026"/>
    <x v="14"/>
    <x v="0"/>
    <x v="1"/>
    <x v="1"/>
    <x v="165"/>
    <s v="ENTREGUE"/>
    <x v="1"/>
    <m/>
  </r>
  <r>
    <d v="2026-03-19T00:00:00"/>
    <x v="53"/>
    <x v="0"/>
    <x v="4"/>
    <s v="TERMINAL COMPRESSAO 95MM 1F1C M10 BC EXP"/>
    <x v="0"/>
    <x v="1"/>
    <x v="945"/>
    <x v="5"/>
    <x v="1793"/>
    <x v="934"/>
    <n v="150"/>
    <x v="140"/>
    <s v="mar-2026"/>
    <x v="14"/>
    <x v="0"/>
    <x v="1"/>
    <x v="1"/>
    <x v="165"/>
    <s v="ENTREGUE"/>
    <x v="1"/>
    <m/>
  </r>
  <r>
    <d v="2026-03-19T00:00:00"/>
    <x v="53"/>
    <x v="0"/>
    <x v="4"/>
    <s v="CABO FLEX HEPR ATOX 120MM2 0,6/1KV PT"/>
    <x v="30"/>
    <x v="8"/>
    <x v="945"/>
    <x v="5"/>
    <x v="1794"/>
    <x v="1344"/>
    <n v="8604"/>
    <x v="140"/>
    <s v="mar-2026"/>
    <x v="14"/>
    <x v="0"/>
    <x v="1"/>
    <x v="1"/>
    <x v="165"/>
    <s v="ENTREGUE"/>
    <x v="1"/>
    <m/>
  </r>
  <r>
    <d v="2026-03-19T00:00:00"/>
    <x v="53"/>
    <x v="0"/>
    <x v="4"/>
    <s v="CD-CABO FLEX HEPR ATOX 1KV 150MM PT"/>
    <x v="0"/>
    <x v="8"/>
    <x v="945"/>
    <x v="5"/>
    <x v="810"/>
    <x v="69"/>
    <n v="3000"/>
    <x v="140"/>
    <s v="mar-2026"/>
    <x v="14"/>
    <x v="0"/>
    <x v="1"/>
    <x v="1"/>
    <x v="165"/>
    <s v="ENTREGUE"/>
    <x v="1"/>
    <m/>
  </r>
  <r>
    <d v="2026-03-19T00:00:00"/>
    <x v="53"/>
    <x v="0"/>
    <x v="4"/>
    <s v="CD-CABO FLEX HEPR ATOX 1KV 150MM PT"/>
    <x v="0"/>
    <x v="8"/>
    <x v="945"/>
    <x v="5"/>
    <x v="1795"/>
    <x v="69"/>
    <n v="3000"/>
    <x v="140"/>
    <s v="mar-2026"/>
    <x v="14"/>
    <x v="0"/>
    <x v="1"/>
    <x v="1"/>
    <x v="165"/>
    <s v="ENTREGUE"/>
    <x v="1"/>
    <m/>
  </r>
  <r>
    <d v="2026-03-19T00:00:00"/>
    <x v="53"/>
    <x v="0"/>
    <x v="4"/>
    <s v="CABO ALUM QUADRUPLEX 3X16MM NEUTRO NU"/>
    <x v="54"/>
    <x v="8"/>
    <x v="945"/>
    <x v="5"/>
    <x v="1796"/>
    <x v="444"/>
    <n v="728"/>
    <x v="140"/>
    <s v="mar-2026"/>
    <x v="14"/>
    <x v="0"/>
    <x v="1"/>
    <x v="1"/>
    <x v="165"/>
    <s v="ENTREGUE"/>
    <x v="1"/>
    <m/>
  </r>
  <r>
    <d v="2026-03-19T00:00:00"/>
    <x v="53"/>
    <x v="0"/>
    <x v="4"/>
    <s v="CONECTOR PERFURANTE 10-95MM"/>
    <x v="2"/>
    <x v="1"/>
    <x v="945"/>
    <x v="5"/>
    <x v="1797"/>
    <x v="1111"/>
    <n v="32.799999999999997"/>
    <x v="140"/>
    <s v="mar-2026"/>
    <x v="14"/>
    <x v="0"/>
    <x v="1"/>
    <x v="1"/>
    <x v="165"/>
    <s v="ENTREGUE"/>
    <x v="1"/>
    <m/>
  </r>
  <r>
    <d v="2026-03-19T00:00:00"/>
    <x v="53"/>
    <x v="0"/>
    <x v="4"/>
    <s v="BARRA NEUTRO 2X5/16 8 PARAFUSOS"/>
    <x v="7"/>
    <x v="1"/>
    <x v="945"/>
    <x v="5"/>
    <x v="1798"/>
    <x v="1345"/>
    <n v="1120"/>
    <x v="140"/>
    <s v="mar-2026"/>
    <x v="14"/>
    <x v="0"/>
    <x v="1"/>
    <x v="1"/>
    <x v="165"/>
    <s v="ENTREGUE"/>
    <x v="1"/>
    <m/>
  </r>
  <r>
    <d v="2026-03-19T00:00:00"/>
    <x v="9"/>
    <x v="1"/>
    <x v="1"/>
    <s v="ANDAIME 1,50 X 1,00"/>
    <x v="8"/>
    <x v="1"/>
    <x v="946"/>
    <x v="140"/>
    <x v="1799"/>
    <x v="205"/>
    <n v="88"/>
    <x v="140"/>
    <s v="mar-2026"/>
    <x v="5"/>
    <x v="0"/>
    <x v="0"/>
    <x v="0"/>
    <x v="163"/>
    <s v="ENTREGUE"/>
    <x v="1"/>
    <m/>
  </r>
  <r>
    <d v="2026-03-19T00:00:00"/>
    <x v="9"/>
    <x v="1"/>
    <x v="1"/>
    <s v="PLATAFORMA PARA ANDAIME 1,50 X 0,30"/>
    <x v="8"/>
    <x v="1"/>
    <x v="946"/>
    <x v="140"/>
    <x v="1800"/>
    <x v="427"/>
    <n v="144"/>
    <x v="140"/>
    <s v="mar-2026"/>
    <x v="5"/>
    <x v="0"/>
    <x v="0"/>
    <x v="0"/>
    <x v="163"/>
    <s v="ENTREGUE"/>
    <x v="1"/>
    <m/>
  </r>
  <r>
    <d v="2026-03-19T00:00:00"/>
    <x v="9"/>
    <x v="1"/>
    <x v="1"/>
    <s v="SAPATA AJUSTAVEL PARA ANDAIME"/>
    <x v="9"/>
    <x v="1"/>
    <x v="946"/>
    <x v="140"/>
    <x v="1801"/>
    <x v="427"/>
    <n v="108"/>
    <x v="140"/>
    <s v="mar-2026"/>
    <x v="5"/>
    <x v="0"/>
    <x v="0"/>
    <x v="0"/>
    <x v="163"/>
    <s v="ENTREGUE"/>
    <x v="1"/>
    <m/>
  </r>
  <r>
    <d v="2026-03-19T00:00:00"/>
    <x v="9"/>
    <x v="1"/>
    <x v="1"/>
    <s v="FRETE"/>
    <x v="1"/>
    <x v="1"/>
    <x v="946"/>
    <x v="140"/>
    <x v="32"/>
    <x v="219"/>
    <n v="50"/>
    <x v="140"/>
    <s v="mar-2026"/>
    <x v="5"/>
    <x v="0"/>
    <x v="0"/>
    <x v="0"/>
    <x v="163"/>
    <s v="ENTREGUE"/>
    <x v="1"/>
    <m/>
  </r>
  <r>
    <d v="2026-03-19T00:00:00"/>
    <x v="53"/>
    <x v="0"/>
    <x v="4"/>
    <s v="CURVA GALV 45G 4"/>
    <x v="7"/>
    <x v="1"/>
    <x v="947"/>
    <x v="5"/>
    <x v="1802"/>
    <x v="364"/>
    <n v="250"/>
    <x v="140"/>
    <s v="mar-2026"/>
    <x v="3"/>
    <x v="0"/>
    <x v="1"/>
    <x v="1"/>
    <x v="165"/>
    <s v="ENTREGUE"/>
    <x v="1"/>
    <m/>
  </r>
  <r>
    <d v="2026-03-19T00:00:00"/>
    <x v="53"/>
    <x v="0"/>
    <x v="4"/>
    <s v="MINI DISJUNTOR TRIPOLAR 50A CURVA C 3KA"/>
    <x v="1"/>
    <x v="1"/>
    <x v="947"/>
    <x v="5"/>
    <x v="1803"/>
    <x v="597"/>
    <n v="39.5"/>
    <x v="140"/>
    <s v="mar-2026"/>
    <x v="3"/>
    <x v="0"/>
    <x v="1"/>
    <x v="1"/>
    <x v="165"/>
    <s v="ENTREGUE"/>
    <x v="1"/>
    <m/>
  </r>
  <r>
    <d v="2026-03-19T00:00:00"/>
    <x v="53"/>
    <x v="0"/>
    <x v="4"/>
    <s v="CD-CABO FLEX 750V 16MM PT"/>
    <x v="3"/>
    <x v="8"/>
    <x v="947"/>
    <x v="5"/>
    <x v="1181"/>
    <x v="301"/>
    <n v="170"/>
    <x v="140"/>
    <s v="mar-2026"/>
    <x v="3"/>
    <x v="0"/>
    <x v="1"/>
    <x v="1"/>
    <x v="165"/>
    <s v="ENTREGUE"/>
    <x v="1"/>
    <m/>
  </r>
  <r>
    <d v="2026-03-19T00:00:00"/>
    <x v="53"/>
    <x v="0"/>
    <x v="4"/>
    <s v="TERMINAL ILHOS PRE ISOL 16MM M12 AZ"/>
    <x v="4"/>
    <x v="1"/>
    <x v="947"/>
    <x v="5"/>
    <x v="1804"/>
    <x v="337"/>
    <n v="0.60000000000000009"/>
    <x v="140"/>
    <s v="mar-2026"/>
    <x v="3"/>
    <x v="0"/>
    <x v="1"/>
    <x v="1"/>
    <x v="165"/>
    <s v="ENTREGUE"/>
    <x v="1"/>
    <m/>
  </r>
  <r>
    <d v="2026-03-19T00:00:00"/>
    <x v="53"/>
    <x v="0"/>
    <x v="4"/>
    <s v="TERMINAL COMPRESSAO 16MM 1F1C M6"/>
    <x v="4"/>
    <x v="1"/>
    <x v="947"/>
    <x v="5"/>
    <x v="1805"/>
    <x v="664"/>
    <n v="5.0999999999999996"/>
    <x v="140"/>
    <s v="mar-2026"/>
    <x v="3"/>
    <x v="0"/>
    <x v="1"/>
    <x v="1"/>
    <x v="165"/>
    <s v="ENTREGUE"/>
    <x v="1"/>
    <m/>
  </r>
  <r>
    <d v="2026-03-19T00:00:00"/>
    <x v="53"/>
    <x v="0"/>
    <x v="4"/>
    <s v="BARRA NEUTRO 2X5/16 6 PARAFUSOS"/>
    <x v="7"/>
    <x v="1"/>
    <x v="947"/>
    <x v="5"/>
    <x v="1806"/>
    <x v="56"/>
    <n v="880"/>
    <x v="140"/>
    <s v="mar-2026"/>
    <x v="3"/>
    <x v="0"/>
    <x v="1"/>
    <x v="1"/>
    <x v="165"/>
    <s v="ENTREGUE"/>
    <x v="1"/>
    <m/>
  </r>
  <r>
    <d v="2026-03-19T00:00:00"/>
    <x v="53"/>
    <x v="0"/>
    <x v="0"/>
    <s v="PLACAS DE SINALIZAÇÃO "/>
    <x v="16"/>
    <x v="1"/>
    <x v="948"/>
    <x v="164"/>
    <x v="1807"/>
    <x v="1346"/>
    <n v="499.99998999999997"/>
    <x v="140"/>
    <s v="mar-2026"/>
    <x v="8"/>
    <x v="2"/>
    <x v="1"/>
    <x v="1"/>
    <x v="165"/>
    <s v="ENTREGUE"/>
    <x v="1"/>
    <m/>
  </r>
  <r>
    <d v="2026-03-19T00:00:00"/>
    <x v="51"/>
    <x v="2"/>
    <x v="0"/>
    <s v="AREIA MEDIA MT"/>
    <x v="4"/>
    <x v="8"/>
    <x v="949"/>
    <x v="32"/>
    <x v="935"/>
    <x v="467"/>
    <n v="570"/>
    <x v="140"/>
    <s v="mar-2026"/>
    <x v="5"/>
    <x v="0"/>
    <x v="0"/>
    <x v="10"/>
    <x v="166"/>
    <s v="ENTREGUE"/>
    <x v="1"/>
    <m/>
  </r>
  <r>
    <d v="2026-03-19T00:00:00"/>
    <x v="51"/>
    <x v="2"/>
    <x v="0"/>
    <s v="PEDRA MT"/>
    <x v="4"/>
    <x v="8"/>
    <x v="949"/>
    <x v="32"/>
    <x v="1808"/>
    <x v="34"/>
    <n v="540"/>
    <x v="140"/>
    <s v="mar-2026"/>
    <x v="5"/>
    <x v="0"/>
    <x v="0"/>
    <x v="10"/>
    <x v="166"/>
    <s v="ENTREGUE"/>
    <x v="1"/>
    <m/>
  </r>
  <r>
    <d v="2026-03-19T00:00:00"/>
    <x v="51"/>
    <x v="2"/>
    <x v="0"/>
    <s v="CIMENTO CAUE CPII 50KG"/>
    <x v="50"/>
    <x v="0"/>
    <x v="949"/>
    <x v="32"/>
    <x v="1809"/>
    <x v="770"/>
    <n v="738"/>
    <x v="140"/>
    <s v="mar-2026"/>
    <x v="5"/>
    <x v="0"/>
    <x v="0"/>
    <x v="10"/>
    <x v="166"/>
    <s v="ENTREGUE"/>
    <x v="1"/>
    <m/>
  </r>
  <r>
    <d v="2026-03-19T00:00:00"/>
    <x v="53"/>
    <x v="0"/>
    <x v="4"/>
    <s v="CAIXA PADRÃO"/>
    <x v="1"/>
    <x v="1"/>
    <x v="950"/>
    <x v="165"/>
    <x v="1810"/>
    <x v="24"/>
    <n v="200"/>
    <x v="140"/>
    <s v="mar-2026"/>
    <x v="8"/>
    <x v="2"/>
    <x v="1"/>
    <x v="1"/>
    <x v="165"/>
    <s v="ENTREGUE"/>
    <x v="1"/>
    <m/>
  </r>
  <r>
    <d v="2026-03-19T00:00:00"/>
    <x v="53"/>
    <x v="0"/>
    <x v="4"/>
    <s v="CONDUITE "/>
    <x v="7"/>
    <x v="1"/>
    <x v="950"/>
    <x v="165"/>
    <x v="1811"/>
    <x v="106"/>
    <n v="16"/>
    <x v="140"/>
    <s v="mar-2026"/>
    <x v="8"/>
    <x v="2"/>
    <x v="1"/>
    <x v="1"/>
    <x v="165"/>
    <s v="ENTREGUE"/>
    <x v="1"/>
    <m/>
  </r>
  <r>
    <d v="2026-03-19T00:00:00"/>
    <x v="53"/>
    <x v="0"/>
    <x v="4"/>
    <s v="BUCHA"/>
    <x v="2"/>
    <x v="1"/>
    <x v="950"/>
    <x v="165"/>
    <x v="1617"/>
    <x v="347"/>
    <n v="1.2"/>
    <x v="140"/>
    <s v="mar-2026"/>
    <x v="8"/>
    <x v="2"/>
    <x v="1"/>
    <x v="1"/>
    <x v="165"/>
    <s v="ENTREGUE"/>
    <x v="1"/>
    <m/>
  </r>
  <r>
    <d v="2026-03-19T00:00:00"/>
    <x v="53"/>
    <x v="0"/>
    <x v="4"/>
    <s v="ARRUELA "/>
    <x v="2"/>
    <x v="1"/>
    <x v="950"/>
    <x v="165"/>
    <x v="1812"/>
    <x v="1098"/>
    <n v="2"/>
    <x v="140"/>
    <s v="mar-2026"/>
    <x v="8"/>
    <x v="2"/>
    <x v="1"/>
    <x v="1"/>
    <x v="165"/>
    <s v="ENTREGUE"/>
    <x v="1"/>
    <m/>
  </r>
  <r>
    <d v="2026-03-19T00:00:00"/>
    <x v="53"/>
    <x v="0"/>
    <x v="4"/>
    <s v="ARUELA"/>
    <x v="2"/>
    <x v="1"/>
    <x v="950"/>
    <x v="165"/>
    <x v="1813"/>
    <x v="337"/>
    <n v="0.8"/>
    <x v="140"/>
    <s v="mar-2026"/>
    <x v="8"/>
    <x v="2"/>
    <x v="1"/>
    <x v="1"/>
    <x v="165"/>
    <s v="ENTREGUE"/>
    <x v="1"/>
    <m/>
  </r>
  <r>
    <d v="2026-03-20T00:00:00"/>
    <x v="52"/>
    <x v="2"/>
    <x v="4"/>
    <s v="Blocos blocos 19x19x39"/>
    <x v="5"/>
    <x v="1"/>
    <x v="951"/>
    <x v="142"/>
    <x v="1814"/>
    <x v="566"/>
    <n v="200"/>
    <x v="141"/>
    <s v="mar-2026"/>
    <x v="9"/>
    <x v="0"/>
    <x v="1"/>
    <x v="0"/>
    <x v="167"/>
    <s v="ENTREGUE"/>
    <x v="1"/>
    <m/>
  </r>
  <r>
    <d v="2026-03-20T00:00:00"/>
    <x v="46"/>
    <x v="1"/>
    <x v="3"/>
    <s v="TUBO GALVANIZADO À FOGO NBR 5580 3&quot; ( 88,90 X 3,35 MM X 6 MTS )"/>
    <x v="4"/>
    <x v="1"/>
    <x v="952"/>
    <x v="161"/>
    <x v="1649"/>
    <x v="1347"/>
    <n v="1633.44"/>
    <x v="141"/>
    <s v="mar-2026"/>
    <x v="10"/>
    <x v="0"/>
    <x v="1"/>
    <x v="5"/>
    <x v="163"/>
    <s v="ENTREGUE"/>
    <x v="1"/>
    <m/>
  </r>
  <r>
    <d v="2026-03-20T00:00:00"/>
    <x v="46"/>
    <x v="1"/>
    <x v="3"/>
    <s v="TUBO GALVANIZADO À FOGO NBR 5580 2.1/2&quot; (76,20 X 3,35 MM X 6 MTS )"/>
    <x v="4"/>
    <x v="1"/>
    <x v="952"/>
    <x v="161"/>
    <x v="1653"/>
    <x v="1348"/>
    <n v="1390.71"/>
    <x v="141"/>
    <s v="mar-2026"/>
    <x v="10"/>
    <x v="0"/>
    <x v="1"/>
    <x v="5"/>
    <x v="163"/>
    <s v="ENTREGUE"/>
    <x v="1"/>
    <m/>
  </r>
  <r>
    <d v="2026-03-20T00:00:00"/>
    <x v="46"/>
    <x v="1"/>
    <x v="3"/>
    <s v="TUBO GALVANIZADO À FOGO NBR 5580 1.1/2&quot; ( 48,30 X 3,00 MM X 6 MTS )"/>
    <x v="4"/>
    <x v="1"/>
    <x v="952"/>
    <x v="161"/>
    <x v="1815"/>
    <x v="1349"/>
    <n v="815.37000000000012"/>
    <x v="141"/>
    <s v="mar-2026"/>
    <x v="10"/>
    <x v="0"/>
    <x v="1"/>
    <x v="5"/>
    <x v="163"/>
    <s v="ENTREGUE"/>
    <x v="1"/>
    <m/>
  </r>
  <r>
    <d v="2026-03-20T00:00:00"/>
    <x v="46"/>
    <x v="1"/>
    <x v="3"/>
    <s v="TUBO GALVANIZADO À FOGO NBR 5580 1.1/4&quot; ( 42,40 x 2,65 mm x 6 Mts )"/>
    <x v="4"/>
    <x v="1"/>
    <x v="952"/>
    <x v="161"/>
    <x v="1660"/>
    <x v="1350"/>
    <n v="619.02"/>
    <x v="141"/>
    <s v="mar-2026"/>
    <x v="10"/>
    <x v="0"/>
    <x v="1"/>
    <x v="5"/>
    <x v="163"/>
    <s v="ENTREGUE"/>
    <x v="1"/>
    <m/>
  </r>
  <r>
    <d v="2026-03-20T00:00:00"/>
    <x v="46"/>
    <x v="1"/>
    <x v="3"/>
    <s v="TUBO GALVANIZADO À FOGO NBR 5580 1&quot; ( 33,70 x 2,65 mm x 6 Mts )"/>
    <x v="1"/>
    <x v="1"/>
    <x v="952"/>
    <x v="161"/>
    <x v="1667"/>
    <x v="1351"/>
    <n v="166.35"/>
    <x v="141"/>
    <s v="mar-2026"/>
    <x v="10"/>
    <x v="0"/>
    <x v="1"/>
    <x v="5"/>
    <x v="163"/>
    <s v="ENTREGUE"/>
    <x v="1"/>
    <m/>
  </r>
  <r>
    <d v="2026-03-20T00:00:00"/>
    <x v="46"/>
    <x v="1"/>
    <x v="3"/>
    <s v="REGISTRO DE GAVETA BRUTO EM LATÃO 2&quot;"/>
    <x v="1"/>
    <x v="1"/>
    <x v="952"/>
    <x v="161"/>
    <x v="1816"/>
    <x v="1352"/>
    <n v="138.84"/>
    <x v="141"/>
    <s v="mar-2026"/>
    <x v="10"/>
    <x v="0"/>
    <x v="1"/>
    <x v="5"/>
    <x v="163"/>
    <s v="ENTREGUE"/>
    <x v="1"/>
    <m/>
  </r>
  <r>
    <d v="2026-03-20T00:00:00"/>
    <x v="46"/>
    <x v="1"/>
    <x v="3"/>
    <s v="REGISTRO DE GAVETA BRUTO EM LATÃO 3&quot;"/>
    <x v="1"/>
    <x v="1"/>
    <x v="952"/>
    <x v="161"/>
    <x v="1650"/>
    <x v="1353"/>
    <n v="418.14"/>
    <x v="141"/>
    <s v="mar-2026"/>
    <x v="10"/>
    <x v="0"/>
    <x v="1"/>
    <x v="5"/>
    <x v="163"/>
    <s v="ENTREGUE"/>
    <x v="1"/>
    <m/>
  </r>
  <r>
    <d v="2026-03-20T00:00:00"/>
    <x v="46"/>
    <x v="1"/>
    <x v="3"/>
    <s v="REGISTRO DE GAVETA BRUTO EM LATÃO 1.1/2&quot;"/>
    <x v="1"/>
    <x v="1"/>
    <x v="952"/>
    <x v="161"/>
    <x v="1657"/>
    <x v="1354"/>
    <n v="91.9"/>
    <x v="141"/>
    <s v="mar-2026"/>
    <x v="10"/>
    <x v="0"/>
    <x v="1"/>
    <x v="5"/>
    <x v="163"/>
    <s v="ENTREGUE"/>
    <x v="1"/>
    <m/>
  </r>
  <r>
    <d v="2026-03-20T00:00:00"/>
    <x v="46"/>
    <x v="1"/>
    <x v="3"/>
    <s v="REGISTRO DE GAVETA BRUTO EM LATÃO 1&quot;"/>
    <x v="1"/>
    <x v="1"/>
    <x v="952"/>
    <x v="161"/>
    <x v="1670"/>
    <x v="1355"/>
    <n v="41.25"/>
    <x v="141"/>
    <s v="mar-2026"/>
    <x v="10"/>
    <x v="0"/>
    <x v="1"/>
    <x v="5"/>
    <x v="163"/>
    <s v="ENTREGUE"/>
    <x v="1"/>
    <m/>
  </r>
  <r>
    <d v="2026-03-20T00:00:00"/>
    <x v="46"/>
    <x v="1"/>
    <x v="3"/>
    <s v="COTOVELO GALVANIZADO 90° F/F 3 &quot;"/>
    <x v="2"/>
    <x v="1"/>
    <x v="952"/>
    <x v="161"/>
    <x v="1652"/>
    <x v="199"/>
    <n v="240"/>
    <x v="141"/>
    <s v="mar-2026"/>
    <x v="10"/>
    <x v="0"/>
    <x v="1"/>
    <x v="5"/>
    <x v="163"/>
    <s v="ENTREGUE"/>
    <x v="1"/>
    <m/>
  </r>
  <r>
    <d v="2026-03-20T00:00:00"/>
    <x v="46"/>
    <x v="1"/>
    <x v="3"/>
    <s v="COTOVELO GALVANIZADO 90° F/F 2.1/2 &quot;"/>
    <x v="14"/>
    <x v="1"/>
    <x v="952"/>
    <x v="161"/>
    <x v="1655"/>
    <x v="1356"/>
    <n v="197.45000000000002"/>
    <x v="141"/>
    <s v="mar-2026"/>
    <x v="10"/>
    <x v="0"/>
    <x v="1"/>
    <x v="5"/>
    <x v="163"/>
    <s v="ENTREGUE"/>
    <x v="1"/>
    <m/>
  </r>
  <r>
    <d v="2026-03-20T00:00:00"/>
    <x v="46"/>
    <x v="1"/>
    <x v="3"/>
    <s v="COTOVELO GALVANIZADO 90° F/F 1.1/2 &quot;"/>
    <x v="14"/>
    <x v="1"/>
    <x v="952"/>
    <x v="161"/>
    <x v="1656"/>
    <x v="247"/>
    <n v="75.199999999999989"/>
    <x v="141"/>
    <s v="mar-2026"/>
    <x v="10"/>
    <x v="0"/>
    <x v="1"/>
    <x v="5"/>
    <x v="163"/>
    <s v="ENTREGUE"/>
    <x v="1"/>
    <m/>
  </r>
  <r>
    <d v="2026-03-20T00:00:00"/>
    <x v="46"/>
    <x v="1"/>
    <x v="3"/>
    <s v="COTOVELO GALVANIZADO 90° F/F 1.1/4 &quot;"/>
    <x v="14"/>
    <x v="1"/>
    <x v="952"/>
    <x v="161"/>
    <x v="1661"/>
    <x v="547"/>
    <n v="59.15"/>
    <x v="141"/>
    <s v="mar-2026"/>
    <x v="10"/>
    <x v="0"/>
    <x v="1"/>
    <x v="5"/>
    <x v="163"/>
    <s v="ENTREGUE"/>
    <x v="1"/>
    <m/>
  </r>
  <r>
    <d v="2026-03-20T00:00:00"/>
    <x v="46"/>
    <x v="1"/>
    <x v="3"/>
    <s v="COTOVELO GALVANIZADO 90° F/F 1 &quot;"/>
    <x v="7"/>
    <x v="1"/>
    <x v="952"/>
    <x v="161"/>
    <x v="1668"/>
    <x v="106"/>
    <n v="16"/>
    <x v="141"/>
    <s v="mar-2026"/>
    <x v="10"/>
    <x v="0"/>
    <x v="1"/>
    <x v="5"/>
    <x v="163"/>
    <s v="ENTREGUE"/>
    <x v="1"/>
    <m/>
  </r>
  <r>
    <d v="2026-03-20T00:00:00"/>
    <x v="46"/>
    <x v="1"/>
    <x v="3"/>
    <s v="LUVA GALVANIZADA FÊMEA /FÊMEA 1&quot;"/>
    <x v="7"/>
    <x v="1"/>
    <x v="952"/>
    <x v="161"/>
    <x v="1669"/>
    <x v="1357"/>
    <n v="12.5"/>
    <x v="141"/>
    <s v="mar-2026"/>
    <x v="10"/>
    <x v="0"/>
    <x v="1"/>
    <x v="5"/>
    <x v="163"/>
    <s v="ENTREGUE"/>
    <x v="1"/>
    <m/>
  </r>
  <r>
    <d v="2026-03-20T00:00:00"/>
    <x v="46"/>
    <x v="1"/>
    <x v="3"/>
    <s v="LUVA GALVANIZADA FÊMEA /FÊMEA 2.1/2&quot;"/>
    <x v="7"/>
    <x v="1"/>
    <x v="952"/>
    <x v="161"/>
    <x v="1817"/>
    <x v="970"/>
    <n v="56.58"/>
    <x v="141"/>
    <s v="mar-2026"/>
    <x v="10"/>
    <x v="0"/>
    <x v="1"/>
    <x v="5"/>
    <x v="163"/>
    <s v="ENTREGUE"/>
    <x v="1"/>
    <m/>
  </r>
  <r>
    <d v="2026-03-20T00:00:00"/>
    <x v="46"/>
    <x v="1"/>
    <x v="3"/>
    <s v="LUVA GALVANIZADA FÊMEA /FÊMEA 1.1/2&quot;"/>
    <x v="7"/>
    <x v="1"/>
    <x v="952"/>
    <x v="161"/>
    <x v="1658"/>
    <x v="1358"/>
    <n v="20.74"/>
    <x v="141"/>
    <s v="mar-2026"/>
    <x v="10"/>
    <x v="0"/>
    <x v="1"/>
    <x v="5"/>
    <x v="163"/>
    <s v="ENTREGUE"/>
    <x v="1"/>
    <m/>
  </r>
  <r>
    <d v="2026-03-20T00:00:00"/>
    <x v="46"/>
    <x v="1"/>
    <x v="3"/>
    <s v="LUVA GALVANIZADA FÊMEA /FÊMEA 3&quot;"/>
    <x v="7"/>
    <x v="1"/>
    <x v="952"/>
    <x v="161"/>
    <x v="1651"/>
    <x v="1359"/>
    <n v="82.44"/>
    <x v="141"/>
    <s v="mar-2026"/>
    <x v="10"/>
    <x v="0"/>
    <x v="1"/>
    <x v="5"/>
    <x v="163"/>
    <s v="ENTREGUE"/>
    <x v="1"/>
    <m/>
  </r>
  <r>
    <d v="2026-03-20T00:00:00"/>
    <x v="46"/>
    <x v="1"/>
    <x v="3"/>
    <s v="LUVA GALVANIZADA FÊMEA /FÊMEA 1.1/4&quot;"/>
    <x v="7"/>
    <x v="1"/>
    <x v="952"/>
    <x v="161"/>
    <x v="1672"/>
    <x v="58"/>
    <n v="17.8"/>
    <x v="141"/>
    <s v="mar-2026"/>
    <x v="10"/>
    <x v="0"/>
    <x v="1"/>
    <x v="5"/>
    <x v="163"/>
    <s v="ENTREGUE"/>
    <x v="1"/>
    <m/>
  </r>
  <r>
    <d v="2026-03-20T00:00:00"/>
    <x v="46"/>
    <x v="1"/>
    <x v="3"/>
    <s v="UNIÃO GALVANIZADA COM ASSENTO CÔNICO EM BRONZE 3&quot;"/>
    <x v="1"/>
    <x v="1"/>
    <x v="952"/>
    <x v="161"/>
    <x v="1818"/>
    <x v="1360"/>
    <n v="183.97"/>
    <x v="141"/>
    <s v="mar-2026"/>
    <x v="10"/>
    <x v="0"/>
    <x v="1"/>
    <x v="5"/>
    <x v="163"/>
    <s v="ENTREGUE"/>
    <x v="1"/>
    <m/>
  </r>
  <r>
    <d v="2026-03-20T00:00:00"/>
    <x v="46"/>
    <x v="1"/>
    <x v="3"/>
    <s v="UNIÃO GALVANIZADA COM ASSENTO CÔNICO EM BRONZE 2.1/2&quot;"/>
    <x v="1"/>
    <x v="1"/>
    <x v="952"/>
    <x v="161"/>
    <x v="1819"/>
    <x v="1361"/>
    <n v="111.17"/>
    <x v="141"/>
    <s v="mar-2026"/>
    <x v="10"/>
    <x v="0"/>
    <x v="1"/>
    <x v="5"/>
    <x v="163"/>
    <s v="ENTREGUE"/>
    <x v="1"/>
    <m/>
  </r>
  <r>
    <d v="2026-03-20T00:00:00"/>
    <x v="46"/>
    <x v="1"/>
    <x v="3"/>
    <s v="UNIÃO GALVANIZADA COM ASSENTO CÔNICO EM BRONZE 1.1/2&quot;"/>
    <x v="1"/>
    <x v="1"/>
    <x v="952"/>
    <x v="161"/>
    <x v="1659"/>
    <x v="1362"/>
    <n v="44.61"/>
    <x v="141"/>
    <s v="mar-2026"/>
    <x v="10"/>
    <x v="0"/>
    <x v="1"/>
    <x v="5"/>
    <x v="163"/>
    <s v="ENTREGUE"/>
    <x v="1"/>
    <m/>
  </r>
  <r>
    <d v="2026-03-20T00:00:00"/>
    <x v="46"/>
    <x v="1"/>
    <x v="3"/>
    <s v="UNIÃO GALVANIZADA COM ASSENTO CÔNICO EM BRONZE 1.1/4&quot;"/>
    <x v="1"/>
    <x v="1"/>
    <x v="952"/>
    <x v="161"/>
    <x v="1665"/>
    <x v="1363"/>
    <n v="35.11"/>
    <x v="141"/>
    <s v="mar-2026"/>
    <x v="10"/>
    <x v="0"/>
    <x v="1"/>
    <x v="5"/>
    <x v="163"/>
    <s v="ENTREGUE"/>
    <x v="1"/>
    <m/>
  </r>
  <r>
    <d v="2026-03-20T00:00:00"/>
    <x v="46"/>
    <x v="1"/>
    <x v="3"/>
    <s v="BUCHA DE REDUÇÃO GALVANIZADA MACHO / FÊMEA 3&quot; X 2.1/2 &quot;"/>
    <x v="1"/>
    <x v="1"/>
    <x v="952"/>
    <x v="161"/>
    <x v="1820"/>
    <x v="1364"/>
    <n v="30.05"/>
    <x v="141"/>
    <s v="mar-2026"/>
    <x v="10"/>
    <x v="0"/>
    <x v="1"/>
    <x v="5"/>
    <x v="163"/>
    <s v="ENTREGUE"/>
    <x v="1"/>
    <m/>
  </r>
  <r>
    <d v="2026-03-20T00:00:00"/>
    <x v="46"/>
    <x v="1"/>
    <x v="3"/>
    <s v="TEE GALVANIZADO 90° 3&quot;"/>
    <x v="1"/>
    <x v="1"/>
    <x v="952"/>
    <x v="161"/>
    <x v="1821"/>
    <x v="975"/>
    <n v="78.849999999999994"/>
    <x v="141"/>
    <s v="mar-2026"/>
    <x v="10"/>
    <x v="0"/>
    <x v="1"/>
    <x v="5"/>
    <x v="163"/>
    <s v="ENTREGUE"/>
    <x v="1"/>
    <m/>
  </r>
  <r>
    <d v="2026-03-20T00:00:00"/>
    <x v="46"/>
    <x v="1"/>
    <x v="3"/>
    <s v="TEE GALVANIZADO 90° 1.1/2&quot;"/>
    <x v="7"/>
    <x v="1"/>
    <x v="952"/>
    <x v="161"/>
    <x v="1822"/>
    <x v="1365"/>
    <n v="38.020000000000003"/>
    <x v="141"/>
    <s v="mar-2026"/>
    <x v="10"/>
    <x v="0"/>
    <x v="1"/>
    <x v="5"/>
    <x v="163"/>
    <s v="ENTREGUE"/>
    <x v="1"/>
    <m/>
  </r>
  <r>
    <d v="2026-03-20T00:00:00"/>
    <x v="46"/>
    <x v="1"/>
    <x v="3"/>
    <s v="TEE GALVANIZADO 90° 1.1/4&quot;"/>
    <x v="1"/>
    <x v="1"/>
    <x v="952"/>
    <x v="161"/>
    <x v="1823"/>
    <x v="1366"/>
    <n v="15.49"/>
    <x v="141"/>
    <s v="mar-2026"/>
    <x v="10"/>
    <x v="0"/>
    <x v="1"/>
    <x v="5"/>
    <x v="163"/>
    <s v="ENTREGUE"/>
    <x v="1"/>
    <m/>
  </r>
  <r>
    <d v="2026-03-20T00:00:00"/>
    <x v="46"/>
    <x v="1"/>
    <x v="6"/>
    <s v="THINNER 16 900ML ITAQUA"/>
    <x v="7"/>
    <x v="6"/>
    <x v="953"/>
    <x v="29"/>
    <x v="1824"/>
    <x v="84"/>
    <n v="30"/>
    <x v="141"/>
    <s v="mar-2026"/>
    <x v="3"/>
    <x v="0"/>
    <x v="1"/>
    <x v="5"/>
    <x v="163"/>
    <s v="ENTREGUE"/>
    <x v="1"/>
    <m/>
  </r>
  <r>
    <d v="2026-03-20T00:00:00"/>
    <x v="46"/>
    <x v="1"/>
    <x v="6"/>
    <s v="FUTURIT ESMALTE BRI VERMELHO 3,6L STANDARD FUTURA"/>
    <x v="1"/>
    <x v="6"/>
    <x v="953"/>
    <x v="29"/>
    <x v="1825"/>
    <x v="111"/>
    <n v="89"/>
    <x v="141"/>
    <s v="mar-2026"/>
    <x v="3"/>
    <x v="0"/>
    <x v="1"/>
    <x v="5"/>
    <x v="163"/>
    <s v="ENTREGUE"/>
    <x v="1"/>
    <m/>
  </r>
  <r>
    <d v="2026-03-20T00:00:00"/>
    <x v="46"/>
    <x v="1"/>
    <x v="6"/>
    <s v="FUTURIT ESMALTE BRI VERDE FOLHA 3,6L STANDARD FUTURA"/>
    <x v="1"/>
    <x v="6"/>
    <x v="953"/>
    <x v="29"/>
    <x v="1826"/>
    <x v="111"/>
    <n v="89"/>
    <x v="141"/>
    <s v="mar-2026"/>
    <x v="3"/>
    <x v="0"/>
    <x v="1"/>
    <x v="5"/>
    <x v="163"/>
    <s v="ENTREGUE"/>
    <x v="1"/>
    <m/>
  </r>
  <r>
    <d v="2026-03-20T00:00:00"/>
    <x v="46"/>
    <x v="1"/>
    <x v="6"/>
    <s v="TRINCHA 500 - 2 LATEX &amp; ACRILICA TIGRE"/>
    <x v="7"/>
    <x v="1"/>
    <x v="953"/>
    <x v="29"/>
    <x v="109"/>
    <x v="70"/>
    <n v="11"/>
    <x v="141"/>
    <s v="mar-2026"/>
    <x v="3"/>
    <x v="0"/>
    <x v="1"/>
    <x v="5"/>
    <x v="163"/>
    <s v="ENTREGUE"/>
    <x v="1"/>
    <m/>
  </r>
  <r>
    <d v="2026-03-20T00:00:00"/>
    <x v="52"/>
    <x v="2"/>
    <x v="0"/>
    <s v="CALÇA HELANCA ELASTICO E CORDÃOCOR:AZUL MARINHO;TAM:G"/>
    <x v="163"/>
    <x v="1"/>
    <x v="954"/>
    <x v="102"/>
    <x v="731"/>
    <x v="597"/>
    <n v="750.5"/>
    <x v="141"/>
    <s v="mar-2026"/>
    <x v="43"/>
    <x v="0"/>
    <x v="0"/>
    <x v="8"/>
    <x v="168"/>
    <s v="ENTREGUE"/>
    <x v="1"/>
    <m/>
  </r>
  <r>
    <d v="2026-03-20T00:00:00"/>
    <x v="52"/>
    <x v="2"/>
    <x v="0"/>
    <s v="CALÇA HELANCA ELASTICO E CORDÃOCOR:AZUL MARINHO;TAM:GG"/>
    <x v="17"/>
    <x v="1"/>
    <x v="954"/>
    <x v="102"/>
    <x v="733"/>
    <x v="597"/>
    <n v="474"/>
    <x v="141"/>
    <s v="mar-2026"/>
    <x v="43"/>
    <x v="0"/>
    <x v="0"/>
    <x v="8"/>
    <x v="168"/>
    <s v="ENTREGUE"/>
    <x v="1"/>
    <m/>
  </r>
  <r>
    <d v="2026-03-20T00:00:00"/>
    <x v="52"/>
    <x v="2"/>
    <x v="0"/>
    <s v="CAMISETA MALHA PV GOLA REDONDA M/LONGA COR:CINZA MESCLA CLARO;TAM:G"/>
    <x v="163"/>
    <x v="1"/>
    <x v="954"/>
    <x v="102"/>
    <x v="1827"/>
    <x v="598"/>
    <n v="494"/>
    <x v="141"/>
    <s v="mar-2026"/>
    <x v="43"/>
    <x v="0"/>
    <x v="0"/>
    <x v="8"/>
    <x v="168"/>
    <s v="ENTREGUE"/>
    <x v="1"/>
    <m/>
  </r>
  <r>
    <d v="2026-03-20T00:00:00"/>
    <x v="52"/>
    <x v="2"/>
    <x v="0"/>
    <s v="CAMISETA MALHA PV GOLA REDONDA M/LONGA COR:CINZA MESCLA CLARO;TAM:GG"/>
    <x v="17"/>
    <x v="1"/>
    <x v="954"/>
    <x v="102"/>
    <x v="1828"/>
    <x v="598"/>
    <n v="312"/>
    <x v="141"/>
    <s v="mar-2026"/>
    <x v="43"/>
    <x v="0"/>
    <x v="0"/>
    <x v="8"/>
    <x v="168"/>
    <s v="ENTREGUE"/>
    <x v="1"/>
    <m/>
  </r>
  <r>
    <d v="2026-03-20T00:00:00"/>
    <x v="46"/>
    <x v="1"/>
    <x v="0"/>
    <s v="AMANCO ADAPT. CURTO SOLD. 32X1"/>
    <x v="1"/>
    <x v="1"/>
    <x v="955"/>
    <x v="3"/>
    <x v="1680"/>
    <x v="49"/>
    <n v="1.52"/>
    <x v="141"/>
    <s v="mar-2026"/>
    <x v="8"/>
    <x v="3"/>
    <x v="1"/>
    <x v="5"/>
    <x v="163"/>
    <s v="ENTREGUE"/>
    <x v="1"/>
    <m/>
  </r>
  <r>
    <d v="2026-03-20T00:00:00"/>
    <x v="46"/>
    <x v="1"/>
    <x v="0"/>
    <s v="AMANCO BUCHA RD SOLD. CURTA 32X25"/>
    <x v="1"/>
    <x v="1"/>
    <x v="955"/>
    <x v="3"/>
    <x v="1829"/>
    <x v="62"/>
    <n v="0.8"/>
    <x v="141"/>
    <s v="mar-2026"/>
    <x v="8"/>
    <x v="3"/>
    <x v="1"/>
    <x v="5"/>
    <x v="163"/>
    <s v="ENTREGUE"/>
    <x v="1"/>
    <m/>
  </r>
  <r>
    <d v="2026-03-20T00:00:00"/>
    <x v="46"/>
    <x v="1"/>
    <x v="0"/>
    <s v="GARDEN TORN.BOIA 1&quot; B.PLAST.11352PE"/>
    <x v="1"/>
    <x v="1"/>
    <x v="955"/>
    <x v="3"/>
    <x v="1684"/>
    <x v="1367"/>
    <n v="94.65"/>
    <x v="141"/>
    <s v="mar-2026"/>
    <x v="8"/>
    <x v="3"/>
    <x v="1"/>
    <x v="5"/>
    <x v="163"/>
    <s v="ENTREGUE"/>
    <x v="1"/>
    <m/>
  </r>
  <r>
    <d v="2026-03-23T00:00:00"/>
    <x v="46"/>
    <x v="1"/>
    <x v="0"/>
    <s v="BARONEFLEX 500 - CAIXA 18 KG"/>
    <x v="1"/>
    <x v="1"/>
    <x v="956"/>
    <x v="22"/>
    <x v="1258"/>
    <x v="1368"/>
    <n v="128.30000000000001"/>
    <x v="142"/>
    <s v="mar-2026"/>
    <x v="9"/>
    <x v="0"/>
    <x v="1"/>
    <x v="4"/>
    <x v="166"/>
    <s v="ENTREGUE"/>
    <x v="1"/>
    <m/>
  </r>
  <r>
    <d v="2026-03-23T00:00:00"/>
    <x v="46"/>
    <x v="1"/>
    <x v="0"/>
    <s v="CIMENTOCNSENTREGACIMENTO CPII 50KG LIZ"/>
    <x v="1"/>
    <x v="1"/>
    <x v="956"/>
    <x v="22"/>
    <x v="71"/>
    <x v="780"/>
    <n v="41.9"/>
    <x v="142"/>
    <s v="mar-2026"/>
    <x v="9"/>
    <x v="0"/>
    <x v="1"/>
    <x v="4"/>
    <x v="166"/>
    <s v="ENTREGUE"/>
    <x v="1"/>
    <m/>
  </r>
  <r>
    <d v="2026-03-23T00:00:00"/>
    <x v="46"/>
    <x v="1"/>
    <x v="0"/>
    <s v="AREIA MEDIA ENSACADA 20KG"/>
    <x v="4"/>
    <x v="1"/>
    <x v="956"/>
    <x v="22"/>
    <x v="69"/>
    <x v="70"/>
    <n v="16.5"/>
    <x v="142"/>
    <s v="mar-2026"/>
    <x v="9"/>
    <x v="0"/>
    <x v="1"/>
    <x v="4"/>
    <x v="166"/>
    <s v="ENTREGUE"/>
    <x v="1"/>
    <m/>
  </r>
  <r>
    <d v="2026-03-23T00:00:00"/>
    <x v="9"/>
    <x v="1"/>
    <x v="0"/>
    <s v="FUTURA FUTURIT ESM SINT. PREMIUM ALUMINIO 3,6L"/>
    <x v="1"/>
    <x v="6"/>
    <x v="957"/>
    <x v="13"/>
    <x v="1699"/>
    <x v="303"/>
    <n v="169.9"/>
    <x v="142"/>
    <s v="mar-2026"/>
    <x v="3"/>
    <x v="0"/>
    <x v="0"/>
    <x v="2"/>
    <x v="167"/>
    <s v="ENTREGUE"/>
    <x v="1"/>
    <m/>
  </r>
  <r>
    <d v="2026-03-23T00:00:00"/>
    <x v="9"/>
    <x v="1"/>
    <x v="0"/>
    <s v="ROMA 301/005 TRINCHA CABO PRETO/CERDA GRIS 3012&quot;"/>
    <x v="7"/>
    <x v="1"/>
    <x v="957"/>
    <x v="13"/>
    <x v="551"/>
    <x v="41"/>
    <n v="9.98"/>
    <x v="142"/>
    <s v="mar-2026"/>
    <x v="3"/>
    <x v="0"/>
    <x v="0"/>
    <x v="2"/>
    <x v="167"/>
    <s v="ENTREGUE"/>
    <x v="1"/>
    <m/>
  </r>
  <r>
    <d v="2026-03-24T00:00:00"/>
    <x v="9"/>
    <x v="1"/>
    <x v="0"/>
    <s v="BOTA  TAMANHO 42"/>
    <x v="8"/>
    <x v="1"/>
    <x v="958"/>
    <x v="40"/>
    <x v="1830"/>
    <x v="1369"/>
    <n v="255.2"/>
    <x v="143"/>
    <s v="mar-2026"/>
    <x v="8"/>
    <x v="3"/>
    <x v="1"/>
    <x v="1"/>
    <x v="167"/>
    <s v="ENTREGUE"/>
    <x v="1"/>
    <m/>
  </r>
  <r>
    <d v="2026-03-24T00:00:00"/>
    <x v="9"/>
    <x v="1"/>
    <x v="0"/>
    <s v="TELA TAPUMEA"/>
    <x v="1"/>
    <x v="1"/>
    <x v="958"/>
    <x v="40"/>
    <x v="1831"/>
    <x v="1157"/>
    <n v="79.900000000000006"/>
    <x v="143"/>
    <s v="mar-2026"/>
    <x v="8"/>
    <x v="3"/>
    <x v="1"/>
    <x v="1"/>
    <x v="167"/>
    <s v="ENTREGUE"/>
    <x v="1"/>
    <m/>
  </r>
  <r>
    <d v="2026-03-24T00:00:00"/>
    <x v="52"/>
    <x v="2"/>
    <x v="0"/>
    <s v="Blocos  19x19x39"/>
    <x v="5"/>
    <x v="1"/>
    <x v="959"/>
    <x v="166"/>
    <x v="1832"/>
    <x v="557"/>
    <n v="190"/>
    <x v="143"/>
    <s v="mar-2026"/>
    <x v="1"/>
    <x v="0"/>
    <x v="1"/>
    <x v="2"/>
    <x v="166"/>
    <s v="ENTREGUE"/>
    <x v="1"/>
    <m/>
  </r>
  <r>
    <d v="2026-03-24T00:00:00"/>
    <x v="52"/>
    <x v="2"/>
    <x v="0"/>
    <s v="FUTURA MASSA CORRIDA PVA BALDE 25KG"/>
    <x v="7"/>
    <x v="14"/>
    <x v="960"/>
    <x v="13"/>
    <x v="222"/>
    <x v="203"/>
    <n v="139.80000000000001"/>
    <x v="143"/>
    <s v="mar-2026"/>
    <x v="3"/>
    <x v="0"/>
    <x v="1"/>
    <x v="1"/>
    <x v="167"/>
    <s v="ENTREGUE"/>
    <x v="1"/>
    <m/>
  </r>
  <r>
    <d v="2026-03-24T00:00:00"/>
    <x v="9"/>
    <x v="1"/>
    <x v="1"/>
    <s v="CAÇAMBA"/>
    <x v="1"/>
    <x v="1"/>
    <x v="961"/>
    <x v="17"/>
    <x v="214"/>
    <x v="56"/>
    <n v="440"/>
    <x v="143"/>
    <s v="mar-2026"/>
    <x v="5"/>
    <x v="0"/>
    <x v="0"/>
    <x v="4"/>
    <x v="169"/>
    <s v="ENTREGUE"/>
    <x v="1"/>
    <m/>
  </r>
  <r>
    <d v="2026-03-24T00:00:00"/>
    <x v="52"/>
    <x v="2"/>
    <x v="0"/>
    <s v="METALON 20 X 20 GALVANIZADO 1,25MM 4,60 KG/BR"/>
    <x v="23"/>
    <x v="11"/>
    <x v="962"/>
    <x v="36"/>
    <x v="958"/>
    <x v="222"/>
    <n v="487.14"/>
    <x v="143"/>
    <s v="mar-2026"/>
    <x v="3"/>
    <x v="0"/>
    <x v="0"/>
    <x v="1"/>
    <x v="167"/>
    <s v="ENTREGUE"/>
    <x v="1"/>
    <m/>
  </r>
  <r>
    <d v="2026-03-24T00:00:00"/>
    <x v="52"/>
    <x v="2"/>
    <x v="0"/>
    <s v="BARRA CHATA 3/4 X 1/8 - 2,90 KG/BR * A"/>
    <x v="114"/>
    <x v="11"/>
    <x v="962"/>
    <x v="36"/>
    <x v="199"/>
    <x v="1196"/>
    <n v="134.30000000000001"/>
    <x v="143"/>
    <s v="mar-2026"/>
    <x v="3"/>
    <x v="0"/>
    <x v="0"/>
    <x v="1"/>
    <x v="167"/>
    <s v="ENTREGUE"/>
    <x v="1"/>
    <m/>
  </r>
  <r>
    <d v="2026-03-24T00:00:00"/>
    <x v="52"/>
    <x v="2"/>
    <x v="0"/>
    <s v="TRINCO CHATO 2&quot; - CX 60 X 93 MM"/>
    <x v="14"/>
    <x v="12"/>
    <x v="962"/>
    <x v="36"/>
    <x v="1833"/>
    <x v="1370"/>
    <n v="44.800000000000004"/>
    <x v="143"/>
    <s v="mar-2026"/>
    <x v="3"/>
    <x v="0"/>
    <x v="0"/>
    <x v="1"/>
    <x v="167"/>
    <s v="ENTREGUE"/>
    <x v="1"/>
    <m/>
  </r>
  <r>
    <d v="2026-03-25T00:00:00"/>
    <x v="52"/>
    <x v="2"/>
    <x v="4"/>
    <s v="LUMIN.LED FOXLUX SOB QUADRADO 45W 6500K 60X60PC"/>
    <x v="3"/>
    <x v="1"/>
    <x v="963"/>
    <x v="30"/>
    <x v="1601"/>
    <x v="1371"/>
    <n v="1125"/>
    <x v="144"/>
    <s v="mar-2026"/>
    <x v="17"/>
    <x v="0"/>
    <x v="1"/>
    <x v="1"/>
    <x v="166"/>
    <s v="ENTREGUE"/>
    <x v="1"/>
    <m/>
  </r>
  <r>
    <d v="2026-03-25T00:00:00"/>
    <x v="52"/>
    <x v="2"/>
    <x v="4"/>
    <s v="TERMINAL COMPRES BOCA EXPANDIDA MAGNET 120MPMC"/>
    <x v="9"/>
    <x v="1"/>
    <x v="963"/>
    <x v="30"/>
    <x v="1834"/>
    <x v="440"/>
    <n v="70.800000000000011"/>
    <x v="144"/>
    <s v="mar-2026"/>
    <x v="17"/>
    <x v="0"/>
    <x v="1"/>
    <x v="1"/>
    <x v="166"/>
    <s v="ENTREGUE"/>
    <x v="1"/>
    <m/>
  </r>
  <r>
    <d v="2026-03-25T00:00:00"/>
    <x v="9"/>
    <x v="1"/>
    <x v="0"/>
    <s v="DISCOSEGMENTADOTHDUISNCDOE DRE CORTE SEGMENTADO"/>
    <x v="3"/>
    <x v="1"/>
    <x v="964"/>
    <x v="22"/>
    <x v="1835"/>
    <x v="1372"/>
    <n v="106.1"/>
    <x v="144"/>
    <s v="mar-2026"/>
    <x v="9"/>
    <x v="0"/>
    <x v="1"/>
    <x v="1"/>
    <x v="166"/>
    <s v="ENTREGUE"/>
    <x v="1"/>
    <m/>
  </r>
  <r>
    <d v="2026-03-26T00:00:00"/>
    <x v="9"/>
    <x v="1"/>
    <x v="0"/>
    <s v="Cimento cpii 50kg"/>
    <x v="5"/>
    <x v="1"/>
    <x v="965"/>
    <x v="45"/>
    <x v="36"/>
    <x v="524"/>
    <n v="1845"/>
    <x v="145"/>
    <s v="mar-2026"/>
    <x v="1"/>
    <x v="0"/>
    <x v="0"/>
    <x v="2"/>
    <x v="168"/>
    <s v="ENTREGUE"/>
    <x v="1"/>
    <m/>
  </r>
  <r>
    <d v="2026-03-26T00:00:00"/>
    <x v="9"/>
    <x v="1"/>
    <x v="0"/>
    <s v="Blocos concreto 14x19x39 2 furos vazado"/>
    <x v="73"/>
    <x v="1"/>
    <x v="966"/>
    <x v="62"/>
    <x v="1709"/>
    <x v="297"/>
    <n v="3550"/>
    <x v="145"/>
    <s v="mar-2026"/>
    <x v="24"/>
    <x v="0"/>
    <x v="0"/>
    <x v="6"/>
    <x v="170"/>
    <s v="ENTREGUE"/>
    <x v="1"/>
    <m/>
  </r>
  <r>
    <d v="2026-03-26T00:00:00"/>
    <x v="9"/>
    <x v="1"/>
    <x v="0"/>
    <s v="Bloco canaleta 14"/>
    <x v="36"/>
    <x v="1"/>
    <x v="966"/>
    <x v="62"/>
    <x v="1710"/>
    <x v="1000"/>
    <n v="914"/>
    <x v="145"/>
    <s v="mar-2026"/>
    <x v="24"/>
    <x v="0"/>
    <x v="0"/>
    <x v="6"/>
    <x v="170"/>
    <s v="ENTREGUE"/>
    <x v="1"/>
    <m/>
  </r>
  <r>
    <d v="2026-03-26T00:00:00"/>
    <x v="9"/>
    <x v="1"/>
    <x v="0"/>
    <s v="1/2 bloco"/>
    <x v="104"/>
    <x v="1"/>
    <x v="966"/>
    <x v="62"/>
    <x v="1711"/>
    <x v="1300"/>
    <n v="645"/>
    <x v="145"/>
    <s v="mar-2026"/>
    <x v="24"/>
    <x v="0"/>
    <x v="0"/>
    <x v="6"/>
    <x v="170"/>
    <s v="ENTREGUE"/>
    <x v="1"/>
    <m/>
  </r>
  <r>
    <d v="2026-03-26T00:00:00"/>
    <x v="9"/>
    <x v="1"/>
    <x v="0"/>
    <s v="AREIA GROSSA "/>
    <x v="9"/>
    <x v="4"/>
    <x v="967"/>
    <x v="45"/>
    <x v="1836"/>
    <x v="1373"/>
    <n v="918.54"/>
    <x v="145"/>
    <s v="mar-2026"/>
    <x v="1"/>
    <x v="0"/>
    <x v="0"/>
    <x v="1"/>
    <x v="169"/>
    <s v="ENTREGUE"/>
    <x v="1"/>
    <m/>
  </r>
  <r>
    <d v="2026-03-26T00:00:00"/>
    <x v="9"/>
    <x v="1"/>
    <x v="0"/>
    <s v="VERGALHÃO 6.3"/>
    <x v="17"/>
    <x v="5"/>
    <x v="968"/>
    <x v="45"/>
    <x v="1837"/>
    <x v="281"/>
    <n v="150"/>
    <x v="145"/>
    <s v="mar-2026"/>
    <x v="1"/>
    <x v="0"/>
    <x v="0"/>
    <x v="2"/>
    <x v="168"/>
    <s v="ENTREGUE"/>
    <x v="1"/>
    <m/>
  </r>
  <r>
    <d v="2026-03-27T00:00:00"/>
    <x v="9"/>
    <x v="1"/>
    <x v="0"/>
    <s v="CAÇAMBA"/>
    <x v="1"/>
    <x v="1"/>
    <x v="969"/>
    <x v="17"/>
    <x v="214"/>
    <x v="56"/>
    <n v="440"/>
    <x v="146"/>
    <s v="mar-2026"/>
    <x v="5"/>
    <x v="0"/>
    <x v="0"/>
    <x v="5"/>
    <x v="171"/>
    <s v="ENTREGUE"/>
    <x v="1"/>
    <m/>
  </r>
  <r>
    <d v="2026-03-27T00:00:00"/>
    <x v="36"/>
    <x v="0"/>
    <x v="0"/>
    <s v="FUTURA SUPER RENDIMENTO FOSCO GL INOX"/>
    <x v="1"/>
    <x v="6"/>
    <x v="970"/>
    <x v="77"/>
    <x v="1838"/>
    <x v="65"/>
    <n v="79"/>
    <x v="146"/>
    <s v="mar-2026"/>
    <x v="5"/>
    <x v="0"/>
    <x v="1"/>
    <x v="1"/>
    <x v="168"/>
    <s v="ENTREGUE"/>
    <x v="1"/>
    <m/>
  </r>
  <r>
    <d v="2026-03-27T00:00:00"/>
    <x v="36"/>
    <x v="0"/>
    <x v="0"/>
    <s v="ESPATULA DE ACO TIGRE 2151 5"/>
    <x v="1"/>
    <x v="1"/>
    <x v="970"/>
    <x v="77"/>
    <x v="1839"/>
    <x v="78"/>
    <n v="21"/>
    <x v="146"/>
    <s v="mar-2026"/>
    <x v="5"/>
    <x v="0"/>
    <x v="1"/>
    <x v="1"/>
    <x v="168"/>
    <s v="ENTREGUE"/>
    <x v="1"/>
    <m/>
  </r>
  <r>
    <d v="2026-03-27T00:00:00"/>
    <x v="36"/>
    <x v="0"/>
    <x v="0"/>
    <s v="FUTURA MASSA CORRIDA BALDE"/>
    <x v="1"/>
    <x v="6"/>
    <x v="970"/>
    <x v="77"/>
    <x v="1405"/>
    <x v="88"/>
    <n v="70"/>
    <x v="146"/>
    <s v="mar-2026"/>
    <x v="5"/>
    <x v="0"/>
    <x v="1"/>
    <x v="1"/>
    <x v="168"/>
    <s v="ENTREGUE"/>
    <x v="1"/>
    <m/>
  </r>
  <r>
    <d v="2026-03-27T00:00:00"/>
    <x v="36"/>
    <x v="0"/>
    <x v="0"/>
    <s v="GESSO ESTUQUE 1 KG"/>
    <x v="7"/>
    <x v="0"/>
    <x v="970"/>
    <x v="77"/>
    <x v="1840"/>
    <x v="566"/>
    <n v="8"/>
    <x v="146"/>
    <s v="mar-2026"/>
    <x v="5"/>
    <x v="0"/>
    <x v="1"/>
    <x v="1"/>
    <x v="168"/>
    <s v="ENTREGUE"/>
    <x v="1"/>
    <m/>
  </r>
  <r>
    <d v="2026-03-27T00:00:00"/>
    <x v="52"/>
    <x v="2"/>
    <x v="0"/>
    <s v="Cimento cpii 50kg"/>
    <x v="2"/>
    <x v="0"/>
    <x v="971"/>
    <x v="32"/>
    <x v="36"/>
    <x v="318"/>
    <n v="136"/>
    <x v="146"/>
    <s v="mar-2026"/>
    <x v="5"/>
    <x v="0"/>
    <x v="1"/>
    <x v="1"/>
    <x v="168"/>
    <s v="ENTREGUE"/>
    <x v="1"/>
    <m/>
  </r>
  <r>
    <d v="2026-03-27T00:00:00"/>
    <x v="52"/>
    <x v="2"/>
    <x v="0"/>
    <s v="SILICONE 256G BRANCO"/>
    <x v="4"/>
    <x v="1"/>
    <x v="972"/>
    <x v="22"/>
    <x v="1841"/>
    <x v="1374"/>
    <n v="40.26"/>
    <x v="146"/>
    <s v="mar-2026"/>
    <x v="1"/>
    <x v="0"/>
    <x v="1"/>
    <x v="5"/>
    <x v="171"/>
    <s v="ENTREGUE"/>
    <x v="1"/>
    <m/>
  </r>
  <r>
    <d v="2026-03-27T00:00:00"/>
    <x v="52"/>
    <x v="2"/>
    <x v="0"/>
    <s v="REGISTRO PRESSAO C/C SLIM 3/4"/>
    <x v="1"/>
    <x v="1"/>
    <x v="972"/>
    <x v="22"/>
    <x v="1842"/>
    <x v="1375"/>
    <n v="55.56"/>
    <x v="146"/>
    <s v="mar-2026"/>
    <x v="1"/>
    <x v="0"/>
    <x v="1"/>
    <x v="5"/>
    <x v="171"/>
    <s v="ENTREGUE"/>
    <x v="1"/>
    <m/>
  </r>
  <r>
    <d v="2026-03-30T00:00:00"/>
    <x v="52"/>
    <x v="2"/>
    <x v="0"/>
    <s v="CABO FLEX MEGAMAX 4,00 MM PRETO"/>
    <x v="1"/>
    <x v="9"/>
    <x v="973"/>
    <x v="30"/>
    <x v="929"/>
    <x v="1376"/>
    <n v="385.5"/>
    <x v="147"/>
    <s v="mar-2026"/>
    <x v="3"/>
    <x v="0"/>
    <x v="1"/>
    <x v="1"/>
    <x v="171"/>
    <s v="ENTREGUE"/>
    <x v="1"/>
    <m/>
  </r>
  <r>
    <d v="2026-03-30T00:00:00"/>
    <x v="54"/>
    <x v="0"/>
    <x v="0"/>
    <s v="ADESIVO DE SILICONE INCOLOR"/>
    <x v="1"/>
    <x v="1"/>
    <x v="974"/>
    <x v="167"/>
    <x v="1843"/>
    <x v="1377"/>
    <n v="21.9"/>
    <x v="147"/>
    <s v="mar-2026"/>
    <x v="8"/>
    <x v="2"/>
    <x v="1"/>
    <x v="1"/>
    <x v="171"/>
    <s v="ENTREGUE"/>
    <x v="1"/>
    <m/>
  </r>
  <r>
    <d v="2026-03-30T00:00:00"/>
    <x v="54"/>
    <x v="0"/>
    <x v="0"/>
    <s v="REJUNTE "/>
    <x v="1"/>
    <x v="1"/>
    <x v="974"/>
    <x v="167"/>
    <x v="1844"/>
    <x v="486"/>
    <n v="9.9"/>
    <x v="147"/>
    <s v="mar-2026"/>
    <x v="8"/>
    <x v="2"/>
    <x v="1"/>
    <x v="1"/>
    <x v="171"/>
    <s v="ENTREGUE"/>
    <x v="1"/>
    <m/>
  </r>
  <r>
    <d v="2026-03-30T00:00:00"/>
    <x v="54"/>
    <x v="0"/>
    <x v="0"/>
    <s v="ESPAÇADOR "/>
    <x v="1"/>
    <x v="1"/>
    <x v="974"/>
    <x v="167"/>
    <x v="1845"/>
    <x v="278"/>
    <n v="3.9"/>
    <x v="147"/>
    <s v="mar-2026"/>
    <x v="8"/>
    <x v="2"/>
    <x v="1"/>
    <x v="1"/>
    <x v="171"/>
    <s v="ENTREGUE"/>
    <x v="1"/>
    <m/>
  </r>
  <r>
    <d v="2026-03-30T00:00:00"/>
    <x v="54"/>
    <x v="0"/>
    <x v="0"/>
    <s v="COLHER PEDREIRO"/>
    <x v="1"/>
    <x v="1"/>
    <x v="974"/>
    <x v="167"/>
    <x v="1846"/>
    <x v="1378"/>
    <n v="32.9"/>
    <x v="147"/>
    <s v="mar-2026"/>
    <x v="8"/>
    <x v="2"/>
    <x v="1"/>
    <x v="1"/>
    <x v="171"/>
    <s v="ENTREGUE"/>
    <x v="1"/>
    <m/>
  </r>
  <r>
    <d v="2026-04-01T00:00:00"/>
    <x v="9"/>
    <x v="1"/>
    <x v="0"/>
    <s v="GRAMA ESMERALDA"/>
    <x v="36"/>
    <x v="8"/>
    <x v="975"/>
    <x v="88"/>
    <x v="629"/>
    <x v="1379"/>
    <n v="2285.6999999999998"/>
    <x v="148"/>
    <s v="abr-2026"/>
    <x v="5"/>
    <x v="0"/>
    <x v="0"/>
    <x v="10"/>
    <x v="172"/>
    <s v="ENTREGUE"/>
    <x v="1"/>
    <m/>
  </r>
  <r>
    <d v="2026-04-01T00:00:00"/>
    <x v="52"/>
    <x v="2"/>
    <x v="4"/>
    <s v="CABO FLEX 750V 2,5MM VD/AM BRAS"/>
    <x v="11"/>
    <x v="8"/>
    <x v="976"/>
    <x v="5"/>
    <x v="1847"/>
    <x v="1380"/>
    <n v="231.99999999999997"/>
    <x v="148"/>
    <s v="abr-2026"/>
    <x v="3"/>
    <x v="0"/>
    <x v="0"/>
    <x v="1"/>
    <x v="173"/>
    <s v="ENTREGUE"/>
    <x v="1"/>
    <m/>
  </r>
  <r>
    <d v="2026-04-01T00:00:00"/>
    <x v="52"/>
    <x v="2"/>
    <x v="4"/>
    <s v="CABO FLEX 750V 2,5MM AZ CL"/>
    <x v="11"/>
    <x v="8"/>
    <x v="976"/>
    <x v="5"/>
    <x v="517"/>
    <x v="1380"/>
    <n v="231.99999999999997"/>
    <x v="148"/>
    <s v="abr-2026"/>
    <x v="3"/>
    <x v="0"/>
    <x v="0"/>
    <x v="1"/>
    <x v="173"/>
    <s v="ENTREGUE"/>
    <x v="1"/>
    <m/>
  </r>
  <r>
    <d v="2026-04-01T00:00:00"/>
    <x v="52"/>
    <x v="2"/>
    <x v="4"/>
    <s v="CABO FLEX 750V 2,5MM PT"/>
    <x v="36"/>
    <x v="8"/>
    <x v="976"/>
    <x v="5"/>
    <x v="514"/>
    <x v="1380"/>
    <n v="463.99999999999994"/>
    <x v="148"/>
    <s v="abr-2026"/>
    <x v="3"/>
    <x v="0"/>
    <x v="0"/>
    <x v="1"/>
    <x v="173"/>
    <s v="ENTREGUE"/>
    <x v="1"/>
    <m/>
  </r>
  <r>
    <d v="2026-04-01T00:00:00"/>
    <x v="52"/>
    <x v="2"/>
    <x v="4"/>
    <s v="PLACA 4X2 2MOD BR SIENA"/>
    <x v="16"/>
    <x v="1"/>
    <x v="976"/>
    <x v="5"/>
    <x v="1848"/>
    <x v="540"/>
    <n v="23.099999999999998"/>
    <x v="148"/>
    <s v="abr-2026"/>
    <x v="3"/>
    <x v="0"/>
    <x v="0"/>
    <x v="1"/>
    <x v="173"/>
    <s v="ENTREGUE"/>
    <x v="1"/>
    <m/>
  </r>
  <r>
    <d v="2026-04-01T00:00:00"/>
    <x v="52"/>
    <x v="2"/>
    <x v="4"/>
    <s v="MODULO TOM 2P+T 20A VM SIENA"/>
    <x v="16"/>
    <x v="1"/>
    <x v="976"/>
    <x v="5"/>
    <x v="1772"/>
    <x v="184"/>
    <n v="45.5"/>
    <x v="148"/>
    <s v="abr-2026"/>
    <x v="3"/>
    <x v="0"/>
    <x v="0"/>
    <x v="1"/>
    <x v="173"/>
    <s v="ENTREGUE"/>
    <x v="1"/>
    <m/>
  </r>
  <r>
    <d v="2026-04-01T00:00:00"/>
    <x v="52"/>
    <x v="2"/>
    <x v="4"/>
    <s v="MODULO TOM 2P+T 10A BR SIENA"/>
    <x v="16"/>
    <x v="1"/>
    <x v="976"/>
    <x v="5"/>
    <x v="1849"/>
    <x v="206"/>
    <n v="42"/>
    <x v="148"/>
    <s v="abr-2026"/>
    <x v="3"/>
    <x v="0"/>
    <x v="0"/>
    <x v="1"/>
    <x v="173"/>
    <s v="ENTREGUE"/>
    <x v="1"/>
    <m/>
  </r>
  <r>
    <d v="2026-04-01T00:00:00"/>
    <x v="52"/>
    <x v="2"/>
    <x v="4"/>
    <s v="FRETE"/>
    <x v="1"/>
    <x v="1"/>
    <x v="976"/>
    <x v="5"/>
    <x v="32"/>
    <x v="199"/>
    <n v="60"/>
    <x v="148"/>
    <s v="abr-2026"/>
    <x v="3"/>
    <x v="0"/>
    <x v="0"/>
    <x v="1"/>
    <x v="173"/>
    <s v="ENTREGUE"/>
    <x v="1"/>
    <m/>
  </r>
  <r>
    <d v="2026-04-01T00:00:00"/>
    <x v="55"/>
    <x v="2"/>
    <x v="0"/>
    <s v="XL PU/FOSSIL-3710"/>
    <x v="30"/>
    <x v="3"/>
    <x v="977"/>
    <x v="168"/>
    <x v="1850"/>
    <x v="275"/>
    <n v="7800"/>
    <x v="148"/>
    <s v="abr-2026"/>
    <x v="8"/>
    <x v="3"/>
    <x v="1"/>
    <x v="8"/>
    <x v="174"/>
    <s v="ENTREGUE"/>
    <x v="1"/>
    <m/>
  </r>
  <r>
    <d v="2026-04-01T00:00:00"/>
    <x v="55"/>
    <x v="2"/>
    <x v="0"/>
    <s v="CORDAO DE SOLDA XL PU/FOSSIL-3"/>
    <x v="5"/>
    <x v="8"/>
    <x v="977"/>
    <x v="168"/>
    <x v="1851"/>
    <x v="70"/>
    <n v="275"/>
    <x v="148"/>
    <s v="abr-2026"/>
    <x v="8"/>
    <x v="3"/>
    <x v="1"/>
    <x v="8"/>
    <x v="174"/>
    <s v="ENTREGUE"/>
    <x v="1"/>
    <m/>
  </r>
  <r>
    <d v="2026-04-01T00:00:00"/>
    <x v="55"/>
    <x v="2"/>
    <x v="0"/>
    <s v="PERFIL DE ARREMATE XL PU/FOSS"/>
    <x v="24"/>
    <x v="8"/>
    <x v="977"/>
    <x v="168"/>
    <x v="1852"/>
    <x v="645"/>
    <n v="480"/>
    <x v="148"/>
    <s v="abr-2026"/>
    <x v="8"/>
    <x v="3"/>
    <x v="1"/>
    <x v="8"/>
    <x v="174"/>
    <s v="ENTREGUE"/>
    <x v="1"/>
    <m/>
  </r>
  <r>
    <d v="2026-04-01T00:00:00"/>
    <x v="55"/>
    <x v="2"/>
    <x v="0"/>
    <s v="ADESIVO GLOBALFIX 4,0 KG N"/>
    <x v="4"/>
    <x v="1"/>
    <x v="977"/>
    <x v="168"/>
    <x v="1853"/>
    <x v="33"/>
    <n v="420"/>
    <x v="148"/>
    <s v="abr-2026"/>
    <x v="8"/>
    <x v="3"/>
    <x v="1"/>
    <x v="8"/>
    <x v="174"/>
    <s v="ENTREGUE"/>
    <x v="1"/>
    <m/>
  </r>
  <r>
    <d v="2026-04-01T00:00:00"/>
    <x v="55"/>
    <x v="2"/>
    <x v="0"/>
    <s v="SUPORTE CANTO CURVO 2,5 CM"/>
    <x v="24"/>
    <x v="8"/>
    <x v="977"/>
    <x v="168"/>
    <x v="1854"/>
    <x v="205"/>
    <n v="440"/>
    <x v="148"/>
    <s v="abr-2026"/>
    <x v="8"/>
    <x v="3"/>
    <x v="1"/>
    <x v="8"/>
    <x v="174"/>
    <s v="ENTREGUE"/>
    <x v="1"/>
    <m/>
  </r>
  <r>
    <d v="2026-04-01T00:00:00"/>
    <x v="55"/>
    <x v="2"/>
    <x v="0"/>
    <s v="KISAFIX EXTRA 2,8KG KILLING"/>
    <x v="1"/>
    <x v="1"/>
    <x v="977"/>
    <x v="168"/>
    <x v="1855"/>
    <x v="275"/>
    <n v="130"/>
    <x v="148"/>
    <s v="abr-2026"/>
    <x v="8"/>
    <x v="3"/>
    <x v="1"/>
    <x v="8"/>
    <x v="174"/>
    <s v="ENTREGUE"/>
    <x v="1"/>
    <m/>
  </r>
  <r>
    <d v="2026-04-01T00:00:00"/>
    <x v="55"/>
    <x v="2"/>
    <x v="0"/>
    <s v="PROTEC PRIMER MULTI BASES - 5L"/>
    <x v="1"/>
    <x v="1"/>
    <x v="977"/>
    <x v="168"/>
    <x v="1856"/>
    <x v="275"/>
    <n v="130"/>
    <x v="148"/>
    <s v="abr-2026"/>
    <x v="8"/>
    <x v="3"/>
    <x v="1"/>
    <x v="8"/>
    <x v="174"/>
    <s v="ENTREGUE"/>
    <x v="1"/>
    <m/>
  </r>
  <r>
    <d v="2026-04-01T00:00:00"/>
    <x v="55"/>
    <x v="2"/>
    <x v="0"/>
    <s v="PROTEC AUTONIVELANTE BASE CZ -"/>
    <x v="28"/>
    <x v="1"/>
    <x v="977"/>
    <x v="168"/>
    <x v="1857"/>
    <x v="88"/>
    <n v="1050"/>
    <x v="148"/>
    <s v="abr-2026"/>
    <x v="8"/>
    <x v="3"/>
    <x v="1"/>
    <x v="8"/>
    <x v="174"/>
    <s v="ENTREGUE"/>
    <x v="1"/>
    <m/>
  </r>
  <r>
    <d v="2026-04-01T00:00:00"/>
    <x v="52"/>
    <x v="2"/>
    <x v="0"/>
    <s v="XL PU/FOSSIL-3710"/>
    <x v="54"/>
    <x v="3"/>
    <x v="978"/>
    <x v="168"/>
    <x v="1850"/>
    <x v="275"/>
    <n v="9100"/>
    <x v="148"/>
    <s v="abr-2026"/>
    <x v="8"/>
    <x v="3"/>
    <x v="1"/>
    <x v="8"/>
    <x v="174"/>
    <s v="ENTREGUE"/>
    <x v="1"/>
    <m/>
  </r>
  <r>
    <d v="2026-04-01T00:00:00"/>
    <x v="52"/>
    <x v="2"/>
    <x v="0"/>
    <s v="CORDAO DE SOLDA XL PU/FOSSIL-3"/>
    <x v="5"/>
    <x v="8"/>
    <x v="978"/>
    <x v="168"/>
    <x v="1851"/>
    <x v="70"/>
    <n v="275"/>
    <x v="148"/>
    <s v="abr-2026"/>
    <x v="8"/>
    <x v="3"/>
    <x v="1"/>
    <x v="8"/>
    <x v="174"/>
    <s v="ENTREGUE"/>
    <x v="1"/>
    <m/>
  </r>
  <r>
    <d v="2026-04-01T00:00:00"/>
    <x v="52"/>
    <x v="2"/>
    <x v="0"/>
    <s v="PERFIL DE ARREMATE XL PU/FOSS"/>
    <x v="24"/>
    <x v="8"/>
    <x v="978"/>
    <x v="168"/>
    <x v="1852"/>
    <x v="645"/>
    <n v="480"/>
    <x v="148"/>
    <s v="abr-2026"/>
    <x v="8"/>
    <x v="3"/>
    <x v="1"/>
    <x v="8"/>
    <x v="174"/>
    <s v="ENTREGUE"/>
    <x v="1"/>
    <m/>
  </r>
  <r>
    <d v="2026-04-01T00:00:00"/>
    <x v="52"/>
    <x v="2"/>
    <x v="0"/>
    <s v="ADESIVO GLOBALFIX 4,0 KG N"/>
    <x v="2"/>
    <x v="1"/>
    <x v="978"/>
    <x v="168"/>
    <x v="1853"/>
    <x v="33"/>
    <n v="560"/>
    <x v="148"/>
    <s v="abr-2026"/>
    <x v="8"/>
    <x v="3"/>
    <x v="1"/>
    <x v="8"/>
    <x v="174"/>
    <s v="ENTREGUE"/>
    <x v="1"/>
    <m/>
  </r>
  <r>
    <d v="2026-04-01T00:00:00"/>
    <x v="52"/>
    <x v="2"/>
    <x v="0"/>
    <s v="SUPORTE CANTO CURVO 2,5 CM"/>
    <x v="24"/>
    <x v="8"/>
    <x v="978"/>
    <x v="168"/>
    <x v="1854"/>
    <x v="205"/>
    <n v="440"/>
    <x v="148"/>
    <s v="abr-2026"/>
    <x v="8"/>
    <x v="3"/>
    <x v="1"/>
    <x v="8"/>
    <x v="174"/>
    <s v="ENTREGUE"/>
    <x v="1"/>
    <m/>
  </r>
  <r>
    <d v="2026-04-01T00:00:00"/>
    <x v="52"/>
    <x v="2"/>
    <x v="0"/>
    <s v="KISAFIX EXTRA 2,8KG KILLING"/>
    <x v="1"/>
    <x v="1"/>
    <x v="978"/>
    <x v="168"/>
    <x v="1855"/>
    <x v="275"/>
    <n v="130"/>
    <x v="148"/>
    <s v="abr-2026"/>
    <x v="8"/>
    <x v="3"/>
    <x v="1"/>
    <x v="8"/>
    <x v="174"/>
    <s v="ENTREGUE"/>
    <x v="1"/>
    <m/>
  </r>
  <r>
    <d v="2026-04-01T00:00:00"/>
    <x v="52"/>
    <x v="2"/>
    <x v="0"/>
    <s v="PROTEC PRIMER MULTI BASES - 5L"/>
    <x v="1"/>
    <x v="1"/>
    <x v="978"/>
    <x v="168"/>
    <x v="1856"/>
    <x v="275"/>
    <n v="130"/>
    <x v="148"/>
    <s v="abr-2026"/>
    <x v="8"/>
    <x v="3"/>
    <x v="1"/>
    <x v="8"/>
    <x v="174"/>
    <s v="ENTREGUE"/>
    <x v="1"/>
    <m/>
  </r>
  <r>
    <d v="2026-04-01T00:00:00"/>
    <x v="52"/>
    <x v="2"/>
    <x v="0"/>
    <s v="PROTEC AUTONIVELANTE BASE CZ -"/>
    <x v="0"/>
    <x v="1"/>
    <x v="978"/>
    <x v="168"/>
    <x v="1857"/>
    <x v="88"/>
    <n v="1400"/>
    <x v="148"/>
    <s v="abr-2026"/>
    <x v="8"/>
    <x v="3"/>
    <x v="1"/>
    <x v="8"/>
    <x v="174"/>
    <s v="ENTREGUE"/>
    <x v="1"/>
    <m/>
  </r>
  <r>
    <d v="2026-04-01T00:00:00"/>
    <x v="52"/>
    <x v="2"/>
    <x v="0"/>
    <s v="CRÉDITO JB NOTAS 169/170"/>
    <x v="1"/>
    <x v="1"/>
    <x v="978"/>
    <x v="168"/>
    <x v="1858"/>
    <x v="1381"/>
    <n v="-5872.2"/>
    <x v="148"/>
    <s v="abr-2026"/>
    <x v="8"/>
    <x v="3"/>
    <x v="1"/>
    <x v="8"/>
    <x v="174"/>
    <s v="ENTREGUE"/>
    <x v="1"/>
    <m/>
  </r>
  <r>
    <d v="2026-04-01T00:00:00"/>
    <x v="56"/>
    <x v="2"/>
    <x v="0"/>
    <s v="CORDAO DE SOLDA XL PU/FOSSIL-3"/>
    <x v="5"/>
    <x v="8"/>
    <x v="979"/>
    <x v="168"/>
    <x v="1851"/>
    <x v="70"/>
    <n v="275"/>
    <x v="148"/>
    <s v="abr-2026"/>
    <x v="8"/>
    <x v="3"/>
    <x v="1"/>
    <x v="8"/>
    <x v="174"/>
    <s v="ENTREGUE"/>
    <x v="1"/>
    <m/>
  </r>
  <r>
    <d v="2026-04-01T00:00:00"/>
    <x v="56"/>
    <x v="2"/>
    <x v="0"/>
    <s v="PERFIL DE ARREMATE XL PU/FOSS"/>
    <x v="24"/>
    <x v="8"/>
    <x v="979"/>
    <x v="168"/>
    <x v="1852"/>
    <x v="645"/>
    <n v="480"/>
    <x v="148"/>
    <s v="abr-2026"/>
    <x v="8"/>
    <x v="3"/>
    <x v="1"/>
    <x v="8"/>
    <x v="174"/>
    <s v="ENTREGUE"/>
    <x v="1"/>
    <m/>
  </r>
  <r>
    <d v="2026-04-01T00:00:00"/>
    <x v="56"/>
    <x v="2"/>
    <x v="0"/>
    <s v="ADESIVO GLOBALFIX 4,0 KG N"/>
    <x v="14"/>
    <x v="1"/>
    <x v="979"/>
    <x v="168"/>
    <x v="1853"/>
    <x v="33"/>
    <n v="700"/>
    <x v="148"/>
    <s v="abr-2026"/>
    <x v="8"/>
    <x v="3"/>
    <x v="1"/>
    <x v="8"/>
    <x v="174"/>
    <s v="ENTREGUE"/>
    <x v="1"/>
    <m/>
  </r>
  <r>
    <d v="2026-04-01T00:00:00"/>
    <x v="56"/>
    <x v="2"/>
    <x v="0"/>
    <s v="SUPORTE CANTO CURVO 2,5 CM"/>
    <x v="24"/>
    <x v="1"/>
    <x v="979"/>
    <x v="168"/>
    <x v="1854"/>
    <x v="205"/>
    <n v="440"/>
    <x v="148"/>
    <s v="abr-2026"/>
    <x v="8"/>
    <x v="3"/>
    <x v="1"/>
    <x v="8"/>
    <x v="174"/>
    <s v="ENTREGUE"/>
    <x v="1"/>
    <m/>
  </r>
  <r>
    <d v="2026-04-01T00:00:00"/>
    <x v="56"/>
    <x v="2"/>
    <x v="0"/>
    <s v="KISAFIX EXTRA 2,8KG KILLING"/>
    <x v="1"/>
    <x v="8"/>
    <x v="979"/>
    <x v="168"/>
    <x v="1855"/>
    <x v="275"/>
    <n v="130"/>
    <x v="148"/>
    <s v="abr-2026"/>
    <x v="8"/>
    <x v="3"/>
    <x v="1"/>
    <x v="8"/>
    <x v="174"/>
    <s v="ENTREGUE"/>
    <x v="1"/>
    <m/>
  </r>
  <r>
    <d v="2026-04-01T00:00:00"/>
    <x v="56"/>
    <x v="2"/>
    <x v="0"/>
    <s v="PROTEC PRIMER MULTI BASES - 5L"/>
    <x v="7"/>
    <x v="1"/>
    <x v="979"/>
    <x v="168"/>
    <x v="1856"/>
    <x v="275"/>
    <n v="260"/>
    <x v="148"/>
    <s v="abr-2026"/>
    <x v="8"/>
    <x v="3"/>
    <x v="1"/>
    <x v="8"/>
    <x v="174"/>
    <s v="ENTREGUE"/>
    <x v="1"/>
    <m/>
  </r>
  <r>
    <d v="2026-04-01T00:00:00"/>
    <x v="56"/>
    <x v="2"/>
    <x v="0"/>
    <s v="PROTEC AUTONIVELANTE BASE CZ -"/>
    <x v="25"/>
    <x v="1"/>
    <x v="979"/>
    <x v="168"/>
    <x v="1857"/>
    <x v="88"/>
    <n v="1750"/>
    <x v="148"/>
    <s v="abr-2026"/>
    <x v="8"/>
    <x v="3"/>
    <x v="1"/>
    <x v="8"/>
    <x v="174"/>
    <s v="ENTREGUE"/>
    <x v="1"/>
    <m/>
  </r>
  <r>
    <d v="2026-04-01T00:00:00"/>
    <x v="52"/>
    <x v="2"/>
    <x v="0"/>
    <s v="INCOLOR 6MM – SO CORTADO"/>
    <x v="1"/>
    <x v="1"/>
    <x v="980"/>
    <x v="61"/>
    <x v="1859"/>
    <x v="1382"/>
    <n v="214"/>
    <x v="148"/>
    <s v="abr-2026"/>
    <x v="3"/>
    <x v="0"/>
    <x v="1"/>
    <x v="4"/>
    <x v="175"/>
    <s v="ENTREGUE"/>
    <x v="1"/>
    <m/>
  </r>
  <r>
    <d v="2026-04-01T00:00:00"/>
    <x v="52"/>
    <x v="2"/>
    <x v="0"/>
    <s v="MASSA CINZA"/>
    <x v="2"/>
    <x v="11"/>
    <x v="980"/>
    <x v="61"/>
    <x v="358"/>
    <x v="400"/>
    <n v="36"/>
    <x v="148"/>
    <s v="abr-2026"/>
    <x v="3"/>
    <x v="0"/>
    <x v="1"/>
    <x v="4"/>
    <x v="175"/>
    <s v="ENTREGUE"/>
    <x v="1"/>
    <m/>
  </r>
  <r>
    <d v="2026-04-02T00:00:00"/>
    <x v="9"/>
    <x v="1"/>
    <x v="0"/>
    <s v="GIRICA "/>
    <x v="7"/>
    <x v="1"/>
    <x v="981"/>
    <x v="45"/>
    <x v="1860"/>
    <x v="1383"/>
    <n v="599.79999999999995"/>
    <x v="149"/>
    <s v="abr-2026"/>
    <x v="1"/>
    <x v="0"/>
    <x v="1"/>
    <x v="0"/>
    <x v="176"/>
    <s v="ENTREGUE"/>
    <x v="1"/>
    <m/>
  </r>
  <r>
    <d v="2026-04-06T00:00:00"/>
    <x v="9"/>
    <x v="1"/>
    <x v="0"/>
    <s v="AREIA GROSSA "/>
    <x v="7"/>
    <x v="4"/>
    <x v="982"/>
    <x v="45"/>
    <x v="1836"/>
    <x v="1373"/>
    <n v="306.18"/>
    <x v="150"/>
    <s v="abr-2026"/>
    <x v="1"/>
    <x v="0"/>
    <x v="0"/>
    <x v="2"/>
    <x v="172"/>
    <s v="ENTREGUE"/>
    <x v="1"/>
    <m/>
  </r>
  <r>
    <d v="2026-04-06T00:00:00"/>
    <x v="9"/>
    <x v="1"/>
    <x v="0"/>
    <s v="BRITA "/>
    <x v="7"/>
    <x v="4"/>
    <x v="982"/>
    <x v="45"/>
    <x v="1357"/>
    <x v="201"/>
    <n v="237.18"/>
    <x v="150"/>
    <s v="abr-2026"/>
    <x v="1"/>
    <x v="0"/>
    <x v="0"/>
    <x v="2"/>
    <x v="172"/>
    <s v="ENTREGUE"/>
    <x v="1"/>
    <m/>
  </r>
  <r>
    <d v="2026-04-06T00:00:00"/>
    <x v="52"/>
    <x v="2"/>
    <x v="0"/>
    <s v="Bancada BE-16 / 1,80m x 0,55m"/>
    <x v="1"/>
    <x v="1"/>
    <x v="983"/>
    <x v="64"/>
    <x v="1861"/>
    <x v="1384"/>
    <n v="667"/>
    <x v="150"/>
    <s v="abr-2026"/>
    <x v="18"/>
    <x v="0"/>
    <x v="1"/>
    <x v="6"/>
    <x v="177"/>
    <s v="ENTREGUE"/>
    <x v="1"/>
    <m/>
  </r>
  <r>
    <d v="2026-04-06T00:00:00"/>
    <x v="52"/>
    <x v="2"/>
    <x v="0"/>
    <s v="Cuba Inox 50x40x25"/>
    <x v="7"/>
    <x v="1"/>
    <x v="983"/>
    <x v="64"/>
    <x v="1862"/>
    <x v="1385"/>
    <n v="1260"/>
    <x v="150"/>
    <s v="abr-2026"/>
    <x v="18"/>
    <x v="0"/>
    <x v="1"/>
    <x v="6"/>
    <x v="177"/>
    <s v="ENTREGUE"/>
    <x v="1"/>
    <m/>
  </r>
  <r>
    <d v="2026-04-06T00:00:00"/>
    <x v="52"/>
    <x v="2"/>
    <x v="0"/>
    <s v="Bancada BE-15 / 1,80m x 0,55m"/>
    <x v="7"/>
    <x v="1"/>
    <x v="983"/>
    <x v="64"/>
    <x v="1863"/>
    <x v="1386"/>
    <n v="1274"/>
    <x v="150"/>
    <s v="abr-2026"/>
    <x v="18"/>
    <x v="0"/>
    <x v="1"/>
    <x v="6"/>
    <x v="177"/>
    <s v="ENTREGUE"/>
    <x v="1"/>
    <m/>
  </r>
  <r>
    <d v="2026-04-06T00:00:00"/>
    <x v="52"/>
    <x v="2"/>
    <x v="0"/>
    <s v="Prateleira 0,45m x 1,80m"/>
    <x v="7"/>
    <x v="1"/>
    <x v="983"/>
    <x v="64"/>
    <x v="1864"/>
    <x v="1387"/>
    <n v="1006"/>
    <x v="150"/>
    <s v="abr-2026"/>
    <x v="18"/>
    <x v="0"/>
    <x v="1"/>
    <x v="6"/>
    <x v="177"/>
    <s v="ENTREGUE"/>
    <x v="1"/>
    <m/>
  </r>
  <r>
    <d v="2026-04-06T00:00:00"/>
    <x v="52"/>
    <x v="2"/>
    <x v="0"/>
    <s v="Prateleira 0,53m x 1,80m"/>
    <x v="7"/>
    <x v="1"/>
    <x v="983"/>
    <x v="64"/>
    <x v="1865"/>
    <x v="1388"/>
    <n v="1184"/>
    <x v="150"/>
    <s v="abr-2026"/>
    <x v="18"/>
    <x v="0"/>
    <x v="1"/>
    <x v="6"/>
    <x v="177"/>
    <s v="ENTREGUE"/>
    <x v="1"/>
    <m/>
  </r>
  <r>
    <d v="2026-04-06T00:00:00"/>
    <x v="52"/>
    <x v="2"/>
    <x v="0"/>
    <s v="Bancada BE-15 / 1,82m x 0,55m"/>
    <x v="1"/>
    <x v="1"/>
    <x v="983"/>
    <x v="64"/>
    <x v="1866"/>
    <x v="1389"/>
    <n v="643"/>
    <x v="150"/>
    <s v="abr-2026"/>
    <x v="18"/>
    <x v="0"/>
    <x v="1"/>
    <x v="6"/>
    <x v="177"/>
    <s v="ENTREGUE"/>
    <x v="1"/>
    <m/>
  </r>
  <r>
    <d v="2026-04-06T00:00:00"/>
    <x v="52"/>
    <x v="2"/>
    <x v="0"/>
    <s v="Prateleira 0,45m x 1,82m"/>
    <x v="1"/>
    <x v="1"/>
    <x v="983"/>
    <x v="64"/>
    <x v="1867"/>
    <x v="1390"/>
    <n v="508"/>
    <x v="150"/>
    <s v="abr-2026"/>
    <x v="18"/>
    <x v="0"/>
    <x v="1"/>
    <x v="6"/>
    <x v="177"/>
    <s v="ENTREGUE"/>
    <x v="1"/>
    <m/>
  </r>
  <r>
    <d v="2026-04-06T00:00:00"/>
    <x v="52"/>
    <x v="2"/>
    <x v="0"/>
    <s v="Prateleira 0,53m x 1,82m"/>
    <x v="1"/>
    <x v="1"/>
    <x v="983"/>
    <x v="64"/>
    <x v="1868"/>
    <x v="1391"/>
    <n v="598"/>
    <x v="150"/>
    <s v="abr-2026"/>
    <x v="18"/>
    <x v="0"/>
    <x v="1"/>
    <x v="6"/>
    <x v="177"/>
    <s v="ENTREGUE"/>
    <x v="1"/>
    <m/>
  </r>
  <r>
    <d v="2026-04-06T00:00:00"/>
    <x v="52"/>
    <x v="2"/>
    <x v="0"/>
    <s v="Soleira 0,92m x 0,25m"/>
    <x v="1"/>
    <x v="1"/>
    <x v="983"/>
    <x v="64"/>
    <x v="1869"/>
    <x v="1392"/>
    <n v="96"/>
    <x v="150"/>
    <s v="abr-2026"/>
    <x v="18"/>
    <x v="0"/>
    <x v="1"/>
    <x v="6"/>
    <x v="177"/>
    <s v="ENTREGUE"/>
    <x v="1"/>
    <m/>
  </r>
  <r>
    <d v="2026-04-06T00:00:00"/>
    <x v="52"/>
    <x v="2"/>
    <x v="0"/>
    <s v="Desconto"/>
    <x v="1"/>
    <x v="1"/>
    <x v="983"/>
    <x v="64"/>
    <x v="241"/>
    <x v="1393"/>
    <n v="-736"/>
    <x v="150"/>
    <s v="abr-2026"/>
    <x v="18"/>
    <x v="0"/>
    <x v="1"/>
    <x v="6"/>
    <x v="177"/>
    <s v="ENTREGUE"/>
    <x v="1"/>
    <m/>
  </r>
  <r>
    <d v="2026-04-07T00:00:00"/>
    <x v="24"/>
    <x v="2"/>
    <x v="0"/>
    <s v="QUADRO CATEGORIA T5 ELEKTRO LADO DIREITO"/>
    <x v="1"/>
    <x v="1"/>
    <x v="984"/>
    <x v="127"/>
    <x v="1870"/>
    <x v="1394"/>
    <n v="2544"/>
    <x v="151"/>
    <s v="abr-2026"/>
    <x v="2"/>
    <x v="0"/>
    <x v="0"/>
    <x v="16"/>
    <x v="178"/>
    <n v="13"/>
    <x v="0"/>
    <m/>
  </r>
  <r>
    <d v="2026-04-07T00:00:00"/>
    <x v="24"/>
    <x v="2"/>
    <x v="0"/>
    <s v="FRETE"/>
    <x v="1"/>
    <x v="1"/>
    <x v="984"/>
    <x v="127"/>
    <x v="32"/>
    <x v="34"/>
    <n v="180"/>
    <x v="151"/>
    <s v="abr-2026"/>
    <x v="2"/>
    <x v="0"/>
    <x v="0"/>
    <x v="16"/>
    <x v="178"/>
    <n v="13"/>
    <x v="0"/>
    <m/>
  </r>
  <r>
    <d v="2026-04-07T00:00:00"/>
    <x v="9"/>
    <x v="1"/>
    <x v="1"/>
    <s v="CONTAINER"/>
    <x v="1"/>
    <x v="1"/>
    <x v="985"/>
    <x v="140"/>
    <x v="1139"/>
    <x v="43"/>
    <n v="350"/>
    <x v="151"/>
    <s v="abr-2026"/>
    <x v="5"/>
    <x v="0"/>
    <x v="0"/>
    <x v="1"/>
    <x v="172"/>
    <s v="ENTREGUE"/>
    <x v="1"/>
    <m/>
  </r>
  <r>
    <d v="2026-04-07T00:00:00"/>
    <x v="9"/>
    <x v="1"/>
    <x v="1"/>
    <s v="BETONEIRA 220V"/>
    <x v="1"/>
    <x v="1"/>
    <x v="986"/>
    <x v="140"/>
    <x v="274"/>
    <x v="43"/>
    <n v="350"/>
    <x v="151"/>
    <s v="abr-2026"/>
    <x v="5"/>
    <x v="0"/>
    <x v="0"/>
    <x v="1"/>
    <x v="172"/>
    <s v="ENTREGUE"/>
    <x v="1"/>
    <m/>
  </r>
  <r>
    <d v="2026-04-08T00:00:00"/>
    <x v="9"/>
    <x v="1"/>
    <x v="1"/>
    <s v="CAÇAMBA"/>
    <x v="1"/>
    <x v="1"/>
    <x v="987"/>
    <x v="17"/>
    <x v="1"/>
    <x v="56"/>
    <n v="440"/>
    <x v="152"/>
    <s v="abr-2026"/>
    <x v="5"/>
    <x v="0"/>
    <x v="0"/>
    <x v="1"/>
    <x v="174"/>
    <s v="ENTREGUE"/>
    <x v="1"/>
    <m/>
  </r>
  <r>
    <d v="2026-04-08T00:00:00"/>
    <x v="24"/>
    <x v="2"/>
    <x v="1"/>
    <s v="CAÇAMBA"/>
    <x v="1"/>
    <x v="1"/>
    <x v="988"/>
    <x v="108"/>
    <x v="1"/>
    <x v="1"/>
    <n v="400"/>
    <x v="152"/>
    <s v="abr-2026"/>
    <x v="5"/>
    <x v="0"/>
    <x v="0"/>
    <x v="2"/>
    <x v="179"/>
    <s v="ENTREGUE"/>
    <x v="1"/>
    <m/>
  </r>
  <r>
    <d v="2026-04-08T00:00:00"/>
    <x v="51"/>
    <x v="2"/>
    <x v="1"/>
    <s v="CAÇAMBA"/>
    <x v="1"/>
    <x v="1"/>
    <x v="989"/>
    <x v="6"/>
    <x v="214"/>
    <x v="107"/>
    <n v="240"/>
    <x v="152"/>
    <s v="abr-2026"/>
    <x v="1"/>
    <x v="0"/>
    <x v="0"/>
    <x v="1"/>
    <x v="174"/>
    <s v="ENTREGUE"/>
    <x v="1"/>
    <m/>
  </r>
  <r>
    <d v="2026-04-08T00:00:00"/>
    <x v="24"/>
    <x v="2"/>
    <x v="1"/>
    <s v="PISO METALICO METALSAFE 0.30x1.50m"/>
    <x v="9"/>
    <x v="1"/>
    <x v="990"/>
    <x v="33"/>
    <x v="182"/>
    <x v="177"/>
    <n v="124.19999999999999"/>
    <x v="152"/>
    <s v="abr-2026"/>
    <x v="3"/>
    <x v="0"/>
    <x v="0"/>
    <x v="1"/>
    <x v="174"/>
    <s v="ENTREGUE"/>
    <x v="1"/>
    <m/>
  </r>
  <r>
    <d v="2026-04-08T00:00:00"/>
    <x v="24"/>
    <x v="2"/>
    <x v="1"/>
    <s v="DIAGONAL METALICA DIVERSOS 2.12m"/>
    <x v="7"/>
    <x v="1"/>
    <x v="990"/>
    <x v="33"/>
    <x v="202"/>
    <x v="176"/>
    <n v="6.9"/>
    <x v="152"/>
    <s v="abr-2026"/>
    <x v="3"/>
    <x v="0"/>
    <x v="0"/>
    <x v="1"/>
    <x v="174"/>
    <s v="ENTREGUE"/>
    <x v="1"/>
    <m/>
  </r>
  <r>
    <d v="2026-04-08T00:00:00"/>
    <x v="24"/>
    <x v="2"/>
    <x v="1"/>
    <s v="RODA METALICA C/ ROLAMENTO DIVERSOS POLIURETANO FREIO"/>
    <x v="8"/>
    <x v="1"/>
    <x v="990"/>
    <x v="33"/>
    <x v="183"/>
    <x v="178"/>
    <n v="202.4"/>
    <x v="152"/>
    <s v="abr-2026"/>
    <x v="3"/>
    <x v="0"/>
    <x v="0"/>
    <x v="1"/>
    <x v="174"/>
    <s v="ENTREGUE"/>
    <x v="1"/>
    <m/>
  </r>
  <r>
    <d v="2026-04-08T00:00:00"/>
    <x v="24"/>
    <x v="2"/>
    <x v="1"/>
    <s v="PAINEL METALICO DIVERSOS 1.00x1.50m"/>
    <x v="8"/>
    <x v="1"/>
    <x v="990"/>
    <x v="33"/>
    <x v="203"/>
    <x v="64"/>
    <n v="110.4"/>
    <x v="152"/>
    <s v="abr-2026"/>
    <x v="3"/>
    <x v="0"/>
    <x v="0"/>
    <x v="1"/>
    <x v="174"/>
    <s v="ENTREGUE"/>
    <x v="1"/>
    <m/>
  </r>
  <r>
    <d v="2026-04-08T00:00:00"/>
    <x v="24"/>
    <x v="2"/>
    <x v="1"/>
    <s v="FRETE"/>
    <x v="1"/>
    <x v="1"/>
    <x v="990"/>
    <x v="33"/>
    <x v="32"/>
    <x v="202"/>
    <n v="40"/>
    <x v="152"/>
    <s v="abr-2026"/>
    <x v="3"/>
    <x v="0"/>
    <x v="0"/>
    <x v="1"/>
    <x v="174"/>
    <s v="ENTREGUE"/>
    <x v="1"/>
    <m/>
  </r>
  <r>
    <d v="2026-04-08T00:00:00"/>
    <x v="9"/>
    <x v="1"/>
    <x v="0"/>
    <s v="Tinta Acrílica Premium Manga Fosco 18L MAZA-11352"/>
    <x v="1"/>
    <x v="14"/>
    <x v="991"/>
    <x v="110"/>
    <x v="871"/>
    <x v="1395"/>
    <n v="354.9"/>
    <x v="152"/>
    <s v="abr-2026"/>
    <x v="8"/>
    <x v="2"/>
    <x v="0"/>
    <x v="4"/>
    <x v="180"/>
    <s v="ENTREGUE"/>
    <x v="1"/>
    <m/>
  </r>
  <r>
    <d v="2026-04-09T00:00:00"/>
    <x v="57"/>
    <x v="1"/>
    <x v="0"/>
    <s v="LUMINARIA 2X32/40W DIFUSOR ACRILICO 84005"/>
    <x v="26"/>
    <x v="1"/>
    <x v="992"/>
    <x v="28"/>
    <x v="471"/>
    <x v="258"/>
    <n v="1440"/>
    <x v="153"/>
    <s v="abr-2026"/>
    <x v="3"/>
    <x v="0"/>
    <x v="0"/>
    <x v="1"/>
    <x v="179"/>
    <s v="ENTREGUE"/>
    <x v="1"/>
    <m/>
  </r>
  <r>
    <d v="2026-04-09T00:00:00"/>
    <x v="51"/>
    <x v="2"/>
    <x v="1"/>
    <s v="BETONEIRA 220V"/>
    <x v="1"/>
    <x v="1"/>
    <x v="993"/>
    <x v="169"/>
    <x v="274"/>
    <x v="1396"/>
    <n v="386"/>
    <x v="153"/>
    <s v="abr-2026"/>
    <x v="20"/>
    <x v="0"/>
    <x v="0"/>
    <x v="2"/>
    <x v="180"/>
    <s v="ENTREGUE"/>
    <x v="1"/>
    <m/>
  </r>
  <r>
    <d v="2026-04-09T00:00:00"/>
    <x v="24"/>
    <x v="2"/>
    <x v="0"/>
    <s v="MADERIT RESINADO DE 8MM"/>
    <x v="38"/>
    <x v="1"/>
    <x v="994"/>
    <x v="75"/>
    <x v="1871"/>
    <x v="325"/>
    <n v="1248"/>
    <x v="153"/>
    <s v="abr-2026"/>
    <x v="3"/>
    <x v="0"/>
    <x v="0"/>
    <x v="1"/>
    <x v="179"/>
    <s v="ENTREGUE"/>
    <x v="1"/>
    <m/>
  </r>
  <r>
    <d v="2026-04-09T00:00:00"/>
    <x v="24"/>
    <x v="2"/>
    <x v="0"/>
    <s v="CIMENTOCNSENTREGACIMENTO CPII 50KG LIZ"/>
    <x v="16"/>
    <x v="0"/>
    <x v="995"/>
    <x v="22"/>
    <x v="71"/>
    <x v="323"/>
    <n v="279.3"/>
    <x v="153"/>
    <s v="abr-2026"/>
    <x v="19"/>
    <x v="0"/>
    <x v="1"/>
    <x v="1"/>
    <x v="179"/>
    <s v="ENTREGUE"/>
    <x v="1"/>
    <m/>
  </r>
  <r>
    <d v="2026-04-09T00:00:00"/>
    <x v="24"/>
    <x v="2"/>
    <x v="0"/>
    <s v="FENIX 1000/09 ROLO LA DE CARNEIRO 100% 09CM"/>
    <x v="2"/>
    <x v="1"/>
    <x v="996"/>
    <x v="13"/>
    <x v="788"/>
    <x v="365"/>
    <n v="23.96"/>
    <x v="153"/>
    <s v="abr-2026"/>
    <x v="10"/>
    <x v="0"/>
    <x v="0"/>
    <x v="2"/>
    <x v="180"/>
    <s v="ENTREGUE"/>
    <x v="1"/>
    <m/>
  </r>
  <r>
    <d v="2026-04-09T00:00:00"/>
    <x v="24"/>
    <x v="2"/>
    <x v="0"/>
    <s v="FENIX 1100/23 ROLO LA DE CARNEIRO 23CM"/>
    <x v="2"/>
    <x v="1"/>
    <x v="996"/>
    <x v="13"/>
    <x v="943"/>
    <x v="1397"/>
    <n v="59.6"/>
    <x v="153"/>
    <s v="abr-2026"/>
    <x v="10"/>
    <x v="0"/>
    <x v="0"/>
    <x v="2"/>
    <x v="180"/>
    <s v="ENTREGUE"/>
    <x v="1"/>
    <m/>
  </r>
  <r>
    <d v="2026-04-09T00:00:00"/>
    <x v="24"/>
    <x v="2"/>
    <x v="0"/>
    <s v="FENIX 3501/23 SUPORTE DE PRESSAO REFORCADO P/ ROLO 23CM"/>
    <x v="2"/>
    <x v="1"/>
    <x v="996"/>
    <x v="13"/>
    <x v="310"/>
    <x v="41"/>
    <n v="19.96"/>
    <x v="153"/>
    <s v="abr-2026"/>
    <x v="10"/>
    <x v="0"/>
    <x v="0"/>
    <x v="2"/>
    <x v="180"/>
    <s v="ENTREGUE"/>
    <x v="1"/>
    <m/>
  </r>
  <r>
    <d v="2026-04-09T00:00:00"/>
    <x v="24"/>
    <x v="2"/>
    <x v="0"/>
    <s v="FUTURA FUTURIT ESM SINT.BRILHO VERDE FOLHA 3,6L"/>
    <x v="7"/>
    <x v="1"/>
    <x v="996"/>
    <x v="13"/>
    <x v="42"/>
    <x v="42"/>
    <n v="179.8"/>
    <x v="153"/>
    <s v="abr-2026"/>
    <x v="10"/>
    <x v="0"/>
    <x v="0"/>
    <x v="2"/>
    <x v="180"/>
    <s v="ENTREGUE"/>
    <x v="1"/>
    <m/>
  </r>
  <r>
    <d v="2026-04-09T00:00:00"/>
    <x v="24"/>
    <x v="2"/>
    <x v="0"/>
    <s v="FUTURA FUTURIT ESM SINT.BRILHO VERDE NILO 3,6L"/>
    <x v="26"/>
    <x v="1"/>
    <x v="996"/>
    <x v="13"/>
    <x v="1872"/>
    <x v="42"/>
    <n v="1438.4"/>
    <x v="153"/>
    <s v="abr-2026"/>
    <x v="10"/>
    <x v="0"/>
    <x v="0"/>
    <x v="2"/>
    <x v="180"/>
    <s v="ENTREGUE"/>
    <x v="1"/>
    <m/>
  </r>
  <r>
    <d v="2026-04-09T00:00:00"/>
    <x v="24"/>
    <x v="2"/>
    <x v="0"/>
    <s v="FUTURA MASSA CORRIDA PVA BALDE 25KG"/>
    <x v="14"/>
    <x v="1"/>
    <x v="996"/>
    <x v="13"/>
    <x v="222"/>
    <x v="203"/>
    <n v="349.5"/>
    <x v="153"/>
    <s v="abr-2026"/>
    <x v="10"/>
    <x v="0"/>
    <x v="0"/>
    <x v="2"/>
    <x v="180"/>
    <s v="ENTREGUE"/>
    <x v="1"/>
    <m/>
  </r>
  <r>
    <d v="2026-04-09T00:00:00"/>
    <x v="24"/>
    <x v="2"/>
    <x v="0"/>
    <s v="FUTURA STANDARD SUPER RENDIMENTO BRANCO 18L"/>
    <x v="2"/>
    <x v="1"/>
    <x v="996"/>
    <x v="13"/>
    <x v="223"/>
    <x v="204"/>
    <n v="999.6"/>
    <x v="153"/>
    <s v="abr-2026"/>
    <x v="10"/>
    <x v="0"/>
    <x v="0"/>
    <x v="2"/>
    <x v="180"/>
    <s v="ENTREGUE"/>
    <x v="1"/>
    <m/>
  </r>
  <r>
    <d v="2026-04-09T00:00:00"/>
    <x v="24"/>
    <x v="2"/>
    <x v="0"/>
    <s v="FUTURA TINTA ACRILICA GESSO E DRYWALL BRANCO 18L ["/>
    <x v="7"/>
    <x v="1"/>
    <x v="996"/>
    <x v="13"/>
    <x v="1873"/>
    <x v="1398"/>
    <n v="439.8"/>
    <x v="153"/>
    <s v="abr-2026"/>
    <x v="10"/>
    <x v="0"/>
    <x v="0"/>
    <x v="2"/>
    <x v="180"/>
    <s v="ENTREGUE"/>
    <x v="1"/>
    <m/>
  </r>
  <r>
    <d v="2026-04-09T00:00:00"/>
    <x v="24"/>
    <x v="2"/>
    <x v="0"/>
    <s v="ITAQUA AGUARRAZ 5L"/>
    <x v="1"/>
    <x v="1"/>
    <x v="996"/>
    <x v="13"/>
    <x v="313"/>
    <x v="203"/>
    <n v="69.900000000000006"/>
    <x v="153"/>
    <s v="abr-2026"/>
    <x v="10"/>
    <x v="0"/>
    <x v="0"/>
    <x v="2"/>
    <x v="180"/>
    <s v="ENTREGUE"/>
    <x v="1"/>
    <m/>
  </r>
  <r>
    <d v="2026-04-09T00:00:00"/>
    <x v="24"/>
    <x v="2"/>
    <x v="0"/>
    <s v="ITAQUA THINNER 116 5L"/>
    <x v="1"/>
    <x v="1"/>
    <x v="996"/>
    <x v="13"/>
    <x v="314"/>
    <x v="203"/>
    <n v="69.900000000000006"/>
    <x v="153"/>
    <s v="abr-2026"/>
    <x v="10"/>
    <x v="0"/>
    <x v="0"/>
    <x v="2"/>
    <x v="180"/>
    <s v="ENTREGUE"/>
    <x v="1"/>
    <m/>
  </r>
  <r>
    <d v="2026-04-09T00:00:00"/>
    <x v="24"/>
    <x v="2"/>
    <x v="0"/>
    <s v="ROMA 301/004 TRINCHA CABO PRETO/CERDA GRIS 301 1.1/2&quot;"/>
    <x v="2"/>
    <x v="1"/>
    <x v="996"/>
    <x v="13"/>
    <x v="841"/>
    <x v="587"/>
    <n v="15.96"/>
    <x v="153"/>
    <s v="abr-2026"/>
    <x v="10"/>
    <x v="0"/>
    <x v="0"/>
    <x v="2"/>
    <x v="180"/>
    <s v="ENTREGUE"/>
    <x v="1"/>
    <m/>
  </r>
  <r>
    <d v="2026-04-09T00:00:00"/>
    <x v="24"/>
    <x v="2"/>
    <x v="0"/>
    <s v="DESINSTALAÇÃO E INSTALAÇÃO DE 4 AR CONDICIONADO"/>
    <x v="1"/>
    <x v="1"/>
    <x v="997"/>
    <x v="170"/>
    <x v="1874"/>
    <x v="1399"/>
    <n v="3600"/>
    <x v="153"/>
    <s v="abr-2026"/>
    <x v="58"/>
    <x v="2"/>
    <x v="0"/>
    <x v="2"/>
    <x v="180"/>
    <s v="ENTREGUE"/>
    <x v="1"/>
    <m/>
  </r>
  <r>
    <d v="2026-04-09T00:00:00"/>
    <x v="24"/>
    <x v="2"/>
    <x v="0"/>
    <s v="PAINEL STANDARD 12,5X1200X1800MM"/>
    <x v="99"/>
    <x v="1"/>
    <x v="998"/>
    <x v="16"/>
    <x v="46"/>
    <x v="47"/>
    <n v="3481.9199999999996"/>
    <x v="153"/>
    <s v="abr-2026"/>
    <x v="2"/>
    <x v="0"/>
    <x v="1"/>
    <x v="2"/>
    <x v="180"/>
    <s v="ENTREGUE"/>
    <x v="1"/>
    <m/>
  </r>
  <r>
    <d v="2026-04-09T00:00:00"/>
    <x v="24"/>
    <x v="2"/>
    <x v="0"/>
    <s v="CANALETA F-530 3000MM DRYWALL"/>
    <x v="132"/>
    <x v="1"/>
    <x v="998"/>
    <x v="16"/>
    <x v="47"/>
    <x v="752"/>
    <n v="1499.6"/>
    <x v="153"/>
    <s v="abr-2026"/>
    <x v="2"/>
    <x v="0"/>
    <x v="1"/>
    <x v="2"/>
    <x v="180"/>
    <s v="ENTREGUE"/>
    <x v="1"/>
    <m/>
  </r>
  <r>
    <d v="2026-04-09T00:00:00"/>
    <x v="24"/>
    <x v="2"/>
    <x v="0"/>
    <s v="REGULADOR P/ PERFIL F530"/>
    <x v="140"/>
    <x v="1"/>
    <x v="998"/>
    <x v="16"/>
    <x v="48"/>
    <x v="579"/>
    <n v="267.2"/>
    <x v="153"/>
    <s v="abr-2026"/>
    <x v="2"/>
    <x v="0"/>
    <x v="1"/>
    <x v="2"/>
    <x v="180"/>
    <s v="ENTREGUE"/>
    <x v="1"/>
    <m/>
  </r>
  <r>
    <d v="2026-04-09T00:00:00"/>
    <x v="24"/>
    <x v="2"/>
    <x v="0"/>
    <s v="TIRANTE RIGIDO C/ ELO 1000 MM"/>
    <x v="164"/>
    <x v="1"/>
    <x v="998"/>
    <x v="16"/>
    <x v="49"/>
    <x v="384"/>
    <n v="302.10000000000002"/>
    <x v="153"/>
    <s v="abr-2026"/>
    <x v="2"/>
    <x v="0"/>
    <x v="1"/>
    <x v="2"/>
    <x v="180"/>
    <s v="ENTREGUE"/>
    <x v="1"/>
    <m/>
  </r>
  <r>
    <d v="2026-04-09T00:00:00"/>
    <x v="24"/>
    <x v="2"/>
    <x v="0"/>
    <s v="MASSA PRONTA P/ DRYWALL MAXCRYL 30 KG"/>
    <x v="4"/>
    <x v="1"/>
    <x v="998"/>
    <x v="16"/>
    <x v="50"/>
    <x v="1400"/>
    <n v="170.97"/>
    <x v="153"/>
    <s v="abr-2026"/>
    <x v="2"/>
    <x v="0"/>
    <x v="1"/>
    <x v="2"/>
    <x v="180"/>
    <s v="ENTREGUE"/>
    <x v="1"/>
    <m/>
  </r>
  <r>
    <d v="2026-04-09T00:00:00"/>
    <x v="24"/>
    <x v="2"/>
    <x v="0"/>
    <s v="PARAFUSO GN25 ANCORA CAIXA COM 1000 PECAS"/>
    <x v="4"/>
    <x v="1"/>
    <x v="998"/>
    <x v="16"/>
    <x v="53"/>
    <x v="1401"/>
    <n v="124.94999999999999"/>
    <x v="153"/>
    <s v="abr-2026"/>
    <x v="2"/>
    <x v="0"/>
    <x v="1"/>
    <x v="2"/>
    <x v="180"/>
    <s v="ENTREGUE"/>
    <x v="1"/>
    <m/>
  </r>
  <r>
    <d v="2026-04-09T00:00:00"/>
    <x v="24"/>
    <x v="2"/>
    <x v="0"/>
    <s v="FITA TELADA FIBATAPE ROLO 90M"/>
    <x v="4"/>
    <x v="1"/>
    <x v="998"/>
    <x v="16"/>
    <x v="52"/>
    <x v="754"/>
    <n v="94.02"/>
    <x v="153"/>
    <s v="abr-2026"/>
    <x v="2"/>
    <x v="0"/>
    <x v="1"/>
    <x v="2"/>
    <x v="180"/>
    <s v="ENTREGUE"/>
    <x v="1"/>
    <m/>
  </r>
  <r>
    <d v="2026-04-09T00:00:00"/>
    <x v="24"/>
    <x v="2"/>
    <x v="0"/>
    <s v="TABICA LISA 48X40X3000MM BRANCA"/>
    <x v="9"/>
    <x v="1"/>
    <x v="998"/>
    <x v="16"/>
    <x v="51"/>
    <x v="756"/>
    <n v="91.02"/>
    <x v="153"/>
    <s v="abr-2026"/>
    <x v="2"/>
    <x v="0"/>
    <x v="1"/>
    <x v="2"/>
    <x v="180"/>
    <s v="ENTREGUE"/>
    <x v="1"/>
    <m/>
  </r>
  <r>
    <d v="2026-04-10T00:00:00"/>
    <x v="9"/>
    <x v="1"/>
    <x v="0"/>
    <s v="AREIA GROSSA ESPECIAL"/>
    <x v="7"/>
    <x v="8"/>
    <x v="999"/>
    <x v="45"/>
    <x v="1875"/>
    <x v="372"/>
    <n v="396"/>
    <x v="154"/>
    <s v="abr-2026"/>
    <x v="1"/>
    <x v="0"/>
    <x v="0"/>
    <x v="5"/>
    <x v="181"/>
    <s v="ENTREGUE"/>
    <x v="1"/>
    <m/>
  </r>
  <r>
    <d v="2026-04-10T00:00:00"/>
    <x v="58"/>
    <x v="1"/>
    <x v="0"/>
    <s v="viga 14x16 com 4ø3/8, est. 4,2mm c/ 14cm"/>
    <x v="30"/>
    <x v="1"/>
    <x v="1000"/>
    <x v="171"/>
    <x v="1876"/>
    <x v="1402"/>
    <n v="1384.26"/>
    <x v="154"/>
    <s v="abr-2026"/>
    <x v="39"/>
    <x v="2"/>
    <x v="0"/>
    <x v="8"/>
    <x v="182"/>
    <s v="ENTREGUE"/>
    <x v="1"/>
    <m/>
  </r>
  <r>
    <d v="2026-04-10T00:00:00"/>
    <x v="58"/>
    <x v="1"/>
    <x v="0"/>
    <s v="Estacas de 2,30m diâm. 15cm com 4ø1/2, est. 4,2mm c/ 15cm"/>
    <x v="38"/>
    <x v="1"/>
    <x v="1000"/>
    <x v="171"/>
    <x v="1877"/>
    <x v="1403"/>
    <n v="1806.864"/>
    <x v="154"/>
    <s v="abr-2026"/>
    <x v="39"/>
    <x v="2"/>
    <x v="0"/>
    <x v="8"/>
    <x v="182"/>
    <s v="ENTREGUE"/>
    <x v="1"/>
    <m/>
  </r>
  <r>
    <d v="2026-04-10T00:00:00"/>
    <x v="58"/>
    <x v="1"/>
    <x v="0"/>
    <s v="Colunas de 2,50m 11,5x11,5 com 4ø1/2, est. 4,2mm c/ 12cm"/>
    <x v="38"/>
    <x v="1"/>
    <x v="1000"/>
    <x v="171"/>
    <x v="1878"/>
    <x v="1404"/>
    <n v="2007.25992"/>
    <x v="154"/>
    <s v="abr-2026"/>
    <x v="39"/>
    <x v="2"/>
    <x v="0"/>
    <x v="8"/>
    <x v="182"/>
    <s v="ENTREGUE"/>
    <x v="1"/>
    <m/>
  </r>
  <r>
    <d v="2026-04-10T00:00:00"/>
    <x v="58"/>
    <x v="1"/>
    <x v="0"/>
    <s v="Barras de ø6,3mm com 12,00m"/>
    <x v="0"/>
    <x v="1"/>
    <x v="1000"/>
    <x v="171"/>
    <x v="1879"/>
    <x v="1405"/>
    <n v="440"/>
    <x v="154"/>
    <s v="abr-2026"/>
    <x v="39"/>
    <x v="2"/>
    <x v="0"/>
    <x v="8"/>
    <x v="182"/>
    <s v="ENTREGUE"/>
    <x v="1"/>
    <m/>
  </r>
  <r>
    <d v="2026-04-10T00:00:00"/>
    <x v="58"/>
    <x v="1"/>
    <x v="0"/>
    <s v="arame recozido trançado"/>
    <x v="3"/>
    <x v="1"/>
    <x v="1000"/>
    <x v="171"/>
    <x v="1880"/>
    <x v="84"/>
    <n v="150"/>
    <x v="154"/>
    <s v="abr-2026"/>
    <x v="39"/>
    <x v="2"/>
    <x v="0"/>
    <x v="8"/>
    <x v="182"/>
    <s v="ENTREGUE"/>
    <x v="1"/>
    <m/>
  </r>
  <r>
    <d v="2026-04-10T00:00:00"/>
    <x v="58"/>
    <x v="1"/>
    <x v="0"/>
    <s v="FRETE"/>
    <x v="1"/>
    <x v="1"/>
    <x v="1000"/>
    <x v="171"/>
    <x v="32"/>
    <x v="572"/>
    <n v="405"/>
    <x v="154"/>
    <s v="abr-2026"/>
    <x v="39"/>
    <x v="2"/>
    <x v="0"/>
    <x v="8"/>
    <x v="182"/>
    <s v="ENTREGUE"/>
    <x v="1"/>
    <m/>
  </r>
  <r>
    <d v="2026-04-10T00:00:00"/>
    <x v="57"/>
    <x v="1"/>
    <x v="4"/>
    <s v="ELETRODUTO GALV LEVE 3/4 (0,50) C/LV"/>
    <x v="30"/>
    <x v="5"/>
    <x v="1001"/>
    <x v="5"/>
    <x v="86"/>
    <x v="190"/>
    <n v="813.6"/>
    <x v="154"/>
    <s v="abr-2026"/>
    <x v="14"/>
    <x v="0"/>
    <x v="1"/>
    <x v="1"/>
    <x v="180"/>
    <s v="ENTREGUE"/>
    <x v="1"/>
    <m/>
  </r>
  <r>
    <d v="2026-04-10T00:00:00"/>
    <x v="57"/>
    <x v="1"/>
    <x v="4"/>
    <s v="UNIDUT RETO ALUM 3/4"/>
    <x v="20"/>
    <x v="1"/>
    <x v="1001"/>
    <x v="5"/>
    <x v="90"/>
    <x v="500"/>
    <n v="83.22"/>
    <x v="154"/>
    <s v="abr-2026"/>
    <x v="14"/>
    <x v="0"/>
    <x v="1"/>
    <x v="1"/>
    <x v="180"/>
    <s v="ENTREGUE"/>
    <x v="1"/>
    <m/>
  </r>
  <r>
    <d v="2026-04-10T00:00:00"/>
    <x v="57"/>
    <x v="1"/>
    <x v="4"/>
    <s v="DUTO CORR PEAD 3 DN90 PT"/>
    <x v="5"/>
    <x v="8"/>
    <x v="1001"/>
    <x v="5"/>
    <x v="746"/>
    <x v="596"/>
    <n v="280"/>
    <x v="154"/>
    <s v="abr-2026"/>
    <x v="14"/>
    <x v="0"/>
    <x v="1"/>
    <x v="1"/>
    <x v="180"/>
    <s v="ENTREGUE"/>
    <x v="1"/>
    <m/>
  </r>
  <r>
    <d v="2026-04-10T00:00:00"/>
    <x v="57"/>
    <x v="1"/>
    <x v="4"/>
    <s v="HASTE ATERR B. CAMADA 1/2 X 2,40MTS"/>
    <x v="22"/>
    <x v="5"/>
    <x v="1001"/>
    <x v="5"/>
    <x v="1053"/>
    <x v="1105"/>
    <n v="338.8"/>
    <x v="154"/>
    <s v="abr-2026"/>
    <x v="14"/>
    <x v="0"/>
    <x v="1"/>
    <x v="1"/>
    <x v="180"/>
    <s v="ENTREGUE"/>
    <x v="1"/>
    <m/>
  </r>
  <r>
    <d v="2026-04-10T00:00:00"/>
    <x v="57"/>
    <x v="1"/>
    <x v="4"/>
    <s v="GRAMPO HASTE ATERR 1/2"/>
    <x v="22"/>
    <x v="1"/>
    <x v="1001"/>
    <x v="5"/>
    <x v="1054"/>
    <x v="110"/>
    <n v="29.700000000000003"/>
    <x v="154"/>
    <s v="abr-2026"/>
    <x v="14"/>
    <x v="0"/>
    <x v="1"/>
    <x v="1"/>
    <x v="180"/>
    <s v="ENTREGUE"/>
    <x v="1"/>
    <m/>
  </r>
  <r>
    <d v="2026-04-10T00:00:00"/>
    <x v="57"/>
    <x v="1"/>
    <x v="4"/>
    <s v="ELETRODUTO GALV MED 3 (1,11) C/LV"/>
    <x v="2"/>
    <x v="5"/>
    <x v="1001"/>
    <x v="5"/>
    <x v="325"/>
    <x v="1406"/>
    <n v="454.6"/>
    <x v="154"/>
    <s v="abr-2026"/>
    <x v="14"/>
    <x v="0"/>
    <x v="1"/>
    <x v="1"/>
    <x v="180"/>
    <s v="ENTREGUE"/>
    <x v="1"/>
    <m/>
  </r>
  <r>
    <d v="2026-04-10T00:00:00"/>
    <x v="57"/>
    <x v="1"/>
    <x v="4"/>
    <s v="UNIDUT CONICO ALUM 3"/>
    <x v="1"/>
    <x v="1"/>
    <x v="1001"/>
    <x v="5"/>
    <x v="326"/>
    <x v="1407"/>
    <n v="20.21"/>
    <x v="154"/>
    <s v="abr-2026"/>
    <x v="14"/>
    <x v="0"/>
    <x v="1"/>
    <x v="1"/>
    <x v="180"/>
    <s v="ENTREGUE"/>
    <x v="1"/>
    <m/>
  </r>
  <r>
    <d v="2026-04-10T00:00:00"/>
    <x v="57"/>
    <x v="1"/>
    <x v="4"/>
    <s v="QUADRO DISTR CH SOB 44/32 100A"/>
    <x v="7"/>
    <x v="1"/>
    <x v="1001"/>
    <x v="5"/>
    <x v="1881"/>
    <x v="1408"/>
    <n v="884.2"/>
    <x v="154"/>
    <s v="abr-2026"/>
    <x v="14"/>
    <x v="0"/>
    <x v="1"/>
    <x v="1"/>
    <x v="180"/>
    <s v="ENTREGUE"/>
    <x v="1"/>
    <m/>
  </r>
  <r>
    <d v="2026-04-10T00:00:00"/>
    <x v="57"/>
    <x v="1"/>
    <x v="4"/>
    <s v="QUADRO DISTR CH SOB 28/20 100A"/>
    <x v="4"/>
    <x v="1"/>
    <x v="1001"/>
    <x v="5"/>
    <x v="1882"/>
    <x v="1409"/>
    <n v="881.69999999999993"/>
    <x v="154"/>
    <s v="abr-2026"/>
    <x v="14"/>
    <x v="0"/>
    <x v="1"/>
    <x v="1"/>
    <x v="180"/>
    <s v="ENTREGUE"/>
    <x v="1"/>
    <m/>
  </r>
  <r>
    <d v="2026-04-10T00:00:00"/>
    <x v="57"/>
    <x v="1"/>
    <x v="4"/>
    <s v="QUADRO DISTR CH EMB 16/12 100A"/>
    <x v="1"/>
    <x v="1"/>
    <x v="1001"/>
    <x v="5"/>
    <x v="1883"/>
    <x v="1410"/>
    <n v="198.8"/>
    <x v="154"/>
    <s v="abr-2026"/>
    <x v="14"/>
    <x v="0"/>
    <x v="1"/>
    <x v="1"/>
    <x v="180"/>
    <s v="ENTREGUE"/>
    <x v="1"/>
    <m/>
  </r>
  <r>
    <d v="2026-04-10T00:00:00"/>
    <x v="57"/>
    <x v="1"/>
    <x v="4"/>
    <s v="LAMPADA LED TUBULAR 18W T8 G13 BIV 6500K"/>
    <x v="29"/>
    <x v="1"/>
    <x v="1001"/>
    <x v="5"/>
    <x v="911"/>
    <x v="322"/>
    <n v="217.6"/>
    <x v="154"/>
    <s v="abr-2026"/>
    <x v="14"/>
    <x v="0"/>
    <x v="1"/>
    <x v="1"/>
    <x v="180"/>
    <s v="ENTREGUE"/>
    <x v="1"/>
    <m/>
  </r>
  <r>
    <d v="2026-04-10T00:00:00"/>
    <x v="57"/>
    <x v="1"/>
    <x v="4"/>
    <s v="PLACA 4X2 2MOD SEPARADOS BR SIENA"/>
    <x v="14"/>
    <x v="1"/>
    <x v="1001"/>
    <x v="5"/>
    <x v="1770"/>
    <x v="540"/>
    <n v="16.5"/>
    <x v="154"/>
    <s v="abr-2026"/>
    <x v="14"/>
    <x v="0"/>
    <x v="1"/>
    <x v="1"/>
    <x v="180"/>
    <s v="ENTREGUE"/>
    <x v="1"/>
    <m/>
  </r>
  <r>
    <d v="2026-04-10T00:00:00"/>
    <x v="57"/>
    <x v="1"/>
    <x v="4"/>
    <s v="MODULO TOM 2P+T 20A VM SIENA"/>
    <x v="3"/>
    <x v="1"/>
    <x v="1001"/>
    <x v="5"/>
    <x v="1772"/>
    <x v="1411"/>
    <n v="58.5"/>
    <x v="154"/>
    <s v="abr-2026"/>
    <x v="14"/>
    <x v="0"/>
    <x v="1"/>
    <x v="1"/>
    <x v="180"/>
    <s v="ENTREGUE"/>
    <x v="1"/>
    <m/>
  </r>
  <r>
    <d v="2026-04-10T00:00:00"/>
    <x v="57"/>
    <x v="1"/>
    <x v="4"/>
    <s v="PLACA 4X2 2MOD SEPARADOS BR SIENA"/>
    <x v="3"/>
    <x v="1"/>
    <x v="1001"/>
    <x v="5"/>
    <x v="1770"/>
    <x v="540"/>
    <n v="33"/>
    <x v="154"/>
    <s v="abr-2026"/>
    <x v="14"/>
    <x v="0"/>
    <x v="1"/>
    <x v="1"/>
    <x v="180"/>
    <s v="ENTREGUE"/>
    <x v="1"/>
    <m/>
  </r>
  <r>
    <d v="2026-04-10T00:00:00"/>
    <x v="57"/>
    <x v="1"/>
    <x v="4"/>
    <s v="MODULO TOM 2P+T 10A BR SIENA"/>
    <x v="0"/>
    <x v="1"/>
    <x v="1001"/>
    <x v="5"/>
    <x v="1849"/>
    <x v="1412"/>
    <n v="109.39999999999999"/>
    <x v="154"/>
    <s v="abr-2026"/>
    <x v="14"/>
    <x v="0"/>
    <x v="1"/>
    <x v="1"/>
    <x v="180"/>
    <s v="ENTREGUE"/>
    <x v="1"/>
    <m/>
  </r>
  <r>
    <d v="2026-04-10T00:00:00"/>
    <x v="57"/>
    <x v="1"/>
    <x v="4"/>
    <s v="TOMADA RED 2P+T 10A 250V C/HASTE PT GRIS"/>
    <x v="24"/>
    <x v="1"/>
    <x v="1001"/>
    <x v="5"/>
    <x v="55"/>
    <x v="108"/>
    <n v="196"/>
    <x v="154"/>
    <s v="abr-2026"/>
    <x v="14"/>
    <x v="0"/>
    <x v="1"/>
    <x v="1"/>
    <x v="180"/>
    <s v="ENTREGUE"/>
    <x v="1"/>
    <m/>
  </r>
  <r>
    <d v="2026-04-10T00:00:00"/>
    <x v="57"/>
    <x v="1"/>
    <x v="4"/>
    <s v="PARAFUSO ATARR PANELA 4,8X45MM BUCH 08MM"/>
    <x v="11"/>
    <x v="1"/>
    <x v="1001"/>
    <x v="5"/>
    <x v="1884"/>
    <x v="347"/>
    <n v="30"/>
    <x v="154"/>
    <s v="abr-2026"/>
    <x v="14"/>
    <x v="0"/>
    <x v="1"/>
    <x v="1"/>
    <x v="180"/>
    <s v="ENTREGUE"/>
    <x v="1"/>
    <m/>
  </r>
  <r>
    <d v="2026-04-10T00:00:00"/>
    <x v="57"/>
    <x v="1"/>
    <x v="4"/>
    <s v="PARAFUSO AUTO BROCANTE FLANG 4,2X13 PHIL"/>
    <x v="11"/>
    <x v="1"/>
    <x v="1001"/>
    <x v="5"/>
    <x v="1070"/>
    <x v="880"/>
    <n v="7.0000000000000009"/>
    <x v="154"/>
    <s v="abr-2026"/>
    <x v="14"/>
    <x v="0"/>
    <x v="1"/>
    <x v="1"/>
    <x v="180"/>
    <s v="ENTREGUE"/>
    <x v="1"/>
    <m/>
  </r>
  <r>
    <d v="2026-04-10T00:00:00"/>
    <x v="57"/>
    <x v="1"/>
    <x v="4"/>
    <s v="BUCHA S8 PARAFUSO PVC"/>
    <x v="36"/>
    <x v="1"/>
    <x v="1001"/>
    <x v="5"/>
    <x v="423"/>
    <x v="1089"/>
    <n v="10"/>
    <x v="154"/>
    <s v="abr-2026"/>
    <x v="14"/>
    <x v="0"/>
    <x v="1"/>
    <x v="1"/>
    <x v="180"/>
    <s v="ENTREGUE"/>
    <x v="1"/>
    <m/>
  </r>
  <r>
    <d v="2026-04-10T00:00:00"/>
    <x v="57"/>
    <x v="1"/>
    <x v="4"/>
    <s v="PARAFUSO PAN PHILIPS 4,8X38 BUCHA S8"/>
    <x v="36"/>
    <x v="1"/>
    <x v="1001"/>
    <x v="5"/>
    <x v="1763"/>
    <x v="337"/>
    <n v="40"/>
    <x v="154"/>
    <s v="abr-2026"/>
    <x v="14"/>
    <x v="0"/>
    <x v="1"/>
    <x v="1"/>
    <x v="180"/>
    <s v="ENTREGUE"/>
    <x v="1"/>
    <m/>
  </r>
  <r>
    <d v="2026-04-10T00:00:00"/>
    <x v="57"/>
    <x v="1"/>
    <x v="4"/>
    <s v="CABO FLEX 750V 2,5MM PT"/>
    <x v="136"/>
    <x v="8"/>
    <x v="1001"/>
    <x v="5"/>
    <x v="514"/>
    <x v="1380"/>
    <n v="927.99999999999989"/>
    <x v="154"/>
    <s v="abr-2026"/>
    <x v="14"/>
    <x v="0"/>
    <x v="1"/>
    <x v="1"/>
    <x v="180"/>
    <s v="ENTREGUE"/>
    <x v="1"/>
    <m/>
  </r>
  <r>
    <d v="2026-04-10T00:00:00"/>
    <x v="57"/>
    <x v="1"/>
    <x v="4"/>
    <s v="CABO FLEX 750V 2,5MM VM"/>
    <x v="136"/>
    <x v="8"/>
    <x v="1001"/>
    <x v="5"/>
    <x v="513"/>
    <x v="1380"/>
    <n v="927.99999999999989"/>
    <x v="154"/>
    <s v="abr-2026"/>
    <x v="14"/>
    <x v="0"/>
    <x v="1"/>
    <x v="1"/>
    <x v="180"/>
    <s v="ENTREGUE"/>
    <x v="1"/>
    <m/>
  </r>
  <r>
    <d v="2026-04-10T00:00:00"/>
    <x v="57"/>
    <x v="1"/>
    <x v="4"/>
    <s v="CABO FLEX 750V 2,5MM AZ ES"/>
    <x v="83"/>
    <x v="8"/>
    <x v="1001"/>
    <x v="5"/>
    <x v="1885"/>
    <x v="1380"/>
    <n v="1392"/>
    <x v="154"/>
    <s v="abr-2026"/>
    <x v="14"/>
    <x v="0"/>
    <x v="1"/>
    <x v="1"/>
    <x v="180"/>
    <s v="ENTREGUE"/>
    <x v="1"/>
    <m/>
  </r>
  <r>
    <d v="2026-04-10T00:00:00"/>
    <x v="57"/>
    <x v="1"/>
    <x v="4"/>
    <s v="CABO FLEX750V 4,0MM2 AZ CL"/>
    <x v="2"/>
    <x v="1"/>
    <x v="1001"/>
    <x v="5"/>
    <x v="1886"/>
    <x v="1413"/>
    <n v="1480"/>
    <x v="154"/>
    <s v="abr-2026"/>
    <x v="14"/>
    <x v="0"/>
    <x v="1"/>
    <x v="1"/>
    <x v="180"/>
    <s v="ENTREGUE"/>
    <x v="1"/>
    <m/>
  </r>
  <r>
    <d v="2026-04-10T00:00:00"/>
    <x v="57"/>
    <x v="1"/>
    <x v="4"/>
    <s v="CAIXA INSPECAO PVC SUSPENSA ROSCA 2"/>
    <x v="22"/>
    <x v="1"/>
    <x v="1001"/>
    <x v="5"/>
    <x v="1887"/>
    <x v="1414"/>
    <n v="283.8"/>
    <x v="154"/>
    <s v="abr-2026"/>
    <x v="14"/>
    <x v="0"/>
    <x v="1"/>
    <x v="1"/>
    <x v="180"/>
    <s v="ENTREGUE"/>
    <x v="1"/>
    <m/>
  </r>
  <r>
    <d v="2026-04-10T00:00:00"/>
    <x v="57"/>
    <x v="1"/>
    <x v="4"/>
    <s v="CAIXA INSP PVC TIPO CONE C/ TP"/>
    <x v="22"/>
    <x v="1"/>
    <x v="1001"/>
    <x v="5"/>
    <x v="1055"/>
    <x v="397"/>
    <n v="28.6"/>
    <x v="154"/>
    <s v="abr-2026"/>
    <x v="14"/>
    <x v="0"/>
    <x v="1"/>
    <x v="1"/>
    <x v="180"/>
    <s v="ENTREGUE"/>
    <x v="1"/>
    <m/>
  </r>
  <r>
    <d v="2026-04-10T00:00:00"/>
    <x v="57"/>
    <x v="1"/>
    <x v="4"/>
    <s v="ABRACADEIRA GALV D C/CUNHA 3"/>
    <x v="9"/>
    <x v="1"/>
    <x v="1001"/>
    <x v="5"/>
    <x v="735"/>
    <x v="61"/>
    <n v="13.200000000000001"/>
    <x v="154"/>
    <s v="abr-2026"/>
    <x v="14"/>
    <x v="0"/>
    <x v="1"/>
    <x v="1"/>
    <x v="180"/>
    <s v="ENTREGUE"/>
    <x v="1"/>
    <m/>
  </r>
  <r>
    <d v="2026-04-10T00:00:00"/>
    <x v="57"/>
    <x v="1"/>
    <x v="4"/>
    <s v="ABRACADEIRA D C/CUNHA 3/4"/>
    <x v="66"/>
    <x v="1"/>
    <x v="1001"/>
    <x v="5"/>
    <x v="1417"/>
    <x v="1415"/>
    <n v="14.280000000000001"/>
    <x v="154"/>
    <s v="abr-2026"/>
    <x v="14"/>
    <x v="0"/>
    <x v="1"/>
    <x v="1"/>
    <x v="180"/>
    <s v="ENTREGUE"/>
    <x v="1"/>
    <m/>
  </r>
  <r>
    <d v="2026-04-10T00:00:00"/>
    <x v="57"/>
    <x v="1"/>
    <x v="4"/>
    <s v="REFLETOR LED PLAY 200W 6500K PT"/>
    <x v="8"/>
    <x v="1"/>
    <x v="1001"/>
    <x v="5"/>
    <x v="416"/>
    <x v="1416"/>
    <n v="535.6"/>
    <x v="154"/>
    <s v="abr-2026"/>
    <x v="14"/>
    <x v="0"/>
    <x v="1"/>
    <x v="1"/>
    <x v="180"/>
    <s v="ENTREGUE"/>
    <x v="1"/>
    <m/>
  </r>
  <r>
    <d v="2026-04-10T00:00:00"/>
    <x v="57"/>
    <x v="1"/>
    <x v="4"/>
    <s v="MINI DISJUNTOR BIPOLAR 50A CURVA C 3KA"/>
    <x v="7"/>
    <x v="1"/>
    <x v="1001"/>
    <x v="5"/>
    <x v="432"/>
    <x v="1417"/>
    <n v="70.8"/>
    <x v="154"/>
    <s v="abr-2026"/>
    <x v="14"/>
    <x v="0"/>
    <x v="1"/>
    <x v="1"/>
    <x v="180"/>
    <s v="ENTREGUE"/>
    <x v="1"/>
    <m/>
  </r>
  <r>
    <d v="2026-04-10T00:00:00"/>
    <x v="57"/>
    <x v="1"/>
    <x v="4"/>
    <s v="MINI DISJUNTOR TRIPOLAR 50A CURVA C 3KA"/>
    <x v="3"/>
    <x v="1"/>
    <x v="1001"/>
    <x v="5"/>
    <x v="1803"/>
    <x v="1418"/>
    <n v="477"/>
    <x v="154"/>
    <s v="abr-2026"/>
    <x v="14"/>
    <x v="0"/>
    <x v="1"/>
    <x v="1"/>
    <x v="180"/>
    <s v="ENTREGUE"/>
    <x v="1"/>
    <m/>
  </r>
  <r>
    <d v="2026-04-10T00:00:00"/>
    <x v="57"/>
    <x v="1"/>
    <x v="4"/>
    <s v="MINI DISJUNTOR BIPOLAR 25A CURVA C 3KA"/>
    <x v="27"/>
    <x v="1"/>
    <x v="1001"/>
    <x v="5"/>
    <x v="139"/>
    <x v="681"/>
    <n v="1081.2"/>
    <x v="154"/>
    <s v="abr-2026"/>
    <x v="14"/>
    <x v="0"/>
    <x v="1"/>
    <x v="1"/>
    <x v="180"/>
    <s v="ENTREGUE"/>
    <x v="1"/>
    <m/>
  </r>
  <r>
    <d v="2026-04-10T00:00:00"/>
    <x v="57"/>
    <x v="1"/>
    <x v="4"/>
    <s v="MINI DISJUNTOR UNIPOLAR 20A CURVA C 3KA"/>
    <x v="3"/>
    <x v="1"/>
    <x v="1001"/>
    <x v="5"/>
    <x v="98"/>
    <x v="1419"/>
    <n v="81.5"/>
    <x v="154"/>
    <s v="abr-2026"/>
    <x v="14"/>
    <x v="0"/>
    <x v="1"/>
    <x v="1"/>
    <x v="180"/>
    <s v="ENTREGUE"/>
    <x v="1"/>
    <m/>
  </r>
  <r>
    <d v="2026-04-10T00:00:00"/>
    <x v="57"/>
    <x v="1"/>
    <x v="4"/>
    <s v="CABO FLEX 750V 2,5MM VD"/>
    <x v="107"/>
    <x v="8"/>
    <x v="1001"/>
    <x v="5"/>
    <x v="1389"/>
    <x v="1380"/>
    <n v="1855.9999999999998"/>
    <x v="154"/>
    <s v="abr-2026"/>
    <x v="14"/>
    <x v="0"/>
    <x v="1"/>
    <x v="1"/>
    <x v="180"/>
    <s v="ENTREGUE"/>
    <x v="1"/>
    <m/>
  </r>
  <r>
    <d v="2026-04-10T00:00:00"/>
    <x v="57"/>
    <x v="1"/>
    <x v="4"/>
    <s v="BARRAMENTO BIFASICO 16DIN 100A"/>
    <x v="1"/>
    <x v="1"/>
    <x v="1001"/>
    <x v="5"/>
    <x v="415"/>
    <x v="1322"/>
    <n v="155.6"/>
    <x v="154"/>
    <s v="abr-2026"/>
    <x v="14"/>
    <x v="0"/>
    <x v="1"/>
    <x v="1"/>
    <x v="180"/>
    <s v="ENTREGUE"/>
    <x v="1"/>
    <m/>
  </r>
  <r>
    <d v="2026-04-10T00:00:00"/>
    <x v="57"/>
    <x v="1"/>
    <x v="4"/>
    <s v="KIT BARRAMENTO TRIFASICO 28DIN 100A"/>
    <x v="4"/>
    <x v="1"/>
    <x v="1001"/>
    <x v="5"/>
    <x v="137"/>
    <x v="1420"/>
    <n v="650.70000000000005"/>
    <x v="154"/>
    <s v="abr-2026"/>
    <x v="14"/>
    <x v="0"/>
    <x v="1"/>
    <x v="1"/>
    <x v="180"/>
    <s v="ENTREGUE"/>
    <x v="1"/>
    <m/>
  </r>
  <r>
    <d v="2026-04-10T00:00:00"/>
    <x v="57"/>
    <x v="1"/>
    <x v="4"/>
    <s v="KIT BARRAMENTO TRIFASICO 44DIN 100A"/>
    <x v="7"/>
    <x v="1"/>
    <x v="1001"/>
    <x v="5"/>
    <x v="1888"/>
    <x v="1421"/>
    <n v="639.79999999999995"/>
    <x v="154"/>
    <s v="abr-2026"/>
    <x v="14"/>
    <x v="0"/>
    <x v="1"/>
    <x v="1"/>
    <x v="180"/>
    <s v="ENTREGUE"/>
    <x v="1"/>
    <m/>
  </r>
  <r>
    <d v="2026-04-10T00:00:00"/>
    <x v="57"/>
    <x v="1"/>
    <x v="4"/>
    <s v="UNIDUT RETO ALUM 3"/>
    <x v="1"/>
    <x v="1"/>
    <x v="1001"/>
    <x v="5"/>
    <x v="736"/>
    <x v="1422"/>
    <n v="26.65"/>
    <x v="154"/>
    <s v="abr-2026"/>
    <x v="14"/>
    <x v="0"/>
    <x v="1"/>
    <x v="1"/>
    <x v="180"/>
    <s v="ENTREGUE"/>
    <x v="1"/>
    <m/>
  </r>
  <r>
    <d v="2026-04-10T00:00:00"/>
    <x v="57"/>
    <x v="1"/>
    <x v="4"/>
    <s v="CABO FLEX750V 4,0MM2 CZ"/>
    <x v="2"/>
    <x v="1"/>
    <x v="1001"/>
    <x v="5"/>
    <x v="506"/>
    <x v="1413"/>
    <n v="1480"/>
    <x v="154"/>
    <s v="abr-2026"/>
    <x v="14"/>
    <x v="0"/>
    <x v="1"/>
    <x v="1"/>
    <x v="180"/>
    <s v="ENTREGUE"/>
    <x v="1"/>
    <m/>
  </r>
  <r>
    <d v="2026-04-10T00:00:00"/>
    <x v="58"/>
    <x v="1"/>
    <x v="0"/>
    <s v="PREGO 17 X 21"/>
    <x v="7"/>
    <x v="11"/>
    <x v="1002"/>
    <x v="107"/>
    <x v="844"/>
    <x v="1423"/>
    <n v="28.54"/>
    <x v="154"/>
    <s v="abr-2026"/>
    <x v="3"/>
    <x v="0"/>
    <x v="0"/>
    <x v="5"/>
    <x v="181"/>
    <s v="ENTREGUE"/>
    <x v="1"/>
    <m/>
  </r>
  <r>
    <d v="2026-04-10T00:00:00"/>
    <x v="58"/>
    <x v="1"/>
    <x v="0"/>
    <s v="PREGO 18 X 27"/>
    <x v="7"/>
    <x v="11"/>
    <x v="1002"/>
    <x v="107"/>
    <x v="845"/>
    <x v="1424"/>
    <n v="29.56"/>
    <x v="154"/>
    <s v="abr-2026"/>
    <x v="3"/>
    <x v="0"/>
    <x v="0"/>
    <x v="5"/>
    <x v="181"/>
    <s v="ENTREGUE"/>
    <x v="1"/>
    <m/>
  </r>
  <r>
    <d v="2026-04-10T00:00:00"/>
    <x v="58"/>
    <x v="1"/>
    <x v="0"/>
    <s v="TABUAS DE PINUS 30 X 3,00 M"/>
    <x v="133"/>
    <x v="1"/>
    <x v="1002"/>
    <x v="107"/>
    <x v="1758"/>
    <x v="1294"/>
    <n v="1084.1000000000001"/>
    <x v="154"/>
    <s v="abr-2026"/>
    <x v="3"/>
    <x v="0"/>
    <x v="0"/>
    <x v="5"/>
    <x v="181"/>
    <s v="ENTREGUE"/>
    <x v="1"/>
    <m/>
  </r>
  <r>
    <d v="2026-04-10T00:00:00"/>
    <x v="58"/>
    <x v="1"/>
    <x v="0"/>
    <s v="TABUAS DE PINUS 20 X 3,00 M"/>
    <x v="41"/>
    <x v="1"/>
    <x v="1002"/>
    <x v="107"/>
    <x v="842"/>
    <x v="1425"/>
    <n v="134.37"/>
    <x v="154"/>
    <s v="abr-2026"/>
    <x v="3"/>
    <x v="0"/>
    <x v="0"/>
    <x v="5"/>
    <x v="181"/>
    <s v="ENTREGUE"/>
    <x v="1"/>
    <m/>
  </r>
  <r>
    <d v="2026-04-10T00:00:00"/>
    <x v="58"/>
    <x v="1"/>
    <x v="0"/>
    <s v="TABUAS DE PINUS 10 X 3,00 M"/>
    <x v="15"/>
    <x v="1"/>
    <x v="1002"/>
    <x v="107"/>
    <x v="1889"/>
    <x v="1426"/>
    <n v="224.1"/>
    <x v="154"/>
    <s v="abr-2026"/>
    <x v="3"/>
    <x v="0"/>
    <x v="0"/>
    <x v="5"/>
    <x v="181"/>
    <s v="ENTREGUE"/>
    <x v="1"/>
    <m/>
  </r>
  <r>
    <d v="2026-04-10T00:00:00"/>
    <x v="58"/>
    <x v="1"/>
    <x v="0"/>
    <s v="CABO P/ CAV TRADO BROCA 10/12"/>
    <x v="1"/>
    <x v="1"/>
    <x v="1003"/>
    <x v="22"/>
    <x v="1890"/>
    <x v="1427"/>
    <n v="153.62"/>
    <x v="154"/>
    <s v="abr-2026"/>
    <x v="3"/>
    <x v="0"/>
    <x v="0"/>
    <x v="1"/>
    <x v="180"/>
    <s v="ENTREGUE"/>
    <x v="1"/>
    <m/>
  </r>
  <r>
    <d v="2026-04-10T00:00:00"/>
    <x v="58"/>
    <x v="1"/>
    <x v="0"/>
    <s v="EXTENSAO P/CAVAD TRADO 10/12 1&quot;RAMADA"/>
    <x v="4"/>
    <x v="1"/>
    <x v="1003"/>
    <x v="22"/>
    <x v="1891"/>
    <x v="1428"/>
    <n v="224.70000000000002"/>
    <x v="154"/>
    <s v="abr-2026"/>
    <x v="3"/>
    <x v="0"/>
    <x v="0"/>
    <x v="1"/>
    <x v="180"/>
    <s v="ENTREGUE"/>
    <x v="1"/>
    <m/>
  </r>
  <r>
    <d v="2026-04-10T00:00:00"/>
    <x v="58"/>
    <x v="1"/>
    <x v="0"/>
    <s v="CAVADEIRA TRADO ESPIRAL COROA 10 S/C"/>
    <x v="1"/>
    <x v="1"/>
    <x v="1003"/>
    <x v="22"/>
    <x v="1892"/>
    <x v="1429"/>
    <n v="92"/>
    <x v="154"/>
    <s v="abr-2026"/>
    <x v="3"/>
    <x v="0"/>
    <x v="0"/>
    <x v="1"/>
    <x v="180"/>
    <s v="ENTREGUE"/>
    <x v="1"/>
    <m/>
  </r>
  <r>
    <d v="2026-04-10T00:00:00"/>
    <x v="58"/>
    <x v="1"/>
    <x v="0"/>
    <s v="GIRICA CARRINHO DE MAO - 60 LITROS - EXTRA FORTE"/>
    <x v="1"/>
    <x v="1"/>
    <x v="1003"/>
    <x v="22"/>
    <x v="361"/>
    <x v="299"/>
    <n v="339.9"/>
    <x v="154"/>
    <s v="abr-2026"/>
    <x v="3"/>
    <x v="0"/>
    <x v="0"/>
    <x v="1"/>
    <x v="180"/>
    <s v="ENTREGUE"/>
    <x v="1"/>
    <m/>
  </r>
  <r>
    <d v="2026-04-10T00:00:00"/>
    <x v="51"/>
    <x v="2"/>
    <x v="0"/>
    <s v="TELA ALAMBRADO MALHA 2&quot; FIO 12 GALV."/>
    <x v="165"/>
    <x v="3"/>
    <x v="1004"/>
    <x v="50"/>
    <x v="295"/>
    <x v="178"/>
    <n v="570.51499999999999"/>
    <x v="154"/>
    <s v="abr-2026"/>
    <x v="3"/>
    <x v="0"/>
    <x v="1"/>
    <x v="8"/>
    <x v="182"/>
    <s v="ENTREGUE"/>
    <x v="1"/>
    <m/>
  </r>
  <r>
    <d v="2026-04-10T00:00:00"/>
    <x v="51"/>
    <x v="2"/>
    <x v="0"/>
    <s v="TB RD 50,80 X 1,55 MM (2&quot;) GALV"/>
    <x v="2"/>
    <x v="5"/>
    <x v="1005"/>
    <x v="25"/>
    <x v="142"/>
    <x v="1283"/>
    <n v="416"/>
    <x v="154"/>
    <s v="abr-2026"/>
    <x v="13"/>
    <x v="0"/>
    <x v="1"/>
    <x v="8"/>
    <x v="182"/>
    <s v="ENTREGUE"/>
    <x v="1"/>
    <m/>
  </r>
  <r>
    <d v="2026-04-10T00:00:00"/>
    <x v="51"/>
    <x v="2"/>
    <x v="0"/>
    <s v="TB RD 31,75 X 1,55 MM (1.1/4&quot;) GALV"/>
    <x v="8"/>
    <x v="5"/>
    <x v="1005"/>
    <x v="25"/>
    <x v="450"/>
    <x v="1207"/>
    <n v="496"/>
    <x v="154"/>
    <s v="abr-2026"/>
    <x v="13"/>
    <x v="0"/>
    <x v="1"/>
    <x v="8"/>
    <x v="182"/>
    <s v="ENTREGUE"/>
    <x v="1"/>
    <m/>
  </r>
  <r>
    <d v="2026-04-10T00:00:00"/>
    <x v="51"/>
    <x v="2"/>
    <x v="0"/>
    <s v="IPI"/>
    <x v="1"/>
    <x v="1"/>
    <x v="1005"/>
    <x v="25"/>
    <x v="306"/>
    <x v="1430"/>
    <n v="29.64"/>
    <x v="154"/>
    <s v="abr-2026"/>
    <x v="13"/>
    <x v="0"/>
    <x v="1"/>
    <x v="8"/>
    <x v="182"/>
    <s v="ENTREGUE"/>
    <x v="1"/>
    <m/>
  </r>
  <r>
    <d v="2026-04-10T00:00:00"/>
    <x v="51"/>
    <x v="2"/>
    <x v="0"/>
    <s v="AREIA MEDIA MT"/>
    <x v="67"/>
    <x v="8"/>
    <x v="1006"/>
    <x v="32"/>
    <x v="935"/>
    <x v="467"/>
    <n v="285"/>
    <x v="154"/>
    <s v="abr-2026"/>
    <x v="19"/>
    <x v="0"/>
    <x v="0"/>
    <x v="2"/>
    <x v="177"/>
    <s v="ENTREGUE"/>
    <x v="1"/>
    <m/>
  </r>
  <r>
    <d v="2026-04-10T00:00:00"/>
    <x v="57"/>
    <x v="1"/>
    <x v="1"/>
    <s v="ANDAIME 1,50 X 1,00"/>
    <x v="38"/>
    <x v="1"/>
    <x v="1007"/>
    <x v="140"/>
    <x v="1799"/>
    <x v="205"/>
    <n v="264"/>
    <x v="154"/>
    <s v="abr-2026"/>
    <x v="5"/>
    <x v="0"/>
    <x v="0"/>
    <x v="5"/>
    <x v="181"/>
    <s v="ENTREGUE"/>
    <x v="1"/>
    <m/>
  </r>
  <r>
    <d v="2026-04-10T00:00:00"/>
    <x v="57"/>
    <x v="1"/>
    <x v="1"/>
    <s v="PLATAFORMA PARA ANDAIME 1,50 X 0,30"/>
    <x v="14"/>
    <x v="1"/>
    <x v="1007"/>
    <x v="140"/>
    <x v="1800"/>
    <x v="427"/>
    <n v="90"/>
    <x v="154"/>
    <s v="abr-2026"/>
    <x v="5"/>
    <x v="0"/>
    <x v="0"/>
    <x v="5"/>
    <x v="181"/>
    <s v="ENTREGUE"/>
    <x v="1"/>
    <m/>
  </r>
  <r>
    <d v="2026-04-10T00:00:00"/>
    <x v="57"/>
    <x v="1"/>
    <x v="1"/>
    <s v="RODIZIO GIR"/>
    <x v="2"/>
    <x v="1"/>
    <x v="1007"/>
    <x v="140"/>
    <x v="1893"/>
    <x v="427"/>
    <n v="72"/>
    <x v="154"/>
    <s v="abr-2026"/>
    <x v="5"/>
    <x v="0"/>
    <x v="0"/>
    <x v="5"/>
    <x v="181"/>
    <s v="ENTREGUE"/>
    <x v="1"/>
    <m/>
  </r>
  <r>
    <d v="2026-04-10T00:00:00"/>
    <x v="57"/>
    <x v="1"/>
    <x v="1"/>
    <s v="TRAVA DIAGONAL 1,50"/>
    <x v="2"/>
    <x v="1"/>
    <x v="1007"/>
    <x v="140"/>
    <x v="1894"/>
    <x v="90"/>
    <n v="12"/>
    <x v="154"/>
    <s v="abr-2026"/>
    <x v="5"/>
    <x v="0"/>
    <x v="0"/>
    <x v="5"/>
    <x v="181"/>
    <s v="ENTREGUE"/>
    <x v="1"/>
    <m/>
  </r>
  <r>
    <d v="2026-04-10T00:00:00"/>
    <x v="57"/>
    <x v="1"/>
    <x v="1"/>
    <s v="FRETE"/>
    <x v="1"/>
    <x v="1"/>
    <x v="1007"/>
    <x v="140"/>
    <x v="32"/>
    <x v="33"/>
    <n v="140"/>
    <x v="154"/>
    <s v="abr-2026"/>
    <x v="5"/>
    <x v="0"/>
    <x v="0"/>
    <x v="5"/>
    <x v="181"/>
    <s v="ENTREGUE"/>
    <x v="1"/>
    <m/>
  </r>
  <r>
    <d v="2026-04-10T00:00:00"/>
    <x v="24"/>
    <x v="2"/>
    <x v="4"/>
    <s v="CALHA 2X32W 150005"/>
    <x v="2"/>
    <x v="1"/>
    <x v="1008"/>
    <x v="28"/>
    <x v="104"/>
    <x v="105"/>
    <n v="212"/>
    <x v="154"/>
    <s v="abr-2026"/>
    <x v="3"/>
    <x v="0"/>
    <x v="1"/>
    <x v="1"/>
    <x v="180"/>
    <s v="ENTREGUE"/>
    <x v="1"/>
    <m/>
  </r>
  <r>
    <d v="2026-04-13T00:00:00"/>
    <x v="24"/>
    <x v="2"/>
    <x v="0"/>
    <s v="PAINEL STANDARD 12,5X1200X1800MM"/>
    <x v="2"/>
    <x v="1"/>
    <x v="1009"/>
    <x v="16"/>
    <x v="46"/>
    <x v="1431"/>
    <n v="150"/>
    <x v="155"/>
    <s v="abr-2026"/>
    <x v="3"/>
    <x v="0"/>
    <x v="1"/>
    <x v="1"/>
    <x v="181"/>
    <s v="ENTREGUE"/>
    <x v="1"/>
    <m/>
  </r>
  <r>
    <d v="2026-04-13T00:00:00"/>
    <x v="24"/>
    <x v="2"/>
    <x v="1"/>
    <s v="CAÇAMBA"/>
    <x v="2"/>
    <x v="1"/>
    <x v="1010"/>
    <x v="108"/>
    <x v="1"/>
    <x v="1"/>
    <n v="1600"/>
    <x v="155"/>
    <s v="abr-2026"/>
    <x v="5"/>
    <x v="0"/>
    <x v="0"/>
    <x v="1"/>
    <x v="181"/>
    <s v="ENTREGUE"/>
    <x v="1"/>
    <m/>
  </r>
  <r>
    <d v="2026-04-13T00:00:00"/>
    <x v="39"/>
    <x v="0"/>
    <x v="6"/>
    <s v="FENIX 2001/15 ROLO ESPUMA POLIESTER 15CM PRETO"/>
    <x v="7"/>
    <x v="1"/>
    <x v="1011"/>
    <x v="13"/>
    <x v="1585"/>
    <x v="365"/>
    <n v="11.98"/>
    <x v="155"/>
    <s v="abr-2026"/>
    <x v="3"/>
    <x v="0"/>
    <x v="1"/>
    <x v="1"/>
    <x v="181"/>
    <s v="ENTREGUE"/>
    <x v="1"/>
    <m/>
  </r>
  <r>
    <d v="2026-04-13T00:00:00"/>
    <x v="39"/>
    <x v="0"/>
    <x v="6"/>
    <s v="FUTURA FUTURIT ESM SINT.BRILHO VERMELHO 3,6L"/>
    <x v="1"/>
    <x v="6"/>
    <x v="1011"/>
    <x v="13"/>
    <x v="1587"/>
    <x v="42"/>
    <n v="89.9"/>
    <x v="155"/>
    <s v="abr-2026"/>
    <x v="3"/>
    <x v="0"/>
    <x v="1"/>
    <x v="1"/>
    <x v="181"/>
    <s v="ENTREGUE"/>
    <x v="1"/>
    <m/>
  </r>
  <r>
    <d v="2026-04-13T00:00:00"/>
    <x v="39"/>
    <x v="0"/>
    <x v="6"/>
    <s v="ROMA 301/005 TRINCHA CABO PRETO/CERDA GRIS 301 2&quot;"/>
    <x v="7"/>
    <x v="1"/>
    <x v="1011"/>
    <x v="13"/>
    <x v="315"/>
    <x v="41"/>
    <n v="9.98"/>
    <x v="155"/>
    <s v="abr-2026"/>
    <x v="3"/>
    <x v="0"/>
    <x v="1"/>
    <x v="1"/>
    <x v="181"/>
    <s v="ENTREGUE"/>
    <x v="1"/>
    <m/>
  </r>
  <r>
    <d v="2026-04-13T00:00:00"/>
    <x v="52"/>
    <x v="2"/>
    <x v="6"/>
    <s v="FUTURA FUTURIT ESM SINT.BRILHO AZUL FRANÇA 3,6L"/>
    <x v="1"/>
    <x v="6"/>
    <x v="1012"/>
    <x v="13"/>
    <x v="1642"/>
    <x v="42"/>
    <n v="89.9"/>
    <x v="155"/>
    <s v="abr-2026"/>
    <x v="3"/>
    <x v="0"/>
    <x v="1"/>
    <x v="1"/>
    <x v="181"/>
    <s v="ENTREGUE"/>
    <x v="1"/>
    <m/>
  </r>
  <r>
    <d v="2026-04-13T00:00:00"/>
    <x v="52"/>
    <x v="2"/>
    <x v="6"/>
    <s v="FUTURA STANDARD SUPER RENDIMENTO BRANCO 18L"/>
    <x v="1"/>
    <x v="14"/>
    <x v="1012"/>
    <x v="13"/>
    <x v="223"/>
    <x v="204"/>
    <n v="249.9"/>
    <x v="155"/>
    <s v="abr-2026"/>
    <x v="3"/>
    <x v="0"/>
    <x v="1"/>
    <x v="1"/>
    <x v="181"/>
    <s v="ENTREGUE"/>
    <x v="1"/>
    <m/>
  </r>
  <r>
    <d v="2026-04-13T00:00:00"/>
    <x v="39"/>
    <x v="0"/>
    <x v="0"/>
    <s v="CABO FLEX COBRECOM 750V 6,00 MM PRETO MT"/>
    <x v="3"/>
    <x v="8"/>
    <x v="1013"/>
    <x v="30"/>
    <x v="1895"/>
    <x v="1432"/>
    <n v="64.5"/>
    <x v="155"/>
    <s v="abr-2026"/>
    <x v="3"/>
    <x v="0"/>
    <x v="1"/>
    <x v="2"/>
    <x v="183"/>
    <s v="ENTREGUE"/>
    <x v="1"/>
    <m/>
  </r>
  <r>
    <d v="2026-04-13T00:00:00"/>
    <x v="39"/>
    <x v="0"/>
    <x v="0"/>
    <s v="LUZ EMERGENCIA 30 LEDS SEGURIMAX LITIOSLIM"/>
    <x v="17"/>
    <x v="1"/>
    <x v="1013"/>
    <x v="30"/>
    <x v="165"/>
    <x v="22"/>
    <n v="175.2"/>
    <x v="155"/>
    <s v="abr-2026"/>
    <x v="3"/>
    <x v="0"/>
    <x v="1"/>
    <x v="2"/>
    <x v="183"/>
    <s v="ENTREGUE"/>
    <x v="1"/>
    <m/>
  </r>
  <r>
    <d v="2026-04-13T00:00:00"/>
    <x v="39"/>
    <x v="0"/>
    <x v="0"/>
    <s v="SIRENE P/ALARME DNI 115DB 12/24V P/INCENDIO"/>
    <x v="1"/>
    <x v="1"/>
    <x v="1013"/>
    <x v="30"/>
    <x v="1896"/>
    <x v="1433"/>
    <n v="63.5"/>
    <x v="155"/>
    <s v="abr-2026"/>
    <x v="3"/>
    <x v="0"/>
    <x v="1"/>
    <x v="2"/>
    <x v="183"/>
    <s v="ENTREGUE"/>
    <x v="1"/>
    <m/>
  </r>
  <r>
    <d v="2006-04-13T00:00:00"/>
    <x v="9"/>
    <x v="1"/>
    <x v="1"/>
    <s v="Locação com 1 limpeza na semanal"/>
    <x v="1"/>
    <x v="1"/>
    <x v="1014"/>
    <x v="39"/>
    <x v="1729"/>
    <x v="194"/>
    <n v="800"/>
    <x v="155"/>
    <s v="abr-2026"/>
    <x v="59"/>
    <x v="0"/>
    <x v="0"/>
    <x v="1"/>
    <x v="181"/>
    <s v="ENTREGUE"/>
    <x v="1"/>
    <m/>
  </r>
  <r>
    <d v="2026-04-13T00:00:00"/>
    <x v="52"/>
    <x v="2"/>
    <x v="0"/>
    <s v="AREIA MEDIA ENSACADA 20KG"/>
    <x v="9"/>
    <x v="0"/>
    <x v="1015"/>
    <x v="22"/>
    <x v="69"/>
    <x v="70"/>
    <n v="33"/>
    <x v="155"/>
    <s v="abr-2026"/>
    <x v="9"/>
    <x v="0"/>
    <x v="1"/>
    <x v="1"/>
    <x v="181"/>
    <s v="ENTREGUE"/>
    <x v="1"/>
    <m/>
  </r>
  <r>
    <d v="2026-04-13T00:00:00"/>
    <x v="52"/>
    <x v="2"/>
    <x v="0"/>
    <s v="CIMENTOCNSENTREGACIMENTO CPII 50KG LIZ/"/>
    <x v="1"/>
    <x v="0"/>
    <x v="1015"/>
    <x v="22"/>
    <x v="482"/>
    <x v="323"/>
    <n v="39.9"/>
    <x v="155"/>
    <s v="abr-2026"/>
    <x v="9"/>
    <x v="0"/>
    <x v="1"/>
    <x v="1"/>
    <x v="181"/>
    <s v="ENTREGUE"/>
    <x v="1"/>
    <m/>
  </r>
  <r>
    <d v="2006-04-13T00:00:00"/>
    <x v="52"/>
    <x v="2"/>
    <x v="0"/>
    <s v="BLOCO DE CONCRETO VEDAÇÃO"/>
    <x v="0"/>
    <x v="1"/>
    <x v="1015"/>
    <x v="22"/>
    <x v="1897"/>
    <x v="1434"/>
    <n v="113.2"/>
    <x v="155"/>
    <s v="abr-2026"/>
    <x v="9"/>
    <x v="0"/>
    <x v="1"/>
    <x v="1"/>
    <x v="181"/>
    <s v="ENTREGUE"/>
    <x v="1"/>
    <m/>
  </r>
  <r>
    <d v="2026-04-13T00:00:00"/>
    <x v="24"/>
    <x v="2"/>
    <x v="0"/>
    <s v="CABO FLEX MEGAMAX 2,50 MM AZUL"/>
    <x v="7"/>
    <x v="9"/>
    <x v="1016"/>
    <x v="30"/>
    <x v="1898"/>
    <x v="1435"/>
    <n v="463.8"/>
    <x v="155"/>
    <s v="abr-2026"/>
    <x v="3"/>
    <x v="0"/>
    <x v="1"/>
    <x v="2"/>
    <x v="183"/>
    <s v="ENTREGUE"/>
    <x v="1"/>
    <m/>
  </r>
  <r>
    <d v="2026-04-13T00:00:00"/>
    <x v="24"/>
    <x v="2"/>
    <x v="0"/>
    <s v="CABO FLEX MEGAMAX 2,50 MM PRETO"/>
    <x v="7"/>
    <x v="9"/>
    <x v="1016"/>
    <x v="30"/>
    <x v="1899"/>
    <x v="1435"/>
    <n v="463.8"/>
    <x v="155"/>
    <s v="abr-2026"/>
    <x v="3"/>
    <x v="0"/>
    <x v="1"/>
    <x v="2"/>
    <x v="183"/>
    <s v="ENTREGUE"/>
    <x v="1"/>
    <m/>
  </r>
  <r>
    <d v="2026-04-13T00:00:00"/>
    <x v="24"/>
    <x v="2"/>
    <x v="0"/>
    <s v="CABO FLEX MEGAMAX 2,50 MM VERDE"/>
    <x v="7"/>
    <x v="9"/>
    <x v="1016"/>
    <x v="30"/>
    <x v="928"/>
    <x v="1435"/>
    <n v="463.8"/>
    <x v="155"/>
    <s v="abr-2026"/>
    <x v="3"/>
    <x v="0"/>
    <x v="1"/>
    <x v="2"/>
    <x v="183"/>
    <s v="ENTREGUE"/>
    <x v="1"/>
    <m/>
  </r>
  <r>
    <d v="2006-04-13T00:00:00"/>
    <x v="24"/>
    <x v="2"/>
    <x v="0"/>
    <s v="CONDUITE CORRUG AMARELO ADTEX 25MM 3/4 50M"/>
    <x v="7"/>
    <x v="9"/>
    <x v="1016"/>
    <x v="30"/>
    <x v="1288"/>
    <x v="1436"/>
    <n v="127.2"/>
    <x v="155"/>
    <s v="abr-2026"/>
    <x v="3"/>
    <x v="0"/>
    <x v="1"/>
    <x v="2"/>
    <x v="183"/>
    <s v="ENTREGUE"/>
    <x v="1"/>
    <m/>
  </r>
  <r>
    <d v="2026-04-13T00:00:00"/>
    <x v="39"/>
    <x v="0"/>
    <x v="0"/>
    <s v="BOTOEIRA QUEBRA VIDRO (PORTA CHAVE)"/>
    <x v="1"/>
    <x v="1"/>
    <x v="1017"/>
    <x v="146"/>
    <x v="1900"/>
    <x v="1437"/>
    <n v="76.19"/>
    <x v="155"/>
    <s v="abr-2026"/>
    <x v="19"/>
    <x v="2"/>
    <x v="1"/>
    <x v="2"/>
    <x v="183"/>
    <s v="ENTREGUE"/>
    <x v="1"/>
    <m/>
  </r>
  <r>
    <d v="2026-04-13T00:00:00"/>
    <x v="57"/>
    <x v="1"/>
    <x v="0"/>
    <s v="CONDULETE MULTIPLO C/TP X 3"/>
    <x v="4"/>
    <x v="1"/>
    <x v="1018"/>
    <x v="5"/>
    <x v="327"/>
    <x v="476"/>
    <n v="990"/>
    <x v="155"/>
    <s v="abr-2026"/>
    <x v="13"/>
    <x v="0"/>
    <x v="0"/>
    <x v="5"/>
    <x v="184"/>
    <s v="ENTREGUE"/>
    <x v="1"/>
    <m/>
  </r>
  <r>
    <d v="2006-04-13T00:00:00"/>
    <x v="52"/>
    <x v="2"/>
    <x v="0"/>
    <s v="Piso Premium Azul 18L - MAZA-508"/>
    <x v="1"/>
    <x v="14"/>
    <x v="1019"/>
    <x v="110"/>
    <x v="1901"/>
    <x v="1438"/>
    <n v="330.8"/>
    <x v="155"/>
    <s v="abr-2026"/>
    <x v="8"/>
    <x v="2"/>
    <x v="0"/>
    <x v="5"/>
    <x v="184"/>
    <s v="ENTREGUE"/>
    <x v="1"/>
    <m/>
  </r>
  <r>
    <d v="2026-04-13T00:00:00"/>
    <x v="24"/>
    <x v="2"/>
    <x v="1"/>
    <s v="CAÇAMBA"/>
    <x v="7"/>
    <x v="1"/>
    <x v="1020"/>
    <x v="108"/>
    <x v="1"/>
    <x v="1"/>
    <n v="800"/>
    <x v="155"/>
    <s v="abr-2026"/>
    <x v="5"/>
    <x v="0"/>
    <x v="0"/>
    <x v="2"/>
    <x v="183"/>
    <s v="ENTREGUE"/>
    <x v="1"/>
    <m/>
  </r>
  <r>
    <d v="2026-04-13T00:00:00"/>
    <x v="39"/>
    <x v="0"/>
    <x v="0"/>
    <s v="Chaves Storz"/>
    <x v="7"/>
    <x v="1"/>
    <x v="1021"/>
    <x v="172"/>
    <x v="1902"/>
    <x v="252"/>
    <n v="60"/>
    <x v="155"/>
    <s v="abr-2026"/>
    <x v="23"/>
    <x v="2"/>
    <x v="0"/>
    <x v="1"/>
    <x v="181"/>
    <s v="ENTREGUE"/>
    <x v="1"/>
    <m/>
  </r>
  <r>
    <d v="2026-04-14T00:00:00"/>
    <x v="57"/>
    <x v="1"/>
    <x v="0"/>
    <s v="AREIA MEDIA ENSACADA 20KG"/>
    <x v="3"/>
    <x v="0"/>
    <x v="1022"/>
    <x v="22"/>
    <x v="69"/>
    <x v="70"/>
    <n v="55"/>
    <x v="156"/>
    <s v="abr-2026"/>
    <x v="9"/>
    <x v="0"/>
    <x v="1"/>
    <x v="2"/>
    <x v="185"/>
    <s v="ENTREGUE"/>
    <x v="1"/>
    <m/>
  </r>
  <r>
    <d v="2026-04-14T00:00:00"/>
    <x v="57"/>
    <x v="1"/>
    <x v="0"/>
    <s v="PEDRA 01 ENSACADA 20KG"/>
    <x v="3"/>
    <x v="0"/>
    <x v="1022"/>
    <x v="22"/>
    <x v="1903"/>
    <x v="70"/>
    <n v="55"/>
    <x v="156"/>
    <s v="abr-2026"/>
    <x v="9"/>
    <x v="0"/>
    <x v="1"/>
    <x v="2"/>
    <x v="185"/>
    <s v="ENTREGUE"/>
    <x v="1"/>
    <m/>
  </r>
  <r>
    <d v="2026-04-14T00:00:00"/>
    <x v="57"/>
    <x v="1"/>
    <x v="0"/>
    <s v="CIMENTOCNSENTREGACIMENTO CPII 50KG LIZ/"/>
    <x v="1"/>
    <x v="0"/>
    <x v="1022"/>
    <x v="22"/>
    <x v="482"/>
    <x v="323"/>
    <n v="39.9"/>
    <x v="156"/>
    <s v="abr-2026"/>
    <x v="9"/>
    <x v="0"/>
    <x v="1"/>
    <x v="2"/>
    <x v="185"/>
    <s v="ENTREGUE"/>
    <x v="1"/>
    <m/>
  </r>
  <r>
    <d v="2026-04-14T00:00:00"/>
    <x v="58"/>
    <x v="1"/>
    <x v="0"/>
    <s v="DISCO DE CORTE INOX 4&quot;"/>
    <x v="3"/>
    <x v="1"/>
    <x v="1023"/>
    <x v="22"/>
    <x v="1904"/>
    <x v="90"/>
    <n v="30"/>
    <x v="156"/>
    <s v="abr-2026"/>
    <x v="22"/>
    <x v="0"/>
    <x v="1"/>
    <x v="2"/>
    <x v="185"/>
    <s v="ENTREGUE"/>
    <x v="1"/>
    <m/>
  </r>
  <r>
    <d v="2026-04-14T00:00:00"/>
    <x v="58"/>
    <x v="1"/>
    <x v="0"/>
    <s v="CARRINHO PEDREIRO 1 339.00 0.00 0.00 339.00 EXTRAFORT GORDINI PNEU 60L"/>
    <x v="1"/>
    <x v="1"/>
    <x v="1023"/>
    <x v="22"/>
    <x v="1905"/>
    <x v="1439"/>
    <n v="339"/>
    <x v="156"/>
    <s v="abr-2026"/>
    <x v="22"/>
    <x v="0"/>
    <x v="1"/>
    <x v="2"/>
    <x v="185"/>
    <s v="ENTREGUE"/>
    <x v="1"/>
    <m/>
  </r>
  <r>
    <d v="2026-04-14T00:00:00"/>
    <x v="58"/>
    <x v="1"/>
    <x v="0"/>
    <s v="PÉ DE CABRA 3/4 X 60CM -- LORD"/>
    <x v="1"/>
    <x v="1"/>
    <x v="1023"/>
    <x v="22"/>
    <x v="1906"/>
    <x v="1377"/>
    <n v="21.9"/>
    <x v="156"/>
    <s v="abr-2026"/>
    <x v="22"/>
    <x v="0"/>
    <x v="1"/>
    <x v="2"/>
    <x v="185"/>
    <s v="ENTREGUE"/>
    <x v="1"/>
    <m/>
  </r>
  <r>
    <d v="2026-04-14T00:00:00"/>
    <x v="58"/>
    <x v="1"/>
    <x v="0"/>
    <s v="PREGO POLIDO COM CABEÇA 18X27 1KG -- GERDAU"/>
    <x v="4"/>
    <x v="11"/>
    <x v="1023"/>
    <x v="22"/>
    <x v="1907"/>
    <x v="741"/>
    <n v="56.699999999999996"/>
    <x v="156"/>
    <s v="abr-2026"/>
    <x v="22"/>
    <x v="0"/>
    <x v="1"/>
    <x v="2"/>
    <x v="185"/>
    <s v="ENTREGUE"/>
    <x v="1"/>
    <m/>
  </r>
  <r>
    <d v="2026-04-14T00:00:00"/>
    <x v="58"/>
    <x v="1"/>
    <x v="0"/>
    <s v="PREGO POLIDO COM CABEÇA 17X21 1KG -- GERDAU"/>
    <x v="7"/>
    <x v="11"/>
    <x v="1023"/>
    <x v="22"/>
    <x v="1908"/>
    <x v="741"/>
    <n v="37.799999999999997"/>
    <x v="156"/>
    <s v="abr-2026"/>
    <x v="22"/>
    <x v="0"/>
    <x v="1"/>
    <x v="2"/>
    <x v="185"/>
    <s v="ENTREGUE"/>
    <x v="1"/>
    <m/>
  </r>
  <r>
    <d v="2026-04-14T00:00:00"/>
    <x v="57"/>
    <x v="1"/>
    <x v="4"/>
    <s v="ELETRODUTO PVC C/ROSCA 3/4 PT C/ 3MT"/>
    <x v="15"/>
    <x v="5"/>
    <x v="1024"/>
    <x v="5"/>
    <x v="1909"/>
    <x v="322"/>
    <n v="204"/>
    <x v="156"/>
    <s v="abr-2026"/>
    <x v="17"/>
    <x v="0"/>
    <x v="0"/>
    <x v="1"/>
    <x v="183"/>
    <s v="ENTREGUE"/>
    <x v="1"/>
    <m/>
  </r>
  <r>
    <d v="2026-04-14T00:00:00"/>
    <x v="57"/>
    <x v="1"/>
    <x v="4"/>
    <s v="UNIDUT MULTIPLO ALUM 3/4"/>
    <x v="46"/>
    <x v="1"/>
    <x v="1024"/>
    <x v="5"/>
    <x v="89"/>
    <x v="429"/>
    <n v="152"/>
    <x v="156"/>
    <s v="abr-2026"/>
    <x v="17"/>
    <x v="0"/>
    <x v="0"/>
    <x v="1"/>
    <x v="183"/>
    <s v="ENTREGUE"/>
    <x v="1"/>
    <m/>
  </r>
  <r>
    <d v="2026-04-14T00:00:00"/>
    <x v="57"/>
    <x v="1"/>
    <x v="4"/>
    <s v="UNIDUT RETO ALUM 3/4"/>
    <x v="30"/>
    <x v="1"/>
    <x v="1024"/>
    <x v="5"/>
    <x v="90"/>
    <x v="61"/>
    <n v="132"/>
    <x v="156"/>
    <s v="abr-2026"/>
    <x v="17"/>
    <x v="0"/>
    <x v="0"/>
    <x v="1"/>
    <x v="183"/>
    <s v="ENTREGUE"/>
    <x v="1"/>
    <m/>
  </r>
  <r>
    <d v="2026-04-14T00:00:00"/>
    <x v="57"/>
    <x v="1"/>
    <x v="4"/>
    <s v="DUTO CORR PEAD 3/4 DN25 PT"/>
    <x v="5"/>
    <x v="9"/>
    <x v="1024"/>
    <x v="5"/>
    <x v="582"/>
    <x v="475"/>
    <n v="50"/>
    <x v="156"/>
    <s v="abr-2026"/>
    <x v="17"/>
    <x v="0"/>
    <x v="0"/>
    <x v="1"/>
    <x v="183"/>
    <s v="ENTREGUE"/>
    <x v="1"/>
    <m/>
  </r>
  <r>
    <d v="2026-04-14T00:00:00"/>
    <x v="57"/>
    <x v="1"/>
    <x v="4"/>
    <s v="FITA ISOLANTE 18MMX20M PT FITECK"/>
    <x v="17"/>
    <x v="1"/>
    <x v="1024"/>
    <x v="5"/>
    <x v="580"/>
    <x v="206"/>
    <n v="72"/>
    <x v="156"/>
    <s v="abr-2026"/>
    <x v="17"/>
    <x v="0"/>
    <x v="0"/>
    <x v="1"/>
    <x v="183"/>
    <s v="ENTREGUE"/>
    <x v="1"/>
    <m/>
  </r>
  <r>
    <d v="2026-04-14T00:00:00"/>
    <x v="57"/>
    <x v="1"/>
    <x v="4"/>
    <s v="TAMPA ALUM CEGA 3/4 OU 1/2"/>
    <x v="11"/>
    <x v="1"/>
    <x v="1024"/>
    <x v="5"/>
    <x v="59"/>
    <x v="92"/>
    <n v="200"/>
    <x v="156"/>
    <s v="abr-2026"/>
    <x v="17"/>
    <x v="0"/>
    <x v="0"/>
    <x v="1"/>
    <x v="183"/>
    <s v="ENTREGUE"/>
    <x v="1"/>
    <m/>
  </r>
  <r>
    <d v="2026-04-14T00:00:00"/>
    <x v="57"/>
    <x v="1"/>
    <x v="4"/>
    <s v="TAMPAO PLASTICO PVC 3/4"/>
    <x v="106"/>
    <x v="1"/>
    <x v="1024"/>
    <x v="5"/>
    <x v="62"/>
    <x v="273"/>
    <n v="78"/>
    <x v="156"/>
    <s v="abr-2026"/>
    <x v="17"/>
    <x v="0"/>
    <x v="0"/>
    <x v="1"/>
    <x v="183"/>
    <s v="ENTREGUE"/>
    <x v="1"/>
    <m/>
  </r>
  <r>
    <d v="2026-04-14T00:00:00"/>
    <x v="57"/>
    <x v="1"/>
    <x v="4"/>
    <s v="ELETRODUTO GALV MED 1.1/2 (0,75) C/LV"/>
    <x v="28"/>
    <x v="5"/>
    <x v="1024"/>
    <x v="5"/>
    <x v="1910"/>
    <x v="1006"/>
    <n v="744"/>
    <x v="156"/>
    <s v="abr-2026"/>
    <x v="17"/>
    <x v="0"/>
    <x v="0"/>
    <x v="1"/>
    <x v="183"/>
    <s v="ENTREGUE"/>
    <x v="1"/>
    <m/>
  </r>
  <r>
    <d v="2026-04-14T00:00:00"/>
    <x v="57"/>
    <x v="1"/>
    <x v="4"/>
    <s v="CURVA GALV 90G 1.1/2"/>
    <x v="14"/>
    <x v="1"/>
    <x v="1024"/>
    <x v="5"/>
    <x v="1911"/>
    <x v="1296"/>
    <n v="54"/>
    <x v="156"/>
    <s v="abr-2026"/>
    <x v="17"/>
    <x v="0"/>
    <x v="0"/>
    <x v="1"/>
    <x v="183"/>
    <s v="ENTREGUE"/>
    <x v="1"/>
    <m/>
  </r>
  <r>
    <d v="2026-04-14T00:00:00"/>
    <x v="57"/>
    <x v="1"/>
    <x v="4"/>
    <s v="LUMINARIA EMERG 30LED BIV 100LM SLIM SEG"/>
    <x v="17"/>
    <x v="1"/>
    <x v="1024"/>
    <x v="5"/>
    <x v="57"/>
    <x v="719"/>
    <n v="184.8"/>
    <x v="156"/>
    <s v="abr-2026"/>
    <x v="17"/>
    <x v="0"/>
    <x v="0"/>
    <x v="1"/>
    <x v="183"/>
    <s v="ENTREGUE"/>
    <x v="1"/>
    <m/>
  </r>
  <r>
    <d v="2026-04-14T00:00:00"/>
    <x v="57"/>
    <x v="1"/>
    <x v="4"/>
    <s v="CONDULETE ALUM MUL X 1.1/4-1.1/2 C/T S/P"/>
    <x v="7"/>
    <x v="1"/>
    <x v="1024"/>
    <x v="5"/>
    <x v="1912"/>
    <x v="1440"/>
    <n v="73.2"/>
    <x v="156"/>
    <s v="abr-2026"/>
    <x v="17"/>
    <x v="0"/>
    <x v="0"/>
    <x v="1"/>
    <x v="183"/>
    <s v="ENTREGUE"/>
    <x v="1"/>
    <m/>
  </r>
  <r>
    <d v="2026-04-14T00:00:00"/>
    <x v="24"/>
    <x v="2"/>
    <x v="1"/>
    <s v="CAÇAMBA"/>
    <x v="4"/>
    <x v="1"/>
    <x v="1025"/>
    <x v="108"/>
    <x v="1"/>
    <x v="1"/>
    <n v="1200"/>
    <x v="156"/>
    <s v="abr-2026"/>
    <x v="5"/>
    <x v="0"/>
    <x v="0"/>
    <x v="2"/>
    <x v="185"/>
    <s v="ENTREGUE"/>
    <x v="1"/>
    <m/>
  </r>
  <r>
    <d v="2026-04-14T00:00:00"/>
    <x v="58"/>
    <x v="1"/>
    <x v="0"/>
    <s v="BOTA TAMANHO 42"/>
    <x v="17"/>
    <x v="1"/>
    <x v="1026"/>
    <x v="40"/>
    <x v="1913"/>
    <x v="524"/>
    <n v="442.79999999999995"/>
    <x v="156"/>
    <s v="abr-2026"/>
    <x v="8"/>
    <x v="3"/>
    <x v="1"/>
    <x v="1"/>
    <x v="183"/>
    <s v="ENTREGUE"/>
    <x v="1"/>
    <m/>
  </r>
  <r>
    <d v="2026-04-14T00:00:00"/>
    <x v="24"/>
    <x v="2"/>
    <x v="4"/>
    <s v="CALHA 2X32W 150005"/>
    <x v="29"/>
    <x v="1"/>
    <x v="1027"/>
    <x v="28"/>
    <x v="104"/>
    <x v="105"/>
    <n v="1696"/>
    <x v="156"/>
    <s v="abr-2026"/>
    <x v="17"/>
    <x v="0"/>
    <x v="0"/>
    <x v="2"/>
    <x v="185"/>
    <n v="-1"/>
    <x v="0"/>
    <m/>
  </r>
  <r>
    <d v="2026-04-15T00:00:00"/>
    <x v="58"/>
    <x v="1"/>
    <x v="0"/>
    <s v="CALÇA HELANCA ELASTICO E CORDÃOCOR:AZUL MARINHO;TAM:G"/>
    <x v="28"/>
    <x v="1"/>
    <x v="1028"/>
    <x v="102"/>
    <x v="731"/>
    <x v="597"/>
    <n v="592.5"/>
    <x v="157"/>
    <s v="abr-2026"/>
    <x v="43"/>
    <x v="0"/>
    <x v="0"/>
    <x v="17"/>
    <x v="186"/>
    <n v="11"/>
    <x v="0"/>
    <m/>
  </r>
  <r>
    <d v="2026-04-15T00:00:00"/>
    <x v="58"/>
    <x v="1"/>
    <x v="0"/>
    <s v="CALÇA HELANCA ELASTICO E CORDÃOCOR:AZUL MARINHO;TAM:GG"/>
    <x v="66"/>
    <x v="1"/>
    <x v="1028"/>
    <x v="102"/>
    <x v="733"/>
    <x v="597"/>
    <n v="1106"/>
    <x v="157"/>
    <s v="abr-2026"/>
    <x v="43"/>
    <x v="0"/>
    <x v="0"/>
    <x v="17"/>
    <x v="186"/>
    <n v="11"/>
    <x v="0"/>
    <m/>
  </r>
  <r>
    <d v="2026-04-15T00:00:00"/>
    <x v="58"/>
    <x v="1"/>
    <x v="0"/>
    <s v="CAMISETA MALHA PV GOLA REDONDA M/LONGA COR:CINZA MESCLA CLARO;TAM:G"/>
    <x v="28"/>
    <x v="1"/>
    <x v="1028"/>
    <x v="102"/>
    <x v="1827"/>
    <x v="598"/>
    <n v="390"/>
    <x v="157"/>
    <s v="abr-2026"/>
    <x v="43"/>
    <x v="0"/>
    <x v="0"/>
    <x v="17"/>
    <x v="186"/>
    <n v="11"/>
    <x v="0"/>
    <m/>
  </r>
  <r>
    <d v="2026-04-15T00:00:00"/>
    <x v="58"/>
    <x v="1"/>
    <x v="0"/>
    <s v="CAMISETA MALHA PV GOLA REDONDA M/LONGA COR:CINZA MESCLA CLARO;TAM:GG"/>
    <x v="66"/>
    <x v="1"/>
    <x v="1028"/>
    <x v="102"/>
    <x v="1828"/>
    <x v="598"/>
    <n v="728"/>
    <x v="157"/>
    <s v="abr-2026"/>
    <x v="43"/>
    <x v="0"/>
    <x v="0"/>
    <x v="17"/>
    <x v="186"/>
    <n v="11"/>
    <x v="0"/>
    <m/>
  </r>
  <r>
    <d v="2026-04-15T00:00:00"/>
    <x v="24"/>
    <x v="2"/>
    <x v="0"/>
    <s v=" Caibro 5x5cm Pinus c/3, mts"/>
    <x v="17"/>
    <x v="1"/>
    <x v="1029"/>
    <x v="75"/>
    <x v="1914"/>
    <x v="1441"/>
    <n v="142.19999999999999"/>
    <x v="157"/>
    <s v="abr-2026"/>
    <x v="9"/>
    <x v="0"/>
    <x v="1"/>
    <x v="1"/>
    <x v="185"/>
    <n v="-1"/>
    <x v="0"/>
    <m/>
  </r>
  <r>
    <d v="2026-04-15T00:00:00"/>
    <x v="58"/>
    <x v="1"/>
    <x v="0"/>
    <s v="PINGADEIRAS DE MURO - FD-16 - FDEIMPOSTOS"/>
    <x v="153"/>
    <x v="8"/>
    <x v="1030"/>
    <x v="55"/>
    <x v="1712"/>
    <x v="1301"/>
    <n v="2941"/>
    <x v="157"/>
    <s v="abr-2026"/>
    <x v="18"/>
    <x v="0"/>
    <x v="0"/>
    <x v="8"/>
    <x v="187"/>
    <n v="6"/>
    <x v="0"/>
    <m/>
  </r>
  <r>
    <d v="2026-04-15T00:00:00"/>
    <x v="24"/>
    <x v="2"/>
    <x v="4"/>
    <s v="ELETRODUTO FE MEDIO ELETROL 2&quot;"/>
    <x v="16"/>
    <x v="1"/>
    <x v="1031"/>
    <x v="146"/>
    <x v="1915"/>
    <x v="1442"/>
    <n v="374.70300000000003"/>
    <x v="157"/>
    <s v="abr-2026"/>
    <x v="3"/>
    <x v="0"/>
    <x v="1"/>
    <x v="2"/>
    <x v="184"/>
    <n v="0"/>
    <x v="0"/>
    <m/>
  </r>
  <r>
    <d v="2026-04-15T00:00:00"/>
    <x v="24"/>
    <x v="2"/>
    <x v="4"/>
    <s v="ABRACADEIRA D CUNHA 2&quot;"/>
    <x v="5"/>
    <x v="1"/>
    <x v="1031"/>
    <x v="146"/>
    <x v="1916"/>
    <x v="1443"/>
    <n v="54.2"/>
    <x v="157"/>
    <s v="abr-2026"/>
    <x v="3"/>
    <x v="0"/>
    <x v="1"/>
    <x v="2"/>
    <x v="184"/>
    <n v="0"/>
    <x v="0"/>
    <m/>
  </r>
  <r>
    <d v="2026-04-15T00:00:00"/>
    <x v="24"/>
    <x v="2"/>
    <x v="4"/>
    <s v="CONDUITE SEALTUBO NORMAL ZINC C/CAPA 2&quot; PT SNP 60"/>
    <x v="0"/>
    <x v="1"/>
    <x v="1031"/>
    <x v="146"/>
    <x v="1917"/>
    <x v="1444"/>
    <n v="417.08"/>
    <x v="157"/>
    <s v="abr-2026"/>
    <x v="3"/>
    <x v="0"/>
    <x v="1"/>
    <x v="2"/>
    <x v="184"/>
    <n v="0"/>
    <x v="0"/>
    <m/>
  </r>
  <r>
    <d v="2026-04-15T00:00:00"/>
    <x v="24"/>
    <x v="2"/>
    <x v="4"/>
    <s v="ELETRODUTO FE LEV ELETROL 3/4&quot;"/>
    <x v="28"/>
    <x v="1"/>
    <x v="1031"/>
    <x v="146"/>
    <x v="1918"/>
    <x v="1445"/>
    <n v="203.35500000000002"/>
    <x v="157"/>
    <s v="abr-2026"/>
    <x v="3"/>
    <x v="0"/>
    <x v="1"/>
    <x v="2"/>
    <x v="184"/>
    <n v="0"/>
    <x v="0"/>
    <m/>
  </r>
  <r>
    <d v="2026-04-15T00:00:00"/>
    <x v="24"/>
    <x v="2"/>
    <x v="4"/>
    <s v="UNIDUT CONICO S/VEDACAO 3/4&quot;"/>
    <x v="41"/>
    <x v="1"/>
    <x v="1031"/>
    <x v="146"/>
    <x v="1919"/>
    <x v="1446"/>
    <n v="15.768000000000001"/>
    <x v="157"/>
    <s v="abr-2026"/>
    <x v="3"/>
    <x v="0"/>
    <x v="1"/>
    <x v="2"/>
    <x v="184"/>
    <n v="0"/>
    <x v="0"/>
    <m/>
  </r>
  <r>
    <d v="2026-04-15T00:00:00"/>
    <x v="24"/>
    <x v="2"/>
    <x v="4"/>
    <s v="UNIDUT RETO S/VEDACAO 3/4&quot;"/>
    <x v="114"/>
    <x v="1"/>
    <x v="1031"/>
    <x v="146"/>
    <x v="1920"/>
    <x v="1447"/>
    <n v="36.312000000000005"/>
    <x v="157"/>
    <s v="abr-2026"/>
    <x v="3"/>
    <x v="0"/>
    <x v="1"/>
    <x v="2"/>
    <x v="184"/>
    <n v="0"/>
    <x v="0"/>
    <m/>
  </r>
  <r>
    <d v="2026-04-15T00:00:00"/>
    <x v="24"/>
    <x v="2"/>
    <x v="4"/>
    <s v="ABRACADEIRA D CUNHA 3/4&quot;"/>
    <x v="5"/>
    <x v="1"/>
    <x v="1031"/>
    <x v="146"/>
    <x v="1921"/>
    <x v="1448"/>
    <n v="25.1"/>
    <x v="157"/>
    <s v="abr-2026"/>
    <x v="3"/>
    <x v="0"/>
    <x v="1"/>
    <x v="2"/>
    <x v="184"/>
    <n v="0"/>
    <x v="0"/>
    <m/>
  </r>
  <r>
    <d v="2026-04-15T00:00:00"/>
    <x v="24"/>
    <x v="2"/>
    <x v="4"/>
    <s v="CONDUITE SEALTUBO NORMAL ESTANHADO S/CAP 3/4&quot;"/>
    <x v="0"/>
    <x v="1"/>
    <x v="1031"/>
    <x v="146"/>
    <x v="1922"/>
    <x v="1449"/>
    <n v="162.45999999999998"/>
    <x v="157"/>
    <s v="abr-2026"/>
    <x v="3"/>
    <x v="0"/>
    <x v="1"/>
    <x v="2"/>
    <x v="184"/>
    <n v="0"/>
    <x v="0"/>
    <m/>
  </r>
  <r>
    <d v="2026-04-15T00:00:00"/>
    <x v="24"/>
    <x v="2"/>
    <x v="4"/>
    <s v="BUCHA NYLON 08 C/PARAF. A.A. PAN/PH 4,8"/>
    <x v="7"/>
    <x v="1"/>
    <x v="1031"/>
    <x v="146"/>
    <x v="1923"/>
    <x v="1450"/>
    <n v="47.06"/>
    <x v="157"/>
    <s v="abr-2026"/>
    <x v="3"/>
    <x v="0"/>
    <x v="1"/>
    <x v="2"/>
    <x v="184"/>
    <n v="0"/>
    <x v="0"/>
    <m/>
  </r>
  <r>
    <d v="2026-04-15T00:00:00"/>
    <x v="24"/>
    <x v="2"/>
    <x v="4"/>
    <s v="FITA ISOLANTE 18MMX20MT PT"/>
    <x v="3"/>
    <x v="1"/>
    <x v="1031"/>
    <x v="146"/>
    <x v="1924"/>
    <x v="1451"/>
    <n v="45.129999999999995"/>
    <x v="157"/>
    <s v="abr-2026"/>
    <x v="3"/>
    <x v="0"/>
    <x v="1"/>
    <x v="2"/>
    <x v="184"/>
    <n v="0"/>
    <x v="0"/>
    <m/>
  </r>
  <r>
    <d v="2026-04-15T00:00:00"/>
    <x v="24"/>
    <x v="2"/>
    <x v="4"/>
    <s v="CABO FLEX HEPR ATOX 1KV 25MM AZ CL"/>
    <x v="166"/>
    <x v="8"/>
    <x v="1032"/>
    <x v="5"/>
    <x v="1925"/>
    <x v="1452"/>
    <n v="1521.8999999999999"/>
    <x v="157"/>
    <s v="abr-2026"/>
    <x v="14"/>
    <x v="0"/>
    <x v="1"/>
    <x v="2"/>
    <x v="184"/>
    <n v="0"/>
    <x v="0"/>
    <m/>
  </r>
  <r>
    <d v="2026-04-15T00:00:00"/>
    <x v="24"/>
    <x v="2"/>
    <x v="4"/>
    <s v="CABO FLEX HEPR ATOX 1KV 25MM PT"/>
    <x v="84"/>
    <x v="8"/>
    <x v="1032"/>
    <x v="5"/>
    <x v="1926"/>
    <x v="1452"/>
    <n v="4565.7"/>
    <x v="157"/>
    <s v="abr-2026"/>
    <x v="14"/>
    <x v="0"/>
    <x v="1"/>
    <x v="2"/>
    <x v="184"/>
    <n v="0"/>
    <x v="0"/>
    <m/>
  </r>
  <r>
    <d v="2026-04-15T00:00:00"/>
    <x v="24"/>
    <x v="2"/>
    <x v="4"/>
    <s v="CABO FLEX HEPR ATOX 1KV 10MM VD"/>
    <x v="103"/>
    <x v="8"/>
    <x v="1032"/>
    <x v="5"/>
    <x v="1927"/>
    <x v="1172"/>
    <n v="799.19999999999993"/>
    <x v="157"/>
    <s v="abr-2026"/>
    <x v="14"/>
    <x v="0"/>
    <x v="1"/>
    <x v="2"/>
    <x v="184"/>
    <n v="0"/>
    <x v="0"/>
    <m/>
  </r>
  <r>
    <d v="2026-04-15T00:00:00"/>
    <x v="24"/>
    <x v="2"/>
    <x v="4"/>
    <s v="CABO FLEX HEPR ATOX 1KV 16MM AZ CL"/>
    <x v="28"/>
    <x v="8"/>
    <x v="1032"/>
    <x v="5"/>
    <x v="1928"/>
    <x v="1453"/>
    <n v="256.5"/>
    <x v="157"/>
    <s v="abr-2026"/>
    <x v="14"/>
    <x v="0"/>
    <x v="1"/>
    <x v="2"/>
    <x v="184"/>
    <n v="0"/>
    <x v="0"/>
    <m/>
  </r>
  <r>
    <d v="2026-04-15T00:00:00"/>
    <x v="24"/>
    <x v="2"/>
    <x v="4"/>
    <s v="CABO FLEX HEPR ATOX 1KV 16MM PT"/>
    <x v="76"/>
    <x v="8"/>
    <x v="1032"/>
    <x v="5"/>
    <x v="1929"/>
    <x v="1453"/>
    <n v="769.50000000000011"/>
    <x v="157"/>
    <s v="abr-2026"/>
    <x v="14"/>
    <x v="0"/>
    <x v="1"/>
    <x v="2"/>
    <x v="184"/>
    <n v="0"/>
    <x v="0"/>
    <m/>
  </r>
  <r>
    <d v="2026-04-15T00:00:00"/>
    <x v="24"/>
    <x v="2"/>
    <x v="4"/>
    <s v="LAMPADA LED TUBULAR 18W T8 G13 BIV 6500K"/>
    <x v="31"/>
    <x v="1"/>
    <x v="1032"/>
    <x v="5"/>
    <x v="911"/>
    <x v="57"/>
    <n v="441.6"/>
    <x v="157"/>
    <s v="abr-2026"/>
    <x v="14"/>
    <x v="0"/>
    <x v="1"/>
    <x v="2"/>
    <x v="184"/>
    <n v="0"/>
    <x v="0"/>
    <m/>
  </r>
  <r>
    <d v="2026-04-15T00:00:00"/>
    <x v="24"/>
    <x v="2"/>
    <x v="1"/>
    <s v="CAÇAMBA"/>
    <x v="1"/>
    <x v="1"/>
    <x v="1033"/>
    <x v="108"/>
    <x v="1"/>
    <x v="1"/>
    <n v="400"/>
    <x v="157"/>
    <s v="abr-2026"/>
    <x v="5"/>
    <x v="0"/>
    <x v="0"/>
    <x v="2"/>
    <x v="184"/>
    <n v="0"/>
    <x v="0"/>
    <m/>
  </r>
  <r>
    <d v="2026-04-16T00:00:00"/>
    <x v="51"/>
    <x v="2"/>
    <x v="0"/>
    <s v="BARRA CHATA 1&quot; X 3/16 - 6,00 KG/BR"/>
    <x v="17"/>
    <x v="1"/>
    <x v="1034"/>
    <x v="36"/>
    <x v="648"/>
    <x v="223"/>
    <n v="90.48"/>
    <x v="158"/>
    <s v="abr-2026"/>
    <x v="3"/>
    <x v="0"/>
    <x v="1"/>
    <x v="1"/>
    <x v="184"/>
    <n v="0"/>
    <x v="0"/>
    <m/>
  </r>
  <r>
    <d v="2026-04-16T00:00:00"/>
    <x v="51"/>
    <x v="2"/>
    <x v="0"/>
    <s v="TUBO GALV.LEVE 1.1/2X1,95MM 38,1 S/ROS11,00 KG"/>
    <x v="79"/>
    <x v="1"/>
    <x v="1034"/>
    <x v="36"/>
    <x v="804"/>
    <x v="333"/>
    <n v="233.2"/>
    <x v="158"/>
    <s v="abr-2026"/>
    <x v="3"/>
    <x v="0"/>
    <x v="1"/>
    <x v="1"/>
    <x v="184"/>
    <n v="0"/>
    <x v="0"/>
    <m/>
  </r>
  <r>
    <d v="2026-04-16T00:00:00"/>
    <x v="58"/>
    <x v="1"/>
    <x v="6"/>
    <s v="FENIX 1001/23 ROLO LA MEGA SUPERWASH 23CM"/>
    <x v="7"/>
    <x v="1"/>
    <x v="1035"/>
    <x v="13"/>
    <x v="695"/>
    <x v="99"/>
    <n v="51.8"/>
    <x v="158"/>
    <s v="abr-2026"/>
    <x v="3"/>
    <x v="0"/>
    <x v="0"/>
    <x v="1"/>
    <x v="184"/>
    <n v="0"/>
    <x v="0"/>
    <m/>
  </r>
  <r>
    <d v="2026-04-16T00:00:00"/>
    <x v="58"/>
    <x v="1"/>
    <x v="6"/>
    <s v="FENIX 3501/23 SUPORTE DE PRESSAO REFORCADO P/ ROLO 23CM"/>
    <x v="7"/>
    <x v="1"/>
    <x v="1035"/>
    <x v="13"/>
    <x v="310"/>
    <x v="41"/>
    <n v="9.98"/>
    <x v="158"/>
    <s v="abr-2026"/>
    <x v="3"/>
    <x v="0"/>
    <x v="0"/>
    <x v="1"/>
    <x v="184"/>
    <n v="0"/>
    <x v="0"/>
    <m/>
  </r>
  <r>
    <d v="2026-04-16T00:00:00"/>
    <x v="58"/>
    <x v="1"/>
    <x v="6"/>
    <s v="FUTURA PREMIUM TINTA PARA PISO AZUL 18L"/>
    <x v="1"/>
    <x v="14"/>
    <x v="1035"/>
    <x v="13"/>
    <x v="322"/>
    <x v="204"/>
    <n v="249.9"/>
    <x v="158"/>
    <s v="abr-2026"/>
    <x v="3"/>
    <x v="0"/>
    <x v="0"/>
    <x v="1"/>
    <x v="184"/>
    <n v="0"/>
    <x v="0"/>
    <m/>
  </r>
  <r>
    <d v="2026-04-16T00:00:00"/>
    <x v="58"/>
    <x v="1"/>
    <x v="6"/>
    <s v="FUTURA PREMIUM TINTA PARA PISO BRANCO 18L"/>
    <x v="1"/>
    <x v="14"/>
    <x v="1035"/>
    <x v="13"/>
    <x v="1930"/>
    <x v="204"/>
    <n v="249.9"/>
    <x v="158"/>
    <s v="abr-2026"/>
    <x v="3"/>
    <x v="0"/>
    <x v="0"/>
    <x v="1"/>
    <x v="184"/>
    <n v="0"/>
    <x v="0"/>
    <m/>
  </r>
  <r>
    <d v="2026-04-16T00:00:00"/>
    <x v="58"/>
    <x v="1"/>
    <x v="6"/>
    <s v="ROMA 301/006 TRINCHA CABO PRETO/CERDA GRIS 301 2.1/2&quot;"/>
    <x v="7"/>
    <x v="1"/>
    <x v="1035"/>
    <x v="13"/>
    <x v="1931"/>
    <x v="365"/>
    <n v="11.98"/>
    <x v="158"/>
    <s v="abr-2026"/>
    <x v="3"/>
    <x v="0"/>
    <x v="0"/>
    <x v="1"/>
    <x v="184"/>
    <n v="0"/>
    <x v="0"/>
    <m/>
  </r>
  <r>
    <d v="2026-04-16T00:00:00"/>
    <x v="24"/>
    <x v="2"/>
    <x v="0"/>
    <s v="EMENDA P/ PERFIL F-530"/>
    <x v="30"/>
    <x v="1"/>
    <x v="1036"/>
    <x v="16"/>
    <x v="1932"/>
    <x v="1454"/>
    <n v="63.6"/>
    <x v="158"/>
    <s v="abr-2026"/>
    <x v="8"/>
    <x v="3"/>
    <x v="1"/>
    <x v="1"/>
    <x v="184"/>
    <n v="0"/>
    <x v="0"/>
    <m/>
  </r>
  <r>
    <d v="2026-04-16T00:00:00"/>
    <x v="24"/>
    <x v="2"/>
    <x v="0"/>
    <s v="BUCHA PLASTICA S8"/>
    <x v="1"/>
    <x v="1"/>
    <x v="1036"/>
    <x v="16"/>
    <x v="1933"/>
    <x v="568"/>
    <n v="4.1500000000000004"/>
    <x v="158"/>
    <s v="abr-2026"/>
    <x v="8"/>
    <x v="3"/>
    <x v="1"/>
    <x v="1"/>
    <x v="184"/>
    <n v="0"/>
    <x v="0"/>
    <m/>
  </r>
  <r>
    <d v="2026-04-16T00:00:00"/>
    <x v="24"/>
    <x v="2"/>
    <x v="0"/>
    <s v="PARAFUSO A A CX PHIL 4,8X45"/>
    <x v="1"/>
    <x v="1"/>
    <x v="1036"/>
    <x v="16"/>
    <x v="1934"/>
    <x v="647"/>
    <n v="19.8"/>
    <x v="158"/>
    <s v="abr-2026"/>
    <x v="8"/>
    <x v="3"/>
    <x v="1"/>
    <x v="1"/>
    <x v="184"/>
    <n v="0"/>
    <x v="0"/>
    <m/>
  </r>
  <r>
    <d v="2026-04-16T00:00:00"/>
    <x v="39"/>
    <x v="0"/>
    <x v="0"/>
    <s v="CABO FLEX750V 1,5MM2 MR"/>
    <x v="7"/>
    <x v="9"/>
    <x v="1037"/>
    <x v="5"/>
    <x v="1935"/>
    <x v="69"/>
    <n v="300"/>
    <x v="158"/>
    <s v="abr-2026"/>
    <x v="3"/>
    <x v="0"/>
    <x v="1"/>
    <x v="1"/>
    <x v="184"/>
    <n v="0"/>
    <x v="0"/>
    <m/>
  </r>
  <r>
    <d v="2026-04-16T00:00:00"/>
    <x v="39"/>
    <x v="0"/>
    <x v="0"/>
    <s v="CABO FLEX750V 1,5MM2 PT"/>
    <x v="7"/>
    <x v="9"/>
    <x v="1037"/>
    <x v="5"/>
    <x v="418"/>
    <x v="69"/>
    <n v="300"/>
    <x v="158"/>
    <s v="abr-2026"/>
    <x v="3"/>
    <x v="0"/>
    <x v="1"/>
    <x v="1"/>
    <x v="184"/>
    <n v="0"/>
    <x v="0"/>
    <m/>
  </r>
  <r>
    <d v="2026-04-16T00:00:00"/>
    <x v="39"/>
    <x v="0"/>
    <x v="0"/>
    <s v="CABO FLEX750V 1,5MM2 VD"/>
    <x v="7"/>
    <x v="9"/>
    <x v="1037"/>
    <x v="5"/>
    <x v="1936"/>
    <x v="69"/>
    <n v="300"/>
    <x v="158"/>
    <s v="abr-2026"/>
    <x v="3"/>
    <x v="0"/>
    <x v="1"/>
    <x v="1"/>
    <x v="184"/>
    <n v="0"/>
    <x v="0"/>
    <m/>
  </r>
  <r>
    <d v="2026-04-16T00:00:00"/>
    <x v="39"/>
    <x v="0"/>
    <x v="0"/>
    <s v="BOTOEIRA BOMBA LIGA/DESLIGA C/MARTELO"/>
    <x v="9"/>
    <x v="1"/>
    <x v="1037"/>
    <x v="5"/>
    <x v="1937"/>
    <x v="1455"/>
    <n v="413.40000000000003"/>
    <x v="158"/>
    <s v="abr-2026"/>
    <x v="3"/>
    <x v="0"/>
    <x v="1"/>
    <x v="1"/>
    <x v="184"/>
    <n v="0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75D827-423B-4686-AF02-54A66F04CFE1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F8" firstHeaderRow="1" firstDataRow="1" firstDataCol="5" rowPageCount="1" colPageCount="1"/>
  <pivotFields count="22">
    <pivotField compact="0" outline="0" showAll="0"/>
    <pivotField axis="axisRow" compact="0" outline="0" showAll="0" defaultSubtotal="0">
      <items count="156">
        <item m="1" x="151"/>
        <item m="1" x="152"/>
        <item x="22"/>
        <item m="1" x="155"/>
        <item m="1" x="153"/>
        <item m="1" x="154"/>
        <item x="0"/>
        <item m="1" x="70"/>
        <item m="1" x="150"/>
        <item m="1" x="68"/>
        <item n="'" m="1" x="75"/>
        <item m="1" x="69"/>
        <item m="1" x="72"/>
        <item m="1" x="149"/>
        <item m="1" x="71"/>
        <item m="1" x="63"/>
        <item m="1" x="73"/>
        <item m="1" x="74"/>
        <item x="31"/>
        <item sd="0" m="1" x="67"/>
        <item m="1" x="76"/>
        <item m="1" x="148"/>
        <item m="1" x="77"/>
        <item m="1" x="147"/>
        <item m="1" x="78"/>
        <item m="1" x="79"/>
        <item m="1" x="81"/>
        <item m="1" x="80"/>
        <item m="1" x="82"/>
        <item x="35"/>
        <item m="1" x="83"/>
        <item m="1" x="84"/>
        <item m="1" x="85"/>
        <item m="1" x="86"/>
        <item m="1" x="87"/>
        <item m="1" x="146"/>
        <item m="1" x="89"/>
        <item m="1" x="88"/>
        <item m="1" x="90"/>
        <item m="1" x="92"/>
        <item m="1" x="59"/>
        <item m="1" x="145"/>
        <item m="1" x="144"/>
        <item m="1" x="93"/>
        <item m="1" x="94"/>
        <item m="1" x="91"/>
        <item m="1" x="101"/>
        <item m="1" x="95"/>
        <item m="1" x="96"/>
        <item m="1" x="97"/>
        <item m="1" x="98"/>
        <item m="1" x="99"/>
        <item m="1" x="100"/>
        <item m="1" x="102"/>
        <item m="1" x="104"/>
        <item m="1" x="103"/>
        <item m="1" x="105"/>
        <item m="1" x="106"/>
        <item m="1" x="107"/>
        <item m="1" x="108"/>
        <item m="1" x="109"/>
        <item m="1" x="110"/>
        <item m="1" x="111"/>
        <item m="1" x="62"/>
        <item m="1" x="112"/>
        <item m="1" x="113"/>
        <item m="1" x="114"/>
        <item m="1" x="115"/>
        <item x="54"/>
        <item x="39"/>
        <item m="1" x="116"/>
        <item m="1" x="117"/>
        <item m="1" x="118"/>
        <item x="21"/>
        <item m="1" x="119"/>
        <item m="1" x="61"/>
        <item m="1" x="120"/>
        <item m="1" x="121"/>
        <item m="1" x="122"/>
        <item x="41"/>
        <item m="1" x="123"/>
        <item x="48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43"/>
        <item m="1" x="138"/>
        <item m="1" x="137"/>
        <item m="1" x="139"/>
        <item m="1" x="140"/>
        <item m="1" x="60"/>
        <item x="56"/>
        <item m="1" x="141"/>
        <item m="1" x="142"/>
        <item x="1"/>
        <item x="2"/>
        <item x="3"/>
        <item x="4"/>
        <item x="5"/>
        <item x="12"/>
        <item m="1" x="66"/>
        <item x="6"/>
        <item m="1" x="65"/>
        <item x="7"/>
        <item x="17"/>
        <item x="8"/>
        <item x="9"/>
        <item x="10"/>
        <item x="11"/>
        <item x="13"/>
        <item m="1" x="64"/>
        <item x="14"/>
        <item x="15"/>
        <item x="16"/>
        <item x="18"/>
        <item x="19"/>
        <item x="20"/>
        <item x="23"/>
        <item x="24"/>
        <item x="25"/>
        <item x="26"/>
        <item x="27"/>
        <item x="28"/>
        <item x="29"/>
        <item x="30"/>
        <item x="32"/>
        <item x="33"/>
        <item x="34"/>
        <item x="36"/>
        <item x="37"/>
        <item x="38"/>
        <item x="40"/>
        <item x="42"/>
        <item x="43"/>
        <item x="44"/>
        <item x="45"/>
        <item x="46"/>
        <item x="47"/>
        <item x="49"/>
        <item x="50"/>
        <item x="51"/>
        <item x="52"/>
        <item x="53"/>
        <item x="55"/>
        <item x="58"/>
        <item x="57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 defaultSubtotal="0">
      <items count="1045">
        <item m="1" x="1043"/>
        <item m="1" x="1044"/>
        <item x="465"/>
        <item m="1" x="1042"/>
        <item m="1" x="1040"/>
        <item m="1" x="1041"/>
        <item x="996"/>
        <item m="1" x="1039"/>
        <item m="1" x="1038"/>
        <item x="1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3"/>
        <item x="22"/>
        <item x="24"/>
        <item x="25"/>
        <item x="26"/>
        <item x="27"/>
        <item x="28"/>
        <item x="29"/>
        <item x="30"/>
        <item x="31"/>
        <item x="33"/>
        <item x="32"/>
        <item x="34"/>
        <item x="35"/>
        <item x="36"/>
        <item x="37"/>
        <item x="38"/>
        <item x="39"/>
        <item x="40"/>
        <item x="41"/>
        <item x="46"/>
        <item x="42"/>
        <item x="43"/>
        <item x="44"/>
        <item x="45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4"/>
        <item x="63"/>
        <item x="65"/>
        <item x="67"/>
        <item x="66"/>
        <item x="68"/>
        <item x="69"/>
        <item x="70"/>
        <item x="71"/>
        <item x="72"/>
        <item x="73"/>
        <item x="74"/>
        <item x="75"/>
        <item x="77"/>
        <item x="76"/>
        <item x="78"/>
        <item x="79"/>
        <item x="80"/>
        <item x="81"/>
        <item x="82"/>
        <item x="83"/>
        <item x="84"/>
        <item x="85"/>
        <item x="86"/>
        <item x="88"/>
        <item x="94"/>
        <item x="95"/>
        <item x="96"/>
        <item x="87"/>
        <item x="89"/>
        <item x="90"/>
        <item x="92"/>
        <item x="91"/>
        <item x="93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9"/>
        <item x="118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2"/>
        <item x="161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5"/>
        <item x="184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3"/>
        <item x="204"/>
        <item x="205"/>
        <item x="202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411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2"/>
        <item x="431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90"/>
        <item x="488"/>
        <item x="489"/>
        <item x="487"/>
        <item x="493"/>
        <item x="492"/>
        <item x="494"/>
        <item x="495"/>
        <item x="496"/>
        <item x="497"/>
        <item x="498"/>
        <item x="491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2"/>
        <item x="671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8"/>
        <item x="749"/>
        <item x="750"/>
        <item x="747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9"/>
        <item x="808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0"/>
        <item x="5"/>
      </items>
    </pivotField>
    <pivotField axis="axisRow" compact="0" outline="0" showAll="0" defaultSubtotal="0">
      <items count="317">
        <item x="4"/>
        <item m="1" x="177"/>
        <item x="13"/>
        <item m="1" x="316"/>
        <item x="15"/>
        <item m="1" x="188"/>
        <item m="1" x="187"/>
        <item x="0"/>
        <item x="29"/>
        <item m="1" x="190"/>
        <item m="1" x="175"/>
        <item x="30"/>
        <item m="1" x="195"/>
        <item x="74"/>
        <item x="3"/>
        <item m="1" x="182"/>
        <item m="1" x="194"/>
        <item x="120"/>
        <item m="1" x="174"/>
        <item x="142"/>
        <item x="93"/>
        <item x="22"/>
        <item m="1" x="315"/>
        <item x="36"/>
        <item x="61"/>
        <item m="1" x="178"/>
        <item x="5"/>
        <item m="1" x="196"/>
        <item m="1" x="198"/>
        <item m="1" x="197"/>
        <item m="1" x="180"/>
        <item x="64"/>
        <item x="43"/>
        <item x="75"/>
        <item m="1" x="200"/>
        <item m="1" x="192"/>
        <item m="1" x="199"/>
        <item m="1" x="179"/>
        <item x="60"/>
        <item m="1" x="181"/>
        <item x="38"/>
        <item m="1" x="183"/>
        <item m="1" x="201"/>
        <item x="146"/>
        <item m="1" x="184"/>
        <item m="1" x="185"/>
        <item x="2"/>
        <item x="28"/>
        <item x="77"/>
        <item m="1" x="203"/>
        <item m="1" x="202"/>
        <item x="55"/>
        <item m="1" x="191"/>
        <item x="52"/>
        <item m="1" x="189"/>
        <item x="103"/>
        <item x="156"/>
        <item m="1" x="193"/>
        <item x="26"/>
        <item m="1" x="205"/>
        <item m="1" x="204"/>
        <item x="149"/>
        <item m="1" x="206"/>
        <item m="1" x="209"/>
        <item m="1" x="314"/>
        <item m="1" x="207"/>
        <item m="1" x="208"/>
        <item x="40"/>
        <item m="1" x="186"/>
        <item x="50"/>
        <item x="25"/>
        <item m="1" x="210"/>
        <item m="1" x="211"/>
        <item m="1" x="212"/>
        <item m="1" x="213"/>
        <item m="1" x="214"/>
        <item x="51"/>
        <item m="1" x="215"/>
        <item x="131"/>
        <item m="1" x="217"/>
        <item m="1" x="216"/>
        <item m="1" x="218"/>
        <item x="16"/>
        <item x="112"/>
        <item x="88"/>
        <item m="1" x="220"/>
        <item m="1" x="219"/>
        <item x="9"/>
        <item m="1" x="221"/>
        <item m="1" x="222"/>
        <item x="27"/>
        <item m="1" x="223"/>
        <item m="1" x="313"/>
        <item m="1" x="224"/>
        <item x="136"/>
        <item m="1" x="225"/>
        <item m="1" x="226"/>
        <item x="127"/>
        <item m="1" x="230"/>
        <item m="1" x="229"/>
        <item m="1" x="228"/>
        <item m="1" x="227"/>
        <item m="1" x="232"/>
        <item m="1" x="231"/>
        <item x="83"/>
        <item x="111"/>
        <item m="1" x="234"/>
        <item m="1" x="233"/>
        <item m="1" x="235"/>
        <item m="1" x="236"/>
        <item x="154"/>
        <item m="1" x="237"/>
        <item m="1" x="240"/>
        <item m="1" x="239"/>
        <item m="1" x="238"/>
        <item x="130"/>
        <item m="1" x="241"/>
        <item m="1" x="242"/>
        <item m="1" x="244"/>
        <item m="1" x="243"/>
        <item x="39"/>
        <item m="1" x="245"/>
        <item x="159"/>
        <item m="1" x="246"/>
        <item m="1" x="247"/>
        <item x="42"/>
        <item m="1" x="248"/>
        <item m="1" x="173"/>
        <item m="1" x="249"/>
        <item m="1" x="251"/>
        <item m="1" x="250"/>
        <item m="1" x="252"/>
        <item m="1" x="312"/>
        <item m="1" x="253"/>
        <item x="31"/>
        <item m="1" x="254"/>
        <item m="1" x="255"/>
        <item x="21"/>
        <item m="1" x="256"/>
        <item x="95"/>
        <item x="45"/>
        <item x="17"/>
        <item x="82"/>
        <item m="1" x="311"/>
        <item m="1" x="310"/>
        <item x="20"/>
        <item m="1" x="257"/>
        <item m="1" x="273"/>
        <item m="1" x="309"/>
        <item m="1" x="258"/>
        <item m="1" x="308"/>
        <item m="1" x="259"/>
        <item m="1" x="260"/>
        <item m="1" x="261"/>
        <item x="145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x="118"/>
        <item x="71"/>
        <item m="1" x="274"/>
        <item x="135"/>
        <item x="10"/>
        <item x="141"/>
        <item m="1" x="282"/>
        <item x="11"/>
        <item x="44"/>
        <item m="1" x="275"/>
        <item m="1" x="276"/>
        <item x="53"/>
        <item x="73"/>
        <item x="69"/>
        <item m="1" x="277"/>
        <item x="46"/>
        <item x="37"/>
        <item m="1" x="278"/>
        <item m="1" x="279"/>
        <item m="1" x="280"/>
        <item m="1" x="307"/>
        <item x="96"/>
        <item x="24"/>
        <item m="1" x="306"/>
        <item m="1" x="281"/>
        <item x="107"/>
        <item m="1" x="283"/>
        <item m="1" x="284"/>
        <item x="105"/>
        <item x="90"/>
        <item m="1" x="285"/>
        <item x="62"/>
        <item m="1" x="286"/>
        <item x="35"/>
        <item x="33"/>
        <item m="1" x="287"/>
        <item m="1" x="288"/>
        <item x="5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x="85"/>
        <item x="41"/>
        <item x="56"/>
        <item m="1" x="300"/>
        <item m="1" x="301"/>
        <item m="1" x="302"/>
        <item m="1" x="303"/>
        <item m="1" x="304"/>
        <item x="48"/>
        <item m="1" x="305"/>
        <item x="1"/>
        <item x="6"/>
        <item x="7"/>
        <item x="8"/>
        <item x="12"/>
        <item x="14"/>
        <item x="19"/>
        <item x="18"/>
        <item x="23"/>
        <item x="32"/>
        <item x="34"/>
        <item x="47"/>
        <item x="49"/>
        <item x="54"/>
        <item x="57"/>
        <item x="59"/>
        <item x="63"/>
        <item x="65"/>
        <item x="66"/>
        <item x="67"/>
        <item x="68"/>
        <item x="70"/>
        <item x="72"/>
        <item x="76"/>
        <item x="78"/>
        <item x="79"/>
        <item x="80"/>
        <item x="81"/>
        <item x="84"/>
        <item x="86"/>
        <item x="87"/>
        <item x="89"/>
        <item x="91"/>
        <item x="92"/>
        <item x="94"/>
        <item x="97"/>
        <item x="98"/>
        <item x="99"/>
        <item x="100"/>
        <item x="101"/>
        <item x="102"/>
        <item x="104"/>
        <item x="106"/>
        <item x="108"/>
        <item x="109"/>
        <item x="110"/>
        <item x="138"/>
        <item x="113"/>
        <item x="114"/>
        <item x="115"/>
        <item x="116"/>
        <item x="117"/>
        <item x="119"/>
        <item x="121"/>
        <item x="122"/>
        <item x="123"/>
        <item x="124"/>
        <item x="125"/>
        <item x="126"/>
        <item x="128"/>
        <item x="129"/>
        <item x="132"/>
        <item x="133"/>
        <item x="134"/>
        <item x="137"/>
        <item x="139"/>
        <item x="140"/>
        <item x="143"/>
        <item x="144"/>
        <item m="1" x="176"/>
        <item x="147"/>
        <item x="148"/>
        <item x="151"/>
        <item x="152"/>
        <item x="153"/>
        <item x="150"/>
        <item x="155"/>
        <item x="157"/>
        <item x="158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</items>
    </pivotField>
    <pivotField compact="0" outline="0" showAll="0"/>
    <pivotField compact="0" outline="0" showAll="0"/>
    <pivotField dataField="1" compact="0" numFmtId="4" outline="0" showAll="0"/>
    <pivotField axis="axisPage" compact="0" outline="0" showAll="0">
      <items count="440">
        <item m="1" x="193"/>
        <item m="1" x="194"/>
        <item m="1" x="197"/>
        <item m="1" x="202"/>
        <item m="1" x="204"/>
        <item m="1" x="212"/>
        <item m="1" x="213"/>
        <item m="1" x="214"/>
        <item m="1" x="205"/>
        <item m="1" x="209"/>
        <item m="1" x="215"/>
        <item m="1" x="203"/>
        <item m="1" x="216"/>
        <item m="1" x="206"/>
        <item m="1" x="217"/>
        <item m="1" x="170"/>
        <item m="1" x="172"/>
        <item m="1" x="173"/>
        <item m="1" x="174"/>
        <item m="1" x="175"/>
        <item m="1" x="177"/>
        <item m="1" x="178"/>
        <item m="1" x="179"/>
        <item m="1" x="218"/>
        <item m="1" x="211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5"/>
        <item m="1" x="198"/>
        <item m="1" x="201"/>
        <item m="1" x="207"/>
        <item m="1" x="196"/>
        <item m="1" x="208"/>
        <item m="1" x="210"/>
        <item m="1" x="219"/>
        <item m="1" x="220"/>
        <item m="1" x="222"/>
        <item m="1" x="221"/>
        <item m="1" x="223"/>
        <item m="1" x="167"/>
        <item m="1" x="166"/>
        <item m="1" x="165"/>
        <item m="1" x="164"/>
        <item m="1" x="163"/>
        <item x="0"/>
        <item m="1" x="200"/>
        <item m="1" x="199"/>
        <item m="1" x="176"/>
        <item m="1" x="171"/>
        <item m="1" x="169"/>
        <item m="1" x="168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438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79"/>
        <item m="1" x="289"/>
        <item m="1" x="437"/>
        <item m="1" x="436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435"/>
        <item m="1" x="300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4"/>
        <item m="1" x="433"/>
        <item m="1" x="434"/>
        <item m="1" x="345"/>
        <item m="1" x="343"/>
        <item m="1" x="346"/>
        <item m="1" x="347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48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3"/>
        <item m="1" x="421"/>
        <item m="1" x="422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x="1"/>
        <item x="2"/>
        <item x="3"/>
        <item x="4"/>
        <item x="5"/>
        <item x="6"/>
        <item x="7"/>
        <item x="8"/>
        <item x="9"/>
        <item x="10"/>
        <item x="11"/>
        <item m="1" x="162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m="1" x="161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m="1" x="160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m="1" x="159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t="default"/>
      </items>
    </pivotField>
    <pivotField compact="0" numFmtId="165" outline="0" showAll="0"/>
    <pivotField axis="axisRow" compact="0" outline="0" showAll="0" defaultSubtotal="0">
      <items count="60">
        <item x="27"/>
        <item x="0"/>
        <item x="25"/>
        <item x="5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6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1"/>
        <item x="52"/>
        <item x="53"/>
        <item x="54"/>
        <item x="55"/>
        <item x="56"/>
        <item x="57"/>
        <item x="58"/>
        <item x="59"/>
      </items>
    </pivotField>
    <pivotField axis="axisRow" compact="0" outline="0" showAll="0">
      <items count="11">
        <item x="0"/>
        <item m="1" x="5"/>
        <item x="2"/>
        <item x="1"/>
        <item x="3"/>
        <item m="1" x="4"/>
        <item m="1" x="9"/>
        <item m="1" x="6"/>
        <item m="1" x="8"/>
        <item m="1" x="7"/>
        <item t="default"/>
      </items>
    </pivotField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</pivotFields>
  <rowFields count="5">
    <field x="7"/>
    <field x="8"/>
    <field x="1"/>
    <field x="14"/>
    <field x="15"/>
  </rowFields>
  <rowItems count="5">
    <i>
      <x v="1039"/>
      <x v="23"/>
      <x v="150"/>
      <x v="6"/>
      <x/>
    </i>
    <i>
      <x v="1040"/>
      <x v="2"/>
      <x v="154"/>
      <x v="6"/>
      <x/>
    </i>
    <i>
      <x v="1041"/>
      <x v="82"/>
      <x v="128"/>
      <x v="11"/>
      <x v="4"/>
    </i>
    <i>
      <x v="1042"/>
      <x v="26"/>
      <x v="69"/>
      <x v="6"/>
      <x/>
    </i>
    <i t="grand">
      <x/>
    </i>
  </rowItems>
  <colItems count="1">
    <i/>
  </colItems>
  <pageFields count="1">
    <pageField fld="12" item="438" hier="-1"/>
  </pageFields>
  <dataFields count="1">
    <dataField name="Soma de VALOR TOTAL" fld="11" baseField="1" baseItem="1" numFmtId="4"/>
  </dataFields>
  <formats count="26">
    <format dxfId="518">
      <pivotArea type="all" dataOnly="0" outline="0" fieldPosition="0"/>
    </format>
    <format dxfId="517">
      <pivotArea outline="0" collapsedLevelsAreSubtotals="1" fieldPosition="0"/>
    </format>
    <format dxfId="516">
      <pivotArea field="7" type="button" dataOnly="0" labelOnly="1" outline="0" axis="axisRow" fieldPosition="0"/>
    </format>
    <format dxfId="515">
      <pivotArea field="1" type="button" dataOnly="0" labelOnly="1" outline="0" axis="axisRow" fieldPosition="2"/>
    </format>
    <format dxfId="514">
      <pivotArea dataOnly="0" labelOnly="1" grandRow="1" outline="0" fieldPosition="0"/>
    </format>
    <format dxfId="513">
      <pivotArea dataOnly="0" labelOnly="1" outline="0" axis="axisValues" fieldPosition="0"/>
    </format>
    <format dxfId="512">
      <pivotArea field="7" type="button" dataOnly="0" labelOnly="1" outline="0" axis="axisRow" fieldPosition="0"/>
    </format>
    <format dxfId="511">
      <pivotArea field="8" type="button" dataOnly="0" labelOnly="1" outline="0" axis="axisRow" fieldPosition="1"/>
    </format>
    <format dxfId="510">
      <pivotArea field="1" type="button" dataOnly="0" labelOnly="1" outline="0" axis="axisRow" fieldPosition="2"/>
    </format>
    <format dxfId="509">
      <pivotArea field="14" type="button" dataOnly="0" labelOnly="1" outline="0" axis="axisRow" fieldPosition="3"/>
    </format>
    <format dxfId="508">
      <pivotArea dataOnly="0" labelOnly="1" outline="0" axis="axisValues" fieldPosition="0"/>
    </format>
    <format dxfId="507">
      <pivotArea field="12" type="button" dataOnly="0" labelOnly="1" outline="0" axis="axisPage" fieldPosition="0"/>
    </format>
    <format dxfId="506">
      <pivotArea field="12" type="button" dataOnly="0" labelOnly="1" outline="0" axis="axisPage" fieldPosition="0"/>
    </format>
    <format dxfId="505">
      <pivotArea field="12" type="button" dataOnly="0" labelOnly="1" outline="0" axis="axisPage" fieldPosition="0"/>
    </format>
    <format dxfId="504">
      <pivotArea dataOnly="0" labelOnly="1" outline="0" fieldPosition="0">
        <references count="1">
          <reference field="12" count="1">
            <x v="1"/>
          </reference>
        </references>
      </pivotArea>
    </format>
    <format dxfId="503">
      <pivotArea field="15" type="button" dataOnly="0" labelOnly="1" outline="0" axis="axisRow" fieldPosition="4"/>
    </format>
    <format dxfId="502">
      <pivotArea field="15" type="button" dataOnly="0" labelOnly="1" outline="0" axis="axisRow" fieldPosition="4"/>
    </format>
    <format dxfId="501">
      <pivotArea field="14" type="button" dataOnly="0" labelOnly="1" outline="0" axis="axisRow" fieldPosition="3"/>
    </format>
    <format dxfId="500">
      <pivotArea field="7" type="button" dataOnly="0" labelOnly="1" outline="0" axis="axisRow" fieldPosition="0"/>
    </format>
    <format dxfId="499">
      <pivotArea field="8" type="button" dataOnly="0" labelOnly="1" outline="0" axis="axisRow" fieldPosition="1"/>
    </format>
    <format dxfId="498">
      <pivotArea field="1" type="button" dataOnly="0" labelOnly="1" outline="0" axis="axisRow" fieldPosition="2"/>
    </format>
    <format dxfId="497">
      <pivotArea field="14" type="button" dataOnly="0" labelOnly="1" outline="0" axis="axisRow" fieldPosition="3"/>
    </format>
    <format dxfId="496">
      <pivotArea field="15" type="button" dataOnly="0" labelOnly="1" outline="0" axis="axisRow" fieldPosition="4"/>
    </format>
    <format dxfId="495">
      <pivotArea dataOnly="0" labelOnly="1" outline="0" axis="axisValues" fieldPosition="0"/>
    </format>
    <format dxfId="494">
      <pivotArea field="15" type="button" dataOnly="0" labelOnly="1" outline="0" axis="axisRow" fieldPosition="4"/>
    </format>
    <format dxfId="49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3973A7-7E24-4701-ADA6-1CD18DD84F1B}" name="Tabela dinâmica1" cacheId="0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compact="0" compactData="0" multipleFieldFilters="0">
  <location ref="A3:M7" firstHeaderRow="1" firstDataRow="1" firstDataCol="12" rowPageCount="1" colPageCount="1"/>
  <pivotFields count="22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ESCOLA" axis="axisRow" compact="0" outline="0" showAll="0" defaultSubtotal="0">
      <items count="156">
        <item m="1" x="155"/>
        <item m="1" x="151"/>
        <item m="1" x="153"/>
        <item m="1" x="152"/>
        <item m="1" x="154"/>
        <item x="22"/>
        <item x="0"/>
        <item m="1" x="70"/>
        <item m="1" x="150"/>
        <item m="1" x="68"/>
        <item m="1" x="75"/>
        <item m="1" x="69"/>
        <item m="1" x="72"/>
        <item m="1" x="149"/>
        <item m="1" x="71"/>
        <item m="1" x="63"/>
        <item m="1" x="73"/>
        <item m="1" x="74"/>
        <item x="31"/>
        <item m="1" x="67"/>
        <item m="1" x="76"/>
        <item m="1" x="148"/>
        <item m="1" x="77"/>
        <item m="1" x="147"/>
        <item m="1" x="78"/>
        <item m="1" x="79"/>
        <item m="1" x="81"/>
        <item m="1" x="80"/>
        <item m="1" x="82"/>
        <item x="35"/>
        <item m="1" x="83"/>
        <item m="1" x="84"/>
        <item m="1" x="85"/>
        <item m="1" x="86"/>
        <item m="1" x="87"/>
        <item m="1" x="146"/>
        <item m="1" x="89"/>
        <item m="1" x="88"/>
        <item m="1" x="90"/>
        <item m="1" x="92"/>
        <item m="1" x="59"/>
        <item m="1" x="145"/>
        <item m="1" x="144"/>
        <item m="1" x="93"/>
        <item m="1" x="94"/>
        <item m="1" x="91"/>
        <item m="1" x="101"/>
        <item m="1" x="95"/>
        <item m="1" x="96"/>
        <item m="1" x="97"/>
        <item m="1" x="98"/>
        <item m="1" x="99"/>
        <item m="1" x="100"/>
        <item m="1" x="102"/>
        <item m="1" x="104"/>
        <item m="1" x="103"/>
        <item m="1" x="105"/>
        <item m="1" x="106"/>
        <item m="1" x="107"/>
        <item m="1" x="108"/>
        <item m="1" x="109"/>
        <item m="1" x="110"/>
        <item m="1" x="111"/>
        <item m="1" x="62"/>
        <item m="1" x="112"/>
        <item m="1" x="113"/>
        <item m="1" x="114"/>
        <item m="1" x="115"/>
        <item x="54"/>
        <item x="39"/>
        <item m="1" x="116"/>
        <item m="1" x="117"/>
        <item m="1" x="118"/>
        <item x="21"/>
        <item m="1" x="119"/>
        <item m="1" x="61"/>
        <item m="1" x="120"/>
        <item m="1" x="121"/>
        <item m="1" x="122"/>
        <item x="41"/>
        <item m="1" x="123"/>
        <item x="48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43"/>
        <item m="1" x="138"/>
        <item m="1" x="137"/>
        <item m="1" x="139"/>
        <item m="1" x="140"/>
        <item m="1" x="60"/>
        <item x="56"/>
        <item m="1" x="141"/>
        <item m="1" x="142"/>
        <item x="1"/>
        <item x="2"/>
        <item x="3"/>
        <item x="4"/>
        <item x="5"/>
        <item x="12"/>
        <item m="1" x="66"/>
        <item x="6"/>
        <item m="1" x="65"/>
        <item x="7"/>
        <item x="17"/>
        <item x="8"/>
        <item x="9"/>
        <item x="10"/>
        <item x="11"/>
        <item x="13"/>
        <item m="1" x="64"/>
        <item x="14"/>
        <item x="15"/>
        <item x="16"/>
        <item x="18"/>
        <item x="19"/>
        <item x="20"/>
        <item x="23"/>
        <item x="24"/>
        <item x="25"/>
        <item x="26"/>
        <item x="27"/>
        <item x="28"/>
        <item x="29"/>
        <item x="30"/>
        <item x="32"/>
        <item x="33"/>
        <item x="34"/>
        <item x="36"/>
        <item x="37"/>
        <item x="38"/>
        <item x="40"/>
        <item x="42"/>
        <item x="43"/>
        <item x="44"/>
        <item x="45"/>
        <item x="46"/>
        <item x="47"/>
        <item x="49"/>
        <item x="50"/>
        <item x="51"/>
        <item x="52"/>
        <item x="53"/>
        <item x="55"/>
        <item x="58"/>
        <item x="5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9">
        <item x="2"/>
        <item x="0"/>
        <item m="1" x="7"/>
        <item x="5"/>
        <item x="3"/>
        <item x="4"/>
        <item x="1"/>
        <item m="1"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66">
        <item x="1"/>
        <item x="7"/>
        <item x="4"/>
        <item x="2"/>
        <item x="9"/>
        <item x="8"/>
        <item x="3"/>
        <item x="17"/>
        <item x="0"/>
        <item x="25"/>
        <item x="15"/>
        <item x="24"/>
        <item x="5"/>
        <item x="28"/>
        <item x="16"/>
        <item x="22"/>
        <item x="14"/>
        <item m="1" x="183"/>
        <item x="30"/>
        <item x="11"/>
        <item x="109"/>
        <item x="114"/>
        <item x="38"/>
        <item x="43"/>
        <item m="1" x="192"/>
        <item m="1" x="193"/>
        <item m="1" x="194"/>
        <item x="85"/>
        <item x="50"/>
        <item x="57"/>
        <item m="1" x="188"/>
        <item m="1" x="189"/>
        <item x="70"/>
        <item x="39"/>
        <item m="1" x="182"/>
        <item x="36"/>
        <item m="1" x="185"/>
        <item m="1" x="364"/>
        <item m="1" x="365"/>
        <item m="1" x="186"/>
        <item x="102"/>
        <item x="79"/>
        <item x="136"/>
        <item x="40"/>
        <item x="54"/>
        <item x="26"/>
        <item x="154"/>
        <item x="31"/>
        <item m="1" x="184"/>
        <item m="1" x="195"/>
        <item x="46"/>
        <item x="108"/>
        <item x="113"/>
        <item x="83"/>
        <item x="61"/>
        <item x="81"/>
        <item x="62"/>
        <item m="1" x="196"/>
        <item m="1" x="197"/>
        <item x="77"/>
        <item m="1" x="363"/>
        <item x="133"/>
        <item x="32"/>
        <item x="27"/>
        <item x="41"/>
        <item m="1" x="198"/>
        <item x="87"/>
        <item x="76"/>
        <item x="123"/>
        <item x="21"/>
        <item m="1" x="187"/>
        <item x="66"/>
        <item m="1" x="190"/>
        <item m="1" x="191"/>
        <item m="1" x="179"/>
        <item m="1" x="178"/>
        <item m="1" x="177"/>
        <item m="1" x="176"/>
        <item x="6"/>
        <item m="1" x="181"/>
        <item m="1" x="362"/>
        <item x="13"/>
        <item m="1" x="180"/>
        <item x="144"/>
        <item m="1" x="199"/>
        <item m="1" x="200"/>
        <item m="1" x="250"/>
        <item x="104"/>
        <item x="33"/>
        <item m="1" x="244"/>
        <item m="1" x="201"/>
        <item x="67"/>
        <item m="1" x="202"/>
        <item x="106"/>
        <item m="1" x="203"/>
        <item m="1" x="204"/>
        <item m="1" x="205"/>
        <item m="1" x="206"/>
        <item m="1" x="207"/>
        <item x="72"/>
        <item m="1" x="208"/>
        <item m="1" x="209"/>
        <item m="1" x="210"/>
        <item m="1" x="211"/>
        <item m="1" x="212"/>
        <item x="69"/>
        <item x="153"/>
        <item m="1" x="213"/>
        <item x="35"/>
        <item m="1" x="214"/>
        <item m="1" x="215"/>
        <item x="100"/>
        <item x="48"/>
        <item x="73"/>
        <item m="1" x="216"/>
        <item m="1" x="217"/>
        <item x="145"/>
        <item x="107"/>
        <item m="1" x="218"/>
        <item x="29"/>
        <item x="80"/>
        <item m="1" x="220"/>
        <item m="1" x="219"/>
        <item x="122"/>
        <item x="19"/>
        <item x="74"/>
        <item m="1" x="221"/>
        <item m="1" x="222"/>
        <item m="1" x="223"/>
        <item x="63"/>
        <item m="1" x="228"/>
        <item m="1" x="224"/>
        <item m="1" x="229"/>
        <item m="1" x="225"/>
        <item m="1" x="226"/>
        <item m="1" x="227"/>
        <item m="1" x="230"/>
        <item x="132"/>
        <item m="1" x="231"/>
        <item m="1" x="234"/>
        <item m="1" x="232"/>
        <item x="23"/>
        <item m="1" x="233"/>
        <item m="1" x="235"/>
        <item x="162"/>
        <item x="115"/>
        <item m="1" x="236"/>
        <item x="117"/>
        <item x="161"/>
        <item m="1" x="237"/>
        <item m="1" x="283"/>
        <item m="1" x="239"/>
        <item m="1" x="238"/>
        <item m="1" x="240"/>
        <item m="1" x="241"/>
        <item x="163"/>
        <item x="166"/>
        <item m="1" x="243"/>
        <item m="1" x="246"/>
        <item m="1" x="247"/>
        <item m="1" x="245"/>
        <item x="140"/>
        <item m="1" x="248"/>
        <item m="1" x="266"/>
        <item m="1" x="249"/>
        <item m="1" x="251"/>
        <item m="1" x="252"/>
        <item x="20"/>
        <item x="34"/>
        <item m="1" x="253"/>
        <item m="1" x="254"/>
        <item m="1" x="255"/>
        <item m="1" x="242"/>
        <item m="1" x="278"/>
        <item m="1" x="361"/>
        <item m="1" x="256"/>
        <item x="95"/>
        <item m="1" x="257"/>
        <item x="56"/>
        <item m="1" x="258"/>
        <item m="1" x="259"/>
        <item m="1" x="260"/>
        <item m="1" x="359"/>
        <item m="1" x="360"/>
        <item x="148"/>
        <item m="1" x="262"/>
        <item m="1" x="263"/>
        <item m="1" x="265"/>
        <item x="157"/>
        <item m="1" x="261"/>
        <item m="1" x="264"/>
        <item m="1" x="326"/>
        <item m="1" x="267"/>
        <item m="1" x="268"/>
        <item x="149"/>
        <item x="112"/>
        <item m="1" x="269"/>
        <item m="1" x="270"/>
        <item m="1" x="271"/>
        <item x="71"/>
        <item m="1" x="272"/>
        <item m="1" x="168"/>
        <item m="1" x="356"/>
        <item m="1" x="357"/>
        <item m="1" x="358"/>
        <item m="1" x="273"/>
        <item x="164"/>
        <item m="1" x="274"/>
        <item m="1" x="275"/>
        <item m="1" x="276"/>
        <item m="1" x="277"/>
        <item m="1" x="279"/>
        <item m="1" x="280"/>
        <item m="1" x="281"/>
        <item m="1" x="282"/>
        <item x="103"/>
        <item x="146"/>
        <item m="1" x="284"/>
        <item x="12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355"/>
        <item m="1" x="300"/>
        <item m="1" x="297"/>
        <item m="1" x="298"/>
        <item m="1" x="299"/>
        <item m="1" x="301"/>
        <item m="1" x="303"/>
        <item m="1" x="302"/>
        <item m="1" x="304"/>
        <item m="1" x="305"/>
        <item x="75"/>
        <item m="1" x="306"/>
        <item m="1" x="307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54"/>
        <item m="1" x="319"/>
        <item m="1" x="320"/>
        <item m="1" x="321"/>
        <item m="1" x="308"/>
        <item m="1" x="322"/>
        <item x="42"/>
        <item m="1" x="353"/>
        <item m="1" x="352"/>
        <item x="137"/>
        <item m="1" x="323"/>
        <item m="1" x="324"/>
        <item m="1" x="325"/>
        <item m="1" x="327"/>
        <item m="1" x="328"/>
        <item x="141"/>
        <item x="142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x="143"/>
        <item m="1" x="343"/>
        <item m="1" x="344"/>
        <item x="88"/>
        <item m="1" x="345"/>
        <item m="1" x="346"/>
        <item m="1" x="347"/>
        <item x="99"/>
        <item x="18"/>
        <item m="1" x="348"/>
        <item m="1" x="349"/>
        <item m="1" x="350"/>
        <item m="1" x="169"/>
        <item x="68"/>
        <item m="1" x="351"/>
        <item x="10"/>
        <item m="1" x="175"/>
        <item x="37"/>
        <item x="44"/>
        <item x="45"/>
        <item m="1" x="173"/>
        <item m="1" x="174"/>
        <item x="51"/>
        <item x="49"/>
        <item x="47"/>
        <item x="52"/>
        <item x="53"/>
        <item x="55"/>
        <item x="58"/>
        <item x="59"/>
        <item x="60"/>
        <item x="64"/>
        <item x="65"/>
        <item m="1" x="171"/>
        <item m="1" x="172"/>
        <item x="78"/>
        <item x="82"/>
        <item x="84"/>
        <item x="86"/>
        <item x="89"/>
        <item x="90"/>
        <item x="91"/>
        <item x="92"/>
        <item x="93"/>
        <item x="94"/>
        <item x="96"/>
        <item x="97"/>
        <item x="98"/>
        <item x="101"/>
        <item x="105"/>
        <item x="110"/>
        <item x="111"/>
        <item x="116"/>
        <item x="118"/>
        <item x="119"/>
        <item x="120"/>
        <item x="121"/>
        <item x="124"/>
        <item x="125"/>
        <item m="1" x="170"/>
        <item x="126"/>
        <item x="127"/>
        <item x="128"/>
        <item x="129"/>
        <item x="130"/>
        <item x="131"/>
        <item x="134"/>
        <item x="135"/>
        <item x="138"/>
        <item x="139"/>
        <item x="147"/>
        <item m="1" x="167"/>
        <item x="150"/>
        <item x="151"/>
        <item x="152"/>
        <item x="155"/>
        <item x="156"/>
        <item x="158"/>
        <item x="159"/>
        <item x="160"/>
        <item x="16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">
        <item x="15"/>
        <item x="11"/>
        <item x="14"/>
        <item m="1" x="21"/>
        <item m="1" x="22"/>
        <item m="1" x="20"/>
        <item m="1" x="23"/>
        <item x="2"/>
        <item x="10"/>
        <item x="8"/>
        <item x="1"/>
        <item x="9"/>
        <item m="1" x="17"/>
        <item x="4"/>
        <item x="0"/>
        <item x="3"/>
        <item x="7"/>
        <item x="16"/>
        <item x="6"/>
        <item x="5"/>
        <item x="12"/>
        <item m="1" x="18"/>
        <item m="1" x="19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>
      <items count="1046">
        <item x="0"/>
        <item m="1" x="1043"/>
        <item m="1" x="1044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4"/>
        <item x="25"/>
        <item x="26"/>
        <item x="27"/>
        <item x="28"/>
        <item x="29"/>
        <item x="30"/>
        <item x="23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4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7"/>
        <item x="86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5"/>
        <item x="184"/>
        <item x="186"/>
        <item x="187"/>
        <item x="188"/>
        <item x="189"/>
        <item x="191"/>
        <item x="192"/>
        <item x="190"/>
        <item x="193"/>
        <item x="194"/>
        <item x="195"/>
        <item x="196"/>
        <item x="197"/>
        <item x="198"/>
        <item x="199"/>
        <item x="200"/>
        <item x="201"/>
        <item x="203"/>
        <item x="204"/>
        <item x="205"/>
        <item x="202"/>
        <item x="206"/>
        <item x="207"/>
        <item x="208"/>
        <item x="210"/>
        <item x="209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7"/>
        <item x="268"/>
        <item x="269"/>
        <item x="266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411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8"/>
        <item x="407"/>
        <item x="409"/>
        <item x="410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3"/>
        <item x="492"/>
        <item x="494"/>
        <item x="495"/>
        <item x="496"/>
        <item x="491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5"/>
        <item x="544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8"/>
        <item x="647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8"/>
        <item x="749"/>
        <item x="750"/>
        <item x="747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m="1" x="1042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m="1" x="1040"/>
        <item m="1" x="1041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m="1" x="1038"/>
        <item m="1" x="1039"/>
        <item x="998"/>
        <item x="997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7">
        <item x="4"/>
        <item m="1" x="177"/>
        <item x="13"/>
        <item m="1" x="316"/>
        <item x="15"/>
        <item m="1" x="188"/>
        <item m="1" x="187"/>
        <item x="0"/>
        <item x="29"/>
        <item m="1" x="190"/>
        <item m="1" x="175"/>
        <item x="30"/>
        <item m="1" x="195"/>
        <item x="74"/>
        <item x="3"/>
        <item m="1" x="182"/>
        <item m="1" x="194"/>
        <item x="120"/>
        <item m="1" x="174"/>
        <item x="142"/>
        <item x="93"/>
        <item x="22"/>
        <item m="1" x="315"/>
        <item x="36"/>
        <item x="61"/>
        <item m="1" x="178"/>
        <item x="5"/>
        <item m="1" x="196"/>
        <item m="1" x="198"/>
        <item m="1" x="197"/>
        <item m="1" x="180"/>
        <item x="64"/>
        <item x="43"/>
        <item x="75"/>
        <item m="1" x="200"/>
        <item m="1" x="192"/>
        <item m="1" x="199"/>
        <item m="1" x="179"/>
        <item x="60"/>
        <item m="1" x="181"/>
        <item x="38"/>
        <item m="1" x="183"/>
        <item m="1" x="201"/>
        <item x="146"/>
        <item m="1" x="184"/>
        <item m="1" x="185"/>
        <item x="2"/>
        <item x="28"/>
        <item x="77"/>
        <item m="1" x="203"/>
        <item m="1" x="202"/>
        <item x="55"/>
        <item m="1" x="191"/>
        <item x="52"/>
        <item m="1" x="189"/>
        <item x="103"/>
        <item x="156"/>
        <item m="1" x="193"/>
        <item x="26"/>
        <item m="1" x="205"/>
        <item m="1" x="204"/>
        <item x="149"/>
        <item m="1" x="206"/>
        <item m="1" x="209"/>
        <item m="1" x="314"/>
        <item m="1" x="207"/>
        <item m="1" x="208"/>
        <item x="40"/>
        <item m="1" x="186"/>
        <item x="50"/>
        <item x="25"/>
        <item m="1" x="210"/>
        <item m="1" x="211"/>
        <item m="1" x="212"/>
        <item m="1" x="213"/>
        <item m="1" x="214"/>
        <item x="51"/>
        <item m="1" x="215"/>
        <item x="131"/>
        <item m="1" x="217"/>
        <item m="1" x="216"/>
        <item m="1" x="218"/>
        <item x="16"/>
        <item x="112"/>
        <item x="88"/>
        <item m="1" x="220"/>
        <item m="1" x="219"/>
        <item x="9"/>
        <item m="1" x="221"/>
        <item m="1" x="222"/>
        <item x="27"/>
        <item m="1" x="223"/>
        <item m="1" x="313"/>
        <item m="1" x="224"/>
        <item x="136"/>
        <item m="1" x="225"/>
        <item m="1" x="226"/>
        <item x="127"/>
        <item m="1" x="230"/>
        <item m="1" x="229"/>
        <item m="1" x="228"/>
        <item m="1" x="227"/>
        <item m="1" x="232"/>
        <item m="1" x="231"/>
        <item x="83"/>
        <item x="111"/>
        <item m="1" x="234"/>
        <item m="1" x="233"/>
        <item m="1" x="235"/>
        <item m="1" x="236"/>
        <item x="154"/>
        <item m="1" x="237"/>
        <item m="1" x="240"/>
        <item m="1" x="239"/>
        <item m="1" x="238"/>
        <item x="130"/>
        <item m="1" x="241"/>
        <item m="1" x="242"/>
        <item m="1" x="244"/>
        <item m="1" x="243"/>
        <item x="39"/>
        <item m="1" x="245"/>
        <item x="159"/>
        <item m="1" x="246"/>
        <item m="1" x="247"/>
        <item x="42"/>
        <item m="1" x="248"/>
        <item m="1" x="173"/>
        <item m="1" x="249"/>
        <item m="1" x="251"/>
        <item m="1" x="250"/>
        <item m="1" x="252"/>
        <item m="1" x="312"/>
        <item m="1" x="253"/>
        <item x="31"/>
        <item m="1" x="254"/>
        <item m="1" x="255"/>
        <item x="21"/>
        <item m="1" x="256"/>
        <item x="95"/>
        <item x="45"/>
        <item x="17"/>
        <item x="82"/>
        <item m="1" x="311"/>
        <item m="1" x="310"/>
        <item x="20"/>
        <item m="1" x="257"/>
        <item m="1" x="273"/>
        <item m="1" x="309"/>
        <item m="1" x="258"/>
        <item m="1" x="308"/>
        <item m="1" x="259"/>
        <item m="1" x="260"/>
        <item m="1" x="261"/>
        <item x="145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x="118"/>
        <item x="71"/>
        <item m="1" x="274"/>
        <item x="135"/>
        <item x="10"/>
        <item x="141"/>
        <item m="1" x="282"/>
        <item x="11"/>
        <item x="44"/>
        <item m="1" x="275"/>
        <item m="1" x="276"/>
        <item x="53"/>
        <item x="73"/>
        <item x="69"/>
        <item m="1" x="277"/>
        <item x="46"/>
        <item x="37"/>
        <item m="1" x="278"/>
        <item m="1" x="279"/>
        <item m="1" x="280"/>
        <item m="1" x="307"/>
        <item x="96"/>
        <item x="24"/>
        <item m="1" x="306"/>
        <item m="1" x="281"/>
        <item x="107"/>
        <item m="1" x="283"/>
        <item m="1" x="284"/>
        <item x="105"/>
        <item x="90"/>
        <item m="1" x="285"/>
        <item x="62"/>
        <item m="1" x="286"/>
        <item x="35"/>
        <item x="33"/>
        <item m="1" x="287"/>
        <item m="1" x="288"/>
        <item x="5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x="85"/>
        <item x="41"/>
        <item x="56"/>
        <item m="1" x="300"/>
        <item m="1" x="301"/>
        <item m="1" x="302"/>
        <item m="1" x="303"/>
        <item m="1" x="304"/>
        <item x="48"/>
        <item m="1" x="305"/>
        <item x="1"/>
        <item x="6"/>
        <item x="7"/>
        <item x="8"/>
        <item x="12"/>
        <item x="14"/>
        <item x="19"/>
        <item x="18"/>
        <item x="23"/>
        <item x="32"/>
        <item x="34"/>
        <item x="47"/>
        <item x="49"/>
        <item x="54"/>
        <item x="57"/>
        <item x="59"/>
        <item x="63"/>
        <item x="65"/>
        <item x="66"/>
        <item x="67"/>
        <item x="68"/>
        <item x="70"/>
        <item x="72"/>
        <item x="76"/>
        <item x="78"/>
        <item x="79"/>
        <item x="80"/>
        <item x="81"/>
        <item x="84"/>
        <item x="86"/>
        <item x="87"/>
        <item x="89"/>
        <item x="91"/>
        <item x="92"/>
        <item x="94"/>
        <item x="97"/>
        <item x="98"/>
        <item x="99"/>
        <item x="100"/>
        <item x="101"/>
        <item x="102"/>
        <item x="104"/>
        <item x="106"/>
        <item x="108"/>
        <item x="109"/>
        <item x="110"/>
        <item x="138"/>
        <item x="113"/>
        <item x="114"/>
        <item x="115"/>
        <item x="116"/>
        <item x="117"/>
        <item x="119"/>
        <item x="121"/>
        <item x="122"/>
        <item x="123"/>
        <item x="124"/>
        <item x="125"/>
        <item x="126"/>
        <item x="128"/>
        <item x="129"/>
        <item x="132"/>
        <item x="133"/>
        <item x="134"/>
        <item x="137"/>
        <item x="139"/>
        <item x="140"/>
        <item x="143"/>
        <item x="144"/>
        <item m="1" x="176"/>
        <item x="147"/>
        <item x="148"/>
        <item x="151"/>
        <item x="152"/>
        <item x="153"/>
        <item x="150"/>
        <item x="155"/>
        <item x="157"/>
        <item x="158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959">
        <item x="968"/>
        <item x="643"/>
        <item m="1" x="3189"/>
        <item m="1" x="4955"/>
        <item m="1" x="4952"/>
        <item x="252"/>
        <item x="259"/>
        <item m="1" x="4638"/>
        <item m="1" x="4951"/>
        <item m="1" x="4947"/>
        <item x="849"/>
        <item m="1" x="4956"/>
        <item m="1" x="4958"/>
        <item m="1" x="4946"/>
        <item m="1" x="4957"/>
        <item x="1330"/>
        <item m="1" x="4639"/>
        <item m="1" x="4950"/>
        <item x="358"/>
        <item m="1" x="4954"/>
        <item x="121"/>
        <item m="1" x="4949"/>
        <item x="127"/>
        <item x="122"/>
        <item m="1" x="4948"/>
        <item m="1" x="4953"/>
        <item x="20"/>
        <item m="1" x="2094"/>
        <item m="1" x="2095"/>
        <item m="1" x="4942"/>
        <item m="1" x="4943"/>
        <item m="1" x="2885"/>
        <item m="1" x="2886"/>
        <item m="1" x="4944"/>
        <item x="315"/>
        <item m="1" x="4945"/>
        <item x="716"/>
        <item m="1" x="2053"/>
        <item m="1" x="2070"/>
        <item m="1" x="2065"/>
        <item m="1" x="2071"/>
        <item m="1" x="2055"/>
        <item m="1" x="1975"/>
        <item m="1" x="2056"/>
        <item m="1" x="2074"/>
        <item m="1" x="2075"/>
        <item m="1" x="2029"/>
        <item x="571"/>
        <item m="1" x="2076"/>
        <item m="1" x="2077"/>
        <item m="1" x="2078"/>
        <item m="1" x="2079"/>
        <item m="1" x="2080"/>
        <item m="1" x="2081"/>
        <item m="1" x="2026"/>
        <item m="1" x="2082"/>
        <item m="1" x="2083"/>
        <item m="1" x="2084"/>
        <item m="1" x="2092"/>
        <item m="1" x="2093"/>
        <item m="1" x="2088"/>
        <item m="1" x="2089"/>
        <item m="1" x="2085"/>
        <item m="1" x="2086"/>
        <item m="1" x="2087"/>
        <item m="1" x="2090"/>
        <item m="1" x="4931"/>
        <item m="1" x="2190"/>
        <item m="1" x="2191"/>
        <item x="148"/>
        <item x="522"/>
        <item x="602"/>
        <item m="1" x="4940"/>
        <item m="1" x="4941"/>
        <item m="1" x="2192"/>
        <item m="1" x="2193"/>
        <item x="163"/>
        <item m="1" x="2222"/>
        <item m="1" x="2223"/>
        <item m="1" x="2111"/>
        <item m="1" x="2116"/>
        <item x="270"/>
        <item m="1" x="2197"/>
        <item x="12"/>
        <item x="774"/>
        <item x="118"/>
        <item x="119"/>
        <item x="19"/>
        <item x="18"/>
        <item x="17"/>
        <item x="133"/>
        <item x="380"/>
        <item x="965"/>
        <item x="769"/>
        <item x="848"/>
        <item x="117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x="1"/>
        <item m="1" x="2221"/>
        <item m="1" x="2215"/>
        <item m="1" x="2216"/>
        <item m="1" x="2217"/>
        <item m="1" x="2218"/>
        <item m="1" x="2219"/>
        <item m="1" x="2220"/>
        <item m="1" x="2198"/>
        <item x="1518"/>
        <item x="134"/>
        <item m="1" x="2199"/>
        <item m="1" x="2200"/>
        <item m="1" x="2201"/>
        <item m="1" x="2202"/>
        <item m="1" x="2203"/>
        <item x="241"/>
        <item x="32"/>
        <item x="14"/>
        <item m="1" x="2107"/>
        <item x="1022"/>
        <item x="253"/>
        <item m="1" x="2108"/>
        <item m="1" x="2109"/>
        <item m="1" x="2110"/>
        <item m="1" x="2228"/>
        <item m="1" x="2229"/>
        <item m="1" x="2230"/>
        <item x="1130"/>
        <item m="1" x="2231"/>
        <item m="1" x="2232"/>
        <item m="1" x="2233"/>
        <item m="1" x="2224"/>
        <item x="715"/>
        <item x="151"/>
        <item x="967"/>
        <item m="1" x="2126"/>
        <item m="1" x="2127"/>
        <item m="1" x="2096"/>
        <item m="1" x="2097"/>
        <item m="1" x="2098"/>
        <item m="1" x="2099"/>
        <item m="1" x="2100"/>
        <item m="1" x="2101"/>
        <item m="1" x="2225"/>
        <item m="1" x="2238"/>
        <item m="1" x="2239"/>
        <item m="1" x="2240"/>
        <item m="1" x="2241"/>
        <item m="1" x="2242"/>
        <item x="361"/>
        <item m="1" x="2243"/>
        <item m="1" x="2066"/>
        <item x="421"/>
        <item x="507"/>
        <item m="1" x="2194"/>
        <item x="1924"/>
        <item m="1" x="2195"/>
        <item m="1" x="2196"/>
        <item x="578"/>
        <item m="1" x="2234"/>
        <item m="1" x="2235"/>
        <item m="1" x="2236"/>
        <item m="1" x="2237"/>
        <item x="407"/>
        <item x="958"/>
        <item x="409"/>
        <item m="1" x="2245"/>
        <item m="1" x="2244"/>
        <item m="1" x="2226"/>
        <item m="1" x="2227"/>
        <item m="1" x="2023"/>
        <item m="1" x="2150"/>
        <item m="1" x="2151"/>
        <item m="1" x="2152"/>
        <item m="1" x="2153"/>
        <item m="1" x="2157"/>
        <item m="1" x="2158"/>
        <item m="1" x="2256"/>
        <item m="1" x="2257"/>
        <item m="1" x="2054"/>
        <item m="1" x="1978"/>
        <item m="1" x="2184"/>
        <item m="1" x="2185"/>
        <item m="1" x="2186"/>
        <item m="1" x="2187"/>
        <item m="1" x="2188"/>
        <item m="1" x="2189"/>
        <item m="1" x="2102"/>
        <item m="1" x="2103"/>
        <item m="1" x="2104"/>
        <item m="1" x="2105"/>
        <item m="1" x="2106"/>
        <item x="780"/>
        <item x="136"/>
        <item m="1" x="2250"/>
        <item m="1" x="2251"/>
        <item m="1" x="2252"/>
        <item m="1" x="2253"/>
        <item m="1" x="2254"/>
        <item x="1770"/>
        <item x="1849"/>
        <item x="1768"/>
        <item m="1" x="2255"/>
        <item x="751"/>
        <item x="419"/>
        <item x="1772"/>
        <item m="1" x="2260"/>
        <item m="1" x="2261"/>
        <item m="1" x="2262"/>
        <item m="1" x="2263"/>
        <item m="1" x="2264"/>
        <item m="1" x="2265"/>
        <item m="1" x="2266"/>
        <item m="1" x="2268"/>
        <item m="1" x="2267"/>
        <item m="1" x="2246"/>
        <item m="1" x="2247"/>
        <item m="1" x="2248"/>
        <item m="1" x="2249"/>
        <item m="1" x="2273"/>
        <item m="1" x="2274"/>
        <item x="909"/>
        <item x="223"/>
        <item m="1" x="2275"/>
        <item m="1" x="2271"/>
        <item m="1" x="2272"/>
        <item m="1" x="2270"/>
        <item m="1" x="2118"/>
        <item m="1" x="2119"/>
        <item m="1" x="2279"/>
        <item m="1" x="2280"/>
        <item m="1" x="2276"/>
        <item m="1" x="2277"/>
        <item x="1252"/>
        <item m="1" x="2278"/>
        <item m="1" x="4936"/>
        <item m="1" x="4065"/>
        <item m="1" x="2288"/>
        <item m="1" x="4937"/>
        <item m="1" x="4939"/>
        <item m="1" x="2281"/>
        <item m="1" x="2283"/>
        <item m="1" x="4938"/>
        <item m="1" x="2290"/>
        <item m="1" x="2286"/>
        <item m="1" x="2287"/>
        <item m="1" x="2289"/>
        <item m="1" x="2282"/>
        <item x="658"/>
        <item m="1" x="2303"/>
        <item x="1883"/>
        <item x="415"/>
        <item m="1" x="2291"/>
        <item m="1" x="2292"/>
        <item m="1" x="2293"/>
        <item m="1" x="2302"/>
        <item m="1" x="2300"/>
        <item m="1" x="2301"/>
        <item m="1" x="2309"/>
        <item m="1" x="2310"/>
        <item m="1" x="2294"/>
        <item m="1" x="2295"/>
        <item m="1" x="2296"/>
        <item m="1" x="1981"/>
        <item m="1" x="1985"/>
        <item m="1" x="1986"/>
        <item m="1" x="1987"/>
        <item m="1" x="1984"/>
        <item m="1" x="1988"/>
        <item m="1" x="1992"/>
        <item m="1" x="1993"/>
        <item m="1" x="1989"/>
        <item m="1" x="1983"/>
        <item m="1" x="1999"/>
        <item x="1812"/>
        <item m="1" x="1990"/>
        <item m="1" x="2000"/>
        <item m="1" x="2007"/>
        <item m="1" x="2003"/>
        <item m="1" x="2006"/>
        <item m="1" x="2330"/>
        <item m="1" x="2331"/>
        <item m="1" x="2332"/>
        <item m="1" x="2311"/>
        <item m="1" x="2312"/>
        <item m="1" x="2313"/>
        <item m="1" x="2314"/>
        <item m="1" x="2315"/>
        <item x="323"/>
        <item m="1" x="2324"/>
        <item m="1" x="2320"/>
        <item m="1" x="2321"/>
        <item m="1" x="2322"/>
        <item m="1" x="2323"/>
        <item m="1" x="2325"/>
        <item m="1" x="2326"/>
        <item m="1" x="2327"/>
        <item m="1" x="2328"/>
        <item m="1" x="2329"/>
        <item m="1" x="2316"/>
        <item m="1" x="2317"/>
        <item m="1" x="2318"/>
        <item m="1" x="2319"/>
        <item m="1" x="4933"/>
        <item m="1" x="4934"/>
        <item m="1" x="4935"/>
        <item x="1714"/>
        <item x="541"/>
        <item m="1" x="2008"/>
        <item m="1" x="2009"/>
        <item m="1" x="2010"/>
        <item m="1" x="2011"/>
        <item m="1" x="2004"/>
        <item m="1" x="2005"/>
        <item m="1" x="2012"/>
        <item m="1" x="2014"/>
        <item m="1" x="2013"/>
        <item m="1" x="2015"/>
        <item m="1" x="1991"/>
        <item m="1" x="2017"/>
        <item m="1" x="2016"/>
        <item m="1" x="2018"/>
        <item m="1" x="2019"/>
        <item m="1" x="2020"/>
        <item m="1" x="2022"/>
        <item m="1" x="2021"/>
        <item m="1" x="2037"/>
        <item m="1" x="2039"/>
        <item m="1" x="2038"/>
        <item m="1" x="4932"/>
        <item m="1" x="2040"/>
        <item m="1" x="2042"/>
        <item m="1" x="2041"/>
        <item m="1" x="2043"/>
        <item m="1" x="2044"/>
        <item m="1" x="2046"/>
        <item m="1" x="2045"/>
        <item m="1" x="2052"/>
        <item m="1" x="2121"/>
        <item m="1" x="2091"/>
        <item m="1" x="2001"/>
        <item m="1" x="2047"/>
        <item m="1" x="2067"/>
        <item x="888"/>
        <item m="1" x="2068"/>
        <item m="1" x="2069"/>
        <item m="1" x="2057"/>
        <item m="1" x="2058"/>
        <item m="1" x="2059"/>
        <item m="1" x="2333"/>
        <item x="481"/>
        <item x="1155"/>
        <item m="1" x="2334"/>
        <item m="1" x="2335"/>
        <item m="1" x="2336"/>
        <item m="1" x="2337"/>
        <item m="1" x="2338"/>
        <item x="379"/>
        <item x="13"/>
        <item m="1" x="2156"/>
        <item m="1" x="2269"/>
        <item m="1" x="2258"/>
        <item m="1" x="2259"/>
        <item m="1" x="1979"/>
        <item m="1" x="2122"/>
        <item m="1" x="2123"/>
        <item m="1" x="2124"/>
        <item m="1" x="2125"/>
        <item m="1" x="2183"/>
        <item m="1" x="2072"/>
        <item m="1" x="2073"/>
        <item m="1" x="2120"/>
        <item m="1" x="2117"/>
        <item x="11"/>
        <item x="135"/>
        <item m="1" x="2145"/>
        <item m="1" x="2146"/>
        <item m="1" x="2147"/>
        <item m="1" x="2148"/>
        <item m="1" x="2149"/>
        <item x="1229"/>
        <item m="1" x="2135"/>
        <item x="793"/>
        <item x="1378"/>
        <item m="1" x="2136"/>
        <item x="1294"/>
        <item m="1" x="2137"/>
        <item m="1" x="2138"/>
        <item m="1" x="2139"/>
        <item m="1" x="2140"/>
        <item m="1" x="2141"/>
        <item m="1" x="2142"/>
        <item m="1" x="2143"/>
        <item m="1" x="2144"/>
        <item m="1" x="2154"/>
        <item m="1" x="2128"/>
        <item m="1" x="2129"/>
        <item x="1639"/>
        <item m="1" x="2130"/>
        <item m="1" x="2155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4930"/>
        <item m="1" x="2284"/>
        <item m="1" x="2285"/>
        <item m="1" x="2304"/>
        <item m="1" x="2305"/>
        <item m="1" x="2306"/>
        <item m="1" x="2307"/>
        <item m="1" x="2308"/>
        <item m="1" x="2112"/>
        <item m="1" x="2113"/>
        <item m="1" x="2114"/>
        <item m="1" x="2115"/>
        <item x="1361"/>
        <item x="33"/>
        <item m="1" x="2159"/>
        <item m="1" x="2160"/>
        <item m="1" x="2161"/>
        <item m="1" x="2162"/>
        <item m="1" x="2163"/>
        <item m="1" x="2164"/>
        <item m="1" x="2297"/>
        <item m="1" x="2298"/>
        <item m="1" x="2299"/>
        <item x="791"/>
        <item m="1" x="2339"/>
        <item m="1" x="2340"/>
        <item m="1" x="2343"/>
        <item m="1" x="2342"/>
        <item m="1" x="2341"/>
        <item x="186"/>
        <item m="1" x="4929"/>
        <item m="1" x="2344"/>
        <item m="1" x="2345"/>
        <item m="1" x="2346"/>
        <item m="1" x="4928"/>
        <item x="194"/>
        <item m="1" x="2347"/>
        <item m="1" x="2348"/>
        <item m="1" x="2351"/>
        <item m="1" x="2352"/>
        <item m="1" x="2353"/>
        <item m="1" x="2354"/>
        <item m="1" x="2355"/>
        <item m="1" x="2350"/>
        <item m="1" x="2357"/>
        <item x="1872"/>
        <item m="1" x="2358"/>
        <item x="1236"/>
        <item x="943"/>
        <item x="1157"/>
        <item m="1" x="2359"/>
        <item m="1" x="2360"/>
        <item x="552"/>
        <item x="310"/>
        <item x="42"/>
        <item x="1587"/>
        <item m="1" x="2356"/>
        <item m="1" x="2349"/>
        <item x="534"/>
        <item x="189"/>
        <item x="582"/>
        <item m="1" x="2361"/>
        <item m="1" x="2362"/>
        <item x="95"/>
        <item m="1" x="2363"/>
        <item m="1" x="2364"/>
        <item m="1" x="2365"/>
        <item m="1" x="2366"/>
        <item m="1" x="2367"/>
        <item m="1" x="4927"/>
        <item x="747"/>
        <item m="1" x="2369"/>
        <item m="1" x="2370"/>
        <item x="97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4837"/>
        <item m="1" x="2386"/>
        <item m="1" x="2368"/>
        <item m="1" x="2371"/>
        <item x="911"/>
        <item m="1" x="2387"/>
        <item m="1" x="2388"/>
        <item x="1402"/>
        <item m="1" x="2393"/>
        <item m="1" x="2394"/>
        <item x="591"/>
        <item m="1" x="4926"/>
        <item x="1409"/>
        <item m="1" x="2385"/>
        <item m="1" x="2389"/>
        <item m="1" x="2390"/>
        <item m="1" x="2391"/>
        <item m="1" x="2372"/>
        <item x="294"/>
        <item x="1475"/>
        <item x="647"/>
        <item x="648"/>
        <item x="247"/>
        <item m="1" x="2392"/>
        <item m="1" x="2131"/>
        <item m="1" x="2132"/>
        <item m="1" x="2133"/>
        <item x="1773"/>
        <item m="1" x="2134"/>
        <item x="86"/>
        <item x="88"/>
        <item x="89"/>
        <item x="90"/>
        <item x="87"/>
        <item x="422"/>
        <item x="577"/>
        <item x="55"/>
        <item m="1" x="1974"/>
        <item x="1489"/>
        <item m="1" x="1969"/>
        <item m="1" x="1970"/>
        <item m="1" x="1971"/>
        <item m="1" x="1972"/>
        <item m="1" x="1973"/>
        <item x="0"/>
        <item m="1" x="1967"/>
        <item m="1" x="1968"/>
        <item m="1" x="2060"/>
        <item m="1" x="2061"/>
        <item m="1" x="2062"/>
        <item m="1" x="2063"/>
        <item m="1" x="2064"/>
        <item x="36"/>
        <item m="1" x="2051"/>
        <item m="1" x="1998"/>
        <item m="1" x="2050"/>
        <item m="1" x="2048"/>
        <item m="1" x="2049"/>
        <item m="1" x="2027"/>
        <item m="1" x="2028"/>
        <item m="1" x="2030"/>
        <item m="1" x="2031"/>
        <item m="1" x="2032"/>
        <item m="1" x="2033"/>
        <item m="1" x="2034"/>
        <item m="1" x="2035"/>
        <item m="1" x="2036"/>
        <item m="1" x="2024"/>
        <item m="1" x="1976"/>
        <item m="1" x="2025"/>
        <item m="1" x="2002"/>
        <item m="1" x="1994"/>
        <item m="1" x="1995"/>
        <item m="1" x="1996"/>
        <item m="1" x="1997"/>
        <item m="1" x="1982"/>
        <item m="1" x="1980"/>
        <item m="1" x="1977"/>
        <item m="1" x="2398"/>
        <item m="1" x="2399"/>
        <item x="413"/>
        <item m="1" x="2396"/>
        <item x="450"/>
        <item m="1" x="2397"/>
        <item m="1" x="2400"/>
        <item x="1918"/>
        <item m="1" x="2401"/>
        <item m="1" x="2402"/>
        <item m="1" x="2395"/>
        <item m="1" x="2421"/>
        <item x="1477"/>
        <item m="1" x="2403"/>
        <item m="1" x="2404"/>
        <item m="1" x="2405"/>
        <item m="1" x="4924"/>
        <item m="1" x="4925"/>
        <item m="1" x="2408"/>
        <item m="1" x="4919"/>
        <item m="1" x="4920"/>
        <item m="1" x="4921"/>
        <item m="1" x="4922"/>
        <item m="1" x="4923"/>
        <item m="1" x="2406"/>
        <item m="1" x="2407"/>
        <item m="1" x="4914"/>
        <item m="1" x="4915"/>
        <item m="1" x="4916"/>
        <item m="1" x="4917"/>
        <item m="1" x="491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x="137"/>
        <item m="1" x="2419"/>
        <item m="1" x="3607"/>
        <item m="1" x="2418"/>
        <item x="895"/>
        <item m="1" x="2422"/>
        <item m="1" x="2420"/>
        <item m="1" x="2428"/>
        <item x="313"/>
        <item x="837"/>
        <item x="1520"/>
        <item x="471"/>
        <item m="1" x="2423"/>
        <item m="1" x="2424"/>
        <item m="1" x="2425"/>
        <item x="475"/>
        <item m="1" x="2426"/>
        <item m="1" x="2427"/>
        <item m="1" x="2429"/>
        <item m="1" x="4913"/>
        <item m="1" x="2431"/>
        <item m="1" x="2430"/>
        <item m="1" x="2440"/>
        <item m="1" x="2441"/>
        <item m="1" x="4396"/>
        <item x="573"/>
        <item m="1" x="2439"/>
        <item m="1" x="2442"/>
        <item m="1" x="2432"/>
        <item m="1" x="2433"/>
        <item m="1" x="2434"/>
        <item m="1" x="2435"/>
        <item m="1" x="2436"/>
        <item x="983"/>
        <item m="1" x="2437"/>
        <item m="1" x="2438"/>
        <item m="1" x="2462"/>
        <item m="1" x="2460"/>
        <item x="110"/>
        <item x="272"/>
        <item m="1" x="2451"/>
        <item m="1" x="2452"/>
        <item x="1037"/>
        <item m="1" x="2453"/>
        <item x="124"/>
        <item m="1" x="2454"/>
        <item x="1528"/>
        <item m="1" x="2456"/>
        <item m="1" x="2457"/>
        <item m="1" x="2458"/>
        <item m="1" x="2459"/>
        <item m="1" x="2455"/>
        <item m="1" x="4886"/>
        <item m="1" x="2444"/>
        <item m="1" x="2445"/>
        <item m="1" x="2446"/>
        <item m="1" x="2447"/>
        <item m="1" x="2448"/>
        <item m="1" x="2449"/>
        <item m="1" x="2463"/>
        <item m="1" x="2461"/>
        <item m="1" x="2465"/>
        <item m="1" x="4912"/>
        <item m="1" x="2450"/>
        <item m="1" x="2443"/>
        <item m="1" x="2464"/>
        <item m="1" x="2466"/>
        <item x="839"/>
        <item m="1" x="2472"/>
        <item m="1" x="4909"/>
        <item m="1" x="4910"/>
        <item m="1" x="4911"/>
        <item m="1" x="3118"/>
        <item m="1" x="2471"/>
        <item m="1" x="2467"/>
        <item m="1" x="2468"/>
        <item m="1" x="2469"/>
        <item m="1" x="2470"/>
        <item m="1" x="2477"/>
        <item m="1" x="2473"/>
        <item m="1" x="2474"/>
        <item m="1" x="2475"/>
        <item m="1" x="2476"/>
        <item m="1" x="2485"/>
        <item m="1" x="2478"/>
        <item m="1" x="2479"/>
        <item m="1" x="2480"/>
        <item m="1" x="2481"/>
        <item m="1" x="2482"/>
        <item m="1" x="2483"/>
        <item m="1" x="2484"/>
        <item m="1" x="2495"/>
        <item m="1" x="2486"/>
        <item m="1" x="2487"/>
        <item x="1779"/>
        <item m="1" x="3604"/>
        <item m="1" x="2489"/>
        <item m="1" x="2490"/>
        <item x="1426"/>
        <item x="1427"/>
        <item m="1" x="2491"/>
        <item m="1" x="4908"/>
        <item x="21"/>
        <item x="22"/>
        <item m="1" x="2492"/>
        <item m="1" x="2493"/>
        <item x="1422"/>
        <item x="1423"/>
        <item x="1909"/>
        <item x="1787"/>
        <item x="1432"/>
        <item x="1424"/>
        <item m="1" x="2496"/>
        <item m="1" x="2488"/>
        <item m="1" x="2494"/>
        <item m="1" x="2497"/>
        <item m="1" x="2498"/>
        <item m="1" x="2513"/>
        <item m="1" x="2502"/>
        <item m="1" x="2503"/>
        <item m="1" x="2504"/>
        <item m="1" x="2505"/>
        <item m="1" x="2506"/>
        <item m="1" x="2507"/>
        <item m="1" x="2508"/>
        <item m="1" x="2509"/>
        <item x="113"/>
        <item x="111"/>
        <item m="1" x="2511"/>
        <item m="1" x="2512"/>
        <item m="1" x="2514"/>
        <item m="1" x="2520"/>
        <item m="1" x="2521"/>
        <item m="1" x="2522"/>
        <item m="1" x="4903"/>
        <item m="1" x="4904"/>
        <item m="1" x="4905"/>
        <item m="1" x="4906"/>
        <item m="1" x="4907"/>
        <item m="1" x="2523"/>
        <item m="1" x="2515"/>
        <item m="1" x="2516"/>
        <item m="1" x="2517"/>
        <item m="1" x="2518"/>
        <item m="1" x="2519"/>
        <item m="1" x="2499"/>
        <item m="1" x="2510"/>
        <item x="434"/>
        <item m="1" x="2500"/>
        <item m="1" x="2501"/>
        <item x="538"/>
        <item x="1540"/>
        <item m="1" x="4902"/>
        <item m="1" x="4901"/>
        <item m="1" x="2524"/>
        <item m="1" x="2549"/>
        <item m="1" x="2533"/>
        <item m="1" x="2534"/>
        <item m="1" x="2535"/>
        <item x="373"/>
        <item m="1" x="2536"/>
        <item m="1" x="2537"/>
        <item m="1" x="2538"/>
        <item m="1" x="4900"/>
        <item m="1" x="2558"/>
        <item m="1" x="2539"/>
        <item m="1" x="2543"/>
        <item m="1" x="2544"/>
        <item m="1" x="2545"/>
        <item m="1" x="2546"/>
        <item m="1" x="2547"/>
        <item m="1" x="2525"/>
        <item m="1" x="2526"/>
        <item m="1" x="2527"/>
        <item m="1" x="2528"/>
        <item m="1" x="2529"/>
        <item m="1" x="2548"/>
        <item m="1" x="2540"/>
        <item m="1" x="2541"/>
        <item m="1" x="2542"/>
        <item x="306"/>
        <item m="1" x="2530"/>
        <item m="1" x="2531"/>
        <item m="1" x="2532"/>
        <item m="1" x="2552"/>
        <item m="1" x="2553"/>
        <item m="1" x="2554"/>
        <item m="1" x="2555"/>
        <item m="1" x="2556"/>
        <item m="1" x="2557"/>
        <item m="1" x="2559"/>
        <item m="1" x="2560"/>
        <item m="1" x="3277"/>
        <item m="1" x="3117"/>
        <item m="1" x="2561"/>
        <item x="1527"/>
        <item x="123"/>
        <item x="1529"/>
        <item m="1" x="2550"/>
        <item m="1" x="2551"/>
        <item m="1" x="2572"/>
        <item m="1" x="2562"/>
        <item m="1" x="2563"/>
        <item x="861"/>
        <item m="1" x="2564"/>
        <item m="1" x="2565"/>
        <item m="1" x="2566"/>
        <item m="1" x="2567"/>
        <item m="1" x="2568"/>
        <item m="1" x="2586"/>
        <item m="1" x="2587"/>
        <item m="1" x="2588"/>
        <item m="1" x="2589"/>
        <item m="1" x="2590"/>
        <item m="1" x="2591"/>
        <item m="1" x="2569"/>
        <item m="1" x="2570"/>
        <item m="1" x="2571"/>
        <item m="1" x="2584"/>
        <item m="1" x="2585"/>
        <item x="309"/>
        <item m="1" x="2592"/>
        <item m="1" x="2593"/>
        <item m="1" x="2594"/>
        <item m="1" x="2595"/>
        <item x="556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96"/>
        <item m="1" x="2603"/>
        <item m="1" x="2597"/>
        <item x="1326"/>
        <item m="1" x="2598"/>
        <item m="1" x="2599"/>
        <item m="1" x="2600"/>
        <item m="1" x="2601"/>
        <item m="1" x="2602"/>
        <item x="600"/>
        <item x="166"/>
        <item x="1697"/>
        <item x="116"/>
        <item x="16"/>
        <item x="7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x="1603"/>
        <item m="1" x="2613"/>
        <item m="1" x="2617"/>
        <item m="1" x="2614"/>
        <item m="1" x="2615"/>
        <item m="1" x="2616"/>
        <item x="321"/>
        <item x="193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31"/>
        <item m="1" x="2632"/>
        <item m="1" x="2633"/>
        <item m="1" x="2634"/>
        <item m="1" x="2635"/>
        <item m="1" x="2627"/>
        <item x="1699"/>
        <item x="549"/>
        <item x="1642"/>
        <item x="1698"/>
        <item m="1" x="2628"/>
        <item m="1" x="2629"/>
        <item x="314"/>
        <item x="841"/>
        <item m="1" x="2630"/>
        <item m="1" x="2652"/>
        <item m="1" x="2653"/>
        <item m="1" x="2654"/>
        <item m="1" x="2655"/>
        <item m="1" x="2656"/>
        <item m="1" x="2646"/>
        <item m="1" x="2647"/>
        <item m="1" x="2648"/>
        <item m="1" x="2649"/>
        <item m="1" x="2650"/>
        <item m="1" x="2651"/>
        <item x="1038"/>
        <item x="1534"/>
        <item x="560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57"/>
        <item m="1" x="2658"/>
        <item m="1" x="4899"/>
        <item m="1" x="2659"/>
        <item m="1" x="2660"/>
        <item m="1" x="2661"/>
        <item m="1" x="2662"/>
        <item m="1" x="4897"/>
        <item m="1" x="4898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4"/>
        <item m="1" x="2675"/>
        <item m="1" x="2676"/>
        <item m="1" x="2677"/>
        <item m="1" x="2678"/>
        <item m="1" x="2679"/>
        <item m="1" x="2672"/>
        <item m="1" x="2673"/>
        <item m="1" x="2680"/>
        <item x="104"/>
        <item m="1" x="2681"/>
        <item m="1" x="4896"/>
        <item m="1" x="4895"/>
        <item m="1" x="2682"/>
        <item m="1" x="2683"/>
        <item m="1" x="2693"/>
        <item m="1" x="2694"/>
        <item m="1" x="2695"/>
        <item m="1" x="2696"/>
        <item x="200"/>
        <item m="1" x="2697"/>
        <item m="1" x="2692"/>
        <item m="1" x="2698"/>
        <item m="1" x="2699"/>
        <item m="1" x="2700"/>
        <item x="46"/>
        <item x="348"/>
        <item m="1" x="2684"/>
        <item x="50"/>
        <item m="1" x="2685"/>
        <item m="1" x="4834"/>
        <item x="53"/>
        <item m="1" x="2686"/>
        <item x="52"/>
        <item m="1" x="2687"/>
        <item m="1" x="2688"/>
        <item m="1" x="2689"/>
        <item x="49"/>
        <item x="48"/>
        <item x="1932"/>
        <item m="1" x="2690"/>
        <item m="1" x="2701"/>
        <item m="1" x="2702"/>
        <item m="1" x="2691"/>
        <item m="1" x="2707"/>
        <item m="1" x="2708"/>
        <item m="1" x="2709"/>
        <item m="1" x="2703"/>
        <item m="1" x="2704"/>
        <item m="1" x="2705"/>
        <item m="1" x="2706"/>
        <item x="1064"/>
        <item x="1060"/>
        <item x="800"/>
        <item x="1062"/>
        <item m="1" x="2710"/>
        <item m="1" x="2711"/>
        <item m="1" x="2712"/>
        <item m="1" x="2715"/>
        <item m="1" x="2716"/>
        <item m="1" x="2717"/>
        <item m="1" x="2718"/>
        <item m="1" x="2719"/>
        <item m="1" x="2720"/>
        <item m="1" x="2721"/>
        <item m="1" x="2722"/>
        <item x="1917"/>
        <item m="1" x="2723"/>
        <item m="1" x="2724"/>
        <item m="1" x="2725"/>
        <item m="1" x="2726"/>
        <item m="1" x="2727"/>
        <item m="1" x="2728"/>
        <item m="1" x="2729"/>
        <item m="1" x="2713"/>
        <item m="1" x="2714"/>
        <item x="112"/>
        <item m="1" x="2733"/>
        <item m="1" x="2734"/>
        <item m="1" x="2730"/>
        <item m="1" x="2731"/>
        <item m="1" x="2732"/>
        <item m="1" x="2735"/>
        <item m="1" x="2736"/>
        <item m="1" x="2737"/>
        <item m="1" x="2738"/>
        <item m="1" x="2739"/>
        <item m="1" x="2740"/>
        <item m="1" x="2741"/>
        <item m="1" x="2749"/>
        <item m="1" x="2750"/>
        <item m="1" x="2751"/>
        <item x="23"/>
        <item x="503"/>
        <item m="1" x="2742"/>
        <item x="60"/>
        <item x="741"/>
        <item x="1066"/>
        <item m="1" x="2743"/>
        <item x="1882"/>
        <item x="414"/>
        <item x="510"/>
        <item m="1" x="2744"/>
        <item m="1" x="2745"/>
        <item m="1" x="2746"/>
        <item m="1" x="2747"/>
        <item m="1" x="2748"/>
        <item m="1" x="2752"/>
        <item m="1" x="2754"/>
        <item m="1" x="4893"/>
        <item m="1" x="2755"/>
        <item m="1" x="2769"/>
        <item x="629"/>
        <item x="141"/>
        <item m="1" x="2756"/>
        <item x="139"/>
        <item m="1" x="2759"/>
        <item m="1" x="2760"/>
        <item m="1" x="2761"/>
        <item m="1" x="2762"/>
        <item x="105"/>
        <item m="1" x="2763"/>
        <item m="1" x="2764"/>
        <item m="1" x="2765"/>
        <item m="1" x="2766"/>
        <item m="1" x="2767"/>
        <item m="1" x="2768"/>
        <item m="1" x="2758"/>
        <item x="504"/>
        <item m="1" x="2757"/>
        <item x="1825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4894"/>
        <item m="1" x="2788"/>
        <item m="1" x="2789"/>
        <item m="1" x="2790"/>
        <item x="1674"/>
        <item m="1" x="2791"/>
        <item m="1" x="2792"/>
        <item m="1" x="2793"/>
        <item x="505"/>
        <item x="59"/>
        <item m="1" x="2787"/>
        <item m="1" x="2794"/>
        <item m="1" x="2753"/>
        <item m="1" x="2802"/>
        <item m="1" x="2801"/>
        <item m="1" x="2805"/>
        <item m="1" x="2795"/>
        <item m="1" x="2796"/>
        <item m="1" x="2803"/>
        <item m="1" x="2804"/>
        <item x="697"/>
        <item m="1" x="4892"/>
        <item m="1" x="2797"/>
        <item m="1" x="2798"/>
        <item m="1" x="2799"/>
        <item m="1" x="2800"/>
        <item m="1" x="2816"/>
        <item m="1" x="2817"/>
        <item x="154"/>
        <item m="1" x="2818"/>
        <item m="1" x="2819"/>
        <item x="1005"/>
        <item x="155"/>
        <item x="156"/>
        <item x="159"/>
        <item x="158"/>
        <item x="160"/>
        <item x="1004"/>
        <item m="1" x="2807"/>
        <item x="404"/>
        <item m="1" x="2808"/>
        <item m="1" x="2809"/>
        <item m="1" x="2810"/>
        <item m="1" x="2811"/>
        <item m="1" x="2812"/>
        <item m="1" x="2813"/>
        <item m="1" x="2814"/>
        <item m="1" x="2815"/>
        <item m="1" x="2806"/>
        <item m="1" x="2823"/>
        <item m="1" x="2820"/>
        <item m="1" x="2822"/>
        <item m="1" x="4891"/>
        <item m="1" x="2821"/>
        <item m="1" x="2824"/>
        <item m="1" x="2835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x="863"/>
        <item m="1" x="2834"/>
        <item m="1" x="2836"/>
        <item m="1" x="2837"/>
        <item m="1" x="2838"/>
        <item m="1" x="2839"/>
        <item m="1" x="2840"/>
        <item x="1233"/>
        <item m="1" x="2841"/>
        <item m="1" x="2848"/>
        <item m="1" x="2846"/>
        <item m="1" x="2847"/>
        <item m="1" x="4890"/>
        <item m="1" x="2842"/>
        <item m="1" x="2843"/>
        <item m="1" x="2844"/>
        <item m="1" x="2845"/>
        <item m="1" x="2851"/>
        <item m="1" x="2852"/>
        <item m="1" x="4889"/>
        <item m="1" x="2849"/>
        <item m="1" x="2850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5"/>
        <item m="1" x="2866"/>
        <item m="1" x="2867"/>
        <item m="1" x="2868"/>
        <item m="1" x="2869"/>
        <item m="1" x="2870"/>
        <item m="1" x="2871"/>
        <item m="1" x="2864"/>
        <item x="787"/>
        <item x="1499"/>
        <item m="1" x="2880"/>
        <item m="1" x="2874"/>
        <item m="1" x="2878"/>
        <item x="142"/>
        <item m="1" x="2872"/>
        <item m="1" x="2873"/>
        <item m="1" x="2881"/>
        <item m="1" x="2882"/>
        <item x="222"/>
        <item x="1215"/>
        <item m="1" x="2883"/>
        <item x="790"/>
        <item m="1" x="2884"/>
        <item m="1" x="2887"/>
        <item m="1" x="2888"/>
        <item m="1" x="2875"/>
        <item m="1" x="2876"/>
        <item m="1" x="2877"/>
        <item m="1" x="2879"/>
        <item m="1" x="2889"/>
        <item m="1" x="2890"/>
        <item m="1" x="2891"/>
        <item m="1" x="2894"/>
        <item m="1" x="2895"/>
        <item m="1" x="2896"/>
        <item m="1" x="2897"/>
        <item m="1" x="2898"/>
        <item m="1" x="2899"/>
        <item m="1" x="2900"/>
        <item m="1" x="2892"/>
        <item m="1" x="2893"/>
        <item m="1" x="2902"/>
        <item m="1" x="2903"/>
        <item m="1" x="2904"/>
        <item x="1327"/>
        <item m="1" x="2901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x="820"/>
        <item m="1" x="2924"/>
        <item m="1" x="2925"/>
        <item m="1" x="2926"/>
        <item x="810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9"/>
        <item m="1" x="2936"/>
        <item m="1" x="2937"/>
        <item m="1" x="2938"/>
        <item m="1" x="2940"/>
        <item x="1121"/>
        <item m="1" x="2952"/>
        <item m="1" x="2953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x="39"/>
        <item m="1" x="2954"/>
        <item m="1" x="295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2965"/>
        <item m="1" x="2997"/>
        <item m="1" x="2998"/>
        <item m="1" x="2999"/>
        <item m="1" x="3000"/>
        <item m="1" x="3001"/>
        <item m="1" x="3002"/>
        <item m="1" x="2959"/>
        <item m="1" x="2960"/>
        <item m="1" x="2961"/>
        <item m="1" x="2962"/>
        <item x="865"/>
        <item m="1" x="2963"/>
        <item m="1" x="2964"/>
        <item x="1225"/>
        <item m="1" x="3003"/>
        <item m="1" x="3004"/>
        <item m="1" x="3005"/>
        <item m="1" x="2958"/>
        <item m="1" x="2966"/>
        <item m="1" x="2967"/>
        <item m="1" x="4882"/>
        <item m="1" x="2968"/>
        <item m="1" x="2969"/>
        <item m="1" x="2970"/>
        <item m="1" x="2971"/>
        <item m="1" x="2990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4883"/>
        <item m="1" x="4884"/>
        <item m="1" x="2987"/>
        <item m="1" x="2988"/>
        <item m="1" x="2989"/>
        <item m="1" x="2991"/>
        <item m="1" x="2992"/>
        <item m="1" x="2993"/>
        <item m="1" x="2994"/>
        <item m="1" x="2995"/>
        <item m="1" x="2996"/>
        <item m="1" x="2956"/>
        <item m="1" x="2957"/>
        <item x="722"/>
        <item x="724"/>
        <item m="1" x="3018"/>
        <item m="1" x="3019"/>
        <item m="1" x="3020"/>
        <item x="723"/>
        <item m="1" x="3040"/>
        <item m="1" x="3041"/>
        <item m="1" x="3042"/>
        <item m="1" x="3043"/>
        <item m="1" x="3044"/>
        <item m="1" x="3045"/>
        <item m="1" x="3029"/>
        <item m="1" x="3027"/>
        <item m="1" x="3028"/>
        <item x="56"/>
        <item m="1" x="3030"/>
        <item x="590"/>
        <item x="1001"/>
        <item m="1" x="3031"/>
        <item x="999"/>
        <item x="1262"/>
        <item m="1" x="2972"/>
        <item m="1" x="3032"/>
        <item m="1" x="3033"/>
        <item m="1" x="3034"/>
        <item m="1" x="3039"/>
        <item m="1" x="3035"/>
        <item m="1" x="3036"/>
        <item m="1" x="3037"/>
        <item m="1" x="3038"/>
        <item m="1" x="4888"/>
        <item m="1" x="4887"/>
        <item m="1" x="3021"/>
        <item m="1" x="3022"/>
        <item m="1" x="3023"/>
        <item m="1" x="3024"/>
        <item m="1" x="3025"/>
        <item m="1" x="3026"/>
        <item m="1" x="3062"/>
        <item m="1" x="3063"/>
        <item m="1" x="3064"/>
        <item m="1" x="3065"/>
        <item x="295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78"/>
        <item m="1" x="3070"/>
        <item m="1" x="3071"/>
        <item m="1" x="3072"/>
        <item m="1" x="3073"/>
        <item m="1" x="3074"/>
        <item m="1" x="3066"/>
        <item m="1" x="3067"/>
        <item m="1" x="3077"/>
        <item m="1" x="3061"/>
        <item x="94"/>
        <item x="811"/>
        <item m="1" x="3046"/>
        <item m="1" x="3048"/>
        <item m="1" x="3047"/>
        <item m="1" x="3068"/>
        <item m="1" x="3069"/>
        <item m="1" x="3075"/>
        <item m="1" x="3076"/>
        <item m="1" x="3084"/>
        <item m="1" x="3079"/>
        <item m="1" x="3083"/>
        <item m="1" x="3085"/>
        <item m="1" x="3086"/>
        <item m="1" x="3080"/>
        <item m="1" x="3081"/>
        <item m="1" x="3082"/>
        <item m="1" x="3108"/>
        <item m="1" x="3113"/>
        <item m="1" x="3114"/>
        <item m="1" x="3115"/>
        <item m="1" x="3088"/>
        <item m="1" x="3089"/>
        <item m="1" x="3090"/>
        <item m="1" x="3091"/>
        <item m="1" x="3092"/>
        <item m="1" x="3093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11"/>
        <item m="1" x="3112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094"/>
        <item m="1" x="3095"/>
        <item m="1" x="3164"/>
        <item m="1" x="3165"/>
        <item m="1" x="3167"/>
        <item m="1" x="3116"/>
        <item m="1" x="3109"/>
        <item m="1" x="4885"/>
        <item m="1" x="3110"/>
        <item m="1" x="3137"/>
        <item m="1" x="3138"/>
        <item m="1" x="3139"/>
        <item m="1" x="3140"/>
        <item m="1" x="3141"/>
        <item m="1" x="3142"/>
        <item m="1" x="3143"/>
        <item m="1" x="3144"/>
        <item m="1" x="3136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8"/>
        <item m="1" x="3166"/>
        <item m="1" x="3131"/>
        <item m="1" x="3132"/>
        <item m="1" x="3133"/>
        <item m="1" x="3134"/>
        <item m="1" x="3135"/>
        <item m="1" x="3169"/>
        <item m="1" x="3177"/>
        <item m="1" x="3178"/>
        <item m="1" x="3179"/>
        <item m="1" x="3180"/>
        <item m="1" x="3181"/>
        <item m="1" x="3176"/>
        <item m="1" x="3170"/>
        <item m="1" x="3171"/>
        <item m="1" x="3172"/>
        <item m="1" x="3173"/>
        <item m="1" x="3174"/>
        <item m="1" x="3175"/>
        <item m="1" x="3183"/>
        <item m="1" x="3182"/>
        <item m="1" x="3184"/>
        <item m="1" x="3185"/>
        <item x="69"/>
        <item m="1" x="3198"/>
        <item m="1" x="3186"/>
        <item m="1" x="3187"/>
        <item m="1" x="3188"/>
        <item x="115"/>
        <item x="561"/>
        <item m="1" x="3190"/>
        <item m="1" x="3191"/>
        <item x="596"/>
        <item m="1" x="3192"/>
        <item x="256"/>
        <item x="257"/>
        <item m="1" x="3193"/>
        <item m="1" x="3194"/>
        <item m="1" x="3195"/>
        <item m="1" x="3196"/>
        <item m="1" x="3197"/>
        <item m="1" x="4881"/>
        <item m="1" x="3215"/>
        <item m="1" x="3216"/>
        <item m="1" x="3270"/>
        <item m="1" x="3209"/>
        <item m="1" x="3210"/>
        <item m="1" x="3211"/>
        <item m="1" x="3212"/>
        <item m="1" x="3213"/>
        <item m="1" x="3214"/>
        <item m="1" x="3217"/>
        <item m="1" x="3218"/>
        <item m="1" x="3204"/>
        <item m="1" x="3205"/>
        <item m="1" x="3206"/>
        <item m="1" x="3207"/>
        <item m="1" x="3208"/>
        <item m="1" x="3220"/>
        <item m="1" x="3199"/>
        <item m="1" x="3200"/>
        <item m="1" x="3201"/>
        <item m="1" x="3202"/>
        <item m="1" x="3203"/>
        <item m="1" x="3219"/>
        <item m="1" x="3221"/>
        <item m="1" x="3222"/>
        <item m="1" x="3225"/>
        <item m="1" x="3226"/>
        <item m="1" x="3227"/>
        <item x="695"/>
        <item m="1" x="3223"/>
        <item x="468"/>
        <item x="47"/>
        <item m="1" x="3481"/>
        <item m="1" x="4877"/>
        <item m="1" x="4880"/>
        <item m="1" x="4879"/>
        <item m="1" x="3228"/>
        <item m="1" x="4878"/>
        <item m="1" x="3224"/>
        <item m="1" x="3229"/>
        <item m="1" x="3230"/>
        <item m="1" x="4876"/>
        <item m="1" x="3232"/>
        <item m="1" x="3618"/>
        <item m="1" x="3087"/>
        <item m="1" x="3233"/>
        <item m="1" x="3234"/>
        <item m="1" x="3235"/>
        <item m="1" x="3236"/>
        <item m="1" x="3237"/>
        <item m="1" x="3238"/>
        <item m="1" x="3239"/>
        <item m="1" x="3240"/>
        <item m="1" x="3242"/>
        <item m="1" x="3243"/>
        <item m="1" x="3342"/>
        <item m="1" x="3241"/>
        <item x="1018"/>
        <item m="1" x="3249"/>
        <item m="1" x="3250"/>
        <item m="1" x="3251"/>
        <item m="1" x="3244"/>
        <item m="1" x="3245"/>
        <item m="1" x="3246"/>
        <item m="1" x="3247"/>
        <item m="1" x="3248"/>
        <item m="1" x="3252"/>
        <item m="1" x="3253"/>
        <item x="1124"/>
        <item x="109"/>
        <item m="1" x="3254"/>
        <item x="301"/>
        <item x="225"/>
        <item m="1" x="3255"/>
        <item m="1" x="3256"/>
        <item m="1" x="3257"/>
        <item m="1" x="3258"/>
        <item m="1" x="3259"/>
        <item m="1" x="3260"/>
        <item x="318"/>
        <item m="1" x="3261"/>
        <item x="319"/>
        <item m="1" x="3262"/>
        <item m="1" x="3263"/>
        <item m="1" x="3264"/>
        <item m="1" x="3265"/>
        <item m="1" x="3271"/>
        <item m="1" x="3272"/>
        <item m="1" x="3273"/>
        <item m="1" x="3274"/>
        <item m="1" x="3275"/>
        <item m="1" x="3276"/>
        <item m="1" x="3266"/>
        <item m="1" x="3267"/>
        <item m="1" x="3268"/>
        <item m="1" x="3269"/>
        <item m="1" x="3279"/>
        <item m="1" x="3280"/>
        <item m="1" x="3281"/>
        <item m="1" x="3282"/>
        <item m="1" x="3283"/>
        <item m="1" x="3287"/>
        <item m="1" x="3288"/>
        <item m="1" x="3289"/>
        <item m="1" x="3284"/>
        <item m="1" x="3285"/>
        <item x="789"/>
        <item m="1" x="3286"/>
        <item m="1" x="3290"/>
        <item x="1766"/>
        <item m="1" x="3291"/>
        <item x="424"/>
        <item x="423"/>
        <item m="1" x="3292"/>
        <item m="1" x="3293"/>
        <item m="1" x="3294"/>
        <item m="1" x="3300"/>
        <item m="1" x="3278"/>
        <item m="1" x="3297"/>
        <item m="1" x="3295"/>
        <item m="1" x="3296"/>
        <item m="1" x="3298"/>
        <item m="1" x="3299"/>
        <item m="1" x="3306"/>
        <item m="1" x="3302"/>
        <item m="1" x="3303"/>
        <item m="1" x="3304"/>
        <item m="1" x="3305"/>
        <item m="1" x="3307"/>
        <item m="1" x="3301"/>
        <item m="1" x="3309"/>
        <item m="1" x="3308"/>
        <item x="344"/>
        <item m="1" x="3333"/>
        <item m="1" x="3319"/>
        <item m="1" x="3320"/>
        <item m="1" x="3321"/>
        <item m="1" x="3322"/>
        <item m="1" x="3323"/>
        <item m="1" x="3324"/>
        <item m="1" x="3326"/>
        <item m="1" x="3327"/>
        <item m="1" x="3328"/>
        <item m="1" x="3329"/>
        <item m="1" x="3330"/>
        <item m="1" x="3331"/>
        <item m="1" x="3325"/>
        <item m="1" x="3318"/>
        <item m="1" x="3332"/>
        <item m="1" x="3310"/>
        <item m="1" x="3334"/>
        <item m="1" x="3311"/>
        <item x="1888"/>
        <item m="1" x="3312"/>
        <item m="1" x="3313"/>
        <item m="1" x="3314"/>
        <item m="1" x="3315"/>
        <item x="96"/>
        <item x="98"/>
        <item m="1" x="3316"/>
        <item m="1" x="3317"/>
        <item x="1068"/>
        <item x="1400"/>
        <item x="61"/>
        <item m="1" x="3335"/>
        <item m="1" x="3336"/>
        <item m="1" x="3337"/>
        <item m="1" x="3343"/>
        <item m="1" x="3339"/>
        <item m="1" x="3340"/>
        <item m="1" x="3338"/>
        <item m="1" x="3341"/>
        <item m="1" x="3344"/>
        <item m="1" x="3345"/>
        <item x="1638"/>
        <item m="1" x="3346"/>
        <item m="1" x="3347"/>
        <item m="1" x="3348"/>
        <item m="1" x="3350"/>
        <item m="1" x="3349"/>
        <item m="1" x="3351"/>
        <item m="1" x="3364"/>
        <item m="1" x="3365"/>
        <item m="1" x="3361"/>
        <item m="1" x="3362"/>
        <item m="1" x="3363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74"/>
        <item m="1" x="3375"/>
        <item m="1" x="3376"/>
        <item x="744"/>
        <item m="1" x="3369"/>
        <item m="1" x="3370"/>
        <item m="1" x="3371"/>
        <item m="1" x="3372"/>
        <item m="1" x="3373"/>
        <item m="1" x="3384"/>
        <item m="1" x="3381"/>
        <item m="1" x="1940"/>
        <item m="1" x="3378"/>
        <item m="1" x="3382"/>
        <item m="1" x="3383"/>
        <item m="1" x="3380"/>
        <item m="1" x="3379"/>
        <item m="1" x="3231"/>
        <item m="1" x="3377"/>
        <item m="1" x="3388"/>
        <item m="1" x="3387"/>
        <item m="1" x="3385"/>
        <item x="340"/>
        <item m="1" x="3386"/>
        <item m="1" x="3392"/>
        <item m="1" x="3393"/>
        <item m="1" x="3394"/>
        <item m="1" x="3395"/>
        <item x="1183"/>
        <item x="1182"/>
        <item x="1181"/>
        <item x="437"/>
        <item m="1" x="4875"/>
        <item m="1" x="3391"/>
        <item m="1" x="3400"/>
        <item m="1" x="3401"/>
        <item m="1" x="3389"/>
        <item m="1" x="3390"/>
        <item m="1" x="3402"/>
        <item m="1" x="3403"/>
        <item m="1" x="3396"/>
        <item m="1" x="3397"/>
        <item m="1" x="3398"/>
        <item m="1" x="3399"/>
        <item m="1" x="3428"/>
        <item m="1" x="3429"/>
        <item m="1" x="3430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x="1500"/>
        <item m="1" x="3412"/>
        <item m="1" x="4874"/>
        <item m="1" x="3407"/>
        <item x="595"/>
        <item x="1320"/>
        <item m="1" x="3406"/>
        <item m="1" x="3413"/>
        <item m="1" x="3414"/>
        <item m="1" x="3415"/>
        <item m="1" x="3416"/>
        <item m="1" x="3417"/>
        <item m="1" x="3418"/>
        <item x="776"/>
        <item m="1" x="3409"/>
        <item m="1" x="3410"/>
        <item m="1" x="3411"/>
        <item m="1" x="3408"/>
        <item m="1" x="3439"/>
        <item m="1" x="3437"/>
        <item m="1" x="3431"/>
        <item m="1" x="3432"/>
        <item m="1" x="3433"/>
        <item m="1" x="3434"/>
        <item m="1" x="3435"/>
        <item m="1" x="3436"/>
        <item x="81"/>
        <item m="1" x="3438"/>
        <item x="199"/>
        <item x="539"/>
        <item m="1" x="3448"/>
        <item m="1" x="3449"/>
        <item m="1" x="3366"/>
        <item m="1" x="3367"/>
        <item m="1" x="3368"/>
        <item m="1" x="3450"/>
        <item m="1" x="3451"/>
        <item m="1" x="3452"/>
        <item x="1331"/>
        <item x="62"/>
        <item x="584"/>
        <item m="1" x="3440"/>
        <item m="1" x="3441"/>
        <item m="1" x="3443"/>
        <item m="1" x="3444"/>
        <item m="1" x="3445"/>
        <item m="1" x="3446"/>
        <item m="1" x="3442"/>
        <item m="1" x="3456"/>
        <item m="1" x="3457"/>
        <item m="1" x="3458"/>
        <item m="1" x="3459"/>
        <item m="1" x="3447"/>
        <item m="1" x="3465"/>
        <item m="1" x="3466"/>
        <item m="1" x="3453"/>
        <item m="1" x="3454"/>
        <item m="1" x="3455"/>
        <item m="1" x="3405"/>
        <item m="1" x="3463"/>
        <item m="1" x="3464"/>
        <item m="1" x="3460"/>
        <item m="1" x="3461"/>
        <item m="1" x="3473"/>
        <item x="838"/>
        <item m="1" x="3475"/>
        <item m="1" x="3476"/>
        <item m="1" x="3477"/>
        <item m="1" x="3478"/>
        <item m="1" x="3479"/>
        <item m="1" x="3462"/>
        <item m="1" x="3480"/>
        <item m="1" x="3472"/>
        <item x="617"/>
        <item m="1" x="3467"/>
        <item m="1" x="3468"/>
        <item x="1578"/>
        <item m="1" x="3469"/>
        <item m="1" x="3470"/>
        <item m="1" x="3474"/>
        <item m="1" x="3471"/>
        <item m="1" x="3482"/>
        <item m="1" x="3483"/>
        <item m="1" x="3484"/>
        <item x="1792"/>
        <item m="1" x="3485"/>
        <item m="1" x="3486"/>
        <item m="1" x="3487"/>
        <item m="1" x="3490"/>
        <item m="1" x="3491"/>
        <item m="1" x="3492"/>
        <item m="1" x="3493"/>
        <item m="1" x="3494"/>
        <item m="1" x="4869"/>
        <item m="1" x="4870"/>
        <item m="1" x="4871"/>
        <item m="1" x="4872"/>
        <item m="1" x="4873"/>
        <item m="1" x="3488"/>
        <item m="1" x="3489"/>
        <item x="451"/>
        <item m="1" x="3508"/>
        <item m="1" x="3509"/>
        <item m="1" x="3510"/>
        <item m="1" x="3511"/>
        <item m="1" x="3512"/>
        <item m="1" x="3513"/>
        <item x="1522"/>
        <item m="1" x="3514"/>
        <item m="1" x="3495"/>
        <item m="1" x="3496"/>
        <item m="1" x="3497"/>
        <item m="1" x="3498"/>
        <item m="1" x="3499"/>
        <item m="1" x="3500"/>
        <item m="1" x="3501"/>
        <item x="1059"/>
        <item x="329"/>
        <item m="1" x="3502"/>
        <item m="1" x="3503"/>
        <item m="1" x="3504"/>
        <item m="1" x="3505"/>
        <item m="1" x="3506"/>
        <item m="1" x="3507"/>
        <item m="1" x="3538"/>
        <item m="1" x="3539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25"/>
        <item x="114"/>
        <item x="132"/>
        <item x="129"/>
        <item x="8"/>
        <item x="1211"/>
        <item m="1" x="3526"/>
        <item x="851"/>
        <item x="264"/>
        <item m="1" x="3527"/>
        <item x="263"/>
        <item m="1" x="3537"/>
        <item m="1" x="3518"/>
        <item m="1" x="3519"/>
        <item m="1" x="3520"/>
        <item m="1" x="3521"/>
        <item m="1" x="3522"/>
        <item m="1" x="3523"/>
        <item m="1" x="3524"/>
        <item m="1" x="3515"/>
        <item m="1" x="3516"/>
        <item m="1" x="3517"/>
        <item m="1" x="3540"/>
        <item m="1" x="3541"/>
        <item x="788"/>
        <item m="1" x="3552"/>
        <item m="1" x="3556"/>
        <item m="1" x="3557"/>
        <item m="1" x="3558"/>
        <item m="1" x="3559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x="778"/>
        <item x="1881"/>
        <item m="1" x="3551"/>
        <item m="1" x="3554"/>
        <item m="1" x="3555"/>
        <item x="302"/>
        <item m="1" x="3553"/>
        <item m="1" x="3574"/>
        <item m="1" x="3575"/>
        <item m="1" x="3576"/>
        <item m="1" x="3568"/>
        <item m="1" x="3569"/>
        <item m="1" x="3573"/>
        <item m="1" x="3577"/>
        <item m="1" x="3570"/>
        <item m="1" x="3571"/>
        <item m="1" x="3572"/>
        <item m="1" x="3560"/>
        <item m="1" x="3561"/>
        <item m="1" x="4868"/>
        <item m="1" x="3562"/>
        <item m="1" x="3563"/>
        <item m="1" x="3564"/>
        <item m="1" x="3565"/>
        <item m="1" x="3566"/>
        <item m="1" x="3567"/>
        <item m="1" x="3579"/>
        <item x="702"/>
        <item m="1" x="3580"/>
        <item m="1" x="3581"/>
        <item m="1" x="3582"/>
        <item m="1" x="3583"/>
        <item m="1" x="3584"/>
        <item m="1" x="4866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7"/>
        <item m="1" x="3594"/>
        <item m="1" x="3600"/>
        <item m="1" x="3601"/>
        <item m="1" x="4867"/>
        <item x="226"/>
        <item m="1" x="3595"/>
        <item m="1" x="3596"/>
        <item m="1" x="3598"/>
        <item m="1" x="3599"/>
        <item m="1" x="3602"/>
        <item m="1" x="3603"/>
        <item m="1" x="3608"/>
        <item m="1" x="3605"/>
        <item m="1" x="3609"/>
        <item m="1" x="3606"/>
        <item m="1" x="3610"/>
        <item m="1" x="3611"/>
        <item m="1" x="3612"/>
        <item m="1" x="361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14"/>
        <item m="1" x="3615"/>
        <item m="1" x="3616"/>
        <item m="1" x="3631"/>
        <item m="1" x="3626"/>
        <item m="1" x="3627"/>
        <item m="1" x="3628"/>
        <item m="1" x="3629"/>
        <item m="1" x="3630"/>
        <item m="1" x="3644"/>
        <item m="1" x="3645"/>
        <item m="1" x="3646"/>
        <item m="1" x="3617"/>
        <item m="1" x="3619"/>
        <item m="1" x="3654"/>
        <item m="1" x="3655"/>
        <item m="1" x="3632"/>
        <item m="1" x="3633"/>
        <item m="1" x="3620"/>
        <item m="1" x="3621"/>
        <item m="1" x="3622"/>
        <item m="1" x="3623"/>
        <item m="1" x="3624"/>
        <item m="1" x="3625"/>
        <item m="1" x="3658"/>
        <item m="1" x="3647"/>
        <item m="1" x="3657"/>
        <item m="1" x="3648"/>
        <item m="1" x="3649"/>
        <item m="1" x="3650"/>
        <item m="1" x="3651"/>
        <item m="1" x="3652"/>
        <item m="1" x="3653"/>
        <item m="1" x="3659"/>
        <item m="1" x="3660"/>
        <item m="1" x="3656"/>
        <item m="1" x="3661"/>
        <item m="1" x="3662"/>
        <item m="1" x="3663"/>
        <item m="1" x="3664"/>
        <item m="1" x="3404"/>
        <item m="1" x="3665"/>
        <item m="1" x="3666"/>
        <item m="1" x="3667"/>
        <item m="1" x="3668"/>
        <item m="1" x="3669"/>
        <item m="1" x="3670"/>
        <item x="416"/>
        <item x="511"/>
        <item m="1" x="3671"/>
        <item m="1" x="3672"/>
        <item m="1" x="3673"/>
        <item m="1" x="3674"/>
        <item x="912"/>
        <item x="497"/>
        <item x="5"/>
        <item x="529"/>
        <item x="530"/>
        <item x="1456"/>
        <item x="1457"/>
        <item m="1" x="3675"/>
        <item m="1" x="3676"/>
        <item m="1" x="3677"/>
        <item m="1" x="3678"/>
        <item m="1" x="3679"/>
        <item m="1" x="3680"/>
        <item x="276"/>
        <item m="1" x="3681"/>
        <item m="1" x="3682"/>
        <item m="1" x="3683"/>
        <item m="1" x="3684"/>
        <item m="1" x="3685"/>
        <item x="496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x="1514"/>
        <item m="1" x="3704"/>
        <item x="1511"/>
        <item x="1513"/>
        <item m="1" x="3705"/>
        <item m="1" x="3706"/>
        <item m="1" x="3707"/>
        <item m="1" x="3708"/>
        <item m="1" x="3709"/>
        <item m="1" x="3710"/>
        <item m="1" x="3711"/>
        <item x="1510"/>
        <item x="1509"/>
        <item x="1677"/>
        <item x="528"/>
        <item m="1" x="3712"/>
        <item m="1" x="3713"/>
        <item x="1135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5"/>
        <item m="1" x="3734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x="1496"/>
        <item m="1" x="3748"/>
        <item m="1" x="3749"/>
        <item m="1" x="3750"/>
        <item m="1" x="3751"/>
        <item m="1" x="4865"/>
        <item x="1430"/>
        <item m="1" x="3814"/>
        <item m="1" x="3815"/>
        <item m="1" x="3752"/>
        <item m="1" x="4863"/>
        <item m="1" x="3753"/>
        <item m="1" x="3754"/>
        <item m="1" x="3755"/>
        <item m="1" x="3756"/>
        <item x="508"/>
        <item x="509"/>
        <item m="1" x="4864"/>
        <item m="1" x="3757"/>
        <item x="1786"/>
        <item m="1" x="3758"/>
        <item m="1" x="3759"/>
        <item x="311"/>
        <item m="1" x="3762"/>
        <item m="1" x="3763"/>
        <item x="1237"/>
        <item m="1" x="3764"/>
        <item m="1" x="3765"/>
        <item m="1" x="3766"/>
        <item m="1" x="4862"/>
        <item x="717"/>
        <item x="1585"/>
        <item m="1" x="3767"/>
        <item m="1" x="3768"/>
        <item m="1" x="3769"/>
        <item m="1" x="3770"/>
        <item m="1" x="3771"/>
        <item m="1" x="3772"/>
        <item m="1" x="3578"/>
        <item m="1" x="3773"/>
        <item m="1" x="3774"/>
        <item m="1" x="3775"/>
        <item m="1" x="3776"/>
        <item m="1" x="3777"/>
        <item m="1" x="3780"/>
        <item m="1" x="3781"/>
        <item m="1" x="3782"/>
        <item m="1" x="3783"/>
        <item x="520"/>
        <item m="1" x="3784"/>
        <item m="1" x="3785"/>
        <item m="1" x="4861"/>
        <item m="1" x="3787"/>
        <item m="1" x="3788"/>
        <item m="1" x="3789"/>
        <item m="1" x="3790"/>
        <item m="1" x="3791"/>
        <item m="1" x="3778"/>
        <item m="1" x="3779"/>
        <item m="1" x="3792"/>
        <item m="1" x="3786"/>
        <item m="1" x="3793"/>
        <item x="82"/>
        <item m="1" x="3794"/>
        <item x="84"/>
        <item x="85"/>
        <item m="1" x="3795"/>
        <item m="1" x="3796"/>
        <item m="1" x="3797"/>
        <item m="1" x="3798"/>
        <item m="1" x="3799"/>
        <item m="1" x="3800"/>
        <item m="1" x="3801"/>
        <item m="1" x="3802"/>
        <item m="1" x="3805"/>
        <item m="1" x="3760"/>
        <item m="1" x="3761"/>
        <item m="1" x="3806"/>
        <item m="1" x="3807"/>
        <item m="1" x="3808"/>
        <item m="1" x="3803"/>
        <item m="1" x="3804"/>
        <item m="1" x="3809"/>
        <item m="1" x="4855"/>
        <item m="1" x="4856"/>
        <item m="1" x="4857"/>
        <item x="547"/>
        <item m="1" x="4858"/>
        <item m="1" x="3810"/>
        <item m="1" x="3811"/>
        <item m="1" x="3812"/>
        <item m="1" x="3813"/>
        <item m="1" x="4854"/>
        <item m="1" x="4859"/>
        <item m="1" x="4860"/>
        <item m="1" x="3816"/>
        <item m="1" x="3817"/>
        <item m="1" x="3818"/>
        <item m="1" x="3819"/>
        <item m="1" x="3820"/>
        <item m="1" x="3821"/>
        <item m="1" x="4849"/>
        <item m="1" x="4850"/>
        <item m="1" x="4851"/>
        <item m="1" x="4852"/>
        <item m="1" x="4853"/>
        <item m="1" x="3827"/>
        <item m="1" x="3828"/>
        <item m="1" x="3829"/>
        <item m="1" x="3830"/>
        <item m="1" x="3831"/>
        <item m="1" x="3832"/>
        <item m="1" x="3833"/>
        <item x="944"/>
        <item m="1" x="3834"/>
        <item m="1" x="3835"/>
        <item m="1" x="3836"/>
        <item m="1" x="3837"/>
        <item m="1" x="3838"/>
        <item m="1" x="3840"/>
        <item m="1" x="3839"/>
        <item m="1" x="3841"/>
        <item m="1" x="3842"/>
        <item m="1" x="3843"/>
        <item m="1" x="3844"/>
        <item m="1" x="3845"/>
        <item m="1" x="3846"/>
        <item m="1" x="3847"/>
        <item m="1" x="3848"/>
        <item x="1184"/>
        <item m="1" x="3849"/>
        <item m="1" x="3850"/>
        <item m="1" x="3851"/>
        <item m="1" x="3852"/>
        <item m="1" x="3853"/>
        <item x="436"/>
        <item m="1" x="3854"/>
        <item x="432"/>
        <item m="1" x="3855"/>
        <item x="1384"/>
        <item m="1" x="3856"/>
        <item m="1" x="3857"/>
        <item m="1" x="3858"/>
        <item x="325"/>
        <item x="735"/>
        <item m="1" x="3859"/>
        <item x="327"/>
        <item x="326"/>
        <item m="1" x="3860"/>
        <item m="1" x="3861"/>
        <item m="1" x="3862"/>
        <item m="1" x="3863"/>
        <item x="322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x="1392"/>
        <item x="1703"/>
        <item m="1" x="3875"/>
        <item m="1" x="3876"/>
        <item m="1" x="3877"/>
        <item m="1" x="3878"/>
        <item x="1785"/>
        <item m="1" x="3822"/>
        <item m="1" x="3823"/>
        <item m="1" x="3824"/>
        <item m="1" x="3825"/>
        <item m="1" x="3826"/>
        <item m="1" x="3879"/>
        <item m="1" x="3883"/>
        <item m="1" x="3880"/>
        <item m="1" x="3881"/>
        <item m="1" x="3882"/>
        <item m="1" x="3884"/>
        <item m="1" x="3885"/>
        <item m="1" x="3886"/>
        <item m="1" x="3887"/>
        <item m="1" x="3888"/>
        <item m="1" x="3889"/>
        <item m="1" x="4848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x="227"/>
        <item x="53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4847"/>
        <item x="1315"/>
        <item m="1" x="3938"/>
        <item m="1" x="3939"/>
        <item m="1" x="3940"/>
        <item m="1" x="3941"/>
        <item m="1" x="3928"/>
        <item m="1" x="4844"/>
        <item m="1" x="4845"/>
        <item m="1" x="4846"/>
        <item m="1" x="3948"/>
        <item m="1" x="3947"/>
        <item m="1" x="3942"/>
        <item m="1" x="3943"/>
        <item m="1" x="3944"/>
        <item m="1" x="3945"/>
        <item m="1" x="3946"/>
        <item m="1" x="3949"/>
        <item m="1" x="3950"/>
        <item m="1" x="4843"/>
        <item m="1" x="3951"/>
        <item m="1" x="3952"/>
        <item m="1" x="3953"/>
        <item m="1" x="3954"/>
        <item x="580"/>
        <item m="1" x="3955"/>
        <item x="742"/>
        <item m="1" x="3956"/>
        <item m="1" x="4842"/>
        <item m="1" x="3957"/>
        <item m="1" x="3958"/>
        <item m="1" x="4841"/>
        <item m="1" x="3959"/>
        <item m="1" x="3960"/>
        <item m="1" x="3961"/>
        <item m="1" x="3962"/>
        <item m="1" x="3963"/>
        <item x="328"/>
        <item m="1" x="3974"/>
        <item x="779"/>
        <item m="1" x="3975"/>
        <item m="1" x="3976"/>
        <item m="1" x="3977"/>
        <item m="1" x="3978"/>
        <item x="1243"/>
        <item m="1" x="3979"/>
        <item m="1" x="3980"/>
        <item x="147"/>
        <item m="1" x="3981"/>
        <item x="172"/>
        <item m="1" x="3982"/>
        <item m="1" x="3983"/>
        <item m="1" x="3984"/>
        <item m="1" x="3985"/>
        <item m="1" x="3986"/>
        <item m="1" x="3987"/>
        <item m="1" x="3988"/>
        <item m="1" x="3989"/>
        <item x="452"/>
        <item x="661"/>
        <item m="1" x="3990"/>
        <item m="1" x="4840"/>
        <item x="1458"/>
        <item m="1" x="3991"/>
        <item m="1" x="3992"/>
        <item x="1158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x="689"/>
        <item m="1" x="4005"/>
        <item m="1" x="4006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x="548"/>
        <item m="1" x="4031"/>
        <item m="1" x="4032"/>
        <item m="1" x="4033"/>
        <item m="1" x="4034"/>
        <item m="1" x="4035"/>
        <item m="1" x="4036"/>
        <item x="1784"/>
        <item m="1" x="4037"/>
        <item m="1" x="4839"/>
        <item x="1314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838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x="957"/>
        <item x="246"/>
        <item x="1720"/>
        <item x="1721"/>
        <item m="1" x="4076"/>
        <item x="1207"/>
        <item m="1" x="4077"/>
        <item m="1" x="4078"/>
        <item m="1" x="4079"/>
        <item m="1" x="4080"/>
        <item m="1" x="4081"/>
        <item m="1" x="4082"/>
        <item x="260"/>
        <item x="128"/>
        <item x="125"/>
        <item m="1" x="4083"/>
        <item m="1" x="4084"/>
        <item m="1" x="4085"/>
        <item m="1" x="4086"/>
        <item m="1" x="4087"/>
        <item m="1" x="4088"/>
        <item m="1" x="4089"/>
        <item x="418"/>
        <item m="1" x="4090"/>
        <item m="1" x="4091"/>
        <item m="1" x="4092"/>
        <item m="1" x="4093"/>
        <item m="1" x="4095"/>
        <item m="1" x="4096"/>
        <item m="1" x="4097"/>
        <item m="1" x="4098"/>
        <item m="1" x="4094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x="74"/>
        <item m="1" x="4111"/>
        <item m="1" x="4112"/>
        <item m="1" x="4113"/>
        <item m="1" x="4405"/>
        <item m="1" x="4407"/>
        <item m="1" x="4406"/>
        <item m="1" x="4114"/>
        <item m="1" x="4115"/>
        <item m="1" x="4116"/>
        <item m="1" x="4117"/>
        <item m="1" x="4118"/>
        <item m="1" x="4119"/>
        <item m="1" x="4120"/>
        <item m="1" x="4121"/>
        <item x="207"/>
        <item m="1" x="4122"/>
        <item m="1" x="4123"/>
        <item m="1" x="4124"/>
        <item m="1" x="4125"/>
        <item m="1" x="4126"/>
        <item m="1" x="4127"/>
        <item x="726"/>
        <item m="1" x="4835"/>
        <item m="1" x="4129"/>
        <item m="1" x="4128"/>
        <item x="401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x="120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1954"/>
        <item m="1" x="4154"/>
        <item x="101"/>
        <item x="1275"/>
        <item m="1" x="4155"/>
        <item m="1" x="4836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x="1781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9"/>
        <item m="1" x="4190"/>
        <item m="1" x="4191"/>
        <item m="1" x="4192"/>
        <item m="1" x="4193"/>
        <item m="1" x="4194"/>
        <item m="1" x="4195"/>
        <item m="1" x="4188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x="408"/>
        <item m="1" x="4832"/>
        <item x="1369"/>
        <item m="1" x="4833"/>
        <item x="982"/>
        <item x="759"/>
        <item m="1" x="4207"/>
        <item x="1708"/>
        <item m="1" x="4208"/>
        <item m="1" x="4209"/>
        <item m="1" x="4210"/>
        <item m="1" x="4211"/>
        <item m="1" x="4212"/>
        <item m="1" x="4213"/>
        <item m="1" x="4214"/>
        <item x="598"/>
        <item m="1" x="4215"/>
        <item m="1" x="4216"/>
        <item x="929"/>
        <item m="1" x="4217"/>
        <item x="826"/>
        <item x="157"/>
        <item m="1" x="4218"/>
        <item m="1" x="4219"/>
        <item m="1" x="4220"/>
        <item m="1" x="4221"/>
        <item x="170"/>
        <item x="171"/>
        <item m="1" x="4222"/>
        <item x="164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6"/>
        <item m="1" x="4237"/>
        <item x="430"/>
        <item x="431"/>
        <item m="1" x="4238"/>
        <item m="1" x="4239"/>
        <item m="1" x="4235"/>
        <item x="1751"/>
        <item m="1" x="4242"/>
        <item m="1" x="4243"/>
        <item x="586"/>
        <item m="1" x="4244"/>
        <item m="1" x="4245"/>
        <item m="1" x="4246"/>
        <item m="1" x="4247"/>
        <item m="1" x="4248"/>
        <item m="1" x="4249"/>
        <item m="1" x="4240"/>
        <item m="1" x="4241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x="457"/>
        <item m="1" x="4273"/>
        <item m="1" x="4274"/>
        <item m="1" x="4275"/>
        <item m="1" x="4276"/>
        <item m="1" x="4277"/>
        <item m="1" x="4278"/>
        <item x="196"/>
        <item m="1" x="4279"/>
        <item m="1" x="4283"/>
        <item m="1" x="4284"/>
        <item m="1" x="4285"/>
        <item m="1" x="4828"/>
        <item m="1" x="4829"/>
        <item m="1" x="4286"/>
        <item m="1" x="4287"/>
        <item m="1" x="4830"/>
        <item m="1" x="4831"/>
        <item x="183"/>
        <item x="429"/>
        <item m="1" x="4288"/>
        <item m="1" x="4289"/>
        <item m="1" x="4290"/>
        <item m="1" x="4291"/>
        <item m="1" x="4292"/>
        <item x="1344"/>
        <item m="1" x="4280"/>
        <item m="1" x="4281"/>
        <item m="1" x="4282"/>
        <item m="1" x="4293"/>
        <item m="1" x="4294"/>
        <item m="1" x="4295"/>
        <item m="1" x="4296"/>
        <item m="1" x="4297"/>
        <item m="1" x="4298"/>
        <item m="1" x="4299"/>
        <item x="45"/>
        <item m="1" x="4300"/>
        <item m="1" x="4301"/>
        <item m="1" x="4302"/>
        <item x="251"/>
        <item m="1" x="4303"/>
        <item m="1" x="4304"/>
        <item m="1" x="4305"/>
        <item m="1" x="4306"/>
        <item m="1" x="4307"/>
        <item m="1" x="4308"/>
        <item m="1" x="4309"/>
        <item x="1487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x="621"/>
        <item m="1" x="4333"/>
        <item m="1" x="4334"/>
        <item m="1" x="4347"/>
        <item m="1" x="4808"/>
        <item m="1" x="4338"/>
        <item m="1" x="4339"/>
        <item m="1" x="4340"/>
        <item m="1" x="4341"/>
        <item m="1" x="4342"/>
        <item m="1" x="4337"/>
        <item m="1" x="4809"/>
        <item m="1" x="4345"/>
        <item m="1" x="4346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827"/>
        <item x="71"/>
        <item x="1241"/>
        <item m="1" x="4361"/>
        <item m="1" x="4362"/>
        <item m="1" x="4363"/>
        <item x="631"/>
        <item m="1" x="4822"/>
        <item m="1" x="4823"/>
        <item m="1" x="4824"/>
        <item x="1898"/>
        <item m="1" x="4825"/>
        <item x="1899"/>
        <item x="928"/>
        <item x="1287"/>
        <item x="825"/>
        <item m="1" x="4826"/>
        <item x="827"/>
        <item x="678"/>
        <item x="923"/>
        <item m="1" x="4364"/>
        <item m="1" x="4365"/>
        <item m="1" x="4366"/>
        <item m="1" x="4367"/>
        <item m="1" x="4821"/>
        <item x="813"/>
        <item m="1" x="4368"/>
        <item m="1" x="4369"/>
        <item m="1" x="4370"/>
        <item m="1" x="4371"/>
        <item x="384"/>
        <item x="1495"/>
        <item m="1" x="4372"/>
        <item m="1" x="4373"/>
        <item x="387"/>
        <item m="1" x="4374"/>
        <item m="1" x="4375"/>
        <item m="1" x="4376"/>
        <item m="1" x="4377"/>
        <item m="1" x="4378"/>
        <item m="1" x="4379"/>
        <item x="1367"/>
        <item m="1" x="4380"/>
        <item m="1" x="4381"/>
        <item m="1" x="4382"/>
        <item m="1" x="4383"/>
        <item m="1" x="4384"/>
        <item m="1" x="4385"/>
        <item m="1" x="4386"/>
        <item m="1" x="4387"/>
        <item x="435"/>
        <item m="1" x="4388"/>
        <item m="1" x="4389"/>
        <item m="1" x="4390"/>
        <item m="1" x="4391"/>
        <item m="1" x="4392"/>
        <item m="1" x="4393"/>
        <item m="1" x="4394"/>
        <item m="1" x="4395"/>
        <item m="1" x="4397"/>
        <item m="1" x="4398"/>
        <item m="1" x="4399"/>
        <item m="1" x="4400"/>
        <item m="1" x="4401"/>
        <item m="1" x="4402"/>
        <item x="2"/>
        <item x="244"/>
        <item x="620"/>
        <item m="1" x="4403"/>
        <item m="1" x="4404"/>
        <item m="1" x="4813"/>
        <item m="1" x="4814"/>
        <item m="1" x="4815"/>
        <item m="1" x="4816"/>
        <item m="1" x="4817"/>
        <item m="1" x="4818"/>
        <item m="1" x="4819"/>
        <item m="1" x="4820"/>
        <item m="1" x="4416"/>
        <item m="1" x="4408"/>
        <item m="1" x="4409"/>
        <item m="1" x="4410"/>
        <item m="1" x="4411"/>
        <item m="1" x="4412"/>
        <item m="1" x="4413"/>
        <item m="1" x="4414"/>
        <item m="1" x="4415"/>
        <item m="1" x="4417"/>
        <item m="1" x="4812"/>
        <item m="1" x="4811"/>
        <item m="1" x="4418"/>
        <item m="1" x="4419"/>
        <item m="1" x="4420"/>
        <item x="499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x="405"/>
        <item m="1" x="4443"/>
        <item m="1" x="4444"/>
        <item m="1" x="4445"/>
        <item x="758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x="1675"/>
        <item x="203"/>
        <item m="1" x="4810"/>
        <item x="182"/>
        <item x="1501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x="202"/>
        <item m="1" x="4467"/>
        <item m="1" x="4468"/>
        <item m="1" x="4469"/>
        <item m="1" x="4470"/>
        <item m="1" x="4471"/>
        <item m="1" x="4472"/>
        <item m="1" x="4343"/>
        <item m="1" x="4344"/>
        <item m="1" x="4335"/>
        <item m="1" x="4336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x="1676"/>
        <item m="1" x="4492"/>
        <item m="1" x="4493"/>
        <item m="1" x="4494"/>
        <item m="1" x="4495"/>
        <item x="540"/>
        <item m="1" x="4496"/>
        <item m="1" x="4497"/>
        <item m="1" x="4498"/>
        <item m="1" x="4499"/>
        <item m="1" x="4500"/>
        <item x="1647"/>
        <item x="1478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70"/>
        <item x="402"/>
        <item m="1" x="4530"/>
        <item m="1" x="4531"/>
        <item m="1" x="4532"/>
        <item m="1" x="4533"/>
        <item m="1" x="4534"/>
        <item m="1" x="4535"/>
        <item x="1011"/>
        <item x="1476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x="277"/>
        <item x="332"/>
        <item m="1" x="4548"/>
        <item m="1" x="4807"/>
        <item x="1258"/>
        <item m="1" x="4549"/>
        <item m="1" x="4550"/>
        <item m="1" x="4551"/>
        <item m="1" x="4558"/>
        <item m="1" x="4559"/>
        <item m="1" x="4552"/>
        <item m="1" x="4553"/>
        <item m="1" x="4554"/>
        <item m="1" x="4555"/>
        <item m="1" x="4556"/>
        <item m="1" x="4557"/>
        <item x="476"/>
        <item m="1" x="4562"/>
        <item m="1" x="4561"/>
        <item m="1" x="4563"/>
        <item m="1" x="4564"/>
        <item m="1" x="4565"/>
        <item m="1" x="4566"/>
        <item m="1" x="4567"/>
        <item m="1" x="4568"/>
        <item m="1" x="4569"/>
        <item x="882"/>
        <item m="1" x="4571"/>
        <item m="1" x="4572"/>
        <item m="1" x="4573"/>
        <item m="1" x="4574"/>
        <item m="1" x="4575"/>
        <item x="41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60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x="1719"/>
        <item m="1" x="4607"/>
        <item m="1" x="4608"/>
        <item x="622"/>
        <item m="1" x="4609"/>
        <item m="1" x="4610"/>
        <item m="1" x="4611"/>
        <item m="1" x="4612"/>
        <item m="1" x="4613"/>
        <item x="1405"/>
        <item m="1" x="4614"/>
        <item m="1" x="4615"/>
        <item m="1" x="4617"/>
        <item m="1" x="4618"/>
        <item m="1" x="4619"/>
        <item m="1" x="4620"/>
        <item x="1576"/>
        <item m="1" x="4621"/>
        <item m="1" x="4622"/>
        <item m="1" x="4616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x="891"/>
        <item x="1710"/>
        <item m="1" x="4633"/>
        <item x="108"/>
        <item m="1" x="4634"/>
        <item m="1" x="4635"/>
        <item m="1" x="4636"/>
        <item x="768"/>
        <item m="1" x="4637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x="1535"/>
        <item m="1" x="4649"/>
        <item m="1" x="4650"/>
        <item m="1" x="4651"/>
        <item m="1" x="4652"/>
        <item m="1" x="4653"/>
        <item x="1633"/>
        <item x="187"/>
        <item m="1" x="4654"/>
        <item m="1" x="4655"/>
        <item m="1" x="4656"/>
        <item m="1" x="4657"/>
        <item m="1" x="4658"/>
        <item m="1" x="4806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x="1910"/>
        <item m="1" x="4684"/>
        <item x="417"/>
        <item x="1912"/>
        <item m="1" x="4685"/>
        <item x="1911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x="1734"/>
        <item m="1" x="4696"/>
        <item x="1439"/>
        <item m="1" x="4697"/>
        <item m="1" x="4698"/>
        <item m="1" x="4699"/>
        <item m="1" x="4700"/>
        <item m="1" x="4701"/>
        <item m="1" x="4702"/>
        <item m="1" x="4703"/>
        <item m="1" x="4704"/>
        <item m="1" x="4804"/>
        <item m="1" x="4805"/>
        <item m="1" x="4705"/>
        <item m="1" x="4706"/>
        <item m="1" x="4707"/>
        <item m="1" x="4708"/>
        <item m="1" x="4709"/>
        <item m="1" x="4710"/>
        <item m="1" x="4711"/>
        <item x="221"/>
        <item m="1" x="4712"/>
        <item m="1" x="4713"/>
        <item m="1" x="4714"/>
        <item m="1" x="4715"/>
        <item m="1" x="4716"/>
        <item m="1" x="4717"/>
        <item x="342"/>
        <item m="1" x="4718"/>
        <item m="1" x="4719"/>
        <item m="1" x="4720"/>
        <item m="1" x="4721"/>
        <item x="1070"/>
        <item x="579"/>
        <item m="1" x="4722"/>
        <item m="1" x="4723"/>
        <item m="1" x="4724"/>
        <item m="1" x="4725"/>
        <item m="1" x="4726"/>
        <item m="1" x="4727"/>
        <item m="1" x="4728"/>
        <item x="1809"/>
        <item m="1" x="4803"/>
        <item x="966"/>
        <item m="1" x="4733"/>
        <item m="1" x="4729"/>
        <item m="1" x="4730"/>
        <item m="1" x="4731"/>
        <item m="1" x="4732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x="857"/>
        <item m="1" x="4743"/>
        <item m="1" x="4744"/>
        <item m="1" x="4745"/>
        <item x="501"/>
        <item m="1" x="4746"/>
        <item m="1" x="4747"/>
        <item m="1" x="4748"/>
        <item x="536"/>
        <item x="303"/>
        <item x="191"/>
        <item x="106"/>
        <item x="666"/>
        <item m="1" x="4749"/>
        <item m="1" x="4750"/>
        <item m="1" x="4751"/>
        <item m="1" x="4753"/>
        <item m="1" x="4754"/>
        <item m="1" x="4755"/>
        <item m="1" x="4756"/>
        <item m="1" x="4757"/>
        <item x="792"/>
        <item m="1" x="4758"/>
        <item m="1" x="4759"/>
        <item m="1" x="4760"/>
        <item m="1" x="4761"/>
        <item m="1" x="4762"/>
        <item m="1" x="4752"/>
        <item x="587"/>
        <item m="1" x="4763"/>
        <item m="1" x="4764"/>
        <item m="1" x="4801"/>
        <item m="1" x="4802"/>
        <item m="1" x="4767"/>
        <item m="1" x="4768"/>
        <item x="477"/>
        <item x="205"/>
        <item m="1" x="4769"/>
        <item m="1" x="4765"/>
        <item m="1" x="4766"/>
        <item m="1" x="4770"/>
        <item m="1" x="4771"/>
        <item m="1" x="4772"/>
        <item m="1" x="4773"/>
        <item m="1" x="4774"/>
        <item m="1" x="4775"/>
        <item m="1" x="4776"/>
        <item m="1" x="4777"/>
        <item x="484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x="1641"/>
        <item m="1" x="4792"/>
        <item m="1" x="4793"/>
        <item x="1602"/>
        <item x="34"/>
        <item m="1" x="4794"/>
        <item m="1" x="4795"/>
        <item x="1613"/>
        <item m="1" x="4796"/>
        <item m="1" x="4797"/>
        <item m="1" x="4798"/>
        <item m="1" x="4799"/>
        <item m="1" x="4800"/>
        <item x="1050"/>
        <item m="1" x="1966"/>
        <item x="3"/>
        <item x="4"/>
        <item x="6"/>
        <item x="7"/>
        <item x="9"/>
        <item x="10"/>
        <item x="15"/>
        <item x="24"/>
        <item x="25"/>
        <item x="26"/>
        <item x="27"/>
        <item x="28"/>
        <item x="29"/>
        <item x="30"/>
        <item x="31"/>
        <item x="35"/>
        <item x="37"/>
        <item x="38"/>
        <item x="40"/>
        <item x="43"/>
        <item x="44"/>
        <item x="51"/>
        <item x="54"/>
        <item x="57"/>
        <item x="58"/>
        <item x="63"/>
        <item x="64"/>
        <item x="65"/>
        <item x="66"/>
        <item x="67"/>
        <item x="68"/>
        <item x="70"/>
        <item x="72"/>
        <item x="73"/>
        <item x="75"/>
        <item x="76"/>
        <item x="77"/>
        <item x="78"/>
        <item x="79"/>
        <item x="80"/>
        <item x="83"/>
        <item x="91"/>
        <item x="92"/>
        <item x="93"/>
        <item x="99"/>
        <item x="100"/>
        <item x="102"/>
        <item x="103"/>
        <item x="107"/>
        <item x="126"/>
        <item x="130"/>
        <item x="131"/>
        <item x="138"/>
        <item x="140"/>
        <item x="143"/>
        <item x="144"/>
        <item x="145"/>
        <item x="146"/>
        <item x="149"/>
        <item x="150"/>
        <item x="152"/>
        <item x="153"/>
        <item x="161"/>
        <item x="162"/>
        <item x="165"/>
        <item x="167"/>
        <item x="168"/>
        <item x="169"/>
        <item x="173"/>
        <item x="174"/>
        <item x="175"/>
        <item x="176"/>
        <item x="177"/>
        <item x="178"/>
        <item x="179"/>
        <item x="180"/>
        <item x="181"/>
        <item x="184"/>
        <item x="185"/>
        <item x="188"/>
        <item x="190"/>
        <item x="192"/>
        <item x="195"/>
        <item x="197"/>
        <item x="198"/>
        <item x="201"/>
        <item x="204"/>
        <item x="206"/>
        <item x="208"/>
        <item x="209"/>
        <item x="210"/>
        <item x="211"/>
        <item x="212"/>
        <item x="214"/>
        <item x="213"/>
        <item x="215"/>
        <item x="216"/>
        <item x="217"/>
        <item x="218"/>
        <item x="219"/>
        <item x="624"/>
        <item x="220"/>
        <item x="224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2"/>
        <item x="243"/>
        <item x="245"/>
        <item x="248"/>
        <item x="249"/>
        <item x="250"/>
        <item x="254"/>
        <item x="255"/>
        <item x="258"/>
        <item x="261"/>
        <item x="262"/>
        <item x="265"/>
        <item x="266"/>
        <item x="267"/>
        <item x="268"/>
        <item x="269"/>
        <item x="271"/>
        <item x="273"/>
        <item m="1" x="1962"/>
        <item m="1" x="1963"/>
        <item m="1" x="1964"/>
        <item m="1" x="1965"/>
        <item x="274"/>
        <item x="275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m="1" x="1961"/>
        <item x="296"/>
        <item x="297"/>
        <item x="298"/>
        <item x="299"/>
        <item x="304"/>
        <item x="300"/>
        <item x="305"/>
        <item x="307"/>
        <item x="308"/>
        <item x="312"/>
        <item x="316"/>
        <item x="317"/>
        <item x="320"/>
        <item x="324"/>
        <item x="330"/>
        <item x="331"/>
        <item x="333"/>
        <item x="334"/>
        <item x="336"/>
        <item x="335"/>
        <item x="337"/>
        <item x="338"/>
        <item m="1" x="1960"/>
        <item x="341"/>
        <item x="343"/>
        <item x="345"/>
        <item x="346"/>
        <item x="347"/>
        <item x="349"/>
        <item x="350"/>
        <item x="351"/>
        <item x="352"/>
        <item x="353"/>
        <item x="354"/>
        <item x="355"/>
        <item x="356"/>
        <item x="357"/>
        <item x="359"/>
        <item x="360"/>
        <item x="362"/>
        <item x="363"/>
        <item x="364"/>
        <item x="365"/>
        <item x="366"/>
        <item x="339"/>
        <item x="367"/>
        <item x="368"/>
        <item x="369"/>
        <item x="370"/>
        <item x="371"/>
        <item x="372"/>
        <item x="374"/>
        <item x="375"/>
        <item x="376"/>
        <item x="377"/>
        <item x="378"/>
        <item x="381"/>
        <item x="382"/>
        <item x="383"/>
        <item x="385"/>
        <item x="386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3"/>
        <item x="406"/>
        <item x="410"/>
        <item x="411"/>
        <item x="412"/>
        <item x="420"/>
        <item x="425"/>
        <item x="426"/>
        <item x="427"/>
        <item x="428"/>
        <item x="433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3"/>
        <item x="454"/>
        <item x="456"/>
        <item m="1" x="1959"/>
        <item x="455"/>
        <item x="458"/>
        <item x="459"/>
        <item x="460"/>
        <item x="461"/>
        <item x="462"/>
        <item x="463"/>
        <item x="464"/>
        <item x="465"/>
        <item x="466"/>
        <item x="467"/>
        <item x="469"/>
        <item x="472"/>
        <item x="478"/>
        <item x="479"/>
        <item x="480"/>
        <item x="470"/>
        <item x="473"/>
        <item x="474"/>
        <item x="482"/>
        <item x="483"/>
        <item x="485"/>
        <item x="486"/>
        <item x="487"/>
        <item x="488"/>
        <item x="489"/>
        <item x="492"/>
        <item x="490"/>
        <item x="491"/>
        <item x="493"/>
        <item x="494"/>
        <item x="495"/>
        <item x="498"/>
        <item x="500"/>
        <item x="502"/>
        <item x="506"/>
        <item x="512"/>
        <item x="513"/>
        <item x="514"/>
        <item x="515"/>
        <item x="516"/>
        <item x="517"/>
        <item x="1389"/>
        <item x="518"/>
        <item x="519"/>
        <item x="521"/>
        <item x="523"/>
        <item x="524"/>
        <item x="525"/>
        <item x="526"/>
        <item x="527"/>
        <item x="531"/>
        <item x="532"/>
        <item x="533"/>
        <item x="537"/>
        <item x="542"/>
        <item x="543"/>
        <item x="544"/>
        <item x="545"/>
        <item x="546"/>
        <item x="550"/>
        <item x="551"/>
        <item x="553"/>
        <item x="554"/>
        <item x="555"/>
        <item x="557"/>
        <item x="558"/>
        <item x="559"/>
        <item x="641"/>
        <item m="1" x="1958"/>
        <item x="562"/>
        <item x="563"/>
        <item x="564"/>
        <item x="565"/>
        <item x="566"/>
        <item x="567"/>
        <item x="568"/>
        <item x="569"/>
        <item x="570"/>
        <item x="572"/>
        <item x="574"/>
        <item x="575"/>
        <item x="576"/>
        <item x="581"/>
        <item x="583"/>
        <item x="585"/>
        <item x="588"/>
        <item x="589"/>
        <item x="592"/>
        <item x="593"/>
        <item x="594"/>
        <item x="597"/>
        <item x="599"/>
        <item x="601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m="1" x="1957"/>
        <item x="616"/>
        <item x="618"/>
        <item x="619"/>
        <item x="623"/>
        <item x="625"/>
        <item x="626"/>
        <item x="627"/>
        <item x="628"/>
        <item x="632"/>
        <item x="633"/>
        <item x="634"/>
        <item x="635"/>
        <item x="636"/>
        <item x="637"/>
        <item x="638"/>
        <item x="639"/>
        <item x="630"/>
        <item x="640"/>
        <item x="642"/>
        <item x="644"/>
        <item x="645"/>
        <item x="646"/>
        <item x="649"/>
        <item x="650"/>
        <item x="651"/>
        <item x="652"/>
        <item x="653"/>
        <item x="654"/>
        <item x="655"/>
        <item x="656"/>
        <item x="657"/>
        <item x="659"/>
        <item x="660"/>
        <item x="662"/>
        <item x="663"/>
        <item x="664"/>
        <item x="665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9"/>
        <item x="680"/>
        <item x="681"/>
        <item x="682"/>
        <item x="683"/>
        <item x="684"/>
        <item x="685"/>
        <item x="687"/>
        <item x="686"/>
        <item x="688"/>
        <item x="690"/>
        <item x="691"/>
        <item m="1" x="1956"/>
        <item x="692"/>
        <item x="693"/>
        <item x="694"/>
        <item x="696"/>
        <item x="698"/>
        <item x="699"/>
        <item x="700"/>
        <item x="701"/>
        <item x="704"/>
        <item x="705"/>
        <item m="1" x="1955"/>
        <item x="706"/>
        <item x="707"/>
        <item x="708"/>
        <item x="709"/>
        <item x="710"/>
        <item x="711"/>
        <item x="712"/>
        <item x="713"/>
        <item x="714"/>
        <item x="718"/>
        <item x="719"/>
        <item x="720"/>
        <item x="721"/>
        <item x="725"/>
        <item x="755"/>
        <item x="756"/>
        <item x="757"/>
        <item x="727"/>
        <item x="728"/>
        <item x="729"/>
        <item x="730"/>
        <item x="731"/>
        <item x="732"/>
        <item x="733"/>
        <item x="734"/>
        <item x="736"/>
        <item x="737"/>
        <item x="738"/>
        <item x="739"/>
        <item x="740"/>
        <item x="743"/>
        <item x="745"/>
        <item x="746"/>
        <item x="748"/>
        <item x="749"/>
        <item x="750"/>
        <item x="752"/>
        <item x="753"/>
        <item x="754"/>
        <item m="1" x="1953"/>
        <item x="761"/>
        <item x="760"/>
        <item x="762"/>
        <item x="763"/>
        <item x="764"/>
        <item x="765"/>
        <item x="766"/>
        <item x="767"/>
        <item x="770"/>
        <item x="771"/>
        <item x="772"/>
        <item x="773"/>
        <item x="775"/>
        <item x="777"/>
        <item x="781"/>
        <item x="782"/>
        <item x="783"/>
        <item x="784"/>
        <item x="785"/>
        <item x="786"/>
        <item x="794"/>
        <item x="795"/>
        <item x="796"/>
        <item x="797"/>
        <item x="798"/>
        <item x="799"/>
        <item x="801"/>
        <item x="802"/>
        <item x="803"/>
        <item x="804"/>
        <item x="805"/>
        <item x="806"/>
        <item x="807"/>
        <item x="808"/>
        <item x="809"/>
        <item m="1" x="1952"/>
        <item x="812"/>
        <item x="814"/>
        <item x="815"/>
        <item x="816"/>
        <item x="817"/>
        <item x="818"/>
        <item x="819"/>
        <item x="821"/>
        <item x="822"/>
        <item x="823"/>
        <item x="824"/>
        <item x="828"/>
        <item x="829"/>
        <item x="830"/>
        <item x="831"/>
        <item x="832"/>
        <item x="833"/>
        <item x="834"/>
        <item m="1" x="1951"/>
        <item x="836"/>
        <item x="835"/>
        <item x="840"/>
        <item x="842"/>
        <item x="843"/>
        <item x="844"/>
        <item x="845"/>
        <item x="846"/>
        <item x="847"/>
        <item x="850"/>
        <item x="852"/>
        <item x="853"/>
        <item x="854"/>
        <item x="855"/>
        <item x="856"/>
        <item x="858"/>
        <item x="859"/>
        <item x="860"/>
        <item x="862"/>
        <item x="864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5"/>
        <item x="886"/>
        <item x="884"/>
        <item x="881"/>
        <item x="883"/>
        <item x="880"/>
        <item x="887"/>
        <item x="889"/>
        <item x="890"/>
        <item x="892"/>
        <item x="893"/>
        <item x="894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m="1" x="1950"/>
        <item x="907"/>
        <item x="908"/>
        <item x="910"/>
        <item x="913"/>
        <item x="914"/>
        <item x="915"/>
        <item x="916"/>
        <item x="917"/>
        <item x="918"/>
        <item x="919"/>
        <item x="920"/>
        <item x="921"/>
        <item x="927"/>
        <item x="930"/>
        <item x="931"/>
        <item x="932"/>
        <item x="933"/>
        <item x="922"/>
        <item x="924"/>
        <item x="925"/>
        <item x="926"/>
        <item x="934"/>
        <item x="935"/>
        <item x="936"/>
        <item x="937"/>
        <item x="938"/>
        <item x="939"/>
        <item m="1" x="1949"/>
        <item x="940"/>
        <item x="941"/>
        <item x="942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9"/>
        <item x="960"/>
        <item x="961"/>
        <item x="962"/>
        <item x="963"/>
        <item x="964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4"/>
        <item x="985"/>
        <item x="986"/>
        <item m="1" x="1948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1000"/>
        <item x="1002"/>
        <item x="1003"/>
        <item x="1006"/>
        <item x="1007"/>
        <item x="1008"/>
        <item x="1009"/>
        <item x="1010"/>
        <item x="1012"/>
        <item x="1013"/>
        <item x="1014"/>
        <item x="1015"/>
        <item x="1016"/>
        <item x="1017"/>
        <item x="1019"/>
        <item x="1020"/>
        <item x="1021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1"/>
        <item x="1052"/>
        <item x="1053"/>
        <item x="1054"/>
        <item x="1055"/>
        <item x="1056"/>
        <item x="1057"/>
        <item x="1058"/>
        <item x="1061"/>
        <item x="1063"/>
        <item x="1065"/>
        <item x="1067"/>
        <item x="1069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m="1" x="1946"/>
        <item m="1" x="1947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2"/>
        <item x="1175"/>
        <item x="1125"/>
        <item x="1126"/>
        <item x="1127"/>
        <item x="1128"/>
        <item x="1129"/>
        <item x="1131"/>
        <item x="1132"/>
        <item x="1123"/>
        <item x="1133"/>
        <item x="1134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6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6"/>
        <item x="1177"/>
        <item x="1178"/>
        <item x="1179"/>
        <item x="1180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8"/>
        <item x="1209"/>
        <item x="1210"/>
        <item x="1212"/>
        <item x="1213"/>
        <item x="1214"/>
        <item x="1216"/>
        <item x="1217"/>
        <item x="1218"/>
        <item x="1219"/>
        <item x="1220"/>
        <item x="1221"/>
        <item x="1222"/>
        <item x="1223"/>
        <item x="1224"/>
        <item x="1226"/>
        <item x="1227"/>
        <item x="1228"/>
        <item x="1230"/>
        <item x="1231"/>
        <item x="1232"/>
        <item x="1234"/>
        <item x="1235"/>
        <item x="1238"/>
        <item x="1239"/>
        <item x="1240"/>
        <item x="1242"/>
        <item x="1244"/>
        <item x="1245"/>
        <item x="1246"/>
        <item x="1247"/>
        <item x="1248"/>
        <item x="1249"/>
        <item x="1250"/>
        <item x="1251"/>
        <item x="1253"/>
        <item x="1254"/>
        <item x="1255"/>
        <item x="1256"/>
        <item x="1257"/>
        <item x="1259"/>
        <item x="1260"/>
        <item x="1261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8"/>
        <item x="1289"/>
        <item x="1290"/>
        <item x="1291"/>
        <item x="1292"/>
        <item x="1293"/>
        <item x="1295"/>
        <item x="1296"/>
        <item x="1297"/>
        <item x="1298"/>
        <item x="1299"/>
        <item x="1300"/>
        <item x="1301"/>
        <item x="1302"/>
        <item x="1303"/>
        <item x="1304"/>
        <item x="1306"/>
        <item x="1307"/>
        <item x="1308"/>
        <item x="1309"/>
        <item x="1310"/>
        <item x="1311"/>
        <item x="1312"/>
        <item x="1313"/>
        <item x="1305"/>
        <item x="1316"/>
        <item x="1317"/>
        <item x="1318"/>
        <item x="1319"/>
        <item x="1321"/>
        <item x="1322"/>
        <item x="1323"/>
        <item x="1324"/>
        <item x="1325"/>
        <item x="1328"/>
        <item x="1329"/>
        <item x="1332"/>
        <item x="1333"/>
        <item x="1334"/>
        <item x="1335"/>
        <item x="1336"/>
        <item x="1337"/>
        <item x="1338"/>
        <item m="1" x="1945"/>
        <item x="1339"/>
        <item x="1340"/>
        <item x="1341"/>
        <item x="1342"/>
        <item x="1343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2"/>
        <item x="1363"/>
        <item x="1364"/>
        <item x="1365"/>
        <item x="1366"/>
        <item x="1368"/>
        <item x="1370"/>
        <item x="1371"/>
        <item x="1372"/>
        <item x="1373"/>
        <item x="1374"/>
        <item x="1375"/>
        <item x="1376"/>
        <item x="1377"/>
        <item x="1379"/>
        <item x="1380"/>
        <item x="1381"/>
        <item x="1382"/>
        <item m="1" x="1944"/>
        <item x="1385"/>
        <item x="1386"/>
        <item x="1387"/>
        <item x="1388"/>
        <item x="1390"/>
        <item x="1391"/>
        <item x="1393"/>
        <item x="1394"/>
        <item x="1395"/>
        <item x="1396"/>
        <item x="1397"/>
        <item x="1398"/>
        <item x="1399"/>
        <item x="1401"/>
        <item x="1383"/>
        <item x="1403"/>
        <item x="1404"/>
        <item x="1406"/>
        <item x="1407"/>
        <item x="1408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34"/>
        <item x="1435"/>
        <item x="1436"/>
        <item x="1437"/>
        <item x="1438"/>
        <item x="1425"/>
        <item x="1428"/>
        <item x="1429"/>
        <item x="1431"/>
        <item x="1433"/>
        <item x="1440"/>
        <item x="1441"/>
        <item x="1442"/>
        <item x="1443"/>
        <item x="1444"/>
        <item x="1445"/>
        <item x="1448"/>
        <item x="1449"/>
        <item x="1450"/>
        <item x="1451"/>
        <item x="1452"/>
        <item x="1453"/>
        <item x="1454"/>
        <item x="1447"/>
        <item x="1446"/>
        <item x="1455"/>
        <item x="1459"/>
        <item x="1460"/>
        <item x="1461"/>
        <item x="1462"/>
        <item x="1463"/>
        <item x="1464"/>
        <item x="1465"/>
        <item x="1466"/>
        <item x="1468"/>
        <item x="1469"/>
        <item x="1470"/>
        <item x="1471"/>
        <item x="1472"/>
        <item x="1473"/>
        <item x="1474"/>
        <item x="1467"/>
        <item x="1479"/>
        <item x="1480"/>
        <item m="1" x="1943"/>
        <item x="1481"/>
        <item x="1482"/>
        <item x="1483"/>
        <item x="1484"/>
        <item x="1485"/>
        <item x="1486"/>
        <item x="1488"/>
        <item x="1490"/>
        <item x="1491"/>
        <item x="1492"/>
        <item x="1493"/>
        <item x="1494"/>
        <item x="1497"/>
        <item x="1498"/>
        <item x="1502"/>
        <item x="1503"/>
        <item x="1504"/>
        <item x="1505"/>
        <item x="1506"/>
        <item x="1507"/>
        <item x="1508"/>
        <item x="1512"/>
        <item x="1515"/>
        <item x="1516"/>
        <item x="1517"/>
        <item x="1519"/>
        <item x="1521"/>
        <item x="1523"/>
        <item x="1524"/>
        <item x="1525"/>
        <item x="1526"/>
        <item x="1530"/>
        <item x="1531"/>
        <item x="1532"/>
        <item x="1533"/>
        <item x="1536"/>
        <item x="1537"/>
        <item x="1538"/>
        <item x="1539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7"/>
        <item x="1579"/>
        <item x="1580"/>
        <item x="1581"/>
        <item x="1582"/>
        <item x="1583"/>
        <item x="1584"/>
        <item x="1558"/>
        <item x="1586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4"/>
        <item x="1605"/>
        <item x="1606"/>
        <item x="1607"/>
        <item x="1608"/>
        <item x="1609"/>
        <item x="1610"/>
        <item x="1611"/>
        <item x="1612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4"/>
        <item x="1635"/>
        <item x="1636"/>
        <item x="1637"/>
        <item x="1640"/>
        <item x="1643"/>
        <item x="1644"/>
        <item x="1645"/>
        <item x="1646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700"/>
        <item x="1701"/>
        <item x="1702"/>
        <item x="1704"/>
        <item x="1705"/>
        <item x="1707"/>
        <item x="1709"/>
        <item x="1711"/>
        <item x="1712"/>
        <item x="1713"/>
        <item x="1715"/>
        <item x="1716"/>
        <item x="1717"/>
        <item x="1718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7"/>
        <item x="1769"/>
        <item x="1771"/>
        <item x="1706"/>
        <item x="1774"/>
        <item x="1775"/>
        <item x="1776"/>
        <item x="1777"/>
        <item x="1778"/>
        <item x="1780"/>
        <item x="1782"/>
        <item x="1783"/>
        <item x="1788"/>
        <item x="1789"/>
        <item x="1790"/>
        <item x="1791"/>
        <item x="1793"/>
        <item x="1794"/>
        <item x="1796"/>
        <item x="1797"/>
        <item x="1798"/>
        <item x="1795"/>
        <item x="1802"/>
        <item x="1803"/>
        <item x="1804"/>
        <item x="1805"/>
        <item x="1807"/>
        <item x="1806"/>
        <item x="1808"/>
        <item x="1799"/>
        <item x="1800"/>
        <item x="1801"/>
        <item x="1810"/>
        <item x="1811"/>
        <item m="1" x="194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6"/>
        <item x="1827"/>
        <item x="1828"/>
        <item m="1" x="1941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4"/>
        <item x="1873"/>
        <item x="1875"/>
        <item x="1876"/>
        <item x="1877"/>
        <item x="1878"/>
        <item x="1879"/>
        <item x="1880"/>
        <item x="1884"/>
        <item x="1885"/>
        <item x="1886"/>
        <item x="1887"/>
        <item x="1890"/>
        <item x="1891"/>
        <item x="1892"/>
        <item x="1889"/>
        <item x="1893"/>
        <item x="1894"/>
        <item m="1" x="1939"/>
        <item x="1895"/>
        <item x="1896"/>
        <item x="1897"/>
        <item x="1900"/>
        <item x="1901"/>
        <item x="1902"/>
        <item x="1903"/>
        <item x="1904"/>
        <item x="1905"/>
        <item x="1906"/>
        <item x="1907"/>
        <item x="1908"/>
        <item x="1913"/>
        <item m="1" x="1938"/>
        <item x="1914"/>
        <item x="1915"/>
        <item x="1916"/>
        <item x="1919"/>
        <item x="1920"/>
        <item x="1921"/>
        <item x="1922"/>
        <item x="1923"/>
        <item x="1925"/>
        <item x="1926"/>
        <item x="1927"/>
        <item x="1928"/>
        <item x="1929"/>
        <item x="1930"/>
        <item x="1931"/>
        <item x="1933"/>
        <item x="1934"/>
        <item x="1935"/>
        <item x="1936"/>
        <item x="19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230">
        <item m="1" x="3224"/>
        <item m="1" x="3223"/>
        <item m="1" x="3222"/>
        <item x="428"/>
        <item x="106"/>
        <item m="1" x="1617"/>
        <item m="1" x="1613"/>
        <item m="1" x="3225"/>
        <item m="1" x="3227"/>
        <item m="1" x="1701"/>
        <item m="1" x="1569"/>
        <item x="741"/>
        <item m="1" x="1588"/>
        <item m="1" x="1612"/>
        <item m="1" x="3221"/>
        <item m="1" x="1829"/>
        <item m="1" x="2228"/>
        <item m="1" x="3226"/>
        <item m="1" x="1563"/>
        <item m="1" x="2683"/>
        <item x="561"/>
        <item x="772"/>
        <item m="1" x="3228"/>
        <item m="1" x="3229"/>
        <item x="209"/>
        <item m="1" x="1602"/>
        <item m="1" x="1603"/>
        <item x="1397"/>
        <item x="771"/>
        <item m="1" x="1578"/>
        <item x="108"/>
        <item x="269"/>
        <item x="365"/>
        <item m="1" x="1537"/>
        <item x="204"/>
        <item x="318"/>
        <item x="1421"/>
        <item m="1" x="1591"/>
        <item x="438"/>
        <item m="1" x="1573"/>
        <item x="199"/>
        <item x="463"/>
        <item x="570"/>
        <item x="928"/>
        <item x="320"/>
        <item x="41"/>
        <item m="1" x="1599"/>
        <item x="527"/>
        <item x="340"/>
        <item x="114"/>
        <item m="1" x="1600"/>
        <item x="42"/>
        <item x="1147"/>
        <item x="679"/>
        <item x="113"/>
        <item x="88"/>
        <item m="1" x="3217"/>
        <item x="692"/>
        <item m="1" x="2479"/>
        <item m="1" x="3208"/>
        <item m="1" x="2152"/>
        <item x="70"/>
        <item m="1" x="1715"/>
        <item x="34"/>
        <item m="1" x="1696"/>
        <item m="1" x="1697"/>
        <item m="1" x="1640"/>
        <item m="1" x="1698"/>
        <item x="49"/>
        <item x="1036"/>
        <item m="1" x="1645"/>
        <item x="0"/>
        <item m="1" x="1646"/>
        <item x="992"/>
        <item m="1" x="1647"/>
        <item m="1" x="1648"/>
        <item m="1" x="1649"/>
        <item x="786"/>
        <item m="1" x="1699"/>
        <item m="1" x="1700"/>
        <item m="1" x="1610"/>
        <item m="1" x="1706"/>
        <item x="265"/>
        <item m="1" x="1707"/>
        <item m="1" x="1708"/>
        <item m="1" x="1709"/>
        <item m="1" x="1710"/>
        <item x="1083"/>
        <item m="1" x="1711"/>
        <item m="1" x="1712"/>
        <item m="1" x="1713"/>
        <item m="1" x="1714"/>
        <item x="195"/>
        <item x="746"/>
        <item x="323"/>
        <item x="486"/>
        <item x="1114"/>
        <item x="804"/>
        <item m="1" x="1702"/>
        <item x="1172"/>
        <item x="137"/>
        <item m="1" x="1703"/>
        <item x="1171"/>
        <item x="1191"/>
        <item m="1" x="1704"/>
        <item m="1" x="1705"/>
        <item m="1" x="1592"/>
        <item m="1" x="1593"/>
        <item x="202"/>
        <item m="1" x="1608"/>
        <item m="1" x="1609"/>
        <item x="115"/>
        <item m="1" x="1611"/>
        <item m="1" x="1614"/>
        <item m="1" x="1615"/>
        <item m="1" x="1616"/>
        <item m="1" x="1618"/>
        <item m="1" x="1619"/>
        <item m="1" x="1620"/>
        <item m="1" x="1716"/>
        <item x="427"/>
        <item m="1" x="1717"/>
        <item m="1" x="1718"/>
        <item x="827"/>
        <item m="1" x="1719"/>
        <item x="663"/>
        <item x="370"/>
        <item x="727"/>
        <item m="1" x="3220"/>
        <item m="1" x="3219"/>
        <item m="1" x="3218"/>
        <item m="1" x="1639"/>
        <item x="885"/>
        <item x="339"/>
        <item x="101"/>
        <item x="576"/>
        <item m="1" x="1720"/>
        <item m="1" x="1721"/>
        <item m="1" x="1722"/>
        <item x="7"/>
        <item m="1" x="1723"/>
        <item x="916"/>
        <item m="1" x="1724"/>
        <item m="1" x="1671"/>
        <item x="206"/>
        <item x="566"/>
        <item x="1139"/>
        <item m="1" x="1695"/>
        <item x="468"/>
        <item x="131"/>
        <item x="1249"/>
        <item m="1" x="1726"/>
        <item m="1" x="1725"/>
        <item m="1" x="1604"/>
        <item m="1" x="1575"/>
        <item m="1" x="1666"/>
        <item m="1" x="1667"/>
        <item m="1" x="1668"/>
        <item m="1" x="1673"/>
        <item m="1" x="1674"/>
        <item m="1" x="1675"/>
        <item m="1" x="1734"/>
        <item x="974"/>
        <item m="1" x="1589"/>
        <item m="1" x="3216"/>
        <item m="1" x="1590"/>
        <item m="1" x="1691"/>
        <item m="1" x="1692"/>
        <item m="1" x="1693"/>
        <item m="1" x="1694"/>
        <item m="1" x="1627"/>
        <item m="1" x="1605"/>
        <item m="1" x="1606"/>
        <item m="1" x="1607"/>
        <item x="702"/>
        <item m="1" x="1728"/>
        <item m="1" x="1729"/>
        <item m="1" x="1730"/>
        <item x="841"/>
        <item m="1" x="1731"/>
        <item m="1" x="1732"/>
        <item x="678"/>
        <item m="1" x="1733"/>
        <item x="418"/>
        <item x="1196"/>
        <item m="1" x="1740"/>
        <item x="86"/>
        <item m="1" x="1741"/>
        <item x="951"/>
        <item x="219"/>
        <item x="258"/>
        <item m="1" x="1727"/>
        <item x="319"/>
        <item x="695"/>
        <item x="60"/>
        <item x="720"/>
        <item x="513"/>
        <item m="1" x="1742"/>
        <item x="238"/>
        <item x="280"/>
        <item x="266"/>
        <item m="1" x="1636"/>
        <item m="1" x="1637"/>
        <item m="1" x="1743"/>
        <item m="1" x="1744"/>
        <item x="84"/>
        <item x="254"/>
        <item x="80"/>
        <item m="1" x="1544"/>
        <item m="1" x="1752"/>
        <item m="1" x="1753"/>
        <item m="1" x="1745"/>
        <item m="1" x="3215"/>
        <item m="1" x="1746"/>
        <item m="1" x="1748"/>
        <item m="1" x="1747"/>
        <item x="1"/>
        <item x="278"/>
        <item x="1154"/>
        <item m="1" x="1754"/>
        <item x="77"/>
        <item x="111"/>
        <item x="666"/>
        <item m="1" x="1756"/>
        <item m="1" x="1757"/>
        <item x="252"/>
        <item m="1" x="1538"/>
        <item m="1" x="1540"/>
        <item m="1" x="1541"/>
        <item m="1" x="1542"/>
        <item x="170"/>
        <item m="1" x="1543"/>
        <item m="1" x="1546"/>
        <item m="1" x="1547"/>
        <item m="1" x="1539"/>
        <item m="1" x="1548"/>
        <item x="23"/>
        <item x="1390"/>
        <item m="1" x="1549"/>
        <item m="1" x="1555"/>
        <item m="1" x="1556"/>
        <item m="1" x="1551"/>
        <item m="1" x="1554"/>
        <item x="510"/>
        <item m="1" x="1766"/>
        <item m="1" x="1767"/>
        <item m="1" x="3212"/>
        <item m="1" x="3213"/>
        <item x="680"/>
        <item x="380"/>
        <item x="358"/>
        <item x="331"/>
        <item x="25"/>
        <item x="762"/>
        <item x="523"/>
        <item m="1" x="1761"/>
        <item m="1" x="1762"/>
        <item m="1" x="3214"/>
        <item x="654"/>
        <item m="1" x="1764"/>
        <item m="1" x="1765"/>
        <item m="1" x="1763"/>
        <item x="1392"/>
        <item m="1" x="1758"/>
        <item m="1" x="3209"/>
        <item m="1" x="3210"/>
        <item x="1263"/>
        <item m="1" x="3211"/>
        <item m="1" x="1759"/>
        <item m="1" x="1760"/>
        <item m="1" x="1558"/>
        <item m="1" x="1559"/>
        <item m="1" x="1557"/>
        <item m="1" x="1560"/>
        <item x="719"/>
        <item m="1" x="1552"/>
        <item m="1" x="1553"/>
        <item m="1" x="1561"/>
        <item m="1" x="1562"/>
        <item m="1" x="1565"/>
        <item x="414"/>
        <item m="1" x="1564"/>
        <item m="1" x="1545"/>
        <item m="1" x="1567"/>
        <item m="1" x="1566"/>
        <item x="540"/>
        <item m="1" x="1568"/>
        <item m="1" x="1570"/>
        <item m="1" x="1572"/>
        <item m="1" x="1571"/>
        <item m="1" x="1579"/>
        <item m="1" x="1581"/>
        <item m="1" x="1580"/>
        <item m="1" x="1582"/>
        <item m="1" x="1583"/>
        <item x="419"/>
        <item x="1082"/>
        <item m="1" x="1584"/>
        <item m="1" x="1586"/>
        <item m="1" x="1587"/>
        <item m="1" x="1638"/>
        <item m="1" x="1601"/>
        <item m="1" x="1550"/>
        <item x="574"/>
        <item m="1" x="1594"/>
        <item m="1" x="1595"/>
        <item m="1" x="1596"/>
        <item x="1413"/>
        <item m="1" x="1769"/>
        <item x="394"/>
        <item m="1" x="1644"/>
        <item m="1" x="1768"/>
        <item m="1" x="1672"/>
        <item x="524"/>
        <item m="1" x="1735"/>
        <item m="1" x="1736"/>
        <item m="1" x="1751"/>
        <item x="109"/>
        <item x="459"/>
        <item x="737"/>
        <item x="43"/>
        <item x="69"/>
        <item m="1" x="1598"/>
        <item x="1103"/>
        <item m="1" x="1641"/>
        <item m="1" x="1642"/>
        <item m="1" x="1643"/>
        <item x="374"/>
        <item x="906"/>
        <item m="1" x="1664"/>
        <item m="1" x="1665"/>
        <item m="1" x="1656"/>
        <item m="1" x="1659"/>
        <item m="1" x="1660"/>
        <item m="1" x="1661"/>
        <item x="558"/>
        <item x="1011"/>
        <item m="1" x="1662"/>
        <item m="1" x="1663"/>
        <item x="1166"/>
        <item x="1261"/>
        <item m="1" x="1650"/>
        <item m="1" x="1651"/>
        <item m="1" x="1652"/>
        <item m="1" x="1653"/>
        <item m="1" x="1669"/>
        <item m="1" x="1680"/>
        <item m="1" x="1681"/>
        <item m="1" x="1682"/>
        <item m="1" x="1683"/>
        <item x="306"/>
        <item m="1" x="1684"/>
        <item m="1" x="1685"/>
        <item x="1136"/>
        <item m="1" x="1686"/>
        <item m="1" x="1687"/>
        <item m="1" x="1688"/>
        <item m="1" x="1689"/>
        <item x="778"/>
        <item x="48"/>
        <item x="1227"/>
        <item m="1" x="1690"/>
        <item x="1067"/>
        <item m="1" x="3207"/>
        <item m="1" x="1749"/>
        <item m="1" x="1750"/>
        <item m="1" x="1755"/>
        <item x="1207"/>
        <item x="400"/>
        <item x="112"/>
        <item x="1369"/>
        <item m="1" x="1621"/>
        <item m="1" x="1622"/>
        <item m="1" x="1623"/>
        <item x="898"/>
        <item m="1" x="1624"/>
        <item m="1" x="1625"/>
        <item x="321"/>
        <item m="1" x="1626"/>
        <item m="1" x="1628"/>
        <item m="1" x="1629"/>
        <item m="1" x="1630"/>
        <item m="1" x="1631"/>
        <item x="385"/>
        <item m="1" x="1632"/>
        <item m="1" x="1633"/>
        <item x="186"/>
        <item m="1" x="1634"/>
        <item x="599"/>
        <item m="1" x="1635"/>
        <item m="1" x="1676"/>
        <item x="76"/>
        <item m="1" x="1677"/>
        <item m="1" x="1678"/>
        <item m="1" x="1498"/>
        <item m="1" x="1679"/>
        <item x="476"/>
        <item m="1" x="1737"/>
        <item m="1" x="1738"/>
        <item m="1" x="1739"/>
        <item x="1377"/>
        <item x="1405"/>
        <item m="1" x="1771"/>
        <item x="748"/>
        <item m="1" x="1770"/>
        <item x="179"/>
        <item x="726"/>
        <item x="367"/>
        <item m="1" x="1994"/>
        <item x="185"/>
        <item x="24"/>
        <item m="1" x="1772"/>
        <item m="1" x="1775"/>
        <item x="966"/>
        <item m="1" x="1776"/>
        <item m="1" x="1774"/>
        <item m="1" x="1773"/>
        <item x="203"/>
        <item x="482"/>
        <item x="62"/>
        <item m="1" x="1777"/>
        <item x="545"/>
        <item x="849"/>
        <item m="1" x="1778"/>
        <item x="757"/>
        <item m="1" x="1779"/>
        <item x="473"/>
        <item x="845"/>
        <item m="1" x="1780"/>
        <item x="467"/>
        <item m="1" x="3206"/>
        <item x="91"/>
        <item m="1" x="1784"/>
        <item m="1" x="1785"/>
        <item m="1" x="1786"/>
        <item m="1" x="1787"/>
        <item m="1" x="1788"/>
        <item x="200"/>
        <item m="1" x="1789"/>
        <item x="982"/>
        <item x="904"/>
        <item m="1" x="1790"/>
        <item m="1" x="3205"/>
        <item m="1" x="1781"/>
        <item x="1296"/>
        <item m="1" x="1782"/>
        <item x="1291"/>
        <item x="1111"/>
        <item m="1" x="1792"/>
        <item m="1" x="1793"/>
        <item x="759"/>
        <item m="1" x="1797"/>
        <item m="1" x="1798"/>
        <item m="1" x="1794"/>
        <item m="1" x="1791"/>
        <item m="1" x="1795"/>
        <item m="1" x="1796"/>
        <item x="273"/>
        <item m="1" x="1783"/>
        <item x="68"/>
        <item m="1" x="1654"/>
        <item m="1" x="1655"/>
        <item x="1324"/>
        <item x="573"/>
        <item m="1" x="1657"/>
        <item m="1" x="1658"/>
        <item x="1309"/>
        <item x="1232"/>
        <item x="11"/>
        <item x="971"/>
        <item m="1" x="1670"/>
        <item x="92"/>
        <item x="1215"/>
        <item x="539"/>
        <item m="1" x="1532"/>
        <item m="1" x="1529"/>
        <item m="1" x="1530"/>
        <item m="1" x="1531"/>
        <item m="1" x="1527"/>
        <item x="643"/>
        <item m="1" x="1528"/>
        <item x="61"/>
        <item x="90"/>
        <item x="950"/>
        <item x="1283"/>
        <item x="1101"/>
        <item m="1" x="1597"/>
        <item x="415"/>
        <item m="1" x="1585"/>
        <item x="770"/>
        <item m="1" x="1574"/>
        <item m="1" x="1576"/>
        <item m="1" x="1577"/>
        <item x="662"/>
        <item x="364"/>
        <item x="954"/>
        <item m="1" x="1533"/>
        <item m="1" x="1534"/>
        <item x="452"/>
        <item m="1" x="1535"/>
        <item m="1" x="1536"/>
        <item m="1" x="1799"/>
        <item m="1" x="3204"/>
        <item m="1" x="1800"/>
        <item m="1" x="1801"/>
        <item m="1" x="1802"/>
        <item m="1" x="1803"/>
        <item m="1" x="1804"/>
        <item m="1" x="1805"/>
        <item m="1" x="1813"/>
        <item m="1" x="1814"/>
        <item x="1374"/>
        <item x="444"/>
        <item m="1" x="3203"/>
        <item m="1" x="3202"/>
        <item m="1" x="2167"/>
        <item m="1" x="3201"/>
        <item m="1" x="2846"/>
        <item m="1" x="3200"/>
        <item m="1" x="1807"/>
        <item m="1" x="1808"/>
        <item m="1" x="1809"/>
        <item m="1" x="1810"/>
        <item m="1" x="1811"/>
        <item m="1" x="1806"/>
        <item x="590"/>
        <item x="1177"/>
        <item m="1" x="1812"/>
        <item m="1" x="1815"/>
        <item x="95"/>
        <item x="587"/>
        <item m="1" x="1816"/>
        <item m="1" x="1817"/>
        <item m="1" x="1818"/>
        <item x="205"/>
        <item m="1" x="1819"/>
        <item m="1" x="1820"/>
        <item x="1058"/>
        <item x="466"/>
        <item x="1429"/>
        <item m="1" x="1824"/>
        <item x="1152"/>
        <item m="1" x="1825"/>
        <item x="382"/>
        <item m="1" x="1821"/>
        <item m="1" x="1822"/>
        <item m="1" x="1823"/>
        <item x="464"/>
        <item m="1" x="1834"/>
        <item x="250"/>
        <item m="1" x="1830"/>
        <item m="1" x="1831"/>
        <item x="498"/>
        <item x="59"/>
        <item m="1" x="1832"/>
        <item m="1" x="1833"/>
        <item x="1070"/>
        <item x="363"/>
        <item m="1" x="3198"/>
        <item m="1" x="1827"/>
        <item x="474"/>
        <item x="902"/>
        <item m="1" x="1828"/>
        <item m="1" x="1835"/>
        <item m="1" x="3199"/>
        <item m="1" x="1836"/>
        <item m="1" x="1826"/>
        <item m="1" x="1837"/>
        <item x="132"/>
        <item m="1" x="1838"/>
        <item m="1" x="1839"/>
        <item x="457"/>
        <item m="1" x="1841"/>
        <item m="1" x="1840"/>
        <item x="955"/>
        <item m="1" x="3197"/>
        <item x="93"/>
        <item x="1335"/>
        <item m="1" x="1842"/>
        <item x="1428"/>
        <item x="399"/>
        <item m="1" x="1843"/>
        <item x="324"/>
        <item m="1" x="3194"/>
        <item m="1" x="3193"/>
        <item x="472"/>
        <item m="1" x="3195"/>
        <item m="1" x="1844"/>
        <item m="1" x="1845"/>
        <item x="721"/>
        <item x="1452"/>
        <item m="1" x="3196"/>
        <item m="1" x="1846"/>
        <item x="1156"/>
        <item x="1235"/>
        <item x="991"/>
        <item m="1" x="1848"/>
        <item m="1" x="2429"/>
        <item m="1" x="3192"/>
        <item m="1" x="3191"/>
        <item x="1251"/>
        <item x="1269"/>
        <item m="1" x="1850"/>
        <item m="1" x="1851"/>
        <item m="1" x="1852"/>
        <item m="1" x="1853"/>
        <item m="1" x="1856"/>
        <item x="641"/>
        <item m="1" x="1857"/>
        <item m="1" x="1858"/>
        <item m="1" x="1854"/>
        <item x="1096"/>
        <item x="749"/>
        <item m="1" x="1855"/>
        <item x="1203"/>
        <item m="1" x="1849"/>
        <item m="1" x="1847"/>
        <item x="142"/>
        <item m="1" x="1859"/>
        <item x="145"/>
        <item x="664"/>
        <item m="1" x="1863"/>
        <item m="1" x="1864"/>
        <item m="1" x="1865"/>
        <item m="1" x="3190"/>
        <item m="1" x="1879"/>
        <item x="598"/>
        <item m="1" x="1860"/>
        <item x="65"/>
        <item m="1" x="1866"/>
        <item m="1" x="1867"/>
        <item m="1" x="1868"/>
        <item m="1" x="1869"/>
        <item m="1" x="1861"/>
        <item x="136"/>
        <item m="1" x="1862"/>
        <item m="1" x="1875"/>
        <item m="1" x="1876"/>
        <item m="1" x="1877"/>
        <item m="1" x="1878"/>
        <item x="1051"/>
        <item m="1" x="1880"/>
        <item m="1" x="1881"/>
        <item m="1" x="1872"/>
        <item m="1" x="1873"/>
        <item m="1" x="1874"/>
        <item m="1" x="1870"/>
        <item m="1" x="1871"/>
        <item x="653"/>
        <item x="368"/>
        <item m="1" x="1882"/>
        <item m="1" x="1883"/>
        <item m="1" x="1884"/>
        <item m="1" x="1895"/>
        <item x="372"/>
        <item m="1" x="1896"/>
        <item m="1" x="1897"/>
        <item m="1" x="1898"/>
        <item m="1" x="1901"/>
        <item x="688"/>
        <item x="402"/>
        <item m="1" x="1899"/>
        <item m="1" x="1893"/>
        <item m="1" x="1894"/>
        <item m="1" x="1900"/>
        <item x="72"/>
        <item m="1" x="1885"/>
        <item m="1" x="1886"/>
        <item x="407"/>
        <item m="1" x="1887"/>
        <item m="1" x="1888"/>
        <item m="1" x="1889"/>
        <item m="1" x="1890"/>
        <item m="1" x="1891"/>
        <item m="1" x="1892"/>
        <item m="1" x="1506"/>
        <item m="1" x="1902"/>
        <item m="1" x="1905"/>
        <item m="1" x="1906"/>
        <item m="1" x="1903"/>
        <item m="1" x="1904"/>
        <item m="1" x="1907"/>
        <item m="1" x="1908"/>
        <item m="1" x="1909"/>
        <item m="1" x="1910"/>
        <item m="1" x="1911"/>
        <item m="1" x="1912"/>
        <item m="1" x="1913"/>
        <item x="557"/>
        <item m="1" x="1914"/>
        <item m="1" x="1915"/>
        <item m="1" x="1916"/>
        <item m="1" x="1917"/>
        <item m="1" x="1918"/>
        <item x="346"/>
        <item m="1" x="1919"/>
        <item x="1121"/>
        <item m="1" x="1920"/>
        <item m="1" x="1921"/>
        <item x="184"/>
        <item m="1" x="1922"/>
        <item x="274"/>
        <item m="1" x="1923"/>
        <item m="1" x="1926"/>
        <item m="1" x="1924"/>
        <item x="272"/>
        <item m="1" x="1928"/>
        <item x="107"/>
        <item x="194"/>
        <item m="1" x="1925"/>
        <item x="700"/>
        <item m="1" x="1927"/>
        <item m="1" x="1938"/>
        <item x="89"/>
        <item m="1" x="1939"/>
        <item m="1" x="1940"/>
        <item m="1" x="1941"/>
        <item m="1" x="1930"/>
        <item m="1" x="1931"/>
        <item m="1" x="1932"/>
        <item x="18"/>
        <item m="1" x="1933"/>
        <item x="128"/>
        <item m="1" x="1934"/>
        <item m="1" x="1935"/>
        <item m="1" x="1936"/>
        <item m="1" x="1937"/>
        <item m="1" x="1929"/>
        <item x="844"/>
        <item m="1" x="1942"/>
        <item x="1085"/>
        <item m="1" x="1943"/>
        <item x="1312"/>
        <item m="1" x="3189"/>
        <item m="1" x="1944"/>
        <item m="1" x="1945"/>
        <item m="1" x="1948"/>
        <item m="1" x="1949"/>
        <item m="1" x="1950"/>
        <item m="1" x="1951"/>
        <item x="312"/>
        <item m="1" x="1946"/>
        <item m="1" x="1947"/>
        <item m="1" x="1952"/>
        <item m="1" x="1953"/>
        <item m="1" x="1960"/>
        <item m="1" x="1961"/>
        <item m="1" x="1962"/>
        <item x="57"/>
        <item m="1" x="1963"/>
        <item m="1" x="1964"/>
        <item m="1" x="1965"/>
        <item m="1" x="1966"/>
        <item x="47"/>
        <item x="1318"/>
        <item x="1170"/>
        <item x="51"/>
        <item m="1" x="1954"/>
        <item m="1" x="3188"/>
        <item x="54"/>
        <item m="1" x="1955"/>
        <item m="1" x="1956"/>
        <item m="1" x="1957"/>
        <item m="1" x="1958"/>
        <item x="50"/>
        <item m="1" x="1959"/>
        <item x="1023"/>
        <item m="1" x="1967"/>
        <item m="1" x="1968"/>
        <item x="181"/>
        <item m="1" x="1970"/>
        <item m="1" x="1969"/>
        <item x="429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x="191"/>
        <item m="1" x="1971"/>
        <item m="1" x="1989"/>
        <item m="1" x="1990"/>
        <item m="1" x="1988"/>
        <item x="511"/>
        <item x="645"/>
        <item m="1" x="1991"/>
        <item m="1" x="1998"/>
        <item x="977"/>
        <item x="105"/>
        <item x="396"/>
        <item x="1098"/>
        <item x="362"/>
        <item m="1" x="1992"/>
        <item m="1" x="1993"/>
        <item x="119"/>
        <item x="284"/>
        <item m="1" x="1995"/>
        <item m="1" x="1996"/>
        <item m="1" x="1997"/>
        <item x="337"/>
        <item m="1" x="2000"/>
        <item m="1" x="3181"/>
        <item m="1" x="2001"/>
        <item m="1" x="2004"/>
        <item x="412"/>
        <item m="1" x="2002"/>
        <item x="475"/>
        <item m="1" x="2937"/>
        <item x="934"/>
        <item m="1" x="2005"/>
        <item m="1" x="2003"/>
        <item x="322"/>
        <item x="328"/>
        <item m="1" x="2006"/>
        <item m="1" x="3182"/>
        <item m="1" x="3185"/>
        <item m="1" x="3186"/>
        <item x="366"/>
        <item m="1" x="2440"/>
        <item m="1" x="3187"/>
        <item m="1" x="3183"/>
        <item m="1" x="3184"/>
        <item m="1" x="2007"/>
        <item m="1" x="2008"/>
        <item x="1012"/>
        <item m="1" x="2009"/>
        <item x="1029"/>
        <item m="1" x="1999"/>
        <item m="1" x="2014"/>
        <item m="1" x="2010"/>
        <item m="1" x="2011"/>
        <item m="1" x="2012"/>
        <item m="1" x="2013"/>
        <item m="1" x="2018"/>
        <item m="1" x="2019"/>
        <item m="1" x="2020"/>
        <item m="1" x="2021"/>
        <item m="1" x="2022"/>
        <item m="1" x="2023"/>
        <item m="1" x="2024"/>
        <item m="1" x="2025"/>
        <item x="577"/>
        <item m="1" x="2026"/>
        <item m="1" x="2027"/>
        <item m="1" x="2028"/>
        <item m="1" x="2029"/>
        <item m="1" x="2015"/>
        <item m="1" x="2016"/>
        <item m="1" x="2017"/>
        <item x="154"/>
        <item m="1" x="2030"/>
        <item x="683"/>
        <item m="1" x="3180"/>
        <item m="1" x="2031"/>
        <item m="1" x="2032"/>
        <item m="1" x="2037"/>
        <item m="1" x="2033"/>
        <item m="1" x="2034"/>
        <item x="1244"/>
        <item m="1" x="2035"/>
        <item x="728"/>
        <item x="78"/>
        <item m="1" x="3179"/>
        <item m="1" x="3178"/>
        <item m="1" x="2036"/>
        <item m="1" x="2038"/>
        <item m="1" x="2039"/>
        <item m="1" x="2040"/>
        <item x="878"/>
        <item m="1" x="2041"/>
        <item m="1" x="2042"/>
        <item m="1" x="2043"/>
        <item m="1" x="2044"/>
        <item m="1" x="2045"/>
        <item m="1" x="2046"/>
        <item m="1" x="2047"/>
        <item m="1" x="2048"/>
        <item m="1" x="2605"/>
        <item x="696"/>
        <item m="1" x="2050"/>
        <item m="1" x="2051"/>
        <item x="263"/>
        <item m="1" x="2049"/>
        <item m="1" x="2052"/>
        <item m="1" x="2053"/>
        <item m="1" x="2054"/>
        <item m="1" x="2055"/>
        <item m="1" x="2056"/>
        <item x="1081"/>
        <item x="905"/>
        <item m="1" x="2057"/>
        <item m="1" x="2058"/>
        <item m="1" x="2059"/>
        <item x="568"/>
        <item m="1" x="2060"/>
        <item m="1" x="2061"/>
        <item x="1009"/>
        <item m="1" x="2063"/>
        <item x="143"/>
        <item m="1" x="2062"/>
        <item m="1" x="2064"/>
        <item m="1" x="2065"/>
        <item m="1" x="2066"/>
        <item x="46"/>
        <item m="1" x="2068"/>
        <item m="1" x="2069"/>
        <item m="1" x="2070"/>
        <item x="507"/>
        <item x="1007"/>
        <item m="1" x="2071"/>
        <item m="1" x="2072"/>
        <item x="248"/>
        <item x="85"/>
        <item m="1" x="2067"/>
        <item m="1" x="2073"/>
        <item m="1" x="2074"/>
        <item m="1" x="2075"/>
        <item m="1" x="2076"/>
        <item m="1" x="2077"/>
        <item x="1150"/>
        <item x="485"/>
        <item x="1301"/>
        <item m="1" x="2078"/>
        <item x="281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x="183"/>
        <item m="1" x="2089"/>
        <item x="846"/>
        <item x="79"/>
        <item x="102"/>
        <item x="895"/>
        <item m="1" x="2098"/>
        <item m="1" x="2099"/>
        <item m="1" x="2100"/>
        <item m="1" x="2101"/>
        <item m="1" x="2090"/>
        <item m="1" x="2091"/>
        <item m="1" x="2092"/>
        <item m="1" x="2093"/>
        <item m="1" x="2094"/>
        <item x="716"/>
        <item m="1" x="2095"/>
        <item m="1" x="3177"/>
        <item m="1" x="2096"/>
        <item m="1" x="2097"/>
        <item x="701"/>
        <item x="300"/>
        <item x="506"/>
        <item m="1" x="2134"/>
        <item m="1" x="2135"/>
        <item m="1" x="2136"/>
        <item m="1" x="2104"/>
        <item m="1" x="2137"/>
        <item x="1342"/>
        <item m="1" x="2138"/>
        <item m="1" x="2139"/>
        <item m="1" x="2107"/>
        <item m="1" x="2108"/>
        <item m="1" x="2129"/>
        <item m="1" x="3176"/>
        <item m="1" x="2131"/>
        <item m="1" x="2132"/>
        <item x="1264"/>
        <item m="1" x="2130"/>
        <item m="1" x="2133"/>
        <item m="1" x="2103"/>
        <item m="1" x="2105"/>
        <item x="526"/>
        <item m="1" x="2106"/>
        <item m="1" x="2140"/>
        <item m="1" x="2102"/>
        <item m="1" x="2109"/>
        <item m="1" x="2110"/>
        <item m="1" x="3165"/>
        <item x="703"/>
        <item m="1" x="2111"/>
        <item m="1" x="2112"/>
        <item m="1" x="2113"/>
        <item x="1216"/>
        <item m="1" x="2114"/>
        <item m="1" x="2115"/>
        <item m="1" x="2116"/>
        <item m="1" x="2117"/>
        <item m="1" x="2118"/>
        <item m="1" x="2119"/>
        <item x="671"/>
        <item m="1" x="2120"/>
        <item m="1" x="2121"/>
        <item m="1" x="3175"/>
        <item m="1" x="2123"/>
        <item m="1" x="3174"/>
        <item m="1" x="3173"/>
        <item m="1" x="2122"/>
        <item m="1" x="2124"/>
        <item m="1" x="2125"/>
        <item m="1" x="2126"/>
        <item m="1" x="2127"/>
        <item m="1" x="3172"/>
        <item m="1" x="3171"/>
        <item m="1" x="3170"/>
        <item m="1" x="3169"/>
        <item m="1" x="3168"/>
        <item m="1" x="3167"/>
        <item m="1" x="2128"/>
        <item x="508"/>
        <item m="1" x="2141"/>
        <item m="1" x="2142"/>
        <item m="1" x="2157"/>
        <item m="1" x="2158"/>
        <item m="1" x="2159"/>
        <item m="1" x="2160"/>
        <item m="1" x="2161"/>
        <item m="1" x="2145"/>
        <item m="1" x="2144"/>
        <item m="1" x="3166"/>
        <item m="1" x="2146"/>
        <item x="303"/>
        <item m="1" x="2147"/>
        <item m="1" x="2148"/>
        <item m="1" x="2149"/>
        <item x="808"/>
        <item m="1" x="2150"/>
        <item m="1" x="1497"/>
        <item m="1" x="2151"/>
        <item m="1" x="2153"/>
        <item m="1" x="2154"/>
        <item m="1" x="2155"/>
        <item m="1" x="2156"/>
        <item x="30"/>
        <item m="1" x="2162"/>
        <item x="564"/>
        <item x="221"/>
        <item m="1" x="2143"/>
        <item x="178"/>
        <item x="293"/>
        <item m="1" x="2166"/>
        <item m="1" x="2168"/>
        <item x="1186"/>
        <item m="1" x="2176"/>
        <item m="1" x="2173"/>
        <item x="881"/>
        <item m="1" x="2169"/>
        <item m="1" x="2170"/>
        <item m="1" x="2175"/>
        <item m="1" x="2165"/>
        <item m="1" x="2163"/>
        <item m="1" x="2164"/>
        <item m="1" x="2171"/>
        <item m="1" x="2172"/>
        <item m="1" x="2174"/>
        <item x="403"/>
        <item m="1" x="2179"/>
        <item m="1" x="2177"/>
        <item m="1" x="2178"/>
        <item m="1" x="2191"/>
        <item m="1" x="2192"/>
        <item m="1" x="2193"/>
        <item m="1" x="2180"/>
        <item x="812"/>
        <item m="1" x="2181"/>
        <item x="892"/>
        <item m="1" x="2195"/>
        <item m="1" x="2196"/>
        <item m="1" x="2197"/>
        <item m="1" x="2198"/>
        <item m="1" x="2199"/>
        <item m="1" x="2200"/>
        <item m="1" x="2201"/>
        <item x="1214"/>
        <item m="1" x="2202"/>
        <item m="1" x="2189"/>
        <item m="1" x="2190"/>
        <item m="1" x="2194"/>
        <item x="956"/>
        <item x="471"/>
        <item m="1" x="2182"/>
        <item m="1" x="2183"/>
        <item m="1" x="2184"/>
        <item m="1" x="2185"/>
        <item m="1" x="2186"/>
        <item m="1" x="2187"/>
        <item x="1053"/>
        <item m="1" x="2188"/>
        <item m="1" x="2205"/>
        <item m="1" x="2206"/>
        <item m="1" x="2207"/>
        <item m="1" x="2208"/>
        <item m="1" x="2209"/>
        <item m="1" x="2210"/>
        <item m="1" x="2211"/>
        <item m="1" x="2212"/>
        <item x="210"/>
        <item m="1" x="2213"/>
        <item m="1" x="2214"/>
        <item m="1" x="2215"/>
        <item m="1" x="2216"/>
        <item m="1" x="2217"/>
        <item x="536"/>
        <item m="1" x="2218"/>
        <item m="1" x="2219"/>
        <item x="1345"/>
        <item m="1" x="2220"/>
        <item m="1" x="2203"/>
        <item m="1" x="2204"/>
        <item x="833"/>
        <item x="1316"/>
        <item m="1" x="2222"/>
        <item m="1" x="3157"/>
        <item m="1" x="2221"/>
        <item x="87"/>
        <item x="646"/>
        <item x="239"/>
        <item x="563"/>
        <item m="1" x="2224"/>
        <item m="1" x="2223"/>
        <item x="39"/>
        <item m="1" x="2238"/>
        <item m="1" x="2225"/>
        <item m="1" x="2226"/>
        <item m="1" x="2227"/>
        <item x="13"/>
        <item m="1" x="2229"/>
        <item m="1" x="2230"/>
        <item x="490"/>
        <item m="1" x="2231"/>
        <item m="1" x="2232"/>
        <item m="1" x="2233"/>
        <item m="1" x="2234"/>
        <item m="1" x="2235"/>
        <item m="1" x="2236"/>
        <item m="1" x="2237"/>
        <item m="1" x="2268"/>
        <item m="1" x="2243"/>
        <item m="1" x="2244"/>
        <item m="1" x="2245"/>
        <item m="1" x="2246"/>
        <item m="1" x="2247"/>
        <item m="1" x="2248"/>
        <item m="1" x="2249"/>
        <item m="1" x="2239"/>
        <item m="1" x="2240"/>
        <item x="426"/>
        <item m="1" x="2241"/>
        <item m="1" x="2242"/>
        <item m="1" x="3164"/>
        <item m="1" x="2250"/>
        <item m="1" x="2251"/>
        <item m="1" x="2252"/>
        <item x="908"/>
        <item x="99"/>
        <item x="1041"/>
        <item m="1" x="3163"/>
        <item x="173"/>
        <item m="1" x="2253"/>
        <item m="1" x="2254"/>
        <item m="1" x="2255"/>
        <item x="494"/>
        <item m="1" x="2256"/>
        <item x="807"/>
        <item m="1" x="2258"/>
        <item m="1" x="2257"/>
        <item m="1" x="2259"/>
        <item m="1" x="2260"/>
        <item m="1" x="3159"/>
        <item m="1" x="3160"/>
        <item m="1" x="3161"/>
        <item m="1" x="3162"/>
        <item m="1" x="2263"/>
        <item m="1" x="2261"/>
        <item x="9"/>
        <item x="271"/>
        <item m="1" x="2262"/>
        <item x="461"/>
        <item m="1" x="2264"/>
        <item m="1" x="2265"/>
        <item m="1" x="2269"/>
        <item x="1338"/>
        <item m="1" x="2270"/>
        <item m="1" x="2271"/>
        <item x="432"/>
        <item m="1" x="2272"/>
        <item m="1" x="2266"/>
        <item m="1" x="2267"/>
        <item m="1" x="2273"/>
        <item m="1" x="2274"/>
        <item m="1" x="2275"/>
        <item m="1" x="2276"/>
        <item m="1" x="2277"/>
        <item m="1" x="2279"/>
        <item m="1" x="2280"/>
        <item x="104"/>
        <item m="1" x="2278"/>
        <item m="1" x="2314"/>
        <item x="694"/>
        <item x="1298"/>
        <item m="1" x="2282"/>
        <item x="347"/>
        <item m="1" x="2287"/>
        <item m="1" x="2288"/>
        <item m="1" x="3158"/>
        <item m="1" x="2283"/>
        <item m="1" x="2284"/>
        <item m="1" x="2285"/>
        <item m="1" x="2286"/>
        <item m="1" x="2289"/>
        <item m="1" x="2290"/>
        <item m="1" x="2291"/>
        <item m="1" x="2294"/>
        <item m="1" x="2324"/>
        <item m="1" x="2292"/>
        <item m="1" x="2293"/>
        <item m="1" x="2311"/>
        <item m="1" x="2312"/>
        <item m="1" x="2313"/>
        <item m="1" x="2304"/>
        <item m="1" x="2305"/>
        <item x="1372"/>
        <item m="1" x="2306"/>
        <item m="1" x="2307"/>
        <item m="1" x="2302"/>
        <item m="1" x="2303"/>
        <item x="1187"/>
        <item m="1" x="2308"/>
        <item x="607"/>
        <item x="440"/>
        <item m="1" x="2295"/>
        <item m="1" x="2296"/>
        <item m="1" x="3156"/>
        <item m="1" x="2309"/>
        <item m="1" x="2310"/>
        <item m="1" x="2297"/>
        <item m="1" x="2298"/>
        <item m="1" x="2299"/>
        <item m="1" x="2300"/>
        <item m="1" x="2301"/>
        <item m="1" x="2317"/>
        <item m="1" x="2316"/>
        <item m="1" x="2315"/>
        <item x="26"/>
        <item x="674"/>
        <item m="1" x="2318"/>
        <item m="1" x="2319"/>
        <item m="1" x="2320"/>
        <item m="1" x="2321"/>
        <item m="1" x="2281"/>
        <item x="56"/>
        <item x="264"/>
        <item x="601"/>
        <item x="610"/>
        <item m="1" x="2322"/>
        <item m="1" x="2323"/>
        <item x="1433"/>
        <item x="1062"/>
        <item m="1" x="2333"/>
        <item m="1" x="2325"/>
        <item m="1" x="2326"/>
        <item m="1" x="2327"/>
        <item m="1" x="2328"/>
        <item m="1" x="2329"/>
        <item m="1" x="2330"/>
        <item m="1" x="2331"/>
        <item m="1" x="2332"/>
        <item m="1" x="2335"/>
        <item x="325"/>
        <item x="100"/>
        <item m="1" x="2336"/>
        <item x="40"/>
        <item x="820"/>
        <item m="1" x="2334"/>
        <item m="1" x="2341"/>
        <item m="1" x="2337"/>
        <item m="1" x="2338"/>
        <item m="1" x="2339"/>
        <item m="1" x="2340"/>
        <item m="1" x="2344"/>
        <item m="1" x="2345"/>
        <item m="1" x="2346"/>
        <item m="1" x="3155"/>
        <item m="1" x="2342"/>
        <item m="1" x="2343"/>
        <item x="176"/>
        <item m="1" x="2359"/>
        <item m="1" x="2360"/>
        <item m="1" x="2357"/>
        <item m="1" x="2358"/>
        <item x="668"/>
        <item x="1155"/>
        <item x="189"/>
        <item m="1" x="2351"/>
        <item m="1" x="3154"/>
        <item m="1" x="2348"/>
        <item x="489"/>
        <item m="1" x="2352"/>
        <item m="1" x="2353"/>
        <item m="1" x="2354"/>
        <item m="1" x="2355"/>
        <item m="1" x="2356"/>
        <item m="1" x="2349"/>
        <item m="1" x="2350"/>
        <item m="1" x="2367"/>
        <item m="1" x="2361"/>
        <item m="1" x="2362"/>
        <item m="1" x="2363"/>
        <item m="1" x="2364"/>
        <item m="1" x="2365"/>
        <item m="1" x="2366"/>
        <item x="940"/>
        <item x="525"/>
        <item m="1" x="2368"/>
        <item m="1" x="2375"/>
        <item m="1" x="2376"/>
        <item m="1" x="2369"/>
        <item x="559"/>
        <item m="1" x="2370"/>
        <item m="1" x="2371"/>
        <item x="689"/>
        <item x="12"/>
        <item m="1" x="2372"/>
        <item x="1115"/>
        <item m="1" x="2373"/>
        <item x="1084"/>
        <item m="1" x="2374"/>
        <item x="1005"/>
        <item x="17"/>
        <item x="758"/>
        <item m="1" x="3152"/>
        <item m="1" x="3153"/>
        <item m="1" x="2384"/>
        <item m="1" x="2385"/>
        <item m="1" x="2379"/>
        <item m="1" x="2380"/>
        <item m="1" x="2377"/>
        <item m="1" x="2378"/>
        <item x="661"/>
        <item m="1" x="2383"/>
        <item m="1" x="2381"/>
        <item m="1" x="2382"/>
        <item m="1" x="3151"/>
        <item x="858"/>
        <item m="1" x="2388"/>
        <item m="1" x="3150"/>
        <item m="1" x="2387"/>
        <item x="571"/>
        <item m="1" x="2394"/>
        <item x="198"/>
        <item m="1" x="2393"/>
        <item m="1" x="2389"/>
        <item x="644"/>
        <item m="1" x="1523"/>
        <item m="1" x="2390"/>
        <item m="1" x="2391"/>
        <item x="1151"/>
        <item m="1" x="2392"/>
        <item m="1" x="2397"/>
        <item x="1422"/>
        <item x="505"/>
        <item m="1" x="2398"/>
        <item m="1" x="2399"/>
        <item m="1" x="2395"/>
        <item x="292"/>
        <item x="783"/>
        <item m="1" x="2396"/>
        <item x="487"/>
        <item m="1" x="2523"/>
        <item x="997"/>
        <item m="1" x="3149"/>
        <item m="1" x="2400"/>
        <item m="1" x="2401"/>
        <item m="1" x="2418"/>
        <item m="1" x="2419"/>
        <item m="1" x="3147"/>
        <item m="1" x="2403"/>
        <item m="1" x="2404"/>
        <item m="1" x="2405"/>
        <item x="560"/>
        <item x="500"/>
        <item m="1" x="2406"/>
        <item m="1" x="2407"/>
        <item m="1" x="2408"/>
        <item x="1089"/>
        <item m="1" x="2409"/>
        <item x="555"/>
        <item m="1" x="2410"/>
        <item m="1" x="2411"/>
        <item m="1" x="2412"/>
        <item m="1" x="2413"/>
        <item m="1" x="2414"/>
        <item m="1" x="2415"/>
        <item m="1" x="2416"/>
        <item m="1" x="2417"/>
        <item m="1" x="2430"/>
        <item x="1364"/>
        <item m="1" x="2427"/>
        <item m="1" x="2428"/>
        <item m="1" x="2420"/>
        <item x="118"/>
        <item x="120"/>
        <item m="1" x="2421"/>
        <item m="1" x="2422"/>
        <item x="886"/>
        <item m="1" x="2423"/>
        <item x="232"/>
        <item m="1" x="2424"/>
        <item m="1" x="2425"/>
        <item m="1" x="2426"/>
        <item x="242"/>
        <item m="1" x="3148"/>
        <item x="253"/>
        <item x="28"/>
        <item m="1" x="2446"/>
        <item m="1" x="2447"/>
        <item m="1" x="2448"/>
        <item m="1" x="3146"/>
        <item m="1" x="2449"/>
        <item m="1" x="2431"/>
        <item m="1" x="2432"/>
        <item m="1" x="2433"/>
        <item m="1" x="2434"/>
        <item m="1" x="2435"/>
        <item m="1" x="2436"/>
        <item x="1134"/>
        <item m="1" x="2437"/>
        <item m="1" x="2438"/>
        <item m="1" x="2439"/>
        <item m="1" x="2441"/>
        <item m="1" x="2442"/>
        <item x="1323"/>
        <item x="863"/>
        <item x="417"/>
        <item m="1" x="2443"/>
        <item m="1" x="2444"/>
        <item m="1" x="2445"/>
        <item x="518"/>
        <item m="1" x="1507"/>
        <item x="837"/>
        <item m="1" x="2457"/>
        <item m="1" x="2456"/>
        <item m="1" x="2458"/>
        <item m="1" x="2450"/>
        <item m="1" x="2451"/>
        <item m="1" x="2452"/>
        <item m="1" x="2453"/>
        <item m="1" x="2454"/>
        <item m="1" x="2455"/>
        <item m="1" x="2459"/>
        <item m="1" x="2460"/>
        <item m="1" x="2461"/>
        <item m="1" x="2462"/>
        <item m="1" x="2463"/>
        <item m="1" x="3144"/>
        <item x="848"/>
        <item m="1" x="2464"/>
        <item x="275"/>
        <item x="1424"/>
        <item m="1" x="3145"/>
        <item x="690"/>
        <item m="1" x="2465"/>
        <item m="1" x="2466"/>
        <item m="1" x="2467"/>
        <item m="1" x="2468"/>
        <item m="1" x="3142"/>
        <item x="722"/>
        <item m="1" x="2470"/>
        <item x="724"/>
        <item x="968"/>
        <item x="747"/>
        <item x="516"/>
        <item x="420"/>
        <item m="1" x="2475"/>
        <item x="618"/>
        <item m="1" x="2472"/>
        <item m="1" x="2473"/>
        <item m="1" x="2474"/>
        <item x="342"/>
        <item m="1" x="2402"/>
        <item m="1" x="2480"/>
        <item m="1" x="2481"/>
        <item m="1" x="2476"/>
        <item m="1" x="2477"/>
        <item m="1" x="2471"/>
        <item x="773"/>
        <item m="1" x="3143"/>
        <item m="1" x="2482"/>
        <item m="1" x="2478"/>
        <item m="1" x="2469"/>
        <item x="1118"/>
        <item m="1" x="2483"/>
        <item m="1" x="2484"/>
        <item m="1" x="2386"/>
        <item x="33"/>
        <item x="1453"/>
        <item m="1" x="2485"/>
        <item m="1" x="2486"/>
        <item m="1" x="2487"/>
        <item m="1" x="2488"/>
        <item x="410"/>
        <item m="1" x="2489"/>
        <item x="1126"/>
        <item m="1" x="2490"/>
        <item x="455"/>
        <item m="1" x="2491"/>
        <item x="291"/>
        <item m="1" x="2492"/>
        <item m="1" x="2493"/>
        <item m="1" x="2494"/>
        <item x="53"/>
        <item m="1" x="2495"/>
        <item m="1" x="2347"/>
        <item m="1" x="2496"/>
        <item x="780"/>
        <item x="22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x="582"/>
        <item m="1" x="2506"/>
        <item m="1" x="2507"/>
        <item m="1" x="2508"/>
        <item m="1" x="2509"/>
        <item m="1" x="2510"/>
        <item m="1" x="2511"/>
        <item x="673"/>
        <item x="138"/>
        <item m="1" x="2512"/>
        <item m="1" x="2513"/>
        <item x="588"/>
        <item x="613"/>
        <item x="805"/>
        <item x="257"/>
        <item m="1" x="2514"/>
        <item m="1" x="2515"/>
        <item m="1" x="2516"/>
        <item x="1268"/>
        <item m="1" x="2517"/>
        <item m="1" x="2518"/>
        <item x="984"/>
        <item m="1" x="2519"/>
        <item m="1" x="2520"/>
        <item m="1" x="3141"/>
        <item x="502"/>
        <item x="1455"/>
        <item m="1" x="3140"/>
        <item m="1" x="2521"/>
        <item m="1" x="2522"/>
        <item x="1116"/>
        <item m="1" x="3050"/>
        <item x="1290"/>
        <item m="1" x="2524"/>
        <item x="1117"/>
        <item x="333"/>
        <item m="1" x="2525"/>
        <item x="447"/>
        <item x="110"/>
        <item x="67"/>
        <item m="1" x="2545"/>
        <item m="1" x="2526"/>
        <item x="1337"/>
        <item m="1" x="2527"/>
        <item x="665"/>
        <item m="1" x="2528"/>
        <item x="729"/>
        <item x="45"/>
        <item m="1" x="2658"/>
        <item m="1" x="2530"/>
        <item x="449"/>
        <item m="1" x="2529"/>
        <item m="1" x="2531"/>
        <item x="390"/>
        <item m="1" x="2532"/>
        <item m="1" x="2533"/>
        <item m="1" x="2534"/>
        <item m="1" x="2535"/>
        <item x="777"/>
        <item m="1" x="2536"/>
        <item m="1" x="2537"/>
        <item m="1" x="2538"/>
        <item m="1" x="2539"/>
        <item m="1" x="2540"/>
        <item m="1" x="3137"/>
        <item m="1" x="2541"/>
        <item m="1" x="2542"/>
        <item m="1" x="2543"/>
        <item m="1" x="2544"/>
        <item m="1" x="3135"/>
        <item m="1" x="3138"/>
        <item m="1" x="3139"/>
        <item m="1" x="2546"/>
        <item m="1" x="2547"/>
        <item m="1" x="2548"/>
        <item m="1" x="3133"/>
        <item m="1" x="3134"/>
        <item m="1" x="2549"/>
        <item m="1" x="2550"/>
        <item m="1" x="2551"/>
        <item m="1" x="2552"/>
        <item m="1" x="2553"/>
        <item m="1" x="2554"/>
        <item m="1" x="3136"/>
        <item x="501"/>
        <item m="1" x="2555"/>
        <item m="1" x="2556"/>
        <item m="1" x="2557"/>
        <item m="1" x="2558"/>
        <item m="1" x="2559"/>
        <item x="341"/>
        <item m="1" x="2560"/>
        <item m="1" x="2561"/>
        <item m="1" x="2562"/>
        <item m="1" x="2563"/>
        <item m="1" x="2564"/>
        <item m="1" x="2565"/>
        <item x="392"/>
        <item x="94"/>
        <item x="1378"/>
        <item x="63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x="1333"/>
        <item m="1" x="2578"/>
        <item m="1" x="2579"/>
        <item m="1" x="2580"/>
        <item x="565"/>
        <item m="1" x="2581"/>
        <item m="1" x="2582"/>
        <item m="1" x="2583"/>
        <item m="1" x="3131"/>
        <item m="1" x="3130"/>
        <item m="1" x="2585"/>
        <item m="1" x="3132"/>
        <item m="1" x="2586"/>
        <item x="755"/>
        <item m="1" x="2587"/>
        <item x="919"/>
        <item m="1" x="2584"/>
        <item x="825"/>
        <item m="1" x="2588"/>
        <item m="1" x="2589"/>
        <item m="1" x="2590"/>
        <item m="1" x="2591"/>
        <item m="1" x="2592"/>
        <item m="1" x="2593"/>
        <item m="1" x="2594"/>
        <item x="97"/>
        <item m="1" x="2595"/>
        <item m="1" x="2596"/>
        <item m="1" x="2598"/>
        <item x="172"/>
        <item m="1" x="2599"/>
        <item m="1" x="2600"/>
        <item m="1" x="2601"/>
        <item m="1" x="2602"/>
        <item m="1" x="2597"/>
        <item x="942"/>
        <item m="1" x="2603"/>
        <item m="1" x="2604"/>
        <item m="1" x="3127"/>
        <item m="1" x="3129"/>
        <item m="1" x="3128"/>
        <item m="1" x="2610"/>
        <item m="1" x="2606"/>
        <item m="1" x="2607"/>
        <item m="1" x="2608"/>
        <item m="1" x="2609"/>
        <item m="1" x="2611"/>
        <item m="1" x="2612"/>
        <item m="1" x="3125"/>
        <item m="1" x="2613"/>
        <item m="1" x="2614"/>
        <item m="1" x="2615"/>
        <item m="1" x="2616"/>
        <item m="1" x="2620"/>
        <item m="1" x="2621"/>
        <item m="1" x="2622"/>
        <item m="1" x="2623"/>
        <item m="1" x="2624"/>
        <item m="1" x="2625"/>
        <item m="1" x="2626"/>
        <item m="1" x="2619"/>
        <item m="1" x="2627"/>
        <item x="1363"/>
        <item m="1" x="2628"/>
        <item m="1" x="2629"/>
        <item m="1" x="2630"/>
        <item m="1" x="2631"/>
        <item m="1" x="2632"/>
        <item x="717"/>
        <item x="941"/>
        <item m="1" x="3126"/>
        <item m="1" x="2633"/>
        <item m="1" x="1477"/>
        <item x="1127"/>
        <item m="1" x="2634"/>
        <item m="1" x="2635"/>
        <item x="357"/>
        <item x="1383"/>
        <item m="1" x="2636"/>
        <item m="1" x="2637"/>
        <item m="1" x="3124"/>
        <item m="1" x="2638"/>
        <item m="1" x="2639"/>
        <item m="1" x="2640"/>
        <item x="817"/>
        <item m="1" x="2641"/>
        <item m="1" x="2642"/>
        <item m="1" x="2643"/>
        <item m="1" x="2644"/>
        <item m="1" x="2617"/>
        <item m="1" x="2618"/>
        <item m="1" x="2645"/>
        <item m="1" x="2646"/>
        <item m="1" x="2647"/>
        <item x="1310"/>
        <item m="1" x="2648"/>
        <item m="1" x="2649"/>
        <item m="1" x="2650"/>
        <item x="687"/>
        <item m="1" x="2651"/>
        <item m="1" x="2652"/>
        <item m="1" x="2653"/>
        <item x="82"/>
        <item m="1" x="2654"/>
        <item m="1" x="2655"/>
        <item x="685"/>
        <item m="1" x="2817"/>
        <item m="1" x="2656"/>
        <item m="1" x="2657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x="348"/>
        <item x="667"/>
        <item m="1" x="2669"/>
        <item m="1" x="2670"/>
        <item x="911"/>
        <item x="393"/>
        <item x="1242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x="1302"/>
        <item m="1" x="2680"/>
        <item m="1" x="2681"/>
        <item x="862"/>
        <item m="1" x="2682"/>
        <item m="1" x="2684"/>
        <item x="547"/>
        <item x="509"/>
        <item m="1" x="2685"/>
        <item x="19"/>
        <item m="1" x="2686"/>
        <item x="989"/>
        <item x="126"/>
        <item m="1" x="2687"/>
        <item m="1" x="2688"/>
        <item m="1" x="3121"/>
        <item m="1" x="3122"/>
        <item m="1" x="3123"/>
        <item m="1" x="2689"/>
        <item m="1" x="2690"/>
        <item m="1" x="2691"/>
        <item m="1" x="2692"/>
        <item m="1" x="2694"/>
        <item m="1" x="2695"/>
        <item x="31"/>
        <item m="1" x="2696"/>
        <item m="1" x="2697"/>
        <item m="1" x="3120"/>
        <item m="1" x="2693"/>
        <item m="1" x="2698"/>
        <item m="1" x="2699"/>
        <item m="1" x="2700"/>
        <item m="1" x="1496"/>
        <item m="1" x="2701"/>
        <item m="1" x="2702"/>
        <item m="1" x="2703"/>
        <item m="1" x="2704"/>
        <item m="1" x="2705"/>
        <item m="1" x="2706"/>
        <item m="1" x="2707"/>
        <item m="1" x="3107"/>
        <item m="1" x="3108"/>
        <item m="1" x="3109"/>
        <item m="1" x="3110"/>
        <item m="1" x="2708"/>
        <item m="1" x="2709"/>
        <item m="1" x="2710"/>
        <item m="1" x="2711"/>
        <item m="1" x="2712"/>
        <item x="551"/>
        <item x="550"/>
        <item m="1" x="2713"/>
        <item m="1" x="2714"/>
        <item m="1" x="2715"/>
        <item m="1" x="2716"/>
        <item m="1" x="2717"/>
        <item x="276"/>
        <item x="124"/>
        <item x="122"/>
        <item x="135"/>
        <item m="1" x="2718"/>
        <item x="16"/>
        <item x="315"/>
        <item m="1" x="2719"/>
        <item x="14"/>
        <item m="1" x="2720"/>
        <item m="1" x="2721"/>
        <item x="596"/>
        <item x="379"/>
        <item m="1" x="3119"/>
        <item m="1" x="2722"/>
        <item m="1" x="2723"/>
        <item m="1" x="2724"/>
        <item m="1" x="2725"/>
        <item x="1414"/>
        <item m="1" x="2726"/>
        <item m="1" x="2727"/>
        <item m="1" x="2728"/>
        <item x="33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x="650"/>
        <item m="1" x="2744"/>
        <item m="1" x="2745"/>
        <item m="1" x="2746"/>
        <item x="1300"/>
        <item x="531"/>
        <item m="1" x="3115"/>
        <item m="1" x="3116"/>
        <item m="1" x="3117"/>
        <item m="1" x="3118"/>
        <item m="1" x="2747"/>
        <item m="1" x="2748"/>
        <item m="1" x="2749"/>
        <item m="1" x="2750"/>
        <item m="1" x="2751"/>
        <item m="1" x="2752"/>
        <item x="249"/>
        <item m="1" x="2753"/>
        <item x="171"/>
        <item x="174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3112"/>
        <item m="1" x="3113"/>
        <item m="1" x="3114"/>
        <item x="352"/>
        <item x="611"/>
        <item m="1" x="2784"/>
        <item m="1" x="2785"/>
        <item m="1" x="2786"/>
        <item m="1" x="2788"/>
        <item m="1" x="2789"/>
        <item m="1" x="2787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x="225"/>
        <item m="1" x="2806"/>
        <item m="1" x="2807"/>
        <item m="1" x="3111"/>
        <item m="1" x="2809"/>
        <item m="1" x="2810"/>
        <item m="1" x="2811"/>
        <item x="397"/>
        <item m="1" x="2808"/>
        <item x="763"/>
        <item m="1" x="2812"/>
        <item m="1" x="2813"/>
        <item m="1" x="2814"/>
        <item m="1" x="2815"/>
        <item x="1097"/>
        <item x="879"/>
        <item x="880"/>
        <item x="1252"/>
        <item m="1" x="3105"/>
        <item m="1" x="3106"/>
        <item x="230"/>
        <item m="1" x="2816"/>
        <item m="1" x="2818"/>
        <item x="214"/>
        <item m="1" x="2819"/>
        <item m="1" x="2820"/>
        <item m="1" x="2821"/>
        <item x="1135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x="740"/>
        <item m="1" x="2833"/>
        <item m="1" x="2834"/>
        <item x="208"/>
        <item m="1" x="2835"/>
        <item m="1" x="2836"/>
        <item m="1" x="2837"/>
        <item m="1" x="2838"/>
        <item m="1" x="3097"/>
        <item m="1" x="3098"/>
        <item m="1" x="3099"/>
        <item m="1" x="3100"/>
        <item m="1" x="3101"/>
        <item m="1" x="3102"/>
        <item m="1" x="3103"/>
        <item m="1" x="3104"/>
        <item m="1" x="2839"/>
        <item m="1" x="2840"/>
        <item m="1" x="2841"/>
        <item m="1" x="2842"/>
        <item m="1" x="2843"/>
        <item m="1" x="2844"/>
        <item m="1" x="2845"/>
        <item m="1" x="2847"/>
        <item m="1" x="2848"/>
        <item m="1" x="2849"/>
        <item m="1" x="2850"/>
        <item m="1" x="2851"/>
        <item x="1229"/>
        <item m="1" x="2852"/>
        <item m="1" x="2853"/>
        <item m="1" x="2854"/>
        <item m="1" x="2855"/>
        <item x="71"/>
        <item m="1" x="2856"/>
        <item m="1" x="2857"/>
        <item x="1109"/>
        <item m="1" x="2858"/>
        <item m="1" x="2859"/>
        <item m="1" x="2860"/>
        <item m="1" x="2861"/>
        <item m="1" x="2862"/>
        <item m="1" x="2863"/>
        <item x="544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3094"/>
        <item m="1" x="3096"/>
        <item m="1" x="3095"/>
        <item m="1" x="2873"/>
        <item m="1" x="2874"/>
        <item m="1" x="2875"/>
        <item m="1" x="2876"/>
        <item x="408"/>
        <item m="1" x="2877"/>
        <item m="1" x="2878"/>
        <item m="1" x="2879"/>
        <item m="1" x="2880"/>
        <item m="1" x="2881"/>
        <item m="1" x="2882"/>
        <item m="1" x="2883"/>
        <item m="1" x="2884"/>
        <item x="297"/>
        <item m="1" x="3093"/>
        <item m="1" x="3092"/>
        <item m="1" x="2886"/>
        <item m="1" x="2887"/>
        <item m="1" x="2888"/>
        <item m="1" x="2885"/>
        <item m="1" x="2889"/>
        <item m="1" x="2890"/>
        <item m="1" x="2891"/>
        <item m="1" x="2892"/>
        <item m="1" x="2893"/>
        <item m="1" x="2894"/>
        <item x="797"/>
        <item m="1" x="2895"/>
        <item m="1" x="2896"/>
        <item x="21"/>
        <item x="177"/>
        <item m="1" x="2897"/>
        <item m="1" x="2898"/>
        <item m="1" x="2899"/>
        <item m="1" x="2900"/>
        <item m="1" x="2901"/>
        <item x="1157"/>
        <item m="1" x="2902"/>
        <item x="889"/>
        <item m="1" x="2903"/>
        <item m="1" x="2904"/>
        <item m="1" x="2905"/>
        <item x="1071"/>
        <item x="334"/>
        <item m="1" x="2906"/>
        <item m="1" x="2907"/>
        <item m="1" x="2908"/>
        <item x="1040"/>
        <item m="1" x="2909"/>
        <item x="460"/>
        <item m="1" x="2910"/>
        <item x="75"/>
        <item x="443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x="1110"/>
        <item m="1" x="2920"/>
        <item m="1" x="2921"/>
        <item m="1" x="2922"/>
        <item x="1039"/>
        <item m="1" x="2923"/>
        <item m="1" x="2924"/>
        <item m="1" x="2925"/>
        <item m="1" x="2926"/>
        <item x="1088"/>
        <item m="1" x="2927"/>
        <item m="1" x="2928"/>
        <item m="1" x="2929"/>
        <item m="1" x="2930"/>
        <item x="1398"/>
        <item x="979"/>
        <item m="1" x="2931"/>
        <item x="739"/>
        <item m="1" x="2932"/>
        <item m="1" x="2933"/>
        <item x="36"/>
        <item m="1" x="1492"/>
        <item m="1" x="2935"/>
        <item m="1" x="2936"/>
        <item x="58"/>
        <item x="481"/>
        <item m="1" x="2938"/>
        <item m="1" x="2939"/>
        <item m="1" x="2934"/>
        <item m="1" x="2940"/>
        <item x="1179"/>
        <item x="579"/>
        <item m="1" x="2941"/>
        <item m="1" x="2942"/>
        <item m="1" x="2943"/>
        <item m="1" x="2944"/>
        <item m="1" x="2945"/>
        <item m="1" x="2946"/>
        <item m="1" x="2947"/>
        <item m="1" x="2948"/>
        <item x="405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x="738"/>
        <item x="330"/>
        <item x="329"/>
        <item x="299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x="1190"/>
        <item m="1" x="2967"/>
        <item m="1" x="2968"/>
        <item m="1" x="2969"/>
        <item m="1" x="2970"/>
        <item m="1" x="2971"/>
        <item x="499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x="1355"/>
        <item m="1" x="3002"/>
        <item m="1" x="3003"/>
        <item x="1100"/>
        <item m="1" x="3004"/>
        <item m="1" x="3005"/>
        <item m="1" x="3006"/>
        <item m="1" x="3007"/>
        <item m="1" x="3008"/>
        <item m="1" x="3009"/>
        <item x="139"/>
        <item m="1" x="3010"/>
        <item m="1" x="3011"/>
        <item m="1" x="3012"/>
        <item x="901"/>
        <item x="597"/>
        <item x="29"/>
        <item m="1" x="3014"/>
        <item m="1" x="3015"/>
        <item m="1" x="3013"/>
        <item m="1" x="3016"/>
        <item m="1" x="3017"/>
        <item m="1" x="3018"/>
        <item x="1221"/>
        <item x="74"/>
        <item x="480"/>
        <item m="1" x="3019"/>
        <item x="373"/>
        <item m="1" x="3020"/>
        <item m="1" x="3021"/>
        <item m="1" x="3022"/>
        <item m="1" x="3023"/>
        <item m="1" x="3024"/>
        <item x="81"/>
        <item x="512"/>
        <item m="1" x="3025"/>
        <item m="1" x="3026"/>
        <item m="1" x="3027"/>
        <item m="1" x="3028"/>
        <item m="1" x="3091"/>
        <item m="1" x="3030"/>
        <item m="1" x="3031"/>
        <item m="1" x="3029"/>
        <item m="1" x="3032"/>
        <item m="1" x="3033"/>
        <item x="658"/>
        <item m="1" x="3034"/>
        <item m="1" x="3035"/>
        <item x="647"/>
        <item m="1" x="3036"/>
        <item m="1" x="3037"/>
        <item x="541"/>
        <item m="1" x="3038"/>
        <item m="1" x="3039"/>
        <item m="1" x="3040"/>
        <item m="1" x="3041"/>
        <item m="1" x="3042"/>
        <item m="1" x="3043"/>
        <item m="1" x="3090"/>
        <item x="787"/>
        <item m="1" x="3047"/>
        <item m="1" x="3044"/>
        <item m="1" x="3045"/>
        <item x="638"/>
        <item m="1" x="3046"/>
        <item m="1" x="3048"/>
        <item m="1" x="3049"/>
        <item m="1" x="3051"/>
        <item x="437"/>
        <item m="1" x="3052"/>
        <item m="1" x="3053"/>
        <item x="5"/>
        <item m="1" x="3054"/>
        <item x="1141"/>
        <item m="1" x="3056"/>
        <item m="1" x="3057"/>
        <item m="1" x="3058"/>
        <item x="52"/>
        <item m="1" x="3059"/>
        <item m="1" x="3060"/>
        <item m="1" x="3061"/>
        <item m="1" x="3062"/>
        <item m="1" x="3063"/>
        <item m="1" x="3055"/>
        <item m="1" x="3064"/>
        <item m="1" x="3065"/>
        <item m="1" x="3088"/>
        <item m="1" x="3089"/>
        <item m="1" x="3068"/>
        <item m="1" x="3069"/>
        <item m="1" x="3066"/>
        <item m="1" x="3067"/>
        <item m="1" x="3070"/>
        <item m="1" x="3071"/>
        <item m="1" x="3072"/>
        <item m="1" x="3073"/>
        <item m="1" x="3074"/>
        <item m="1" x="3075"/>
        <item m="1" x="3076"/>
        <item m="1" x="3077"/>
        <item x="207"/>
        <item m="1" x="3078"/>
        <item x="64"/>
        <item x="1250"/>
        <item x="1248"/>
        <item x="27"/>
        <item m="1" x="3087"/>
        <item m="1" x="3086"/>
        <item m="1" x="3079"/>
        <item m="1" x="3080"/>
        <item x="871"/>
        <item m="1" x="3081"/>
        <item x="1220"/>
        <item m="1" x="3082"/>
        <item m="1" x="3083"/>
        <item m="1" x="3084"/>
        <item m="1" x="3085"/>
        <item x="188"/>
        <item x="2"/>
        <item x="3"/>
        <item x="4"/>
        <item x="6"/>
        <item x="8"/>
        <item x="10"/>
        <item x="15"/>
        <item x="20"/>
        <item x="32"/>
        <item x="35"/>
        <item x="37"/>
        <item x="38"/>
        <item x="44"/>
        <item x="55"/>
        <item x="66"/>
        <item x="73"/>
        <item x="83"/>
        <item x="96"/>
        <item x="98"/>
        <item x="103"/>
        <item x="116"/>
        <item x="117"/>
        <item x="121"/>
        <item x="123"/>
        <item x="125"/>
        <item m="1" x="1526"/>
        <item x="127"/>
        <item x="129"/>
        <item x="130"/>
        <item x="133"/>
        <item x="134"/>
        <item x="140"/>
        <item x="141"/>
        <item x="144"/>
        <item x="146"/>
        <item x="147"/>
        <item x="148"/>
        <item x="149"/>
        <item x="150"/>
        <item x="151"/>
        <item x="152"/>
        <item x="153"/>
        <item x="155"/>
        <item x="156"/>
        <item x="157"/>
        <item m="1" x="1525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58"/>
        <item x="175"/>
        <item x="180"/>
        <item x="182"/>
        <item x="187"/>
        <item x="190"/>
        <item x="192"/>
        <item x="193"/>
        <item x="196"/>
        <item x="197"/>
        <item x="201"/>
        <item x="211"/>
        <item x="212"/>
        <item x="213"/>
        <item x="215"/>
        <item x="216"/>
        <item x="217"/>
        <item x="218"/>
        <item x="220"/>
        <item x="226"/>
        <item x="227"/>
        <item x="228"/>
        <item x="229"/>
        <item x="222"/>
        <item x="223"/>
        <item x="224"/>
        <item x="231"/>
        <item x="233"/>
        <item x="234"/>
        <item x="235"/>
        <item x="236"/>
        <item x="237"/>
        <item x="240"/>
        <item x="241"/>
        <item x="243"/>
        <item x="244"/>
        <item x="245"/>
        <item x="246"/>
        <item x="247"/>
        <item x="251"/>
        <item x="255"/>
        <item x="256"/>
        <item m="1" x="1524"/>
        <item x="259"/>
        <item x="260"/>
        <item x="261"/>
        <item x="262"/>
        <item x="267"/>
        <item x="268"/>
        <item x="270"/>
        <item x="277"/>
        <item x="279"/>
        <item m="1" x="1519"/>
        <item m="1" x="1520"/>
        <item x="285"/>
        <item x="286"/>
        <item x="287"/>
        <item x="288"/>
        <item m="1" x="1521"/>
        <item m="1" x="1522"/>
        <item x="290"/>
        <item x="294"/>
        <item x="295"/>
        <item x="296"/>
        <item x="298"/>
        <item x="301"/>
        <item x="302"/>
        <item x="282"/>
        <item x="289"/>
        <item x="283"/>
        <item x="304"/>
        <item x="305"/>
        <item x="307"/>
        <item x="308"/>
        <item x="309"/>
        <item x="310"/>
        <item x="311"/>
        <item x="313"/>
        <item x="314"/>
        <item x="316"/>
        <item x="317"/>
        <item x="326"/>
        <item x="327"/>
        <item x="332"/>
        <item x="335"/>
        <item x="336"/>
        <item x="343"/>
        <item x="344"/>
        <item x="345"/>
        <item x="349"/>
        <item x="350"/>
        <item x="351"/>
        <item x="353"/>
        <item x="354"/>
        <item x="355"/>
        <item x="356"/>
        <item x="359"/>
        <item x="360"/>
        <item x="361"/>
        <item x="369"/>
        <item x="371"/>
        <item x="375"/>
        <item x="376"/>
        <item x="377"/>
        <item x="378"/>
        <item x="381"/>
        <item x="383"/>
        <item x="384"/>
        <item x="386"/>
        <item x="387"/>
        <item x="391"/>
        <item x="388"/>
        <item x="389"/>
        <item x="395"/>
        <item x="398"/>
        <item x="401"/>
        <item x="404"/>
        <item x="406"/>
        <item x="409"/>
        <item x="411"/>
        <item x="413"/>
        <item x="416"/>
        <item x="421"/>
        <item x="422"/>
        <item x="423"/>
        <item x="424"/>
        <item x="425"/>
        <item x="430"/>
        <item x="431"/>
        <item x="433"/>
        <item x="434"/>
        <item m="1" x="1518"/>
        <item x="436"/>
        <item x="439"/>
        <item x="435"/>
        <item x="441"/>
        <item x="442"/>
        <item x="445"/>
        <item m="1" x="1515"/>
        <item x="448"/>
        <item x="450"/>
        <item x="451"/>
        <item x="453"/>
        <item x="454"/>
        <item m="1" x="1517"/>
        <item m="1" x="1516"/>
        <item x="456"/>
        <item m="1" x="1514"/>
        <item x="446"/>
        <item x="458"/>
        <item x="462"/>
        <item x="465"/>
        <item x="469"/>
        <item x="470"/>
        <item x="477"/>
        <item x="478"/>
        <item x="479"/>
        <item x="483"/>
        <item x="484"/>
        <item x="488"/>
        <item m="1" x="1512"/>
        <item m="1" x="1513"/>
        <item x="491"/>
        <item x="492"/>
        <item x="493"/>
        <item x="495"/>
        <item x="496"/>
        <item x="497"/>
        <item x="503"/>
        <item x="504"/>
        <item m="1" x="1511"/>
        <item x="514"/>
        <item x="515"/>
        <item x="517"/>
        <item m="1" x="1510"/>
        <item x="521"/>
        <item x="522"/>
        <item x="519"/>
        <item x="520"/>
        <item x="528"/>
        <item x="529"/>
        <item x="530"/>
        <item x="532"/>
        <item x="533"/>
        <item x="534"/>
        <item x="535"/>
        <item x="537"/>
        <item x="538"/>
        <item x="542"/>
        <item x="543"/>
        <item x="546"/>
        <item m="1" x="1509"/>
        <item x="548"/>
        <item x="549"/>
        <item x="552"/>
        <item x="553"/>
        <item x="554"/>
        <item x="556"/>
        <item x="562"/>
        <item x="567"/>
        <item m="1" x="1508"/>
        <item x="1222"/>
        <item x="569"/>
        <item x="572"/>
        <item x="575"/>
        <item x="578"/>
        <item x="580"/>
        <item m="1" x="1505"/>
        <item x="581"/>
        <item m="1" x="1504"/>
        <item x="583"/>
        <item x="584"/>
        <item x="585"/>
        <item x="586"/>
        <item x="589"/>
        <item x="591"/>
        <item x="592"/>
        <item x="593"/>
        <item x="594"/>
        <item x="595"/>
        <item x="600"/>
        <item x="602"/>
        <item x="603"/>
        <item x="604"/>
        <item x="605"/>
        <item x="606"/>
        <item x="608"/>
        <item x="609"/>
        <item x="612"/>
        <item x="614"/>
        <item x="615"/>
        <item x="616"/>
        <item x="617"/>
        <item m="1" x="1503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m="1" x="1502"/>
        <item m="1" x="1501"/>
        <item m="1" x="1500"/>
        <item x="630"/>
        <item x="631"/>
        <item x="632"/>
        <item x="633"/>
        <item x="634"/>
        <item x="635"/>
        <item x="636"/>
        <item x="637"/>
        <item x="639"/>
        <item x="640"/>
        <item x="642"/>
        <item m="1" x="1499"/>
        <item x="648"/>
        <item x="649"/>
        <item x="651"/>
        <item x="652"/>
        <item x="655"/>
        <item x="656"/>
        <item x="657"/>
        <item x="659"/>
        <item x="660"/>
        <item x="669"/>
        <item x="675"/>
        <item x="670"/>
        <item x="672"/>
        <item x="676"/>
        <item x="677"/>
        <item x="681"/>
        <item x="682"/>
        <item x="684"/>
        <item x="686"/>
        <item x="691"/>
        <item x="693"/>
        <item x="697"/>
        <item x="698"/>
        <item x="699"/>
        <item x="704"/>
        <item x="705"/>
        <item x="706"/>
        <item x="707"/>
        <item x="708"/>
        <item m="1" x="1495"/>
        <item x="709"/>
        <item x="710"/>
        <item x="711"/>
        <item x="712"/>
        <item x="713"/>
        <item x="714"/>
        <item x="715"/>
        <item x="718"/>
        <item x="723"/>
        <item x="725"/>
        <item x="730"/>
        <item m="1" x="1494"/>
        <item x="731"/>
        <item x="732"/>
        <item x="733"/>
        <item x="734"/>
        <item x="735"/>
        <item x="736"/>
        <item x="742"/>
        <item m="1" x="1493"/>
        <item x="743"/>
        <item x="744"/>
        <item x="745"/>
        <item x="750"/>
        <item x="751"/>
        <item x="752"/>
        <item x="753"/>
        <item x="754"/>
        <item x="756"/>
        <item x="760"/>
        <item x="761"/>
        <item x="766"/>
        <item x="767"/>
        <item x="768"/>
        <item x="769"/>
        <item x="764"/>
        <item x="765"/>
        <item x="774"/>
        <item m="1" x="1491"/>
        <item x="782"/>
        <item x="784"/>
        <item x="785"/>
        <item m="1" x="1490"/>
        <item x="776"/>
        <item x="779"/>
        <item m="1" x="1489"/>
        <item x="781"/>
        <item x="775"/>
        <item x="788"/>
        <item x="789"/>
        <item x="790"/>
        <item x="791"/>
        <item x="792"/>
        <item x="793"/>
        <item x="794"/>
        <item x="795"/>
        <item x="796"/>
        <item x="798"/>
        <item x="799"/>
        <item x="800"/>
        <item x="801"/>
        <item x="802"/>
        <item m="1" x="1488"/>
        <item x="803"/>
        <item x="806"/>
        <item x="809"/>
        <item x="810"/>
        <item x="811"/>
        <item x="813"/>
        <item x="814"/>
        <item x="815"/>
        <item x="816"/>
        <item x="818"/>
        <item x="819"/>
        <item x="821"/>
        <item x="822"/>
        <item x="823"/>
        <item x="824"/>
        <item x="826"/>
        <item x="828"/>
        <item x="829"/>
        <item x="830"/>
        <item x="831"/>
        <item x="832"/>
        <item x="834"/>
        <item x="835"/>
        <item x="836"/>
        <item x="838"/>
        <item x="839"/>
        <item x="840"/>
        <item x="842"/>
        <item x="843"/>
        <item x="847"/>
        <item x="850"/>
        <item x="851"/>
        <item x="852"/>
        <item x="853"/>
        <item m="1" x="1484"/>
        <item x="855"/>
        <item x="856"/>
        <item x="857"/>
        <item m="1" x="1485"/>
        <item x="859"/>
        <item x="860"/>
        <item x="861"/>
        <item x="864"/>
        <item x="865"/>
        <item x="866"/>
        <item x="867"/>
        <item x="868"/>
        <item x="869"/>
        <item x="870"/>
        <item x="872"/>
        <item x="873"/>
        <item m="1" x="1486"/>
        <item m="1" x="1487"/>
        <item x="874"/>
        <item x="875"/>
        <item x="876"/>
        <item x="877"/>
        <item x="882"/>
        <item x="883"/>
        <item x="854"/>
        <item x="884"/>
        <item x="887"/>
        <item x="888"/>
        <item x="890"/>
        <item x="891"/>
        <item x="893"/>
        <item x="894"/>
        <item x="896"/>
        <item x="897"/>
        <item x="899"/>
        <item x="900"/>
        <item x="903"/>
        <item x="907"/>
        <item x="909"/>
        <item x="910"/>
        <item x="912"/>
        <item x="913"/>
        <item x="914"/>
        <item x="915"/>
        <item x="917"/>
        <item x="918"/>
        <item x="920"/>
        <item x="921"/>
        <item x="922"/>
        <item x="923"/>
        <item x="924"/>
        <item x="925"/>
        <item x="926"/>
        <item x="927"/>
        <item x="929"/>
        <item m="1" x="1483"/>
        <item x="931"/>
        <item x="930"/>
        <item x="932"/>
        <item x="933"/>
        <item x="935"/>
        <item x="936"/>
        <item x="937"/>
        <item x="938"/>
        <item x="939"/>
        <item x="943"/>
        <item x="944"/>
        <item x="945"/>
        <item x="946"/>
        <item x="947"/>
        <item x="948"/>
        <item x="949"/>
        <item x="952"/>
        <item x="953"/>
        <item x="957"/>
        <item x="958"/>
        <item x="959"/>
        <item x="960"/>
        <item x="961"/>
        <item x="962"/>
        <item x="963"/>
        <item x="964"/>
        <item x="965"/>
        <item x="967"/>
        <item x="969"/>
        <item x="970"/>
        <item x="972"/>
        <item x="973"/>
        <item x="975"/>
        <item x="976"/>
        <item x="978"/>
        <item x="980"/>
        <item x="981"/>
        <item x="983"/>
        <item x="985"/>
        <item x="986"/>
        <item x="987"/>
        <item x="988"/>
        <item x="990"/>
        <item x="993"/>
        <item m="1" x="1482"/>
        <item x="994"/>
        <item x="995"/>
        <item x="996"/>
        <item x="998"/>
        <item x="999"/>
        <item x="1000"/>
        <item x="1001"/>
        <item x="1002"/>
        <item x="1003"/>
        <item x="1004"/>
        <item x="1006"/>
        <item x="1008"/>
        <item x="1010"/>
        <item x="1013"/>
        <item x="1014"/>
        <item x="1015"/>
        <item x="1016"/>
        <item x="1017"/>
        <item x="1018"/>
        <item x="1019"/>
        <item x="1020"/>
        <item x="1021"/>
        <item x="1022"/>
        <item x="1024"/>
        <item x="1025"/>
        <item x="1026"/>
        <item x="1027"/>
        <item x="1028"/>
        <item x="1030"/>
        <item m="1" x="1481"/>
        <item m="1" x="1480"/>
        <item x="1031"/>
        <item x="1032"/>
        <item x="1033"/>
        <item x="1034"/>
        <item x="1035"/>
        <item x="1037"/>
        <item x="1042"/>
        <item x="1043"/>
        <item x="1044"/>
        <item x="1038"/>
        <item x="1045"/>
        <item x="1046"/>
        <item x="1047"/>
        <item x="1048"/>
        <item x="1049"/>
        <item x="1050"/>
        <item x="1052"/>
        <item x="1054"/>
        <item x="1055"/>
        <item x="1056"/>
        <item x="1057"/>
        <item x="1059"/>
        <item x="1060"/>
        <item x="1061"/>
        <item x="1063"/>
        <item x="1064"/>
        <item x="1065"/>
        <item x="1066"/>
        <item x="1068"/>
        <item x="1069"/>
        <item x="1072"/>
        <item m="1" x="1479"/>
        <item x="1074"/>
        <item x="1075"/>
        <item x="1076"/>
        <item x="1077"/>
        <item x="1078"/>
        <item x="1079"/>
        <item x="1080"/>
        <item x="1086"/>
        <item x="1087"/>
        <item x="1090"/>
        <item x="1091"/>
        <item x="1092"/>
        <item x="1073"/>
        <item x="1093"/>
        <item x="1094"/>
        <item x="1095"/>
        <item x="1099"/>
        <item x="1102"/>
        <item m="1" x="1478"/>
        <item x="1112"/>
        <item x="1113"/>
        <item x="1105"/>
        <item x="1106"/>
        <item x="1107"/>
        <item x="1108"/>
        <item x="1119"/>
        <item x="1120"/>
        <item x="1122"/>
        <item x="1123"/>
        <item x="1124"/>
        <item x="1125"/>
        <item x="1128"/>
        <item x="1129"/>
        <item x="1130"/>
        <item x="1131"/>
        <item x="1132"/>
        <item x="1133"/>
        <item x="1137"/>
        <item x="1138"/>
        <item x="1140"/>
        <item x="1142"/>
        <item x="1143"/>
        <item x="1144"/>
        <item x="1145"/>
        <item x="1146"/>
        <item x="1148"/>
        <item x="1104"/>
        <item x="1149"/>
        <item x="1153"/>
        <item x="1158"/>
        <item x="1159"/>
        <item x="1160"/>
        <item x="1161"/>
        <item x="1162"/>
        <item x="1163"/>
        <item x="1164"/>
        <item x="1165"/>
        <item x="1167"/>
        <item x="1168"/>
        <item x="1169"/>
        <item x="1173"/>
        <item x="1174"/>
        <item x="1175"/>
        <item x="1176"/>
        <item x="1178"/>
        <item x="1180"/>
        <item x="1182"/>
        <item x="1181"/>
        <item x="1183"/>
        <item x="1184"/>
        <item x="1185"/>
        <item x="1188"/>
        <item x="1189"/>
        <item x="1192"/>
        <item x="1194"/>
        <item x="1195"/>
        <item x="1197"/>
        <item x="1198"/>
        <item x="1199"/>
        <item x="1200"/>
        <item x="1201"/>
        <item x="1202"/>
        <item x="1204"/>
        <item x="1205"/>
        <item x="1206"/>
        <item x="1193"/>
        <item x="1208"/>
        <item x="1209"/>
        <item x="1211"/>
        <item x="1210"/>
        <item x="1212"/>
        <item x="1213"/>
        <item x="1217"/>
        <item x="1218"/>
        <item x="1219"/>
        <item x="1223"/>
        <item x="1224"/>
        <item x="1225"/>
        <item x="1226"/>
        <item x="1228"/>
        <item x="1230"/>
        <item x="1231"/>
        <item x="1233"/>
        <item x="1234"/>
        <item x="1236"/>
        <item x="1237"/>
        <item x="1238"/>
        <item x="1239"/>
        <item x="1240"/>
        <item x="1241"/>
        <item x="1243"/>
        <item x="1245"/>
        <item x="1246"/>
        <item x="1247"/>
        <item x="1253"/>
        <item x="1254"/>
        <item x="1255"/>
        <item x="1256"/>
        <item x="1257"/>
        <item x="1258"/>
        <item x="1259"/>
        <item x="1260"/>
        <item x="1262"/>
        <item x="1265"/>
        <item x="1266"/>
        <item x="1267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4"/>
        <item x="1285"/>
        <item x="1286"/>
        <item x="1287"/>
        <item x="1288"/>
        <item x="1289"/>
        <item x="1292"/>
        <item x="1293"/>
        <item x="1294"/>
        <item x="1295"/>
        <item m="1" x="1475"/>
        <item m="1" x="1476"/>
        <item x="1297"/>
        <item x="1299"/>
        <item x="1307"/>
        <item x="1303"/>
        <item x="1304"/>
        <item x="1305"/>
        <item x="1306"/>
        <item x="1308"/>
        <item x="1311"/>
        <item x="1313"/>
        <item x="1314"/>
        <item m="1" x="1474"/>
        <item x="1315"/>
        <item m="1" x="1466"/>
        <item m="1" x="1467"/>
        <item m="1" x="1468"/>
        <item m="1" x="1469"/>
        <item m="1" x="1470"/>
        <item m="1" x="1471"/>
        <item m="1" x="1472"/>
        <item m="1" x="1473"/>
        <item x="1322"/>
        <item x="1317"/>
        <item x="1319"/>
        <item x="1320"/>
        <item x="1321"/>
        <item x="1325"/>
        <item x="1326"/>
        <item x="1327"/>
        <item x="1328"/>
        <item x="1329"/>
        <item x="1330"/>
        <item x="1331"/>
        <item x="1332"/>
        <item x="1334"/>
        <item x="1336"/>
        <item x="1339"/>
        <item x="1340"/>
        <item x="1341"/>
        <item m="1" x="1465"/>
        <item x="1343"/>
        <item x="1344"/>
        <item x="1346"/>
        <item x="1347"/>
        <item x="1348"/>
        <item x="1349"/>
        <item x="1350"/>
        <item x="1351"/>
        <item x="1352"/>
        <item x="1353"/>
        <item x="1354"/>
        <item x="1356"/>
        <item x="1357"/>
        <item x="1358"/>
        <item x="1359"/>
        <item x="1360"/>
        <item x="1361"/>
        <item x="1362"/>
        <item x="1365"/>
        <item x="1366"/>
        <item x="1367"/>
        <item x="1368"/>
        <item m="1" x="1463"/>
        <item m="1" x="1464"/>
        <item x="1370"/>
        <item x="1371"/>
        <item x="1373"/>
        <item x="1375"/>
        <item x="1376"/>
        <item x="1379"/>
        <item x="1380"/>
        <item m="1" x="1462"/>
        <item m="1" x="1461"/>
        <item x="1381"/>
        <item x="1382"/>
        <item x="1384"/>
        <item x="1385"/>
        <item x="1386"/>
        <item x="1388"/>
        <item x="1389"/>
        <item m="1" x="1460"/>
        <item x="1387"/>
        <item x="1391"/>
        <item m="1" x="1459"/>
        <item x="1393"/>
        <item x="1394"/>
        <item x="1395"/>
        <item x="1396"/>
        <item x="1400"/>
        <item x="1401"/>
        <item x="1399"/>
        <item x="1402"/>
        <item x="1403"/>
        <item x="1404"/>
        <item x="1406"/>
        <item x="1407"/>
        <item x="1408"/>
        <item x="1409"/>
        <item x="1410"/>
        <item x="1411"/>
        <item x="1412"/>
        <item x="1415"/>
        <item x="1416"/>
        <item x="1417"/>
        <item x="1418"/>
        <item x="1419"/>
        <item x="1420"/>
        <item x="1427"/>
        <item x="1423"/>
        <item x="1425"/>
        <item x="1426"/>
        <item m="1" x="1458"/>
        <item x="1430"/>
        <item x="1431"/>
        <item x="1434"/>
        <item x="1432"/>
        <item m="1" x="1457"/>
        <item x="1436"/>
        <item x="1437"/>
        <item x="1438"/>
        <item x="1435"/>
        <item x="1439"/>
        <item x="1440"/>
        <item m="1" x="1456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39">
        <item m="1" x="193"/>
        <item m="1" x="194"/>
        <item m="1" x="197"/>
        <item m="1" x="202"/>
        <item m="1" x="204"/>
        <item m="1" x="212"/>
        <item m="1" x="213"/>
        <item m="1" x="214"/>
        <item m="1" x="205"/>
        <item m="1" x="209"/>
        <item m="1" x="215"/>
        <item m="1" x="203"/>
        <item m="1" x="216"/>
        <item m="1" x="206"/>
        <item m="1" x="217"/>
        <item m="1" x="170"/>
        <item m="1" x="172"/>
        <item m="1" x="173"/>
        <item m="1" x="174"/>
        <item m="1" x="175"/>
        <item m="1" x="177"/>
        <item m="1" x="178"/>
        <item m="1" x="179"/>
        <item m="1" x="218"/>
        <item m="1" x="211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5"/>
        <item m="1" x="198"/>
        <item m="1" x="201"/>
        <item m="1" x="207"/>
        <item m="1" x="196"/>
        <item m="1" x="208"/>
        <item m="1" x="210"/>
        <item m="1" x="219"/>
        <item m="1" x="220"/>
        <item m="1" x="222"/>
        <item m="1" x="221"/>
        <item m="1" x="223"/>
        <item m="1" x="167"/>
        <item m="1" x="166"/>
        <item m="1" x="165"/>
        <item m="1" x="164"/>
        <item m="1" x="163"/>
        <item x="0"/>
        <item m="1" x="200"/>
        <item m="1" x="199"/>
        <item m="1" x="176"/>
        <item m="1" x="171"/>
        <item m="1" x="169"/>
        <item m="1" x="168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438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79"/>
        <item m="1" x="289"/>
        <item m="1" x="437"/>
        <item m="1" x="436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435"/>
        <item m="1" x="300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4"/>
        <item m="1" x="433"/>
        <item m="1" x="434"/>
        <item m="1" x="345"/>
        <item m="1" x="343"/>
        <item m="1" x="346"/>
        <item m="1" x="347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48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3"/>
        <item m="1" x="421"/>
        <item m="1" x="422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x="1"/>
        <item x="2"/>
        <item x="3"/>
        <item x="4"/>
        <item x="5"/>
        <item x="6"/>
        <item x="7"/>
        <item x="8"/>
        <item x="9"/>
        <item x="10"/>
        <item x="11"/>
        <item m="1" x="162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m="1" x="161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m="1" x="160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m="1" x="159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0">
        <item x="27"/>
        <item x="0"/>
        <item x="25"/>
        <item x="5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6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1"/>
        <item x="52"/>
        <item x="53"/>
        <item x="54"/>
        <item x="55"/>
        <item x="56"/>
        <item x="57"/>
        <item x="58"/>
        <item x="5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0"/>
        <item m="1" x="5"/>
        <item x="2"/>
        <item x="1"/>
        <item x="3"/>
        <item m="1" x="4"/>
        <item m="1" x="9"/>
        <item m="1" x="6"/>
        <item m="1" x="8"/>
        <item m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0"/>
        <item m="1" x="3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5">
        <item x="1"/>
        <item x="2"/>
        <item x="4"/>
        <item x="10"/>
        <item x="3"/>
        <item x="7"/>
        <item x="5"/>
        <item x="8"/>
        <item m="1" x="18"/>
        <item x="0"/>
        <item x="13"/>
        <item x="6"/>
        <item x="17"/>
        <item m="1" x="24"/>
        <item x="15"/>
        <item m="1" x="21"/>
        <item x="9"/>
        <item m="1" x="19"/>
        <item m="1" x="20"/>
        <item x="12"/>
        <item x="11"/>
        <item x="14"/>
        <item m="1" x="22"/>
        <item m="1" x="23"/>
        <item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2">
    <field x="12"/>
    <field x="17"/>
    <field x="16"/>
    <field x="1"/>
    <field x="8"/>
    <field x="14"/>
    <field x="15"/>
    <field x="9"/>
    <field x="6"/>
    <field x="5"/>
    <field x="10"/>
    <field x="2"/>
  </rowFields>
  <rowItems count="4">
    <i>
      <x v="438"/>
      <x/>
      <x v="2"/>
      <x v="69"/>
      <x v="26"/>
      <x v="6"/>
      <x/>
      <x v="2641"/>
      <x v="11"/>
      <x v="1"/>
      <x v="321"/>
      <x v="1"/>
    </i>
    <i r="7">
      <x v="4956"/>
      <x v="11"/>
      <x v="1"/>
      <x v="321"/>
      <x v="1"/>
    </i>
    <i r="7">
      <x v="4957"/>
      <x v="11"/>
      <x v="1"/>
      <x v="321"/>
      <x v="1"/>
    </i>
    <i r="7">
      <x v="4958"/>
      <x v="10"/>
      <x v="4"/>
      <x v="1566"/>
      <x v="1"/>
    </i>
  </rowItems>
  <colItems count="1">
    <i/>
  </colItems>
  <pageFields count="1">
    <pageField fld="7" item="1044" hier="-1"/>
  </pageFields>
  <dataFields count="1">
    <dataField name="Soma de VALOR TOTAL" fld="11" baseField="0" baseItem="0"/>
  </dataFields>
  <formats count="43">
    <format dxfId="446">
      <pivotArea field="12" type="button" dataOnly="0" labelOnly="1" outline="0" axis="axisRow" fieldPosition="0"/>
    </format>
    <format dxfId="445">
      <pivotArea field="17" type="button" dataOnly="0" labelOnly="1" outline="0" axis="axisRow" fieldPosition="1"/>
    </format>
    <format dxfId="444">
      <pivotArea field="1" type="button" dataOnly="0" labelOnly="1" outline="0" axis="axisRow" fieldPosition="3"/>
    </format>
    <format dxfId="443">
      <pivotArea field="8" type="button" dataOnly="0" labelOnly="1" outline="0" axis="axisRow" fieldPosition="4"/>
    </format>
    <format dxfId="442">
      <pivotArea field="9" type="button" dataOnly="0" labelOnly="1" outline="0" axis="axisRow" fieldPosition="7"/>
    </format>
    <format dxfId="441">
      <pivotArea field="6" type="button" dataOnly="0" labelOnly="1" outline="0" axis="axisRow" fieldPosition="8"/>
    </format>
    <format dxfId="440">
      <pivotArea field="5" type="button" dataOnly="0" labelOnly="1" outline="0" axis="axisRow" fieldPosition="9"/>
    </format>
    <format dxfId="439">
      <pivotArea field="10" type="button" dataOnly="0" labelOnly="1" outline="0" axis="axisRow" fieldPosition="10"/>
    </format>
    <format dxfId="438">
      <pivotArea field="14" type="button" dataOnly="0" labelOnly="1" outline="0" axis="axisRow" fieldPosition="5"/>
    </format>
    <format dxfId="437">
      <pivotArea dataOnly="0" labelOnly="1" outline="0" axis="axisValues" fieldPosition="0"/>
    </format>
    <format dxfId="436">
      <pivotArea type="all" dataOnly="0" outline="0" fieldPosition="0"/>
    </format>
    <format dxfId="435">
      <pivotArea outline="0" collapsedLevelsAreSubtotals="1" fieldPosition="0"/>
    </format>
    <format dxfId="434">
      <pivotArea field="12" type="button" dataOnly="0" labelOnly="1" outline="0" axis="axisRow" fieldPosition="0"/>
    </format>
    <format dxfId="433">
      <pivotArea field="17" type="button" dataOnly="0" labelOnly="1" outline="0" axis="axisRow" fieldPosition="1"/>
    </format>
    <format dxfId="432">
      <pivotArea field="1" type="button" dataOnly="0" labelOnly="1" outline="0" axis="axisRow" fieldPosition="3"/>
    </format>
    <format dxfId="431">
      <pivotArea field="8" type="button" dataOnly="0" labelOnly="1" outline="0" axis="axisRow" fieldPosition="4"/>
    </format>
    <format dxfId="430">
      <pivotArea field="9" type="button" dataOnly="0" labelOnly="1" outline="0" axis="axisRow" fieldPosition="7"/>
    </format>
    <format dxfId="429">
      <pivotArea field="6" type="button" dataOnly="0" labelOnly="1" outline="0" axis="axisRow" fieldPosition="8"/>
    </format>
    <format dxfId="428">
      <pivotArea field="5" type="button" dataOnly="0" labelOnly="1" outline="0" axis="axisRow" fieldPosition="9"/>
    </format>
    <format dxfId="427">
      <pivotArea field="10" type="button" dataOnly="0" labelOnly="1" outline="0" axis="axisRow" fieldPosition="10"/>
    </format>
    <format dxfId="426">
      <pivotArea field="14" type="button" dataOnly="0" labelOnly="1" outline="0" axis="axisRow" fieldPosition="5"/>
    </format>
    <format dxfId="425">
      <pivotArea dataOnly="0" labelOnly="1" outline="0" fieldPosition="0">
        <references count="1">
          <reference field="12" count="1">
            <x v="1"/>
          </reference>
        </references>
      </pivotArea>
    </format>
    <format dxfId="424">
      <pivotArea dataOnly="0" labelOnly="1" outline="0" fieldPosition="0">
        <references count="2">
          <reference field="12" count="1" selected="0">
            <x v="1"/>
          </reference>
          <reference field="17" count="1">
            <x v="1"/>
          </reference>
        </references>
      </pivotArea>
    </format>
    <format dxfId="423">
      <pivotArea dataOnly="0" labelOnly="1" outline="0" fieldPosition="0">
        <references count="3">
          <reference field="1" count="1">
            <x v="3"/>
          </reference>
          <reference field="12" count="1" selected="0">
            <x v="1"/>
          </reference>
          <reference field="17" count="1" selected="0">
            <x v="1"/>
          </reference>
        </references>
      </pivotArea>
    </format>
    <format dxfId="422">
      <pivotArea dataOnly="0" labelOnly="1" outline="0" fieldPosition="0">
        <references count="4">
          <reference field="1" count="1" selected="0">
            <x v="3"/>
          </reference>
          <reference field="8" count="0"/>
          <reference field="12" count="1" selected="0">
            <x v="1"/>
          </reference>
          <reference field="17" count="1" selected="0">
            <x v="1"/>
          </reference>
        </references>
      </pivotArea>
    </format>
    <format dxfId="421">
      <pivotArea dataOnly="0" labelOnly="1" outline="0" fieldPosition="0">
        <references count="5">
          <reference field="1" count="1" selected="0">
            <x v="3"/>
          </reference>
          <reference field="8" count="0" selected="0"/>
          <reference field="9" count="2">
            <x v="12"/>
            <x v="14"/>
          </reference>
          <reference field="12" count="1" selected="0">
            <x v="1"/>
          </reference>
          <reference field="17" count="1" selected="0">
            <x v="1"/>
          </reference>
        </references>
      </pivotArea>
    </format>
    <format dxfId="420">
      <pivotArea dataOnly="0" labelOnly="1" outline="0" fieldPosition="0">
        <references count="6">
          <reference field="1" count="1" selected="0">
            <x v="3"/>
          </reference>
          <reference field="6" count="1">
            <x v="2"/>
          </reference>
          <reference field="8" count="0" selected="0"/>
          <reference field="9" count="1" selected="0">
            <x v="12"/>
          </reference>
          <reference field="12" count="1" selected="0">
            <x v="1"/>
          </reference>
          <reference field="17" count="1" selected="0">
            <x v="1"/>
          </reference>
        </references>
      </pivotArea>
    </format>
    <format dxfId="419">
      <pivotArea dataOnly="0" labelOnly="1" outline="0" fieldPosition="0">
        <references count="7">
          <reference field="1" count="1" selected="0">
            <x v="3"/>
          </reference>
          <reference field="5" count="1">
            <x v="1"/>
          </reference>
          <reference field="6" count="1" selected="0">
            <x v="2"/>
          </reference>
          <reference field="8" count="0" selected="0"/>
          <reference field="9" count="1" selected="0">
            <x v="12"/>
          </reference>
          <reference field="12" count="1" selected="0">
            <x v="1"/>
          </reference>
          <reference field="17" count="1" selected="0">
            <x v="1"/>
          </reference>
        </references>
      </pivotArea>
    </format>
    <format dxfId="418">
      <pivotArea dataOnly="0" labelOnly="1" outline="0" fieldPosition="0">
        <references count="8">
          <reference field="1" count="1" selected="0">
            <x v="3"/>
          </reference>
          <reference field="5" count="1" selected="0">
            <x v="1"/>
          </reference>
          <reference field="6" count="1" selected="0">
            <x v="2"/>
          </reference>
          <reference field="8" count="0" selected="0"/>
          <reference field="9" count="1" selected="0">
            <x v="12"/>
          </reference>
          <reference field="10" count="1">
            <x v="21"/>
          </reference>
          <reference field="12" count="1" selected="0">
            <x v="1"/>
          </reference>
          <reference field="17" count="1" selected="0">
            <x v="1"/>
          </reference>
        </references>
      </pivotArea>
    </format>
    <format dxfId="417">
      <pivotArea dataOnly="0" labelOnly="1" outline="0" axis="axisValues" fieldPosition="0"/>
    </format>
    <format dxfId="416">
      <pivotArea field="15" type="button" dataOnly="0" labelOnly="1" outline="0" axis="axisRow" fieldPosition="6"/>
    </format>
    <format dxfId="415">
      <pivotArea field="12" type="button" dataOnly="0" labelOnly="1" outline="0" axis="axisRow" fieldPosition="0"/>
    </format>
    <format dxfId="414">
      <pivotArea field="17" type="button" dataOnly="0" labelOnly="1" outline="0" axis="axisRow" fieldPosition="1"/>
    </format>
    <format dxfId="413">
      <pivotArea field="16" type="button" dataOnly="0" labelOnly="1" outline="0" axis="axisRow" fieldPosition="2"/>
    </format>
    <format dxfId="412">
      <pivotArea field="1" type="button" dataOnly="0" labelOnly="1" outline="0" axis="axisRow" fieldPosition="3"/>
    </format>
    <format dxfId="411">
      <pivotArea field="8" type="button" dataOnly="0" labelOnly="1" outline="0" axis="axisRow" fieldPosition="4"/>
    </format>
    <format dxfId="410">
      <pivotArea field="14" type="button" dataOnly="0" labelOnly="1" outline="0" axis="axisRow" fieldPosition="5"/>
    </format>
    <format dxfId="409">
      <pivotArea field="15" type="button" dataOnly="0" labelOnly="1" outline="0" axis="axisRow" fieldPosition="6"/>
    </format>
    <format dxfId="408">
      <pivotArea field="9" type="button" dataOnly="0" labelOnly="1" outline="0" axis="axisRow" fieldPosition="7"/>
    </format>
    <format dxfId="407">
      <pivotArea field="6" type="button" dataOnly="0" labelOnly="1" outline="0" axis="axisRow" fieldPosition="8"/>
    </format>
    <format dxfId="406">
      <pivotArea field="5" type="button" dataOnly="0" labelOnly="1" outline="0" axis="axisRow" fieldPosition="9"/>
    </format>
    <format dxfId="405">
      <pivotArea field="10" type="button" dataOnly="0" labelOnly="1" outline="0" axis="axisRow" fieldPosition="10"/>
    </format>
    <format dxfId="40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500CE4-4F51-44F4-954D-7131DA4C15E2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4:G5" firstHeaderRow="0" firstDataRow="1" firstDataCol="5" rowPageCount="1" colPageCount="1"/>
  <pivotFields count="22">
    <pivotField compact="0" outline="0" showAll="0"/>
    <pivotField axis="axisPage" compact="0" outline="0" multipleItemSelectionAllowed="1" showAll="0" defaultSubtotal="0">
      <items count="156">
        <item m="1" x="151"/>
        <item m="1" x="152"/>
        <item x="22"/>
        <item m="1" x="155"/>
        <item m="1" x="153"/>
        <item m="1" x="154"/>
        <item x="0"/>
        <item m="1" x="70"/>
        <item m="1" x="150"/>
        <item m="1" x="68"/>
        <item n="'" m="1" x="75"/>
        <item m="1" x="69"/>
        <item m="1" x="72"/>
        <item m="1" x="149"/>
        <item m="1" x="71"/>
        <item m="1" x="63"/>
        <item m="1" x="73"/>
        <item m="1" x="74"/>
        <item x="31"/>
        <item m="1" x="67"/>
        <item m="1" x="76"/>
        <item m="1" x="148"/>
        <item m="1" x="77"/>
        <item m="1" x="147"/>
        <item m="1" x="78"/>
        <item m="1" x="79"/>
        <item m="1" x="81"/>
        <item m="1" x="80"/>
        <item m="1" x="82"/>
        <item x="35"/>
        <item m="1" x="83"/>
        <item m="1" x="84"/>
        <item m="1" x="85"/>
        <item m="1" x="86"/>
        <item m="1" x="87"/>
        <item m="1" x="146"/>
        <item m="1" x="89"/>
        <item m="1" x="88"/>
        <item m="1" x="90"/>
        <item m="1" x="92"/>
        <item m="1" x="59"/>
        <item m="1" x="145"/>
        <item m="1" x="144"/>
        <item m="1" x="93"/>
        <item m="1" x="94"/>
        <item m="1" x="91"/>
        <item m="1" x="101"/>
        <item m="1" x="95"/>
        <item m="1" x="96"/>
        <item m="1" x="97"/>
        <item m="1" x="98"/>
        <item m="1" x="99"/>
        <item m="1" x="100"/>
        <item m="1" x="102"/>
        <item m="1" x="104"/>
        <item m="1" x="103"/>
        <item m="1" x="105"/>
        <item m="1" x="106"/>
        <item m="1" x="107"/>
        <item m="1" x="108"/>
        <item m="1" x="109"/>
        <item m="1" x="110"/>
        <item m="1" x="111"/>
        <item m="1" x="62"/>
        <item m="1" x="112"/>
        <item m="1" x="113"/>
        <item m="1" x="114"/>
        <item m="1" x="115"/>
        <item x="54"/>
        <item x="39"/>
        <item m="1" x="116"/>
        <item m="1" x="117"/>
        <item m="1" x="118"/>
        <item x="21"/>
        <item m="1" x="119"/>
        <item m="1" x="61"/>
        <item m="1" x="120"/>
        <item m="1" x="121"/>
        <item m="1" x="122"/>
        <item x="41"/>
        <item m="1" x="123"/>
        <item x="48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43"/>
        <item m="1" x="138"/>
        <item m="1" x="137"/>
        <item m="1" x="139"/>
        <item m="1" x="140"/>
        <item m="1" x="60"/>
        <item x="56"/>
        <item m="1" x="141"/>
        <item m="1" x="142"/>
        <item x="1"/>
        <item x="2"/>
        <item x="3"/>
        <item x="4"/>
        <item x="5"/>
        <item x="12"/>
        <item m="1" x="66"/>
        <item x="6"/>
        <item m="1" x="65"/>
        <item x="7"/>
        <item x="17"/>
        <item x="8"/>
        <item x="9"/>
        <item x="10"/>
        <item x="11"/>
        <item x="13"/>
        <item m="1" x="64"/>
        <item x="14"/>
        <item x="15"/>
        <item x="16"/>
        <item x="18"/>
        <item x="19"/>
        <item x="20"/>
        <item x="23"/>
        <item x="24"/>
        <item x="25"/>
        <item x="26"/>
        <item x="27"/>
        <item x="28"/>
        <item x="29"/>
        <item x="30"/>
        <item x="32"/>
        <item x="33"/>
        <item x="34"/>
        <item x="36"/>
        <item x="37"/>
        <item x="38"/>
        <item x="40"/>
        <item x="42"/>
        <item x="43"/>
        <item x="44"/>
        <item x="45"/>
        <item x="46"/>
        <item x="47"/>
        <item x="49"/>
        <item x="50"/>
        <item x="51"/>
        <item x="52"/>
        <item x="53"/>
        <item x="55"/>
        <item x="58"/>
        <item x="57"/>
      </items>
    </pivotField>
    <pivotField compact="0" outline="0" showAll="0"/>
    <pivotField axis="axisRow" compact="0" outline="0" showAll="0">
      <items count="13">
        <item x="2"/>
        <item x="4"/>
        <item x="8"/>
        <item x="3"/>
        <item x="9"/>
        <item x="1"/>
        <item x="0"/>
        <item x="6"/>
        <item x="5"/>
        <item m="1" x="10"/>
        <item x="7"/>
        <item m="1" x="11"/>
        <item t="default"/>
      </items>
    </pivotField>
    <pivotField compact="0" outline="0" showAll="0"/>
    <pivotField dataField="1" compact="0" outline="0" showAll="0"/>
    <pivotField axis="axisRow" compact="0" outline="0" showAll="0">
      <items count="25">
        <item x="16"/>
        <item x="5"/>
        <item m="1" x="17"/>
        <item x="6"/>
        <item x="15"/>
        <item x="11"/>
        <item x="14"/>
        <item m="1" x="21"/>
        <item x="8"/>
        <item x="3"/>
        <item x="4"/>
        <item m="1" x="18"/>
        <item x="7"/>
        <item m="1" x="22"/>
        <item x="12"/>
        <item x="9"/>
        <item x="0"/>
        <item m="1" x="19"/>
        <item m="1" x="20"/>
        <item x="1"/>
        <item m="1" x="23"/>
        <item x="10"/>
        <item x="2"/>
        <item x="13"/>
        <item t="default"/>
      </items>
    </pivotField>
    <pivotField axis="axisRow" compact="0" outline="0" showAll="0" sortType="ascending" defaultSubtotal="0">
      <items count="1045">
        <item m="1" x="1043"/>
        <item m="1" x="1044"/>
        <item x="465"/>
        <item m="1" x="1042"/>
        <item m="1" x="1040"/>
        <item m="1" x="1041"/>
        <item x="996"/>
        <item m="1" x="1039"/>
        <item m="1" x="1038"/>
        <item x="1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3"/>
        <item x="22"/>
        <item x="24"/>
        <item x="25"/>
        <item x="26"/>
        <item x="27"/>
        <item x="28"/>
        <item x="29"/>
        <item x="30"/>
        <item x="31"/>
        <item x="33"/>
        <item x="32"/>
        <item x="34"/>
        <item x="35"/>
        <item x="36"/>
        <item x="37"/>
        <item x="38"/>
        <item x="39"/>
        <item x="40"/>
        <item x="41"/>
        <item x="46"/>
        <item x="42"/>
        <item x="43"/>
        <item x="44"/>
        <item x="45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4"/>
        <item x="63"/>
        <item x="65"/>
        <item x="67"/>
        <item x="66"/>
        <item x="68"/>
        <item x="69"/>
        <item x="70"/>
        <item x="71"/>
        <item x="72"/>
        <item x="73"/>
        <item x="74"/>
        <item x="75"/>
        <item x="77"/>
        <item x="76"/>
        <item x="78"/>
        <item x="79"/>
        <item x="80"/>
        <item x="81"/>
        <item x="82"/>
        <item x="83"/>
        <item x="84"/>
        <item x="85"/>
        <item x="86"/>
        <item x="88"/>
        <item x="94"/>
        <item x="95"/>
        <item x="96"/>
        <item x="87"/>
        <item x="89"/>
        <item x="90"/>
        <item x="92"/>
        <item x="91"/>
        <item x="93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9"/>
        <item x="118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2"/>
        <item x="161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5"/>
        <item x="184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3"/>
        <item x="204"/>
        <item x="205"/>
        <item x="202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411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2"/>
        <item x="431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90"/>
        <item x="488"/>
        <item x="489"/>
        <item x="487"/>
        <item x="493"/>
        <item x="492"/>
        <item x="494"/>
        <item x="495"/>
        <item x="496"/>
        <item x="497"/>
        <item x="498"/>
        <item x="491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2"/>
        <item x="671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8"/>
        <item x="749"/>
        <item x="750"/>
        <item x="747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9"/>
        <item x="808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0"/>
        <item x="5"/>
      </items>
    </pivotField>
    <pivotField axis="axisRow" compact="0" outline="0" showAll="0" sortType="ascending" defaultSubtotal="0">
      <items count="317">
        <item x="118"/>
        <item x="23"/>
        <item x="108"/>
        <item m="1" x="264"/>
        <item x="89"/>
        <item m="1" x="315"/>
        <item x="87"/>
        <item m="1" x="274"/>
        <item x="26"/>
        <item x="97"/>
        <item m="1" x="191"/>
        <item m="1" x="278"/>
        <item x="57"/>
        <item x="51"/>
        <item x="52"/>
        <item m="1" x="249"/>
        <item m="1" x="174"/>
        <item x="141"/>
        <item x="5"/>
        <item m="1" x="252"/>
        <item x="61"/>
        <item x="16"/>
        <item x="111"/>
        <item m="1" x="227"/>
        <item m="1" x="283"/>
        <item m="1" x="241"/>
        <item x="159"/>
        <item m="1" x="272"/>
        <item x="172"/>
        <item x="45"/>
        <item x="91"/>
        <item m="1" x="298"/>
        <item m="1" x="253"/>
        <item x="43"/>
        <item m="1" x="243"/>
        <item x="153"/>
        <item x="120"/>
        <item m="1" x="257"/>
        <item m="1" x="300"/>
        <item m="1" x="296"/>
        <item x="42"/>
        <item m="1" x="177"/>
        <item x="123"/>
        <item m="1" x="284"/>
        <item m="1" x="276"/>
        <item m="1" x="259"/>
        <item m="1" x="277"/>
        <item m="1" x="221"/>
        <item m="1" x="207"/>
        <item m="1" x="189"/>
        <item x="0"/>
        <item x="100"/>
        <item x="14"/>
        <item m="1" x="263"/>
        <item x="92"/>
        <item m="1" x="238"/>
        <item m="1" x="231"/>
        <item x="151"/>
        <item m="1" x="306"/>
        <item x="11"/>
        <item m="1" x="216"/>
        <item m="1" x="260"/>
        <item m="1" x="199"/>
        <item m="1" x="312"/>
        <item m="1" x="233"/>
        <item x="7"/>
        <item x="169"/>
        <item x="33"/>
        <item x="69"/>
        <item x="37"/>
        <item x="40"/>
        <item x="152"/>
        <item x="3"/>
        <item m="1" x="288"/>
        <item x="165"/>
        <item x="10"/>
        <item x="74"/>
        <item m="1" x="217"/>
        <item x="24"/>
        <item m="1" x="309"/>
        <item x="101"/>
        <item x="12"/>
        <item x="27"/>
        <item m="1" x="187"/>
        <item x="72"/>
        <item x="64"/>
        <item x="145"/>
        <item x="47"/>
        <item x="122"/>
        <item x="58"/>
        <item x="160"/>
        <item x="62"/>
        <item m="1" x="297"/>
        <item m="1" x="303"/>
        <item m="1" x="314"/>
        <item m="1" x="214"/>
        <item x="155"/>
        <item m="1" x="285"/>
        <item x="132"/>
        <item x="135"/>
        <item x="142"/>
        <item m="1" x="308"/>
        <item m="1" x="294"/>
        <item x="29"/>
        <item x="35"/>
        <item x="20"/>
        <item m="1" x="220"/>
        <item m="1" x="180"/>
        <item x="8"/>
        <item m="1" x="215"/>
        <item x="99"/>
        <item m="1" x="281"/>
        <item x="49"/>
        <item x="32"/>
        <item x="22"/>
        <item m="1" x="197"/>
        <item m="1" x="211"/>
        <item m="1" x="271"/>
        <item m="1" x="226"/>
        <item m="1" x="198"/>
        <item x="138"/>
        <item x="131"/>
        <item m="1" x="258"/>
        <item x="149"/>
        <item x="125"/>
        <item m="1" x="190"/>
        <item m="1" x="269"/>
        <item m="1" x="219"/>
        <item x="119"/>
        <item x="163"/>
        <item x="114"/>
        <item x="128"/>
        <item x="127"/>
        <item m="1" x="266"/>
        <item m="1" x="316"/>
        <item x="129"/>
        <item m="1" x="265"/>
        <item x="15"/>
        <item m="1" x="295"/>
        <item x="83"/>
        <item m="1" x="311"/>
        <item m="1" x="208"/>
        <item x="133"/>
        <item x="85"/>
        <item x="158"/>
        <item x="166"/>
        <item x="21"/>
        <item m="1" x="204"/>
        <item m="1" x="222"/>
        <item m="1" x="250"/>
        <item m="1" x="178"/>
        <item m="1" x="186"/>
        <item x="109"/>
        <item m="1" x="270"/>
        <item x="88"/>
        <item m="1" x="307"/>
        <item m="1" x="196"/>
        <item m="1" x="192"/>
        <item m="1" x="289"/>
        <item x="1"/>
        <item x="17"/>
        <item m="1" x="247"/>
        <item m="1" x="173"/>
        <item m="1" x="286"/>
        <item x="25"/>
        <item m="1" x="183"/>
        <item m="1" x="175"/>
        <item x="36"/>
        <item m="1" x="200"/>
        <item m="1" x="293"/>
        <item x="73"/>
        <item m="1" x="202"/>
        <item x="143"/>
        <item x="28"/>
        <item m="1" x="246"/>
        <item m="1" x="193"/>
        <item x="106"/>
        <item m="1" x="205"/>
        <item m="1" x="228"/>
        <item x="154"/>
        <item x="93"/>
        <item m="1" x="305"/>
        <item m="1" x="236"/>
        <item x="137"/>
        <item x="162"/>
        <item m="1" x="203"/>
        <item m="1" x="261"/>
        <item x="80"/>
        <item x="110"/>
        <item x="156"/>
        <item m="1" x="213"/>
        <item x="117"/>
        <item x="71"/>
        <item m="1" x="209"/>
        <item x="75"/>
        <item x="107"/>
        <item m="1" x="239"/>
        <item m="1" x="176"/>
        <item x="170"/>
        <item m="1" x="251"/>
        <item x="167"/>
        <item x="130"/>
        <item m="1" x="275"/>
        <item x="164"/>
        <item x="65"/>
        <item m="1" x="254"/>
        <item m="1" x="273"/>
        <item m="1" x="229"/>
        <item m="1" x="310"/>
        <item m="1" x="290"/>
        <item x="76"/>
        <item x="96"/>
        <item x="50"/>
        <item x="34"/>
        <item m="1" x="279"/>
        <item x="90"/>
        <item x="144"/>
        <item x="54"/>
        <item x="68"/>
        <item m="1" x="240"/>
        <item m="1" x="225"/>
        <item x="77"/>
        <item m="1" x="185"/>
        <item x="121"/>
        <item x="104"/>
        <item x="98"/>
        <item x="60"/>
        <item x="112"/>
        <item m="1" x="188"/>
        <item m="1" x="234"/>
        <item x="13"/>
        <item m="1" x="262"/>
        <item x="63"/>
        <item m="1" x="194"/>
        <item m="1" x="224"/>
        <item x="70"/>
        <item x="94"/>
        <item x="168"/>
        <item x="41"/>
        <item m="1" x="242"/>
        <item x="55"/>
        <item x="95"/>
        <item m="1" x="182"/>
        <item x="59"/>
        <item m="1" x="304"/>
        <item x="31"/>
        <item x="136"/>
        <item x="67"/>
        <item x="19"/>
        <item x="84"/>
        <item x="81"/>
        <item x="161"/>
        <item m="1" x="267"/>
        <item x="150"/>
        <item m="1" x="223"/>
        <item x="148"/>
        <item m="1" x="280"/>
        <item x="113"/>
        <item m="1" x="248"/>
        <item x="140"/>
        <item x="39"/>
        <item m="1" x="268"/>
        <item m="1" x="292"/>
        <item m="1" x="201"/>
        <item x="103"/>
        <item x="79"/>
        <item x="116"/>
        <item x="105"/>
        <item m="1" x="181"/>
        <item m="1" x="232"/>
        <item m="1" x="291"/>
        <item m="1" x="230"/>
        <item m="1" x="184"/>
        <item m="1" x="302"/>
        <item x="44"/>
        <item x="46"/>
        <item x="115"/>
        <item x="146"/>
        <item x="9"/>
        <item x="6"/>
        <item x="124"/>
        <item m="1" x="210"/>
        <item m="1" x="282"/>
        <item x="38"/>
        <item x="2"/>
        <item m="1" x="299"/>
        <item m="1" x="212"/>
        <item m="1" x="313"/>
        <item m="1" x="195"/>
        <item x="53"/>
        <item x="82"/>
        <item m="1" x="245"/>
        <item m="1" x="287"/>
        <item x="78"/>
        <item x="147"/>
        <item m="1" x="301"/>
        <item x="66"/>
        <item m="1" x="206"/>
        <item m="1" x="235"/>
        <item x="56"/>
        <item x="126"/>
        <item x="30"/>
        <item x="171"/>
        <item x="134"/>
        <item x="18"/>
        <item x="86"/>
        <item x="157"/>
        <item m="1" x="255"/>
        <item m="1" x="256"/>
        <item m="1" x="244"/>
        <item x="48"/>
        <item x="139"/>
        <item m="1" x="179"/>
        <item x="102"/>
        <item m="1" x="237"/>
        <item m="1" x="218"/>
        <item x="4"/>
      </items>
    </pivotField>
    <pivotField axis="axisRow" compact="0" outline="0" showAll="0" defaultSubtotal="0">
      <items count="4959">
        <item m="1" x="2228"/>
        <item m="1" x="2315"/>
        <item m="1" x="2314"/>
        <item m="1" x="2313"/>
        <item m="1" x="2311"/>
        <item m="1" x="2249"/>
        <item m="1" x="2226"/>
        <item m="1" x="2227"/>
        <item m="1" x="2246"/>
        <item m="1" x="2247"/>
        <item m="1" x="2248"/>
        <item m="1" x="2290"/>
        <item m="1" x="4938"/>
        <item m="1" x="2235"/>
        <item m="1" x="2214"/>
        <item m="1" x="2234"/>
        <item m="1" x="2222"/>
        <item m="1" x="2236"/>
        <item m="1" x="2278"/>
        <item m="1" x="2238"/>
        <item m="1" x="2186"/>
        <item x="716"/>
        <item m="1" x="2026"/>
        <item m="1" x="2082"/>
        <item m="1" x="2053"/>
        <item x="133"/>
        <item x="380"/>
        <item x="14"/>
        <item x="774"/>
        <item x="18"/>
        <item x="12"/>
        <item x="17"/>
        <item m="1" x="2107"/>
        <item x="967"/>
        <item x="270"/>
        <item x="19"/>
        <item m="1" x="2127"/>
        <item m="1" x="2116"/>
        <item x="968"/>
        <item m="1" x="2001"/>
        <item m="1" x="2210"/>
        <item m="1" x="2283"/>
        <item m="1" x="2037"/>
        <item m="1" x="2010"/>
        <item m="1" x="2070"/>
        <item m="1" x="2300"/>
        <item m="1" x="2320"/>
        <item m="1" x="1978"/>
        <item m="1" x="2153"/>
        <item m="1" x="2106"/>
        <item m="1" x="1975"/>
        <item m="1" x="2011"/>
        <item x="965"/>
        <item x="643"/>
        <item m="1" x="2007"/>
        <item m="1" x="2211"/>
        <item m="1" x="2220"/>
        <item x="415"/>
        <item m="1" x="2157"/>
        <item m="1" x="2158"/>
        <item m="1" x="2184"/>
        <item x="888"/>
        <item m="1" x="2266"/>
        <item m="1" x="2268"/>
        <item m="1" x="2043"/>
        <item m="1" x="2303"/>
        <item x="769"/>
        <item m="1" x="2126"/>
        <item m="1" x="3189"/>
        <item m="1" x="2190"/>
        <item m="1" x="2194"/>
        <item x="148"/>
        <item x="522"/>
        <item x="602"/>
        <item x="151"/>
        <item x="780"/>
        <item x="421"/>
        <item x="507"/>
        <item x="419"/>
        <item x="751"/>
        <item x="578"/>
        <item m="1" x="2121"/>
        <item x="1"/>
        <item m="1" x="2221"/>
        <item m="1" x="2240"/>
        <item m="1" x="2066"/>
        <item m="1" x="4955"/>
        <item m="1" x="2099"/>
        <item m="1" x="2312"/>
        <item x="117"/>
        <item x="119"/>
        <item m="1" x="4952"/>
        <item x="252"/>
        <item x="259"/>
        <item m="1" x="2286"/>
        <item m="1" x="4936"/>
        <item x="409"/>
        <item x="715"/>
        <item m="1" x="4940"/>
        <item m="1" x="4941"/>
        <item m="1" x="2330"/>
        <item m="1" x="2331"/>
        <item x="1022"/>
        <item m="1" x="2274"/>
        <item m="1" x="2886"/>
        <item m="1" x="2078"/>
        <item m="1" x="2196"/>
        <item m="1" x="2192"/>
        <item m="1" x="2241"/>
        <item m="1" x="4638"/>
        <item m="1" x="4933"/>
        <item m="1" x="4934"/>
        <item m="1" x="2207"/>
        <item m="1" x="2204"/>
        <item m="1" x="2261"/>
        <item m="1" x="2017"/>
        <item m="1" x="2075"/>
        <item m="1" x="2319"/>
        <item x="1714"/>
        <item m="1" x="2193"/>
        <item m="1" x="4951"/>
        <item x="253"/>
        <item x="118"/>
        <item x="241"/>
        <item m="1" x="2327"/>
        <item m="1" x="2329"/>
        <item m="1" x="2328"/>
        <item m="1" x="4947"/>
        <item m="1" x="2004"/>
        <item m="1" x="1983"/>
        <item m="1" x="2280"/>
        <item m="1" x="2279"/>
        <item m="1" x="2015"/>
        <item m="1" x="2282"/>
        <item x="541"/>
        <item m="1" x="2068"/>
        <item x="848"/>
        <item x="849"/>
        <item m="1" x="2203"/>
        <item m="1" x="2197"/>
        <item m="1" x="2074"/>
        <item m="1" x="2108"/>
        <item m="1" x="2265"/>
        <item m="1" x="2267"/>
        <item m="1" x="2270"/>
        <item m="1" x="2100"/>
        <item m="1" x="4956"/>
        <item m="1" x="2069"/>
        <item m="1" x="2014"/>
        <item m="1" x="2083"/>
        <item m="1" x="2084"/>
        <item m="1" x="2077"/>
        <item m="1" x="2076"/>
        <item m="1" x="2885"/>
        <item m="1" x="2005"/>
        <item m="1" x="2040"/>
        <item m="1" x="2052"/>
        <item x="1924"/>
        <item x="163"/>
        <item m="1" x="2018"/>
        <item m="1" x="2232"/>
        <item m="1" x="1999"/>
        <item m="1" x="2059"/>
        <item x="32"/>
        <item m="1" x="2324"/>
        <item m="1" x="2109"/>
        <item x="909"/>
        <item m="1" x="2087"/>
        <item x="658"/>
        <item m="1" x="2086"/>
        <item m="1" x="2029"/>
        <item m="1" x="4942"/>
        <item m="1" x="4958"/>
        <item m="1" x="4946"/>
        <item m="1" x="4943"/>
        <item x="223"/>
        <item m="1" x="2085"/>
        <item m="1" x="4957"/>
        <item m="1" x="2275"/>
        <item m="1" x="2302"/>
        <item m="1" x="1989"/>
        <item x="571"/>
        <item x="361"/>
        <item m="1" x="2245"/>
        <item m="1" x="2188"/>
        <item m="1" x="2110"/>
        <item m="1" x="2021"/>
        <item m="1" x="2237"/>
        <item m="1" x="2288"/>
        <item m="1" x="2326"/>
        <item x="1330"/>
        <item m="1" x="2332"/>
        <item m="1" x="2045"/>
        <item m="1" x="4935"/>
        <item m="1" x="2191"/>
        <item m="1" x="2092"/>
        <item m="1" x="2093"/>
        <item m="1" x="4931"/>
        <item m="1" x="4944"/>
        <item m="1" x="2071"/>
        <item m="1" x="4639"/>
        <item m="1" x="4950"/>
        <item m="1" x="2205"/>
        <item m="1" x="2263"/>
        <item m="1" x="2223"/>
        <item m="1" x="2047"/>
        <item m="1" x="2318"/>
        <item x="358"/>
        <item m="1" x="2041"/>
        <item m="1" x="1985"/>
        <item m="1" x="1986"/>
        <item m="1" x="2012"/>
        <item m="1" x="2019"/>
        <item m="1" x="4939"/>
        <item m="1" x="2281"/>
        <item m="1" x="2119"/>
        <item m="1" x="2118"/>
        <item m="1" x="2039"/>
        <item m="1" x="1988"/>
        <item m="1" x="2008"/>
        <item m="1" x="2091"/>
        <item m="1" x="2022"/>
        <item m="1" x="2000"/>
        <item x="958"/>
        <item x="407"/>
        <item m="1" x="2292"/>
        <item m="1" x="2253"/>
        <item m="1" x="2291"/>
        <item m="1" x="2252"/>
        <item m="1" x="2251"/>
        <item m="1" x="2250"/>
        <item m="1" x="2254"/>
        <item m="1" x="2293"/>
        <item m="1" x="2255"/>
        <item x="1849"/>
        <item x="1772"/>
        <item m="1" x="2065"/>
        <item m="1" x="2206"/>
        <item m="1" x="2230"/>
        <item m="1" x="2276"/>
        <item m="1" x="2294"/>
        <item x="1812"/>
        <item m="1" x="2213"/>
        <item m="1" x="1993"/>
        <item m="1" x="2310"/>
        <item m="1" x="2309"/>
        <item m="1" x="2287"/>
        <item m="1" x="4065"/>
        <item m="1" x="2271"/>
        <item m="1" x="2301"/>
        <item m="1" x="2090"/>
        <item m="1" x="2229"/>
        <item m="1" x="2277"/>
        <item m="1" x="2225"/>
        <item m="1" x="2296"/>
        <item m="1" x="2273"/>
        <item x="1768"/>
        <item x="1770"/>
        <item m="1" x="2195"/>
        <item m="1" x="2243"/>
        <item m="1" x="2016"/>
        <item m="1" x="2057"/>
        <item m="1" x="2152"/>
        <item m="1" x="2105"/>
        <item m="1" x="2054"/>
        <item m="1" x="1981"/>
        <item m="1" x="2006"/>
        <item m="1" x="4954"/>
        <item m="1" x="2096"/>
        <item m="1" x="2067"/>
        <item m="1" x="2097"/>
        <item m="1" x="2189"/>
        <item m="1" x="1987"/>
        <item m="1" x="2098"/>
        <item m="1" x="1984"/>
        <item m="1" x="2323"/>
        <item m="1" x="2322"/>
        <item x="1883"/>
        <item x="136"/>
        <item m="1" x="2325"/>
        <item m="1" x="2231"/>
        <item m="1" x="2239"/>
        <item x="1130"/>
        <item m="1" x="2058"/>
        <item m="1" x="2150"/>
        <item m="1" x="2023"/>
        <item m="1" x="2056"/>
        <item m="1" x="2103"/>
        <item m="1" x="2102"/>
        <item m="1" x="2088"/>
        <item m="1" x="2089"/>
        <item m="1" x="4937"/>
        <item m="1" x="2289"/>
        <item m="1" x="4932"/>
        <item x="1252"/>
        <item m="1" x="2295"/>
        <item m="1" x="2224"/>
        <item m="1" x="2218"/>
        <item m="1" x="2217"/>
        <item m="1" x="2080"/>
        <item m="1" x="2079"/>
        <item m="1" x="2081"/>
        <item x="315"/>
        <item m="1" x="4945"/>
        <item m="1" x="2264"/>
        <item m="1" x="2095"/>
        <item m="1" x="2219"/>
        <item x="121"/>
        <item m="1" x="1992"/>
        <item x="134"/>
        <item m="1" x="2185"/>
        <item m="1" x="2233"/>
        <item m="1" x="2321"/>
        <item m="1" x="4949"/>
        <item m="1" x="2101"/>
        <item m="1" x="2208"/>
        <item m="1" x="2209"/>
        <item m="1" x="2262"/>
        <item m="1" x="2094"/>
        <item m="1" x="1991"/>
        <item m="1" x="2272"/>
        <item m="1" x="1990"/>
        <item m="1" x="2042"/>
        <item m="1" x="2044"/>
        <item m="1" x="2046"/>
        <item x="127"/>
        <item m="1" x="2038"/>
        <item m="1" x="2020"/>
        <item m="1" x="2260"/>
        <item m="1" x="2212"/>
        <item m="1" x="2013"/>
        <item m="1" x="2242"/>
        <item x="122"/>
        <item m="1" x="2111"/>
        <item m="1" x="2198"/>
        <item x="1518"/>
        <item m="1" x="2200"/>
        <item m="1" x="2201"/>
        <item m="1" x="2202"/>
        <item m="1" x="2199"/>
        <item m="1" x="4948"/>
        <item x="323"/>
        <item m="1" x="2003"/>
        <item m="1" x="2009"/>
        <item m="1" x="2216"/>
        <item m="1" x="2215"/>
        <item m="1" x="2187"/>
        <item m="1" x="2104"/>
        <item m="1" x="2151"/>
        <item m="1" x="2055"/>
        <item m="1" x="2244"/>
        <item m="1" x="2317"/>
        <item m="1" x="2257"/>
        <item m="1" x="2256"/>
        <item m="1" x="2316"/>
        <item m="1" x="4953"/>
        <item x="20"/>
        <item m="1" x="2333"/>
        <item x="481"/>
        <item x="1155"/>
        <item m="1" x="2334"/>
        <item m="1" x="2335"/>
        <item m="1" x="2336"/>
        <item m="1" x="2337"/>
        <item m="1" x="2338"/>
        <item x="379"/>
        <item x="13"/>
        <item m="1" x="2156"/>
        <item m="1" x="2269"/>
        <item m="1" x="2258"/>
        <item m="1" x="2259"/>
        <item m="1" x="1979"/>
        <item m="1" x="2122"/>
        <item m="1" x="2123"/>
        <item m="1" x="2124"/>
        <item m="1" x="2125"/>
        <item m="1" x="2183"/>
        <item m="1" x="2072"/>
        <item m="1" x="2073"/>
        <item m="1" x="2120"/>
        <item m="1" x="2117"/>
        <item x="11"/>
        <item x="135"/>
        <item m="1" x="2145"/>
        <item m="1" x="2146"/>
        <item m="1" x="2147"/>
        <item m="1" x="2148"/>
        <item m="1" x="2149"/>
        <item x="1229"/>
        <item m="1" x="2135"/>
        <item x="793"/>
        <item x="1378"/>
        <item m="1" x="2136"/>
        <item x="1294"/>
        <item m="1" x="2137"/>
        <item m="1" x="2138"/>
        <item m="1" x="2139"/>
        <item m="1" x="2140"/>
        <item m="1" x="2141"/>
        <item m="1" x="2142"/>
        <item m="1" x="2143"/>
        <item m="1" x="2144"/>
        <item m="1" x="2154"/>
        <item m="1" x="2128"/>
        <item m="1" x="2129"/>
        <item x="1639"/>
        <item m="1" x="2130"/>
        <item m="1" x="2155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4930"/>
        <item m="1" x="2284"/>
        <item m="1" x="2285"/>
        <item m="1" x="2304"/>
        <item m="1" x="2305"/>
        <item m="1" x="2306"/>
        <item m="1" x="2307"/>
        <item m="1" x="2308"/>
        <item m="1" x="2112"/>
        <item m="1" x="2113"/>
        <item m="1" x="2114"/>
        <item m="1" x="2115"/>
        <item x="1361"/>
        <item x="33"/>
        <item m="1" x="2159"/>
        <item m="1" x="2160"/>
        <item m="1" x="2161"/>
        <item m="1" x="2162"/>
        <item m="1" x="2163"/>
        <item m="1" x="2164"/>
        <item m="1" x="2297"/>
        <item m="1" x="2298"/>
        <item m="1" x="2299"/>
        <item x="791"/>
        <item m="1" x="2339"/>
        <item m="1" x="2340"/>
        <item m="1" x="2343"/>
        <item m="1" x="2342"/>
        <item m="1" x="2341"/>
        <item x="186"/>
        <item m="1" x="4929"/>
        <item m="1" x="2344"/>
        <item m="1" x="2345"/>
        <item m="1" x="2346"/>
        <item m="1" x="4928"/>
        <item x="194"/>
        <item m="1" x="2347"/>
        <item m="1" x="2348"/>
        <item m="1" x="2351"/>
        <item m="1" x="2352"/>
        <item m="1" x="2353"/>
        <item m="1" x="2354"/>
        <item m="1" x="2355"/>
        <item m="1" x="2350"/>
        <item m="1" x="2357"/>
        <item x="1872"/>
        <item m="1" x="2358"/>
        <item x="1236"/>
        <item x="943"/>
        <item x="1157"/>
        <item m="1" x="2359"/>
        <item m="1" x="2360"/>
        <item x="552"/>
        <item x="310"/>
        <item x="42"/>
        <item x="1587"/>
        <item m="1" x="2356"/>
        <item m="1" x="2349"/>
        <item x="534"/>
        <item x="189"/>
        <item x="582"/>
        <item m="1" x="2361"/>
        <item m="1" x="2362"/>
        <item x="95"/>
        <item m="1" x="2363"/>
        <item m="1" x="2364"/>
        <item m="1" x="2365"/>
        <item m="1" x="2366"/>
        <item m="1" x="2367"/>
        <item m="1" x="4927"/>
        <item x="747"/>
        <item m="1" x="2369"/>
        <item m="1" x="2370"/>
        <item x="97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4837"/>
        <item m="1" x="2386"/>
        <item m="1" x="2368"/>
        <item m="1" x="2371"/>
        <item x="911"/>
        <item m="1" x="2387"/>
        <item m="1" x="2388"/>
        <item x="1402"/>
        <item m="1" x="2393"/>
        <item m="1" x="2394"/>
        <item x="591"/>
        <item m="1" x="4926"/>
        <item x="1409"/>
        <item m="1" x="2385"/>
        <item m="1" x="2389"/>
        <item m="1" x="2390"/>
        <item m="1" x="2391"/>
        <item m="1" x="2372"/>
        <item x="294"/>
        <item x="1475"/>
        <item x="647"/>
        <item x="648"/>
        <item x="247"/>
        <item m="1" x="2392"/>
        <item m="1" x="2131"/>
        <item m="1" x="2132"/>
        <item m="1" x="2133"/>
        <item x="1773"/>
        <item m="1" x="2134"/>
        <item x="86"/>
        <item x="88"/>
        <item x="89"/>
        <item x="90"/>
        <item x="87"/>
        <item x="422"/>
        <item x="577"/>
        <item x="55"/>
        <item m="1" x="1974"/>
        <item x="1489"/>
        <item m="1" x="1969"/>
        <item m="1" x="1970"/>
        <item m="1" x="1971"/>
        <item m="1" x="1972"/>
        <item m="1" x="1973"/>
        <item x="0"/>
        <item m="1" x="1967"/>
        <item m="1" x="1968"/>
        <item m="1" x="2060"/>
        <item m="1" x="2061"/>
        <item m="1" x="2062"/>
        <item m="1" x="2063"/>
        <item m="1" x="2064"/>
        <item x="36"/>
        <item m="1" x="2051"/>
        <item m="1" x="1998"/>
        <item m="1" x="2050"/>
        <item m="1" x="2048"/>
        <item m="1" x="2049"/>
        <item m="1" x="2027"/>
        <item m="1" x="2028"/>
        <item m="1" x="2030"/>
        <item m="1" x="2031"/>
        <item m="1" x="2032"/>
        <item m="1" x="2033"/>
        <item m="1" x="2034"/>
        <item m="1" x="2035"/>
        <item m="1" x="2036"/>
        <item m="1" x="2024"/>
        <item m="1" x="1976"/>
        <item m="1" x="2025"/>
        <item m="1" x="2002"/>
        <item m="1" x="1994"/>
        <item m="1" x="1995"/>
        <item m="1" x="1996"/>
        <item m="1" x="1997"/>
        <item m="1" x="1982"/>
        <item m="1" x="1980"/>
        <item m="1" x="1977"/>
        <item m="1" x="2398"/>
        <item m="1" x="2399"/>
        <item x="413"/>
        <item m="1" x="2396"/>
        <item x="450"/>
        <item m="1" x="2397"/>
        <item m="1" x="2400"/>
        <item x="1918"/>
        <item m="1" x="2401"/>
        <item m="1" x="2402"/>
        <item m="1" x="2395"/>
        <item m="1" x="2421"/>
        <item x="1477"/>
        <item m="1" x="2403"/>
        <item m="1" x="2404"/>
        <item m="1" x="2405"/>
        <item m="1" x="4924"/>
        <item m="1" x="4925"/>
        <item m="1" x="2408"/>
        <item m="1" x="4919"/>
        <item m="1" x="4920"/>
        <item m="1" x="4921"/>
        <item m="1" x="4922"/>
        <item m="1" x="4923"/>
        <item m="1" x="2406"/>
        <item m="1" x="2407"/>
        <item m="1" x="4914"/>
        <item m="1" x="4915"/>
        <item m="1" x="4916"/>
        <item m="1" x="4917"/>
        <item m="1" x="491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x="137"/>
        <item m="1" x="2419"/>
        <item m="1" x="3607"/>
        <item m="1" x="2418"/>
        <item x="895"/>
        <item m="1" x="2422"/>
        <item m="1" x="2420"/>
        <item m="1" x="2428"/>
        <item x="313"/>
        <item x="837"/>
        <item x="1520"/>
        <item x="471"/>
        <item m="1" x="2423"/>
        <item m="1" x="2424"/>
        <item m="1" x="2425"/>
        <item x="475"/>
        <item m="1" x="2426"/>
        <item m="1" x="2427"/>
        <item m="1" x="2429"/>
        <item m="1" x="4913"/>
        <item m="1" x="2431"/>
        <item m="1" x="2430"/>
        <item m="1" x="2440"/>
        <item m="1" x="2441"/>
        <item m="1" x="4396"/>
        <item x="573"/>
        <item m="1" x="2439"/>
        <item m="1" x="2442"/>
        <item m="1" x="2432"/>
        <item m="1" x="2433"/>
        <item m="1" x="2434"/>
        <item m="1" x="2435"/>
        <item m="1" x="2436"/>
        <item x="983"/>
        <item m="1" x="2437"/>
        <item m="1" x="2438"/>
        <item m="1" x="2462"/>
        <item m="1" x="2460"/>
        <item x="110"/>
        <item x="272"/>
        <item m="1" x="2451"/>
        <item m="1" x="2452"/>
        <item x="1037"/>
        <item m="1" x="2453"/>
        <item x="124"/>
        <item m="1" x="2454"/>
        <item x="1528"/>
        <item m="1" x="2456"/>
        <item m="1" x="2457"/>
        <item m="1" x="2458"/>
        <item m="1" x="2459"/>
        <item m="1" x="2455"/>
        <item m="1" x="4886"/>
        <item m="1" x="2444"/>
        <item m="1" x="2445"/>
        <item m="1" x="2446"/>
        <item m="1" x="2447"/>
        <item m="1" x="2448"/>
        <item m="1" x="2449"/>
        <item m="1" x="2463"/>
        <item m="1" x="2461"/>
        <item m="1" x="2465"/>
        <item m="1" x="4912"/>
        <item m="1" x="2450"/>
        <item m="1" x="2443"/>
        <item m="1" x="2464"/>
        <item m="1" x="2466"/>
        <item x="839"/>
        <item m="1" x="2472"/>
        <item m="1" x="4909"/>
        <item m="1" x="4910"/>
        <item m="1" x="4911"/>
        <item m="1" x="3118"/>
        <item m="1" x="2471"/>
        <item m="1" x="2467"/>
        <item m="1" x="2468"/>
        <item m="1" x="2469"/>
        <item m="1" x="2470"/>
        <item m="1" x="2477"/>
        <item m="1" x="2473"/>
        <item m="1" x="2474"/>
        <item m="1" x="2475"/>
        <item m="1" x="2476"/>
        <item m="1" x="2485"/>
        <item m="1" x="2478"/>
        <item m="1" x="2479"/>
        <item m="1" x="2480"/>
        <item m="1" x="2481"/>
        <item m="1" x="2482"/>
        <item m="1" x="2483"/>
        <item m="1" x="2484"/>
        <item m="1" x="2495"/>
        <item m="1" x="2486"/>
        <item m="1" x="2487"/>
        <item x="1779"/>
        <item m="1" x="3604"/>
        <item m="1" x="2489"/>
        <item m="1" x="2490"/>
        <item x="1426"/>
        <item x="1427"/>
        <item m="1" x="2491"/>
        <item m="1" x="4908"/>
        <item x="21"/>
        <item x="22"/>
        <item m="1" x="2492"/>
        <item m="1" x="2493"/>
        <item x="1422"/>
        <item x="1423"/>
        <item x="1909"/>
        <item x="1787"/>
        <item x="1432"/>
        <item x="1424"/>
        <item m="1" x="2496"/>
        <item m="1" x="2488"/>
        <item m="1" x="2494"/>
        <item m="1" x="2497"/>
        <item m="1" x="2498"/>
        <item m="1" x="2513"/>
        <item m="1" x="2502"/>
        <item m="1" x="2503"/>
        <item m="1" x="2504"/>
        <item m="1" x="2505"/>
        <item m="1" x="2506"/>
        <item m="1" x="2507"/>
        <item m="1" x="2508"/>
        <item m="1" x="2509"/>
        <item x="113"/>
        <item x="111"/>
        <item m="1" x="2511"/>
        <item m="1" x="2512"/>
        <item m="1" x="2514"/>
        <item m="1" x="2520"/>
        <item m="1" x="2521"/>
        <item m="1" x="2522"/>
        <item m="1" x="4903"/>
        <item m="1" x="4904"/>
        <item m="1" x="4905"/>
        <item m="1" x="4906"/>
        <item m="1" x="4907"/>
        <item m="1" x="2523"/>
        <item m="1" x="2515"/>
        <item m="1" x="2516"/>
        <item m="1" x="2517"/>
        <item m="1" x="2518"/>
        <item m="1" x="2519"/>
        <item m="1" x="2499"/>
        <item m="1" x="2510"/>
        <item x="434"/>
        <item m="1" x="2500"/>
        <item m="1" x="2501"/>
        <item x="538"/>
        <item x="1540"/>
        <item m="1" x="4902"/>
        <item m="1" x="4901"/>
        <item m="1" x="2524"/>
        <item m="1" x="2549"/>
        <item m="1" x="2533"/>
        <item m="1" x="2534"/>
        <item m="1" x="2535"/>
        <item x="373"/>
        <item m="1" x="2536"/>
        <item m="1" x="2537"/>
        <item m="1" x="2538"/>
        <item m="1" x="4900"/>
        <item m="1" x="2558"/>
        <item m="1" x="2539"/>
        <item m="1" x="2543"/>
        <item m="1" x="2544"/>
        <item m="1" x="2545"/>
        <item m="1" x="2546"/>
        <item m="1" x="2547"/>
        <item m="1" x="2525"/>
        <item m="1" x="2526"/>
        <item m="1" x="2527"/>
        <item m="1" x="2528"/>
        <item m="1" x="2529"/>
        <item m="1" x="2548"/>
        <item m="1" x="2540"/>
        <item m="1" x="2541"/>
        <item m="1" x="2542"/>
        <item x="306"/>
        <item m="1" x="2530"/>
        <item m="1" x="2531"/>
        <item m="1" x="2532"/>
        <item m="1" x="2552"/>
        <item m="1" x="2553"/>
        <item m="1" x="2554"/>
        <item m="1" x="2555"/>
        <item m="1" x="2556"/>
        <item m="1" x="2557"/>
        <item m="1" x="2559"/>
        <item m="1" x="2560"/>
        <item m="1" x="3277"/>
        <item m="1" x="3117"/>
        <item m="1" x="2561"/>
        <item x="1527"/>
        <item x="123"/>
        <item x="1529"/>
        <item m="1" x="2550"/>
        <item m="1" x="2551"/>
        <item m="1" x="2572"/>
        <item m="1" x="2562"/>
        <item m="1" x="2563"/>
        <item x="861"/>
        <item m="1" x="2564"/>
        <item m="1" x="2565"/>
        <item m="1" x="2566"/>
        <item m="1" x="2567"/>
        <item m="1" x="2568"/>
        <item m="1" x="2586"/>
        <item m="1" x="2587"/>
        <item m="1" x="2588"/>
        <item m="1" x="2589"/>
        <item m="1" x="2590"/>
        <item m="1" x="2591"/>
        <item m="1" x="2569"/>
        <item m="1" x="2570"/>
        <item m="1" x="2571"/>
        <item m="1" x="2584"/>
        <item m="1" x="2585"/>
        <item x="309"/>
        <item m="1" x="2592"/>
        <item m="1" x="2593"/>
        <item m="1" x="2594"/>
        <item m="1" x="2595"/>
        <item x="556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96"/>
        <item m="1" x="2603"/>
        <item m="1" x="2597"/>
        <item x="1326"/>
        <item m="1" x="2598"/>
        <item m="1" x="2599"/>
        <item m="1" x="2600"/>
        <item m="1" x="2601"/>
        <item m="1" x="2602"/>
        <item x="600"/>
        <item x="166"/>
        <item x="1697"/>
        <item x="116"/>
        <item x="16"/>
        <item x="7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x="1603"/>
        <item m="1" x="2613"/>
        <item m="1" x="2617"/>
        <item m="1" x="2614"/>
        <item m="1" x="2615"/>
        <item m="1" x="2616"/>
        <item x="321"/>
        <item x="193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31"/>
        <item m="1" x="2632"/>
        <item m="1" x="2633"/>
        <item m="1" x="2634"/>
        <item m="1" x="2635"/>
        <item m="1" x="2627"/>
        <item x="1699"/>
        <item x="549"/>
        <item x="1642"/>
        <item x="1698"/>
        <item m="1" x="2628"/>
        <item m="1" x="2629"/>
        <item x="314"/>
        <item x="841"/>
        <item m="1" x="2630"/>
        <item m="1" x="2652"/>
        <item m="1" x="2653"/>
        <item m="1" x="2654"/>
        <item m="1" x="2655"/>
        <item m="1" x="2656"/>
        <item m="1" x="2646"/>
        <item m="1" x="2647"/>
        <item m="1" x="2648"/>
        <item m="1" x="2649"/>
        <item m="1" x="2650"/>
        <item m="1" x="2651"/>
        <item x="1038"/>
        <item x="1534"/>
        <item x="560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57"/>
        <item m="1" x="2658"/>
        <item m="1" x="4899"/>
        <item m="1" x="2659"/>
        <item m="1" x="2660"/>
        <item m="1" x="2661"/>
        <item m="1" x="2662"/>
        <item m="1" x="4897"/>
        <item m="1" x="4898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4"/>
        <item m="1" x="2675"/>
        <item m="1" x="2676"/>
        <item m="1" x="2677"/>
        <item m="1" x="2678"/>
        <item m="1" x="2679"/>
        <item m="1" x="2672"/>
        <item m="1" x="2673"/>
        <item m="1" x="2680"/>
        <item x="104"/>
        <item m="1" x="2681"/>
        <item m="1" x="4896"/>
        <item m="1" x="4895"/>
        <item m="1" x="2682"/>
        <item m="1" x="2683"/>
        <item m="1" x="2693"/>
        <item m="1" x="2694"/>
        <item m="1" x="2695"/>
        <item m="1" x="2696"/>
        <item x="200"/>
        <item m="1" x="2697"/>
        <item m="1" x="2692"/>
        <item m="1" x="2698"/>
        <item m="1" x="2699"/>
        <item m="1" x="2700"/>
        <item x="46"/>
        <item x="348"/>
        <item m="1" x="2684"/>
        <item x="50"/>
        <item m="1" x="2685"/>
        <item m="1" x="4834"/>
        <item x="53"/>
        <item m="1" x="2686"/>
        <item x="52"/>
        <item m="1" x="2687"/>
        <item m="1" x="2688"/>
        <item m="1" x="2689"/>
        <item x="49"/>
        <item x="48"/>
        <item x="1932"/>
        <item m="1" x="2690"/>
        <item m="1" x="2701"/>
        <item m="1" x="2702"/>
        <item m="1" x="2691"/>
        <item m="1" x="2707"/>
        <item m="1" x="2708"/>
        <item m="1" x="2709"/>
        <item m="1" x="2703"/>
        <item m="1" x="2704"/>
        <item m="1" x="2705"/>
        <item m="1" x="2706"/>
        <item x="1064"/>
        <item x="1060"/>
        <item x="800"/>
        <item x="1062"/>
        <item m="1" x="2710"/>
        <item m="1" x="2711"/>
        <item m="1" x="2712"/>
        <item m="1" x="2715"/>
        <item m="1" x="2716"/>
        <item m="1" x="2717"/>
        <item m="1" x="2718"/>
        <item m="1" x="2719"/>
        <item m="1" x="2720"/>
        <item m="1" x="2721"/>
        <item m="1" x="2722"/>
        <item x="1917"/>
        <item m="1" x="2723"/>
        <item m="1" x="2724"/>
        <item m="1" x="2725"/>
        <item m="1" x="2726"/>
        <item m="1" x="2727"/>
        <item m="1" x="2728"/>
        <item m="1" x="2729"/>
        <item m="1" x="2713"/>
        <item m="1" x="2714"/>
        <item x="112"/>
        <item m="1" x="2733"/>
        <item m="1" x="2734"/>
        <item m="1" x="2730"/>
        <item m="1" x="2731"/>
        <item m="1" x="2732"/>
        <item m="1" x="2735"/>
        <item m="1" x="2736"/>
        <item m="1" x="2737"/>
        <item m="1" x="2738"/>
        <item m="1" x="2739"/>
        <item m="1" x="2740"/>
        <item m="1" x="2741"/>
        <item m="1" x="2749"/>
        <item m="1" x="2750"/>
        <item m="1" x="2751"/>
        <item x="23"/>
        <item x="503"/>
        <item m="1" x="2742"/>
        <item x="60"/>
        <item x="741"/>
        <item x="1066"/>
        <item m="1" x="2743"/>
        <item x="1882"/>
        <item x="414"/>
        <item x="510"/>
        <item m="1" x="2744"/>
        <item m="1" x="2745"/>
        <item m="1" x="2746"/>
        <item m="1" x="2747"/>
        <item m="1" x="2748"/>
        <item m="1" x="2752"/>
        <item m="1" x="2754"/>
        <item m="1" x="4893"/>
        <item m="1" x="2755"/>
        <item m="1" x="2769"/>
        <item x="629"/>
        <item x="141"/>
        <item m="1" x="2756"/>
        <item x="139"/>
        <item m="1" x="2759"/>
        <item m="1" x="2760"/>
        <item m="1" x="2761"/>
        <item m="1" x="2762"/>
        <item x="105"/>
        <item m="1" x="2763"/>
        <item m="1" x="2764"/>
        <item m="1" x="2765"/>
        <item m="1" x="2766"/>
        <item m="1" x="2767"/>
        <item m="1" x="2768"/>
        <item m="1" x="2758"/>
        <item x="504"/>
        <item m="1" x="2757"/>
        <item x="1825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4894"/>
        <item m="1" x="2788"/>
        <item m="1" x="2789"/>
        <item m="1" x="2790"/>
        <item x="1674"/>
        <item m="1" x="2791"/>
        <item m="1" x="2792"/>
        <item m="1" x="2793"/>
        <item x="505"/>
        <item x="59"/>
        <item m="1" x="2787"/>
        <item m="1" x="2794"/>
        <item m="1" x="2753"/>
        <item m="1" x="2802"/>
        <item m="1" x="2801"/>
        <item m="1" x="2805"/>
        <item m="1" x="2795"/>
        <item m="1" x="2796"/>
        <item m="1" x="2803"/>
        <item m="1" x="2804"/>
        <item x="697"/>
        <item m="1" x="4892"/>
        <item m="1" x="2797"/>
        <item m="1" x="2798"/>
        <item m="1" x="2799"/>
        <item m="1" x="2800"/>
        <item m="1" x="2816"/>
        <item m="1" x="2817"/>
        <item x="154"/>
        <item m="1" x="2818"/>
        <item m="1" x="2819"/>
        <item x="1005"/>
        <item x="155"/>
        <item x="156"/>
        <item x="159"/>
        <item x="158"/>
        <item x="160"/>
        <item x="1004"/>
        <item m="1" x="2807"/>
        <item x="404"/>
        <item m="1" x="2808"/>
        <item m="1" x="2809"/>
        <item m="1" x="2810"/>
        <item m="1" x="2811"/>
        <item m="1" x="2812"/>
        <item m="1" x="2813"/>
        <item m="1" x="2814"/>
        <item m="1" x="2815"/>
        <item m="1" x="2806"/>
        <item m="1" x="2823"/>
        <item m="1" x="2820"/>
        <item m="1" x="2822"/>
        <item m="1" x="4891"/>
        <item m="1" x="2821"/>
        <item m="1" x="2824"/>
        <item m="1" x="2835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x="863"/>
        <item m="1" x="2834"/>
        <item m="1" x="2836"/>
        <item m="1" x="2837"/>
        <item m="1" x="2838"/>
        <item m="1" x="2839"/>
        <item m="1" x="2840"/>
        <item x="1233"/>
        <item m="1" x="2841"/>
        <item m="1" x="2848"/>
        <item m="1" x="2846"/>
        <item m="1" x="2847"/>
        <item m="1" x="4890"/>
        <item m="1" x="2842"/>
        <item m="1" x="2843"/>
        <item m="1" x="2844"/>
        <item m="1" x="2845"/>
        <item m="1" x="2851"/>
        <item m="1" x="2852"/>
        <item m="1" x="4889"/>
        <item m="1" x="2849"/>
        <item m="1" x="2850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5"/>
        <item m="1" x="2866"/>
        <item m="1" x="2867"/>
        <item m="1" x="2868"/>
        <item m="1" x="2869"/>
        <item m="1" x="2870"/>
        <item m="1" x="2871"/>
        <item m="1" x="2864"/>
        <item x="787"/>
        <item x="1499"/>
        <item m="1" x="2880"/>
        <item m="1" x="2874"/>
        <item m="1" x="2878"/>
        <item x="142"/>
        <item m="1" x="2872"/>
        <item m="1" x="2873"/>
        <item m="1" x="2881"/>
        <item m="1" x="2882"/>
        <item x="222"/>
        <item x="1215"/>
        <item m="1" x="2883"/>
        <item x="790"/>
        <item m="1" x="2884"/>
        <item m="1" x="2887"/>
        <item m="1" x="2888"/>
        <item m="1" x="2875"/>
        <item m="1" x="2876"/>
        <item m="1" x="2877"/>
        <item m="1" x="2879"/>
        <item m="1" x="2889"/>
        <item m="1" x="2890"/>
        <item m="1" x="2891"/>
        <item m="1" x="2894"/>
        <item m="1" x="2895"/>
        <item m="1" x="2896"/>
        <item m="1" x="2897"/>
        <item m="1" x="2898"/>
        <item m="1" x="2899"/>
        <item m="1" x="2900"/>
        <item m="1" x="2892"/>
        <item m="1" x="2893"/>
        <item m="1" x="2902"/>
        <item m="1" x="2903"/>
        <item m="1" x="2904"/>
        <item x="1327"/>
        <item m="1" x="2901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x="820"/>
        <item m="1" x="2924"/>
        <item m="1" x="2925"/>
        <item m="1" x="2926"/>
        <item x="810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9"/>
        <item m="1" x="2936"/>
        <item m="1" x="2937"/>
        <item m="1" x="2938"/>
        <item m="1" x="2940"/>
        <item x="1121"/>
        <item m="1" x="2952"/>
        <item m="1" x="2953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x="39"/>
        <item m="1" x="2954"/>
        <item m="1" x="295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2965"/>
        <item m="1" x="2997"/>
        <item m="1" x="2998"/>
        <item m="1" x="2999"/>
        <item m="1" x="3000"/>
        <item m="1" x="3001"/>
        <item m="1" x="3002"/>
        <item m="1" x="2959"/>
        <item m="1" x="2960"/>
        <item m="1" x="2961"/>
        <item m="1" x="2962"/>
        <item x="865"/>
        <item m="1" x="2963"/>
        <item m="1" x="2964"/>
        <item x="1225"/>
        <item m="1" x="3003"/>
        <item m="1" x="3004"/>
        <item m="1" x="3005"/>
        <item m="1" x="2958"/>
        <item m="1" x="2966"/>
        <item m="1" x="2967"/>
        <item m="1" x="4882"/>
        <item m="1" x="2968"/>
        <item m="1" x="2969"/>
        <item m="1" x="2970"/>
        <item m="1" x="2971"/>
        <item m="1" x="2990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4883"/>
        <item m="1" x="4884"/>
        <item m="1" x="2987"/>
        <item m="1" x="2988"/>
        <item m="1" x="2989"/>
        <item m="1" x="2991"/>
        <item m="1" x="2992"/>
        <item m="1" x="2993"/>
        <item m="1" x="2994"/>
        <item m="1" x="2995"/>
        <item m="1" x="2996"/>
        <item m="1" x="2956"/>
        <item m="1" x="2957"/>
        <item x="722"/>
        <item x="724"/>
        <item m="1" x="3018"/>
        <item m="1" x="3019"/>
        <item m="1" x="3020"/>
        <item x="723"/>
        <item m="1" x="3040"/>
        <item m="1" x="3041"/>
        <item m="1" x="3042"/>
        <item m="1" x="3043"/>
        <item m="1" x="3044"/>
        <item m="1" x="3045"/>
        <item m="1" x="3029"/>
        <item m="1" x="3027"/>
        <item m="1" x="3028"/>
        <item x="56"/>
        <item m="1" x="3030"/>
        <item x="590"/>
        <item x="1001"/>
        <item m="1" x="3031"/>
        <item x="999"/>
        <item x="1262"/>
        <item m="1" x="2972"/>
        <item m="1" x="3032"/>
        <item m="1" x="3033"/>
        <item m="1" x="3034"/>
        <item m="1" x="3039"/>
        <item m="1" x="3035"/>
        <item m="1" x="3036"/>
        <item m="1" x="3037"/>
        <item m="1" x="3038"/>
        <item m="1" x="4888"/>
        <item m="1" x="4887"/>
        <item m="1" x="3021"/>
        <item m="1" x="3022"/>
        <item m="1" x="3023"/>
        <item m="1" x="3024"/>
        <item m="1" x="3025"/>
        <item m="1" x="3026"/>
        <item m="1" x="3062"/>
        <item m="1" x="3063"/>
        <item m="1" x="3064"/>
        <item m="1" x="3065"/>
        <item x="295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78"/>
        <item m="1" x="3070"/>
        <item m="1" x="3071"/>
        <item m="1" x="3072"/>
        <item m="1" x="3073"/>
        <item m="1" x="3074"/>
        <item m="1" x="3066"/>
        <item m="1" x="3067"/>
        <item m="1" x="3077"/>
        <item m="1" x="3061"/>
        <item x="94"/>
        <item x="811"/>
        <item m="1" x="3046"/>
        <item m="1" x="3048"/>
        <item m="1" x="3047"/>
        <item m="1" x="3068"/>
        <item m="1" x="3069"/>
        <item m="1" x="3075"/>
        <item m="1" x="3076"/>
        <item m="1" x="3084"/>
        <item m="1" x="3079"/>
        <item m="1" x="3083"/>
        <item m="1" x="3085"/>
        <item m="1" x="3086"/>
        <item m="1" x="3080"/>
        <item m="1" x="3081"/>
        <item m="1" x="3082"/>
        <item m="1" x="3108"/>
        <item m="1" x="3113"/>
        <item m="1" x="3114"/>
        <item m="1" x="3115"/>
        <item m="1" x="3088"/>
        <item m="1" x="3089"/>
        <item m="1" x="3090"/>
        <item m="1" x="3091"/>
        <item m="1" x="3092"/>
        <item m="1" x="3093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11"/>
        <item m="1" x="3112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094"/>
        <item m="1" x="3095"/>
        <item m="1" x="3164"/>
        <item m="1" x="3165"/>
        <item m="1" x="3167"/>
        <item m="1" x="3116"/>
        <item m="1" x="3109"/>
        <item m="1" x="4885"/>
        <item m="1" x="3110"/>
        <item m="1" x="3137"/>
        <item m="1" x="3138"/>
        <item m="1" x="3139"/>
        <item m="1" x="3140"/>
        <item m="1" x="3141"/>
        <item m="1" x="3142"/>
        <item m="1" x="3143"/>
        <item m="1" x="3144"/>
        <item m="1" x="3136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8"/>
        <item m="1" x="3166"/>
        <item m="1" x="3131"/>
        <item m="1" x="3132"/>
        <item m="1" x="3133"/>
        <item m="1" x="3134"/>
        <item m="1" x="3135"/>
        <item m="1" x="3169"/>
        <item m="1" x="3177"/>
        <item m="1" x="3178"/>
        <item m="1" x="3179"/>
        <item m="1" x="3180"/>
        <item m="1" x="3181"/>
        <item m="1" x="3176"/>
        <item m="1" x="3170"/>
        <item m="1" x="3171"/>
        <item m="1" x="3172"/>
        <item m="1" x="3173"/>
        <item m="1" x="3174"/>
        <item m="1" x="3175"/>
        <item m="1" x="3183"/>
        <item m="1" x="3182"/>
        <item m="1" x="3184"/>
        <item m="1" x="3185"/>
        <item x="69"/>
        <item m="1" x="3198"/>
        <item m="1" x="3186"/>
        <item m="1" x="3187"/>
        <item m="1" x="3188"/>
        <item x="115"/>
        <item x="561"/>
        <item m="1" x="3190"/>
        <item m="1" x="3191"/>
        <item x="596"/>
        <item m="1" x="3192"/>
        <item x="256"/>
        <item x="257"/>
        <item m="1" x="3193"/>
        <item m="1" x="3194"/>
        <item m="1" x="3195"/>
        <item m="1" x="3196"/>
        <item m="1" x="3197"/>
        <item m="1" x="4881"/>
        <item m="1" x="3215"/>
        <item m="1" x="3216"/>
        <item m="1" x="3270"/>
        <item m="1" x="3209"/>
        <item m="1" x="3210"/>
        <item m="1" x="3211"/>
        <item m="1" x="3212"/>
        <item m="1" x="3213"/>
        <item m="1" x="3214"/>
        <item m="1" x="3217"/>
        <item m="1" x="3218"/>
        <item m="1" x="3204"/>
        <item m="1" x="3205"/>
        <item m="1" x="3206"/>
        <item m="1" x="3207"/>
        <item m="1" x="3208"/>
        <item m="1" x="3220"/>
        <item m="1" x="3199"/>
        <item m="1" x="3200"/>
        <item m="1" x="3201"/>
        <item m="1" x="3202"/>
        <item m="1" x="3203"/>
        <item m="1" x="3219"/>
        <item m="1" x="3221"/>
        <item m="1" x="3222"/>
        <item m="1" x="3225"/>
        <item m="1" x="3226"/>
        <item m="1" x="3227"/>
        <item x="695"/>
        <item m="1" x="3223"/>
        <item x="468"/>
        <item x="47"/>
        <item m="1" x="3481"/>
        <item m="1" x="4877"/>
        <item m="1" x="4880"/>
        <item m="1" x="4879"/>
        <item m="1" x="3228"/>
        <item m="1" x="4878"/>
        <item m="1" x="3224"/>
        <item m="1" x="3229"/>
        <item m="1" x="3230"/>
        <item m="1" x="4876"/>
        <item m="1" x="3232"/>
        <item m="1" x="3618"/>
        <item m="1" x="3087"/>
        <item m="1" x="3233"/>
        <item m="1" x="3234"/>
        <item m="1" x="3235"/>
        <item m="1" x="3236"/>
        <item m="1" x="3237"/>
        <item m="1" x="3238"/>
        <item m="1" x="3239"/>
        <item m="1" x="3240"/>
        <item m="1" x="3242"/>
        <item m="1" x="3243"/>
        <item m="1" x="3342"/>
        <item m="1" x="3241"/>
        <item x="1018"/>
        <item m="1" x="3249"/>
        <item m="1" x="3250"/>
        <item m="1" x="3251"/>
        <item m="1" x="3244"/>
        <item m="1" x="3245"/>
        <item m="1" x="3246"/>
        <item m="1" x="3247"/>
        <item m="1" x="3248"/>
        <item m="1" x="3252"/>
        <item m="1" x="3253"/>
        <item x="1124"/>
        <item x="109"/>
        <item m="1" x="3254"/>
        <item x="301"/>
        <item x="225"/>
        <item m="1" x="3255"/>
        <item m="1" x="3256"/>
        <item m="1" x="3257"/>
        <item m="1" x="3258"/>
        <item m="1" x="3259"/>
        <item m="1" x="3260"/>
        <item x="318"/>
        <item m="1" x="3261"/>
        <item x="319"/>
        <item m="1" x="3262"/>
        <item m="1" x="3263"/>
        <item m="1" x="3264"/>
        <item m="1" x="3265"/>
        <item m="1" x="3271"/>
        <item m="1" x="3272"/>
        <item m="1" x="3273"/>
        <item m="1" x="3274"/>
        <item m="1" x="3275"/>
        <item m="1" x="3276"/>
        <item m="1" x="3266"/>
        <item m="1" x="3267"/>
        <item m="1" x="3268"/>
        <item m="1" x="3269"/>
        <item m="1" x="3279"/>
        <item m="1" x="3280"/>
        <item m="1" x="3281"/>
        <item m="1" x="3282"/>
        <item m="1" x="3283"/>
        <item m="1" x="3287"/>
        <item m="1" x="3288"/>
        <item m="1" x="3289"/>
        <item m="1" x="3284"/>
        <item m="1" x="3285"/>
        <item x="789"/>
        <item m="1" x="3286"/>
        <item m="1" x="3290"/>
        <item x="1766"/>
        <item m="1" x="3291"/>
        <item x="424"/>
        <item x="423"/>
        <item m="1" x="3292"/>
        <item m="1" x="3293"/>
        <item m="1" x="3294"/>
        <item m="1" x="3300"/>
        <item m="1" x="3278"/>
        <item m="1" x="3297"/>
        <item m="1" x="3295"/>
        <item m="1" x="3296"/>
        <item m="1" x="3298"/>
        <item m="1" x="3299"/>
        <item m="1" x="3306"/>
        <item m="1" x="3302"/>
        <item m="1" x="3303"/>
        <item m="1" x="3304"/>
        <item m="1" x="3305"/>
        <item m="1" x="3307"/>
        <item m="1" x="3301"/>
        <item m="1" x="3309"/>
        <item m="1" x="3308"/>
        <item x="344"/>
        <item m="1" x="3333"/>
        <item m="1" x="3319"/>
        <item m="1" x="3320"/>
        <item m="1" x="3321"/>
        <item m="1" x="3322"/>
        <item m="1" x="3323"/>
        <item m="1" x="3324"/>
        <item m="1" x="3326"/>
        <item m="1" x="3327"/>
        <item m="1" x="3328"/>
        <item m="1" x="3329"/>
        <item m="1" x="3330"/>
        <item m="1" x="3331"/>
        <item m="1" x="3325"/>
        <item m="1" x="3318"/>
        <item m="1" x="3332"/>
        <item m="1" x="3310"/>
        <item m="1" x="3334"/>
        <item m="1" x="3311"/>
        <item x="1888"/>
        <item m="1" x="3312"/>
        <item m="1" x="3313"/>
        <item m="1" x="3314"/>
        <item m="1" x="3315"/>
        <item x="96"/>
        <item x="98"/>
        <item m="1" x="3316"/>
        <item m="1" x="3317"/>
        <item x="1068"/>
        <item x="1400"/>
        <item x="61"/>
        <item m="1" x="3335"/>
        <item m="1" x="3336"/>
        <item m="1" x="3337"/>
        <item m="1" x="3343"/>
        <item m="1" x="3339"/>
        <item m="1" x="3340"/>
        <item m="1" x="3338"/>
        <item m="1" x="3341"/>
        <item m="1" x="3344"/>
        <item m="1" x="3345"/>
        <item x="1638"/>
        <item m="1" x="3346"/>
        <item m="1" x="3347"/>
        <item m="1" x="3348"/>
        <item m="1" x="3350"/>
        <item m="1" x="3349"/>
        <item m="1" x="3351"/>
        <item m="1" x="3364"/>
        <item m="1" x="3365"/>
        <item m="1" x="3361"/>
        <item m="1" x="3362"/>
        <item m="1" x="3363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74"/>
        <item m="1" x="3375"/>
        <item m="1" x="3376"/>
        <item x="744"/>
        <item m="1" x="3369"/>
        <item m="1" x="3370"/>
        <item m="1" x="3371"/>
        <item m="1" x="3372"/>
        <item m="1" x="3373"/>
        <item m="1" x="3384"/>
        <item m="1" x="3381"/>
        <item m="1" x="1940"/>
        <item m="1" x="3378"/>
        <item m="1" x="3382"/>
        <item m="1" x="3383"/>
        <item m="1" x="3380"/>
        <item m="1" x="3379"/>
        <item m="1" x="3231"/>
        <item m="1" x="3377"/>
        <item m="1" x="3388"/>
        <item m="1" x="3387"/>
        <item m="1" x="3385"/>
        <item x="340"/>
        <item m="1" x="3386"/>
        <item m="1" x="3392"/>
        <item m="1" x="3393"/>
        <item m="1" x="3394"/>
        <item m="1" x="3395"/>
        <item x="1183"/>
        <item x="1182"/>
        <item x="1181"/>
        <item x="437"/>
        <item m="1" x="4875"/>
        <item m="1" x="3391"/>
        <item m="1" x="3400"/>
        <item m="1" x="3401"/>
        <item m="1" x="3389"/>
        <item m="1" x="3390"/>
        <item m="1" x="3402"/>
        <item m="1" x="3403"/>
        <item m="1" x="3396"/>
        <item m="1" x="3397"/>
        <item m="1" x="3398"/>
        <item m="1" x="3399"/>
        <item m="1" x="3428"/>
        <item m="1" x="3429"/>
        <item m="1" x="3430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x="1500"/>
        <item m="1" x="3412"/>
        <item m="1" x="4874"/>
        <item m="1" x="3407"/>
        <item x="595"/>
        <item x="1320"/>
        <item m="1" x="3406"/>
        <item m="1" x="3413"/>
        <item m="1" x="3414"/>
        <item m="1" x="3415"/>
        <item m="1" x="3416"/>
        <item m="1" x="3417"/>
        <item m="1" x="3418"/>
        <item x="776"/>
        <item m="1" x="3409"/>
        <item m="1" x="3410"/>
        <item m="1" x="3411"/>
        <item m="1" x="3408"/>
        <item m="1" x="3439"/>
        <item m="1" x="3437"/>
        <item m="1" x="3431"/>
        <item m="1" x="3432"/>
        <item m="1" x="3433"/>
        <item m="1" x="3434"/>
        <item m="1" x="3435"/>
        <item m="1" x="3436"/>
        <item x="81"/>
        <item m="1" x="3438"/>
        <item x="199"/>
        <item x="539"/>
        <item m="1" x="3448"/>
        <item m="1" x="3449"/>
        <item m="1" x="3366"/>
        <item m="1" x="3367"/>
        <item m="1" x="3368"/>
        <item m="1" x="3450"/>
        <item m="1" x="3451"/>
        <item m="1" x="3452"/>
        <item x="1331"/>
        <item x="62"/>
        <item x="584"/>
        <item m="1" x="3440"/>
        <item m="1" x="3441"/>
        <item m="1" x="3443"/>
        <item m="1" x="3444"/>
        <item m="1" x="3445"/>
        <item m="1" x="3446"/>
        <item m="1" x="3442"/>
        <item m="1" x="3456"/>
        <item m="1" x="3457"/>
        <item m="1" x="3458"/>
        <item m="1" x="3459"/>
        <item m="1" x="3447"/>
        <item m="1" x="3465"/>
        <item m="1" x="3466"/>
        <item m="1" x="3453"/>
        <item m="1" x="3454"/>
        <item m="1" x="3455"/>
        <item m="1" x="3405"/>
        <item m="1" x="3463"/>
        <item m="1" x="3464"/>
        <item m="1" x="3460"/>
        <item m="1" x="3461"/>
        <item m="1" x="3473"/>
        <item x="838"/>
        <item m="1" x="3475"/>
        <item m="1" x="3476"/>
        <item m="1" x="3477"/>
        <item m="1" x="3478"/>
        <item m="1" x="3479"/>
        <item m="1" x="3462"/>
        <item m="1" x="3480"/>
        <item m="1" x="3472"/>
        <item x="617"/>
        <item m="1" x="3467"/>
        <item m="1" x="3468"/>
        <item x="1578"/>
        <item m="1" x="3469"/>
        <item m="1" x="3470"/>
        <item m="1" x="3474"/>
        <item m="1" x="3471"/>
        <item m="1" x="3482"/>
        <item m="1" x="3483"/>
        <item m="1" x="3484"/>
        <item x="1792"/>
        <item m="1" x="3485"/>
        <item m="1" x="3486"/>
        <item m="1" x="3487"/>
        <item m="1" x="3490"/>
        <item m="1" x="3491"/>
        <item m="1" x="3492"/>
        <item m="1" x="3493"/>
        <item m="1" x="3494"/>
        <item m="1" x="4869"/>
        <item m="1" x="4870"/>
        <item m="1" x="4871"/>
        <item m="1" x="4872"/>
        <item m="1" x="4873"/>
        <item m="1" x="3488"/>
        <item m="1" x="3489"/>
        <item x="451"/>
        <item m="1" x="3508"/>
        <item m="1" x="3509"/>
        <item m="1" x="3510"/>
        <item m="1" x="3511"/>
        <item m="1" x="3512"/>
        <item m="1" x="3513"/>
        <item x="1522"/>
        <item m="1" x="3514"/>
        <item m="1" x="3495"/>
        <item m="1" x="3496"/>
        <item m="1" x="3497"/>
        <item m="1" x="3498"/>
        <item m="1" x="3499"/>
        <item m="1" x="3500"/>
        <item m="1" x="3501"/>
        <item x="1059"/>
        <item x="329"/>
        <item m="1" x="3502"/>
        <item m="1" x="3503"/>
        <item m="1" x="3504"/>
        <item m="1" x="3505"/>
        <item m="1" x="3506"/>
        <item m="1" x="3507"/>
        <item m="1" x="3538"/>
        <item m="1" x="3539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25"/>
        <item x="114"/>
        <item x="132"/>
        <item x="129"/>
        <item x="8"/>
        <item x="1211"/>
        <item m="1" x="3526"/>
        <item x="851"/>
        <item x="264"/>
        <item m="1" x="3527"/>
        <item x="263"/>
        <item m="1" x="3537"/>
        <item m="1" x="3518"/>
        <item m="1" x="3519"/>
        <item m="1" x="3520"/>
        <item m="1" x="3521"/>
        <item m="1" x="3522"/>
        <item m="1" x="3523"/>
        <item m="1" x="3524"/>
        <item m="1" x="3515"/>
        <item m="1" x="3516"/>
        <item m="1" x="3517"/>
        <item m="1" x="3540"/>
        <item m="1" x="3541"/>
        <item x="788"/>
        <item m="1" x="3552"/>
        <item m="1" x="3556"/>
        <item m="1" x="3557"/>
        <item m="1" x="3558"/>
        <item m="1" x="3559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x="778"/>
        <item x="1881"/>
        <item m="1" x="3551"/>
        <item m="1" x="3554"/>
        <item m="1" x="3555"/>
        <item x="302"/>
        <item m="1" x="3553"/>
        <item m="1" x="3574"/>
        <item m="1" x="3575"/>
        <item m="1" x="3576"/>
        <item m="1" x="3568"/>
        <item m="1" x="3569"/>
        <item m="1" x="3573"/>
        <item m="1" x="3577"/>
        <item m="1" x="3570"/>
        <item m="1" x="3571"/>
        <item m="1" x="3572"/>
        <item m="1" x="3560"/>
        <item m="1" x="3561"/>
        <item m="1" x="4868"/>
        <item m="1" x="3562"/>
        <item m="1" x="3563"/>
        <item m="1" x="3564"/>
        <item m="1" x="3565"/>
        <item m="1" x="3566"/>
        <item m="1" x="3567"/>
        <item m="1" x="3579"/>
        <item x="702"/>
        <item m="1" x="3580"/>
        <item m="1" x="3581"/>
        <item m="1" x="3582"/>
        <item m="1" x="3583"/>
        <item m="1" x="3584"/>
        <item m="1" x="4866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7"/>
        <item m="1" x="3594"/>
        <item m="1" x="3600"/>
        <item m="1" x="3601"/>
        <item m="1" x="4867"/>
        <item x="226"/>
        <item m="1" x="3595"/>
        <item m="1" x="3596"/>
        <item m="1" x="3598"/>
        <item m="1" x="3599"/>
        <item m="1" x="3602"/>
        <item m="1" x="3603"/>
        <item m="1" x="3608"/>
        <item m="1" x="3605"/>
        <item m="1" x="3609"/>
        <item m="1" x="3606"/>
        <item m="1" x="3610"/>
        <item m="1" x="3611"/>
        <item m="1" x="3612"/>
        <item m="1" x="361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14"/>
        <item m="1" x="3615"/>
        <item m="1" x="3616"/>
        <item m="1" x="3631"/>
        <item m="1" x="3626"/>
        <item m="1" x="3627"/>
        <item m="1" x="3628"/>
        <item m="1" x="3629"/>
        <item m="1" x="3630"/>
        <item m="1" x="3644"/>
        <item m="1" x="3645"/>
        <item m="1" x="3646"/>
        <item m="1" x="3617"/>
        <item m="1" x="3619"/>
        <item m="1" x="3654"/>
        <item m="1" x="3655"/>
        <item m="1" x="3632"/>
        <item m="1" x="3633"/>
        <item m="1" x="3620"/>
        <item m="1" x="3621"/>
        <item m="1" x="3622"/>
        <item m="1" x="3623"/>
        <item m="1" x="3624"/>
        <item m="1" x="3625"/>
        <item m="1" x="3658"/>
        <item m="1" x="3647"/>
        <item m="1" x="3657"/>
        <item m="1" x="3648"/>
        <item m="1" x="3649"/>
        <item m="1" x="3650"/>
        <item m="1" x="3651"/>
        <item m="1" x="3652"/>
        <item m="1" x="3653"/>
        <item m="1" x="3659"/>
        <item m="1" x="3660"/>
        <item m="1" x="3656"/>
        <item m="1" x="3661"/>
        <item m="1" x="3662"/>
        <item m="1" x="3663"/>
        <item m="1" x="3664"/>
        <item m="1" x="3404"/>
        <item m="1" x="3665"/>
        <item m="1" x="3666"/>
        <item m="1" x="3667"/>
        <item m="1" x="3668"/>
        <item m="1" x="3669"/>
        <item m="1" x="3670"/>
        <item x="416"/>
        <item x="511"/>
        <item m="1" x="3671"/>
        <item m="1" x="3672"/>
        <item m="1" x="3673"/>
        <item m="1" x="3674"/>
        <item x="912"/>
        <item x="497"/>
        <item x="5"/>
        <item x="529"/>
        <item x="530"/>
        <item x="1456"/>
        <item x="1457"/>
        <item m="1" x="3675"/>
        <item m="1" x="3676"/>
        <item m="1" x="3677"/>
        <item m="1" x="3678"/>
        <item m="1" x="3679"/>
        <item m="1" x="3680"/>
        <item x="276"/>
        <item m="1" x="3681"/>
        <item m="1" x="3682"/>
        <item m="1" x="3683"/>
        <item m="1" x="3684"/>
        <item m="1" x="3685"/>
        <item x="496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x="1514"/>
        <item m="1" x="3704"/>
        <item x="1511"/>
        <item x="1513"/>
        <item m="1" x="3705"/>
        <item m="1" x="3706"/>
        <item m="1" x="3707"/>
        <item m="1" x="3708"/>
        <item m="1" x="3709"/>
        <item m="1" x="3710"/>
        <item m="1" x="3711"/>
        <item x="1510"/>
        <item x="1509"/>
        <item x="1677"/>
        <item x="528"/>
        <item m="1" x="3712"/>
        <item m="1" x="3713"/>
        <item x="1135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5"/>
        <item m="1" x="3734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x="1496"/>
        <item m="1" x="3748"/>
        <item m="1" x="3749"/>
        <item m="1" x="3750"/>
        <item m="1" x="3751"/>
        <item m="1" x="4865"/>
        <item x="1430"/>
        <item m="1" x="3814"/>
        <item m="1" x="3815"/>
        <item m="1" x="3752"/>
        <item m="1" x="4863"/>
        <item m="1" x="3753"/>
        <item m="1" x="3754"/>
        <item m="1" x="3755"/>
        <item m="1" x="3756"/>
        <item x="508"/>
        <item x="509"/>
        <item m="1" x="4864"/>
        <item m="1" x="3757"/>
        <item x="1786"/>
        <item m="1" x="3758"/>
        <item m="1" x="3759"/>
        <item x="311"/>
        <item m="1" x="3762"/>
        <item m="1" x="3763"/>
        <item x="1237"/>
        <item m="1" x="3764"/>
        <item m="1" x="3765"/>
        <item m="1" x="3766"/>
        <item m="1" x="4862"/>
        <item x="717"/>
        <item x="1585"/>
        <item m="1" x="3767"/>
        <item m="1" x="3768"/>
        <item m="1" x="3769"/>
        <item m="1" x="3770"/>
        <item m="1" x="3771"/>
        <item m="1" x="3772"/>
        <item m="1" x="3578"/>
        <item m="1" x="3773"/>
        <item m="1" x="3774"/>
        <item m="1" x="3775"/>
        <item m="1" x="3776"/>
        <item m="1" x="3777"/>
        <item m="1" x="3780"/>
        <item m="1" x="3781"/>
        <item m="1" x="3782"/>
        <item m="1" x="3783"/>
        <item x="520"/>
        <item m="1" x="3784"/>
        <item m="1" x="3785"/>
        <item m="1" x="4861"/>
        <item m="1" x="3787"/>
        <item m="1" x="3788"/>
        <item m="1" x="3789"/>
        <item m="1" x="3790"/>
        <item m="1" x="3791"/>
        <item m="1" x="3778"/>
        <item m="1" x="3779"/>
        <item m="1" x="3792"/>
        <item m="1" x="3786"/>
        <item m="1" x="3793"/>
        <item x="82"/>
        <item m="1" x="3794"/>
        <item x="84"/>
        <item x="85"/>
        <item m="1" x="3795"/>
        <item m="1" x="3796"/>
        <item m="1" x="3797"/>
        <item m="1" x="3798"/>
        <item m="1" x="3799"/>
        <item m="1" x="3800"/>
        <item m="1" x="3801"/>
        <item m="1" x="3802"/>
        <item m="1" x="3805"/>
        <item m="1" x="3760"/>
        <item m="1" x="3761"/>
        <item m="1" x="3806"/>
        <item m="1" x="3807"/>
        <item m="1" x="3808"/>
        <item m="1" x="3803"/>
        <item m="1" x="3804"/>
        <item m="1" x="3809"/>
        <item m="1" x="4855"/>
        <item m="1" x="4856"/>
        <item m="1" x="4857"/>
        <item x="547"/>
        <item m="1" x="4858"/>
        <item m="1" x="3810"/>
        <item m="1" x="3811"/>
        <item m="1" x="3812"/>
        <item m="1" x="3813"/>
        <item m="1" x="4854"/>
        <item m="1" x="4859"/>
        <item m="1" x="4860"/>
        <item m="1" x="3816"/>
        <item m="1" x="3817"/>
        <item m="1" x="3818"/>
        <item m="1" x="3819"/>
        <item m="1" x="3820"/>
        <item m="1" x="3821"/>
        <item m="1" x="4849"/>
        <item m="1" x="4850"/>
        <item m="1" x="4851"/>
        <item m="1" x="4852"/>
        <item m="1" x="4853"/>
        <item m="1" x="3827"/>
        <item m="1" x="3828"/>
        <item m="1" x="3829"/>
        <item m="1" x="3830"/>
        <item m="1" x="3831"/>
        <item m="1" x="3832"/>
        <item m="1" x="3833"/>
        <item x="944"/>
        <item m="1" x="3834"/>
        <item m="1" x="3835"/>
        <item m="1" x="3836"/>
        <item m="1" x="3837"/>
        <item m="1" x="3838"/>
        <item m="1" x="3840"/>
        <item m="1" x="3839"/>
        <item m="1" x="3841"/>
        <item m="1" x="3842"/>
        <item m="1" x="3843"/>
        <item m="1" x="3844"/>
        <item m="1" x="3845"/>
        <item m="1" x="3846"/>
        <item m="1" x="3847"/>
        <item m="1" x="3848"/>
        <item x="1184"/>
        <item m="1" x="3849"/>
        <item m="1" x="3850"/>
        <item m="1" x="3851"/>
        <item m="1" x="3852"/>
        <item m="1" x="3853"/>
        <item x="436"/>
        <item m="1" x="3854"/>
        <item x="432"/>
        <item m="1" x="3855"/>
        <item x="1384"/>
        <item m="1" x="3856"/>
        <item m="1" x="3857"/>
        <item m="1" x="3858"/>
        <item x="325"/>
        <item x="735"/>
        <item m="1" x="3859"/>
        <item x="327"/>
        <item x="326"/>
        <item m="1" x="3860"/>
        <item m="1" x="3861"/>
        <item m="1" x="3862"/>
        <item m="1" x="3863"/>
        <item x="322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x="1392"/>
        <item x="1703"/>
        <item m="1" x="3875"/>
        <item m="1" x="3876"/>
        <item m="1" x="3877"/>
        <item m="1" x="3878"/>
        <item x="1785"/>
        <item m="1" x="3822"/>
        <item m="1" x="3823"/>
        <item m="1" x="3824"/>
        <item m="1" x="3825"/>
        <item m="1" x="3826"/>
        <item m="1" x="3879"/>
        <item m="1" x="3883"/>
        <item m="1" x="3880"/>
        <item m="1" x="3881"/>
        <item m="1" x="3882"/>
        <item m="1" x="3884"/>
        <item m="1" x="3885"/>
        <item m="1" x="3886"/>
        <item m="1" x="3887"/>
        <item m="1" x="3888"/>
        <item m="1" x="3889"/>
        <item m="1" x="4848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x="227"/>
        <item x="53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4847"/>
        <item x="1315"/>
        <item m="1" x="3938"/>
        <item m="1" x="3939"/>
        <item m="1" x="3940"/>
        <item m="1" x="3941"/>
        <item m="1" x="3928"/>
        <item m="1" x="4844"/>
        <item m="1" x="4845"/>
        <item m="1" x="4846"/>
        <item m="1" x="3948"/>
        <item m="1" x="3947"/>
        <item m="1" x="3942"/>
        <item m="1" x="3943"/>
        <item m="1" x="3944"/>
        <item m="1" x="3945"/>
        <item m="1" x="3946"/>
        <item m="1" x="3949"/>
        <item m="1" x="3950"/>
        <item m="1" x="4843"/>
        <item m="1" x="3951"/>
        <item m="1" x="3952"/>
        <item m="1" x="3953"/>
        <item m="1" x="3954"/>
        <item x="580"/>
        <item m="1" x="3955"/>
        <item x="742"/>
        <item m="1" x="3956"/>
        <item m="1" x="4842"/>
        <item m="1" x="3957"/>
        <item m="1" x="3958"/>
        <item m="1" x="4841"/>
        <item m="1" x="3959"/>
        <item m="1" x="3960"/>
        <item m="1" x="3961"/>
        <item m="1" x="3962"/>
        <item m="1" x="3963"/>
        <item x="328"/>
        <item m="1" x="3974"/>
        <item x="779"/>
        <item m="1" x="3975"/>
        <item m="1" x="3976"/>
        <item m="1" x="3977"/>
        <item m="1" x="3978"/>
        <item x="1243"/>
        <item m="1" x="3979"/>
        <item m="1" x="3980"/>
        <item x="147"/>
        <item m="1" x="3981"/>
        <item x="172"/>
        <item m="1" x="3982"/>
        <item m="1" x="3983"/>
        <item m="1" x="3984"/>
        <item m="1" x="3985"/>
        <item m="1" x="3986"/>
        <item m="1" x="3987"/>
        <item m="1" x="3988"/>
        <item m="1" x="3989"/>
        <item x="452"/>
        <item x="661"/>
        <item m="1" x="3990"/>
        <item m="1" x="4840"/>
        <item x="1458"/>
        <item m="1" x="3991"/>
        <item m="1" x="3992"/>
        <item x="1158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x="689"/>
        <item m="1" x="4005"/>
        <item m="1" x="4006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x="548"/>
        <item m="1" x="4031"/>
        <item m="1" x="4032"/>
        <item m="1" x="4033"/>
        <item m="1" x="4034"/>
        <item m="1" x="4035"/>
        <item m="1" x="4036"/>
        <item x="1784"/>
        <item m="1" x="4037"/>
        <item m="1" x="4839"/>
        <item x="1314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838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x="957"/>
        <item x="246"/>
        <item x="1720"/>
        <item x="1721"/>
        <item m="1" x="4076"/>
        <item x="1207"/>
        <item m="1" x="4077"/>
        <item m="1" x="4078"/>
        <item m="1" x="4079"/>
        <item m="1" x="4080"/>
        <item m="1" x="4081"/>
        <item m="1" x="4082"/>
        <item x="260"/>
        <item x="128"/>
        <item x="125"/>
        <item m="1" x="4083"/>
        <item m="1" x="4084"/>
        <item m="1" x="4085"/>
        <item m="1" x="4086"/>
        <item m="1" x="4087"/>
        <item m="1" x="4088"/>
        <item m="1" x="4089"/>
        <item x="418"/>
        <item m="1" x="4090"/>
        <item m="1" x="4091"/>
        <item m="1" x="4092"/>
        <item m="1" x="4093"/>
        <item m="1" x="4095"/>
        <item m="1" x="4096"/>
        <item m="1" x="4097"/>
        <item m="1" x="4098"/>
        <item m="1" x="4094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x="74"/>
        <item m="1" x="4111"/>
        <item m="1" x="4112"/>
        <item m="1" x="4113"/>
        <item m="1" x="4405"/>
        <item m="1" x="4407"/>
        <item m="1" x="4406"/>
        <item m="1" x="4114"/>
        <item m="1" x="4115"/>
        <item m="1" x="4116"/>
        <item m="1" x="4117"/>
        <item m="1" x="4118"/>
        <item m="1" x="4119"/>
        <item m="1" x="4120"/>
        <item m="1" x="4121"/>
        <item x="207"/>
        <item m="1" x="4122"/>
        <item m="1" x="4123"/>
        <item m="1" x="4124"/>
        <item m="1" x="4125"/>
        <item m="1" x="4126"/>
        <item m="1" x="4127"/>
        <item x="726"/>
        <item m="1" x="4835"/>
        <item m="1" x="4129"/>
        <item m="1" x="4128"/>
        <item x="401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x="120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1954"/>
        <item m="1" x="4154"/>
        <item x="101"/>
        <item x="1275"/>
        <item m="1" x="4155"/>
        <item m="1" x="4836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x="1781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9"/>
        <item m="1" x="4190"/>
        <item m="1" x="4191"/>
        <item m="1" x="4192"/>
        <item m="1" x="4193"/>
        <item m="1" x="4194"/>
        <item m="1" x="4195"/>
        <item m="1" x="4188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x="408"/>
        <item m="1" x="4832"/>
        <item x="1369"/>
        <item m="1" x="4833"/>
        <item x="982"/>
        <item x="759"/>
        <item m="1" x="4207"/>
        <item x="1708"/>
        <item m="1" x="4208"/>
        <item m="1" x="4209"/>
        <item m="1" x="4210"/>
        <item m="1" x="4211"/>
        <item m="1" x="4212"/>
        <item m="1" x="4213"/>
        <item m="1" x="4214"/>
        <item x="598"/>
        <item m="1" x="4215"/>
        <item m="1" x="4216"/>
        <item x="929"/>
        <item m="1" x="4217"/>
        <item x="826"/>
        <item x="157"/>
        <item m="1" x="4218"/>
        <item m="1" x="4219"/>
        <item m="1" x="4220"/>
        <item m="1" x="4221"/>
        <item x="170"/>
        <item x="171"/>
        <item m="1" x="4222"/>
        <item x="164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6"/>
        <item m="1" x="4237"/>
        <item x="430"/>
        <item x="431"/>
        <item m="1" x="4238"/>
        <item m="1" x="4239"/>
        <item m="1" x="4235"/>
        <item x="1751"/>
        <item m="1" x="4242"/>
        <item m="1" x="4243"/>
        <item x="586"/>
        <item m="1" x="4244"/>
        <item m="1" x="4245"/>
        <item m="1" x="4246"/>
        <item m="1" x="4247"/>
        <item m="1" x="4248"/>
        <item m="1" x="4249"/>
        <item m="1" x="4240"/>
        <item m="1" x="4241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x="457"/>
        <item m="1" x="4273"/>
        <item m="1" x="4274"/>
        <item m="1" x="4275"/>
        <item m="1" x="4276"/>
        <item m="1" x="4277"/>
        <item m="1" x="4278"/>
        <item x="196"/>
        <item m="1" x="4279"/>
        <item m="1" x="4283"/>
        <item m="1" x="4284"/>
        <item m="1" x="4285"/>
        <item m="1" x="4828"/>
        <item m="1" x="4829"/>
        <item m="1" x="4286"/>
        <item m="1" x="4287"/>
        <item m="1" x="4830"/>
        <item m="1" x="4831"/>
        <item x="183"/>
        <item x="429"/>
        <item m="1" x="4288"/>
        <item m="1" x="4289"/>
        <item m="1" x="4290"/>
        <item m="1" x="4291"/>
        <item m="1" x="4292"/>
        <item x="1344"/>
        <item m="1" x="4280"/>
        <item m="1" x="4281"/>
        <item m="1" x="4282"/>
        <item m="1" x="4293"/>
        <item m="1" x="4294"/>
        <item m="1" x="4295"/>
        <item m="1" x="4296"/>
        <item m="1" x="4297"/>
        <item m="1" x="4298"/>
        <item m="1" x="4299"/>
        <item x="45"/>
        <item m="1" x="4300"/>
        <item m="1" x="4301"/>
        <item m="1" x="4302"/>
        <item x="251"/>
        <item m="1" x="4303"/>
        <item m="1" x="4304"/>
        <item m="1" x="4305"/>
        <item m="1" x="4306"/>
        <item m="1" x="4307"/>
        <item m="1" x="4308"/>
        <item m="1" x="4309"/>
        <item x="1487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x="621"/>
        <item m="1" x="4333"/>
        <item m="1" x="4334"/>
        <item m="1" x="4347"/>
        <item m="1" x="4808"/>
        <item m="1" x="4338"/>
        <item m="1" x="4339"/>
        <item m="1" x="4340"/>
        <item m="1" x="4341"/>
        <item m="1" x="4342"/>
        <item m="1" x="4337"/>
        <item m="1" x="4809"/>
        <item m="1" x="4345"/>
        <item m="1" x="4346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827"/>
        <item x="71"/>
        <item x="1241"/>
        <item m="1" x="4361"/>
        <item m="1" x="4362"/>
        <item m="1" x="4363"/>
        <item x="631"/>
        <item m="1" x="4822"/>
        <item m="1" x="4823"/>
        <item m="1" x="4824"/>
        <item x="1898"/>
        <item m="1" x="4825"/>
        <item x="1899"/>
        <item x="928"/>
        <item x="1287"/>
        <item x="825"/>
        <item m="1" x="4826"/>
        <item x="827"/>
        <item x="678"/>
        <item x="923"/>
        <item m="1" x="4364"/>
        <item m="1" x="4365"/>
        <item m="1" x="4366"/>
        <item m="1" x="4367"/>
        <item m="1" x="4821"/>
        <item x="813"/>
        <item m="1" x="4368"/>
        <item m="1" x="4369"/>
        <item m="1" x="4370"/>
        <item m="1" x="4371"/>
        <item x="384"/>
        <item x="1495"/>
        <item m="1" x="4372"/>
        <item m="1" x="4373"/>
        <item x="387"/>
        <item m="1" x="4374"/>
        <item m="1" x="4375"/>
        <item m="1" x="4376"/>
        <item m="1" x="4377"/>
        <item m="1" x="4378"/>
        <item m="1" x="4379"/>
        <item x="1367"/>
        <item m="1" x="4380"/>
        <item m="1" x="4381"/>
        <item m="1" x="4382"/>
        <item m="1" x="4383"/>
        <item m="1" x="4384"/>
        <item m="1" x="4385"/>
        <item m="1" x="4386"/>
        <item m="1" x="4387"/>
        <item x="435"/>
        <item m="1" x="4388"/>
        <item m="1" x="4389"/>
        <item m="1" x="4390"/>
        <item m="1" x="4391"/>
        <item m="1" x="4392"/>
        <item m="1" x="4393"/>
        <item m="1" x="4394"/>
        <item m="1" x="4395"/>
        <item m="1" x="4397"/>
        <item m="1" x="4398"/>
        <item m="1" x="4399"/>
        <item m="1" x="4400"/>
        <item m="1" x="4401"/>
        <item m="1" x="4402"/>
        <item x="2"/>
        <item x="244"/>
        <item x="620"/>
        <item m="1" x="4403"/>
        <item m="1" x="4404"/>
        <item m="1" x="4813"/>
        <item m="1" x="4814"/>
        <item m="1" x="4815"/>
        <item m="1" x="4816"/>
        <item m="1" x="4817"/>
        <item m="1" x="4818"/>
        <item m="1" x="4819"/>
        <item m="1" x="4820"/>
        <item m="1" x="4416"/>
        <item m="1" x="4408"/>
        <item m="1" x="4409"/>
        <item m="1" x="4410"/>
        <item m="1" x="4411"/>
        <item m="1" x="4412"/>
        <item m="1" x="4413"/>
        <item m="1" x="4414"/>
        <item m="1" x="4415"/>
        <item m="1" x="4417"/>
        <item m="1" x="4812"/>
        <item m="1" x="4811"/>
        <item m="1" x="4418"/>
        <item m="1" x="4419"/>
        <item m="1" x="4420"/>
        <item x="499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x="405"/>
        <item m="1" x="4443"/>
        <item m="1" x="4444"/>
        <item m="1" x="4445"/>
        <item x="758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x="1675"/>
        <item x="203"/>
        <item m="1" x="4810"/>
        <item x="182"/>
        <item x="1501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x="202"/>
        <item m="1" x="4467"/>
        <item m="1" x="4468"/>
        <item m="1" x="4469"/>
        <item m="1" x="4470"/>
        <item m="1" x="4471"/>
        <item m="1" x="4472"/>
        <item m="1" x="4343"/>
        <item m="1" x="4344"/>
        <item m="1" x="4335"/>
        <item m="1" x="4336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x="1676"/>
        <item m="1" x="4492"/>
        <item m="1" x="4493"/>
        <item m="1" x="4494"/>
        <item m="1" x="4495"/>
        <item x="540"/>
        <item m="1" x="4496"/>
        <item m="1" x="4497"/>
        <item m="1" x="4498"/>
        <item m="1" x="4499"/>
        <item m="1" x="4500"/>
        <item x="1647"/>
        <item x="1478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70"/>
        <item x="402"/>
        <item m="1" x="4530"/>
        <item m="1" x="4531"/>
        <item m="1" x="4532"/>
        <item m="1" x="4533"/>
        <item m="1" x="4534"/>
        <item m="1" x="4535"/>
        <item x="1011"/>
        <item x="1476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x="277"/>
        <item x="332"/>
        <item m="1" x="4548"/>
        <item m="1" x="4807"/>
        <item x="1258"/>
        <item m="1" x="4549"/>
        <item m="1" x="4550"/>
        <item m="1" x="4551"/>
        <item m="1" x="4558"/>
        <item m="1" x="4559"/>
        <item m="1" x="4552"/>
        <item m="1" x="4553"/>
        <item m="1" x="4554"/>
        <item m="1" x="4555"/>
        <item m="1" x="4556"/>
        <item m="1" x="4557"/>
        <item x="476"/>
        <item m="1" x="4562"/>
        <item m="1" x="4561"/>
        <item m="1" x="4563"/>
        <item m="1" x="4564"/>
        <item m="1" x="4565"/>
        <item m="1" x="4566"/>
        <item m="1" x="4567"/>
        <item m="1" x="4568"/>
        <item m="1" x="4569"/>
        <item x="882"/>
        <item m="1" x="4571"/>
        <item m="1" x="4572"/>
        <item m="1" x="4573"/>
        <item m="1" x="4574"/>
        <item m="1" x="4575"/>
        <item x="41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60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x="1719"/>
        <item m="1" x="4607"/>
        <item m="1" x="4608"/>
        <item x="622"/>
        <item m="1" x="4609"/>
        <item m="1" x="4610"/>
        <item m="1" x="4611"/>
        <item m="1" x="4612"/>
        <item m="1" x="4613"/>
        <item x="1405"/>
        <item m="1" x="4614"/>
        <item m="1" x="4615"/>
        <item m="1" x="4617"/>
        <item m="1" x="4618"/>
        <item m="1" x="4619"/>
        <item m="1" x="4620"/>
        <item x="1576"/>
        <item m="1" x="4621"/>
        <item m="1" x="4622"/>
        <item m="1" x="4616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x="891"/>
        <item x="1710"/>
        <item m="1" x="4633"/>
        <item x="108"/>
        <item m="1" x="4634"/>
        <item m="1" x="4635"/>
        <item m="1" x="4636"/>
        <item x="768"/>
        <item m="1" x="4637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x="1535"/>
        <item m="1" x="4649"/>
        <item m="1" x="4650"/>
        <item m="1" x="4651"/>
        <item m="1" x="4652"/>
        <item m="1" x="4653"/>
        <item x="1633"/>
        <item x="187"/>
        <item m="1" x="4654"/>
        <item m="1" x="4655"/>
        <item m="1" x="4656"/>
        <item m="1" x="4657"/>
        <item m="1" x="4658"/>
        <item m="1" x="4806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x="1910"/>
        <item m="1" x="4684"/>
        <item x="417"/>
        <item x="1912"/>
        <item m="1" x="4685"/>
        <item x="1911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x="1734"/>
        <item m="1" x="4696"/>
        <item x="1439"/>
        <item m="1" x="4697"/>
        <item m="1" x="4698"/>
        <item m="1" x="4699"/>
        <item m="1" x="4700"/>
        <item m="1" x="4701"/>
        <item m="1" x="4702"/>
        <item m="1" x="4703"/>
        <item m="1" x="4704"/>
        <item m="1" x="4804"/>
        <item m="1" x="4805"/>
        <item m="1" x="4705"/>
        <item m="1" x="4706"/>
        <item m="1" x="4707"/>
        <item m="1" x="4708"/>
        <item m="1" x="4709"/>
        <item m="1" x="4710"/>
        <item m="1" x="4711"/>
        <item x="221"/>
        <item m="1" x="4712"/>
        <item m="1" x="4713"/>
        <item m="1" x="4714"/>
        <item m="1" x="4715"/>
        <item m="1" x="4716"/>
        <item m="1" x="4717"/>
        <item x="342"/>
        <item m="1" x="4718"/>
        <item m="1" x="4719"/>
        <item m="1" x="4720"/>
        <item m="1" x="4721"/>
        <item x="1070"/>
        <item x="579"/>
        <item m="1" x="4722"/>
        <item m="1" x="4723"/>
        <item m="1" x="4724"/>
        <item m="1" x="4725"/>
        <item m="1" x="4726"/>
        <item m="1" x="4727"/>
        <item m="1" x="4728"/>
        <item x="1809"/>
        <item m="1" x="4803"/>
        <item x="966"/>
        <item m="1" x="4733"/>
        <item m="1" x="4729"/>
        <item m="1" x="4730"/>
        <item m="1" x="4731"/>
        <item m="1" x="4732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x="857"/>
        <item m="1" x="4743"/>
        <item m="1" x="4744"/>
        <item m="1" x="4745"/>
        <item x="501"/>
        <item m="1" x="4746"/>
        <item m="1" x="4747"/>
        <item m="1" x="4748"/>
        <item x="536"/>
        <item x="303"/>
        <item x="191"/>
        <item x="106"/>
        <item x="666"/>
        <item m="1" x="4749"/>
        <item m="1" x="4750"/>
        <item m="1" x="4751"/>
        <item m="1" x="4753"/>
        <item m="1" x="4754"/>
        <item m="1" x="4755"/>
        <item m="1" x="4756"/>
        <item m="1" x="4757"/>
        <item x="792"/>
        <item m="1" x="4758"/>
        <item m="1" x="4759"/>
        <item m="1" x="4760"/>
        <item m="1" x="4761"/>
        <item m="1" x="4762"/>
        <item m="1" x="4752"/>
        <item x="587"/>
        <item m="1" x="4763"/>
        <item m="1" x="4764"/>
        <item m="1" x="4801"/>
        <item m="1" x="4802"/>
        <item m="1" x="4767"/>
        <item m="1" x="4768"/>
        <item x="477"/>
        <item x="205"/>
        <item m="1" x="4769"/>
        <item m="1" x="4765"/>
        <item m="1" x="4766"/>
        <item m="1" x="4770"/>
        <item m="1" x="4771"/>
        <item m="1" x="4772"/>
        <item m="1" x="4773"/>
        <item m="1" x="4774"/>
        <item m="1" x="4775"/>
        <item m="1" x="4776"/>
        <item m="1" x="4777"/>
        <item x="484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x="1641"/>
        <item m="1" x="4792"/>
        <item m="1" x="4793"/>
        <item x="1602"/>
        <item x="34"/>
        <item m="1" x="4794"/>
        <item m="1" x="4795"/>
        <item x="1613"/>
        <item m="1" x="4796"/>
        <item m="1" x="4797"/>
        <item m="1" x="4798"/>
        <item m="1" x="4799"/>
        <item m="1" x="4800"/>
        <item x="1050"/>
        <item m="1" x="1966"/>
        <item x="3"/>
        <item x="4"/>
        <item x="6"/>
        <item x="7"/>
        <item x="9"/>
        <item x="10"/>
        <item x="15"/>
        <item x="24"/>
        <item x="25"/>
        <item x="26"/>
        <item x="27"/>
        <item x="28"/>
        <item x="29"/>
        <item x="30"/>
        <item x="31"/>
        <item x="35"/>
        <item x="37"/>
        <item x="38"/>
        <item x="40"/>
        <item x="43"/>
        <item x="44"/>
        <item x="51"/>
        <item x="54"/>
        <item x="57"/>
        <item x="58"/>
        <item x="63"/>
        <item x="64"/>
        <item x="65"/>
        <item x="66"/>
        <item x="67"/>
        <item x="68"/>
        <item x="70"/>
        <item x="72"/>
        <item x="73"/>
        <item x="75"/>
        <item x="76"/>
        <item x="77"/>
        <item x="78"/>
        <item x="79"/>
        <item x="80"/>
        <item x="83"/>
        <item x="91"/>
        <item x="92"/>
        <item x="93"/>
        <item x="99"/>
        <item x="100"/>
        <item x="102"/>
        <item x="103"/>
        <item x="107"/>
        <item x="126"/>
        <item x="130"/>
        <item x="131"/>
        <item x="138"/>
        <item x="140"/>
        <item x="143"/>
        <item x="144"/>
        <item x="145"/>
        <item x="146"/>
        <item x="149"/>
        <item x="150"/>
        <item x="152"/>
        <item x="153"/>
        <item x="161"/>
        <item x="162"/>
        <item x="165"/>
        <item x="167"/>
        <item x="168"/>
        <item x="169"/>
        <item x="173"/>
        <item x="174"/>
        <item x="175"/>
        <item x="176"/>
        <item x="177"/>
        <item x="178"/>
        <item x="179"/>
        <item x="180"/>
        <item x="181"/>
        <item x="184"/>
        <item x="185"/>
        <item x="188"/>
        <item x="190"/>
        <item x="192"/>
        <item x="195"/>
        <item x="197"/>
        <item x="198"/>
        <item x="201"/>
        <item x="204"/>
        <item x="206"/>
        <item x="208"/>
        <item x="209"/>
        <item x="210"/>
        <item x="211"/>
        <item x="212"/>
        <item x="214"/>
        <item x="213"/>
        <item x="215"/>
        <item x="216"/>
        <item x="217"/>
        <item x="218"/>
        <item x="219"/>
        <item x="624"/>
        <item x="220"/>
        <item x="224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2"/>
        <item x="243"/>
        <item x="245"/>
        <item x="248"/>
        <item x="249"/>
        <item x="250"/>
        <item x="254"/>
        <item x="255"/>
        <item x="258"/>
        <item x="261"/>
        <item x="262"/>
        <item x="265"/>
        <item x="266"/>
        <item x="267"/>
        <item x="268"/>
        <item x="269"/>
        <item x="271"/>
        <item x="273"/>
        <item m="1" x="1962"/>
        <item m="1" x="1963"/>
        <item m="1" x="1964"/>
        <item m="1" x="1965"/>
        <item x="274"/>
        <item x="275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m="1" x="1961"/>
        <item x="296"/>
        <item x="297"/>
        <item x="298"/>
        <item x="299"/>
        <item x="304"/>
        <item x="300"/>
        <item x="305"/>
        <item x="307"/>
        <item x="308"/>
        <item x="312"/>
        <item x="316"/>
        <item x="317"/>
        <item x="320"/>
        <item x="324"/>
        <item x="330"/>
        <item x="331"/>
        <item x="333"/>
        <item x="334"/>
        <item x="336"/>
        <item x="335"/>
        <item x="337"/>
        <item x="338"/>
        <item m="1" x="1960"/>
        <item x="341"/>
        <item x="343"/>
        <item x="345"/>
        <item x="346"/>
        <item x="347"/>
        <item x="349"/>
        <item x="350"/>
        <item x="351"/>
        <item x="352"/>
        <item x="353"/>
        <item x="354"/>
        <item x="355"/>
        <item x="356"/>
        <item x="357"/>
        <item x="359"/>
        <item x="360"/>
        <item x="362"/>
        <item x="363"/>
        <item x="364"/>
        <item x="365"/>
        <item x="366"/>
        <item x="339"/>
        <item x="367"/>
        <item x="368"/>
        <item x="369"/>
        <item x="370"/>
        <item x="371"/>
        <item x="372"/>
        <item x="374"/>
        <item x="375"/>
        <item x="376"/>
        <item x="377"/>
        <item x="378"/>
        <item x="381"/>
        <item x="382"/>
        <item x="383"/>
        <item x="385"/>
        <item x="386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3"/>
        <item x="406"/>
        <item x="410"/>
        <item x="411"/>
        <item x="412"/>
        <item x="420"/>
        <item x="425"/>
        <item x="426"/>
        <item x="427"/>
        <item x="428"/>
        <item x="433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3"/>
        <item x="454"/>
        <item x="456"/>
        <item m="1" x="1959"/>
        <item x="455"/>
        <item x="458"/>
        <item x="459"/>
        <item x="460"/>
        <item x="461"/>
        <item x="462"/>
        <item x="463"/>
        <item x="464"/>
        <item x="465"/>
        <item x="466"/>
        <item x="467"/>
        <item x="469"/>
        <item x="472"/>
        <item x="478"/>
        <item x="479"/>
        <item x="480"/>
        <item x="470"/>
        <item x="473"/>
        <item x="474"/>
        <item x="482"/>
        <item x="483"/>
        <item x="485"/>
        <item x="486"/>
        <item x="487"/>
        <item x="488"/>
        <item x="489"/>
        <item x="492"/>
        <item x="490"/>
        <item x="491"/>
        <item x="493"/>
        <item x="494"/>
        <item x="495"/>
        <item x="498"/>
        <item x="500"/>
        <item x="502"/>
        <item x="506"/>
        <item x="512"/>
        <item x="513"/>
        <item x="514"/>
        <item x="515"/>
        <item x="516"/>
        <item x="517"/>
        <item x="1389"/>
        <item x="518"/>
        <item x="519"/>
        <item x="521"/>
        <item x="523"/>
        <item x="524"/>
        <item x="525"/>
        <item x="526"/>
        <item x="527"/>
        <item x="531"/>
        <item x="532"/>
        <item x="533"/>
        <item x="537"/>
        <item x="542"/>
        <item x="543"/>
        <item x="544"/>
        <item x="545"/>
        <item x="546"/>
        <item x="550"/>
        <item x="551"/>
        <item x="553"/>
        <item x="554"/>
        <item x="555"/>
        <item x="557"/>
        <item x="558"/>
        <item x="559"/>
        <item x="641"/>
        <item m="1" x="1958"/>
        <item x="562"/>
        <item x="563"/>
        <item x="564"/>
        <item x="565"/>
        <item x="566"/>
        <item x="567"/>
        <item x="568"/>
        <item x="569"/>
        <item x="570"/>
        <item x="572"/>
        <item x="574"/>
        <item x="575"/>
        <item x="576"/>
        <item x="581"/>
        <item x="583"/>
        <item x="585"/>
        <item x="588"/>
        <item x="589"/>
        <item x="592"/>
        <item x="593"/>
        <item x="594"/>
        <item x="597"/>
        <item x="599"/>
        <item x="601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m="1" x="1957"/>
        <item x="616"/>
        <item x="618"/>
        <item x="619"/>
        <item x="623"/>
        <item x="625"/>
        <item x="626"/>
        <item x="627"/>
        <item x="628"/>
        <item x="632"/>
        <item x="633"/>
        <item x="634"/>
        <item x="635"/>
        <item x="636"/>
        <item x="637"/>
        <item x="638"/>
        <item x="639"/>
        <item x="630"/>
        <item x="640"/>
        <item x="642"/>
        <item x="644"/>
        <item x="645"/>
        <item x="646"/>
        <item x="649"/>
        <item x="650"/>
        <item x="651"/>
        <item x="652"/>
        <item x="653"/>
        <item x="654"/>
        <item x="655"/>
        <item x="656"/>
        <item x="657"/>
        <item x="659"/>
        <item x="660"/>
        <item x="662"/>
        <item x="663"/>
        <item x="664"/>
        <item x="665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9"/>
        <item x="680"/>
        <item x="681"/>
        <item x="682"/>
        <item x="683"/>
        <item x="684"/>
        <item x="685"/>
        <item x="687"/>
        <item x="686"/>
        <item x="688"/>
        <item x="690"/>
        <item x="691"/>
        <item m="1" x="1956"/>
        <item x="692"/>
        <item x="693"/>
        <item x="694"/>
        <item x="696"/>
        <item x="698"/>
        <item x="699"/>
        <item x="700"/>
        <item x="701"/>
        <item x="704"/>
        <item x="705"/>
        <item m="1" x="1955"/>
        <item x="706"/>
        <item x="707"/>
        <item x="708"/>
        <item x="709"/>
        <item x="710"/>
        <item x="711"/>
        <item x="712"/>
        <item x="713"/>
        <item x="714"/>
        <item x="718"/>
        <item x="719"/>
        <item x="720"/>
        <item x="721"/>
        <item x="725"/>
        <item x="755"/>
        <item x="756"/>
        <item x="757"/>
        <item x="727"/>
        <item x="728"/>
        <item x="729"/>
        <item x="730"/>
        <item x="731"/>
        <item x="732"/>
        <item x="733"/>
        <item x="734"/>
        <item x="736"/>
        <item x="737"/>
        <item x="738"/>
        <item x="739"/>
        <item x="740"/>
        <item x="743"/>
        <item x="745"/>
        <item x="746"/>
        <item x="748"/>
        <item x="749"/>
        <item x="750"/>
        <item x="752"/>
        <item x="753"/>
        <item x="754"/>
        <item m="1" x="1953"/>
        <item x="761"/>
        <item x="760"/>
        <item x="762"/>
        <item x="763"/>
        <item x="764"/>
        <item x="765"/>
        <item x="766"/>
        <item x="767"/>
        <item x="770"/>
        <item x="771"/>
        <item x="772"/>
        <item x="773"/>
        <item x="775"/>
        <item x="777"/>
        <item x="781"/>
        <item x="782"/>
        <item x="783"/>
        <item x="784"/>
        <item x="785"/>
        <item x="786"/>
        <item x="794"/>
        <item x="795"/>
        <item x="796"/>
        <item x="797"/>
        <item x="798"/>
        <item x="799"/>
        <item x="801"/>
        <item x="802"/>
        <item x="803"/>
        <item x="804"/>
        <item x="805"/>
        <item x="806"/>
        <item x="807"/>
        <item x="808"/>
        <item x="809"/>
        <item m="1" x="1952"/>
        <item x="812"/>
        <item x="814"/>
        <item x="815"/>
        <item x="816"/>
        <item x="817"/>
        <item x="818"/>
        <item x="819"/>
        <item x="821"/>
        <item x="822"/>
        <item x="823"/>
        <item x="824"/>
        <item x="828"/>
        <item x="829"/>
        <item x="830"/>
        <item x="831"/>
        <item x="832"/>
        <item x="833"/>
        <item x="834"/>
        <item m="1" x="1951"/>
        <item x="836"/>
        <item x="835"/>
        <item x="840"/>
        <item x="842"/>
        <item x="843"/>
        <item x="844"/>
        <item x="845"/>
        <item x="846"/>
        <item x="847"/>
        <item x="850"/>
        <item x="852"/>
        <item x="853"/>
        <item x="854"/>
        <item x="855"/>
        <item x="856"/>
        <item x="858"/>
        <item x="859"/>
        <item x="860"/>
        <item x="862"/>
        <item x="864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5"/>
        <item x="886"/>
        <item x="884"/>
        <item x="881"/>
        <item x="883"/>
        <item x="880"/>
        <item x="887"/>
        <item x="889"/>
        <item x="890"/>
        <item x="892"/>
        <item x="893"/>
        <item x="894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m="1" x="1950"/>
        <item x="907"/>
        <item x="908"/>
        <item x="910"/>
        <item x="913"/>
        <item x="914"/>
        <item x="915"/>
        <item x="916"/>
        <item x="917"/>
        <item x="918"/>
        <item x="919"/>
        <item x="920"/>
        <item x="921"/>
        <item x="927"/>
        <item x="930"/>
        <item x="931"/>
        <item x="932"/>
        <item x="933"/>
        <item x="922"/>
        <item x="924"/>
        <item x="925"/>
        <item x="926"/>
        <item x="934"/>
        <item x="935"/>
        <item x="936"/>
        <item x="937"/>
        <item x="938"/>
        <item x="939"/>
        <item m="1" x="1949"/>
        <item x="940"/>
        <item x="941"/>
        <item x="942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9"/>
        <item x="960"/>
        <item x="961"/>
        <item x="962"/>
        <item x="963"/>
        <item x="964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4"/>
        <item x="985"/>
        <item x="986"/>
        <item m="1" x="1948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1000"/>
        <item x="1002"/>
        <item x="1003"/>
        <item x="1006"/>
        <item x="1007"/>
        <item x="1008"/>
        <item x="1009"/>
        <item x="1010"/>
        <item x="1012"/>
        <item x="1013"/>
        <item x="1014"/>
        <item x="1015"/>
        <item x="1016"/>
        <item x="1017"/>
        <item x="1019"/>
        <item x="1020"/>
        <item x="1021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1"/>
        <item x="1052"/>
        <item x="1053"/>
        <item x="1054"/>
        <item x="1055"/>
        <item x="1056"/>
        <item x="1057"/>
        <item x="1058"/>
        <item x="1061"/>
        <item x="1063"/>
        <item x="1065"/>
        <item x="1067"/>
        <item x="1069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m="1" x="1946"/>
        <item m="1" x="1947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2"/>
        <item x="1175"/>
        <item x="1125"/>
        <item x="1126"/>
        <item x="1127"/>
        <item x="1128"/>
        <item x="1129"/>
        <item x="1131"/>
        <item x="1132"/>
        <item x="1123"/>
        <item x="1133"/>
        <item x="1134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6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6"/>
        <item x="1177"/>
        <item x="1178"/>
        <item x="1179"/>
        <item x="1180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8"/>
        <item x="1209"/>
        <item x="1210"/>
        <item x="1212"/>
        <item x="1213"/>
        <item x="1214"/>
        <item x="1216"/>
        <item x="1217"/>
        <item x="1218"/>
        <item x="1219"/>
        <item x="1220"/>
        <item x="1221"/>
        <item x="1222"/>
        <item x="1223"/>
        <item x="1224"/>
        <item x="1226"/>
        <item x="1227"/>
        <item x="1228"/>
        <item x="1230"/>
        <item x="1231"/>
        <item x="1232"/>
        <item x="1234"/>
        <item x="1235"/>
        <item x="1238"/>
        <item x="1239"/>
        <item x="1240"/>
        <item x="1242"/>
        <item x="1244"/>
        <item x="1245"/>
        <item x="1246"/>
        <item x="1247"/>
        <item x="1248"/>
        <item x="1249"/>
        <item x="1250"/>
        <item x="1251"/>
        <item x="1253"/>
        <item x="1254"/>
        <item x="1255"/>
        <item x="1256"/>
        <item x="1257"/>
        <item x="1259"/>
        <item x="1260"/>
        <item x="1261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8"/>
        <item x="1289"/>
        <item x="1290"/>
        <item x="1291"/>
        <item x="1292"/>
        <item x="1293"/>
        <item x="1295"/>
        <item x="1296"/>
        <item x="1297"/>
        <item x="1298"/>
        <item x="1299"/>
        <item x="1300"/>
        <item x="1301"/>
        <item x="1302"/>
        <item x="1303"/>
        <item x="1304"/>
        <item x="1306"/>
        <item x="1307"/>
        <item x="1308"/>
        <item x="1309"/>
        <item x="1310"/>
        <item x="1311"/>
        <item x="1312"/>
        <item x="1313"/>
        <item x="1305"/>
        <item x="1316"/>
        <item x="1317"/>
        <item x="1318"/>
        <item x="1319"/>
        <item x="1321"/>
        <item x="1322"/>
        <item x="1323"/>
        <item x="1324"/>
        <item x="1325"/>
        <item x="1328"/>
        <item x="1329"/>
        <item x="1332"/>
        <item x="1333"/>
        <item x="1334"/>
        <item x="1335"/>
        <item x="1336"/>
        <item x="1337"/>
        <item x="1338"/>
        <item m="1" x="1945"/>
        <item x="1339"/>
        <item x="1340"/>
        <item x="1341"/>
        <item x="1342"/>
        <item x="1343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2"/>
        <item x="1363"/>
        <item x="1364"/>
        <item x="1365"/>
        <item x="1366"/>
        <item x="1368"/>
        <item x="1370"/>
        <item x="1371"/>
        <item x="1372"/>
        <item x="1373"/>
        <item x="1374"/>
        <item x="1375"/>
        <item x="1376"/>
        <item x="1377"/>
        <item x="1379"/>
        <item x="1380"/>
        <item x="1381"/>
        <item x="1382"/>
        <item m="1" x="1944"/>
        <item x="1385"/>
        <item x="1386"/>
        <item x="1387"/>
        <item x="1388"/>
        <item x="1390"/>
        <item x="1391"/>
        <item x="1393"/>
        <item x="1394"/>
        <item x="1395"/>
        <item x="1396"/>
        <item x="1397"/>
        <item x="1398"/>
        <item x="1399"/>
        <item x="1401"/>
        <item x="1383"/>
        <item x="1403"/>
        <item x="1404"/>
        <item x="1406"/>
        <item x="1407"/>
        <item x="1408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34"/>
        <item x="1435"/>
        <item x="1436"/>
        <item x="1437"/>
        <item x="1438"/>
        <item x="1425"/>
        <item x="1428"/>
        <item x="1429"/>
        <item x="1431"/>
        <item x="1433"/>
        <item x="1440"/>
        <item x="1441"/>
        <item x="1442"/>
        <item x="1443"/>
        <item x="1444"/>
        <item x="1445"/>
        <item x="1448"/>
        <item x="1449"/>
        <item x="1450"/>
        <item x="1451"/>
        <item x="1452"/>
        <item x="1453"/>
        <item x="1454"/>
        <item x="1447"/>
        <item x="1446"/>
        <item x="1455"/>
        <item x="1459"/>
        <item x="1460"/>
        <item x="1461"/>
        <item x="1462"/>
        <item x="1463"/>
        <item x="1464"/>
        <item x="1465"/>
        <item x="1466"/>
        <item x="1468"/>
        <item x="1469"/>
        <item x="1470"/>
        <item x="1471"/>
        <item x="1472"/>
        <item x="1473"/>
        <item x="1474"/>
        <item x="1467"/>
        <item x="1479"/>
        <item x="1480"/>
        <item m="1" x="1943"/>
        <item x="1481"/>
        <item x="1482"/>
        <item x="1483"/>
        <item x="1484"/>
        <item x="1485"/>
        <item x="1486"/>
        <item x="1488"/>
        <item x="1490"/>
        <item x="1491"/>
        <item x="1492"/>
        <item x="1493"/>
        <item x="1494"/>
        <item x="1497"/>
        <item x="1498"/>
        <item x="1502"/>
        <item x="1503"/>
        <item x="1504"/>
        <item x="1505"/>
        <item x="1506"/>
        <item x="1507"/>
        <item x="1508"/>
        <item x="1512"/>
        <item x="1515"/>
        <item x="1516"/>
        <item x="1517"/>
        <item x="1519"/>
        <item x="1521"/>
        <item x="1523"/>
        <item x="1524"/>
        <item x="1525"/>
        <item x="1526"/>
        <item x="1530"/>
        <item x="1531"/>
        <item x="1532"/>
        <item x="1533"/>
        <item x="1536"/>
        <item x="1537"/>
        <item x="1538"/>
        <item x="1539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7"/>
        <item x="1579"/>
        <item x="1580"/>
        <item x="1581"/>
        <item x="1582"/>
        <item x="1583"/>
        <item x="1584"/>
        <item x="1558"/>
        <item x="1586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4"/>
        <item x="1605"/>
        <item x="1606"/>
        <item x="1607"/>
        <item x="1608"/>
        <item x="1609"/>
        <item x="1610"/>
        <item x="1611"/>
        <item x="1612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4"/>
        <item x="1635"/>
        <item x="1636"/>
        <item x="1637"/>
        <item x="1640"/>
        <item x="1643"/>
        <item x="1644"/>
        <item x="1645"/>
        <item x="1646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700"/>
        <item x="1701"/>
        <item x="1702"/>
        <item x="1704"/>
        <item x="1705"/>
        <item x="1707"/>
        <item x="1709"/>
        <item x="1711"/>
        <item x="1712"/>
        <item x="1713"/>
        <item x="1715"/>
        <item x="1716"/>
        <item x="1717"/>
        <item x="1718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7"/>
        <item x="1769"/>
        <item x="1771"/>
        <item x="1706"/>
        <item x="1774"/>
        <item x="1775"/>
        <item x="1776"/>
        <item x="1777"/>
        <item x="1778"/>
        <item x="1780"/>
        <item x="1782"/>
        <item x="1783"/>
        <item x="1788"/>
        <item x="1789"/>
        <item x="1790"/>
        <item x="1791"/>
        <item x="1793"/>
        <item x="1794"/>
        <item x="1796"/>
        <item x="1797"/>
        <item x="1798"/>
        <item x="1795"/>
        <item x="1802"/>
        <item x="1803"/>
        <item x="1804"/>
        <item x="1805"/>
        <item x="1807"/>
        <item x="1806"/>
        <item x="1808"/>
        <item x="1799"/>
        <item x="1800"/>
        <item x="1801"/>
        <item x="1810"/>
        <item x="1811"/>
        <item m="1" x="194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6"/>
        <item x="1827"/>
        <item x="1828"/>
        <item m="1" x="1941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4"/>
        <item x="1873"/>
        <item x="1875"/>
        <item x="1876"/>
        <item x="1877"/>
        <item x="1878"/>
        <item x="1879"/>
        <item x="1880"/>
        <item x="1884"/>
        <item x="1885"/>
        <item x="1886"/>
        <item x="1887"/>
        <item x="1890"/>
        <item x="1891"/>
        <item x="1892"/>
        <item x="1889"/>
        <item x="1893"/>
        <item x="1894"/>
        <item m="1" x="1939"/>
        <item x="1895"/>
        <item x="1896"/>
        <item x="1897"/>
        <item x="1900"/>
        <item x="1901"/>
        <item x="1902"/>
        <item x="1903"/>
        <item x="1904"/>
        <item x="1905"/>
        <item x="1906"/>
        <item x="1907"/>
        <item x="1908"/>
        <item x="1913"/>
        <item m="1" x="1938"/>
        <item x="1914"/>
        <item x="1915"/>
        <item x="1916"/>
        <item x="1919"/>
        <item x="1920"/>
        <item x="1921"/>
        <item x="1922"/>
        <item x="1923"/>
        <item x="1925"/>
        <item x="1926"/>
        <item x="1927"/>
        <item x="1928"/>
        <item x="1929"/>
        <item x="1930"/>
        <item x="1931"/>
        <item x="1933"/>
        <item x="1934"/>
        <item x="1935"/>
        <item x="1936"/>
        <item x="1937"/>
      </items>
    </pivotField>
    <pivotField compact="0" outline="0" showAll="0"/>
    <pivotField dataField="1" compact="0" numFmtId="4" outline="0" showAll="0"/>
    <pivotField compact="0" outline="0" showAll="0">
      <items count="440">
        <item m="1" x="193"/>
        <item m="1" x="194"/>
        <item m="1" x="197"/>
        <item m="1" x="202"/>
        <item m="1" x="204"/>
        <item m="1" x="212"/>
        <item m="1" x="213"/>
        <item m="1" x="214"/>
        <item m="1" x="205"/>
        <item m="1" x="209"/>
        <item m="1" x="215"/>
        <item m="1" x="203"/>
        <item m="1" x="216"/>
        <item m="1" x="206"/>
        <item m="1" x="217"/>
        <item m="1" x="170"/>
        <item m="1" x="172"/>
        <item m="1" x="173"/>
        <item m="1" x="174"/>
        <item m="1" x="175"/>
        <item m="1" x="177"/>
        <item m="1" x="178"/>
        <item m="1" x="179"/>
        <item m="1" x="218"/>
        <item m="1" x="211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5"/>
        <item m="1" x="198"/>
        <item m="1" x="201"/>
        <item m="1" x="207"/>
        <item m="1" x="196"/>
        <item m="1" x="208"/>
        <item m="1" x="210"/>
        <item m="1" x="219"/>
        <item m="1" x="220"/>
        <item m="1" x="222"/>
        <item m="1" x="221"/>
        <item m="1" x="223"/>
        <item m="1" x="167"/>
        <item m="1" x="166"/>
        <item m="1" x="165"/>
        <item m="1" x="164"/>
        <item m="1" x="163"/>
        <item x="0"/>
        <item m="1" x="200"/>
        <item m="1" x="199"/>
        <item m="1" x="176"/>
        <item m="1" x="171"/>
        <item m="1" x="169"/>
        <item m="1" x="168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438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79"/>
        <item m="1" x="289"/>
        <item m="1" x="437"/>
        <item m="1" x="436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435"/>
        <item m="1" x="300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4"/>
        <item m="1" x="433"/>
        <item m="1" x="434"/>
        <item m="1" x="345"/>
        <item m="1" x="343"/>
        <item m="1" x="346"/>
        <item m="1" x="347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48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3"/>
        <item m="1" x="421"/>
        <item m="1" x="422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x="1"/>
        <item x="2"/>
        <item x="3"/>
        <item x="4"/>
        <item x="5"/>
        <item x="6"/>
        <item x="7"/>
        <item x="8"/>
        <item x="9"/>
        <item x="10"/>
        <item x="11"/>
        <item m="1" x="162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m="1" x="161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m="1" x="160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m="1" x="159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t="default"/>
      </items>
    </pivotField>
    <pivotField compact="0" numFmtId="165" outline="0" showAll="0"/>
    <pivotField compact="0" outline="0" showAll="0" defaultSubtotal="0">
      <items count="60">
        <item x="27"/>
        <item x="0"/>
        <item x="25"/>
        <item x="5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6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1"/>
        <item x="52"/>
        <item x="53"/>
        <item x="54"/>
        <item x="55"/>
        <item x="56"/>
        <item x="57"/>
        <item x="58"/>
        <item x="59"/>
      </items>
    </pivotField>
    <pivotField compact="0" outline="0" showAll="0">
      <items count="11">
        <item x="0"/>
        <item m="1" x="5"/>
        <item x="2"/>
        <item x="1"/>
        <item x="3"/>
        <item m="1" x="4"/>
        <item m="1" x="9"/>
        <item m="1" x="6"/>
        <item m="1" x="8"/>
        <item m="1" x="7"/>
        <item t="default"/>
      </items>
    </pivotField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</pivotFields>
  <rowFields count="5">
    <field x="3"/>
    <field x="7"/>
    <field x="8"/>
    <field x="9"/>
    <field x="6"/>
  </rowFields>
  <rowItems count="1"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oma de QTDADE" fld="5" baseField="0" baseItem="0"/>
    <dataField name="Soma de VALOR TOTAL" fld="11" baseField="1" baseItem="1" numFmtId="4"/>
  </dataFields>
  <formats count="32">
    <format dxfId="379">
      <pivotArea type="all" dataOnly="0" outline="0" fieldPosition="0"/>
    </format>
    <format dxfId="378">
      <pivotArea outline="0" collapsedLevelsAreSubtotals="1" fieldPosition="0"/>
    </format>
    <format dxfId="377">
      <pivotArea field="7" type="button" dataOnly="0" labelOnly="1" outline="0" axis="axisRow" fieldPosition="1"/>
    </format>
    <format dxfId="376">
      <pivotArea field="1" type="button" dataOnly="0" labelOnly="1" outline="0" axis="axisPage" fieldPosition="0"/>
    </format>
    <format dxfId="375">
      <pivotArea dataOnly="0" labelOnly="1" grandRow="1" outline="0" fieldPosition="0"/>
    </format>
    <format dxfId="374">
      <pivotArea dataOnly="0" labelOnly="1" outline="0" axis="axisValues" fieldPosition="0"/>
    </format>
    <format dxfId="373">
      <pivotArea field="7" type="button" dataOnly="0" labelOnly="1" outline="0" axis="axisRow" fieldPosition="1"/>
    </format>
    <format dxfId="372">
      <pivotArea field="8" type="button" dataOnly="0" labelOnly="1" outline="0" axis="axisRow" fieldPosition="2"/>
    </format>
    <format dxfId="371">
      <pivotArea field="1" type="button" dataOnly="0" labelOnly="1" outline="0" axis="axisPage" fieldPosition="0"/>
    </format>
    <format dxfId="370">
      <pivotArea field="14" type="button" dataOnly="0" labelOnly="1" outline="0"/>
    </format>
    <format dxfId="369">
      <pivotArea dataOnly="0" labelOnly="1" outline="0" axis="axisValues" fieldPosition="0"/>
    </format>
    <format dxfId="368">
      <pivotArea field="12" type="button" dataOnly="0" labelOnly="1" outline="0"/>
    </format>
    <format dxfId="367">
      <pivotArea field="12" type="button" dataOnly="0" labelOnly="1" outline="0"/>
    </format>
    <format dxfId="366">
      <pivotArea field="12" type="button" dataOnly="0" labelOnly="1" outline="0"/>
    </format>
    <format dxfId="365">
      <pivotArea field="15" type="button" dataOnly="0" labelOnly="1" outline="0"/>
    </format>
    <format dxfId="364">
      <pivotArea field="15" type="button" dataOnly="0" labelOnly="1" outline="0"/>
    </format>
    <format dxfId="363">
      <pivotArea field="14" type="button" dataOnly="0" labelOnly="1" outline="0"/>
    </format>
    <format dxfId="362">
      <pivotArea field="7" type="button" dataOnly="0" labelOnly="1" outline="0" axis="axisRow" fieldPosition="1"/>
    </format>
    <format dxfId="361">
      <pivotArea field="8" type="button" dataOnly="0" labelOnly="1" outline="0" axis="axisRow" fieldPosition="2"/>
    </format>
    <format dxfId="360">
      <pivotArea field="1" type="button" dataOnly="0" labelOnly="1" outline="0" axis="axisPage" fieldPosition="0"/>
    </format>
    <format dxfId="359">
      <pivotArea field="14" type="button" dataOnly="0" labelOnly="1" outline="0"/>
    </format>
    <format dxfId="358">
      <pivotArea field="15" type="button" dataOnly="0" labelOnly="1" outline="0"/>
    </format>
    <format dxfId="357">
      <pivotArea dataOnly="0" labelOnly="1" outline="0" axis="axisValues" fieldPosition="0"/>
    </format>
    <format dxfId="356">
      <pivotArea field="15" type="button" dataOnly="0" labelOnly="1" outline="0"/>
    </format>
    <format dxfId="355">
      <pivotArea dataOnly="0" labelOnly="1" grandRow="1" outline="0" fieldPosition="0"/>
    </format>
    <format dxfId="354">
      <pivotArea dataOnly="0" outline="0" fieldPosition="0">
        <references count="1">
          <reference field="3" count="0" defaultSubtotal="1"/>
        </references>
      </pivotArea>
    </format>
    <format dxfId="353">
      <pivotArea field="3" type="button" dataOnly="0" labelOnly="1" outline="0" axis="axisRow" fieldPosition="0"/>
    </format>
    <format dxfId="352">
      <pivotArea field="7" type="button" dataOnly="0" labelOnly="1" outline="0" axis="axisRow" fieldPosition="1"/>
    </format>
    <format dxfId="351">
      <pivotArea field="8" type="button" dataOnly="0" labelOnly="1" outline="0" axis="axisRow" fieldPosition="2"/>
    </format>
    <format dxfId="350">
      <pivotArea field="9" type="button" dataOnly="0" labelOnly="1" outline="0" axis="axisRow" fieldPosition="3"/>
    </format>
    <format dxfId="349">
      <pivotArea field="6" type="button" dataOnly="0" labelOnly="1" outline="0" axis="axisRow" fieldPosition="4"/>
    </format>
    <format dxfId="34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filters count="1">
    <filter fld="7" type="captionBetween" evalOrder="-1" id="3" stringValue1="1351" stringValue2="1540">
      <autoFilter ref="A1">
        <filterColumn colId="0">
          <customFilters and="1">
            <customFilter operator="greaterThanOrEqual" val="1351"/>
            <customFilter operator="lessThanOrEqual" val="154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09DA35-5E80-43F4-B02E-318518072AF3}" name="Tabela dinâmica1" cacheId="0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compact="0" compactData="0" multipleFieldFilters="0">
  <location ref="A3:F4117" firstHeaderRow="1" firstDataRow="1" firstDataCol="5" rowPageCount="1" colPageCount="1"/>
  <pivotFields count="22">
    <pivotField compact="0" outline="0" subtotalTop="0" showAll="0"/>
    <pivotField axis="axisRow" compact="0" outline="0" subtotalTop="0" showAll="0">
      <items count="157">
        <item m="1" x="70"/>
        <item m="1" x="72"/>
        <item m="1" x="75"/>
        <item m="1" x="68"/>
        <item m="1" x="63"/>
        <item m="1" x="73"/>
        <item x="0"/>
        <item m="1" x="150"/>
        <item m="1" x="155"/>
        <item m="1" x="151"/>
        <item m="1" x="74"/>
        <item m="1" x="71"/>
        <item m="1" x="69"/>
        <item x="31"/>
        <item m="1" x="153"/>
        <item m="1" x="149"/>
        <item m="1" x="152"/>
        <item m="1" x="67"/>
        <item m="1" x="154"/>
        <item x="22"/>
        <item m="1" x="76"/>
        <item m="1" x="148"/>
        <item m="1" x="77"/>
        <item m="1" x="147"/>
        <item m="1" x="78"/>
        <item m="1" x="79"/>
        <item m="1" x="81"/>
        <item m="1" x="80"/>
        <item m="1" x="82"/>
        <item x="35"/>
        <item m="1" x="83"/>
        <item m="1" x="84"/>
        <item m="1" x="85"/>
        <item m="1" x="86"/>
        <item m="1" x="87"/>
        <item m="1" x="146"/>
        <item m="1" x="89"/>
        <item m="1" x="88"/>
        <item m="1" x="90"/>
        <item m="1" x="92"/>
        <item m="1" x="59"/>
        <item m="1" x="145"/>
        <item m="1" x="144"/>
        <item m="1" x="93"/>
        <item m="1" x="94"/>
        <item m="1" x="91"/>
        <item m="1" x="101"/>
        <item m="1" x="95"/>
        <item m="1" x="96"/>
        <item m="1" x="97"/>
        <item m="1" x="98"/>
        <item m="1" x="99"/>
        <item m="1" x="100"/>
        <item m="1" x="102"/>
        <item m="1" x="104"/>
        <item m="1" x="103"/>
        <item m="1" x="105"/>
        <item m="1" x="106"/>
        <item m="1" x="107"/>
        <item m="1" x="108"/>
        <item m="1" x="109"/>
        <item m="1" x="110"/>
        <item m="1" x="111"/>
        <item m="1" x="62"/>
        <item m="1" x="112"/>
        <item m="1" x="113"/>
        <item m="1" x="114"/>
        <item m="1" x="115"/>
        <item x="54"/>
        <item x="39"/>
        <item m="1" x="116"/>
        <item m="1" x="117"/>
        <item m="1" x="118"/>
        <item x="21"/>
        <item m="1" x="119"/>
        <item m="1" x="61"/>
        <item m="1" x="120"/>
        <item m="1" x="121"/>
        <item m="1" x="122"/>
        <item x="41"/>
        <item m="1" x="123"/>
        <item x="48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43"/>
        <item m="1" x="138"/>
        <item m="1" x="137"/>
        <item m="1" x="139"/>
        <item m="1" x="140"/>
        <item m="1" x="60"/>
        <item x="56"/>
        <item m="1" x="141"/>
        <item m="1" x="142"/>
        <item x="1"/>
        <item x="2"/>
        <item x="3"/>
        <item x="4"/>
        <item x="5"/>
        <item x="12"/>
        <item m="1" x="66"/>
        <item x="6"/>
        <item m="1" x="65"/>
        <item x="7"/>
        <item x="17"/>
        <item x="8"/>
        <item x="9"/>
        <item x="10"/>
        <item x="11"/>
        <item x="13"/>
        <item m="1" x="64"/>
        <item x="14"/>
        <item x="15"/>
        <item x="16"/>
        <item x="18"/>
        <item x="19"/>
        <item x="20"/>
        <item x="23"/>
        <item x="24"/>
        <item x="25"/>
        <item x="26"/>
        <item x="27"/>
        <item x="28"/>
        <item x="29"/>
        <item x="30"/>
        <item x="32"/>
        <item x="33"/>
        <item x="34"/>
        <item x="36"/>
        <item x="37"/>
        <item x="38"/>
        <item x="40"/>
        <item x="42"/>
        <item x="43"/>
        <item x="44"/>
        <item x="45"/>
        <item x="46"/>
        <item x="47"/>
        <item x="49"/>
        <item x="50"/>
        <item x="51"/>
        <item x="52"/>
        <item x="53"/>
        <item x="55"/>
        <item x="58"/>
        <item x="57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dataField="1" compact="0" outline="0" subtotalTop="0" showAll="0"/>
    <pivotField axis="axisRow" compact="0" outline="0" subtotalTop="0" showAll="0">
      <items count="25">
        <item x="16"/>
        <item x="5"/>
        <item m="1" x="17"/>
        <item x="6"/>
        <item x="15"/>
        <item x="11"/>
        <item x="14"/>
        <item m="1" x="21"/>
        <item x="8"/>
        <item x="3"/>
        <item x="4"/>
        <item x="7"/>
        <item m="1" x="22"/>
        <item x="12"/>
        <item x="9"/>
        <item x="0"/>
        <item m="1" x="20"/>
        <item x="1"/>
        <item m="1" x="23"/>
        <item x="10"/>
        <item x="2"/>
        <item m="1" x="18"/>
        <item m="1" x="19"/>
        <item x="13"/>
        <item t="default"/>
      </items>
    </pivotField>
    <pivotField compact="0" outline="0" subtotalTop="0" showAll="0"/>
    <pivotField axis="axisRow" compact="0" outline="0" subtotalTop="0" showAll="0" defaultSubtotal="0">
      <items count="317">
        <item m="1" x="315"/>
        <item m="1" x="191"/>
        <item x="52"/>
        <item m="1" x="174"/>
        <item x="5"/>
        <item x="61"/>
        <item x="43"/>
        <item x="120"/>
        <item m="1" x="177"/>
        <item m="1" x="189"/>
        <item x="0"/>
        <item m="1" x="199"/>
        <item x="3"/>
        <item x="74"/>
        <item m="1" x="187"/>
        <item x="64"/>
        <item x="142"/>
        <item x="29"/>
        <item m="1" x="180"/>
        <item x="22"/>
        <item m="1" x="197"/>
        <item m="1" x="198"/>
        <item m="1" x="190"/>
        <item m="1" x="316"/>
        <item x="15"/>
        <item m="1" x="178"/>
        <item m="1" x="196"/>
        <item m="1" x="192"/>
        <item m="1" x="183"/>
        <item m="1" x="175"/>
        <item x="36"/>
        <item m="1" x="200"/>
        <item m="1" x="202"/>
        <item x="28"/>
        <item m="1" x="193"/>
        <item x="93"/>
        <item m="1" x="203"/>
        <item x="156"/>
        <item x="75"/>
        <item x="77"/>
        <item m="1" x="185"/>
        <item x="60"/>
        <item m="1" x="188"/>
        <item x="13"/>
        <item m="1" x="194"/>
        <item x="55"/>
        <item m="1" x="182"/>
        <item m="1" x="201"/>
        <item x="103"/>
        <item m="1" x="181"/>
        <item m="1" x="184"/>
        <item x="146"/>
        <item x="38"/>
        <item x="2"/>
        <item m="1" x="195"/>
        <item x="30"/>
        <item m="1" x="179"/>
        <item x="4"/>
        <item x="26"/>
        <item m="1" x="205"/>
        <item m="1" x="204"/>
        <item x="149"/>
        <item m="1" x="206"/>
        <item m="1" x="209"/>
        <item m="1" x="314"/>
        <item m="1" x="207"/>
        <item m="1" x="208"/>
        <item x="40"/>
        <item m="1" x="186"/>
        <item x="50"/>
        <item x="25"/>
        <item m="1" x="210"/>
        <item m="1" x="211"/>
        <item m="1" x="212"/>
        <item m="1" x="213"/>
        <item m="1" x="214"/>
        <item x="51"/>
        <item m="1" x="215"/>
        <item x="131"/>
        <item m="1" x="217"/>
        <item m="1" x="216"/>
        <item m="1" x="218"/>
        <item x="16"/>
        <item x="112"/>
        <item x="88"/>
        <item m="1" x="220"/>
        <item m="1" x="219"/>
        <item x="9"/>
        <item m="1" x="221"/>
        <item m="1" x="222"/>
        <item x="27"/>
        <item m="1" x="223"/>
        <item m="1" x="313"/>
        <item m="1" x="224"/>
        <item x="136"/>
        <item m="1" x="225"/>
        <item m="1" x="226"/>
        <item x="127"/>
        <item m="1" x="230"/>
        <item m="1" x="229"/>
        <item m="1" x="228"/>
        <item m="1" x="227"/>
        <item m="1" x="232"/>
        <item m="1" x="231"/>
        <item x="83"/>
        <item x="111"/>
        <item m="1" x="234"/>
        <item m="1" x="233"/>
        <item m="1" x="235"/>
        <item m="1" x="236"/>
        <item x="154"/>
        <item m="1" x="237"/>
        <item m="1" x="240"/>
        <item m="1" x="239"/>
        <item m="1" x="238"/>
        <item x="130"/>
        <item m="1" x="241"/>
        <item m="1" x="242"/>
        <item m="1" x="244"/>
        <item m="1" x="243"/>
        <item x="39"/>
        <item m="1" x="245"/>
        <item x="159"/>
        <item m="1" x="246"/>
        <item m="1" x="247"/>
        <item x="42"/>
        <item m="1" x="248"/>
        <item m="1" x="173"/>
        <item m="1" x="249"/>
        <item m="1" x="251"/>
        <item m="1" x="250"/>
        <item m="1" x="252"/>
        <item m="1" x="312"/>
        <item m="1" x="253"/>
        <item x="31"/>
        <item m="1" x="254"/>
        <item m="1" x="255"/>
        <item x="21"/>
        <item m="1" x="256"/>
        <item x="95"/>
        <item x="45"/>
        <item x="17"/>
        <item x="82"/>
        <item m="1" x="311"/>
        <item m="1" x="310"/>
        <item x="20"/>
        <item m="1" x="257"/>
        <item m="1" x="273"/>
        <item m="1" x="309"/>
        <item m="1" x="258"/>
        <item m="1" x="308"/>
        <item m="1" x="259"/>
        <item m="1" x="260"/>
        <item m="1" x="261"/>
        <item x="145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x="118"/>
        <item x="71"/>
        <item m="1" x="274"/>
        <item x="135"/>
        <item x="10"/>
        <item x="141"/>
        <item m="1" x="282"/>
        <item x="11"/>
        <item x="44"/>
        <item m="1" x="275"/>
        <item m="1" x="276"/>
        <item x="53"/>
        <item x="73"/>
        <item x="69"/>
        <item m="1" x="277"/>
        <item x="46"/>
        <item x="37"/>
        <item m="1" x="278"/>
        <item m="1" x="279"/>
        <item m="1" x="280"/>
        <item m="1" x="307"/>
        <item x="96"/>
        <item x="24"/>
        <item m="1" x="306"/>
        <item m="1" x="281"/>
        <item x="107"/>
        <item m="1" x="283"/>
        <item m="1" x="284"/>
        <item x="105"/>
        <item x="90"/>
        <item m="1" x="285"/>
        <item x="62"/>
        <item m="1" x="286"/>
        <item x="35"/>
        <item x="33"/>
        <item m="1" x="287"/>
        <item m="1" x="288"/>
        <item x="5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x="85"/>
        <item x="41"/>
        <item x="56"/>
        <item m="1" x="300"/>
        <item m="1" x="301"/>
        <item m="1" x="302"/>
        <item m="1" x="303"/>
        <item m="1" x="304"/>
        <item x="48"/>
        <item m="1" x="305"/>
        <item x="1"/>
        <item x="6"/>
        <item x="7"/>
        <item x="8"/>
        <item x="12"/>
        <item x="14"/>
        <item x="19"/>
        <item x="18"/>
        <item x="23"/>
        <item x="32"/>
        <item x="34"/>
        <item x="47"/>
        <item x="49"/>
        <item x="54"/>
        <item x="57"/>
        <item x="59"/>
        <item x="63"/>
        <item x="65"/>
        <item x="66"/>
        <item x="67"/>
        <item x="68"/>
        <item x="70"/>
        <item x="72"/>
        <item x="76"/>
        <item x="78"/>
        <item x="79"/>
        <item x="80"/>
        <item x="81"/>
        <item x="84"/>
        <item x="86"/>
        <item x="87"/>
        <item x="89"/>
        <item x="91"/>
        <item x="92"/>
        <item x="94"/>
        <item x="97"/>
        <item x="98"/>
        <item x="99"/>
        <item x="100"/>
        <item x="101"/>
        <item x="102"/>
        <item x="104"/>
        <item x="106"/>
        <item x="108"/>
        <item x="109"/>
        <item x="110"/>
        <item x="138"/>
        <item x="113"/>
        <item x="114"/>
        <item x="115"/>
        <item x="116"/>
        <item x="117"/>
        <item x="119"/>
        <item x="121"/>
        <item x="122"/>
        <item x="123"/>
        <item x="124"/>
        <item x="125"/>
        <item x="126"/>
        <item x="128"/>
        <item x="129"/>
        <item x="132"/>
        <item x="133"/>
        <item x="134"/>
        <item x="137"/>
        <item x="139"/>
        <item x="140"/>
        <item x="143"/>
        <item x="144"/>
        <item m="1" x="176"/>
        <item x="147"/>
        <item x="148"/>
        <item x="151"/>
        <item x="152"/>
        <item x="153"/>
        <item x="150"/>
        <item x="155"/>
        <item x="157"/>
        <item x="158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</items>
    </pivotField>
    <pivotField axis="axisRow" compact="0" outline="0" subtotalTop="0" showAll="0" defaultSubtotal="0">
      <items count="4959">
        <item m="1" x="2228"/>
        <item m="1" x="2315"/>
        <item m="1" x="2314"/>
        <item m="1" x="2313"/>
        <item m="1" x="2311"/>
        <item m="1" x="2249"/>
        <item m="1" x="2226"/>
        <item m="1" x="2227"/>
        <item m="1" x="2246"/>
        <item m="1" x="2247"/>
        <item m="1" x="2248"/>
        <item m="1" x="2290"/>
        <item m="1" x="4938"/>
        <item m="1" x="2235"/>
        <item m="1" x="2138"/>
        <item m="1" x="2139"/>
        <item m="1" x="2141"/>
        <item m="1" x="2214"/>
        <item m="1" x="2234"/>
        <item m="1" x="2222"/>
        <item m="1" x="2236"/>
        <item m="1" x="2137"/>
        <item m="1" x="2278"/>
        <item m="1" x="2238"/>
        <item m="1" x="2186"/>
        <item x="716"/>
        <item m="1" x="2026"/>
        <item m="1" x="2082"/>
        <item m="1" x="2053"/>
        <item m="1" x="1979"/>
        <item x="133"/>
        <item m="1" x="2169"/>
        <item x="380"/>
        <item m="1" x="2117"/>
        <item m="1" x="2167"/>
        <item m="1" x="2171"/>
        <item x="14"/>
        <item x="774"/>
        <item x="18"/>
        <item x="13"/>
        <item x="12"/>
        <item x="17"/>
        <item m="1" x="2180"/>
        <item m="1" x="2174"/>
        <item m="1" x="2178"/>
        <item m="1" x="2177"/>
        <item m="1" x="2176"/>
        <item m="1" x="2182"/>
        <item m="1" x="2179"/>
        <item m="1" x="2173"/>
        <item m="1" x="2181"/>
        <item m="1" x="2107"/>
        <item x="135"/>
        <item x="11"/>
        <item x="379"/>
        <item x="967"/>
        <item x="270"/>
        <item x="19"/>
        <item m="1" x="2172"/>
        <item m="1" x="2127"/>
        <item m="1" x="2116"/>
        <item x="968"/>
        <item m="1" x="2001"/>
        <item m="1" x="2210"/>
        <item m="1" x="2283"/>
        <item m="1" x="2037"/>
        <item m="1" x="2010"/>
        <item x="33"/>
        <item m="1" x="2145"/>
        <item m="1" x="2070"/>
        <item m="1" x="2300"/>
        <item m="1" x="2320"/>
        <item m="1" x="2259"/>
        <item m="1" x="1978"/>
        <item m="1" x="2153"/>
        <item m="1" x="2106"/>
        <item m="1" x="1975"/>
        <item m="1" x="2011"/>
        <item x="965"/>
        <item x="643"/>
        <item m="1" x="2007"/>
        <item m="1" x="2211"/>
        <item m="1" x="2220"/>
        <item m="1" x="2072"/>
        <item x="415"/>
        <item m="1" x="2157"/>
        <item m="1" x="2158"/>
        <item m="1" x="2184"/>
        <item m="1" x="2164"/>
        <item x="888"/>
        <item m="1" x="2266"/>
        <item m="1" x="2268"/>
        <item m="1" x="2043"/>
        <item m="1" x="2154"/>
        <item m="1" x="2303"/>
        <item x="769"/>
        <item m="1" x="2126"/>
        <item m="1" x="3189"/>
        <item x="1639"/>
        <item m="1" x="2190"/>
        <item m="1" x="2194"/>
        <item x="148"/>
        <item x="522"/>
        <item x="602"/>
        <item x="151"/>
        <item x="780"/>
        <item x="421"/>
        <item x="507"/>
        <item x="419"/>
        <item x="751"/>
        <item x="578"/>
        <item m="1" x="2121"/>
        <item x="1"/>
        <item m="1" x="2221"/>
        <item m="1" x="2240"/>
        <item m="1" x="2129"/>
        <item m="1" x="2128"/>
        <item m="1" x="2066"/>
        <item x="1229"/>
        <item m="1" x="4955"/>
        <item m="1" x="2099"/>
        <item m="1" x="2312"/>
        <item x="117"/>
        <item x="119"/>
        <item m="1" x="4952"/>
        <item x="252"/>
        <item x="259"/>
        <item m="1" x="2286"/>
        <item m="1" x="4936"/>
        <item x="793"/>
        <item m="1" x="2135"/>
        <item x="409"/>
        <item x="1361"/>
        <item x="715"/>
        <item m="1" x="2148"/>
        <item m="1" x="4940"/>
        <item m="1" x="4941"/>
        <item m="1" x="2330"/>
        <item m="1" x="2331"/>
        <item m="1" x="4930"/>
        <item x="1022"/>
        <item m="1" x="2274"/>
        <item m="1" x="2886"/>
        <item m="1" x="2078"/>
        <item m="1" x="2196"/>
        <item m="1" x="2192"/>
        <item m="1" x="2241"/>
        <item m="1" x="4638"/>
        <item m="1" x="4933"/>
        <item m="1" x="4934"/>
        <item m="1" x="2136"/>
        <item m="1" x="2115"/>
        <item m="1" x="2207"/>
        <item m="1" x="2204"/>
        <item m="1" x="2261"/>
        <item m="1" x="2017"/>
        <item m="1" x="2075"/>
        <item m="1" x="2319"/>
        <item x="1714"/>
        <item m="1" x="2193"/>
        <item m="1" x="2143"/>
        <item m="1" x="4951"/>
        <item m="1" x="2165"/>
        <item x="253"/>
        <item x="118"/>
        <item x="241"/>
        <item m="1" x="2162"/>
        <item m="1" x="2327"/>
        <item m="1" x="2329"/>
        <item m="1" x="2328"/>
        <item m="1" x="4947"/>
        <item m="1" x="2004"/>
        <item m="1" x="1983"/>
        <item m="1" x="2280"/>
        <item m="1" x="2279"/>
        <item m="1" x="2015"/>
        <item m="1" x="2120"/>
        <item m="1" x="2282"/>
        <item x="541"/>
        <item x="1294"/>
        <item m="1" x="2068"/>
        <item x="848"/>
        <item x="849"/>
        <item m="1" x="2203"/>
        <item m="1" x="2197"/>
        <item m="1" x="2284"/>
        <item m="1" x="2074"/>
        <item m="1" x="2108"/>
        <item m="1" x="2175"/>
        <item m="1" x="2265"/>
        <item m="1" x="2267"/>
        <item m="1" x="2270"/>
        <item m="1" x="2100"/>
        <item m="1" x="2333"/>
        <item m="1" x="4956"/>
        <item m="1" x="2069"/>
        <item m="1" x="2014"/>
        <item m="1" x="2083"/>
        <item m="1" x="2084"/>
        <item m="1" x="2077"/>
        <item m="1" x="2076"/>
        <item m="1" x="2885"/>
        <item m="1" x="2168"/>
        <item m="1" x="2005"/>
        <item m="1" x="2040"/>
        <item m="1" x="2052"/>
        <item x="1924"/>
        <item x="163"/>
        <item m="1" x="2018"/>
        <item m="1" x="2232"/>
        <item m="1" x="1999"/>
        <item m="1" x="2059"/>
        <item x="32"/>
        <item m="1" x="2324"/>
        <item m="1" x="2109"/>
        <item x="909"/>
        <item m="1" x="2087"/>
        <item x="658"/>
        <item m="1" x="2086"/>
        <item m="1" x="2029"/>
        <item m="1" x="4942"/>
        <item m="1" x="4958"/>
        <item m="1" x="4946"/>
        <item m="1" x="4943"/>
        <item x="223"/>
        <item m="1" x="2085"/>
        <item m="1" x="4957"/>
        <item m="1" x="2275"/>
        <item m="1" x="2302"/>
        <item m="1" x="1989"/>
        <item x="571"/>
        <item x="361"/>
        <item m="1" x="2245"/>
        <item m="1" x="2188"/>
        <item m="1" x="2110"/>
        <item m="1" x="2021"/>
        <item m="1" x="2237"/>
        <item m="1" x="2338"/>
        <item m="1" x="2288"/>
        <item m="1" x="2326"/>
        <item x="1378"/>
        <item m="1" x="2166"/>
        <item x="1330"/>
        <item m="1" x="2332"/>
        <item m="1" x="2045"/>
        <item m="1" x="4935"/>
        <item m="1" x="2191"/>
        <item m="1" x="2170"/>
        <item m="1" x="2092"/>
        <item m="1" x="2093"/>
        <item m="1" x="4931"/>
        <item m="1" x="4944"/>
        <item m="1" x="2071"/>
        <item m="1" x="4639"/>
        <item m="1" x="4950"/>
        <item m="1" x="2205"/>
        <item m="1" x="2263"/>
        <item m="1" x="2147"/>
        <item m="1" x="2223"/>
        <item m="1" x="2047"/>
        <item m="1" x="2125"/>
        <item m="1" x="2183"/>
        <item m="1" x="2318"/>
        <item x="358"/>
        <item m="1" x="2041"/>
        <item m="1" x="1985"/>
        <item m="1" x="1986"/>
        <item m="1" x="2012"/>
        <item m="1" x="2019"/>
        <item m="1" x="4939"/>
        <item m="1" x="2281"/>
        <item m="1" x="2119"/>
        <item m="1" x="2118"/>
        <item m="1" x="2039"/>
        <item m="1" x="1988"/>
        <item m="1" x="2008"/>
        <item m="1" x="2091"/>
        <item m="1" x="2022"/>
        <item m="1" x="2000"/>
        <item x="958"/>
        <item x="407"/>
        <item m="1" x="2292"/>
        <item m="1" x="2253"/>
        <item m="1" x="2291"/>
        <item m="1" x="2252"/>
        <item m="1" x="2251"/>
        <item m="1" x="2250"/>
        <item m="1" x="2254"/>
        <item m="1" x="2293"/>
        <item m="1" x="2255"/>
        <item x="1849"/>
        <item x="1772"/>
        <item m="1" x="2065"/>
        <item m="1" x="2206"/>
        <item m="1" x="2230"/>
        <item m="1" x="2306"/>
        <item m="1" x="2285"/>
        <item m="1" x="2276"/>
        <item m="1" x="2297"/>
        <item m="1" x="2294"/>
        <item m="1" x="2122"/>
        <item x="1812"/>
        <item m="1" x="2213"/>
        <item m="1" x="1993"/>
        <item m="1" x="2310"/>
        <item m="1" x="2309"/>
        <item m="1" x="2287"/>
        <item m="1" x="4065"/>
        <item m="1" x="2336"/>
        <item m="1" x="2335"/>
        <item m="1" x="2337"/>
        <item m="1" x="2334"/>
        <item m="1" x="2271"/>
        <item m="1" x="2301"/>
        <item m="1" x="2090"/>
        <item m="1" x="2140"/>
        <item m="1" x="2142"/>
        <item m="1" x="2144"/>
        <item m="1" x="2229"/>
        <item m="1" x="2277"/>
        <item m="1" x="2225"/>
        <item m="1" x="2296"/>
        <item m="1" x="2123"/>
        <item m="1" x="2299"/>
        <item m="1" x="2273"/>
        <item x="1768"/>
        <item x="1770"/>
        <item m="1" x="2195"/>
        <item m="1" x="2243"/>
        <item m="1" x="2163"/>
        <item m="1" x="2016"/>
        <item m="1" x="2258"/>
        <item m="1" x="2057"/>
        <item m="1" x="2152"/>
        <item m="1" x="2105"/>
        <item m="1" x="2054"/>
        <item m="1" x="1981"/>
        <item m="1" x="2006"/>
        <item m="1" x="4954"/>
        <item m="1" x="2096"/>
        <item m="1" x="2067"/>
        <item m="1" x="2097"/>
        <item m="1" x="2189"/>
        <item m="1" x="1987"/>
        <item m="1" x="2098"/>
        <item m="1" x="1984"/>
        <item m="1" x="2156"/>
        <item m="1" x="2161"/>
        <item m="1" x="2323"/>
        <item m="1" x="2149"/>
        <item m="1" x="2322"/>
        <item x="1883"/>
        <item x="136"/>
        <item m="1" x="2325"/>
        <item m="1" x="2130"/>
        <item m="1" x="2231"/>
        <item m="1" x="2239"/>
        <item x="1130"/>
        <item m="1" x="2058"/>
        <item m="1" x="2150"/>
        <item m="1" x="2023"/>
        <item m="1" x="2056"/>
        <item m="1" x="2103"/>
        <item m="1" x="2102"/>
        <item m="1" x="2088"/>
        <item m="1" x="2089"/>
        <item m="1" x="4937"/>
        <item m="1" x="2289"/>
        <item m="1" x="4932"/>
        <item x="1252"/>
        <item m="1" x="2298"/>
        <item m="1" x="2295"/>
        <item m="1" x="2224"/>
        <item m="1" x="2124"/>
        <item m="1" x="2218"/>
        <item m="1" x="2217"/>
        <item m="1" x="2080"/>
        <item m="1" x="2079"/>
        <item m="1" x="2081"/>
        <item x="315"/>
        <item m="1" x="4945"/>
        <item m="1" x="2264"/>
        <item m="1" x="2095"/>
        <item m="1" x="2219"/>
        <item x="121"/>
        <item m="1" x="1992"/>
        <item x="481"/>
        <item x="1155"/>
        <item m="1" x="2146"/>
        <item x="134"/>
        <item m="1" x="2185"/>
        <item m="1" x="2233"/>
        <item m="1" x="2321"/>
        <item m="1" x="4949"/>
        <item m="1" x="2269"/>
        <item m="1" x="2101"/>
        <item m="1" x="2208"/>
        <item m="1" x="2209"/>
        <item m="1" x="2262"/>
        <item m="1" x="2155"/>
        <item m="1" x="2160"/>
        <item m="1" x="2094"/>
        <item m="1" x="1991"/>
        <item m="1" x="2307"/>
        <item m="1" x="2073"/>
        <item m="1" x="2304"/>
        <item m="1" x="2308"/>
        <item m="1" x="2305"/>
        <item m="1" x="2159"/>
        <item m="1" x="2272"/>
        <item m="1" x="1990"/>
        <item m="1" x="2042"/>
        <item m="1" x="2044"/>
        <item m="1" x="2046"/>
        <item x="127"/>
        <item m="1" x="2038"/>
        <item m="1" x="2020"/>
        <item m="1" x="2260"/>
        <item m="1" x="2212"/>
        <item m="1" x="2013"/>
        <item m="1" x="2242"/>
        <item x="122"/>
        <item m="1" x="2111"/>
        <item m="1" x="2198"/>
        <item m="1" x="2112"/>
        <item x="1518"/>
        <item m="1" x="2113"/>
        <item m="1" x="2200"/>
        <item m="1" x="2114"/>
        <item m="1" x="2201"/>
        <item m="1" x="2202"/>
        <item m="1" x="2199"/>
        <item m="1" x="4948"/>
        <item x="323"/>
        <item m="1" x="2003"/>
        <item m="1" x="2009"/>
        <item m="1" x="2216"/>
        <item m="1" x="2215"/>
        <item m="1" x="2187"/>
        <item m="1" x="2104"/>
        <item m="1" x="2151"/>
        <item m="1" x="2055"/>
        <item m="1" x="2244"/>
        <item m="1" x="2317"/>
        <item m="1" x="2257"/>
        <item m="1" x="2256"/>
        <item m="1" x="2316"/>
        <item m="1" x="4953"/>
        <item x="20"/>
        <item x="791"/>
        <item m="1" x="2339"/>
        <item m="1" x="2340"/>
        <item m="1" x="2343"/>
        <item m="1" x="2342"/>
        <item m="1" x="2341"/>
        <item x="186"/>
        <item m="1" x="4929"/>
        <item m="1" x="2344"/>
        <item m="1" x="2345"/>
        <item m="1" x="2346"/>
        <item m="1" x="4928"/>
        <item x="194"/>
        <item m="1" x="2347"/>
        <item m="1" x="2348"/>
        <item m="1" x="2351"/>
        <item m="1" x="2352"/>
        <item m="1" x="2353"/>
        <item m="1" x="2354"/>
        <item m="1" x="2355"/>
        <item m="1" x="2350"/>
        <item m="1" x="2357"/>
        <item x="1872"/>
        <item m="1" x="2358"/>
        <item x="1236"/>
        <item x="943"/>
        <item x="1157"/>
        <item m="1" x="2359"/>
        <item m="1" x="2360"/>
        <item x="552"/>
        <item x="310"/>
        <item x="42"/>
        <item x="1587"/>
        <item m="1" x="2356"/>
        <item m="1" x="2349"/>
        <item x="534"/>
        <item x="189"/>
        <item x="582"/>
        <item m="1" x="2361"/>
        <item m="1" x="2362"/>
        <item x="95"/>
        <item m="1" x="2363"/>
        <item m="1" x="2364"/>
        <item m="1" x="2365"/>
        <item m="1" x="2366"/>
        <item m="1" x="2367"/>
        <item m="1" x="4927"/>
        <item x="747"/>
        <item m="1" x="2369"/>
        <item m="1" x="2370"/>
        <item x="97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4837"/>
        <item m="1" x="2386"/>
        <item m="1" x="2368"/>
        <item m="1" x="2371"/>
        <item x="911"/>
        <item m="1" x="2387"/>
        <item m="1" x="2388"/>
        <item x="1402"/>
        <item m="1" x="2393"/>
        <item m="1" x="2394"/>
        <item x="591"/>
        <item m="1" x="4926"/>
        <item x="1409"/>
        <item m="1" x="2385"/>
        <item m="1" x="2389"/>
        <item m="1" x="2390"/>
        <item m="1" x="2391"/>
        <item m="1" x="2372"/>
        <item x="294"/>
        <item x="1475"/>
        <item x="647"/>
        <item x="648"/>
        <item x="247"/>
        <item m="1" x="2392"/>
        <item m="1" x="2131"/>
        <item m="1" x="2132"/>
        <item m="1" x="2133"/>
        <item x="1773"/>
        <item m="1" x="2134"/>
        <item x="86"/>
        <item x="88"/>
        <item x="89"/>
        <item x="90"/>
        <item x="87"/>
        <item x="422"/>
        <item x="577"/>
        <item x="55"/>
        <item m="1" x="1974"/>
        <item x="1489"/>
        <item m="1" x="1969"/>
        <item m="1" x="1970"/>
        <item m="1" x="1971"/>
        <item m="1" x="1972"/>
        <item m="1" x="1973"/>
        <item x="0"/>
        <item m="1" x="1967"/>
        <item m="1" x="1968"/>
        <item m="1" x="2060"/>
        <item m="1" x="2061"/>
        <item m="1" x="2062"/>
        <item m="1" x="2063"/>
        <item m="1" x="2064"/>
        <item x="36"/>
        <item m="1" x="2051"/>
        <item m="1" x="1998"/>
        <item m="1" x="2050"/>
        <item m="1" x="2048"/>
        <item m="1" x="2049"/>
        <item m="1" x="2027"/>
        <item m="1" x="2028"/>
        <item m="1" x="2030"/>
        <item m="1" x="2031"/>
        <item m="1" x="2032"/>
        <item m="1" x="2033"/>
        <item m="1" x="2034"/>
        <item m="1" x="2035"/>
        <item m="1" x="2036"/>
        <item m="1" x="2024"/>
        <item m="1" x="1976"/>
        <item m="1" x="2025"/>
        <item m="1" x="2002"/>
        <item m="1" x="1994"/>
        <item m="1" x="1995"/>
        <item m="1" x="1996"/>
        <item m="1" x="1997"/>
        <item m="1" x="1982"/>
        <item m="1" x="1980"/>
        <item m="1" x="1977"/>
        <item m="1" x="2398"/>
        <item m="1" x="2399"/>
        <item x="413"/>
        <item m="1" x="2396"/>
        <item x="450"/>
        <item m="1" x="2397"/>
        <item m="1" x="2400"/>
        <item x="1918"/>
        <item m="1" x="2401"/>
        <item m="1" x="2402"/>
        <item m="1" x="2395"/>
        <item m="1" x="2421"/>
        <item x="1477"/>
        <item m="1" x="2403"/>
        <item m="1" x="2404"/>
        <item m="1" x="2405"/>
        <item m="1" x="4924"/>
        <item m="1" x="4925"/>
        <item m="1" x="2408"/>
        <item m="1" x="4919"/>
        <item m="1" x="4920"/>
        <item m="1" x="4921"/>
        <item m="1" x="4922"/>
        <item m="1" x="4923"/>
        <item m="1" x="2406"/>
        <item m="1" x="2407"/>
        <item m="1" x="4914"/>
        <item m="1" x="4915"/>
        <item m="1" x="4916"/>
        <item m="1" x="4917"/>
        <item m="1" x="491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x="137"/>
        <item m="1" x="2419"/>
        <item m="1" x="3607"/>
        <item m="1" x="2418"/>
        <item x="895"/>
        <item m="1" x="2422"/>
        <item m="1" x="2420"/>
        <item m="1" x="2428"/>
        <item x="313"/>
        <item x="837"/>
        <item x="1520"/>
        <item x="471"/>
        <item m="1" x="2423"/>
        <item m="1" x="2424"/>
        <item m="1" x="2425"/>
        <item x="475"/>
        <item m="1" x="2426"/>
        <item m="1" x="2427"/>
        <item m="1" x="2429"/>
        <item m="1" x="4913"/>
        <item m="1" x="2431"/>
        <item m="1" x="2430"/>
        <item m="1" x="2440"/>
        <item m="1" x="2441"/>
        <item m="1" x="4396"/>
        <item x="573"/>
        <item m="1" x="2439"/>
        <item m="1" x="2442"/>
        <item m="1" x="2432"/>
        <item m="1" x="2433"/>
        <item m="1" x="2434"/>
        <item m="1" x="2435"/>
        <item m="1" x="2436"/>
        <item x="983"/>
        <item m="1" x="2437"/>
        <item m="1" x="2438"/>
        <item m="1" x="2462"/>
        <item m="1" x="2460"/>
        <item x="110"/>
        <item x="272"/>
        <item m="1" x="2451"/>
        <item m="1" x="2452"/>
        <item x="1037"/>
        <item m="1" x="2453"/>
        <item x="124"/>
        <item m="1" x="2454"/>
        <item x="1528"/>
        <item m="1" x="2456"/>
        <item m="1" x="2457"/>
        <item m="1" x="2458"/>
        <item m="1" x="2459"/>
        <item m="1" x="2455"/>
        <item m="1" x="4886"/>
        <item m="1" x="2444"/>
        <item m="1" x="2445"/>
        <item m="1" x="2446"/>
        <item m="1" x="2447"/>
        <item m="1" x="2448"/>
        <item m="1" x="2449"/>
        <item m="1" x="2463"/>
        <item m="1" x="2461"/>
        <item m="1" x="2465"/>
        <item m="1" x="4912"/>
        <item m="1" x="2450"/>
        <item m="1" x="2443"/>
        <item m="1" x="2464"/>
        <item m="1" x="2466"/>
        <item x="839"/>
        <item m="1" x="2472"/>
        <item m="1" x="4909"/>
        <item m="1" x="4910"/>
        <item m="1" x="4911"/>
        <item m="1" x="3118"/>
        <item m="1" x="2471"/>
        <item m="1" x="2467"/>
        <item m="1" x="2468"/>
        <item m="1" x="2469"/>
        <item m="1" x="2470"/>
        <item m="1" x="2477"/>
        <item m="1" x="2473"/>
        <item m="1" x="2474"/>
        <item m="1" x="2475"/>
        <item m="1" x="2476"/>
        <item m="1" x="2485"/>
        <item m="1" x="2478"/>
        <item m="1" x="2479"/>
        <item m="1" x="2480"/>
        <item m="1" x="2481"/>
        <item m="1" x="2482"/>
        <item m="1" x="2483"/>
        <item m="1" x="2484"/>
        <item m="1" x="2495"/>
        <item m="1" x="2486"/>
        <item m="1" x="2487"/>
        <item x="1779"/>
        <item m="1" x="3604"/>
        <item m="1" x="2489"/>
        <item m="1" x="2490"/>
        <item x="1426"/>
        <item x="1427"/>
        <item m="1" x="2491"/>
        <item m="1" x="4908"/>
        <item x="21"/>
        <item x="22"/>
        <item m="1" x="2492"/>
        <item m="1" x="2493"/>
        <item x="1422"/>
        <item x="1423"/>
        <item x="1909"/>
        <item x="1787"/>
        <item x="1432"/>
        <item x="1424"/>
        <item m="1" x="2496"/>
        <item m="1" x="2488"/>
        <item m="1" x="2494"/>
        <item m="1" x="2497"/>
        <item m="1" x="2498"/>
        <item m="1" x="2513"/>
        <item m="1" x="2502"/>
        <item m="1" x="2503"/>
        <item m="1" x="2504"/>
        <item m="1" x="2505"/>
        <item m="1" x="2506"/>
        <item m="1" x="2507"/>
        <item m="1" x="2508"/>
        <item m="1" x="2509"/>
        <item x="113"/>
        <item x="111"/>
        <item m="1" x="2511"/>
        <item m="1" x="2512"/>
        <item m="1" x="2514"/>
        <item m="1" x="2520"/>
        <item m="1" x="2521"/>
        <item m="1" x="2522"/>
        <item m="1" x="4903"/>
        <item m="1" x="4904"/>
        <item m="1" x="4905"/>
        <item m="1" x="4906"/>
        <item m="1" x="4907"/>
        <item m="1" x="2523"/>
        <item m="1" x="2515"/>
        <item m="1" x="2516"/>
        <item m="1" x="2517"/>
        <item m="1" x="2518"/>
        <item m="1" x="2519"/>
        <item m="1" x="2499"/>
        <item m="1" x="2510"/>
        <item x="434"/>
        <item m="1" x="2500"/>
        <item m="1" x="2501"/>
        <item x="538"/>
        <item x="1540"/>
        <item m="1" x="4902"/>
        <item m="1" x="4901"/>
        <item m="1" x="2524"/>
        <item m="1" x="2549"/>
        <item m="1" x="2533"/>
        <item m="1" x="2534"/>
        <item m="1" x="2535"/>
        <item x="373"/>
        <item m="1" x="2536"/>
        <item m="1" x="2537"/>
        <item m="1" x="2538"/>
        <item m="1" x="4900"/>
        <item m="1" x="2558"/>
        <item m="1" x="2539"/>
        <item m="1" x="2543"/>
        <item m="1" x="2544"/>
        <item m="1" x="2545"/>
        <item m="1" x="2546"/>
        <item m="1" x="2547"/>
        <item m="1" x="2525"/>
        <item m="1" x="2526"/>
        <item m="1" x="2527"/>
        <item m="1" x="2528"/>
        <item m="1" x="2529"/>
        <item m="1" x="2548"/>
        <item m="1" x="2540"/>
        <item m="1" x="2541"/>
        <item m="1" x="2542"/>
        <item x="306"/>
        <item m="1" x="2530"/>
        <item m="1" x="2531"/>
        <item m="1" x="2532"/>
        <item m="1" x="2552"/>
        <item m="1" x="2553"/>
        <item m="1" x="2554"/>
        <item m="1" x="2555"/>
        <item m="1" x="2556"/>
        <item m="1" x="2557"/>
        <item m="1" x="2559"/>
        <item m="1" x="2560"/>
        <item m="1" x="3277"/>
        <item m="1" x="3117"/>
        <item m="1" x="2561"/>
        <item x="1527"/>
        <item x="123"/>
        <item x="1529"/>
        <item m="1" x="2550"/>
        <item m="1" x="2551"/>
        <item m="1" x="2572"/>
        <item m="1" x="2562"/>
        <item m="1" x="2563"/>
        <item x="861"/>
        <item m="1" x="2564"/>
        <item m="1" x="2565"/>
        <item m="1" x="2566"/>
        <item m="1" x="2567"/>
        <item m="1" x="2568"/>
        <item m="1" x="2586"/>
        <item m="1" x="2587"/>
        <item m="1" x="2588"/>
        <item m="1" x="2589"/>
        <item m="1" x="2590"/>
        <item m="1" x="2591"/>
        <item m="1" x="2569"/>
        <item m="1" x="2570"/>
        <item m="1" x="2571"/>
        <item m="1" x="2584"/>
        <item m="1" x="2585"/>
        <item x="309"/>
        <item m="1" x="2592"/>
        <item m="1" x="2593"/>
        <item m="1" x="2594"/>
        <item m="1" x="2595"/>
        <item x="556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96"/>
        <item m="1" x="2603"/>
        <item m="1" x="2597"/>
        <item x="1326"/>
        <item m="1" x="2598"/>
        <item m="1" x="2599"/>
        <item m="1" x="2600"/>
        <item m="1" x="2601"/>
        <item m="1" x="2602"/>
        <item x="600"/>
        <item x="166"/>
        <item x="1697"/>
        <item x="116"/>
        <item x="16"/>
        <item x="7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x="1603"/>
        <item m="1" x="2613"/>
        <item m="1" x="2617"/>
        <item m="1" x="2614"/>
        <item m="1" x="2615"/>
        <item m="1" x="2616"/>
        <item x="321"/>
        <item x="193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31"/>
        <item m="1" x="2632"/>
        <item m="1" x="2633"/>
        <item m="1" x="2634"/>
        <item m="1" x="2635"/>
        <item m="1" x="2627"/>
        <item x="1699"/>
        <item x="549"/>
        <item x="1642"/>
        <item x="1698"/>
        <item m="1" x="2628"/>
        <item m="1" x="2629"/>
        <item x="314"/>
        <item x="841"/>
        <item m="1" x="2630"/>
        <item m="1" x="2652"/>
        <item m="1" x="2653"/>
        <item m="1" x="2654"/>
        <item m="1" x="2655"/>
        <item m="1" x="2656"/>
        <item m="1" x="2646"/>
        <item m="1" x="2647"/>
        <item m="1" x="2648"/>
        <item m="1" x="2649"/>
        <item m="1" x="2650"/>
        <item m="1" x="2651"/>
        <item x="1038"/>
        <item x="1534"/>
        <item x="560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57"/>
        <item m="1" x="2658"/>
        <item m="1" x="4899"/>
        <item m="1" x="2659"/>
        <item m="1" x="2660"/>
        <item m="1" x="2661"/>
        <item m="1" x="2662"/>
        <item m="1" x="4897"/>
        <item m="1" x="4898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4"/>
        <item m="1" x="2675"/>
        <item m="1" x="2676"/>
        <item m="1" x="2677"/>
        <item m="1" x="2678"/>
        <item m="1" x="2679"/>
        <item m="1" x="2672"/>
        <item m="1" x="2673"/>
        <item m="1" x="2680"/>
        <item x="104"/>
        <item m="1" x="2681"/>
        <item m="1" x="4896"/>
        <item m="1" x="4895"/>
        <item m="1" x="2682"/>
        <item m="1" x="2683"/>
        <item m="1" x="2693"/>
        <item m="1" x="2694"/>
        <item m="1" x="2695"/>
        <item m="1" x="2696"/>
        <item x="200"/>
        <item m="1" x="2697"/>
        <item m="1" x="2692"/>
        <item m="1" x="2698"/>
        <item m="1" x="2699"/>
        <item m="1" x="2700"/>
        <item x="46"/>
        <item x="348"/>
        <item m="1" x="2684"/>
        <item x="50"/>
        <item m="1" x="2685"/>
        <item m="1" x="4834"/>
        <item x="53"/>
        <item m="1" x="2686"/>
        <item x="52"/>
        <item m="1" x="2687"/>
        <item m="1" x="2688"/>
        <item m="1" x="2689"/>
        <item x="49"/>
        <item x="48"/>
        <item x="1932"/>
        <item m="1" x="2690"/>
        <item m="1" x="2701"/>
        <item m="1" x="2702"/>
        <item m="1" x="2691"/>
        <item m="1" x="2707"/>
        <item m="1" x="2708"/>
        <item m="1" x="2709"/>
        <item m="1" x="2703"/>
        <item m="1" x="2704"/>
        <item m="1" x="2705"/>
        <item m="1" x="2706"/>
        <item x="1064"/>
        <item x="1060"/>
        <item x="800"/>
        <item x="1062"/>
        <item m="1" x="2710"/>
        <item m="1" x="2711"/>
        <item m="1" x="2712"/>
        <item m="1" x="2715"/>
        <item m="1" x="2716"/>
        <item m="1" x="2717"/>
        <item m="1" x="2718"/>
        <item m="1" x="2719"/>
        <item m="1" x="2720"/>
        <item m="1" x="2721"/>
        <item m="1" x="2722"/>
        <item x="1917"/>
        <item m="1" x="2723"/>
        <item m="1" x="2724"/>
        <item m="1" x="2725"/>
        <item m="1" x="2726"/>
        <item m="1" x="2727"/>
        <item m="1" x="2728"/>
        <item m="1" x="2729"/>
        <item m="1" x="2713"/>
        <item m="1" x="2714"/>
        <item x="112"/>
        <item m="1" x="2733"/>
        <item m="1" x="2734"/>
        <item m="1" x="2730"/>
        <item m="1" x="2731"/>
        <item m="1" x="2732"/>
        <item m="1" x="2735"/>
        <item m="1" x="2736"/>
        <item m="1" x="2737"/>
        <item m="1" x="2738"/>
        <item m="1" x="2739"/>
        <item m="1" x="2740"/>
        <item m="1" x="2741"/>
        <item m="1" x="2749"/>
        <item m="1" x="2750"/>
        <item m="1" x="2751"/>
        <item x="23"/>
        <item x="503"/>
        <item m="1" x="2742"/>
        <item x="60"/>
        <item x="741"/>
        <item x="1066"/>
        <item m="1" x="2743"/>
        <item x="1882"/>
        <item x="414"/>
        <item x="510"/>
        <item m="1" x="2744"/>
        <item m="1" x="2745"/>
        <item m="1" x="2746"/>
        <item m="1" x="2747"/>
        <item m="1" x="2748"/>
        <item m="1" x="2752"/>
        <item m="1" x="2754"/>
        <item m="1" x="4893"/>
        <item m="1" x="2755"/>
        <item m="1" x="2769"/>
        <item x="629"/>
        <item x="141"/>
        <item m="1" x="2756"/>
        <item x="139"/>
        <item m="1" x="2759"/>
        <item m="1" x="2760"/>
        <item m="1" x="2761"/>
        <item m="1" x="2762"/>
        <item x="105"/>
        <item m="1" x="2763"/>
        <item m="1" x="2764"/>
        <item m="1" x="2765"/>
        <item m="1" x="2766"/>
        <item m="1" x="2767"/>
        <item m="1" x="2768"/>
        <item m="1" x="2758"/>
        <item x="504"/>
        <item m="1" x="2757"/>
        <item x="1825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4894"/>
        <item m="1" x="2788"/>
        <item m="1" x="2789"/>
        <item m="1" x="2790"/>
        <item x="1674"/>
        <item m="1" x="2791"/>
        <item m="1" x="2792"/>
        <item m="1" x="2793"/>
        <item x="505"/>
        <item x="59"/>
        <item m="1" x="2787"/>
        <item m="1" x="2794"/>
        <item m="1" x="2753"/>
        <item m="1" x="2802"/>
        <item m="1" x="2801"/>
        <item m="1" x="2805"/>
        <item m="1" x="2795"/>
        <item m="1" x="2796"/>
        <item m="1" x="2803"/>
        <item m="1" x="2804"/>
        <item x="697"/>
        <item m="1" x="4892"/>
        <item m="1" x="2797"/>
        <item m="1" x="2798"/>
        <item m="1" x="2799"/>
        <item m="1" x="2800"/>
        <item m="1" x="2816"/>
        <item m="1" x="2817"/>
        <item x="154"/>
        <item m="1" x="2818"/>
        <item m="1" x="2819"/>
        <item x="1005"/>
        <item x="155"/>
        <item x="156"/>
        <item x="159"/>
        <item x="158"/>
        <item x="160"/>
        <item x="1004"/>
        <item m="1" x="2807"/>
        <item x="404"/>
        <item m="1" x="2808"/>
        <item m="1" x="2809"/>
        <item m="1" x="2810"/>
        <item m="1" x="2811"/>
        <item m="1" x="2812"/>
        <item m="1" x="2813"/>
        <item m="1" x="2814"/>
        <item m="1" x="2815"/>
        <item m="1" x="2806"/>
        <item m="1" x="2823"/>
        <item m="1" x="2820"/>
        <item m="1" x="2822"/>
        <item m="1" x="4891"/>
        <item m="1" x="2821"/>
        <item m="1" x="2824"/>
        <item m="1" x="2835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x="863"/>
        <item m="1" x="2834"/>
        <item m="1" x="2836"/>
        <item m="1" x="2837"/>
        <item m="1" x="2838"/>
        <item m="1" x="2839"/>
        <item m="1" x="2840"/>
        <item x="1233"/>
        <item m="1" x="2841"/>
        <item m="1" x="2848"/>
        <item m="1" x="2846"/>
        <item m="1" x="2847"/>
        <item m="1" x="4890"/>
        <item m="1" x="2842"/>
        <item m="1" x="2843"/>
        <item m="1" x="2844"/>
        <item m="1" x="2845"/>
        <item m="1" x="2851"/>
        <item m="1" x="2852"/>
        <item m="1" x="4889"/>
        <item m="1" x="2849"/>
        <item m="1" x="2850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5"/>
        <item m="1" x="2866"/>
        <item m="1" x="2867"/>
        <item m="1" x="2868"/>
        <item m="1" x="2869"/>
        <item m="1" x="2870"/>
        <item m="1" x="2871"/>
        <item m="1" x="2864"/>
        <item x="787"/>
        <item x="1499"/>
        <item m="1" x="2880"/>
        <item m="1" x="2874"/>
        <item m="1" x="2878"/>
        <item x="142"/>
        <item m="1" x="2872"/>
        <item m="1" x="2873"/>
        <item m="1" x="2881"/>
        <item m="1" x="2882"/>
        <item x="222"/>
        <item x="1215"/>
        <item m="1" x="2883"/>
        <item x="790"/>
        <item m="1" x="2884"/>
        <item m="1" x="2887"/>
        <item m="1" x="2888"/>
        <item m="1" x="2875"/>
        <item m="1" x="2876"/>
        <item m="1" x="2877"/>
        <item m="1" x="2879"/>
        <item m="1" x="2889"/>
        <item m="1" x="2890"/>
        <item m="1" x="2891"/>
        <item m="1" x="2894"/>
        <item m="1" x="2895"/>
        <item m="1" x="2896"/>
        <item m="1" x="2897"/>
        <item m="1" x="2898"/>
        <item m="1" x="2899"/>
        <item m="1" x="2900"/>
        <item m="1" x="2892"/>
        <item m="1" x="2893"/>
        <item m="1" x="2902"/>
        <item m="1" x="2903"/>
        <item m="1" x="2904"/>
        <item x="1327"/>
        <item m="1" x="2901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x="820"/>
        <item m="1" x="2924"/>
        <item m="1" x="2925"/>
        <item m="1" x="2926"/>
        <item x="810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9"/>
        <item m="1" x="2936"/>
        <item m="1" x="2937"/>
        <item m="1" x="2938"/>
        <item m="1" x="2940"/>
        <item x="1121"/>
        <item m="1" x="2952"/>
        <item m="1" x="2953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x="39"/>
        <item m="1" x="2954"/>
        <item m="1" x="295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2965"/>
        <item m="1" x="2997"/>
        <item m="1" x="2998"/>
        <item m="1" x="2999"/>
        <item m="1" x="3000"/>
        <item m="1" x="3001"/>
        <item m="1" x="3002"/>
        <item m="1" x="2959"/>
        <item m="1" x="2960"/>
        <item m="1" x="2961"/>
        <item m="1" x="2962"/>
        <item x="865"/>
        <item m="1" x="2963"/>
        <item m="1" x="2964"/>
        <item x="1225"/>
        <item m="1" x="3003"/>
        <item m="1" x="3004"/>
        <item m="1" x="3005"/>
        <item m="1" x="2958"/>
        <item m="1" x="2966"/>
        <item m="1" x="2967"/>
        <item m="1" x="4882"/>
        <item m="1" x="2968"/>
        <item m="1" x="2969"/>
        <item m="1" x="2970"/>
        <item m="1" x="2971"/>
        <item m="1" x="2990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4883"/>
        <item m="1" x="4884"/>
        <item m="1" x="2987"/>
        <item m="1" x="2988"/>
        <item m="1" x="2989"/>
        <item m="1" x="2991"/>
        <item m="1" x="2992"/>
        <item m="1" x="2993"/>
        <item m="1" x="2994"/>
        <item m="1" x="2995"/>
        <item m="1" x="2996"/>
        <item m="1" x="2956"/>
        <item m="1" x="2957"/>
        <item x="722"/>
        <item x="724"/>
        <item m="1" x="3018"/>
        <item m="1" x="3019"/>
        <item m="1" x="3020"/>
        <item x="723"/>
        <item m="1" x="3040"/>
        <item m="1" x="3041"/>
        <item m="1" x="3042"/>
        <item m="1" x="3043"/>
        <item m="1" x="3044"/>
        <item m="1" x="3045"/>
        <item m="1" x="3029"/>
        <item m="1" x="3027"/>
        <item m="1" x="3028"/>
        <item x="56"/>
        <item m="1" x="3030"/>
        <item x="590"/>
        <item x="1001"/>
        <item m="1" x="3031"/>
        <item x="999"/>
        <item x="1262"/>
        <item m="1" x="2972"/>
        <item m="1" x="3032"/>
        <item m="1" x="3033"/>
        <item m="1" x="3034"/>
        <item m="1" x="3039"/>
        <item m="1" x="3035"/>
        <item m="1" x="3036"/>
        <item m="1" x="3037"/>
        <item m="1" x="3038"/>
        <item m="1" x="4888"/>
        <item m="1" x="4887"/>
        <item m="1" x="3021"/>
        <item m="1" x="3022"/>
        <item m="1" x="3023"/>
        <item m="1" x="3024"/>
        <item m="1" x="3025"/>
        <item m="1" x="3026"/>
        <item m="1" x="3062"/>
        <item m="1" x="3063"/>
        <item m="1" x="3064"/>
        <item m="1" x="3065"/>
        <item x="295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78"/>
        <item m="1" x="3070"/>
        <item m="1" x="3071"/>
        <item m="1" x="3072"/>
        <item m="1" x="3073"/>
        <item m="1" x="3074"/>
        <item m="1" x="3066"/>
        <item m="1" x="3067"/>
        <item m="1" x="3077"/>
        <item m="1" x="3061"/>
        <item x="94"/>
        <item x="811"/>
        <item m="1" x="3046"/>
        <item m="1" x="3048"/>
        <item m="1" x="3047"/>
        <item m="1" x="3068"/>
        <item m="1" x="3069"/>
        <item m="1" x="3075"/>
        <item m="1" x="3076"/>
        <item m="1" x="3084"/>
        <item m="1" x="3079"/>
        <item m="1" x="3083"/>
        <item m="1" x="3085"/>
        <item m="1" x="3086"/>
        <item m="1" x="3080"/>
        <item m="1" x="3081"/>
        <item m="1" x="3082"/>
        <item m="1" x="3108"/>
        <item m="1" x="3113"/>
        <item m="1" x="3114"/>
        <item m="1" x="3115"/>
        <item m="1" x="3088"/>
        <item m="1" x="3089"/>
        <item m="1" x="3090"/>
        <item m="1" x="3091"/>
        <item m="1" x="3092"/>
        <item m="1" x="3093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11"/>
        <item m="1" x="3112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094"/>
        <item m="1" x="3095"/>
        <item m="1" x="3164"/>
        <item m="1" x="3165"/>
        <item m="1" x="3167"/>
        <item m="1" x="3116"/>
        <item m="1" x="3109"/>
        <item m="1" x="4885"/>
        <item m="1" x="3110"/>
        <item m="1" x="3137"/>
        <item m="1" x="3138"/>
        <item m="1" x="3139"/>
        <item m="1" x="3140"/>
        <item m="1" x="3141"/>
        <item m="1" x="3142"/>
        <item m="1" x="3143"/>
        <item m="1" x="3144"/>
        <item m="1" x="3136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8"/>
        <item m="1" x="3166"/>
        <item m="1" x="3131"/>
        <item m="1" x="3132"/>
        <item m="1" x="3133"/>
        <item m="1" x="3134"/>
        <item m="1" x="3135"/>
        <item m="1" x="3169"/>
        <item m="1" x="3177"/>
        <item m="1" x="3178"/>
        <item m="1" x="3179"/>
        <item m="1" x="3180"/>
        <item m="1" x="3181"/>
        <item m="1" x="3176"/>
        <item m="1" x="3170"/>
        <item m="1" x="3171"/>
        <item m="1" x="3172"/>
        <item m="1" x="3173"/>
        <item m="1" x="3174"/>
        <item m="1" x="3175"/>
        <item m="1" x="3183"/>
        <item m="1" x="3182"/>
        <item m="1" x="3184"/>
        <item m="1" x="3185"/>
        <item x="69"/>
        <item m="1" x="3198"/>
        <item m="1" x="3186"/>
        <item m="1" x="3187"/>
        <item m="1" x="3188"/>
        <item x="115"/>
        <item x="561"/>
        <item m="1" x="3190"/>
        <item m="1" x="3191"/>
        <item x="596"/>
        <item m="1" x="3192"/>
        <item x="256"/>
        <item x="257"/>
        <item m="1" x="3193"/>
        <item m="1" x="3194"/>
        <item m="1" x="3195"/>
        <item m="1" x="3196"/>
        <item m="1" x="3197"/>
        <item m="1" x="4881"/>
        <item m="1" x="3215"/>
        <item m="1" x="3216"/>
        <item m="1" x="3270"/>
        <item m="1" x="3209"/>
        <item m="1" x="3210"/>
        <item m="1" x="3211"/>
        <item m="1" x="3212"/>
        <item m="1" x="3213"/>
        <item m="1" x="3214"/>
        <item m="1" x="3217"/>
        <item m="1" x="3218"/>
        <item m="1" x="3204"/>
        <item m="1" x="3205"/>
        <item m="1" x="3206"/>
        <item m="1" x="3207"/>
        <item m="1" x="3208"/>
        <item m="1" x="3220"/>
        <item m="1" x="3199"/>
        <item m="1" x="3200"/>
        <item m="1" x="3201"/>
        <item m="1" x="3202"/>
        <item m="1" x="3203"/>
        <item m="1" x="3219"/>
        <item m="1" x="3221"/>
        <item m="1" x="3222"/>
        <item m="1" x="3225"/>
        <item m="1" x="3226"/>
        <item m="1" x="3227"/>
        <item x="695"/>
        <item m="1" x="3223"/>
        <item x="468"/>
        <item x="47"/>
        <item m="1" x="3481"/>
        <item m="1" x="4877"/>
        <item m="1" x="4880"/>
        <item m="1" x="4879"/>
        <item m="1" x="3228"/>
        <item m="1" x="4878"/>
        <item m="1" x="3224"/>
        <item m="1" x="3229"/>
        <item m="1" x="3230"/>
        <item m="1" x="4876"/>
        <item m="1" x="3232"/>
        <item m="1" x="3618"/>
        <item m="1" x="3087"/>
        <item m="1" x="3233"/>
        <item m="1" x="3234"/>
        <item m="1" x="3235"/>
        <item m="1" x="3236"/>
        <item m="1" x="3237"/>
        <item m="1" x="3238"/>
        <item m="1" x="3239"/>
        <item m="1" x="3240"/>
        <item m="1" x="3242"/>
        <item m="1" x="3243"/>
        <item m="1" x="3342"/>
        <item m="1" x="3241"/>
        <item x="1018"/>
        <item m="1" x="3249"/>
        <item m="1" x="3250"/>
        <item m="1" x="3251"/>
        <item m="1" x="3244"/>
        <item m="1" x="3245"/>
        <item m="1" x="3246"/>
        <item m="1" x="3247"/>
        <item m="1" x="3248"/>
        <item m="1" x="3252"/>
        <item m="1" x="3253"/>
        <item x="1124"/>
        <item x="109"/>
        <item m="1" x="3254"/>
        <item x="301"/>
        <item x="225"/>
        <item m="1" x="3255"/>
        <item m="1" x="3256"/>
        <item m="1" x="3257"/>
        <item m="1" x="3258"/>
        <item m="1" x="3259"/>
        <item m="1" x="3260"/>
        <item x="318"/>
        <item m="1" x="3261"/>
        <item x="319"/>
        <item m="1" x="3262"/>
        <item m="1" x="3263"/>
        <item m="1" x="3264"/>
        <item m="1" x="3265"/>
        <item m="1" x="3271"/>
        <item m="1" x="3272"/>
        <item m="1" x="3273"/>
        <item m="1" x="3274"/>
        <item m="1" x="3275"/>
        <item m="1" x="3276"/>
        <item m="1" x="3266"/>
        <item m="1" x="3267"/>
        <item m="1" x="3268"/>
        <item m="1" x="3269"/>
        <item m="1" x="3279"/>
        <item m="1" x="3280"/>
        <item m="1" x="3281"/>
        <item m="1" x="3282"/>
        <item m="1" x="3283"/>
        <item m="1" x="3287"/>
        <item m="1" x="3288"/>
        <item m="1" x="3289"/>
        <item m="1" x="3284"/>
        <item m="1" x="3285"/>
        <item x="789"/>
        <item m="1" x="3286"/>
        <item m="1" x="3290"/>
        <item x="1766"/>
        <item m="1" x="3291"/>
        <item x="424"/>
        <item x="423"/>
        <item m="1" x="3292"/>
        <item m="1" x="3293"/>
        <item m="1" x="3294"/>
        <item m="1" x="3300"/>
        <item m="1" x="3278"/>
        <item m="1" x="3297"/>
        <item m="1" x="3295"/>
        <item m="1" x="3296"/>
        <item m="1" x="3298"/>
        <item m="1" x="3299"/>
        <item m="1" x="3306"/>
        <item m="1" x="3302"/>
        <item m="1" x="3303"/>
        <item m="1" x="3304"/>
        <item m="1" x="3305"/>
        <item m="1" x="3307"/>
        <item m="1" x="3301"/>
        <item m="1" x="3309"/>
        <item m="1" x="3308"/>
        <item x="344"/>
        <item m="1" x="3333"/>
        <item m="1" x="3319"/>
        <item m="1" x="3320"/>
        <item m="1" x="3321"/>
        <item m="1" x="3322"/>
        <item m="1" x="3323"/>
        <item m="1" x="3324"/>
        <item m="1" x="3326"/>
        <item m="1" x="3327"/>
        <item m="1" x="3328"/>
        <item m="1" x="3329"/>
        <item m="1" x="3330"/>
        <item m="1" x="3331"/>
        <item m="1" x="3325"/>
        <item m="1" x="3318"/>
        <item m="1" x="3332"/>
        <item m="1" x="3310"/>
        <item m="1" x="3334"/>
        <item m="1" x="3311"/>
        <item x="1888"/>
        <item m="1" x="3312"/>
        <item m="1" x="3313"/>
        <item m="1" x="3314"/>
        <item m="1" x="3315"/>
        <item x="96"/>
        <item x="98"/>
        <item m="1" x="3316"/>
        <item m="1" x="3317"/>
        <item x="1068"/>
        <item x="1400"/>
        <item x="61"/>
        <item m="1" x="3335"/>
        <item m="1" x="3336"/>
        <item m="1" x="3337"/>
        <item m="1" x="3343"/>
        <item m="1" x="3339"/>
        <item m="1" x="3340"/>
        <item m="1" x="3338"/>
        <item m="1" x="3341"/>
        <item m="1" x="3344"/>
        <item m="1" x="3345"/>
        <item x="1638"/>
        <item m="1" x="3346"/>
        <item m="1" x="3347"/>
        <item m="1" x="3348"/>
        <item m="1" x="3350"/>
        <item m="1" x="3349"/>
        <item m="1" x="3351"/>
        <item m="1" x="3364"/>
        <item m="1" x="3365"/>
        <item m="1" x="3361"/>
        <item m="1" x="3362"/>
        <item m="1" x="3363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74"/>
        <item m="1" x="3375"/>
        <item m="1" x="3376"/>
        <item x="744"/>
        <item m="1" x="3369"/>
        <item m="1" x="3370"/>
        <item m="1" x="3371"/>
        <item m="1" x="3372"/>
        <item m="1" x="3373"/>
        <item m="1" x="3384"/>
        <item m="1" x="3381"/>
        <item m="1" x="1940"/>
        <item m="1" x="3378"/>
        <item m="1" x="3382"/>
        <item m="1" x="3383"/>
        <item m="1" x="3380"/>
        <item m="1" x="3379"/>
        <item m="1" x="3231"/>
        <item m="1" x="3377"/>
        <item m="1" x="3388"/>
        <item m="1" x="3387"/>
        <item m="1" x="3385"/>
        <item x="340"/>
        <item m="1" x="3386"/>
        <item m="1" x="3392"/>
        <item m="1" x="3393"/>
        <item m="1" x="3394"/>
        <item m="1" x="3395"/>
        <item x="1183"/>
        <item x="1182"/>
        <item x="1181"/>
        <item x="437"/>
        <item m="1" x="4875"/>
        <item m="1" x="3391"/>
        <item m="1" x="3400"/>
        <item m="1" x="3401"/>
        <item m="1" x="3389"/>
        <item m="1" x="3390"/>
        <item m="1" x="3402"/>
        <item m="1" x="3403"/>
        <item m="1" x="3396"/>
        <item m="1" x="3397"/>
        <item m="1" x="3398"/>
        <item m="1" x="3399"/>
        <item m="1" x="3428"/>
        <item m="1" x="3429"/>
        <item m="1" x="3430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x="1500"/>
        <item m="1" x="3412"/>
        <item m="1" x="4874"/>
        <item m="1" x="3407"/>
        <item x="595"/>
        <item x="1320"/>
        <item m="1" x="3406"/>
        <item m="1" x="3413"/>
        <item m="1" x="3414"/>
        <item m="1" x="3415"/>
        <item m="1" x="3416"/>
        <item m="1" x="3417"/>
        <item m="1" x="3418"/>
        <item x="776"/>
        <item m="1" x="3409"/>
        <item m="1" x="3410"/>
        <item m="1" x="3411"/>
        <item m="1" x="3408"/>
        <item m="1" x="3439"/>
        <item m="1" x="3437"/>
        <item m="1" x="3431"/>
        <item m="1" x="3432"/>
        <item m="1" x="3433"/>
        <item m="1" x="3434"/>
        <item m="1" x="3435"/>
        <item m="1" x="3436"/>
        <item x="81"/>
        <item m="1" x="3438"/>
        <item x="199"/>
        <item x="539"/>
        <item m="1" x="3448"/>
        <item m="1" x="3449"/>
        <item m="1" x="3366"/>
        <item m="1" x="3367"/>
        <item m="1" x="3368"/>
        <item m="1" x="3450"/>
        <item m="1" x="3451"/>
        <item m="1" x="3452"/>
        <item x="1331"/>
        <item x="62"/>
        <item x="584"/>
        <item m="1" x="3440"/>
        <item m="1" x="3441"/>
        <item m="1" x="3443"/>
        <item m="1" x="3444"/>
        <item m="1" x="3445"/>
        <item m="1" x="3446"/>
        <item m="1" x="3442"/>
        <item m="1" x="3456"/>
        <item m="1" x="3457"/>
        <item m="1" x="3458"/>
        <item m="1" x="3459"/>
        <item m="1" x="3447"/>
        <item m="1" x="3465"/>
        <item m="1" x="3466"/>
        <item m="1" x="3453"/>
        <item m="1" x="3454"/>
        <item m="1" x="3455"/>
        <item m="1" x="3405"/>
        <item m="1" x="3463"/>
        <item m="1" x="3464"/>
        <item m="1" x="3460"/>
        <item m="1" x="3461"/>
        <item m="1" x="3473"/>
        <item x="838"/>
        <item m="1" x="3475"/>
        <item m="1" x="3476"/>
        <item m="1" x="3477"/>
        <item m="1" x="3478"/>
        <item m="1" x="3479"/>
        <item m="1" x="3462"/>
        <item m="1" x="3480"/>
        <item m="1" x="3472"/>
        <item x="617"/>
        <item m="1" x="3467"/>
        <item m="1" x="3468"/>
        <item x="1578"/>
        <item m="1" x="3469"/>
        <item m="1" x="3470"/>
        <item m="1" x="3474"/>
        <item m="1" x="3471"/>
        <item m="1" x="3482"/>
        <item m="1" x="3483"/>
        <item m="1" x="3484"/>
        <item x="1792"/>
        <item m="1" x="3485"/>
        <item m="1" x="3486"/>
        <item m="1" x="3487"/>
        <item m="1" x="3490"/>
        <item m="1" x="3491"/>
        <item m="1" x="3492"/>
        <item m="1" x="3493"/>
        <item m="1" x="3494"/>
        <item m="1" x="4869"/>
        <item m="1" x="4870"/>
        <item m="1" x="4871"/>
        <item m="1" x="4872"/>
        <item m="1" x="4873"/>
        <item m="1" x="3488"/>
        <item m="1" x="3489"/>
        <item x="451"/>
        <item m="1" x="3508"/>
        <item m="1" x="3509"/>
        <item m="1" x="3510"/>
        <item m="1" x="3511"/>
        <item m="1" x="3512"/>
        <item m="1" x="3513"/>
        <item x="1522"/>
        <item m="1" x="3514"/>
        <item m="1" x="3495"/>
        <item m="1" x="3496"/>
        <item m="1" x="3497"/>
        <item m="1" x="3498"/>
        <item m="1" x="3499"/>
        <item m="1" x="3500"/>
        <item m="1" x="3501"/>
        <item x="1059"/>
        <item x="329"/>
        <item m="1" x="3502"/>
        <item m="1" x="3503"/>
        <item m="1" x="3504"/>
        <item m="1" x="3505"/>
        <item m="1" x="3506"/>
        <item m="1" x="3507"/>
        <item m="1" x="3538"/>
        <item m="1" x="3539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25"/>
        <item x="114"/>
        <item x="132"/>
        <item x="129"/>
        <item x="8"/>
        <item x="1211"/>
        <item m="1" x="3526"/>
        <item x="851"/>
        <item x="264"/>
        <item m="1" x="3527"/>
        <item x="263"/>
        <item m="1" x="3537"/>
        <item m="1" x="3518"/>
        <item m="1" x="3519"/>
        <item m="1" x="3520"/>
        <item m="1" x="3521"/>
        <item m="1" x="3522"/>
        <item m="1" x="3523"/>
        <item m="1" x="3524"/>
        <item m="1" x="3515"/>
        <item m="1" x="3516"/>
        <item m="1" x="3517"/>
        <item m="1" x="3540"/>
        <item m="1" x="3541"/>
        <item x="788"/>
        <item m="1" x="3552"/>
        <item m="1" x="3556"/>
        <item m="1" x="3557"/>
        <item m="1" x="3558"/>
        <item m="1" x="3559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x="778"/>
        <item x="1881"/>
        <item m="1" x="3551"/>
        <item m="1" x="3554"/>
        <item m="1" x="3555"/>
        <item x="302"/>
        <item m="1" x="3553"/>
        <item m="1" x="3574"/>
        <item m="1" x="3575"/>
        <item m="1" x="3576"/>
        <item m="1" x="3568"/>
        <item m="1" x="3569"/>
        <item m="1" x="3573"/>
        <item m="1" x="3577"/>
        <item m="1" x="3570"/>
        <item m="1" x="3571"/>
        <item m="1" x="3572"/>
        <item m="1" x="3560"/>
        <item m="1" x="3561"/>
        <item m="1" x="4868"/>
        <item m="1" x="3562"/>
        <item m="1" x="3563"/>
        <item m="1" x="3564"/>
        <item m="1" x="3565"/>
        <item m="1" x="3566"/>
        <item m="1" x="3567"/>
        <item m="1" x="3579"/>
        <item x="702"/>
        <item m="1" x="3580"/>
        <item m="1" x="3581"/>
        <item m="1" x="3582"/>
        <item m="1" x="3583"/>
        <item m="1" x="3584"/>
        <item m="1" x="4866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7"/>
        <item m="1" x="3594"/>
        <item m="1" x="3600"/>
        <item m="1" x="3601"/>
        <item m="1" x="4867"/>
        <item x="226"/>
        <item m="1" x="3595"/>
        <item m="1" x="3596"/>
        <item m="1" x="3598"/>
        <item m="1" x="3599"/>
        <item m="1" x="3602"/>
        <item m="1" x="3603"/>
        <item m="1" x="3608"/>
        <item m="1" x="3605"/>
        <item m="1" x="3609"/>
        <item m="1" x="3606"/>
        <item m="1" x="3610"/>
        <item m="1" x="3611"/>
        <item m="1" x="3612"/>
        <item m="1" x="361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14"/>
        <item m="1" x="3615"/>
        <item m="1" x="3616"/>
        <item m="1" x="3631"/>
        <item m="1" x="3626"/>
        <item m="1" x="3627"/>
        <item m="1" x="3628"/>
        <item m="1" x="3629"/>
        <item m="1" x="3630"/>
        <item m="1" x="3644"/>
        <item m="1" x="3645"/>
        <item m="1" x="3646"/>
        <item m="1" x="3617"/>
        <item m="1" x="3619"/>
        <item m="1" x="3654"/>
        <item m="1" x="3655"/>
        <item m="1" x="3632"/>
        <item m="1" x="3633"/>
        <item m="1" x="3620"/>
        <item m="1" x="3621"/>
        <item m="1" x="3622"/>
        <item m="1" x="3623"/>
        <item m="1" x="3624"/>
        <item m="1" x="3625"/>
        <item m="1" x="3658"/>
        <item m="1" x="3647"/>
        <item m="1" x="3657"/>
        <item m="1" x="3648"/>
        <item m="1" x="3649"/>
        <item m="1" x="3650"/>
        <item m="1" x="3651"/>
        <item m="1" x="3652"/>
        <item m="1" x="3653"/>
        <item m="1" x="3659"/>
        <item m="1" x="3660"/>
        <item m="1" x="3656"/>
        <item m="1" x="3661"/>
        <item m="1" x="3662"/>
        <item m="1" x="3663"/>
        <item m="1" x="3664"/>
        <item m="1" x="3404"/>
        <item m="1" x="3665"/>
        <item m="1" x="3666"/>
        <item m="1" x="3667"/>
        <item m="1" x="3668"/>
        <item m="1" x="3669"/>
        <item m="1" x="3670"/>
        <item x="416"/>
        <item x="511"/>
        <item m="1" x="3671"/>
        <item m="1" x="3672"/>
        <item m="1" x="3673"/>
        <item m="1" x="3674"/>
        <item x="912"/>
        <item x="497"/>
        <item x="5"/>
        <item x="529"/>
        <item x="530"/>
        <item x="1456"/>
        <item x="1457"/>
        <item m="1" x="3675"/>
        <item m="1" x="3676"/>
        <item m="1" x="3677"/>
        <item m="1" x="3678"/>
        <item m="1" x="3679"/>
        <item m="1" x="3680"/>
        <item x="276"/>
        <item m="1" x="3681"/>
        <item m="1" x="3682"/>
        <item m="1" x="3683"/>
        <item m="1" x="3684"/>
        <item m="1" x="3685"/>
        <item x="496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x="1514"/>
        <item m="1" x="3704"/>
        <item x="1511"/>
        <item x="1513"/>
        <item m="1" x="3705"/>
        <item m="1" x="3706"/>
        <item m="1" x="3707"/>
        <item m="1" x="3708"/>
        <item m="1" x="3709"/>
        <item m="1" x="3710"/>
        <item m="1" x="3711"/>
        <item x="1510"/>
        <item x="1509"/>
        <item x="1677"/>
        <item x="528"/>
        <item m="1" x="3712"/>
        <item m="1" x="3713"/>
        <item x="1135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5"/>
        <item m="1" x="3734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x="1496"/>
        <item m="1" x="3748"/>
        <item m="1" x="3749"/>
        <item m="1" x="3750"/>
        <item m="1" x="3751"/>
        <item m="1" x="4865"/>
        <item x="1430"/>
        <item m="1" x="3814"/>
        <item m="1" x="3815"/>
        <item m="1" x="3752"/>
        <item m="1" x="4863"/>
        <item m="1" x="3753"/>
        <item m="1" x="3754"/>
        <item m="1" x="3755"/>
        <item m="1" x="3756"/>
        <item x="508"/>
        <item x="509"/>
        <item m="1" x="4864"/>
        <item m="1" x="3757"/>
        <item x="1786"/>
        <item m="1" x="3758"/>
        <item m="1" x="3759"/>
        <item x="311"/>
        <item m="1" x="3762"/>
        <item m="1" x="3763"/>
        <item x="1237"/>
        <item m="1" x="3764"/>
        <item m="1" x="3765"/>
        <item m="1" x="3766"/>
        <item m="1" x="4862"/>
        <item x="717"/>
        <item x="1585"/>
        <item m="1" x="3767"/>
        <item m="1" x="3768"/>
        <item m="1" x="3769"/>
        <item m="1" x="3770"/>
        <item m="1" x="3771"/>
        <item m="1" x="3772"/>
        <item m="1" x="3578"/>
        <item m="1" x="3773"/>
        <item m="1" x="3774"/>
        <item m="1" x="3775"/>
        <item m="1" x="3776"/>
        <item m="1" x="3777"/>
        <item m="1" x="3780"/>
        <item m="1" x="3781"/>
        <item m="1" x="3782"/>
        <item m="1" x="3783"/>
        <item x="520"/>
        <item m="1" x="3784"/>
        <item m="1" x="3785"/>
        <item m="1" x="4861"/>
        <item m="1" x="3787"/>
        <item m="1" x="3788"/>
        <item m="1" x="3789"/>
        <item m="1" x="3790"/>
        <item m="1" x="3791"/>
        <item m="1" x="3778"/>
        <item m="1" x="3779"/>
        <item m="1" x="3792"/>
        <item m="1" x="3786"/>
        <item m="1" x="3793"/>
        <item x="82"/>
        <item m="1" x="3794"/>
        <item x="84"/>
        <item x="85"/>
        <item m="1" x="3795"/>
        <item m="1" x="3796"/>
        <item m="1" x="3797"/>
        <item m="1" x="3798"/>
        <item m="1" x="3799"/>
        <item m="1" x="3800"/>
        <item m="1" x="3801"/>
        <item m="1" x="3802"/>
        <item m="1" x="3805"/>
        <item m="1" x="3760"/>
        <item m="1" x="3761"/>
        <item m="1" x="3806"/>
        <item m="1" x="3807"/>
        <item m="1" x="3808"/>
        <item m="1" x="3803"/>
        <item m="1" x="3804"/>
        <item m="1" x="3809"/>
        <item m="1" x="4855"/>
        <item m="1" x="4856"/>
        <item m="1" x="4857"/>
        <item x="547"/>
        <item m="1" x="4858"/>
        <item m="1" x="3810"/>
        <item m="1" x="3811"/>
        <item m="1" x="3812"/>
        <item m="1" x="3813"/>
        <item m="1" x="4854"/>
        <item m="1" x="4859"/>
        <item m="1" x="4860"/>
        <item m="1" x="3816"/>
        <item m="1" x="3817"/>
        <item m="1" x="3818"/>
        <item m="1" x="3819"/>
        <item m="1" x="3820"/>
        <item m="1" x="3821"/>
        <item m="1" x="4849"/>
        <item m="1" x="4850"/>
        <item m="1" x="4851"/>
        <item m="1" x="4852"/>
        <item m="1" x="4853"/>
        <item m="1" x="3827"/>
        <item m="1" x="3828"/>
        <item m="1" x="3829"/>
        <item m="1" x="3830"/>
        <item m="1" x="3831"/>
        <item m="1" x="3832"/>
        <item m="1" x="3833"/>
        <item x="944"/>
        <item m="1" x="3834"/>
        <item m="1" x="3835"/>
        <item m="1" x="3836"/>
        <item m="1" x="3837"/>
        <item m="1" x="3838"/>
        <item m="1" x="3840"/>
        <item m="1" x="3839"/>
        <item m="1" x="3841"/>
        <item m="1" x="3842"/>
        <item m="1" x="3843"/>
        <item m="1" x="3844"/>
        <item m="1" x="3845"/>
        <item m="1" x="3846"/>
        <item m="1" x="3847"/>
        <item m="1" x="3848"/>
        <item x="1184"/>
        <item m="1" x="3849"/>
        <item m="1" x="3850"/>
        <item m="1" x="3851"/>
        <item m="1" x="3852"/>
        <item m="1" x="3853"/>
        <item x="436"/>
        <item m="1" x="3854"/>
        <item x="432"/>
        <item m="1" x="3855"/>
        <item x="1384"/>
        <item m="1" x="3856"/>
        <item m="1" x="3857"/>
        <item m="1" x="3858"/>
        <item x="325"/>
        <item x="735"/>
        <item m="1" x="3859"/>
        <item x="327"/>
        <item x="326"/>
        <item m="1" x="3860"/>
        <item m="1" x="3861"/>
        <item m="1" x="3862"/>
        <item m="1" x="3863"/>
        <item x="322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x="1392"/>
        <item x="1703"/>
        <item m="1" x="3875"/>
        <item m="1" x="3876"/>
        <item m="1" x="3877"/>
        <item m="1" x="3878"/>
        <item x="1785"/>
        <item m="1" x="3822"/>
        <item m="1" x="3823"/>
        <item m="1" x="3824"/>
        <item m="1" x="3825"/>
        <item m="1" x="3826"/>
        <item m="1" x="3879"/>
        <item m="1" x="3883"/>
        <item m="1" x="3880"/>
        <item m="1" x="3881"/>
        <item m="1" x="3882"/>
        <item m="1" x="3884"/>
        <item m="1" x="3885"/>
        <item m="1" x="3886"/>
        <item m="1" x="3887"/>
        <item m="1" x="3888"/>
        <item m="1" x="3889"/>
        <item m="1" x="4848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x="227"/>
        <item x="53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4847"/>
        <item x="1315"/>
        <item m="1" x="3938"/>
        <item m="1" x="3939"/>
        <item m="1" x="3940"/>
        <item m="1" x="3941"/>
        <item m="1" x="3928"/>
        <item m="1" x="4844"/>
        <item m="1" x="4845"/>
        <item m="1" x="4846"/>
        <item m="1" x="3948"/>
        <item m="1" x="3947"/>
        <item m="1" x="3942"/>
        <item m="1" x="3943"/>
        <item m="1" x="3944"/>
        <item m="1" x="3945"/>
        <item m="1" x="3946"/>
        <item m="1" x="3949"/>
        <item m="1" x="3950"/>
        <item m="1" x="4843"/>
        <item m="1" x="3951"/>
        <item m="1" x="3952"/>
        <item m="1" x="3953"/>
        <item m="1" x="3954"/>
        <item x="580"/>
        <item m="1" x="3955"/>
        <item x="742"/>
        <item m="1" x="3956"/>
        <item m="1" x="4842"/>
        <item m="1" x="3957"/>
        <item m="1" x="3958"/>
        <item m="1" x="4841"/>
        <item m="1" x="3959"/>
        <item m="1" x="3960"/>
        <item m="1" x="3961"/>
        <item m="1" x="3962"/>
        <item m="1" x="3963"/>
        <item x="328"/>
        <item m="1" x="3974"/>
        <item x="779"/>
        <item m="1" x="3975"/>
        <item m="1" x="3976"/>
        <item m="1" x="3977"/>
        <item m="1" x="3978"/>
        <item x="1243"/>
        <item m="1" x="3979"/>
        <item m="1" x="3980"/>
        <item x="147"/>
        <item m="1" x="3981"/>
        <item x="172"/>
        <item m="1" x="3982"/>
        <item m="1" x="3983"/>
        <item m="1" x="3984"/>
        <item m="1" x="3985"/>
        <item m="1" x="3986"/>
        <item m="1" x="3987"/>
        <item m="1" x="3988"/>
        <item m="1" x="3989"/>
        <item x="452"/>
        <item x="661"/>
        <item m="1" x="3990"/>
        <item m="1" x="4840"/>
        <item x="1458"/>
        <item m="1" x="3991"/>
        <item m="1" x="3992"/>
        <item x="1158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x="689"/>
        <item m="1" x="4005"/>
        <item m="1" x="4006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x="548"/>
        <item m="1" x="4031"/>
        <item m="1" x="4032"/>
        <item m="1" x="4033"/>
        <item m="1" x="4034"/>
        <item m="1" x="4035"/>
        <item m="1" x="4036"/>
        <item x="1784"/>
        <item m="1" x="4037"/>
        <item m="1" x="4839"/>
        <item x="1314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838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x="957"/>
        <item x="246"/>
        <item x="1720"/>
        <item x="1721"/>
        <item m="1" x="4076"/>
        <item x="1207"/>
        <item m="1" x="4077"/>
        <item m="1" x="4078"/>
        <item m="1" x="4079"/>
        <item m="1" x="4080"/>
        <item m="1" x="4081"/>
        <item m="1" x="4082"/>
        <item x="260"/>
        <item x="128"/>
        <item x="125"/>
        <item m="1" x="4083"/>
        <item m="1" x="4084"/>
        <item m="1" x="4085"/>
        <item m="1" x="4086"/>
        <item m="1" x="4087"/>
        <item m="1" x="4088"/>
        <item m="1" x="4089"/>
        <item x="418"/>
        <item m="1" x="4090"/>
        <item m="1" x="4091"/>
        <item m="1" x="4092"/>
        <item m="1" x="4093"/>
        <item m="1" x="4095"/>
        <item m="1" x="4096"/>
        <item m="1" x="4097"/>
        <item m="1" x="4098"/>
        <item m="1" x="4094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x="74"/>
        <item m="1" x="4111"/>
        <item m="1" x="4112"/>
        <item m="1" x="4113"/>
        <item m="1" x="4405"/>
        <item m="1" x="4407"/>
        <item m="1" x="4406"/>
        <item m="1" x="4114"/>
        <item m="1" x="4115"/>
        <item m="1" x="4116"/>
        <item m="1" x="4117"/>
        <item m="1" x="4118"/>
        <item m="1" x="4119"/>
        <item m="1" x="4120"/>
        <item m="1" x="4121"/>
        <item x="207"/>
        <item m="1" x="4122"/>
        <item m="1" x="4123"/>
        <item m="1" x="4124"/>
        <item m="1" x="4125"/>
        <item m="1" x="4126"/>
        <item m="1" x="4127"/>
        <item x="726"/>
        <item m="1" x="4835"/>
        <item m="1" x="4129"/>
        <item m="1" x="4128"/>
        <item x="401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x="120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1954"/>
        <item m="1" x="4154"/>
        <item x="101"/>
        <item x="1275"/>
        <item m="1" x="4155"/>
        <item m="1" x="4836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x="1781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9"/>
        <item m="1" x="4190"/>
        <item m="1" x="4191"/>
        <item m="1" x="4192"/>
        <item m="1" x="4193"/>
        <item m="1" x="4194"/>
        <item m="1" x="4195"/>
        <item m="1" x="4188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x="408"/>
        <item m="1" x="4832"/>
        <item x="1369"/>
        <item m="1" x="4833"/>
        <item x="982"/>
        <item x="759"/>
        <item m="1" x="4207"/>
        <item x="1708"/>
        <item m="1" x="4208"/>
        <item m="1" x="4209"/>
        <item m="1" x="4210"/>
        <item m="1" x="4211"/>
        <item m="1" x="4212"/>
        <item m="1" x="4213"/>
        <item m="1" x="4214"/>
        <item x="598"/>
        <item m="1" x="4215"/>
        <item m="1" x="4216"/>
        <item x="929"/>
        <item m="1" x="4217"/>
        <item x="826"/>
        <item x="157"/>
        <item m="1" x="4218"/>
        <item m="1" x="4219"/>
        <item m="1" x="4220"/>
        <item m="1" x="4221"/>
        <item x="170"/>
        <item x="171"/>
        <item m="1" x="4222"/>
        <item x="164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6"/>
        <item m="1" x="4237"/>
        <item x="430"/>
        <item x="431"/>
        <item m="1" x="4238"/>
        <item m="1" x="4239"/>
        <item m="1" x="4235"/>
        <item x="1751"/>
        <item m="1" x="4242"/>
        <item m="1" x="4243"/>
        <item x="586"/>
        <item m="1" x="4244"/>
        <item m="1" x="4245"/>
        <item m="1" x="4246"/>
        <item m="1" x="4247"/>
        <item m="1" x="4248"/>
        <item m="1" x="4249"/>
        <item m="1" x="4240"/>
        <item m="1" x="4241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x="457"/>
        <item m="1" x="4273"/>
        <item m="1" x="4274"/>
        <item m="1" x="4275"/>
        <item m="1" x="4276"/>
        <item m="1" x="4277"/>
        <item m="1" x="4278"/>
        <item x="196"/>
        <item m="1" x="4279"/>
        <item m="1" x="4283"/>
        <item m="1" x="4284"/>
        <item m="1" x="4285"/>
        <item m="1" x="4828"/>
        <item m="1" x="4829"/>
        <item m="1" x="4286"/>
        <item m="1" x="4287"/>
        <item m="1" x="4830"/>
        <item m="1" x="4831"/>
        <item x="183"/>
        <item x="429"/>
        <item m="1" x="4288"/>
        <item m="1" x="4289"/>
        <item m="1" x="4290"/>
        <item m="1" x="4291"/>
        <item m="1" x="4292"/>
        <item x="1344"/>
        <item m="1" x="4280"/>
        <item m="1" x="4281"/>
        <item m="1" x="4282"/>
        <item m="1" x="4293"/>
        <item m="1" x="4294"/>
        <item m="1" x="4295"/>
        <item m="1" x="4296"/>
        <item m="1" x="4297"/>
        <item m="1" x="4298"/>
        <item m="1" x="4299"/>
        <item x="45"/>
        <item m="1" x="4300"/>
        <item m="1" x="4301"/>
        <item m="1" x="4302"/>
        <item x="251"/>
        <item m="1" x="4303"/>
        <item m="1" x="4304"/>
        <item m="1" x="4305"/>
        <item m="1" x="4306"/>
        <item m="1" x="4307"/>
        <item m="1" x="4308"/>
        <item m="1" x="4309"/>
        <item x="1487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x="621"/>
        <item m="1" x="4333"/>
        <item m="1" x="4334"/>
        <item m="1" x="4347"/>
        <item m="1" x="4808"/>
        <item m="1" x="4338"/>
        <item m="1" x="4339"/>
        <item m="1" x="4340"/>
        <item m="1" x="4341"/>
        <item m="1" x="4342"/>
        <item m="1" x="4337"/>
        <item m="1" x="4809"/>
        <item m="1" x="4345"/>
        <item m="1" x="4346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827"/>
        <item x="71"/>
        <item x="1241"/>
        <item m="1" x="4361"/>
        <item m="1" x="4362"/>
        <item m="1" x="4363"/>
        <item x="631"/>
        <item m="1" x="4822"/>
        <item m="1" x="4823"/>
        <item m="1" x="4824"/>
        <item x="1898"/>
        <item m="1" x="4825"/>
        <item x="1899"/>
        <item x="928"/>
        <item x="1287"/>
        <item x="825"/>
        <item m="1" x="4826"/>
        <item x="827"/>
        <item x="678"/>
        <item x="923"/>
        <item m="1" x="4364"/>
        <item m="1" x="4365"/>
        <item m="1" x="4366"/>
        <item m="1" x="4367"/>
        <item m="1" x="4821"/>
        <item x="813"/>
        <item m="1" x="4368"/>
        <item m="1" x="4369"/>
        <item m="1" x="4370"/>
        <item m="1" x="4371"/>
        <item x="384"/>
        <item x="1495"/>
        <item m="1" x="4372"/>
        <item m="1" x="4373"/>
        <item x="387"/>
        <item m="1" x="4374"/>
        <item m="1" x="4375"/>
        <item m="1" x="4376"/>
        <item m="1" x="4377"/>
        <item m="1" x="4378"/>
        <item m="1" x="4379"/>
        <item x="1367"/>
        <item m="1" x="4380"/>
        <item m="1" x="4381"/>
        <item m="1" x="4382"/>
        <item m="1" x="4383"/>
        <item m="1" x="4384"/>
        <item m="1" x="4385"/>
        <item m="1" x="4386"/>
        <item m="1" x="4387"/>
        <item x="435"/>
        <item m="1" x="4388"/>
        <item m="1" x="4389"/>
        <item m="1" x="4390"/>
        <item m="1" x="4391"/>
        <item m="1" x="4392"/>
        <item m="1" x="4393"/>
        <item m="1" x="4394"/>
        <item m="1" x="4395"/>
        <item m="1" x="4397"/>
        <item m="1" x="4398"/>
        <item m="1" x="4399"/>
        <item m="1" x="4400"/>
        <item m="1" x="4401"/>
        <item m="1" x="4402"/>
        <item x="2"/>
        <item x="244"/>
        <item x="620"/>
        <item m="1" x="4403"/>
        <item m="1" x="4404"/>
        <item m="1" x="4813"/>
        <item m="1" x="4814"/>
        <item m="1" x="4815"/>
        <item m="1" x="4816"/>
        <item m="1" x="4817"/>
        <item m="1" x="4818"/>
        <item m="1" x="4819"/>
        <item m="1" x="4820"/>
        <item m="1" x="4416"/>
        <item m="1" x="4408"/>
        <item m="1" x="4409"/>
        <item m="1" x="4410"/>
        <item m="1" x="4411"/>
        <item m="1" x="4412"/>
        <item m="1" x="4413"/>
        <item m="1" x="4414"/>
        <item m="1" x="4415"/>
        <item m="1" x="4417"/>
        <item m="1" x="4812"/>
        <item m="1" x="4811"/>
        <item m="1" x="4418"/>
        <item m="1" x="4419"/>
        <item m="1" x="4420"/>
        <item x="499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x="405"/>
        <item m="1" x="4443"/>
        <item m="1" x="4444"/>
        <item m="1" x="4445"/>
        <item x="758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x="1675"/>
        <item x="203"/>
        <item m="1" x="4810"/>
        <item x="182"/>
        <item x="1501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x="202"/>
        <item m="1" x="4467"/>
        <item m="1" x="4468"/>
        <item m="1" x="4469"/>
        <item m="1" x="4470"/>
        <item m="1" x="4471"/>
        <item m="1" x="4472"/>
        <item m="1" x="4343"/>
        <item m="1" x="4344"/>
        <item m="1" x="4335"/>
        <item m="1" x="4336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x="1676"/>
        <item m="1" x="4492"/>
        <item m="1" x="4493"/>
        <item m="1" x="4494"/>
        <item m="1" x="4495"/>
        <item x="540"/>
        <item m="1" x="4496"/>
        <item m="1" x="4497"/>
        <item m="1" x="4498"/>
        <item m="1" x="4499"/>
        <item m="1" x="4500"/>
        <item x="1647"/>
        <item x="1478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70"/>
        <item x="402"/>
        <item m="1" x="4530"/>
        <item m="1" x="4531"/>
        <item m="1" x="4532"/>
        <item m="1" x="4533"/>
        <item m="1" x="4534"/>
        <item m="1" x="4535"/>
        <item x="1011"/>
        <item x="1476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x="277"/>
        <item x="332"/>
        <item m="1" x="4548"/>
        <item m="1" x="4807"/>
        <item x="1258"/>
        <item m="1" x="4549"/>
        <item m="1" x="4550"/>
        <item m="1" x="4551"/>
        <item m="1" x="4558"/>
        <item m="1" x="4559"/>
        <item m="1" x="4552"/>
        <item m="1" x="4553"/>
        <item m="1" x="4554"/>
        <item m="1" x="4555"/>
        <item m="1" x="4556"/>
        <item m="1" x="4557"/>
        <item x="476"/>
        <item m="1" x="4562"/>
        <item m="1" x="4561"/>
        <item m="1" x="4563"/>
        <item m="1" x="4564"/>
        <item m="1" x="4565"/>
        <item m="1" x="4566"/>
        <item m="1" x="4567"/>
        <item m="1" x="4568"/>
        <item m="1" x="4569"/>
        <item x="882"/>
        <item m="1" x="4571"/>
        <item m="1" x="4572"/>
        <item m="1" x="4573"/>
        <item m="1" x="4574"/>
        <item m="1" x="4575"/>
        <item x="41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60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x="1719"/>
        <item m="1" x="4607"/>
        <item m="1" x="4608"/>
        <item x="622"/>
        <item m="1" x="4609"/>
        <item m="1" x="4610"/>
        <item m="1" x="4611"/>
        <item m="1" x="4612"/>
        <item m="1" x="4613"/>
        <item x="1405"/>
        <item m="1" x="4614"/>
        <item m="1" x="4615"/>
        <item m="1" x="4617"/>
        <item m="1" x="4618"/>
        <item m="1" x="4619"/>
        <item m="1" x="4620"/>
        <item x="1576"/>
        <item m="1" x="4621"/>
        <item m="1" x="4622"/>
        <item m="1" x="4616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x="891"/>
        <item x="1710"/>
        <item m="1" x="4633"/>
        <item x="108"/>
        <item m="1" x="4634"/>
        <item m="1" x="4635"/>
        <item m="1" x="4636"/>
        <item x="768"/>
        <item m="1" x="4637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x="1535"/>
        <item m="1" x="4649"/>
        <item m="1" x="4650"/>
        <item m="1" x="4651"/>
        <item m="1" x="4652"/>
        <item m="1" x="4653"/>
        <item x="1633"/>
        <item x="187"/>
        <item m="1" x="4654"/>
        <item m="1" x="4655"/>
        <item m="1" x="4656"/>
        <item m="1" x="4657"/>
        <item m="1" x="4658"/>
        <item m="1" x="4806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x="1910"/>
        <item m="1" x="4684"/>
        <item x="417"/>
        <item x="1912"/>
        <item m="1" x="4685"/>
        <item x="1911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x="1734"/>
        <item m="1" x="4696"/>
        <item x="1439"/>
        <item m="1" x="4697"/>
        <item m="1" x="4698"/>
        <item m="1" x="4699"/>
        <item m="1" x="4700"/>
        <item m="1" x="4701"/>
        <item m="1" x="4702"/>
        <item m="1" x="4703"/>
        <item m="1" x="4704"/>
        <item m="1" x="4804"/>
        <item m="1" x="4805"/>
        <item m="1" x="4705"/>
        <item m="1" x="4706"/>
        <item m="1" x="4707"/>
        <item m="1" x="4708"/>
        <item m="1" x="4709"/>
        <item m="1" x="4710"/>
        <item m="1" x="4711"/>
        <item x="221"/>
        <item m="1" x="4712"/>
        <item m="1" x="4713"/>
        <item m="1" x="4714"/>
        <item m="1" x="4715"/>
        <item m="1" x="4716"/>
        <item m="1" x="4717"/>
        <item x="342"/>
        <item m="1" x="4718"/>
        <item m="1" x="4719"/>
        <item m="1" x="4720"/>
        <item m="1" x="4721"/>
        <item x="1070"/>
        <item x="579"/>
        <item m="1" x="4722"/>
        <item m="1" x="4723"/>
        <item m="1" x="4724"/>
        <item m="1" x="4725"/>
        <item m="1" x="4726"/>
        <item m="1" x="4727"/>
        <item m="1" x="4728"/>
        <item x="1809"/>
        <item m="1" x="4803"/>
        <item x="966"/>
        <item m="1" x="4733"/>
        <item m="1" x="4729"/>
        <item m="1" x="4730"/>
        <item m="1" x="4731"/>
        <item m="1" x="4732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x="857"/>
        <item m="1" x="4743"/>
        <item m="1" x="4744"/>
        <item m="1" x="4745"/>
        <item x="501"/>
        <item m="1" x="4746"/>
        <item m="1" x="4747"/>
        <item m="1" x="4748"/>
        <item x="536"/>
        <item x="303"/>
        <item x="191"/>
        <item x="106"/>
        <item x="666"/>
        <item m="1" x="4749"/>
        <item m="1" x="4750"/>
        <item m="1" x="4751"/>
        <item m="1" x="4753"/>
        <item m="1" x="4754"/>
        <item m="1" x="4755"/>
        <item m="1" x="4756"/>
        <item m="1" x="4757"/>
        <item x="792"/>
        <item m="1" x="4758"/>
        <item m="1" x="4759"/>
        <item m="1" x="4760"/>
        <item m="1" x="4761"/>
        <item m="1" x="4762"/>
        <item m="1" x="4752"/>
        <item x="587"/>
        <item m="1" x="4763"/>
        <item m="1" x="4764"/>
        <item m="1" x="4801"/>
        <item m="1" x="4802"/>
        <item m="1" x="4767"/>
        <item m="1" x="4768"/>
        <item x="477"/>
        <item x="205"/>
        <item m="1" x="4769"/>
        <item m="1" x="4765"/>
        <item m="1" x="4766"/>
        <item m="1" x="4770"/>
        <item m="1" x="4771"/>
        <item m="1" x="4772"/>
        <item m="1" x="4773"/>
        <item m="1" x="4774"/>
        <item m="1" x="4775"/>
        <item m="1" x="4776"/>
        <item m="1" x="4777"/>
        <item x="484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x="1641"/>
        <item m="1" x="4792"/>
        <item m="1" x="4793"/>
        <item x="1602"/>
        <item x="34"/>
        <item m="1" x="4794"/>
        <item m="1" x="4795"/>
        <item x="1613"/>
        <item m="1" x="4796"/>
        <item m="1" x="4797"/>
        <item m="1" x="4798"/>
        <item m="1" x="4799"/>
        <item m="1" x="4800"/>
        <item x="1050"/>
        <item m="1" x="1966"/>
        <item x="3"/>
        <item x="4"/>
        <item x="6"/>
        <item x="7"/>
        <item x="9"/>
        <item x="10"/>
        <item x="15"/>
        <item x="24"/>
        <item x="25"/>
        <item x="26"/>
        <item x="27"/>
        <item x="28"/>
        <item x="29"/>
        <item x="30"/>
        <item x="31"/>
        <item x="35"/>
        <item x="37"/>
        <item x="38"/>
        <item x="40"/>
        <item x="43"/>
        <item x="44"/>
        <item x="51"/>
        <item x="54"/>
        <item x="57"/>
        <item x="58"/>
        <item x="63"/>
        <item x="64"/>
        <item x="65"/>
        <item x="66"/>
        <item x="67"/>
        <item x="68"/>
        <item x="70"/>
        <item x="72"/>
        <item x="73"/>
        <item x="75"/>
        <item x="76"/>
        <item x="77"/>
        <item x="78"/>
        <item x="79"/>
        <item x="80"/>
        <item x="83"/>
        <item x="91"/>
        <item x="92"/>
        <item x="93"/>
        <item x="99"/>
        <item x="100"/>
        <item x="102"/>
        <item x="103"/>
        <item x="107"/>
        <item x="126"/>
        <item x="130"/>
        <item x="131"/>
        <item x="138"/>
        <item x="140"/>
        <item x="143"/>
        <item x="144"/>
        <item x="145"/>
        <item x="146"/>
        <item x="149"/>
        <item x="150"/>
        <item x="152"/>
        <item x="153"/>
        <item x="161"/>
        <item x="162"/>
        <item x="165"/>
        <item x="167"/>
        <item x="168"/>
        <item x="169"/>
        <item x="173"/>
        <item x="174"/>
        <item x="175"/>
        <item x="176"/>
        <item x="177"/>
        <item x="178"/>
        <item x="179"/>
        <item x="180"/>
        <item x="181"/>
        <item x="184"/>
        <item x="185"/>
        <item x="188"/>
        <item x="190"/>
        <item x="192"/>
        <item x="195"/>
        <item x="197"/>
        <item x="198"/>
        <item x="201"/>
        <item x="204"/>
        <item x="206"/>
        <item x="208"/>
        <item x="209"/>
        <item x="210"/>
        <item x="211"/>
        <item x="212"/>
        <item x="214"/>
        <item x="213"/>
        <item x="215"/>
        <item x="216"/>
        <item x="217"/>
        <item x="218"/>
        <item x="219"/>
        <item x="624"/>
        <item x="220"/>
        <item x="224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2"/>
        <item x="243"/>
        <item x="245"/>
        <item x="248"/>
        <item x="249"/>
        <item x="250"/>
        <item x="254"/>
        <item x="255"/>
        <item x="258"/>
        <item x="261"/>
        <item x="262"/>
        <item x="265"/>
        <item x="266"/>
        <item x="267"/>
        <item x="268"/>
        <item x="269"/>
        <item x="271"/>
        <item x="273"/>
        <item m="1" x="1962"/>
        <item m="1" x="1963"/>
        <item m="1" x="1964"/>
        <item m="1" x="1965"/>
        <item x="274"/>
        <item x="275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m="1" x="1961"/>
        <item x="296"/>
        <item x="297"/>
        <item x="298"/>
        <item x="299"/>
        <item x="304"/>
        <item x="300"/>
        <item x="305"/>
        <item x="307"/>
        <item x="308"/>
        <item x="312"/>
        <item x="316"/>
        <item x="317"/>
        <item x="320"/>
        <item x="324"/>
        <item x="330"/>
        <item x="331"/>
        <item x="333"/>
        <item x="334"/>
        <item x="336"/>
        <item x="335"/>
        <item x="337"/>
        <item x="338"/>
        <item m="1" x="1960"/>
        <item x="341"/>
        <item x="343"/>
        <item x="345"/>
        <item x="346"/>
        <item x="347"/>
        <item x="349"/>
        <item x="350"/>
        <item x="351"/>
        <item x="352"/>
        <item x="353"/>
        <item x="354"/>
        <item x="355"/>
        <item x="356"/>
        <item x="357"/>
        <item x="359"/>
        <item x="360"/>
        <item x="362"/>
        <item x="363"/>
        <item x="364"/>
        <item x="365"/>
        <item x="366"/>
        <item x="339"/>
        <item x="367"/>
        <item x="368"/>
        <item x="369"/>
        <item x="370"/>
        <item x="371"/>
        <item x="372"/>
        <item x="374"/>
        <item x="375"/>
        <item x="376"/>
        <item x="377"/>
        <item x="378"/>
        <item x="381"/>
        <item x="382"/>
        <item x="383"/>
        <item x="385"/>
        <item x="386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3"/>
        <item x="406"/>
        <item x="410"/>
        <item x="411"/>
        <item x="412"/>
        <item x="420"/>
        <item x="425"/>
        <item x="426"/>
        <item x="427"/>
        <item x="428"/>
        <item x="433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3"/>
        <item x="454"/>
        <item x="456"/>
        <item m="1" x="1959"/>
        <item x="455"/>
        <item x="458"/>
        <item x="459"/>
        <item x="460"/>
        <item x="461"/>
        <item x="462"/>
        <item x="463"/>
        <item x="464"/>
        <item x="465"/>
        <item x="466"/>
        <item x="467"/>
        <item x="469"/>
        <item x="472"/>
        <item x="478"/>
        <item x="479"/>
        <item x="480"/>
        <item x="470"/>
        <item x="473"/>
        <item x="474"/>
        <item x="482"/>
        <item x="483"/>
        <item x="485"/>
        <item x="486"/>
        <item x="487"/>
        <item x="488"/>
        <item x="489"/>
        <item x="492"/>
        <item x="490"/>
        <item x="491"/>
        <item x="493"/>
        <item x="494"/>
        <item x="495"/>
        <item x="498"/>
        <item x="500"/>
        <item x="502"/>
        <item x="506"/>
        <item x="512"/>
        <item x="513"/>
        <item x="514"/>
        <item x="515"/>
        <item x="516"/>
        <item x="517"/>
        <item x="1389"/>
        <item x="518"/>
        <item x="519"/>
        <item x="521"/>
        <item x="523"/>
        <item x="524"/>
        <item x="525"/>
        <item x="526"/>
        <item x="527"/>
        <item x="531"/>
        <item x="532"/>
        <item x="533"/>
        <item x="537"/>
        <item x="542"/>
        <item x="543"/>
        <item x="544"/>
        <item x="545"/>
        <item x="546"/>
        <item x="550"/>
        <item x="551"/>
        <item x="553"/>
        <item x="554"/>
        <item x="555"/>
        <item x="557"/>
        <item x="558"/>
        <item x="559"/>
        <item x="641"/>
        <item m="1" x="1958"/>
        <item x="562"/>
        <item x="563"/>
        <item x="564"/>
        <item x="565"/>
        <item x="566"/>
        <item x="567"/>
        <item x="568"/>
        <item x="569"/>
        <item x="570"/>
        <item x="572"/>
        <item x="574"/>
        <item x="575"/>
        <item x="576"/>
        <item x="581"/>
        <item x="583"/>
        <item x="585"/>
        <item x="588"/>
        <item x="589"/>
        <item x="592"/>
        <item x="593"/>
        <item x="594"/>
        <item x="597"/>
        <item x="599"/>
        <item x="601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m="1" x="1957"/>
        <item x="616"/>
        <item x="618"/>
        <item x="619"/>
        <item x="623"/>
        <item x="625"/>
        <item x="626"/>
        <item x="627"/>
        <item x="628"/>
        <item x="632"/>
        <item x="633"/>
        <item x="634"/>
        <item x="635"/>
        <item x="636"/>
        <item x="637"/>
        <item x="638"/>
        <item x="639"/>
        <item x="630"/>
        <item x="640"/>
        <item x="642"/>
        <item x="644"/>
        <item x="645"/>
        <item x="646"/>
        <item x="649"/>
        <item x="650"/>
        <item x="651"/>
        <item x="652"/>
        <item x="653"/>
        <item x="654"/>
        <item x="655"/>
        <item x="656"/>
        <item x="657"/>
        <item x="659"/>
        <item x="660"/>
        <item x="662"/>
        <item x="663"/>
        <item x="664"/>
        <item x="665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9"/>
        <item x="680"/>
        <item x="681"/>
        <item x="682"/>
        <item x="683"/>
        <item x="684"/>
        <item x="685"/>
        <item x="687"/>
        <item x="686"/>
        <item x="688"/>
        <item x="690"/>
        <item x="691"/>
        <item m="1" x="1956"/>
        <item x="692"/>
        <item x="693"/>
        <item x="694"/>
        <item x="696"/>
        <item x="698"/>
        <item x="699"/>
        <item x="700"/>
        <item x="701"/>
        <item x="704"/>
        <item x="705"/>
        <item m="1" x="1955"/>
        <item x="706"/>
        <item x="707"/>
        <item x="708"/>
        <item x="709"/>
        <item x="710"/>
        <item x="711"/>
        <item x="712"/>
        <item x="713"/>
        <item x="714"/>
        <item x="718"/>
        <item x="719"/>
        <item x="720"/>
        <item x="721"/>
        <item x="725"/>
        <item x="755"/>
        <item x="756"/>
        <item x="757"/>
        <item x="727"/>
        <item x="728"/>
        <item x="729"/>
        <item x="730"/>
        <item x="731"/>
        <item x="732"/>
        <item x="733"/>
        <item x="734"/>
        <item x="736"/>
        <item x="737"/>
        <item x="738"/>
        <item x="739"/>
        <item x="740"/>
        <item x="743"/>
        <item x="745"/>
        <item x="746"/>
        <item x="748"/>
        <item x="749"/>
        <item x="750"/>
        <item x="752"/>
        <item x="753"/>
        <item x="754"/>
        <item m="1" x="1953"/>
        <item x="761"/>
        <item x="760"/>
        <item x="762"/>
        <item x="763"/>
        <item x="764"/>
        <item x="765"/>
        <item x="766"/>
        <item x="767"/>
        <item x="770"/>
        <item x="771"/>
        <item x="772"/>
        <item x="773"/>
        <item x="775"/>
        <item x="777"/>
        <item x="781"/>
        <item x="782"/>
        <item x="783"/>
        <item x="784"/>
        <item x="785"/>
        <item x="786"/>
        <item x="794"/>
        <item x="795"/>
        <item x="796"/>
        <item x="797"/>
        <item x="798"/>
        <item x="799"/>
        <item x="801"/>
        <item x="802"/>
        <item x="803"/>
        <item x="804"/>
        <item x="805"/>
        <item x="806"/>
        <item x="807"/>
        <item x="808"/>
        <item x="809"/>
        <item m="1" x="1952"/>
        <item x="812"/>
        <item x="814"/>
        <item x="815"/>
        <item x="816"/>
        <item x="817"/>
        <item x="818"/>
        <item x="819"/>
        <item x="821"/>
        <item x="822"/>
        <item x="823"/>
        <item x="824"/>
        <item x="828"/>
        <item x="829"/>
        <item x="830"/>
        <item x="831"/>
        <item x="832"/>
        <item x="833"/>
        <item x="834"/>
        <item m="1" x="1951"/>
        <item x="836"/>
        <item x="835"/>
        <item x="840"/>
        <item x="842"/>
        <item x="843"/>
        <item x="844"/>
        <item x="845"/>
        <item x="846"/>
        <item x="847"/>
        <item x="850"/>
        <item x="852"/>
        <item x="853"/>
        <item x="854"/>
        <item x="855"/>
        <item x="856"/>
        <item x="858"/>
        <item x="859"/>
        <item x="860"/>
        <item x="862"/>
        <item x="864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5"/>
        <item x="886"/>
        <item x="884"/>
        <item x="881"/>
        <item x="883"/>
        <item x="880"/>
        <item x="887"/>
        <item x="889"/>
        <item x="890"/>
        <item x="892"/>
        <item x="893"/>
        <item x="894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m="1" x="1950"/>
        <item x="907"/>
        <item x="908"/>
        <item x="910"/>
        <item x="913"/>
        <item x="914"/>
        <item x="915"/>
        <item x="916"/>
        <item x="917"/>
        <item x="918"/>
        <item x="919"/>
        <item x="920"/>
        <item x="921"/>
        <item x="927"/>
        <item x="930"/>
        <item x="931"/>
        <item x="932"/>
        <item x="933"/>
        <item x="922"/>
        <item x="924"/>
        <item x="925"/>
        <item x="926"/>
        <item x="934"/>
        <item x="935"/>
        <item x="936"/>
        <item x="937"/>
        <item x="938"/>
        <item x="939"/>
        <item m="1" x="1949"/>
        <item x="940"/>
        <item x="941"/>
        <item x="942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9"/>
        <item x="960"/>
        <item x="961"/>
        <item x="962"/>
        <item x="963"/>
        <item x="964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4"/>
        <item x="985"/>
        <item x="986"/>
        <item m="1" x="1948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1000"/>
        <item x="1002"/>
        <item x="1003"/>
        <item x="1006"/>
        <item x="1007"/>
        <item x="1008"/>
        <item x="1009"/>
        <item x="1010"/>
        <item x="1012"/>
        <item x="1013"/>
        <item x="1014"/>
        <item x="1015"/>
        <item x="1016"/>
        <item x="1017"/>
        <item x="1019"/>
        <item x="1020"/>
        <item x="1021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1"/>
        <item x="1052"/>
        <item x="1053"/>
        <item x="1054"/>
        <item x="1055"/>
        <item x="1056"/>
        <item x="1057"/>
        <item x="1058"/>
        <item x="1061"/>
        <item x="1063"/>
        <item x="1065"/>
        <item x="1067"/>
        <item x="1069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m="1" x="1946"/>
        <item m="1" x="1947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2"/>
        <item x="1175"/>
        <item x="1125"/>
        <item x="1126"/>
        <item x="1127"/>
        <item x="1128"/>
        <item x="1129"/>
        <item x="1131"/>
        <item x="1132"/>
        <item x="1123"/>
        <item x="1133"/>
        <item x="1134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6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6"/>
        <item x="1177"/>
        <item x="1178"/>
        <item x="1179"/>
        <item x="1180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8"/>
        <item x="1209"/>
        <item x="1210"/>
        <item x="1212"/>
        <item x="1213"/>
        <item x="1214"/>
        <item x="1216"/>
        <item x="1217"/>
        <item x="1218"/>
        <item x="1219"/>
        <item x="1220"/>
        <item x="1221"/>
        <item x="1222"/>
        <item x="1223"/>
        <item x="1224"/>
        <item x="1226"/>
        <item x="1227"/>
        <item x="1228"/>
        <item x="1230"/>
        <item x="1231"/>
        <item x="1232"/>
        <item x="1234"/>
        <item x="1235"/>
        <item x="1238"/>
        <item x="1239"/>
        <item x="1240"/>
        <item x="1242"/>
        <item x="1244"/>
        <item x="1245"/>
        <item x="1246"/>
        <item x="1247"/>
        <item x="1248"/>
        <item x="1249"/>
        <item x="1250"/>
        <item x="1251"/>
        <item x="1253"/>
        <item x="1254"/>
        <item x="1255"/>
        <item x="1256"/>
        <item x="1257"/>
        <item x="1259"/>
        <item x="1260"/>
        <item x="1261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8"/>
        <item x="1289"/>
        <item x="1290"/>
        <item x="1291"/>
        <item x="1292"/>
        <item x="1293"/>
        <item x="1295"/>
        <item x="1296"/>
        <item x="1297"/>
        <item x="1298"/>
        <item x="1299"/>
        <item x="1300"/>
        <item x="1301"/>
        <item x="1302"/>
        <item x="1303"/>
        <item x="1304"/>
        <item x="1306"/>
        <item x="1307"/>
        <item x="1308"/>
        <item x="1309"/>
        <item x="1310"/>
        <item x="1311"/>
        <item x="1312"/>
        <item x="1313"/>
        <item x="1305"/>
        <item x="1316"/>
        <item x="1317"/>
        <item x="1318"/>
        <item x="1319"/>
        <item x="1321"/>
        <item x="1322"/>
        <item x="1323"/>
        <item x="1324"/>
        <item x="1325"/>
        <item x="1328"/>
        <item x="1329"/>
        <item x="1332"/>
        <item x="1333"/>
        <item x="1334"/>
        <item x="1335"/>
        <item x="1336"/>
        <item x="1337"/>
        <item x="1338"/>
        <item m="1" x="1945"/>
        <item x="1339"/>
        <item x="1340"/>
        <item x="1341"/>
        <item x="1342"/>
        <item x="1343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2"/>
        <item x="1363"/>
        <item x="1364"/>
        <item x="1365"/>
        <item x="1366"/>
        <item x="1368"/>
        <item x="1370"/>
        <item x="1371"/>
        <item x="1372"/>
        <item x="1373"/>
        <item x="1374"/>
        <item x="1375"/>
        <item x="1376"/>
        <item x="1377"/>
        <item x="1379"/>
        <item x="1380"/>
        <item x="1381"/>
        <item x="1382"/>
        <item m="1" x="1944"/>
        <item x="1385"/>
        <item x="1386"/>
        <item x="1387"/>
        <item x="1388"/>
        <item x="1390"/>
        <item x="1391"/>
        <item x="1393"/>
        <item x="1394"/>
        <item x="1395"/>
        <item x="1396"/>
        <item x="1397"/>
        <item x="1398"/>
        <item x="1399"/>
        <item x="1401"/>
        <item x="1383"/>
        <item x="1403"/>
        <item x="1404"/>
        <item x="1406"/>
        <item x="1407"/>
        <item x="1408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34"/>
        <item x="1435"/>
        <item x="1436"/>
        <item x="1437"/>
        <item x="1438"/>
        <item x="1425"/>
        <item x="1428"/>
        <item x="1429"/>
        <item x="1431"/>
        <item x="1433"/>
        <item x="1440"/>
        <item x="1441"/>
        <item x="1442"/>
        <item x="1443"/>
        <item x="1444"/>
        <item x="1445"/>
        <item x="1448"/>
        <item x="1449"/>
        <item x="1450"/>
        <item x="1451"/>
        <item x="1452"/>
        <item x="1453"/>
        <item x="1454"/>
        <item x="1447"/>
        <item x="1446"/>
        <item x="1455"/>
        <item x="1459"/>
        <item x="1460"/>
        <item x="1461"/>
        <item x="1462"/>
        <item x="1463"/>
        <item x="1464"/>
        <item x="1465"/>
        <item x="1466"/>
        <item x="1468"/>
        <item x="1469"/>
        <item x="1470"/>
        <item x="1471"/>
        <item x="1472"/>
        <item x="1473"/>
        <item x="1474"/>
        <item x="1467"/>
        <item x="1479"/>
        <item x="1480"/>
        <item m="1" x="1943"/>
        <item x="1481"/>
        <item x="1482"/>
        <item x="1483"/>
        <item x="1484"/>
        <item x="1485"/>
        <item x="1486"/>
        <item x="1488"/>
        <item x="1490"/>
        <item x="1491"/>
        <item x="1492"/>
        <item x="1493"/>
        <item x="1494"/>
        <item x="1497"/>
        <item x="1498"/>
        <item x="1502"/>
        <item x="1503"/>
        <item x="1504"/>
        <item x="1505"/>
        <item x="1506"/>
        <item x="1507"/>
        <item x="1508"/>
        <item x="1512"/>
        <item x="1515"/>
        <item x="1516"/>
        <item x="1517"/>
        <item x="1519"/>
        <item x="1521"/>
        <item x="1523"/>
        <item x="1524"/>
        <item x="1525"/>
        <item x="1526"/>
        <item x="1530"/>
        <item x="1531"/>
        <item x="1532"/>
        <item x="1533"/>
        <item x="1536"/>
        <item x="1537"/>
        <item x="1538"/>
        <item x="1539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7"/>
        <item x="1579"/>
        <item x="1580"/>
        <item x="1581"/>
        <item x="1582"/>
        <item x="1583"/>
        <item x="1584"/>
        <item x="1558"/>
        <item x="1586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4"/>
        <item x="1605"/>
        <item x="1606"/>
        <item x="1607"/>
        <item x="1608"/>
        <item x="1609"/>
        <item x="1610"/>
        <item x="1611"/>
        <item x="1612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4"/>
        <item x="1635"/>
        <item x="1636"/>
        <item x="1637"/>
        <item x="1640"/>
        <item x="1643"/>
        <item x="1644"/>
        <item x="1645"/>
        <item x="1646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700"/>
        <item x="1701"/>
        <item x="1702"/>
        <item x="1704"/>
        <item x="1705"/>
        <item x="1707"/>
        <item x="1709"/>
        <item x="1711"/>
        <item x="1712"/>
        <item x="1713"/>
        <item x="1715"/>
        <item x="1716"/>
        <item x="1717"/>
        <item x="1718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7"/>
        <item x="1769"/>
        <item x="1771"/>
        <item x="1706"/>
        <item x="1774"/>
        <item x="1775"/>
        <item x="1776"/>
        <item x="1777"/>
        <item x="1778"/>
        <item x="1780"/>
        <item x="1782"/>
        <item x="1783"/>
        <item x="1788"/>
        <item x="1789"/>
        <item x="1790"/>
        <item x="1791"/>
        <item x="1793"/>
        <item x="1794"/>
        <item x="1796"/>
        <item x="1797"/>
        <item x="1798"/>
        <item x="1795"/>
        <item x="1802"/>
        <item x="1803"/>
        <item x="1804"/>
        <item x="1805"/>
        <item x="1807"/>
        <item x="1806"/>
        <item x="1808"/>
        <item x="1799"/>
        <item x="1800"/>
        <item x="1801"/>
        <item x="1810"/>
        <item x="1811"/>
        <item m="1" x="194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6"/>
        <item x="1827"/>
        <item x="1828"/>
        <item m="1" x="1941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4"/>
        <item x="1873"/>
        <item x="1875"/>
        <item x="1876"/>
        <item x="1877"/>
        <item x="1878"/>
        <item x="1879"/>
        <item x="1880"/>
        <item x="1884"/>
        <item x="1885"/>
        <item x="1886"/>
        <item x="1887"/>
        <item x="1890"/>
        <item x="1891"/>
        <item x="1892"/>
        <item x="1889"/>
        <item x="1893"/>
        <item x="1894"/>
        <item m="1" x="1939"/>
        <item x="1895"/>
        <item x="1896"/>
        <item x="1897"/>
        <item x="1900"/>
        <item x="1901"/>
        <item x="1902"/>
        <item x="1903"/>
        <item x="1904"/>
        <item x="1905"/>
        <item x="1906"/>
        <item x="1907"/>
        <item x="1908"/>
        <item x="1913"/>
        <item m="1" x="1938"/>
        <item x="1914"/>
        <item x="1915"/>
        <item x="1916"/>
        <item x="1919"/>
        <item x="1920"/>
        <item x="1921"/>
        <item x="1922"/>
        <item x="1923"/>
        <item x="1925"/>
        <item x="1926"/>
        <item x="1927"/>
        <item x="1928"/>
        <item x="1929"/>
        <item x="1930"/>
        <item x="1931"/>
        <item x="1933"/>
        <item x="1934"/>
        <item x="1935"/>
        <item x="1936"/>
        <item x="1937"/>
      </items>
    </pivotField>
    <pivotField compact="0" outline="0" subtotalTop="0" showAll="0"/>
    <pivotField compact="0" numFmtId="4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axis="axisRow" compact="0" outline="0" subtotalTop="0" showAll="0">
      <items count="525">
        <item m="1" x="200"/>
        <item m="1" x="201"/>
        <item m="1" x="202"/>
        <item m="1" x="203"/>
        <item m="1" x="204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8"/>
        <item m="1" x="227"/>
        <item m="1" x="231"/>
        <item m="1" x="234"/>
        <item m="1" x="233"/>
        <item m="1" x="232"/>
        <item m="1" x="226"/>
        <item m="1" x="237"/>
        <item m="1" x="239"/>
        <item m="1" x="238"/>
        <item m="1" x="236"/>
        <item m="1" x="242"/>
        <item m="1" x="241"/>
        <item m="1" x="240"/>
        <item m="1" x="243"/>
        <item m="1" x="523"/>
        <item m="1" x="246"/>
        <item m="1" x="247"/>
        <item m="1" x="248"/>
        <item m="1" x="235"/>
        <item m="1" x="251"/>
        <item m="1" x="254"/>
        <item m="1" x="250"/>
        <item m="1" x="257"/>
        <item m="1" x="244"/>
        <item m="1" x="258"/>
        <item m="1" x="253"/>
        <item m="1" x="252"/>
        <item m="1" x="249"/>
        <item m="1" x="262"/>
        <item m="1" x="245"/>
        <item m="1" x="259"/>
        <item m="1" x="260"/>
        <item m="1" x="261"/>
        <item m="1" x="266"/>
        <item m="1" x="522"/>
        <item m="1" x="255"/>
        <item m="1" x="198"/>
        <item m="1" x="197"/>
        <item m="1" x="196"/>
        <item m="1" x="195"/>
        <item m="1" x="194"/>
        <item x="0"/>
        <item m="1" x="230"/>
        <item m="1" x="229"/>
        <item m="1" x="205"/>
        <item m="1" x="199"/>
        <item m="1" x="265"/>
        <item m="1" x="264"/>
        <item m="1" x="267"/>
        <item m="1" x="256"/>
        <item m="1" x="263"/>
        <item m="1" x="268"/>
        <item m="1" x="269"/>
        <item m="1" x="270"/>
        <item m="1" x="271"/>
        <item m="1" x="273"/>
        <item m="1" x="272"/>
        <item m="1" x="279"/>
        <item m="1" x="278"/>
        <item m="1" x="274"/>
        <item m="1" x="275"/>
        <item m="1" x="276"/>
        <item m="1" x="277"/>
        <item m="1" x="281"/>
        <item m="1" x="280"/>
        <item m="1" x="283"/>
        <item m="1" x="284"/>
        <item m="1" x="286"/>
        <item m="1" x="285"/>
        <item m="1" x="287"/>
        <item m="1" x="288"/>
        <item m="1" x="282"/>
        <item m="1" x="521"/>
        <item m="1" x="289"/>
        <item m="1" x="290"/>
        <item m="1" x="292"/>
        <item m="1" x="291"/>
        <item m="1" x="294"/>
        <item m="1" x="293"/>
        <item m="1" x="295"/>
        <item m="1" x="296"/>
        <item m="1" x="297"/>
        <item m="1" x="298"/>
        <item m="1" x="299"/>
        <item m="1" x="300"/>
        <item m="1" x="301"/>
        <item m="1" x="302"/>
        <item m="1" x="304"/>
        <item m="1" x="305"/>
        <item m="1" x="303"/>
        <item m="1" x="520"/>
        <item m="1" x="306"/>
        <item m="1" x="307"/>
        <item m="1" x="308"/>
        <item m="1" x="310"/>
        <item m="1" x="309"/>
        <item m="1" x="311"/>
        <item m="1" x="312"/>
        <item m="1" x="313"/>
        <item m="1" x="314"/>
        <item m="1" x="315"/>
        <item m="1" x="316"/>
        <item m="1" x="319"/>
        <item m="1" x="318"/>
        <item m="1" x="320"/>
        <item m="1" x="322"/>
        <item m="1" x="321"/>
        <item m="1" x="317"/>
        <item m="1" x="323"/>
        <item m="1" x="324"/>
        <item m="1" x="325"/>
        <item m="1" x="328"/>
        <item m="1" x="327"/>
        <item m="1" x="334"/>
        <item m="1" x="331"/>
        <item m="1" x="332"/>
        <item m="1" x="333"/>
        <item m="1" x="330"/>
        <item m="1" x="329"/>
        <item m="1" x="335"/>
        <item m="1" x="519"/>
        <item m="1" x="326"/>
        <item m="1" x="336"/>
        <item m="1" x="337"/>
        <item m="1" x="338"/>
        <item m="1" x="339"/>
        <item m="1" x="518"/>
        <item m="1" x="517"/>
        <item m="1" x="340"/>
        <item m="1" x="341"/>
        <item m="1" x="342"/>
        <item m="1" x="343"/>
        <item m="1" x="344"/>
        <item m="1" x="345"/>
        <item m="1" x="346"/>
        <item m="1" x="347"/>
        <item m="1" x="349"/>
        <item m="1" x="350"/>
        <item m="1" x="348"/>
        <item m="1" x="352"/>
        <item m="1" x="353"/>
        <item m="1" x="354"/>
        <item m="1" x="355"/>
        <item m="1" x="356"/>
        <item m="1" x="357"/>
        <item m="1" x="362"/>
        <item m="1" x="360"/>
        <item m="1" x="358"/>
        <item m="1" x="359"/>
        <item m="1" x="361"/>
        <item m="1" x="364"/>
        <item m="1" x="363"/>
        <item m="1" x="191"/>
        <item m="1" x="365"/>
        <item m="1" x="190"/>
        <item m="1" x="366"/>
        <item m="1" x="367"/>
        <item m="1" x="368"/>
        <item m="1" x="369"/>
        <item m="1" x="516"/>
        <item m="1" x="370"/>
        <item m="1" x="372"/>
        <item x="112"/>
        <item m="1" x="371"/>
        <item m="1" x="351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515"/>
        <item m="1" x="406"/>
        <item m="1" x="411"/>
        <item m="1" x="412"/>
        <item m="1" x="407"/>
        <item m="1" x="408"/>
        <item m="1" x="409"/>
        <item m="1" x="410"/>
        <item m="1" x="414"/>
        <item m="1" x="415"/>
        <item m="1" x="416"/>
        <item m="1" x="417"/>
        <item m="1" x="418"/>
        <item m="1" x="419"/>
        <item m="1" x="420"/>
        <item m="1" x="421"/>
        <item m="1" x="423"/>
        <item m="1" x="422"/>
        <item m="1" x="41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52"/>
        <item m="1" x="447"/>
        <item m="1" x="450"/>
        <item m="1" x="448"/>
        <item m="1" x="449"/>
        <item m="1" x="451"/>
        <item m="1" x="453"/>
        <item m="1" x="454"/>
        <item m="1" x="455"/>
        <item m="1" x="456"/>
        <item m="1" x="457"/>
        <item m="1" x="458"/>
        <item m="1" x="459"/>
        <item m="1" x="460"/>
        <item m="1" x="462"/>
        <item m="1" x="461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x="5"/>
        <item m="1" x="505"/>
        <item m="1" x="507"/>
        <item m="1" x="506"/>
        <item m="1" x="508"/>
        <item m="1" x="509"/>
        <item m="1" x="510"/>
        <item m="1" x="511"/>
        <item m="1" x="512"/>
        <item m="1" x="513"/>
        <item x="10"/>
        <item x="6"/>
        <item m="1" x="514"/>
        <item x="1"/>
        <item x="2"/>
        <item x="3"/>
        <item x="4"/>
        <item x="7"/>
        <item m="1" x="193"/>
        <item x="8"/>
        <item x="9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54"/>
        <item x="46"/>
        <item x="47"/>
        <item x="48"/>
        <item x="49"/>
        <item x="50"/>
        <item x="51"/>
        <item x="52"/>
        <item x="53"/>
        <item x="55"/>
        <item x="62"/>
        <item x="56"/>
        <item x="57"/>
        <item x="58"/>
        <item x="59"/>
        <item x="60"/>
        <item x="61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9"/>
        <item x="97"/>
        <item x="98"/>
        <item x="100"/>
        <item x="101"/>
        <item x="102"/>
        <item x="106"/>
        <item x="104"/>
        <item x="105"/>
        <item x="103"/>
        <item x="107"/>
        <item x="108"/>
        <item x="109"/>
        <item x="110"/>
        <item x="111"/>
        <item x="113"/>
        <item m="1" x="192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3"/>
        <item x="141"/>
        <item x="142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m="1" x="189"/>
        <item x="161"/>
        <item x="162"/>
        <item x="163"/>
        <item x="165"/>
        <item x="164"/>
        <item x="166"/>
        <item x="167"/>
        <item x="168"/>
        <item m="1" x="18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5"/>
        <item x="181"/>
        <item x="182"/>
        <item x="183"/>
        <item x="184"/>
        <item x="186"/>
        <item x="187"/>
        <item t="default"/>
      </items>
    </pivotField>
    <pivotField compact="0" outline="0" subtotalTop="0" showAll="0"/>
    <pivotField axis="axisPage" compact="0" outline="0" subtotalTop="0" showAll="0">
      <items count="4">
        <item x="1"/>
        <item x="0"/>
        <item m="1" x="2"/>
        <item t="default"/>
      </items>
    </pivotField>
    <pivotField compact="0" outline="0" subtotalTop="0" showAll="0"/>
  </pivotFields>
  <rowFields count="5">
    <field x="1"/>
    <field x="18"/>
    <field x="8"/>
    <field x="9"/>
    <field x="6"/>
  </rowFields>
  <rowItems count="4114">
    <i>
      <x v="13"/>
      <x v="370"/>
      <x v="263"/>
      <x v="3948"/>
      <x v="17"/>
    </i>
    <i r="3">
      <x v="3949"/>
      <x v="17"/>
    </i>
    <i t="default" r="1">
      <x v="370"/>
    </i>
    <i t="default">
      <x v="13"/>
    </i>
    <i>
      <x v="19"/>
      <x v="339"/>
      <x v="57"/>
      <x v="448"/>
      <x v="20"/>
    </i>
    <i t="default" r="1">
      <x v="339"/>
    </i>
    <i t="default">
      <x v="19"/>
    </i>
    <i>
      <x v="29"/>
      <x v="385"/>
      <x v="19"/>
      <x v="3993"/>
      <x v="17"/>
    </i>
    <i t="default" r="1">
      <x v="385"/>
    </i>
    <i t="default">
      <x v="29"/>
    </i>
    <i>
      <x v="68"/>
      <x v="507"/>
      <x v="311"/>
      <x v="4878"/>
      <x v="17"/>
    </i>
    <i r="3">
      <x v="4879"/>
      <x v="17"/>
    </i>
    <i r="3">
      <x v="4880"/>
      <x v="17"/>
    </i>
    <i r="3">
      <x v="4881"/>
      <x v="17"/>
    </i>
    <i t="default" r="1">
      <x v="507"/>
    </i>
    <i t="default">
      <x v="68"/>
    </i>
    <i>
      <x v="69"/>
      <x v="391"/>
      <x v="274"/>
      <x v="112"/>
      <x v="17"/>
    </i>
    <i t="default" r="1">
      <x v="391"/>
    </i>
    <i r="1">
      <x v="400"/>
      <x v="19"/>
      <x v="663"/>
      <x v="17"/>
    </i>
    <i r="3">
      <x v="1395"/>
      <x v="17"/>
    </i>
    <i r="3">
      <x v="1398"/>
      <x v="17"/>
    </i>
    <i r="3">
      <x v="2777"/>
      <x v="5"/>
    </i>
    <i r="3">
      <x v="3778"/>
      <x v="17"/>
    </i>
    <i r="3">
      <x v="4150"/>
      <x v="17"/>
    </i>
    <i r="3">
      <x v="4151"/>
      <x v="17"/>
    </i>
    <i r="3">
      <x v="4152"/>
      <x v="17"/>
    </i>
    <i r="3">
      <x v="4153"/>
      <x v="17"/>
    </i>
    <i r="3">
      <x v="4154"/>
      <x v="17"/>
    </i>
    <i r="3">
      <x v="4155"/>
      <x v="5"/>
    </i>
    <i r="3">
      <x v="4170"/>
      <x v="17"/>
    </i>
    <i r="2">
      <x v="39"/>
      <x v="3804"/>
      <x v="17"/>
    </i>
    <i r="3">
      <x v="4162"/>
      <x v="17"/>
    </i>
    <i r="3">
      <x v="4163"/>
      <x v="17"/>
    </i>
    <i r="3">
      <x v="4164"/>
      <x v="17"/>
    </i>
    <i r="2">
      <x v="275"/>
      <x v="4166"/>
      <x v="15"/>
    </i>
    <i r="3">
      <x v="4167"/>
      <x v="15"/>
    </i>
    <i r="3">
      <x v="4168"/>
      <x v="17"/>
    </i>
    <i r="3">
      <x v="4169"/>
      <x v="17"/>
    </i>
    <i t="default" r="1">
      <x v="400"/>
    </i>
    <i r="1">
      <x v="401"/>
      <x v="12"/>
      <x v="32"/>
      <x v="17"/>
    </i>
    <i r="3">
      <x v="54"/>
      <x v="17"/>
    </i>
    <i r="3">
      <x v="55"/>
      <x v="17"/>
    </i>
    <i r="3">
      <x v="95"/>
      <x v="17"/>
    </i>
    <i t="default" r="1">
      <x v="401"/>
    </i>
    <i r="1">
      <x v="408"/>
      <x v="283"/>
      <x v="4225"/>
      <x v="17"/>
    </i>
    <i r="3">
      <x v="4226"/>
      <x v="17"/>
    </i>
    <i r="3">
      <x v="4227"/>
      <x v="17"/>
    </i>
    <i r="3">
      <x v="4228"/>
      <x v="17"/>
    </i>
    <i r="3">
      <x v="4229"/>
      <x v="17"/>
    </i>
    <i r="3">
      <x v="4230"/>
      <x v="17"/>
    </i>
    <i r="3">
      <x v="4231"/>
      <x v="17"/>
    </i>
    <i r="3">
      <x v="4232"/>
      <x v="17"/>
    </i>
    <i r="3">
      <x v="4233"/>
      <x v="8"/>
    </i>
    <i r="3">
      <x v="4234"/>
      <x v="8"/>
    </i>
    <i r="3">
      <x v="4235"/>
      <x v="8"/>
    </i>
    <i r="3">
      <x v="4236"/>
      <x v="8"/>
    </i>
    <i r="3">
      <x v="4237"/>
      <x v="8"/>
    </i>
    <i r="3">
      <x v="4238"/>
      <x v="8"/>
    </i>
    <i r="3">
      <x v="4239"/>
      <x v="17"/>
    </i>
    <i r="3">
      <x v="4240"/>
      <x v="17"/>
    </i>
    <i r="3">
      <x v="4241"/>
      <x v="17"/>
    </i>
    <i r="3">
      <x v="4242"/>
      <x v="17"/>
    </i>
    <i r="3">
      <x v="4243"/>
      <x v="17"/>
    </i>
    <i r="3">
      <x v="4244"/>
      <x v="17"/>
    </i>
    <i r="3">
      <x v="4245"/>
      <x v="17"/>
    </i>
    <i r="3">
      <x v="4246"/>
      <x v="17"/>
    </i>
    <i r="3">
      <x v="4247"/>
      <x v="8"/>
    </i>
    <i r="3">
      <x v="4248"/>
      <x v="8"/>
    </i>
    <i r="3">
      <x v="4249"/>
      <x v="8"/>
    </i>
    <i r="3">
      <x v="4250"/>
      <x v="17"/>
    </i>
    <i r="3">
      <x v="4253"/>
      <x v="17"/>
    </i>
    <i r="3">
      <x v="4254"/>
      <x v="17"/>
    </i>
    <i r="3">
      <x v="4255"/>
      <x v="17"/>
    </i>
    <i r="3">
      <x v="4256"/>
      <x v="17"/>
    </i>
    <i r="3">
      <x v="4257"/>
      <x v="17"/>
    </i>
    <i r="3">
      <x v="4258"/>
      <x v="17"/>
    </i>
    <i r="3">
      <x v="4259"/>
      <x v="17"/>
    </i>
    <i r="3">
      <x v="4260"/>
      <x v="17"/>
    </i>
    <i r="3">
      <x v="4261"/>
      <x v="17"/>
    </i>
    <i r="3">
      <x v="4262"/>
      <x v="17"/>
    </i>
    <i r="3">
      <x v="4263"/>
      <x v="17"/>
    </i>
    <i r="3">
      <x v="4264"/>
      <x v="17"/>
    </i>
    <i t="default" r="1">
      <x v="408"/>
    </i>
    <i r="1">
      <x v="497"/>
      <x v="4"/>
      <x v="4064"/>
      <x v="8"/>
    </i>
    <i r="3">
      <x v="4802"/>
      <x v="8"/>
    </i>
    <i r="3">
      <x v="4803"/>
      <x v="8"/>
    </i>
    <i r="3">
      <x v="4804"/>
      <x v="8"/>
    </i>
    <i t="default" r="1">
      <x v="497"/>
    </i>
    <i r="1">
      <x v="518"/>
      <x v="43"/>
      <x v="379"/>
      <x v="17"/>
    </i>
    <i r="3">
      <x v="481"/>
      <x v="3"/>
    </i>
    <i r="3">
      <x v="2249"/>
      <x v="17"/>
    </i>
    <i r="2">
      <x v="316"/>
      <x v="4930"/>
      <x v="17"/>
    </i>
    <i t="default" r="1">
      <x v="518"/>
    </i>
    <i r="1">
      <x v="520"/>
      <x v="51"/>
      <x v="4928"/>
      <x v="17"/>
    </i>
    <i r="2">
      <x v="55"/>
      <x v="3565"/>
      <x v="17"/>
    </i>
    <i r="3">
      <x v="4925"/>
      <x v="8"/>
    </i>
    <i r="3">
      <x v="4926"/>
      <x v="17"/>
    </i>
    <i t="default" r="1">
      <x v="520"/>
    </i>
    <i t="default">
      <x v="69"/>
    </i>
    <i>
      <x v="73"/>
      <x v="349"/>
      <x v="19"/>
      <x v="231"/>
      <x v="17"/>
    </i>
    <i t="default" r="1">
      <x v="349"/>
    </i>
    <i r="1">
      <x v="352"/>
      <x v="240"/>
      <x v="112"/>
      <x v="17"/>
    </i>
    <i t="default" r="1">
      <x v="352"/>
    </i>
    <i r="1">
      <x v="356"/>
      <x v="19"/>
      <x v="1794"/>
      <x v="17"/>
    </i>
    <i r="3">
      <x v="3534"/>
      <x v="17"/>
    </i>
    <i t="default" r="1">
      <x v="356"/>
    </i>
    <i r="1">
      <x v="357"/>
      <x v="87"/>
      <x v="212"/>
      <x v="17"/>
    </i>
    <i r="3">
      <x v="3683"/>
      <x v="15"/>
    </i>
    <i r="3">
      <x v="3684"/>
      <x v="9"/>
    </i>
    <i r="3">
      <x v="3685"/>
      <x v="15"/>
    </i>
    <i r="2">
      <x v="241"/>
      <x v="165"/>
      <x v="15"/>
    </i>
    <i r="3">
      <x v="564"/>
      <x v="15"/>
    </i>
    <i r="2">
      <x v="243"/>
      <x v="3701"/>
      <x v="10"/>
    </i>
    <i t="default" r="1">
      <x v="357"/>
    </i>
    <i r="1">
      <x v="358"/>
      <x v="197"/>
      <x v="212"/>
      <x v="17"/>
    </i>
    <i r="3">
      <x v="3695"/>
      <x v="17"/>
    </i>
    <i r="3">
      <x v="3696"/>
      <x v="17"/>
    </i>
    <i t="default" r="1">
      <x v="358"/>
    </i>
    <i r="1">
      <x v="359"/>
      <x v="248"/>
      <x v="3539"/>
      <x v="17"/>
    </i>
    <i r="3">
      <x v="3786"/>
      <x v="17"/>
    </i>
    <i r="3">
      <x v="3787"/>
      <x v="17"/>
    </i>
    <i t="default" r="1">
      <x v="359"/>
    </i>
    <i r="1">
      <x v="364"/>
      <x v="240"/>
      <x v="112"/>
      <x v="17"/>
    </i>
    <i t="default" r="1">
      <x v="364"/>
    </i>
    <i r="1">
      <x v="365"/>
      <x v="30"/>
      <x v="2929"/>
      <x v="5"/>
    </i>
    <i r="3">
      <x v="3023"/>
      <x v="5"/>
    </i>
    <i t="default" r="1">
      <x v="365"/>
    </i>
    <i r="1">
      <x v="366"/>
      <x v="17"/>
      <x v="230"/>
      <x v="17"/>
    </i>
    <i r="3">
      <x v="461"/>
      <x v="3"/>
    </i>
    <i r="3">
      <x v="669"/>
      <x v="6"/>
    </i>
    <i r="3">
      <x v="897"/>
      <x v="3"/>
    </i>
    <i r="3">
      <x v="1646"/>
      <x v="17"/>
    </i>
    <i r="3">
      <x v="1658"/>
      <x v="5"/>
    </i>
    <i r="3">
      <x v="2050"/>
      <x v="17"/>
    </i>
    <i r="3">
      <x v="3634"/>
      <x v="17"/>
    </i>
    <i r="3">
      <x v="3670"/>
      <x v="17"/>
    </i>
    <i r="3">
      <x v="3836"/>
      <x v="3"/>
    </i>
    <i r="3">
      <x v="3837"/>
      <x v="3"/>
    </i>
    <i r="3">
      <x v="3838"/>
      <x v="3"/>
    </i>
    <i t="default" r="1">
      <x v="366"/>
    </i>
    <i r="1">
      <x v="370"/>
      <x v="254"/>
      <x v="3860"/>
      <x v="17"/>
    </i>
    <i t="default" r="1">
      <x v="370"/>
    </i>
    <i r="1">
      <x v="374"/>
      <x v="33"/>
      <x v="974"/>
      <x v="17"/>
    </i>
    <i r="3">
      <x v="1085"/>
      <x v="17"/>
    </i>
    <i t="default" r="1">
      <x v="374"/>
    </i>
    <i r="1">
      <x v="375"/>
      <x v="55"/>
      <x v="207"/>
      <x v="17"/>
    </i>
    <i r="3">
      <x v="1141"/>
      <x v="1"/>
    </i>
    <i r="3">
      <x v="1146"/>
      <x v="17"/>
    </i>
    <i r="3">
      <x v="1147"/>
      <x v="17"/>
    </i>
    <i r="3">
      <x v="1149"/>
      <x v="17"/>
    </i>
    <i r="3">
      <x v="2788"/>
      <x v="11"/>
    </i>
    <i r="3">
      <x v="2794"/>
      <x v="17"/>
    </i>
    <i r="3">
      <x v="3915"/>
      <x v="17"/>
    </i>
    <i r="3">
      <x v="3916"/>
      <x v="17"/>
    </i>
    <i r="2">
      <x v="241"/>
      <x v="3928"/>
      <x v="17"/>
    </i>
    <i t="default" r="1">
      <x v="375"/>
    </i>
    <i r="1">
      <x v="377"/>
      <x v="241"/>
      <x v="3946"/>
      <x v="17"/>
    </i>
    <i t="default" r="1">
      <x v="377"/>
    </i>
    <i r="1">
      <x v="381"/>
      <x v="240"/>
      <x v="3594"/>
      <x v="17"/>
    </i>
    <i r="2">
      <x v="241"/>
      <x v="3946"/>
      <x v="17"/>
    </i>
    <i r="3">
      <x v="4042"/>
      <x v="15"/>
    </i>
    <i r="2">
      <x v="243"/>
      <x v="3701"/>
      <x v="10"/>
    </i>
    <i r="2">
      <x v="260"/>
      <x v="3929"/>
      <x v="17"/>
    </i>
    <i t="default" r="1">
      <x v="381"/>
    </i>
    <i r="1">
      <x v="382"/>
      <x v="15"/>
      <x v="3996"/>
      <x v="17"/>
    </i>
    <i r="2">
      <x v="43"/>
      <x v="638"/>
      <x v="3"/>
    </i>
    <i r="3">
      <x v="1219"/>
      <x v="17"/>
    </i>
    <i r="3">
      <x v="1229"/>
      <x/>
    </i>
    <i r="3">
      <x v="1232"/>
      <x v="17"/>
    </i>
    <i r="3">
      <x v="1683"/>
      <x v="17"/>
    </i>
    <i r="3">
      <x v="1987"/>
      <x v="17"/>
    </i>
    <i t="default" r="1">
      <x v="382"/>
    </i>
    <i r="1">
      <x v="385"/>
      <x v="241"/>
      <x v="3995"/>
      <x v="15"/>
    </i>
    <i t="default" r="1">
      <x v="385"/>
    </i>
    <i r="1">
      <x v="387"/>
      <x v="4"/>
      <x v="541"/>
      <x v="1"/>
    </i>
    <i r="3">
      <x v="543"/>
      <x v="17"/>
    </i>
    <i r="3">
      <x v="544"/>
      <x v="17"/>
    </i>
    <i r="3">
      <x v="548"/>
      <x v="17"/>
    </i>
    <i r="3">
      <x v="1018"/>
      <x v="8"/>
    </i>
    <i r="3">
      <x v="4005"/>
      <x v="8"/>
    </i>
    <i t="default" r="1">
      <x v="387"/>
    </i>
    <i r="1">
      <x v="390"/>
      <x v="19"/>
      <x v="634"/>
      <x v="17"/>
    </i>
    <i r="3">
      <x v="4080"/>
      <x v="17"/>
    </i>
    <i r="3">
      <x v="4081"/>
      <x v="17"/>
    </i>
    <i r="2">
      <x v="33"/>
      <x v="641"/>
      <x v="17"/>
    </i>
    <i r="3">
      <x v="974"/>
      <x v="17"/>
    </i>
    <i r="2">
      <x v="43"/>
      <x v="215"/>
      <x v="3"/>
    </i>
    <i t="default" r="1">
      <x v="390"/>
    </i>
    <i r="1">
      <x v="394"/>
      <x v="248"/>
      <x v="4060"/>
      <x v="17"/>
    </i>
    <i t="default" r="1">
      <x v="394"/>
    </i>
    <i r="1">
      <x v="398"/>
      <x v="240"/>
      <x v="112"/>
      <x v="17"/>
    </i>
    <i t="default" r="1">
      <x v="398"/>
    </i>
    <i r="1">
      <x v="401"/>
      <x v="43"/>
      <x v="224"/>
      <x v="17"/>
    </i>
    <i r="2">
      <x v="240"/>
      <x v="3594"/>
      <x v="17"/>
    </i>
    <i r="2">
      <x v="241"/>
      <x v="4140"/>
      <x v="15"/>
    </i>
    <i t="default" r="1">
      <x v="401"/>
    </i>
    <i r="1">
      <x v="402"/>
      <x v="240"/>
      <x v="3594"/>
      <x v="17"/>
    </i>
    <i t="default" r="1">
      <x v="402"/>
    </i>
    <i r="1">
      <x v="404"/>
      <x v="248"/>
      <x v="1634"/>
      <x v="17"/>
    </i>
    <i r="3">
      <x v="4183"/>
      <x v="8"/>
    </i>
    <i r="3">
      <x v="4184"/>
      <x v="17"/>
    </i>
    <i r="3">
      <x v="4185"/>
      <x v="17"/>
    </i>
    <i r="3">
      <x v="4186"/>
      <x v="17"/>
    </i>
    <i t="default" r="1">
      <x v="404"/>
    </i>
    <i r="1">
      <x v="406"/>
      <x v="5"/>
      <x v="4228"/>
      <x v="5"/>
    </i>
    <i r="3">
      <x v="4271"/>
      <x v="17"/>
    </i>
    <i t="default" r="1">
      <x v="406"/>
    </i>
    <i r="1">
      <x v="420"/>
      <x v="43"/>
      <x v="473"/>
      <x v="3"/>
    </i>
    <i r="3">
      <x v="1185"/>
      <x v="3"/>
    </i>
    <i r="3">
      <x v="2243"/>
      <x v="17"/>
    </i>
    <i r="3">
      <x v="4373"/>
      <x v="3"/>
    </i>
    <i r="3">
      <x v="4374"/>
      <x v="3"/>
    </i>
    <i r="3">
      <x v="4375"/>
      <x v="8"/>
    </i>
    <i r="3">
      <x v="4376"/>
      <x v="17"/>
    </i>
    <i t="default" r="1">
      <x v="420"/>
    </i>
    <i t="default">
      <x v="73"/>
    </i>
    <i>
      <x v="79"/>
      <x v="401"/>
      <x v="273"/>
      <x v="4143"/>
      <x v="17"/>
    </i>
    <i r="3">
      <x v="4144"/>
      <x v="17"/>
    </i>
    <i r="3">
      <x v="4145"/>
      <x v="17"/>
    </i>
    <i r="3">
      <x v="4146"/>
      <x v="17"/>
    </i>
    <i r="3">
      <x v="4147"/>
      <x v="17"/>
    </i>
    <i t="default" r="1">
      <x v="401"/>
    </i>
    <i t="default">
      <x v="79"/>
    </i>
    <i>
      <x v="81"/>
      <x v="466"/>
      <x v="273"/>
      <x v="4143"/>
      <x v="17"/>
    </i>
    <i r="3">
      <x v="4147"/>
      <x v="17"/>
    </i>
    <i r="3">
      <x v="4681"/>
      <x v="17"/>
    </i>
    <i r="3">
      <x v="4682"/>
      <x v="17"/>
    </i>
    <i r="3">
      <x v="4683"/>
      <x v="17"/>
    </i>
    <i t="default" r="1">
      <x v="466"/>
    </i>
    <i r="1">
      <x v="489"/>
      <x v="307"/>
      <x v="4791"/>
      <x v="8"/>
    </i>
    <i t="default" r="1">
      <x v="489"/>
    </i>
    <i r="1">
      <x v="492"/>
      <x v="273"/>
      <x v="4144"/>
      <x v="17"/>
    </i>
    <i r="3">
      <x v="4146"/>
      <x v="17"/>
    </i>
    <i r="3">
      <x v="4147"/>
      <x v="17"/>
    </i>
    <i r="3">
      <x v="4786"/>
      <x v="17"/>
    </i>
    <i r="3">
      <x v="4787"/>
      <x v="17"/>
    </i>
    <i r="3">
      <x v="4788"/>
      <x v="17"/>
    </i>
    <i r="3">
      <x v="4789"/>
      <x v="17"/>
    </i>
    <i r="3">
      <x v="4790"/>
      <x v="17"/>
    </i>
    <i t="default" r="1">
      <x v="492"/>
    </i>
    <i t="default">
      <x v="81"/>
    </i>
    <i>
      <x v="101"/>
      <x v="510"/>
      <x v="312"/>
      <x v="4885"/>
      <x v="8"/>
    </i>
    <i r="3">
      <x v="4886"/>
      <x v="8"/>
    </i>
    <i r="3">
      <x v="4887"/>
      <x v="17"/>
    </i>
    <i r="3">
      <x v="4888"/>
      <x v="17"/>
    </i>
    <i r="3">
      <x v="4889"/>
      <x v="8"/>
    </i>
    <i r="3">
      <x v="4890"/>
      <x v="17"/>
    </i>
    <i r="3">
      <x v="4891"/>
      <x v="17"/>
    </i>
    <i t="default" r="1">
      <x v="510"/>
    </i>
    <i t="default">
      <x v="101"/>
    </i>
    <i>
      <x v="104"/>
      <x v="334"/>
      <x v="225"/>
      <x v="112"/>
      <x v="17"/>
    </i>
    <i t="default" r="1">
      <x v="334"/>
    </i>
    <i r="1">
      <x v="337"/>
      <x v="225"/>
      <x v="112"/>
      <x v="17"/>
    </i>
    <i t="default" r="1">
      <x v="337"/>
    </i>
    <i r="1">
      <x v="338"/>
      <x v="43"/>
      <x v="480"/>
      <x v="3"/>
    </i>
    <i r="3">
      <x v="1309"/>
      <x v="17"/>
    </i>
    <i r="3">
      <x v="3229"/>
      <x v="17"/>
    </i>
    <i r="3">
      <x v="3519"/>
      <x v="17"/>
    </i>
    <i t="default" r="1">
      <x v="338"/>
    </i>
    <i r="1">
      <x v="340"/>
      <x v="137"/>
      <x v="3531"/>
      <x v="17"/>
    </i>
    <i r="2">
      <x v="170"/>
      <x v="3516"/>
      <x v="10"/>
    </i>
    <i t="default" r="1">
      <x v="340"/>
    </i>
    <i r="1">
      <x v="346"/>
      <x v="140"/>
      <x v="3608"/>
      <x v="17"/>
    </i>
    <i r="3">
      <x v="3609"/>
      <x v="17"/>
    </i>
    <i r="3">
      <x v="3610"/>
      <x v="10"/>
    </i>
    <i r="3">
      <x v="3611"/>
      <x v="17"/>
    </i>
    <i t="default" r="1">
      <x v="346"/>
    </i>
    <i r="1">
      <x v="347"/>
      <x v="125"/>
      <x v="3597"/>
      <x v="10"/>
    </i>
    <i t="default" r="1">
      <x v="347"/>
    </i>
    <i r="1">
      <x v="360"/>
      <x v="137"/>
      <x v="2513"/>
      <x v="17"/>
    </i>
    <i r="3">
      <x v="3639"/>
      <x v="17"/>
    </i>
    <i t="default" r="1">
      <x v="360"/>
    </i>
    <i t="default">
      <x v="104"/>
    </i>
    <i>
      <x v="105"/>
      <x v="334"/>
      <x v="182"/>
      <x v="212"/>
      <x v="17"/>
    </i>
    <i r="3">
      <x v="3385"/>
      <x v="17"/>
    </i>
    <i t="default" r="1">
      <x v="334"/>
    </i>
    <i r="1">
      <x v="338"/>
      <x v="53"/>
      <x v="2130"/>
      <x v="17"/>
    </i>
    <i r="3">
      <x v="3021"/>
      <x v="17"/>
    </i>
    <i r="3">
      <x v="3501"/>
      <x v="17"/>
    </i>
    <i r="3">
      <x v="3502"/>
      <x v="17"/>
    </i>
    <i t="default" r="1">
      <x v="338"/>
    </i>
    <i r="1">
      <x v="344"/>
      <x v="182"/>
      <x v="212"/>
      <x v="17"/>
    </i>
    <i r="3">
      <x v="2875"/>
      <x v="17"/>
    </i>
    <i r="3">
      <x v="3090"/>
      <x v="17"/>
    </i>
    <i r="3">
      <x v="3092"/>
      <x v="17"/>
    </i>
    <i r="3">
      <x v="3103"/>
      <x v="17"/>
    </i>
    <i r="3">
      <x v="3459"/>
      <x v="17"/>
    </i>
    <i r="3">
      <x v="3587"/>
      <x v="17"/>
    </i>
    <i r="2">
      <x v="229"/>
      <x v="3579"/>
      <x v="1"/>
    </i>
    <i t="default" r="1">
      <x v="344"/>
    </i>
    <i r="1">
      <x v="346"/>
      <x v="237"/>
      <x v="3617"/>
      <x v="17"/>
    </i>
    <i r="3">
      <x v="3618"/>
      <x v="17"/>
    </i>
    <i t="default" r="1">
      <x v="346"/>
    </i>
    <i r="1">
      <x v="348"/>
      <x v="223"/>
      <x v="165"/>
      <x v="17"/>
    </i>
    <i r="3">
      <x v="3614"/>
      <x v="8"/>
    </i>
    <i r="3">
      <x v="3615"/>
      <x v="8"/>
    </i>
    <i r="3">
      <x v="3616"/>
      <x v="8"/>
    </i>
    <i t="default" r="1">
      <x v="348"/>
    </i>
    <i r="1">
      <x v="350"/>
      <x v="177"/>
      <x v="112"/>
      <x v="17"/>
    </i>
    <i t="default" r="1">
      <x v="350"/>
    </i>
    <i r="1">
      <x v="351"/>
      <x v="70"/>
      <x v="810"/>
      <x v="17"/>
    </i>
    <i r="3">
      <x v="3664"/>
      <x v="1"/>
    </i>
    <i t="default" r="1">
      <x v="351"/>
    </i>
    <i r="1">
      <x v="354"/>
      <x v="69"/>
      <x v="1421"/>
      <x v="9"/>
    </i>
    <i r="3">
      <x v="3658"/>
      <x v="5"/>
    </i>
    <i t="default" r="1">
      <x v="354"/>
    </i>
    <i t="default">
      <x v="105"/>
    </i>
    <i>
      <x v="106"/>
      <x v="324"/>
      <x v="199"/>
      <x v="67"/>
      <x v="10"/>
    </i>
    <i r="3">
      <x v="564"/>
      <x v="15"/>
    </i>
    <i r="2">
      <x v="200"/>
      <x v="212"/>
      <x v="17"/>
    </i>
    <i r="3">
      <x v="2875"/>
      <x v="17"/>
    </i>
    <i r="3">
      <x v="3092"/>
      <x v="17"/>
    </i>
    <i r="3">
      <x v="3576"/>
      <x v="17"/>
    </i>
    <i r="3">
      <x v="3577"/>
      <x v="17"/>
    </i>
    <i t="default" r="1">
      <x v="324"/>
    </i>
    <i r="1">
      <x v="338"/>
      <x v="53"/>
      <x v="3503"/>
      <x v="17"/>
    </i>
    <i r="3">
      <x v="3504"/>
      <x v="17"/>
    </i>
    <i t="default" r="1">
      <x v="338"/>
    </i>
    <i r="1">
      <x v="344"/>
      <x v="12"/>
      <x v="3578"/>
      <x v="8"/>
    </i>
    <i t="default" r="1">
      <x v="344"/>
    </i>
    <i r="1">
      <x v="359"/>
      <x v="39"/>
      <x v="2266"/>
      <x v="17"/>
    </i>
    <i r="3">
      <x v="3802"/>
      <x v="6"/>
    </i>
    <i r="3">
      <x v="3803"/>
      <x v="17"/>
    </i>
    <i r="3">
      <x v="3804"/>
      <x v="17"/>
    </i>
    <i t="default" r="1">
      <x v="359"/>
    </i>
    <i r="1">
      <x v="362"/>
      <x v="38"/>
      <x v="3811"/>
      <x v="17"/>
    </i>
    <i r="3">
      <x v="3812"/>
      <x v="17"/>
    </i>
    <i t="default" r="1">
      <x v="362"/>
    </i>
    <i r="1">
      <x v="364"/>
      <x v="17"/>
      <x v="484"/>
      <x v="17"/>
    </i>
    <i r="3">
      <x v="485"/>
      <x v="17"/>
    </i>
    <i r="3">
      <x v="898"/>
      <x v="17"/>
    </i>
    <i r="3">
      <x v="1646"/>
      <x v="17"/>
    </i>
    <i r="3">
      <x v="2050"/>
      <x v="17"/>
    </i>
    <i r="3">
      <x v="3317"/>
      <x v="17"/>
    </i>
    <i r="3">
      <x v="3431"/>
      <x v="17"/>
    </i>
    <i r="3">
      <x v="3582"/>
      <x v="17"/>
    </i>
    <i r="3">
      <x v="3634"/>
      <x v="17"/>
    </i>
    <i r="3">
      <x v="3813"/>
      <x v="17"/>
    </i>
    <i t="default" r="1">
      <x v="364"/>
    </i>
    <i r="1">
      <x v="367"/>
      <x v="12"/>
      <x v="1041"/>
      <x v="8"/>
    </i>
    <i r="3">
      <x v="2304"/>
      <x v="8"/>
    </i>
    <i r="3">
      <x v="2570"/>
      <x v="8"/>
    </i>
    <i t="default" r="1">
      <x v="367"/>
    </i>
    <i r="1">
      <x v="368"/>
      <x v="200"/>
      <x v="2875"/>
      <x v="17"/>
    </i>
    <i r="3">
      <x v="3090"/>
      <x v="17"/>
    </i>
    <i r="3">
      <x v="3092"/>
      <x v="17"/>
    </i>
    <i r="3">
      <x v="3103"/>
      <x v="17"/>
    </i>
    <i r="3">
      <x v="3576"/>
      <x v="17"/>
    </i>
    <i r="3">
      <x v="3577"/>
      <x v="17"/>
    </i>
    <i r="3">
      <x v="3859"/>
      <x v="17"/>
    </i>
    <i t="default" r="1">
      <x v="368"/>
    </i>
    <i r="1">
      <x v="378"/>
      <x v="200"/>
      <x v="3090"/>
      <x v="17"/>
    </i>
    <i r="3">
      <x v="3092"/>
      <x v="17"/>
    </i>
    <i r="3">
      <x v="3103"/>
      <x v="17"/>
    </i>
    <i r="3">
      <x v="3859"/>
      <x v="17"/>
    </i>
    <i t="default" r="1">
      <x v="378"/>
    </i>
    <i r="1">
      <x v="383"/>
      <x v="43"/>
      <x v="2370"/>
      <x v="6"/>
    </i>
    <i t="default" r="1">
      <x v="383"/>
    </i>
    <i t="default">
      <x v="106"/>
    </i>
    <i>
      <x v="107"/>
      <x v="324"/>
      <x v="226"/>
      <x v="112"/>
      <x v="17"/>
    </i>
    <i r="2">
      <x v="234"/>
      <x v="3575"/>
      <x v="17"/>
    </i>
    <i t="default" r="1">
      <x v="324"/>
    </i>
    <i r="1">
      <x v="334"/>
      <x v="6"/>
      <x v="212"/>
      <x v="17"/>
    </i>
    <i r="3">
      <x v="3598"/>
      <x v="17"/>
    </i>
    <i r="3">
      <x v="3599"/>
      <x v="17"/>
    </i>
    <i t="default" r="1">
      <x v="334"/>
    </i>
    <i r="1">
      <x v="337"/>
      <x v="226"/>
      <x v="112"/>
      <x v="17"/>
    </i>
    <i t="default" r="1">
      <x v="337"/>
    </i>
    <i r="1">
      <x v="338"/>
      <x v="12"/>
      <x v="36"/>
      <x v="17"/>
    </i>
    <i r="3">
      <x v="38"/>
      <x v="17"/>
    </i>
    <i r="3">
      <x v="39"/>
      <x v="17"/>
    </i>
    <i r="3">
      <x v="40"/>
      <x v="17"/>
    </i>
    <i r="3">
      <x v="41"/>
      <x v="17"/>
    </i>
    <i r="3">
      <x v="53"/>
      <x v="17"/>
    </i>
    <i r="3">
      <x v="57"/>
      <x v="17"/>
    </i>
    <i r="3">
      <x v="880"/>
      <x v="17"/>
    </i>
    <i r="3">
      <x v="1967"/>
      <x v="17"/>
    </i>
    <i r="3">
      <x v="3505"/>
      <x v="17"/>
    </i>
    <i r="3">
      <x v="3506"/>
      <x v="17"/>
    </i>
    <i r="3">
      <x v="3507"/>
      <x v="17"/>
    </i>
    <i t="default" r="1">
      <x v="338"/>
    </i>
    <i r="1">
      <x v="345"/>
      <x v="226"/>
      <x v="112"/>
      <x v="17"/>
    </i>
    <i t="default" r="1">
      <x v="345"/>
    </i>
    <i r="1">
      <x v="346"/>
      <x v="12"/>
      <x v="40"/>
      <x v="17"/>
    </i>
    <i r="3">
      <x v="53"/>
      <x v="17"/>
    </i>
    <i r="3">
      <x v="56"/>
      <x v="17"/>
    </i>
    <i r="3">
      <x v="125"/>
      <x v="17"/>
    </i>
    <i r="3">
      <x v="126"/>
      <x v="17"/>
    </i>
    <i r="3">
      <x v="163"/>
      <x v="17"/>
    </i>
    <i r="3">
      <x v="421"/>
      <x v="17"/>
    </i>
    <i r="3">
      <x v="674"/>
      <x v="17"/>
    </i>
    <i r="3">
      <x v="1569"/>
      <x v="17"/>
    </i>
    <i r="3">
      <x v="1570"/>
      <x v="17"/>
    </i>
    <i r="3">
      <x v="1971"/>
      <x v="17"/>
    </i>
    <i r="3">
      <x v="1973"/>
      <x v="17"/>
    </i>
    <i r="3">
      <x v="2631"/>
      <x v="17"/>
    </i>
    <i r="3">
      <x v="2632"/>
      <x v="17"/>
    </i>
    <i r="3">
      <x v="2897"/>
      <x v="17"/>
    </i>
    <i r="3">
      <x v="3623"/>
      <x v="17"/>
    </i>
    <i r="3">
      <x v="3624"/>
      <x v="17"/>
    </i>
    <i r="3">
      <x v="3625"/>
      <x v="17"/>
    </i>
    <i r="3">
      <x v="3626"/>
      <x v="17"/>
    </i>
    <i r="3">
      <x v="3627"/>
      <x v="17"/>
    </i>
    <i r="3">
      <x v="3628"/>
      <x v="17"/>
    </i>
    <i r="3">
      <x v="3629"/>
      <x v="17"/>
    </i>
    <i r="3">
      <x v="3630"/>
      <x v="17"/>
    </i>
    <i r="3">
      <x v="3631"/>
      <x v="17"/>
    </i>
    <i r="3">
      <x v="3632"/>
      <x v="17"/>
    </i>
    <i r="2">
      <x v="226"/>
      <x v="112"/>
      <x v="17"/>
    </i>
    <i t="default" r="1">
      <x v="346"/>
    </i>
    <i r="1">
      <x v="348"/>
      <x v="70"/>
      <x v="594"/>
      <x v="1"/>
    </i>
    <i r="3">
      <x v="810"/>
      <x v="17"/>
    </i>
    <i r="3">
      <x v="1224"/>
      <x v="1"/>
    </i>
    <i r="3">
      <x v="1928"/>
      <x v="17"/>
    </i>
    <i r="3">
      <x v="2717"/>
      <x v="5"/>
    </i>
    <i t="default" r="1">
      <x v="348"/>
    </i>
    <i r="1">
      <x v="349"/>
      <x v="226"/>
      <x v="112"/>
      <x v="17"/>
    </i>
    <i r="2">
      <x v="234"/>
      <x v="3697"/>
      <x v="17"/>
    </i>
    <i r="3">
      <x v="3698"/>
      <x v="17"/>
    </i>
    <i r="3">
      <x v="3699"/>
      <x v="17"/>
    </i>
    <i r="3">
      <x v="3700"/>
      <x v="15"/>
    </i>
    <i t="default" r="1">
      <x v="349"/>
    </i>
    <i r="1">
      <x v="356"/>
      <x v="4"/>
      <x v="433"/>
      <x v="17"/>
    </i>
    <i r="3">
      <x v="1945"/>
      <x v="17"/>
    </i>
    <i r="3">
      <x v="2361"/>
      <x v="17"/>
    </i>
    <i r="3">
      <x v="2364"/>
      <x v="17"/>
    </i>
    <i r="3">
      <x v="2365"/>
      <x v="17"/>
    </i>
    <i r="3">
      <x v="2492"/>
      <x v="17"/>
    </i>
    <i r="3">
      <x v="3671"/>
      <x v="17"/>
    </i>
    <i r="2">
      <x v="17"/>
      <x v="669"/>
      <x v="17"/>
    </i>
    <i r="3">
      <x v="897"/>
      <x v="17"/>
    </i>
    <i r="3">
      <x v="1646"/>
      <x v="17"/>
    </i>
    <i r="3">
      <x v="1649"/>
      <x v="17"/>
    </i>
    <i r="3">
      <x v="1656"/>
      <x v="17"/>
    </i>
    <i r="3">
      <x v="1658"/>
      <x v="17"/>
    </i>
    <i r="3">
      <x v="2050"/>
      <x v="17"/>
    </i>
    <i r="3">
      <x v="3668"/>
      <x v="17"/>
    </i>
    <i r="3">
      <x v="3669"/>
      <x v="17"/>
    </i>
    <i r="3">
      <x v="3670"/>
      <x v="17"/>
    </i>
    <i t="default" r="1">
      <x v="356"/>
    </i>
    <i r="1">
      <x v="358"/>
      <x v="15"/>
      <x v="3745"/>
      <x v="17"/>
    </i>
    <i r="3">
      <x v="3746"/>
      <x v="17"/>
    </i>
    <i r="2">
      <x v="226"/>
      <x v="112"/>
      <x v="17"/>
    </i>
    <i t="default" r="1">
      <x v="358"/>
    </i>
    <i r="1">
      <x v="359"/>
      <x v="4"/>
      <x v="3795"/>
      <x v="8"/>
    </i>
    <i r="3">
      <x v="3796"/>
      <x v="8"/>
    </i>
    <i r="3">
      <x v="3797"/>
      <x v="8"/>
    </i>
    <i r="3">
      <x v="3798"/>
      <x v="8"/>
    </i>
    <i r="3">
      <x v="3799"/>
      <x v="8"/>
    </i>
    <i r="3">
      <x v="3800"/>
      <x v="8"/>
    </i>
    <i r="2">
      <x v="69"/>
      <x v="592"/>
      <x v="9"/>
    </i>
    <i r="3">
      <x v="3735"/>
      <x v="9"/>
    </i>
    <i r="3">
      <x v="3736"/>
      <x v="9"/>
    </i>
    <i t="default" r="1">
      <x v="359"/>
    </i>
    <i r="1">
      <x v="361"/>
      <x v="6"/>
      <x v="3756"/>
      <x v="17"/>
    </i>
    <i r="3">
      <x v="3788"/>
      <x v="17"/>
    </i>
    <i r="3">
      <x v="3789"/>
      <x v="17"/>
    </i>
    <i r="3">
      <x v="3790"/>
      <x v="17"/>
    </i>
    <i t="default" r="1">
      <x v="361"/>
    </i>
    <i r="1">
      <x v="362"/>
      <x v="55"/>
      <x v="102"/>
      <x v="8"/>
    </i>
    <i t="default" r="1">
      <x v="362"/>
    </i>
    <i r="1">
      <x v="363"/>
      <x v="234"/>
      <x v="3700"/>
      <x v="15"/>
    </i>
    <i r="3">
      <x v="3840"/>
      <x v="15"/>
    </i>
    <i t="default" r="1">
      <x v="363"/>
    </i>
    <i r="1">
      <x v="364"/>
      <x v="12"/>
      <x v="936"/>
      <x v="17"/>
    </i>
    <i r="3">
      <x v="1564"/>
      <x v="17"/>
    </i>
    <i r="3">
      <x v="3624"/>
      <x v="17"/>
    </i>
    <i r="3">
      <x v="3826"/>
      <x v="17"/>
    </i>
    <i r="2">
      <x v="17"/>
      <x v="484"/>
      <x v="17"/>
    </i>
    <i r="3">
      <x v="485"/>
      <x v="17"/>
    </i>
    <i r="3">
      <x v="898"/>
      <x v="17"/>
    </i>
    <i r="3">
      <x v="1646"/>
      <x v="17"/>
    </i>
    <i r="3">
      <x v="1649"/>
      <x v="17"/>
    </i>
    <i r="3">
      <x v="2433"/>
      <x v="17"/>
    </i>
    <i r="3">
      <x v="3317"/>
      <x v="17"/>
    </i>
    <i r="3">
      <x v="3432"/>
      <x v="17"/>
    </i>
    <i r="3">
      <x v="3433"/>
      <x v="17"/>
    </i>
    <i r="3">
      <x v="3581"/>
      <x v="17"/>
    </i>
    <i r="3">
      <x v="3669"/>
      <x v="17"/>
    </i>
    <i t="default" r="1">
      <x v="364"/>
    </i>
    <i r="1">
      <x v="366"/>
      <x v="19"/>
      <x v="3451"/>
      <x v="17"/>
    </i>
    <i r="3">
      <x v="3845"/>
      <x v="17"/>
    </i>
    <i t="default" r="1">
      <x v="366"/>
    </i>
    <i r="1">
      <x v="368"/>
      <x v="6"/>
      <x v="3598"/>
      <x v="17"/>
    </i>
    <i r="3">
      <x v="3599"/>
      <x v="17"/>
    </i>
    <i r="2">
      <x v="226"/>
      <x v="3594"/>
      <x v="17"/>
    </i>
    <i t="default" r="1">
      <x v="368"/>
    </i>
    <i r="1">
      <x v="371"/>
      <x v="30"/>
      <x v="280"/>
      <x v="17"/>
    </i>
    <i r="3">
      <x v="532"/>
      <x v="17"/>
    </i>
    <i r="3">
      <x v="533"/>
      <x v="17"/>
    </i>
    <i r="3">
      <x v="780"/>
      <x v="17"/>
    </i>
    <i r="3">
      <x v="2773"/>
      <x v="17"/>
    </i>
    <i r="3">
      <x v="3619"/>
      <x v="17"/>
    </i>
    <i r="3">
      <x v="3888"/>
      <x v="17"/>
    </i>
    <i r="2">
      <x v="55"/>
      <x v="2502"/>
      <x v="17"/>
    </i>
    <i r="3">
      <x v="2962"/>
      <x v="17"/>
    </i>
    <i r="3">
      <x v="3857"/>
      <x v="17"/>
    </i>
    <i r="3">
      <x v="3875"/>
      <x v="17"/>
    </i>
    <i r="3">
      <x v="3876"/>
      <x v="17"/>
    </i>
    <i r="3">
      <x v="3877"/>
      <x v="17"/>
    </i>
    <i r="3">
      <x v="3878"/>
      <x v="17"/>
    </i>
    <i r="3">
      <x v="3879"/>
      <x v="17"/>
    </i>
    <i r="3">
      <x v="3880"/>
      <x v="17"/>
    </i>
    <i r="3">
      <x v="3881"/>
      <x v="17"/>
    </i>
    <i t="default" r="1">
      <x v="371"/>
    </i>
    <i r="1">
      <x v="372"/>
      <x v="55"/>
      <x v="1141"/>
      <x v="1"/>
    </i>
    <i t="default" r="1">
      <x v="372"/>
    </i>
    <i r="1">
      <x v="373"/>
      <x v="55"/>
      <x v="1141"/>
      <x v="1"/>
    </i>
    <i r="3">
      <x v="3890"/>
      <x v="1"/>
    </i>
    <i r="3">
      <x v="3891"/>
      <x v="1"/>
    </i>
    <i r="3">
      <x v="3892"/>
      <x v="1"/>
    </i>
    <i r="3">
      <x v="3893"/>
      <x v="17"/>
    </i>
    <i r="3">
      <x v="3894"/>
      <x v="17"/>
    </i>
    <i r="3">
      <x v="3895"/>
      <x v="17"/>
    </i>
    <i r="3">
      <x v="3896"/>
      <x v="17"/>
    </i>
    <i r="3">
      <x v="3897"/>
      <x v="17"/>
    </i>
    <i t="default" r="1">
      <x v="373"/>
    </i>
    <i r="1">
      <x v="374"/>
      <x v="12"/>
      <x v="79"/>
      <x v="17"/>
    </i>
    <i r="3">
      <x v="126"/>
      <x v="17"/>
    </i>
    <i r="3">
      <x v="3886"/>
      <x v="17"/>
    </i>
    <i r="3">
      <x v="3887"/>
      <x v="17"/>
    </i>
    <i r="2">
      <x v="30"/>
      <x v="3022"/>
      <x v="1"/>
    </i>
    <i r="3">
      <x v="3435"/>
      <x v="1"/>
    </i>
    <i r="3">
      <x v="3900"/>
      <x v="17"/>
    </i>
    <i r="3">
      <x v="3901"/>
      <x v="17"/>
    </i>
    <i r="3">
      <x v="3902"/>
      <x v="3"/>
    </i>
    <i r="3">
      <x v="3903"/>
      <x v="6"/>
    </i>
    <i r="3">
      <x v="3904"/>
      <x v="1"/>
    </i>
    <i r="2">
      <x v="226"/>
      <x v="112"/>
      <x v="17"/>
    </i>
    <i t="default" r="1">
      <x v="374"/>
    </i>
    <i r="1">
      <x v="375"/>
      <x v="17"/>
      <x v="3669"/>
      <x v="6"/>
    </i>
    <i r="3">
      <x v="3910"/>
      <x v="17"/>
    </i>
    <i r="3">
      <x v="3911"/>
      <x v="17"/>
    </i>
    <i t="default" r="1">
      <x v="375"/>
    </i>
    <i r="1">
      <x v="381"/>
      <x v="55"/>
      <x v="3890"/>
      <x v="17"/>
    </i>
    <i r="3">
      <x v="3895"/>
      <x v="17"/>
    </i>
    <i r="3">
      <x v="3897"/>
      <x v="17"/>
    </i>
    <i r="3">
      <x v="4027"/>
      <x v="17"/>
    </i>
    <i t="default" r="1">
      <x v="381"/>
    </i>
    <i r="1">
      <x v="382"/>
      <x v="6"/>
      <x v="3756"/>
      <x v="17"/>
    </i>
    <i r="3">
      <x v="3788"/>
      <x v="17"/>
    </i>
    <i r="3">
      <x v="3789"/>
      <x v="17"/>
    </i>
    <i r="3">
      <x v="3790"/>
      <x v="17"/>
    </i>
    <i r="2">
      <x v="17"/>
      <x v="668"/>
      <x v="17"/>
    </i>
    <i t="default" r="1">
      <x v="382"/>
    </i>
    <i r="1">
      <x v="385"/>
      <x v="234"/>
      <x v="3840"/>
      <x v="17"/>
    </i>
    <i r="3">
      <x v="3994"/>
      <x v="17"/>
    </i>
    <i t="default" r="1">
      <x v="385"/>
    </i>
    <i r="1">
      <x v="392"/>
      <x v="269"/>
      <x v="4057"/>
      <x v="17"/>
    </i>
    <i t="default" r="1">
      <x v="392"/>
    </i>
    <i r="1">
      <x v="393"/>
      <x v="142"/>
      <x v="4058"/>
      <x v="17"/>
    </i>
    <i t="default" r="1">
      <x v="393"/>
    </i>
    <i r="1">
      <x v="394"/>
      <x v="4"/>
      <x v="4061"/>
      <x v="8"/>
    </i>
    <i r="3">
      <x v="4062"/>
      <x v="8"/>
    </i>
    <i r="3">
      <x v="4063"/>
      <x v="8"/>
    </i>
    <i r="3">
      <x v="4064"/>
      <x v="8"/>
    </i>
    <i r="3">
      <x v="4065"/>
      <x v="8"/>
    </i>
    <i t="default" r="1">
      <x v="394"/>
    </i>
    <i r="1">
      <x v="396"/>
      <x v="234"/>
      <x v="4113"/>
      <x v="17"/>
    </i>
    <i r="3">
      <x v="4114"/>
      <x v="17"/>
    </i>
    <i r="3">
      <x v="4115"/>
      <x v="17"/>
    </i>
    <i t="default" r="1">
      <x v="396"/>
    </i>
    <i r="1">
      <x v="397"/>
      <x v="4"/>
      <x v="516"/>
      <x v="17"/>
    </i>
    <i t="default" r="1">
      <x v="397"/>
    </i>
    <i r="1">
      <x v="400"/>
      <x v="226"/>
      <x v="3594"/>
      <x v="17"/>
    </i>
    <i t="default" r="1">
      <x v="400"/>
    </i>
    <i r="1">
      <x v="401"/>
      <x v="43"/>
      <x v="474"/>
      <x v="17"/>
    </i>
    <i r="3">
      <x v="2331"/>
      <x v="6"/>
    </i>
    <i t="default" r="1">
      <x v="401"/>
    </i>
    <i r="1">
      <x v="402"/>
      <x v="33"/>
      <x v="641"/>
      <x v="17"/>
    </i>
    <i r="3">
      <x v="1085"/>
      <x v="17"/>
    </i>
    <i t="default" r="1">
      <x v="402"/>
    </i>
    <i r="1">
      <x v="404"/>
      <x v="4"/>
      <x v="548"/>
      <x v="17"/>
    </i>
    <i r="3">
      <x v="1060"/>
      <x v="17"/>
    </i>
    <i r="3">
      <x v="1122"/>
      <x v="17"/>
    </i>
    <i r="3">
      <x v="3351"/>
      <x v="17"/>
    </i>
    <i r="3">
      <x v="4187"/>
      <x v="17"/>
    </i>
    <i r="3">
      <x v="4188"/>
      <x v="17"/>
    </i>
    <i r="3">
      <x v="4189"/>
      <x v="17"/>
    </i>
    <i r="3">
      <x v="4190"/>
      <x v="17"/>
    </i>
    <i r="2">
      <x v="7"/>
      <x v="4191"/>
      <x v="17"/>
    </i>
    <i r="2">
      <x v="12"/>
      <x v="140"/>
      <x v="17"/>
    </i>
    <i r="3">
      <x v="3630"/>
      <x v="17"/>
    </i>
    <i r="2">
      <x v="43"/>
      <x v="2331"/>
      <x v="6"/>
    </i>
    <i t="default" r="1">
      <x v="404"/>
    </i>
    <i r="1">
      <x v="408"/>
      <x v="7"/>
      <x v="357"/>
      <x v="17"/>
    </i>
    <i r="3">
      <x v="4279"/>
      <x v="17"/>
    </i>
    <i r="3">
      <x v="4280"/>
      <x v="17"/>
    </i>
    <i r="3">
      <x v="4281"/>
      <x v="17"/>
    </i>
    <i r="3">
      <x v="4282"/>
      <x v="17"/>
    </i>
    <i r="3">
      <x v="4283"/>
      <x v="17"/>
    </i>
    <i r="3">
      <x v="4284"/>
      <x v="17"/>
    </i>
    <i t="default" r="1">
      <x v="408"/>
    </i>
    <i r="1">
      <x v="409"/>
      <x v="97"/>
      <x v="212"/>
      <x v="17"/>
    </i>
    <i r="3">
      <x v="1295"/>
      <x v="17"/>
    </i>
    <i t="default" r="1">
      <x v="409"/>
    </i>
    <i r="1">
      <x v="410"/>
      <x v="284"/>
      <x v="4285"/>
      <x v="17"/>
    </i>
    <i t="default" r="1">
      <x v="410"/>
    </i>
    <i r="1">
      <x v="415"/>
      <x v="39"/>
      <x v="4329"/>
      <x v="3"/>
    </i>
    <i t="default" r="1">
      <x v="415"/>
    </i>
    <i r="1">
      <x v="444"/>
      <x v="4"/>
      <x v="728"/>
      <x v="17"/>
    </i>
    <i r="3">
      <x v="729"/>
      <x v="17"/>
    </i>
    <i r="3">
      <x v="736"/>
      <x v="17"/>
    </i>
    <i r="3">
      <x v="737"/>
      <x v="17"/>
    </i>
    <i r="3">
      <x v="740"/>
      <x v="17"/>
    </i>
    <i r="3">
      <x v="741"/>
      <x v="17"/>
    </i>
    <i r="3">
      <x v="2224"/>
      <x v="17"/>
    </i>
    <i r="3">
      <x v="2382"/>
      <x v="17"/>
    </i>
    <i r="3">
      <x v="4214"/>
      <x v="17"/>
    </i>
    <i r="3">
      <x v="4539"/>
      <x v="17"/>
    </i>
    <i r="3">
      <x v="4540"/>
      <x v="17"/>
    </i>
    <i r="3">
      <x v="4541"/>
      <x v="17"/>
    </i>
    <i r="3">
      <x v="4542"/>
      <x v="17"/>
    </i>
    <i r="3">
      <x v="4543"/>
      <x v="17"/>
    </i>
    <i t="default" r="1">
      <x v="444"/>
    </i>
    <i r="1">
      <x v="445"/>
      <x v="278"/>
      <x v="4534"/>
      <x v="8"/>
    </i>
    <i r="3">
      <x v="4535"/>
      <x v="8"/>
    </i>
    <i r="3">
      <x v="4536"/>
      <x v="8"/>
    </i>
    <i r="3">
      <x v="4537"/>
      <x v="8"/>
    </i>
    <i r="3">
      <x v="4538"/>
      <x v="8"/>
    </i>
    <i t="default" r="1">
      <x v="445"/>
    </i>
    <i r="1">
      <x v="467"/>
      <x v="278"/>
      <x v="4700"/>
      <x v="8"/>
    </i>
    <i r="3">
      <x v="4701"/>
      <x v="8"/>
    </i>
    <i t="default" r="1">
      <x v="467"/>
    </i>
    <i r="1">
      <x v="484"/>
      <x v="4"/>
      <x v="2383"/>
      <x v="17"/>
    </i>
    <i r="3">
      <x v="2981"/>
      <x v="17"/>
    </i>
    <i r="3">
      <x v="4759"/>
      <x v="17"/>
    </i>
    <i r="3">
      <x v="4760"/>
      <x v="17"/>
    </i>
    <i r="2">
      <x v="154"/>
      <x v="4757"/>
      <x v="8"/>
    </i>
    <i r="3">
      <x v="4758"/>
      <x v="8"/>
    </i>
    <i t="default" r="1">
      <x v="484"/>
    </i>
    <i r="1">
      <x v="497"/>
      <x v="19"/>
      <x v="4800"/>
      <x v="17"/>
    </i>
    <i r="2">
      <x v="55"/>
      <x v="4026"/>
      <x v="17"/>
    </i>
    <i t="default" r="1">
      <x v="497"/>
    </i>
    <i t="default">
      <x v="107"/>
    </i>
    <i>
      <x v="108"/>
      <x v="339"/>
      <x v="57"/>
      <x v="448"/>
      <x v="20"/>
    </i>
    <i t="default" r="1">
      <x v="339"/>
    </i>
    <i r="1">
      <x v="341"/>
      <x v="145"/>
      <x v="3529"/>
      <x v="10"/>
    </i>
    <i r="3">
      <x v="3530"/>
      <x v="17"/>
    </i>
    <i t="default" r="1">
      <x v="341"/>
    </i>
    <i r="1">
      <x v="350"/>
      <x v="17"/>
      <x v="455"/>
      <x v="6"/>
    </i>
    <i t="default" r="1">
      <x v="350"/>
    </i>
    <i r="1">
      <x v="352"/>
      <x v="203"/>
      <x v="3197"/>
      <x v="13"/>
    </i>
    <i r="3">
      <x v="3198"/>
      <x v="13"/>
    </i>
    <i r="3">
      <x v="3674"/>
      <x v="13"/>
    </i>
    <i r="3">
      <x v="3703"/>
      <x v="13"/>
    </i>
    <i t="default" r="1">
      <x v="352"/>
    </i>
    <i r="1">
      <x v="356"/>
      <x v="217"/>
      <x v="112"/>
      <x v="17"/>
    </i>
    <i r="2">
      <x v="239"/>
      <x v="3672"/>
      <x v="17"/>
    </i>
    <i t="default" r="1">
      <x v="356"/>
    </i>
    <i r="1">
      <x v="363"/>
      <x v="134"/>
      <x v="3829"/>
      <x v="17"/>
    </i>
    <i t="default" r="1">
      <x v="363"/>
    </i>
    <i r="1">
      <x v="376"/>
      <x v="239"/>
      <x v="3935"/>
      <x v="17"/>
    </i>
    <i t="default" r="1">
      <x v="376"/>
    </i>
    <i t="default">
      <x v="108"/>
    </i>
    <i>
      <x v="109"/>
      <x v="324"/>
      <x v="87"/>
      <x v="212"/>
      <x v="17"/>
    </i>
    <i r="3">
      <x v="3513"/>
      <x v="15"/>
    </i>
    <i r="3">
      <x v="3523"/>
      <x v="9"/>
    </i>
    <i r="2">
      <x v="141"/>
      <x v="112"/>
      <x v="17"/>
    </i>
    <i t="default" r="1">
      <x v="324"/>
    </i>
    <i r="1">
      <x v="335"/>
      <x v="4"/>
      <x v="352"/>
      <x v="17"/>
    </i>
    <i r="3">
      <x v="630"/>
      <x v="17"/>
    </i>
    <i r="3">
      <x v="1078"/>
      <x v="17"/>
    </i>
    <i r="3">
      <x v="1080"/>
      <x v="17"/>
    </i>
    <i r="3">
      <x v="3553"/>
      <x v="17"/>
    </i>
    <i r="3">
      <x v="3554"/>
      <x v="17"/>
    </i>
    <i t="default" r="1">
      <x v="335"/>
    </i>
    <i r="1">
      <x v="344"/>
      <x v="120"/>
      <x v="3600"/>
      <x v="17"/>
    </i>
    <i r="2">
      <x v="174"/>
      <x v="1856"/>
      <x v="17"/>
    </i>
    <i t="default" r="1">
      <x v="344"/>
    </i>
    <i r="1">
      <x v="345"/>
      <x v="141"/>
      <x v="112"/>
      <x v="17"/>
    </i>
    <i t="default" r="1">
      <x v="345"/>
    </i>
    <i r="1">
      <x v="346"/>
      <x v="137"/>
      <x v="2141"/>
      <x v="17"/>
    </i>
    <i r="3">
      <x v="3197"/>
      <x v="17"/>
    </i>
    <i r="3">
      <x v="3639"/>
      <x v="17"/>
    </i>
    <i r="3">
      <x v="3640"/>
      <x v="17"/>
    </i>
    <i r="2">
      <x v="140"/>
      <x v="3602"/>
      <x v="10"/>
    </i>
    <i t="default" r="1">
      <x v="346"/>
    </i>
    <i r="1">
      <x v="348"/>
      <x v="13"/>
      <x v="3762"/>
      <x v="17"/>
    </i>
    <i r="3">
      <x v="3763"/>
      <x v="17"/>
    </i>
    <i r="3">
      <x v="3764"/>
      <x v="17"/>
    </i>
    <i r="3">
      <x v="3765"/>
      <x v="17"/>
    </i>
    <i r="3">
      <x v="3766"/>
      <x v="17"/>
    </i>
    <i r="3">
      <x v="3767"/>
      <x v="17"/>
    </i>
    <i r="3">
      <x v="3768"/>
      <x v="17"/>
    </i>
    <i r="3">
      <x v="3769"/>
      <x v="17"/>
    </i>
    <i r="2">
      <x v="33"/>
      <x v="641"/>
      <x v="17"/>
    </i>
    <i r="3">
      <x v="1085"/>
      <x v="17"/>
    </i>
    <i r="2">
      <x v="82"/>
      <x v="990"/>
      <x v="17"/>
    </i>
    <i r="3">
      <x v="993"/>
      <x v="17"/>
    </i>
    <i r="3">
      <x v="998"/>
      <x v="17"/>
    </i>
    <i r="3">
      <x v="1002"/>
      <x v="17"/>
    </i>
    <i r="3">
      <x v="1003"/>
      <x v="17"/>
    </i>
    <i r="3">
      <x v="1607"/>
      <x v="11"/>
    </i>
    <i r="3">
      <x v="1608"/>
      <x v="17"/>
    </i>
    <i r="3">
      <x v="3522"/>
      <x v="17"/>
    </i>
    <i t="default" r="1">
      <x v="348"/>
    </i>
    <i r="1">
      <x v="350"/>
      <x v="140"/>
      <x v="3655"/>
      <x v="17"/>
    </i>
    <i t="default" r="1">
      <x v="350"/>
    </i>
    <i r="1">
      <x v="352"/>
      <x v="19"/>
      <x v="789"/>
      <x v="17"/>
    </i>
    <i r="3">
      <x v="3709"/>
      <x v="17"/>
    </i>
    <i r="3">
      <x v="3710"/>
      <x v="17"/>
    </i>
    <i r="3">
      <x v="3711"/>
      <x v="17"/>
    </i>
    <i r="2">
      <x v="173"/>
      <x v="564"/>
      <x v="15"/>
    </i>
    <i t="default" r="1">
      <x v="352"/>
    </i>
    <i r="1">
      <x v="354"/>
      <x v="5"/>
      <x v="263"/>
      <x v="5"/>
    </i>
    <i r="3">
      <x v="3691"/>
      <x v="17"/>
    </i>
    <i r="3">
      <x v="3692"/>
      <x v="17"/>
    </i>
    <i r="3">
      <x v="3693"/>
      <x v="17"/>
    </i>
    <i r="3">
      <x v="3694"/>
      <x v="17"/>
    </i>
    <i r="2">
      <x v="242"/>
      <x v="3723"/>
      <x v="1"/>
    </i>
    <i t="default" r="1">
      <x v="354"/>
    </i>
    <i r="1">
      <x v="355"/>
      <x v="45"/>
      <x v="3659"/>
      <x v="8"/>
    </i>
    <i t="default" r="1">
      <x v="355"/>
    </i>
    <i r="1">
      <x v="356"/>
      <x v="17"/>
      <x v="3662"/>
      <x v="3"/>
    </i>
    <i t="default" r="1">
      <x v="356"/>
    </i>
    <i r="1">
      <x v="359"/>
      <x v="140"/>
      <x v="564"/>
      <x v="15"/>
    </i>
    <i t="default" r="1">
      <x v="359"/>
    </i>
    <i r="1">
      <x v="360"/>
      <x v="137"/>
      <x v="2857"/>
      <x v="17"/>
    </i>
    <i r="3">
      <x v="3640"/>
      <x v="17"/>
    </i>
    <i r="3">
      <x v="3757"/>
      <x v="17"/>
    </i>
    <i t="default" r="1">
      <x v="360"/>
    </i>
    <i r="1">
      <x v="361"/>
      <x v="140"/>
      <x v="67"/>
      <x v="17"/>
    </i>
    <i r="3">
      <x v="645"/>
      <x v="17"/>
    </i>
    <i r="3">
      <x v="3610"/>
      <x v="17"/>
    </i>
    <i r="3">
      <x v="3649"/>
      <x v="17"/>
    </i>
    <i t="default" r="1">
      <x v="361"/>
    </i>
    <i r="1">
      <x v="362"/>
      <x v="141"/>
      <x v="112"/>
      <x v="17"/>
    </i>
    <i t="default" r="1">
      <x v="362"/>
    </i>
    <i r="1">
      <x v="363"/>
      <x v="104"/>
      <x v="3830"/>
      <x v="5"/>
    </i>
    <i t="default" r="1">
      <x v="363"/>
    </i>
    <i r="1">
      <x v="365"/>
      <x v="120"/>
      <x v="3600"/>
      <x v="17"/>
    </i>
    <i r="2">
      <x v="137"/>
      <x v="2857"/>
      <x v="17"/>
    </i>
    <i r="3">
      <x v="3640"/>
      <x v="17"/>
    </i>
    <i r="3">
      <x v="3757"/>
      <x v="17"/>
    </i>
    <i r="2">
      <x v="174"/>
      <x v="3601"/>
      <x v="17"/>
    </i>
    <i t="default" r="1">
      <x v="365"/>
    </i>
    <i r="1">
      <x v="368"/>
      <x v="140"/>
      <x v="3602"/>
      <x v="10"/>
    </i>
    <i t="default" r="1">
      <x v="368"/>
    </i>
    <i r="1">
      <x v="369"/>
      <x v="197"/>
      <x v="3695"/>
      <x v="17"/>
    </i>
    <i r="3">
      <x v="3696"/>
      <x v="17"/>
    </i>
    <i t="default" r="1">
      <x v="369"/>
    </i>
    <i r="1">
      <x v="370"/>
      <x v="140"/>
      <x v="133"/>
      <x v="15"/>
    </i>
    <i r="3">
      <x v="3701"/>
      <x v="10"/>
    </i>
    <i r="2">
      <x v="141"/>
      <x v="2685"/>
      <x v="19"/>
    </i>
    <i t="default" r="1">
      <x v="370"/>
    </i>
    <i r="1">
      <x v="371"/>
      <x v="137"/>
      <x v="3889"/>
      <x v="17"/>
    </i>
    <i t="default" r="1">
      <x v="371"/>
    </i>
    <i r="1">
      <x v="372"/>
      <x v="19"/>
      <x v="3976"/>
      <x v="1"/>
    </i>
    <i r="3">
      <x v="3977"/>
      <x v="17"/>
    </i>
    <i t="default" r="1">
      <x v="372"/>
    </i>
    <i r="1">
      <x v="373"/>
      <x v="43"/>
      <x v="217"/>
      <x v="3"/>
    </i>
    <i r="3">
      <x v="379"/>
      <x v="17"/>
    </i>
    <i r="3">
      <x v="638"/>
      <x v="3"/>
    </i>
    <i r="3">
      <x v="920"/>
      <x v="3"/>
    </i>
    <i r="3">
      <x v="3898"/>
      <x v="17"/>
    </i>
    <i r="3">
      <x v="3899"/>
      <x v="17"/>
    </i>
    <i t="default" r="1">
      <x v="373"/>
    </i>
    <i r="1">
      <x v="374"/>
      <x v="137"/>
      <x v="3197"/>
      <x v="17"/>
    </i>
    <i r="3">
      <x v="3906"/>
      <x v="17"/>
    </i>
    <i r="3">
      <x v="3907"/>
      <x v="17"/>
    </i>
    <i r="3">
      <x v="3908"/>
      <x v="17"/>
    </i>
    <i t="default" r="1">
      <x v="374"/>
    </i>
    <i r="1">
      <x v="381"/>
      <x v="12"/>
      <x v="4032"/>
      <x v="17"/>
    </i>
    <i t="default" r="1">
      <x v="381"/>
    </i>
    <i r="1">
      <x v="383"/>
      <x v="12"/>
      <x v="389"/>
      <x v="17"/>
    </i>
    <i r="3">
      <x v="881"/>
      <x v="17"/>
    </i>
    <i r="3">
      <x v="2029"/>
      <x v="17"/>
    </i>
    <i r="3">
      <x v="3630"/>
      <x v="17"/>
    </i>
    <i r="3">
      <x v="3936"/>
      <x v="17"/>
    </i>
    <i r="3">
      <x v="3937"/>
      <x v="17"/>
    </i>
    <i r="3">
      <x v="3939"/>
      <x v="17"/>
    </i>
    <i r="2">
      <x v="19"/>
      <x v="3940"/>
      <x v="17"/>
    </i>
    <i r="3">
      <x v="3941"/>
      <x v="17"/>
    </i>
    <i r="3">
      <x v="3942"/>
      <x v="17"/>
    </i>
    <i r="3">
      <x v="3943"/>
      <x v="17"/>
    </i>
    <i t="default" r="1">
      <x v="383"/>
    </i>
    <i r="1">
      <x v="385"/>
      <x v="140"/>
      <x v="3299"/>
      <x v="10"/>
    </i>
    <i r="2">
      <x v="141"/>
      <x v="112"/>
      <x v="17"/>
    </i>
    <i t="default" r="1">
      <x v="385"/>
    </i>
    <i r="1">
      <x v="386"/>
      <x v="173"/>
      <x v="4034"/>
      <x v="15"/>
    </i>
    <i t="default" r="1">
      <x v="386"/>
    </i>
    <i r="1">
      <x v="388"/>
      <x v="139"/>
      <x v="4004"/>
      <x v="9"/>
    </i>
    <i t="default" r="1">
      <x v="388"/>
    </i>
    <i r="1">
      <x v="390"/>
      <x v="120"/>
      <x v="3600"/>
      <x v="17"/>
    </i>
    <i t="default" r="1">
      <x v="390"/>
    </i>
    <i r="1">
      <x v="391"/>
      <x v="137"/>
      <x v="212"/>
      <x v="17"/>
    </i>
    <i r="3">
      <x v="4165"/>
      <x v="17"/>
    </i>
    <i r="2">
      <x v="166"/>
      <x v="4176"/>
      <x v="3"/>
    </i>
    <i t="default" r="1">
      <x v="391"/>
    </i>
    <i r="1">
      <x v="396"/>
      <x v="82"/>
      <x v="990"/>
      <x v="17"/>
    </i>
    <i r="3">
      <x v="993"/>
      <x v="17"/>
    </i>
    <i r="3">
      <x v="998"/>
      <x v="17"/>
    </i>
    <i r="3">
      <x v="1607"/>
      <x v="17"/>
    </i>
    <i r="3">
      <x v="3689"/>
      <x v="17"/>
    </i>
    <i r="3">
      <x v="4099"/>
      <x v="17"/>
    </i>
    <i r="3">
      <x v="4100"/>
      <x v="17"/>
    </i>
    <i t="default" r="1">
      <x v="396"/>
    </i>
    <i r="1">
      <x v="397"/>
      <x v="139"/>
      <x v="4004"/>
      <x v="10"/>
    </i>
    <i t="default" r="1">
      <x v="397"/>
    </i>
    <i r="1">
      <x v="398"/>
      <x v="43"/>
      <x v="3819"/>
      <x v="17"/>
    </i>
    <i r="3">
      <x v="4116"/>
      <x v="17"/>
    </i>
    <i r="3">
      <x v="4117"/>
      <x v="17"/>
    </i>
    <i t="default" r="1">
      <x v="398"/>
    </i>
    <i r="1">
      <x v="404"/>
      <x v="141"/>
      <x v="112"/>
      <x v="17"/>
    </i>
    <i t="default" r="1">
      <x v="404"/>
    </i>
    <i r="1">
      <x v="406"/>
      <x v="12"/>
      <x v="3630"/>
      <x v="17"/>
    </i>
    <i t="default" r="1">
      <x v="406"/>
    </i>
    <i t="default">
      <x v="109"/>
    </i>
    <i>
      <x v="111"/>
      <x v="337"/>
      <x v="4"/>
      <x v="732"/>
      <x v="17"/>
    </i>
    <i r="3">
      <x v="733"/>
      <x v="17"/>
    </i>
    <i r="3">
      <x v="1057"/>
      <x v="17"/>
    </i>
    <i t="default" r="1">
      <x v="337"/>
    </i>
    <i r="1">
      <x v="340"/>
      <x v="19"/>
      <x v="1558"/>
      <x v="15"/>
    </i>
    <i r="3">
      <x v="2957"/>
      <x v="15"/>
    </i>
    <i r="3">
      <x v="3532"/>
      <x v="15"/>
    </i>
    <i t="default" r="1">
      <x v="340"/>
    </i>
    <i t="default">
      <x v="111"/>
    </i>
    <i>
      <x v="113"/>
      <x v="324"/>
      <x v="19"/>
      <x v="984"/>
      <x v="17"/>
    </i>
    <i r="3">
      <x v="3586"/>
      <x v="17"/>
    </i>
    <i t="default" r="1">
      <x v="324"/>
    </i>
    <i r="1">
      <x v="338"/>
      <x v="227"/>
      <x v="3508"/>
      <x v="17"/>
    </i>
    <i t="default" r="1">
      <x v="338"/>
    </i>
    <i r="1">
      <x v="340"/>
      <x v="233"/>
      <x v="3535"/>
      <x v="19"/>
    </i>
    <i t="default" r="1">
      <x v="340"/>
    </i>
    <i r="1">
      <x v="343"/>
      <x v="12"/>
      <x v="756"/>
      <x v="13"/>
    </i>
    <i r="3">
      <x v="757"/>
      <x v="13"/>
    </i>
    <i r="3">
      <x v="1041"/>
      <x v="8"/>
    </i>
    <i t="default" r="1">
      <x v="343"/>
    </i>
    <i r="1">
      <x v="344"/>
      <x v="134"/>
      <x v="3569"/>
      <x v="23"/>
    </i>
    <i r="3">
      <x v="3570"/>
      <x v="23"/>
    </i>
    <i r="3">
      <x v="3571"/>
      <x v="23"/>
    </i>
    <i r="3">
      <x v="3572"/>
      <x v="23"/>
    </i>
    <i r="3">
      <x v="3573"/>
      <x v="17"/>
    </i>
    <i r="3">
      <x v="3574"/>
      <x v="17"/>
    </i>
    <i t="default" r="1">
      <x v="344"/>
    </i>
    <i r="1">
      <x v="350"/>
      <x v="233"/>
      <x v="3660"/>
      <x v="17"/>
    </i>
    <i t="default" r="1">
      <x v="350"/>
    </i>
    <i r="1">
      <x v="358"/>
      <x v="233"/>
      <x v="3535"/>
      <x v="17"/>
    </i>
    <i r="3">
      <x v="3660"/>
      <x v="17"/>
    </i>
    <i t="default" r="1">
      <x v="358"/>
    </i>
    <i r="1">
      <x v="360"/>
      <x v="238"/>
      <x v="3640"/>
      <x v="17"/>
    </i>
    <i r="3">
      <x v="3648"/>
      <x v="17"/>
    </i>
    <i r="3">
      <x v="3760"/>
      <x v="17"/>
    </i>
    <i r="3">
      <x v="3761"/>
      <x v="17"/>
    </i>
    <i t="default" r="1">
      <x v="360"/>
    </i>
    <i r="1">
      <x v="363"/>
      <x v="233"/>
      <x v="3833"/>
      <x v="17"/>
    </i>
    <i r="2">
      <x v="253"/>
      <x v="3831"/>
      <x v="17"/>
    </i>
    <i t="default" r="1">
      <x v="363"/>
    </i>
    <i r="1">
      <x v="365"/>
      <x v="30"/>
      <x v="3848"/>
      <x v="13"/>
    </i>
    <i r="2">
      <x v="255"/>
      <x v="3861"/>
      <x v="10"/>
    </i>
    <i r="3">
      <x v="3862"/>
      <x v="10"/>
    </i>
    <i t="default" r="1">
      <x v="365"/>
    </i>
    <i r="1">
      <x v="366"/>
      <x v="19"/>
      <x v="2825"/>
      <x v="17"/>
    </i>
    <i r="3">
      <x v="3586"/>
      <x v="8"/>
    </i>
    <i t="default" r="1">
      <x v="366"/>
    </i>
    <i r="1">
      <x v="368"/>
      <x v="227"/>
      <x v="3639"/>
      <x v="17"/>
    </i>
    <i t="default" r="1">
      <x v="368"/>
    </i>
    <i r="1">
      <x v="371"/>
      <x v="255"/>
      <x v="3882"/>
      <x v="17"/>
    </i>
    <i r="2">
      <x v="256"/>
      <x v="3827"/>
      <x v="17"/>
    </i>
    <i r="3">
      <x v="3884"/>
      <x v="17"/>
    </i>
    <i t="default" r="1">
      <x v="371"/>
    </i>
    <i r="1">
      <x v="374"/>
      <x v="257"/>
      <x v="3905"/>
      <x v="17"/>
    </i>
    <i t="default" r="1">
      <x v="374"/>
    </i>
    <i r="1">
      <x v="375"/>
      <x v="233"/>
      <x v="3923"/>
      <x v="17"/>
    </i>
    <i r="2">
      <x v="238"/>
      <x v="212"/>
      <x v="17"/>
    </i>
    <i r="3">
      <x v="3640"/>
      <x v="17"/>
    </i>
    <i r="3">
      <x v="3648"/>
      <x v="17"/>
    </i>
    <i r="3">
      <x v="3760"/>
      <x v="17"/>
    </i>
    <i r="3">
      <x v="3761"/>
      <x v="17"/>
    </i>
    <i t="default" r="1">
      <x v="375"/>
    </i>
    <i r="1">
      <x v="376"/>
      <x v="255"/>
      <x v="3862"/>
      <x v="10"/>
    </i>
    <i t="default" r="1">
      <x v="376"/>
    </i>
    <i r="1">
      <x v="379"/>
      <x v="255"/>
      <x v="3862"/>
      <x v="10"/>
    </i>
    <i t="default" r="1">
      <x v="379"/>
    </i>
    <i r="1">
      <x v="382"/>
      <x v="233"/>
      <x v="3833"/>
      <x v="17"/>
    </i>
    <i r="2">
      <x v="261"/>
      <x v="530"/>
      <x v="17"/>
    </i>
    <i r="3">
      <x v="3934"/>
      <x v="10"/>
    </i>
    <i t="default" r="1">
      <x v="382"/>
    </i>
    <i r="1">
      <x v="385"/>
      <x v="233"/>
      <x v="3660"/>
      <x v="17"/>
    </i>
    <i t="default" r="1">
      <x v="385"/>
    </i>
    <i r="1">
      <x v="386"/>
      <x v="227"/>
      <x v="3639"/>
      <x v="17"/>
    </i>
    <i t="default" r="1">
      <x v="386"/>
    </i>
    <i r="1">
      <x v="387"/>
      <x v="238"/>
      <x v="3640"/>
      <x v="17"/>
    </i>
    <i r="3">
      <x v="3648"/>
      <x v="17"/>
    </i>
    <i r="3">
      <x v="3760"/>
      <x v="17"/>
    </i>
    <i r="3">
      <x v="3761"/>
      <x v="17"/>
    </i>
    <i t="default" r="1">
      <x v="387"/>
    </i>
    <i r="1">
      <x v="389"/>
      <x v="12"/>
      <x v="54"/>
      <x v="1"/>
    </i>
    <i r="3">
      <x v="3712"/>
      <x v="17"/>
    </i>
    <i r="3">
      <x v="3741"/>
      <x v="17"/>
    </i>
    <i r="3">
      <x v="4012"/>
      <x v="1"/>
    </i>
    <i r="3">
      <x v="4013"/>
      <x v="17"/>
    </i>
    <i r="2">
      <x v="238"/>
      <x v="212"/>
      <x v="17"/>
    </i>
    <i r="3">
      <x v="4031"/>
      <x v="17"/>
    </i>
    <i t="default" r="1">
      <x v="389"/>
    </i>
    <i r="1">
      <x v="393"/>
      <x v="257"/>
      <x v="3905"/>
      <x v="17"/>
    </i>
    <i t="default" r="1">
      <x v="393"/>
    </i>
    <i r="1">
      <x v="396"/>
      <x v="238"/>
      <x v="3640"/>
      <x v="17"/>
    </i>
    <i r="3">
      <x v="3648"/>
      <x v="17"/>
    </i>
    <i r="3">
      <x v="3760"/>
      <x v="17"/>
    </i>
    <i r="3">
      <x v="3761"/>
      <x v="17"/>
    </i>
    <i r="2">
      <x v="255"/>
      <x v="3861"/>
      <x v="10"/>
    </i>
    <i r="3">
      <x v="4101"/>
      <x v="5"/>
    </i>
    <i t="default" r="1">
      <x v="396"/>
    </i>
    <i r="1">
      <x v="401"/>
      <x v="30"/>
      <x v="4138"/>
      <x v="5"/>
    </i>
    <i r="3">
      <x v="4139"/>
      <x v="17"/>
    </i>
    <i r="2">
      <x v="255"/>
      <x v="4158"/>
      <x v="17"/>
    </i>
    <i r="3">
      <x v="4159"/>
      <x v="17"/>
    </i>
    <i r="3">
      <x v="4160"/>
      <x v="5"/>
    </i>
    <i r="3">
      <x v="4161"/>
      <x v="17"/>
    </i>
    <i t="default" r="1">
      <x v="401"/>
    </i>
    <i r="1">
      <x v="402"/>
      <x v="233"/>
      <x v="3660"/>
      <x v="17"/>
    </i>
    <i t="default" r="1">
      <x v="402"/>
    </i>
    <i r="1">
      <x v="403"/>
      <x v="4"/>
      <x v="84"/>
      <x v="17"/>
    </i>
    <i r="3">
      <x v="541"/>
      <x v="1"/>
    </i>
    <i r="3">
      <x v="542"/>
      <x v="17"/>
    </i>
    <i r="3">
      <x v="543"/>
      <x v="17"/>
    </i>
    <i r="3">
      <x v="544"/>
      <x v="17"/>
    </i>
    <i r="3">
      <x v="548"/>
      <x v="17"/>
    </i>
    <i r="3">
      <x v="1016"/>
      <x v="8"/>
    </i>
    <i r="3">
      <x v="1017"/>
      <x v="8"/>
    </i>
    <i r="3">
      <x v="1018"/>
      <x v="8"/>
    </i>
    <i r="3">
      <x v="1019"/>
      <x v="8"/>
    </i>
    <i r="3">
      <x v="1060"/>
      <x v="17"/>
    </i>
    <i r="3">
      <x v="1062"/>
      <x v="14"/>
    </i>
    <i r="3">
      <x v="1688"/>
      <x v="17"/>
    </i>
    <i r="3">
      <x v="1738"/>
      <x v="17"/>
    </i>
    <i r="3">
      <x v="1775"/>
      <x v="17"/>
    </i>
    <i r="3">
      <x v="1944"/>
      <x v="8"/>
    </i>
    <i r="3">
      <x v="2122"/>
      <x v="17"/>
    </i>
    <i r="3">
      <x v="2479"/>
      <x v="17"/>
    </i>
    <i r="3">
      <x v="3397"/>
      <x v="17"/>
    </i>
    <i r="3">
      <x v="3398"/>
      <x v="17"/>
    </i>
    <i r="3">
      <x v="3524"/>
      <x v="17"/>
    </i>
    <i r="3">
      <x v="4220"/>
      <x v="8"/>
    </i>
    <i r="3">
      <x v="4221"/>
      <x v="8"/>
    </i>
    <i r="3">
      <x v="4222"/>
      <x v="14"/>
    </i>
    <i r="3">
      <x v="4223"/>
      <x v="17"/>
    </i>
    <i r="3">
      <x v="4224"/>
      <x v="17"/>
    </i>
    <i r="2">
      <x v="19"/>
      <x v="4265"/>
      <x v="8"/>
    </i>
    <i t="default" r="1">
      <x v="403"/>
    </i>
    <i r="1">
      <x v="404"/>
      <x v="255"/>
      <x v="564"/>
      <x v="15"/>
    </i>
    <i r="2">
      <x v="282"/>
      <x v="4211"/>
      <x v="8"/>
    </i>
    <i t="default" r="1">
      <x v="404"/>
    </i>
    <i r="1">
      <x v="408"/>
      <x v="17"/>
      <x v="485"/>
      <x v="3"/>
    </i>
    <i r="3">
      <x v="898"/>
      <x v="17"/>
    </i>
    <i r="3">
      <x v="1645"/>
      <x v="17"/>
    </i>
    <i r="3">
      <x v="2050"/>
      <x v="17"/>
    </i>
    <i r="3">
      <x v="3317"/>
      <x v="6"/>
    </i>
    <i r="3">
      <x v="3431"/>
      <x v="3"/>
    </i>
    <i r="3">
      <x v="3433"/>
      <x v="3"/>
    </i>
    <i r="3">
      <x v="3580"/>
      <x v="6"/>
    </i>
    <i r="3">
      <x v="3582"/>
      <x v="17"/>
    </i>
    <i r="3">
      <x v="3634"/>
      <x v="17"/>
    </i>
    <i r="3">
      <x v="3813"/>
      <x v="3"/>
    </i>
    <i r="3">
      <x v="4277"/>
      <x v="6"/>
    </i>
    <i r="3">
      <x v="4286"/>
      <x v="17"/>
    </i>
    <i r="2">
      <x v="233"/>
      <x v="4292"/>
      <x v="17"/>
    </i>
    <i t="default" r="1">
      <x v="408"/>
    </i>
    <i r="1">
      <x v="412"/>
      <x v="69"/>
      <x v="4294"/>
      <x v="8"/>
    </i>
    <i t="default" r="1">
      <x v="412"/>
    </i>
    <i r="1">
      <x v="414"/>
      <x v="238"/>
      <x v="4405"/>
      <x v="17"/>
    </i>
    <i t="default" r="1">
      <x v="414"/>
    </i>
    <i r="1">
      <x v="415"/>
      <x v="104"/>
      <x v="4326"/>
      <x v="1"/>
    </i>
    <i r="2">
      <x v="227"/>
      <x v="3639"/>
      <x v="17"/>
    </i>
    <i t="default" r="1">
      <x v="415"/>
    </i>
    <i r="1">
      <x v="420"/>
      <x v="12"/>
      <x v="54"/>
      <x v="1"/>
    </i>
    <i r="2">
      <x v="94"/>
      <x v="4380"/>
      <x v="17"/>
    </i>
    <i r="3">
      <x v="4381"/>
      <x v="17"/>
    </i>
    <i r="3">
      <x v="4382"/>
      <x v="17"/>
    </i>
    <i r="3">
      <x v="4383"/>
      <x v="17"/>
    </i>
    <i r="3">
      <x v="4384"/>
      <x v="17"/>
    </i>
    <i r="2">
      <x v="256"/>
      <x v="4392"/>
      <x v="17"/>
    </i>
    <i t="default" r="1">
      <x v="420"/>
    </i>
    <i r="1">
      <x v="421"/>
      <x v="19"/>
      <x v="2499"/>
      <x v="17"/>
    </i>
    <i r="3">
      <x v="2958"/>
      <x v="17"/>
    </i>
    <i r="3">
      <x v="4377"/>
      <x v="17"/>
    </i>
    <i r="3">
      <x v="4378"/>
      <x v="17"/>
    </i>
    <i r="3">
      <x v="4379"/>
      <x v="17"/>
    </i>
    <i r="2">
      <x v="238"/>
      <x v="3640"/>
      <x v="17"/>
    </i>
    <i r="3">
      <x v="3648"/>
      <x v="17"/>
    </i>
    <i r="3">
      <x v="3760"/>
      <x v="17"/>
    </i>
    <i r="3">
      <x v="3761"/>
      <x v="17"/>
    </i>
    <i r="2">
      <x v="255"/>
      <x v="4371"/>
      <x v="3"/>
    </i>
    <i t="default" r="1">
      <x v="421"/>
    </i>
    <i r="1">
      <x v="422"/>
      <x v="167"/>
      <x v="4372"/>
      <x v="17"/>
    </i>
    <i t="default" r="1">
      <x v="422"/>
    </i>
    <i r="1">
      <x v="424"/>
      <x v="271"/>
      <x v="3594"/>
      <x v="17"/>
    </i>
    <i t="default" r="1">
      <x v="424"/>
    </i>
    <i r="1">
      <x v="425"/>
      <x v="84"/>
      <x v="4066"/>
      <x v="9"/>
    </i>
    <i r="2">
      <x v="257"/>
      <x v="3905"/>
      <x v="17"/>
    </i>
    <i t="default" r="1">
      <x v="425"/>
    </i>
    <i r="1">
      <x v="427"/>
      <x v="256"/>
      <x v="4441"/>
      <x v="17"/>
    </i>
    <i t="default" r="1">
      <x v="427"/>
    </i>
    <i r="1">
      <x v="432"/>
      <x v="264"/>
      <x v="4462"/>
      <x v="17"/>
    </i>
    <i t="default" r="1">
      <x v="432"/>
    </i>
    <i r="1">
      <x v="433"/>
      <x v="238"/>
      <x v="4405"/>
      <x v="17"/>
    </i>
    <i t="default" r="1">
      <x v="433"/>
    </i>
    <i r="1">
      <x v="442"/>
      <x v="238"/>
      <x v="3538"/>
      <x v="17"/>
    </i>
    <i r="3">
      <x v="4031"/>
      <x v="17"/>
    </i>
    <i r="3">
      <x v="4582"/>
      <x v="17"/>
    </i>
    <i r="3">
      <x v="4583"/>
      <x v="17"/>
    </i>
    <i t="default" r="1">
      <x v="442"/>
    </i>
    <i t="default">
      <x v="113"/>
    </i>
    <i>
      <x v="114"/>
      <x v="324"/>
      <x v="30"/>
      <x v="1856"/>
      <x v="17"/>
    </i>
    <i r="2">
      <x v="235"/>
      <x v="112"/>
      <x v="17"/>
    </i>
    <i t="default" r="1">
      <x v="324"/>
    </i>
    <i r="1">
      <x v="334"/>
      <x v="30"/>
      <x v="2864"/>
      <x v="17"/>
    </i>
    <i r="3">
      <x v="3584"/>
      <x v="17"/>
    </i>
    <i r="3">
      <x v="3585"/>
      <x v="17"/>
    </i>
    <i t="default" r="1">
      <x v="334"/>
    </i>
    <i r="1">
      <x v="335"/>
      <x v="70"/>
      <x v="2717"/>
      <x v="5"/>
    </i>
    <i r="3">
      <x v="3546"/>
      <x v="5"/>
    </i>
    <i t="default" r="1">
      <x v="335"/>
    </i>
    <i r="1">
      <x v="344"/>
      <x v="4"/>
      <x v="3596"/>
      <x v="8"/>
    </i>
    <i r="2">
      <x v="17"/>
      <x v="455"/>
      <x v="17"/>
    </i>
    <i r="3">
      <x v="461"/>
      <x v="17"/>
    </i>
    <i r="3">
      <x v="485"/>
      <x v="17"/>
    </i>
    <i r="3">
      <x v="898"/>
      <x v="17"/>
    </i>
    <i r="3">
      <x v="3317"/>
      <x v="17"/>
    </i>
    <i r="3">
      <x v="3433"/>
      <x v="17"/>
    </i>
    <i r="3">
      <x v="3580"/>
      <x v="17"/>
    </i>
    <i r="3">
      <x v="3581"/>
      <x v="17"/>
    </i>
    <i r="3">
      <x v="3582"/>
      <x v="17"/>
    </i>
    <i r="3">
      <x v="3583"/>
      <x v="17"/>
    </i>
    <i r="2">
      <x v="134"/>
      <x v="3569"/>
      <x v="23"/>
    </i>
    <i r="3">
      <x v="3570"/>
      <x v="23"/>
    </i>
    <i r="3">
      <x v="3571"/>
      <x v="23"/>
    </i>
    <i r="3">
      <x v="3572"/>
      <x v="23"/>
    </i>
    <i r="3">
      <x v="3573"/>
      <x v="17"/>
    </i>
    <i r="3">
      <x v="3574"/>
      <x v="17"/>
    </i>
    <i r="2">
      <x v="233"/>
      <x v="3589"/>
      <x v="17"/>
    </i>
    <i t="default" r="1">
      <x v="344"/>
    </i>
    <i r="1">
      <x v="345"/>
      <x v="238"/>
      <x v="3646"/>
      <x v="17"/>
    </i>
    <i r="3">
      <x v="3647"/>
      <x v="17"/>
    </i>
    <i r="3">
      <x v="3648"/>
      <x v="17"/>
    </i>
    <i r="3">
      <x v="3653"/>
      <x v="4"/>
    </i>
    <i t="default" r="1">
      <x v="345"/>
    </i>
    <i r="1">
      <x v="346"/>
      <x v="236"/>
      <x v="3612"/>
      <x v="17"/>
    </i>
    <i r="3">
      <x v="3613"/>
      <x v="17"/>
    </i>
    <i t="default" r="1">
      <x v="346"/>
    </i>
    <i r="1">
      <x v="349"/>
      <x v="41"/>
      <x v="3392"/>
      <x v="11"/>
    </i>
    <i r="3">
      <x v="3681"/>
      <x v="11"/>
    </i>
    <i r="3">
      <x v="3682"/>
      <x v="11"/>
    </i>
    <i t="default" r="1">
      <x v="349"/>
    </i>
    <i r="1">
      <x v="351"/>
      <x v="30"/>
      <x v="165"/>
      <x v="17"/>
    </i>
    <i r="3">
      <x v="3654"/>
      <x v="5"/>
    </i>
    <i r="2">
      <x v="238"/>
      <x v="3661"/>
      <x v="17"/>
    </i>
    <i r="3">
      <x v="3663"/>
      <x v="17"/>
    </i>
    <i t="default" r="1">
      <x v="351"/>
    </i>
    <i r="1">
      <x v="352"/>
      <x v="19"/>
      <x v="3708"/>
      <x v="17"/>
    </i>
    <i r="2">
      <x v="235"/>
      <x v="112"/>
      <x v="17"/>
    </i>
    <i t="default" r="1">
      <x v="352"/>
    </i>
    <i r="1">
      <x v="356"/>
      <x v="238"/>
      <x v="3676"/>
      <x v="17"/>
    </i>
    <i t="default" r="1">
      <x v="356"/>
    </i>
    <i r="1">
      <x v="358"/>
      <x v="233"/>
      <x v="3660"/>
      <x v="17"/>
    </i>
    <i t="default" r="1">
      <x v="358"/>
    </i>
    <i r="1">
      <x v="359"/>
      <x v="69"/>
      <x v="3734"/>
      <x v="8"/>
    </i>
    <i r="2">
      <x v="235"/>
      <x v="112"/>
      <x v="17"/>
    </i>
    <i t="default" r="1">
      <x v="359"/>
    </i>
    <i r="1">
      <x v="360"/>
      <x v="43"/>
      <x v="379"/>
      <x v="17"/>
    </i>
    <i r="3">
      <x v="3747"/>
      <x v="17"/>
    </i>
    <i r="3">
      <x v="3748"/>
      <x v="3"/>
    </i>
    <i r="3">
      <x v="3749"/>
      <x v="3"/>
    </i>
    <i t="default" r="1">
      <x v="360"/>
    </i>
    <i r="1">
      <x v="364"/>
      <x v="235"/>
      <x v="112"/>
      <x v="17"/>
    </i>
    <i t="default" r="1">
      <x v="364"/>
    </i>
    <i r="1">
      <x v="366"/>
      <x v="235"/>
      <x v="112"/>
      <x v="17"/>
    </i>
    <i t="default" r="1">
      <x v="366"/>
    </i>
    <i r="1">
      <x v="368"/>
      <x v="4"/>
      <x v="106"/>
      <x v="14"/>
    </i>
    <i r="3">
      <x v="107"/>
      <x v="14"/>
    </i>
    <i r="3">
      <x v="110"/>
      <x v="14"/>
    </i>
    <i r="3">
      <x v="486"/>
      <x v="8"/>
    </i>
    <i r="3">
      <x v="499"/>
      <x v="17"/>
    </i>
    <i r="3">
      <x v="541"/>
      <x v="1"/>
    </i>
    <i r="3">
      <x v="542"/>
      <x v="17"/>
    </i>
    <i r="3">
      <x v="543"/>
      <x v="17"/>
    </i>
    <i r="3">
      <x v="544"/>
      <x v="17"/>
    </i>
    <i r="3">
      <x v="546"/>
      <x v="17"/>
    </i>
    <i r="3">
      <x v="547"/>
      <x v="14"/>
    </i>
    <i r="3">
      <x v="548"/>
      <x v="17"/>
    </i>
    <i r="3">
      <x v="1060"/>
      <x v="17"/>
    </i>
    <i r="3">
      <x v="1122"/>
      <x v="17"/>
    </i>
    <i r="3">
      <x v="1444"/>
      <x v="14"/>
    </i>
    <i r="3">
      <x v="1689"/>
      <x v="17"/>
    </i>
    <i r="3">
      <x v="1868"/>
      <x v="17"/>
    </i>
    <i r="3">
      <x v="2122"/>
      <x v="17"/>
    </i>
    <i r="3">
      <x v="2479"/>
      <x v="14"/>
    </i>
    <i r="3">
      <x v="3398"/>
      <x v="17"/>
    </i>
    <i r="3">
      <x v="3524"/>
      <x v="17"/>
    </i>
    <i r="3">
      <x v="3554"/>
      <x v="17"/>
    </i>
    <i r="3">
      <x v="3841"/>
      <x v="17"/>
    </i>
    <i r="3">
      <x v="3842"/>
      <x v="14"/>
    </i>
    <i r="3">
      <x v="3843"/>
      <x v="17"/>
    </i>
    <i r="3">
      <x v="3844"/>
      <x v="17"/>
    </i>
    <i t="default" r="1">
      <x v="368"/>
    </i>
    <i r="1">
      <x v="371"/>
      <x v="84"/>
      <x v="1077"/>
      <x v="9"/>
    </i>
    <i t="default" r="1">
      <x v="371"/>
    </i>
    <i r="1">
      <x v="373"/>
      <x v="258"/>
      <x v="3909"/>
      <x v="17"/>
    </i>
    <i t="default" r="1">
      <x v="373"/>
    </i>
    <i r="1">
      <x v="375"/>
      <x v="12"/>
      <x v="2514"/>
      <x v="8"/>
    </i>
    <i r="2">
      <x v="238"/>
      <x v="3646"/>
      <x v="17"/>
    </i>
    <i r="3">
      <x v="3647"/>
      <x v="17"/>
    </i>
    <i r="3">
      <x v="3653"/>
      <x v="4"/>
    </i>
    <i r="3">
      <x v="3761"/>
      <x v="17"/>
    </i>
    <i t="default" r="1">
      <x v="375"/>
    </i>
    <i r="1">
      <x v="376"/>
      <x v="43"/>
      <x v="479"/>
      <x v="17"/>
    </i>
    <i r="3">
      <x v="1133"/>
      <x v="6"/>
    </i>
    <i r="3">
      <x v="1605"/>
      <x v="17"/>
    </i>
    <i r="3">
      <x v="3930"/>
      <x v="3"/>
    </i>
    <i r="3">
      <x v="3931"/>
      <x v="17"/>
    </i>
    <i r="3">
      <x v="3932"/>
      <x v="17"/>
    </i>
    <i r="3">
      <x v="3933"/>
      <x v="17"/>
    </i>
    <i r="2">
      <x v="235"/>
      <x v="112"/>
      <x v="17"/>
    </i>
    <i t="default" r="1">
      <x v="376"/>
    </i>
    <i r="1">
      <x v="379"/>
      <x v="19"/>
      <x v="2533"/>
      <x v="17"/>
    </i>
    <i r="3">
      <x v="3925"/>
      <x v="17"/>
    </i>
    <i r="3">
      <x v="3926"/>
      <x v="17"/>
    </i>
    <i r="2">
      <x v="238"/>
      <x v="3956"/>
      <x v="17"/>
    </i>
    <i t="default" r="1">
      <x v="379"/>
    </i>
    <i r="1">
      <x v="384"/>
      <x v="264"/>
      <x v="3950"/>
      <x v="17"/>
    </i>
    <i t="default" r="1">
      <x v="384"/>
    </i>
    <i r="1">
      <x v="394"/>
      <x v="235"/>
      <x v="112"/>
      <x v="17"/>
    </i>
    <i t="default" r="1">
      <x v="394"/>
    </i>
    <i t="default">
      <x v="114"/>
    </i>
    <i>
      <x v="115"/>
      <x v="340"/>
      <x v="228"/>
      <x v="3509"/>
      <x v="17"/>
    </i>
    <i t="default" r="1">
      <x v="340"/>
    </i>
    <i t="default">
      <x v="115"/>
    </i>
    <i>
      <x v="116"/>
      <x v="324"/>
      <x v="87"/>
      <x v="212"/>
      <x v="17"/>
    </i>
    <i r="3">
      <x v="3510"/>
      <x v="15"/>
    </i>
    <i r="3">
      <x v="3511"/>
      <x v="9"/>
    </i>
    <i r="3">
      <x v="3512"/>
      <x v="15"/>
    </i>
    <i r="3">
      <x v="3513"/>
      <x v="15"/>
    </i>
    <i r="3">
      <x v="3514"/>
      <x v="15"/>
    </i>
    <i r="3">
      <x v="3515"/>
      <x v="9"/>
    </i>
    <i r="2">
      <x v="141"/>
      <x v="112"/>
      <x v="17"/>
    </i>
    <i t="default" r="1">
      <x v="324"/>
    </i>
    <i r="1">
      <x v="334"/>
      <x v="67"/>
      <x v="3590"/>
      <x v="17"/>
    </i>
    <i r="3">
      <x v="3591"/>
      <x v="17"/>
    </i>
    <i r="3">
      <x v="3592"/>
      <x v="17"/>
    </i>
    <i r="3">
      <x v="3593"/>
      <x v="17"/>
    </i>
    <i r="3">
      <x v="3595"/>
      <x v="17"/>
    </i>
    <i t="default" r="1">
      <x v="334"/>
    </i>
    <i r="1">
      <x v="335"/>
      <x v="12"/>
      <x v="30"/>
      <x v="17"/>
    </i>
    <i r="3">
      <x v="38"/>
      <x v="17"/>
    </i>
    <i r="3">
      <x v="41"/>
      <x v="17"/>
    </i>
    <i r="3">
      <x v="52"/>
      <x v="17"/>
    </i>
    <i r="3">
      <x v="57"/>
      <x v="17"/>
    </i>
    <i r="3">
      <x v="122"/>
      <x v="17"/>
    </i>
    <i r="3">
      <x v="123"/>
      <x v="17"/>
    </i>
    <i r="3">
      <x v="164"/>
      <x v="17"/>
    </i>
    <i r="3">
      <x v="384"/>
      <x v="17"/>
    </i>
    <i r="3">
      <x v="389"/>
      <x v="17"/>
    </i>
    <i r="3">
      <x v="414"/>
      <x v="17"/>
    </i>
    <i r="3">
      <x v="421"/>
      <x v="17"/>
    </i>
    <i r="3">
      <x v="674"/>
      <x v="17"/>
    </i>
    <i r="3">
      <x v="826"/>
      <x v="17"/>
    </i>
    <i r="3">
      <x v="879"/>
      <x v="17"/>
    </i>
    <i r="3">
      <x v="880"/>
      <x v="17"/>
    </i>
    <i r="3">
      <x v="1563"/>
      <x v="17"/>
    </i>
    <i r="3">
      <x v="1964"/>
      <x v="17"/>
    </i>
    <i r="3">
      <x v="1965"/>
      <x v="17"/>
    </i>
    <i r="3">
      <x v="1966"/>
      <x v="17"/>
    </i>
    <i r="3">
      <x v="2632"/>
      <x v="17"/>
    </i>
    <i r="3">
      <x v="2633"/>
      <x v="17"/>
    </i>
    <i r="3">
      <x v="2705"/>
      <x v="17"/>
    </i>
    <i r="3">
      <x v="3506"/>
      <x v="17"/>
    </i>
    <i r="3">
      <x v="3550"/>
      <x v="17"/>
    </i>
    <i r="3">
      <x v="3551"/>
      <x v="17"/>
    </i>
    <i r="3">
      <x v="3552"/>
      <x v="17"/>
    </i>
    <i r="2">
      <x v="137"/>
      <x v="212"/>
      <x v="17"/>
    </i>
    <i r="3">
      <x v="3537"/>
      <x v="17"/>
    </i>
    <i r="3">
      <x v="3538"/>
      <x v="17"/>
    </i>
    <i r="3">
      <x v="3539"/>
      <x v="17"/>
    </i>
    <i r="2">
      <x v="173"/>
      <x v="564"/>
      <x v="15"/>
    </i>
    <i t="default" r="1">
      <x v="335"/>
    </i>
    <i r="1">
      <x v="340"/>
      <x v="19"/>
      <x v="2663"/>
      <x v="11"/>
    </i>
    <i r="3">
      <x v="3533"/>
      <x v="14"/>
    </i>
    <i r="3">
      <x v="3534"/>
      <x v="15"/>
    </i>
    <i r="2">
      <x v="24"/>
      <x v="2893"/>
      <x v="9"/>
    </i>
    <i r="3">
      <x v="3521"/>
      <x v="17"/>
    </i>
    <i r="2">
      <x v="141"/>
      <x v="112"/>
      <x v="17"/>
    </i>
    <i r="2">
      <x v="170"/>
      <x v="67"/>
      <x v="10"/>
    </i>
    <i r="3">
      <x v="3490"/>
      <x v="10"/>
    </i>
    <i t="default" r="1">
      <x v="340"/>
    </i>
    <i r="1">
      <x v="344"/>
      <x v="141"/>
      <x v="112"/>
      <x v="17"/>
    </i>
    <i t="default" r="1">
      <x v="344"/>
    </i>
    <i r="1">
      <x v="345"/>
      <x v="52"/>
      <x v="212"/>
      <x v="17"/>
    </i>
    <i r="3">
      <x v="3588"/>
      <x v="9"/>
    </i>
    <i r="2">
      <x v="141"/>
      <x v="112"/>
      <x v="17"/>
    </i>
    <i t="default" r="1">
      <x v="345"/>
    </i>
    <i r="1">
      <x v="346"/>
      <x v="120"/>
      <x v="2678"/>
      <x v="17"/>
    </i>
    <i t="default" r="1">
      <x v="346"/>
    </i>
    <i r="1">
      <x v="350"/>
      <x v="140"/>
      <x v="3649"/>
      <x v="10"/>
    </i>
    <i r="3">
      <x v="3650"/>
      <x v="17"/>
    </i>
    <i r="3">
      <x v="3651"/>
      <x v="17"/>
    </i>
    <i r="3">
      <x v="3652"/>
      <x v="17"/>
    </i>
    <i t="default" r="1">
      <x v="350"/>
    </i>
    <i r="1">
      <x v="352"/>
      <x v="173"/>
      <x v="564"/>
      <x v="15"/>
    </i>
    <i r="3">
      <x v="1709"/>
      <x v="10"/>
    </i>
    <i t="default" r="1">
      <x v="352"/>
    </i>
    <i r="1">
      <x v="353"/>
      <x v="141"/>
      <x v="112"/>
      <x v="17"/>
    </i>
    <i t="default" r="1">
      <x v="353"/>
    </i>
    <i r="1">
      <x v="354"/>
      <x v="15"/>
      <x v="3721"/>
      <x v="17"/>
    </i>
    <i r="3">
      <x v="3722"/>
      <x v="17"/>
    </i>
    <i r="2">
      <x v="141"/>
      <x v="112"/>
      <x v="17"/>
    </i>
    <i t="default" r="1">
      <x v="354"/>
    </i>
    <i r="1">
      <x v="357"/>
      <x v="17"/>
      <x v="897"/>
      <x v="3"/>
    </i>
    <i r="3">
      <x v="898"/>
      <x v="17"/>
    </i>
    <i r="3">
      <x v="1646"/>
      <x v="17"/>
    </i>
    <i r="3">
      <x v="1648"/>
      <x v="17"/>
    </i>
    <i r="3">
      <x v="2007"/>
      <x v="17"/>
    </i>
    <i r="3">
      <x v="2050"/>
      <x v="17"/>
    </i>
    <i r="3">
      <x v="2432"/>
      <x v="17"/>
    </i>
    <i r="3">
      <x v="3726"/>
      <x v="3"/>
    </i>
    <i r="3">
      <x v="3727"/>
      <x v="3"/>
    </i>
    <i t="default" r="1">
      <x v="357"/>
    </i>
    <i r="1">
      <x v="362"/>
      <x v="173"/>
      <x v="3810"/>
      <x v="15"/>
    </i>
    <i t="default" r="1">
      <x v="362"/>
    </i>
    <i r="1">
      <x v="363"/>
      <x v="52"/>
      <x v="1928"/>
      <x v="17"/>
    </i>
    <i r="3">
      <x v="3806"/>
      <x v="15"/>
    </i>
    <i r="2">
      <x v="67"/>
      <x v="3832"/>
      <x v="14"/>
    </i>
    <i r="2">
      <x v="141"/>
      <x v="112"/>
      <x v="17"/>
    </i>
    <i t="default" r="1">
      <x v="363"/>
    </i>
    <i r="1">
      <x v="364"/>
      <x v="141"/>
      <x v="112"/>
      <x v="17"/>
    </i>
    <i r="2">
      <x v="173"/>
      <x v="3821"/>
      <x v="17"/>
    </i>
    <i t="default" r="1">
      <x v="364"/>
    </i>
    <i r="1">
      <x v="375"/>
      <x v="35"/>
      <x v="3917"/>
      <x v="17"/>
    </i>
    <i r="3">
      <x v="3918"/>
      <x v="17"/>
    </i>
    <i r="3">
      <x v="3919"/>
      <x v="17"/>
    </i>
    <i t="default" r="1">
      <x v="375"/>
    </i>
    <i r="1">
      <x v="376"/>
      <x v="45"/>
      <x v="3659"/>
      <x v="17"/>
    </i>
    <i r="2">
      <x v="84"/>
      <x v="1077"/>
      <x v="9"/>
    </i>
    <i r="2">
      <x v="141"/>
      <x v="112"/>
      <x v="17"/>
    </i>
    <i t="default" r="1">
      <x v="376"/>
    </i>
    <i r="1">
      <x v="377"/>
      <x v="139"/>
      <x v="3921"/>
      <x v="10"/>
    </i>
    <i t="default" r="1">
      <x v="377"/>
    </i>
    <i r="1">
      <x v="378"/>
      <x v="48"/>
      <x v="2778"/>
      <x v="5"/>
    </i>
    <i r="3">
      <x v="3076"/>
      <x v="1"/>
    </i>
    <i r="3">
      <x v="3953"/>
      <x v="5"/>
    </i>
    <i r="3">
      <x v="3954"/>
      <x v="5"/>
    </i>
    <i r="3">
      <x v="3955"/>
      <x v="5"/>
    </i>
    <i r="2">
      <x v="266"/>
      <x v="165"/>
      <x v="17"/>
    </i>
    <i r="3">
      <x v="212"/>
      <x v="17"/>
    </i>
    <i r="3">
      <x v="3981"/>
      <x v="5"/>
    </i>
    <i r="3">
      <x v="3982"/>
      <x v="5"/>
    </i>
    <i r="3">
      <x v="3983"/>
      <x v="5"/>
    </i>
    <i r="3">
      <x v="3984"/>
      <x v="5"/>
    </i>
    <i r="3">
      <x v="3985"/>
      <x v="1"/>
    </i>
    <i r="3">
      <x v="3986"/>
      <x v="5"/>
    </i>
    <i t="default" r="1">
      <x v="378"/>
    </i>
    <i r="1">
      <x v="381"/>
      <x v="12"/>
      <x v="122"/>
      <x v="17"/>
    </i>
    <i r="3">
      <x v="123"/>
      <x v="17"/>
    </i>
    <i r="3">
      <x v="125"/>
      <x v="17"/>
    </i>
    <i r="3">
      <x v="163"/>
      <x v="17"/>
    </i>
    <i r="3">
      <x v="181"/>
      <x v="17"/>
    </i>
    <i r="3">
      <x v="182"/>
      <x v="17"/>
    </i>
    <i r="3">
      <x v="414"/>
      <x v="17"/>
    </i>
    <i r="3">
      <x v="1970"/>
      <x v="17"/>
    </i>
    <i r="3">
      <x v="1973"/>
      <x v="17"/>
    </i>
    <i r="3">
      <x v="2632"/>
      <x v="17"/>
    </i>
    <i r="3">
      <x v="2633"/>
      <x v="17"/>
    </i>
    <i r="3">
      <x v="2705"/>
      <x v="17"/>
    </i>
    <i r="3">
      <x v="4043"/>
      <x v="17"/>
    </i>
    <i r="3">
      <x v="4044"/>
      <x v="17"/>
    </i>
    <i r="3">
      <x v="4045"/>
      <x v="17"/>
    </i>
    <i r="2">
      <x v="19"/>
      <x v="833"/>
      <x v="17"/>
    </i>
    <i r="3">
      <x v="4051"/>
      <x v="17"/>
    </i>
    <i r="2">
      <x v="191"/>
      <x v="4037"/>
      <x v="17"/>
    </i>
    <i r="3">
      <x v="4038"/>
      <x v="17"/>
    </i>
    <i r="3">
      <x v="4039"/>
      <x v="5"/>
    </i>
    <i r="3">
      <x v="4040"/>
      <x v="5"/>
    </i>
    <i r="3">
      <x v="4041"/>
      <x v="5"/>
    </i>
    <i r="3">
      <x v="4048"/>
      <x v="17"/>
    </i>
    <i t="default" r="1">
      <x v="381"/>
    </i>
    <i r="1">
      <x v="382"/>
      <x v="12"/>
      <x v="826"/>
      <x v="17"/>
    </i>
    <i t="default" r="1">
      <x v="382"/>
    </i>
    <i r="1">
      <x v="383"/>
      <x v="137"/>
      <x v="3538"/>
      <x v="17"/>
    </i>
    <i r="3">
      <x v="3539"/>
      <x v="17"/>
    </i>
    <i r="3">
      <x v="3945"/>
      <x v="17"/>
    </i>
    <i t="default" r="1">
      <x v="383"/>
    </i>
    <i r="1">
      <x v="385"/>
      <x v="30"/>
      <x v="129"/>
      <x v="17"/>
    </i>
    <i r="3">
      <x v="2620"/>
      <x v="17"/>
    </i>
    <i r="3">
      <x v="3902"/>
      <x v="17"/>
    </i>
    <i r="3">
      <x v="3999"/>
      <x v="17"/>
    </i>
    <i r="3">
      <x v="4000"/>
      <x v="17"/>
    </i>
    <i r="3">
      <x v="4001"/>
      <x v="17"/>
    </i>
    <i r="3">
      <x v="4002"/>
      <x v="17"/>
    </i>
    <i r="3">
      <x v="4003"/>
      <x v="17"/>
    </i>
    <i r="2">
      <x v="87"/>
      <x v="1378"/>
      <x v="9"/>
    </i>
    <i r="3">
      <x v="1379"/>
      <x v="15"/>
    </i>
    <i r="3">
      <x v="1383"/>
      <x v="15"/>
    </i>
    <i r="3">
      <x v="3952"/>
      <x v="19"/>
    </i>
    <i r="2">
      <x v="137"/>
      <x v="212"/>
      <x v="17"/>
    </i>
    <i r="3">
      <x v="2857"/>
      <x v="17"/>
    </i>
    <i r="3">
      <x v="3757"/>
      <x v="17"/>
    </i>
    <i r="3">
      <x v="3979"/>
      <x v="17"/>
    </i>
    <i r="3">
      <x v="3980"/>
      <x v="17"/>
    </i>
    <i t="default" r="1">
      <x v="385"/>
    </i>
    <i r="1">
      <x v="390"/>
      <x v="17"/>
      <x v="3726"/>
      <x v="3"/>
    </i>
    <i r="2">
      <x v="43"/>
      <x v="638"/>
      <x v="3"/>
    </i>
    <i r="3">
      <x v="697"/>
      <x v="3"/>
    </i>
    <i r="3">
      <x v="850"/>
      <x v="17"/>
    </i>
    <i r="3">
      <x v="4079"/>
      <x v="17"/>
    </i>
    <i t="default" r="1">
      <x v="390"/>
    </i>
    <i r="1">
      <x v="391"/>
      <x v="120"/>
      <x v="3905"/>
      <x v="17"/>
    </i>
    <i t="default" r="1">
      <x v="391"/>
    </i>
    <i r="1">
      <x v="392"/>
      <x v="137"/>
      <x v="3538"/>
      <x v="17"/>
    </i>
    <i r="3">
      <x v="3539"/>
      <x v="17"/>
    </i>
    <i r="3">
      <x v="3945"/>
      <x v="17"/>
    </i>
    <i r="2">
      <x v="140"/>
      <x v="3649"/>
      <x v="10"/>
    </i>
    <i r="3">
      <x v="4068"/>
      <x v="15"/>
    </i>
    <i r="3">
      <x v="4069"/>
      <x v="10"/>
    </i>
    <i r="2">
      <x v="270"/>
      <x v="212"/>
      <x v="17"/>
    </i>
    <i r="3">
      <x v="4059"/>
      <x v="6"/>
    </i>
    <i t="default" r="1">
      <x v="392"/>
    </i>
    <i r="1">
      <x v="393"/>
      <x v="30"/>
      <x v="129"/>
      <x v="17"/>
    </i>
    <i t="default" r="1">
      <x v="393"/>
    </i>
    <i r="1">
      <x v="396"/>
      <x v="197"/>
      <x v="3292"/>
      <x v="17"/>
    </i>
    <i r="3">
      <x v="4077"/>
      <x v="17"/>
    </i>
    <i r="3">
      <x v="4078"/>
      <x v="17"/>
    </i>
    <i t="default" r="1">
      <x v="396"/>
    </i>
    <i r="1">
      <x v="399"/>
      <x v="120"/>
      <x v="3905"/>
      <x v="17"/>
    </i>
    <i t="default" r="1">
      <x v="399"/>
    </i>
    <i r="1">
      <x v="401"/>
      <x v="12"/>
      <x v="78"/>
      <x v="17"/>
    </i>
    <i r="3">
      <x v="122"/>
      <x v="17"/>
    </i>
    <i r="3">
      <x v="414"/>
      <x v="17"/>
    </i>
    <i r="3">
      <x v="1971"/>
      <x v="17"/>
    </i>
    <i r="3">
      <x v="2632"/>
      <x v="17"/>
    </i>
    <i r="3">
      <x v="3408"/>
      <x v="17"/>
    </i>
    <i t="default" r="1">
      <x v="401"/>
    </i>
    <i r="1">
      <x v="403"/>
      <x v="19"/>
      <x v="1396"/>
      <x v="17"/>
    </i>
    <i t="default" r="1">
      <x v="403"/>
    </i>
    <i r="1">
      <x v="404"/>
      <x v="12"/>
      <x v="182"/>
      <x v="17"/>
    </i>
    <i r="3">
      <x v="672"/>
      <x v="17"/>
    </i>
    <i r="3">
      <x v="934"/>
      <x v="17"/>
    </i>
    <i t="default" r="1">
      <x v="404"/>
    </i>
    <i r="1">
      <x v="405"/>
      <x v="84"/>
      <x v="1077"/>
      <x v="9"/>
    </i>
    <i t="default" r="1">
      <x v="405"/>
    </i>
    <i r="1">
      <x v="406"/>
      <x v="12"/>
      <x v="54"/>
      <x v="1"/>
    </i>
    <i r="2">
      <x v="87"/>
      <x v="212"/>
      <x v="17"/>
    </i>
    <i r="3">
      <x v="3511"/>
      <x v="9"/>
    </i>
    <i r="3">
      <x v="4210"/>
      <x v="15"/>
    </i>
    <i r="2">
      <x v="140"/>
      <x v="4068"/>
      <x v="15"/>
    </i>
    <i r="3">
      <x v="4069"/>
      <x v="10"/>
    </i>
    <i t="default" r="1">
      <x v="406"/>
    </i>
    <i r="1">
      <x v="407"/>
      <x v="140"/>
      <x v="3499"/>
      <x v="17"/>
    </i>
    <i t="default" r="1">
      <x v="407"/>
    </i>
    <i r="1">
      <x v="408"/>
      <x v="141"/>
      <x v="112"/>
      <x v="17"/>
    </i>
    <i t="default" r="1">
      <x v="408"/>
    </i>
    <i r="1">
      <x v="409"/>
      <x v="140"/>
      <x v="4393"/>
      <x v="10"/>
    </i>
    <i r="2">
      <x v="197"/>
      <x v="3695"/>
      <x v="17"/>
    </i>
    <i r="3">
      <x v="4408"/>
      <x v="17"/>
    </i>
    <i t="default" r="1">
      <x v="409"/>
    </i>
    <i r="1">
      <x v="411"/>
      <x v="197"/>
      <x v="3695"/>
      <x v="17"/>
    </i>
    <i r="3">
      <x v="4288"/>
      <x v="17"/>
    </i>
    <i t="default" r="1">
      <x v="411"/>
    </i>
    <i r="1">
      <x v="412"/>
      <x v="137"/>
      <x v="3538"/>
      <x v="17"/>
    </i>
    <i r="3">
      <x v="3539"/>
      <x v="17"/>
    </i>
    <i r="3">
      <x v="3945"/>
      <x v="17"/>
    </i>
    <i t="default" r="1">
      <x v="412"/>
    </i>
    <i r="1">
      <x v="418"/>
      <x v="140"/>
      <x v="2580"/>
      <x v="10"/>
    </i>
    <i t="default" r="1">
      <x v="418"/>
    </i>
    <i r="1">
      <x v="421"/>
      <x v="120"/>
      <x v="3905"/>
      <x v="19"/>
    </i>
    <i t="default" r="1">
      <x v="421"/>
    </i>
    <i r="1">
      <x v="425"/>
      <x v="12"/>
      <x v="182"/>
      <x v="17"/>
    </i>
    <i r="3">
      <x v="1833"/>
      <x v="17"/>
    </i>
    <i r="3">
      <x v="2633"/>
      <x v="17"/>
    </i>
    <i r="3">
      <x v="4045"/>
      <x v="17"/>
    </i>
    <i r="3">
      <x v="4444"/>
      <x v="17"/>
    </i>
    <i r="3">
      <x v="4445"/>
      <x v="17"/>
    </i>
    <i r="3">
      <x v="4446"/>
      <x v="17"/>
    </i>
    <i r="2">
      <x v="43"/>
      <x v="2240"/>
      <x v="3"/>
    </i>
    <i t="default" r="1">
      <x v="425"/>
    </i>
    <i r="1">
      <x v="426"/>
      <x v="140"/>
      <x v="4477"/>
      <x v="17"/>
    </i>
    <i t="default" r="1">
      <x v="426"/>
    </i>
    <i r="1">
      <x v="427"/>
      <x v="30"/>
      <x v="179"/>
      <x v="17"/>
    </i>
    <i r="3">
      <x v="2620"/>
      <x v="17"/>
    </i>
    <i r="3">
      <x v="4423"/>
      <x v="1"/>
    </i>
    <i t="default" r="1">
      <x v="427"/>
    </i>
    <i r="1">
      <x v="428"/>
      <x v="19"/>
      <x v="4394"/>
      <x v="17"/>
    </i>
    <i r="3">
      <x v="4473"/>
      <x v="17"/>
    </i>
    <i r="2">
      <x v="30"/>
      <x v="118"/>
      <x v="17"/>
    </i>
    <i r="3">
      <x v="131"/>
      <x v="17"/>
    </i>
    <i r="3">
      <x v="4002"/>
      <x v="17"/>
    </i>
    <i r="3">
      <x v="4008"/>
      <x v="17"/>
    </i>
    <i r="3">
      <x v="4136"/>
      <x v="17"/>
    </i>
    <i r="3">
      <x v="4455"/>
      <x v="17"/>
    </i>
    <i r="3">
      <x v="4456"/>
      <x v="17"/>
    </i>
    <i r="3">
      <x v="4457"/>
      <x v="5"/>
    </i>
    <i r="3">
      <x v="4458"/>
      <x v="5"/>
    </i>
    <i r="2">
      <x v="43"/>
      <x v="379"/>
      <x v="17"/>
    </i>
    <i r="3">
      <x v="479"/>
      <x v="17"/>
    </i>
    <i r="3">
      <x v="638"/>
      <x v="3"/>
    </i>
    <i r="3">
      <x v="850"/>
      <x v="17"/>
    </i>
    <i r="3">
      <x v="2882"/>
      <x v="17"/>
    </i>
    <i r="3">
      <x v="3748"/>
      <x v="3"/>
    </i>
    <i r="3">
      <x v="4465"/>
      <x v="17"/>
    </i>
    <i r="3">
      <x v="4466"/>
      <x v="17"/>
    </i>
    <i r="2">
      <x v="270"/>
      <x v="4059"/>
      <x v="6"/>
    </i>
    <i t="default" r="1">
      <x v="428"/>
    </i>
    <i r="1">
      <x v="429"/>
      <x v="19"/>
      <x v="3711"/>
      <x v="17"/>
    </i>
    <i r="3">
      <x v="4424"/>
      <x v="17"/>
    </i>
    <i r="2">
      <x v="140"/>
      <x v="2580"/>
      <x v="10"/>
    </i>
    <i r="2">
      <x v="141"/>
      <x v="3594"/>
      <x v="17"/>
    </i>
    <i t="default" r="1">
      <x v="429"/>
    </i>
    <i r="1">
      <x v="430"/>
      <x v="139"/>
      <x v="4463"/>
      <x v="10"/>
    </i>
    <i r="3">
      <x v="4464"/>
      <x v="17"/>
    </i>
    <i r="2">
      <x v="171"/>
      <x v="4454"/>
      <x v="8"/>
    </i>
    <i t="default" r="1">
      <x v="430"/>
    </i>
    <i r="1">
      <x v="433"/>
      <x v="52"/>
      <x v="212"/>
      <x v="17"/>
    </i>
    <i r="3">
      <x v="4469"/>
      <x v="9"/>
    </i>
    <i r="3">
      <x v="4470"/>
      <x v="15"/>
    </i>
    <i r="3">
      <x v="4471"/>
      <x v="15"/>
    </i>
    <i r="3">
      <x v="4472"/>
      <x v="15"/>
    </i>
    <i r="2">
      <x v="140"/>
      <x v="4478"/>
      <x v="17"/>
    </i>
    <i t="default" r="1">
      <x v="433"/>
    </i>
    <i r="1">
      <x v="436"/>
      <x v="17"/>
      <x v="484"/>
      <x v="6"/>
    </i>
    <i r="3">
      <x v="2357"/>
      <x v="3"/>
    </i>
    <i r="2">
      <x v="141"/>
      <x v="3594"/>
      <x v="17"/>
    </i>
    <i t="default" r="1">
      <x v="436"/>
    </i>
    <i r="1">
      <x v="437"/>
      <x v="141"/>
      <x v="3594"/>
      <x v="17"/>
    </i>
    <i t="default" r="1">
      <x v="437"/>
    </i>
    <i r="1">
      <x v="438"/>
      <x v="15"/>
      <x v="4476"/>
      <x v="17"/>
    </i>
    <i r="2">
      <x v="39"/>
      <x v="3271"/>
      <x v="6"/>
    </i>
    <i t="default" r="1">
      <x v="438"/>
    </i>
    <i r="1">
      <x v="439"/>
      <x v="84"/>
      <x v="4066"/>
      <x v="9"/>
    </i>
    <i r="2">
      <x v="141"/>
      <x v="3594"/>
      <x v="17"/>
    </i>
    <i t="default" r="1">
      <x v="439"/>
    </i>
    <i r="1">
      <x v="440"/>
      <x v="140"/>
      <x v="1709"/>
      <x v="10"/>
    </i>
    <i r="3">
      <x v="4520"/>
      <x v="17"/>
    </i>
    <i t="default" r="1">
      <x v="440"/>
    </i>
    <i r="1">
      <x v="444"/>
      <x v="141"/>
      <x v="3594"/>
      <x v="17"/>
    </i>
    <i r="2">
      <x v="166"/>
      <x v="4560"/>
      <x v="3"/>
    </i>
    <i t="default" r="1">
      <x v="444"/>
    </i>
    <i r="1">
      <x v="462"/>
      <x v="191"/>
      <x v="4038"/>
      <x v="17"/>
    </i>
    <i r="3">
      <x v="4039"/>
      <x v="5"/>
    </i>
    <i r="3">
      <x v="4048"/>
      <x v="17"/>
    </i>
    <i r="3">
      <x v="4667"/>
      <x v="17"/>
    </i>
    <i t="default" r="1">
      <x v="462"/>
    </i>
    <i r="1">
      <x v="463"/>
      <x v="141"/>
      <x v="3594"/>
      <x v="17"/>
    </i>
    <i t="default" r="1">
      <x v="463"/>
    </i>
    <i r="1">
      <x v="464"/>
      <x v="141"/>
      <x v="3594"/>
      <x v="17"/>
    </i>
    <i t="default" r="1">
      <x v="464"/>
    </i>
    <i r="1">
      <x v="471"/>
      <x v="141"/>
      <x v="3594"/>
      <x v="17"/>
    </i>
    <i t="default" r="1">
      <x v="471"/>
    </i>
    <i r="1">
      <x v="473"/>
      <x v="141"/>
      <x v="3594"/>
      <x v="17"/>
    </i>
    <i t="default" r="1">
      <x v="473"/>
    </i>
    <i r="1">
      <x v="479"/>
      <x v="43"/>
      <x v="224"/>
      <x v="6"/>
    </i>
    <i r="3">
      <x v="479"/>
      <x v="17"/>
    </i>
    <i r="3">
      <x v="1605"/>
      <x v="17"/>
    </i>
    <i t="default" r="1">
      <x v="479"/>
    </i>
    <i r="1">
      <x v="486"/>
      <x v="171"/>
      <x v="4816"/>
      <x v="8"/>
    </i>
    <i t="default" r="1">
      <x v="486"/>
    </i>
    <i r="1">
      <x v="487"/>
      <x v="70"/>
      <x v="1224"/>
      <x v="1"/>
    </i>
    <i r="3">
      <x v="2717"/>
      <x v="5"/>
    </i>
    <i r="3">
      <x v="2718"/>
      <x v="17"/>
    </i>
    <i r="2">
      <x v="140"/>
      <x v="67"/>
      <x v="10"/>
    </i>
    <i r="3">
      <x v="2580"/>
      <x v="10"/>
    </i>
    <i r="3">
      <x v="4766"/>
      <x v="15"/>
    </i>
    <i r="2">
      <x v="291"/>
      <x v="212"/>
      <x v="17"/>
    </i>
    <i r="3">
      <x v="4292"/>
      <x v="17"/>
    </i>
    <i t="default" r="1">
      <x v="487"/>
    </i>
    <i r="1">
      <x v="488"/>
      <x v="69"/>
      <x v="2780"/>
      <x v="5"/>
    </i>
    <i r="3">
      <x v="4762"/>
      <x v="9"/>
    </i>
    <i r="2">
      <x v="70"/>
      <x v="594"/>
      <x v="1"/>
    </i>
    <i r="3">
      <x v="2218"/>
      <x v="17"/>
    </i>
    <i r="2">
      <x v="120"/>
      <x v="4778"/>
      <x v="17"/>
    </i>
    <i r="2">
      <x v="197"/>
      <x v="3293"/>
      <x v="17"/>
    </i>
    <i r="3">
      <x v="4763"/>
      <x v="17"/>
    </i>
    <i r="3">
      <x v="4764"/>
      <x v="17"/>
    </i>
    <i t="default" r="1">
      <x v="488"/>
    </i>
    <i r="1">
      <x v="489"/>
      <x v="45"/>
      <x v="4765"/>
      <x v="8"/>
    </i>
    <i t="default" r="1">
      <x v="489"/>
    </i>
    <i r="1">
      <x v="492"/>
      <x v="266"/>
      <x v="165"/>
      <x v="17"/>
    </i>
    <i r="3">
      <x v="212"/>
      <x v="17"/>
    </i>
    <i r="3">
      <x v="3984"/>
      <x v="5"/>
    </i>
    <i r="3">
      <x v="4772"/>
      <x v="5"/>
    </i>
    <i r="3">
      <x v="4773"/>
      <x v="5"/>
    </i>
    <i r="3">
      <x v="4774"/>
      <x v="5"/>
    </i>
    <i r="3">
      <x v="4775"/>
      <x v="17"/>
    </i>
    <i r="3">
      <x v="4776"/>
      <x v="17"/>
    </i>
    <i r="3">
      <x v="4777"/>
      <x v="17"/>
    </i>
    <i t="default" r="1">
      <x v="492"/>
    </i>
    <i r="1">
      <x v="493"/>
      <x v="291"/>
      <x v="212"/>
      <x v="17"/>
    </i>
    <i r="3">
      <x v="3639"/>
      <x v="17"/>
    </i>
    <i t="default" r="1">
      <x v="493"/>
    </i>
    <i r="1">
      <x v="498"/>
      <x v="291"/>
      <x v="212"/>
      <x v="17"/>
    </i>
    <i r="3">
      <x v="4842"/>
      <x v="17"/>
    </i>
    <i r="3">
      <x v="4843"/>
      <x v="17"/>
    </i>
    <i r="3">
      <x v="4844"/>
      <x v="17"/>
    </i>
    <i t="default" r="1">
      <x v="498"/>
    </i>
    <i r="1">
      <x v="500"/>
      <x v="191"/>
      <x v="4037"/>
      <x v="17"/>
    </i>
    <i r="3">
      <x v="4039"/>
      <x v="17"/>
    </i>
    <i r="3">
      <x v="4040"/>
      <x v="17"/>
    </i>
    <i r="3">
      <x v="4048"/>
      <x v="17"/>
    </i>
    <i r="3">
      <x v="4805"/>
      <x v="17"/>
    </i>
    <i r="3">
      <x v="4806"/>
      <x v="17"/>
    </i>
    <i t="default" r="1">
      <x v="500"/>
    </i>
    <i r="1">
      <x v="501"/>
      <x v="19"/>
      <x v="4870"/>
      <x v="17"/>
    </i>
    <i t="default" r="1">
      <x v="501"/>
    </i>
    <i r="1">
      <x v="502"/>
      <x v="43"/>
      <x v="914"/>
      <x v="3"/>
    </i>
    <i r="3">
      <x v="3820"/>
      <x v="17"/>
    </i>
    <i r="2">
      <x v="67"/>
      <x v="4865"/>
      <x v="17"/>
    </i>
    <i r="3">
      <x v="4866"/>
      <x v="17"/>
    </i>
    <i t="default" r="1">
      <x v="502"/>
    </i>
    <i r="1">
      <x v="503"/>
      <x v="140"/>
      <x v="564"/>
      <x v="17"/>
    </i>
    <i r="3">
      <x v="4872"/>
      <x v="1"/>
    </i>
    <i t="default" r="1">
      <x v="503"/>
    </i>
    <i r="1">
      <x v="505"/>
      <x v="140"/>
      <x v="4871"/>
      <x v="10"/>
    </i>
    <i r="2">
      <x v="141"/>
      <x v="3594"/>
      <x v="17"/>
    </i>
    <i t="default" r="1">
      <x v="505"/>
    </i>
    <i r="1">
      <x v="506"/>
      <x v="197"/>
      <x v="3293"/>
      <x v="17"/>
    </i>
    <i r="3">
      <x v="4763"/>
      <x v="17"/>
    </i>
    <i r="3">
      <x v="4764"/>
      <x v="17"/>
    </i>
    <i t="default" r="1">
      <x v="506"/>
    </i>
    <i r="1">
      <x v="507"/>
      <x v="141"/>
      <x v="3594"/>
      <x v="17"/>
    </i>
    <i t="default" r="1">
      <x v="507"/>
    </i>
    <i r="1">
      <x v="508"/>
      <x v="84"/>
      <x v="1077"/>
      <x v="8"/>
    </i>
    <i r="2">
      <x v="140"/>
      <x v="4479"/>
      <x v="10"/>
    </i>
    <i r="3">
      <x v="4871"/>
      <x v="10"/>
    </i>
    <i r="2">
      <x v="291"/>
      <x v="3639"/>
      <x v="17"/>
    </i>
    <i r="3">
      <x v="4292"/>
      <x v="17"/>
    </i>
    <i t="default" r="1">
      <x v="508"/>
    </i>
    <i r="1">
      <x v="510"/>
      <x v="141"/>
      <x v="112"/>
      <x v="17"/>
    </i>
    <i t="default" r="1">
      <x v="510"/>
    </i>
    <i r="1">
      <x v="512"/>
      <x v="140"/>
      <x v="4894"/>
      <x v="17"/>
    </i>
    <i t="default" r="1">
      <x v="512"/>
    </i>
    <i r="1">
      <x v="516"/>
      <x v="270"/>
      <x v="4059"/>
      <x v="6"/>
    </i>
    <i t="default" r="1">
      <x v="516"/>
    </i>
    <i r="1">
      <x v="518"/>
      <x v="120"/>
      <x v="4778"/>
      <x v="17"/>
    </i>
    <i r="2">
      <x v="140"/>
      <x v="4908"/>
      <x v="8"/>
    </i>
    <i t="default" r="1">
      <x v="518"/>
    </i>
    <i t="default">
      <x v="116"/>
    </i>
    <i>
      <x v="117"/>
      <x v="324"/>
      <x v="90"/>
      <x v="3547"/>
      <x v="17"/>
    </i>
    <i r="3">
      <x v="3548"/>
      <x v="17"/>
    </i>
    <i r="2">
      <x v="137"/>
      <x v="3536"/>
      <x v="17"/>
    </i>
    <i t="default" r="1">
      <x v="324"/>
    </i>
    <i r="1">
      <x v="334"/>
      <x v="43"/>
      <x v="224"/>
      <x v="6"/>
    </i>
    <i r="3">
      <x v="1229"/>
      <x v="6"/>
    </i>
    <i t="default" r="1">
      <x v="334"/>
    </i>
    <i r="1">
      <x v="335"/>
      <x v="33"/>
      <x v="974"/>
      <x v="17"/>
    </i>
    <i r="3">
      <x v="1085"/>
      <x v="17"/>
    </i>
    <i t="default" r="1">
      <x v="335"/>
    </i>
    <i r="1">
      <x v="340"/>
      <x v="82"/>
      <x v="990"/>
      <x v="17"/>
    </i>
    <i r="3">
      <x v="993"/>
      <x v="17"/>
    </i>
    <i r="3">
      <x v="996"/>
      <x v="17"/>
    </i>
    <i r="3">
      <x v="998"/>
      <x v="17"/>
    </i>
    <i r="3">
      <x v="1002"/>
      <x v="17"/>
    </i>
    <i r="3">
      <x v="1003"/>
      <x v="17"/>
    </i>
    <i r="3">
      <x v="1608"/>
      <x v="17"/>
    </i>
    <i r="3">
      <x v="3522"/>
      <x v="17"/>
    </i>
    <i r="2">
      <x v="229"/>
      <x v="3517"/>
      <x v="1"/>
    </i>
    <i r="3">
      <x v="3518"/>
      <x v="1"/>
    </i>
    <i t="default" r="1">
      <x v="340"/>
    </i>
    <i r="1">
      <x v="346"/>
      <x v="141"/>
      <x v="112"/>
      <x v="17"/>
    </i>
    <i t="default" r="1">
      <x v="346"/>
    </i>
    <i r="1">
      <x v="349"/>
      <x v="90"/>
      <x v="3665"/>
      <x v="17"/>
    </i>
    <i r="3">
      <x v="3666"/>
      <x v="17"/>
    </i>
    <i t="default" r="1">
      <x v="349"/>
    </i>
    <i r="1">
      <x v="356"/>
      <x v="141"/>
      <x v="112"/>
      <x v="17"/>
    </i>
    <i t="default" r="1">
      <x v="356"/>
    </i>
    <i r="1">
      <x v="357"/>
      <x v="140"/>
      <x v="3728"/>
      <x v="1"/>
    </i>
    <i r="3">
      <x v="3729"/>
      <x v="17"/>
    </i>
    <i r="3">
      <x v="3730"/>
      <x v="1"/>
    </i>
    <i r="3">
      <x v="3731"/>
      <x v="17"/>
    </i>
    <i t="default" r="1">
      <x v="357"/>
    </i>
    <i r="1">
      <x v="358"/>
      <x v="244"/>
      <x v="3724"/>
      <x v="8"/>
    </i>
    <i t="default" r="1">
      <x v="358"/>
    </i>
    <i r="1">
      <x v="360"/>
      <x v="137"/>
      <x v="3755"/>
      <x v="17"/>
    </i>
    <i r="3">
      <x v="3756"/>
      <x v="17"/>
    </i>
    <i t="default" r="1">
      <x v="360"/>
    </i>
    <i r="1">
      <x v="379"/>
      <x v="19"/>
      <x v="3959"/>
      <x v="17"/>
    </i>
    <i t="default" r="1">
      <x v="379"/>
    </i>
    <i t="default">
      <x v="117"/>
    </i>
    <i>
      <x v="118"/>
      <x v="340"/>
      <x v="230"/>
      <x v="112"/>
      <x v="17"/>
    </i>
    <i r="3">
      <x v="3520"/>
      <x v="17"/>
    </i>
    <i t="default" r="1">
      <x v="340"/>
    </i>
    <i t="default">
      <x v="118"/>
    </i>
    <i>
      <x v="119"/>
      <x v="335"/>
      <x v="70"/>
      <x v="1224"/>
      <x v="17"/>
    </i>
    <i r="3">
      <x v="3555"/>
      <x v="17"/>
    </i>
    <i r="3">
      <x v="3556"/>
      <x v="17"/>
    </i>
    <i r="3">
      <x v="3557"/>
      <x v="17"/>
    </i>
    <i t="default" r="1">
      <x v="335"/>
    </i>
    <i r="1">
      <x v="340"/>
      <x v="4"/>
      <x v="548"/>
      <x v="17"/>
    </i>
    <i r="3">
      <x v="1060"/>
      <x v="17"/>
    </i>
    <i r="3">
      <x v="1122"/>
      <x v="17"/>
    </i>
    <i r="3">
      <x v="1393"/>
      <x v="17"/>
    </i>
    <i r="3">
      <x v="1740"/>
      <x v="17"/>
    </i>
    <i r="3">
      <x v="1867"/>
      <x v="17"/>
    </i>
    <i r="3">
      <x v="3524"/>
      <x v="17"/>
    </i>
    <i r="3">
      <x v="3525"/>
      <x v="17"/>
    </i>
    <i t="default" r="1">
      <x v="340"/>
    </i>
    <i r="1">
      <x v="345"/>
      <x v="17"/>
      <x v="485"/>
      <x v="3"/>
    </i>
    <i r="3">
      <x v="669"/>
      <x v="6"/>
    </i>
    <i r="3">
      <x v="1646"/>
      <x v="17"/>
    </i>
    <i r="3">
      <x v="2050"/>
      <x v="17"/>
    </i>
    <i r="3">
      <x v="2432"/>
      <x v="17"/>
    </i>
    <i r="3">
      <x v="3317"/>
      <x v="6"/>
    </i>
    <i r="3">
      <x v="3580"/>
      <x v="6"/>
    </i>
    <i r="3">
      <x v="3634"/>
      <x v="17"/>
    </i>
    <i t="default" r="1">
      <x v="345"/>
    </i>
    <i r="1">
      <x v="352"/>
      <x v="145"/>
      <x v="530"/>
      <x v="17"/>
    </i>
    <i r="3">
      <x v="3656"/>
      <x v="10"/>
    </i>
    <i t="default" r="1">
      <x v="352"/>
    </i>
    <i r="1">
      <x v="356"/>
      <x v="203"/>
      <x v="3197"/>
      <x v="17"/>
    </i>
    <i r="3">
      <x v="3198"/>
      <x v="17"/>
    </i>
    <i r="3">
      <x v="3673"/>
      <x v="8"/>
    </i>
    <i r="3">
      <x v="3674"/>
      <x v="17"/>
    </i>
    <i r="3">
      <x v="3675"/>
      <x v="17"/>
    </i>
    <i r="3">
      <x v="3677"/>
      <x v="17"/>
    </i>
    <i t="default" r="1">
      <x v="356"/>
    </i>
    <i r="1">
      <x v="357"/>
      <x v="17"/>
      <x v="455"/>
      <x v="6"/>
    </i>
    <i r="3">
      <x v="485"/>
      <x v="3"/>
    </i>
    <i r="3">
      <x v="669"/>
      <x v="6"/>
    </i>
    <i r="3">
      <x v="2432"/>
      <x v="17"/>
    </i>
    <i r="3">
      <x v="3317"/>
      <x v="6"/>
    </i>
    <i r="3">
      <x v="3432"/>
      <x v="3"/>
    </i>
    <i r="3">
      <x v="3580"/>
      <x v="6"/>
    </i>
    <i r="3">
      <x v="3581"/>
      <x v="3"/>
    </i>
    <i r="3">
      <x v="3725"/>
      <x v="5"/>
    </i>
    <i t="default" r="1">
      <x v="357"/>
    </i>
    <i r="1">
      <x v="361"/>
      <x v="17"/>
      <x v="3771"/>
      <x v="6"/>
    </i>
    <i r="2">
      <x v="217"/>
      <x v="3594"/>
      <x v="17"/>
    </i>
    <i t="default" r="1">
      <x v="361"/>
    </i>
    <i r="1">
      <x v="368"/>
      <x v="69"/>
      <x v="3835"/>
      <x v="8"/>
    </i>
    <i t="default" r="1">
      <x v="368"/>
    </i>
    <i r="1">
      <x v="379"/>
      <x v="187"/>
      <x v="3701"/>
      <x v="9"/>
    </i>
    <i r="3">
      <x v="3924"/>
      <x v="17"/>
    </i>
    <i t="default" r="1">
      <x v="379"/>
    </i>
    <i t="default">
      <x v="119"/>
    </i>
    <i>
      <x v="121"/>
      <x v="324"/>
      <x v="4"/>
      <x v="489"/>
      <x v="17"/>
    </i>
    <i r="3">
      <x v="499"/>
      <x v="17"/>
    </i>
    <i r="3">
      <x v="541"/>
      <x v="17"/>
    </i>
    <i r="3">
      <x v="542"/>
      <x v="17"/>
    </i>
    <i r="3">
      <x v="543"/>
      <x v="17"/>
    </i>
    <i r="3">
      <x v="544"/>
      <x v="17"/>
    </i>
    <i r="3">
      <x v="545"/>
      <x v="17"/>
    </i>
    <i r="3">
      <x v="1444"/>
      <x v="17"/>
    </i>
    <i r="3">
      <x v="1734"/>
      <x v="17"/>
    </i>
    <i r="3">
      <x v="1735"/>
      <x v="17"/>
    </i>
    <i r="3">
      <x v="3542"/>
      <x v="17"/>
    </i>
    <i r="3">
      <x v="3543"/>
      <x v="17"/>
    </i>
    <i r="3">
      <x v="3544"/>
      <x v="17"/>
    </i>
    <i r="3">
      <x v="3545"/>
      <x v="17"/>
    </i>
    <i r="2">
      <x v="17"/>
      <x v="668"/>
      <x v="3"/>
    </i>
    <i r="2">
      <x v="70"/>
      <x v="1854"/>
      <x v="17"/>
    </i>
    <i r="3">
      <x v="3540"/>
      <x v="1"/>
    </i>
    <i t="default" r="1">
      <x v="324"/>
    </i>
    <i r="1">
      <x v="335"/>
      <x v="188"/>
      <x v="67"/>
      <x v="10"/>
    </i>
    <i t="default" r="1">
      <x v="335"/>
    </i>
    <i r="1">
      <x v="340"/>
      <x v="232"/>
      <x v="3526"/>
      <x v="17"/>
    </i>
    <i r="3">
      <x v="3527"/>
      <x v="11"/>
    </i>
    <i t="default" r="1">
      <x v="340"/>
    </i>
    <i r="1">
      <x v="343"/>
      <x v="90"/>
      <x v="564"/>
      <x v="15"/>
    </i>
    <i t="default" r="1">
      <x v="343"/>
    </i>
    <i r="1">
      <x v="345"/>
      <x v="55"/>
      <x v="1148"/>
      <x v="17"/>
    </i>
    <i r="3">
      <x v="3620"/>
      <x v="17"/>
    </i>
    <i r="3">
      <x v="3621"/>
      <x v="17"/>
    </i>
    <i r="3">
      <x v="3622"/>
      <x v="17"/>
    </i>
    <i t="default" r="1">
      <x v="345"/>
    </i>
    <i r="1">
      <x v="354"/>
      <x v="12"/>
      <x v="32"/>
      <x v="17"/>
    </i>
    <i r="3">
      <x v="54"/>
      <x v="1"/>
    </i>
    <i r="3">
      <x v="3712"/>
      <x v="17"/>
    </i>
    <i r="3">
      <x v="3713"/>
      <x v="17"/>
    </i>
    <i r="2">
      <x v="55"/>
      <x v="3719"/>
      <x v="11"/>
    </i>
    <i r="3">
      <x v="3720"/>
      <x v="11"/>
    </i>
    <i t="default" r="1">
      <x v="354"/>
    </i>
    <i r="1">
      <x v="356"/>
      <x v="17"/>
      <x v="455"/>
      <x v="6"/>
    </i>
    <i r="3">
      <x v="1646"/>
      <x v="17"/>
    </i>
    <i r="3">
      <x v="1648"/>
      <x v="17"/>
    </i>
    <i r="3">
      <x v="2007"/>
      <x v="17"/>
    </i>
    <i r="3">
      <x v="2050"/>
      <x v="17"/>
    </i>
    <i r="3">
      <x v="2432"/>
      <x v="17"/>
    </i>
    <i r="3">
      <x v="3295"/>
      <x v="6"/>
    </i>
    <i r="3">
      <x v="3317"/>
      <x v="6"/>
    </i>
    <i r="3">
      <x v="3432"/>
      <x v="3"/>
    </i>
    <i r="3">
      <x v="3433"/>
      <x v="3"/>
    </i>
    <i r="3">
      <x v="3549"/>
      <x v="6"/>
    </i>
    <i t="default" r="1">
      <x v="356"/>
    </i>
    <i r="1">
      <x v="358"/>
      <x v="179"/>
      <x v="2817"/>
      <x v="17"/>
    </i>
    <i r="3">
      <x v="2818"/>
      <x v="17"/>
    </i>
    <i r="3">
      <x v="2875"/>
      <x v="17"/>
    </i>
    <i r="3">
      <x v="2876"/>
      <x v="17"/>
    </i>
    <i t="default" r="1">
      <x v="358"/>
    </i>
    <i r="1">
      <x v="360"/>
      <x v="17"/>
      <x v="3317"/>
      <x v="6"/>
    </i>
    <i r="2">
      <x v="247"/>
      <x v="3759"/>
      <x v="17"/>
    </i>
    <i t="default" r="1">
      <x v="360"/>
    </i>
    <i r="1">
      <x v="361"/>
      <x v="181"/>
      <x v="112"/>
      <x v="17"/>
    </i>
    <i t="default" r="1">
      <x v="361"/>
    </i>
    <i r="1">
      <x v="364"/>
      <x v="17"/>
      <x v="3317"/>
      <x v="6"/>
    </i>
    <i t="default" r="1">
      <x v="364"/>
    </i>
    <i r="1">
      <x v="365"/>
      <x v="188"/>
      <x v="67"/>
      <x v="10"/>
    </i>
    <i r="3">
      <x v="3265"/>
      <x v="10"/>
    </i>
    <i t="default" r="1">
      <x v="365"/>
    </i>
    <i r="1">
      <x v="369"/>
      <x v="181"/>
      <x v="112"/>
      <x v="17"/>
    </i>
    <i t="default" r="1">
      <x v="369"/>
    </i>
    <i r="1">
      <x v="373"/>
      <x v="12"/>
      <x v="39"/>
      <x v="17"/>
    </i>
    <i r="3">
      <x v="54"/>
      <x v="8"/>
    </i>
    <i t="default" r="1">
      <x v="373"/>
    </i>
    <i r="1">
      <x v="375"/>
      <x v="17"/>
      <x v="3317"/>
      <x v="6"/>
    </i>
    <i t="default" r="1">
      <x v="375"/>
    </i>
    <i r="1">
      <x v="434"/>
      <x v="17"/>
      <x v="4480"/>
      <x v="3"/>
    </i>
    <i t="default" r="1">
      <x v="434"/>
    </i>
    <i t="default">
      <x v="121"/>
    </i>
    <i>
      <x v="122"/>
      <x v="324"/>
      <x v="55"/>
      <x v="101"/>
      <x v="17"/>
    </i>
    <i r="3">
      <x v="104"/>
      <x v="17"/>
    </i>
    <i r="3">
      <x v="207"/>
      <x v="17"/>
    </i>
    <i r="3">
      <x v="877"/>
      <x v="17"/>
    </i>
    <i r="3">
      <x v="1141"/>
      <x v="17"/>
    </i>
    <i r="3">
      <x v="1145"/>
      <x v="17"/>
    </i>
    <i r="3">
      <x v="1146"/>
      <x v="17"/>
    </i>
    <i r="3">
      <x v="1147"/>
      <x v="17"/>
    </i>
    <i r="3">
      <x v="1148"/>
      <x v="17"/>
    </i>
    <i r="3">
      <x v="1149"/>
      <x v="17"/>
    </i>
    <i r="3">
      <x v="2502"/>
      <x v="17"/>
    </i>
    <i r="3">
      <x v="2504"/>
      <x v="17"/>
    </i>
    <i r="3">
      <x v="2794"/>
      <x v="17"/>
    </i>
    <i r="3">
      <x v="2799"/>
      <x v="17"/>
    </i>
    <i r="3">
      <x v="2800"/>
      <x v="17"/>
    </i>
    <i r="3">
      <x v="2802"/>
      <x v="17"/>
    </i>
    <i r="3">
      <x v="3558"/>
      <x v="17"/>
    </i>
    <i r="3">
      <x v="3559"/>
      <x v="17"/>
    </i>
    <i r="3">
      <x v="3560"/>
      <x v="17"/>
    </i>
    <i r="3">
      <x v="3561"/>
      <x v="17"/>
    </i>
    <i r="3">
      <x v="3562"/>
      <x v="17"/>
    </i>
    <i r="3">
      <x v="3563"/>
      <x v="17"/>
    </i>
    <i r="3">
      <x v="3564"/>
      <x v="17"/>
    </i>
    <i r="3">
      <x v="3565"/>
      <x v="17"/>
    </i>
    <i r="3">
      <x v="3566"/>
      <x v="17"/>
    </i>
    <i r="3">
      <x v="3567"/>
      <x v="17"/>
    </i>
    <i r="3">
      <x v="3568"/>
      <x v="17"/>
    </i>
    <i r="2">
      <x v="231"/>
      <x v="3528"/>
      <x v="8"/>
    </i>
    <i t="default" r="1">
      <x v="324"/>
    </i>
    <i r="1">
      <x v="334"/>
      <x v="19"/>
      <x v="3605"/>
      <x v="17"/>
    </i>
    <i r="3">
      <x v="3606"/>
      <x v="17"/>
    </i>
    <i r="3">
      <x v="3607"/>
      <x v="17"/>
    </i>
    <i t="default" r="1">
      <x v="334"/>
    </i>
    <i r="1">
      <x v="345"/>
      <x v="2"/>
      <x v="3644"/>
      <x v="17"/>
    </i>
    <i r="2">
      <x v="76"/>
      <x v="3641"/>
      <x v="17"/>
    </i>
    <i r="3">
      <x v="3642"/>
      <x v="17"/>
    </i>
    <i r="3">
      <x v="3643"/>
      <x v="17"/>
    </i>
    <i r="3">
      <x v="3645"/>
      <x v="17"/>
    </i>
    <i t="default" r="1">
      <x v="345"/>
    </i>
    <i r="1">
      <x v="346"/>
      <x v="17"/>
      <x v="455"/>
      <x v="17"/>
    </i>
    <i r="3">
      <x v="1646"/>
      <x v="17"/>
    </i>
    <i r="3">
      <x v="1649"/>
      <x v="17"/>
    </i>
    <i r="3">
      <x v="2050"/>
      <x v="17"/>
    </i>
    <i r="3">
      <x v="2432"/>
      <x v="17"/>
    </i>
    <i r="3">
      <x v="3317"/>
      <x v="17"/>
    </i>
    <i r="3">
      <x v="3603"/>
      <x v="17"/>
    </i>
    <i r="3">
      <x v="3604"/>
      <x v="17"/>
    </i>
    <i r="2">
      <x v="30"/>
      <x v="534"/>
      <x v="17"/>
    </i>
    <i r="3">
      <x v="2620"/>
      <x v="17"/>
    </i>
    <i r="3">
      <x v="3022"/>
      <x v="5"/>
    </i>
    <i r="3">
      <x v="3619"/>
      <x v="5"/>
    </i>
    <i t="default" r="1">
      <x v="346"/>
    </i>
    <i r="1">
      <x v="349"/>
      <x v="12"/>
      <x v="3690"/>
      <x v="17"/>
    </i>
    <i r="2">
      <x v="43"/>
      <x v="2370"/>
      <x v="6"/>
    </i>
    <i r="2">
      <x v="69"/>
      <x v="3633"/>
      <x v="9"/>
    </i>
    <i t="default" r="1">
      <x v="349"/>
    </i>
    <i r="1">
      <x v="358"/>
      <x v="4"/>
      <x v="84"/>
      <x v="17"/>
    </i>
    <i r="3">
      <x v="499"/>
      <x v="17"/>
    </i>
    <i r="3">
      <x v="543"/>
      <x v="17"/>
    </i>
    <i r="3">
      <x v="544"/>
      <x v="17"/>
    </i>
    <i r="3">
      <x v="546"/>
      <x v="17"/>
    </i>
    <i r="3">
      <x v="777"/>
      <x v="17"/>
    </i>
    <i r="3">
      <x v="1734"/>
      <x v="17"/>
    </i>
    <i r="3">
      <x v="1735"/>
      <x v="17"/>
    </i>
    <i r="3">
      <x v="1803"/>
      <x v="17"/>
    </i>
    <i r="3">
      <x v="2353"/>
      <x v="17"/>
    </i>
    <i r="3">
      <x v="2355"/>
      <x v="17"/>
    </i>
    <i r="3">
      <x v="3006"/>
      <x v="17"/>
    </i>
    <i r="3">
      <x v="3742"/>
      <x v="17"/>
    </i>
    <i r="3">
      <x v="3743"/>
      <x v="17"/>
    </i>
    <i r="3">
      <x v="3744"/>
      <x v="17"/>
    </i>
    <i r="2">
      <x v="245"/>
      <x v="112"/>
      <x v="17"/>
    </i>
    <i t="default" r="1">
      <x v="358"/>
    </i>
    <i r="1">
      <x v="363"/>
      <x v="245"/>
      <x v="112"/>
      <x v="17"/>
    </i>
    <i t="default" r="1">
      <x v="363"/>
    </i>
    <i r="1">
      <x v="364"/>
      <x v="76"/>
      <x v="3825"/>
      <x v="17"/>
    </i>
    <i t="default" r="1">
      <x v="364"/>
    </i>
    <i r="1">
      <x v="369"/>
      <x v="19"/>
      <x v="1558"/>
      <x v="17"/>
    </i>
    <i r="3">
      <x v="1901"/>
      <x v="17"/>
    </i>
    <i r="3">
      <x v="3864"/>
      <x v="17"/>
    </i>
    <i r="3">
      <x v="3865"/>
      <x v="17"/>
    </i>
    <i r="3">
      <x v="3867"/>
      <x v="17"/>
    </i>
    <i r="3">
      <x v="3868"/>
      <x v="17"/>
    </i>
    <i r="3">
      <x v="3869"/>
      <x v="17"/>
    </i>
    <i r="2">
      <x v="39"/>
      <x v="3874"/>
      <x v="17"/>
    </i>
    <i r="2">
      <x v="104"/>
      <x v="3870"/>
      <x v="17"/>
    </i>
    <i t="default" r="1">
      <x v="369"/>
    </i>
    <i r="1">
      <x v="381"/>
      <x v="140"/>
      <x v="4046"/>
      <x v="17"/>
    </i>
    <i t="default" r="1">
      <x v="381"/>
    </i>
    <i r="1">
      <x v="394"/>
      <x v="43"/>
      <x v="4070"/>
      <x v="3"/>
    </i>
    <i r="2">
      <x v="237"/>
      <x v="3223"/>
      <x v="17"/>
    </i>
    <i r="3">
      <x v="4071"/>
      <x v="17"/>
    </i>
    <i r="3">
      <x v="4072"/>
      <x v="17"/>
    </i>
    <i t="default" r="1">
      <x v="394"/>
    </i>
    <i r="1">
      <x v="395"/>
      <x v="84"/>
      <x v="4066"/>
      <x v="9"/>
    </i>
    <i r="3">
      <x v="4067"/>
      <x v="17"/>
    </i>
    <i r="3">
      <x v="4073"/>
      <x v="17"/>
    </i>
    <i t="default" r="1">
      <x v="395"/>
    </i>
    <i r="1">
      <x v="400"/>
      <x v="43"/>
      <x v="25"/>
      <x v="17"/>
    </i>
    <i r="3">
      <x v="2370"/>
      <x v="6"/>
    </i>
    <i r="3">
      <x v="4172"/>
      <x v="17"/>
    </i>
    <i t="default" r="1">
      <x v="400"/>
    </i>
    <i r="1">
      <x v="402"/>
      <x v="30"/>
      <x v="3183"/>
      <x v="17"/>
    </i>
    <i r="3">
      <x v="4177"/>
      <x v="17"/>
    </i>
    <i r="3">
      <x v="4178"/>
      <x v="17"/>
    </i>
    <i t="default" r="1">
      <x v="402"/>
    </i>
    <i r="1">
      <x v="403"/>
      <x v="84"/>
      <x v="4174"/>
      <x v="17"/>
    </i>
    <i t="default" r="1">
      <x v="403"/>
    </i>
    <i t="default">
      <x v="122"/>
    </i>
    <i>
      <x v="123"/>
      <x v="324"/>
      <x v="17"/>
      <x v="1646"/>
      <x v="17"/>
    </i>
    <i r="3">
      <x v="3295"/>
      <x v="17"/>
    </i>
    <i r="3">
      <x v="3434"/>
      <x v="17"/>
    </i>
    <i r="3">
      <x v="3549"/>
      <x v="17"/>
    </i>
    <i t="default" r="1">
      <x v="324"/>
    </i>
    <i r="1">
      <x v="335"/>
      <x v="58"/>
      <x v="212"/>
      <x v="17"/>
    </i>
    <i r="3">
      <x v="2280"/>
      <x v="17"/>
    </i>
    <i r="3">
      <x v="2282"/>
      <x v="17"/>
    </i>
    <i r="3">
      <x v="2283"/>
      <x v="17"/>
    </i>
    <i r="3">
      <x v="3541"/>
      <x v="17"/>
    </i>
    <i t="default" r="1">
      <x v="335"/>
    </i>
    <i r="1">
      <x v="345"/>
      <x v="188"/>
      <x v="67"/>
      <x v="10"/>
    </i>
    <i t="default" r="1">
      <x v="345"/>
    </i>
    <i r="1">
      <x v="346"/>
      <x v="30"/>
      <x v="534"/>
      <x v="17"/>
    </i>
    <i r="3">
      <x v="2620"/>
      <x v="17"/>
    </i>
    <i r="3">
      <x v="3022"/>
      <x v="5"/>
    </i>
    <i r="3">
      <x v="3619"/>
      <x v="5"/>
    </i>
    <i r="2">
      <x v="181"/>
      <x v="112"/>
      <x v="17"/>
    </i>
    <i t="default" r="1">
      <x v="346"/>
    </i>
    <i r="1">
      <x v="348"/>
      <x v="19"/>
      <x v="3778"/>
      <x v="15"/>
    </i>
    <i r="3">
      <x v="3779"/>
      <x v="15"/>
    </i>
    <i r="2">
      <x v="178"/>
      <x v="67"/>
      <x v="10"/>
    </i>
    <i t="default" r="1">
      <x v="348"/>
    </i>
    <i r="1">
      <x v="350"/>
      <x v="58"/>
      <x v="212"/>
      <x v="17"/>
    </i>
    <i r="3">
      <x v="2280"/>
      <x v="17"/>
    </i>
    <i r="3">
      <x v="2282"/>
      <x v="17"/>
    </i>
    <i r="3">
      <x v="2283"/>
      <x v="17"/>
    </i>
    <i r="3">
      <x v="3541"/>
      <x v="17"/>
    </i>
    <i t="default" r="1">
      <x v="350"/>
    </i>
    <i r="1">
      <x v="354"/>
      <x v="134"/>
      <x v="3572"/>
      <x v="23"/>
    </i>
    <i r="3">
      <x v="3573"/>
      <x v="17"/>
    </i>
    <i r="3">
      <x v="3714"/>
      <x v="23"/>
    </i>
    <i r="3">
      <x v="3715"/>
      <x v="23"/>
    </i>
    <i t="default" r="1">
      <x v="354"/>
    </i>
    <i r="1">
      <x v="358"/>
      <x v="181"/>
      <x v="112"/>
      <x v="17"/>
    </i>
    <i t="default" r="1">
      <x v="358"/>
    </i>
    <i r="1">
      <x v="360"/>
      <x v="4"/>
      <x v="84"/>
      <x v="17"/>
    </i>
    <i r="3">
      <x v="106"/>
      <x v="17"/>
    </i>
    <i r="3">
      <x v="108"/>
      <x v="8"/>
    </i>
    <i r="3">
      <x v="489"/>
      <x v="8"/>
    </i>
    <i r="3">
      <x v="541"/>
      <x v="17"/>
    </i>
    <i r="3">
      <x v="542"/>
      <x v="17"/>
    </i>
    <i r="3">
      <x v="544"/>
      <x v="17"/>
    </i>
    <i r="3">
      <x v="545"/>
      <x v="17"/>
    </i>
    <i r="3">
      <x v="546"/>
      <x v="17"/>
    </i>
    <i r="3">
      <x v="548"/>
      <x v="17"/>
    </i>
    <i r="3">
      <x v="1060"/>
      <x v="17"/>
    </i>
    <i r="3">
      <x v="1065"/>
      <x v="17"/>
    </i>
    <i r="3">
      <x v="1122"/>
      <x v="17"/>
    </i>
    <i r="3">
      <x v="1688"/>
      <x v="17"/>
    </i>
    <i r="3">
      <x v="1689"/>
      <x v="17"/>
    </i>
    <i r="3">
      <x v="1867"/>
      <x v="17"/>
    </i>
    <i r="3">
      <x v="2122"/>
      <x v="17"/>
    </i>
    <i r="3">
      <x v="2641"/>
      <x v="17"/>
    </i>
    <i r="3">
      <x v="3351"/>
      <x v="17"/>
    </i>
    <i r="3">
      <x v="3524"/>
      <x v="17"/>
    </i>
    <i r="3">
      <x v="3737"/>
      <x v="17"/>
    </i>
    <i r="3">
      <x v="3738"/>
      <x v="17"/>
    </i>
    <i r="3">
      <x v="3739"/>
      <x v="17"/>
    </i>
    <i r="2">
      <x v="12"/>
      <x v="54"/>
      <x v="1"/>
    </i>
    <i r="3">
      <x v="3712"/>
      <x v="17"/>
    </i>
    <i r="3">
      <x v="3713"/>
      <x v="17"/>
    </i>
    <i r="3">
      <x v="3741"/>
      <x v="17"/>
    </i>
    <i t="default" r="1">
      <x v="360"/>
    </i>
    <i r="1">
      <x v="361"/>
      <x v="17"/>
      <x v="898"/>
      <x v="17"/>
    </i>
    <i r="3">
      <x v="1646"/>
      <x v="17"/>
    </i>
    <i r="3">
      <x v="2432"/>
      <x v="17"/>
    </i>
    <i r="3">
      <x v="3317"/>
      <x v="17"/>
    </i>
    <i t="default" r="1">
      <x v="361"/>
    </i>
    <i r="1">
      <x v="364"/>
      <x v="17"/>
      <x v="3317"/>
      <x v="6"/>
    </i>
    <i r="2">
      <x v="178"/>
      <x v="564"/>
      <x v="17"/>
    </i>
    <i r="3">
      <x v="1928"/>
      <x v="17"/>
    </i>
    <i t="default" r="1">
      <x v="364"/>
    </i>
    <i r="1">
      <x v="365"/>
      <x v="17"/>
      <x v="3317"/>
      <x v="17"/>
    </i>
    <i r="3">
      <x v="3863"/>
      <x v="17"/>
    </i>
    <i r="2">
      <x v="181"/>
      <x v="112"/>
      <x v="17"/>
    </i>
    <i t="default" r="1">
      <x v="365"/>
    </i>
    <i r="1">
      <x v="375"/>
      <x v="58"/>
      <x v="2280"/>
      <x v="17"/>
    </i>
    <i r="3">
      <x v="2282"/>
      <x v="17"/>
    </i>
    <i r="3">
      <x v="2283"/>
      <x v="17"/>
    </i>
    <i r="3">
      <x v="3541"/>
      <x v="17"/>
    </i>
    <i t="default" r="1">
      <x v="375"/>
    </i>
    <i r="1">
      <x v="378"/>
      <x v="247"/>
      <x v="3922"/>
      <x v="17"/>
    </i>
    <i t="default" r="1">
      <x v="378"/>
    </i>
    <i r="1">
      <x v="379"/>
      <x v="262"/>
      <x v="3944"/>
      <x v="17"/>
    </i>
    <i t="default" r="1">
      <x v="379"/>
    </i>
    <i r="1">
      <x v="394"/>
      <x v="58"/>
      <x v="2280"/>
      <x v="17"/>
    </i>
    <i r="3">
      <x v="2282"/>
      <x v="17"/>
    </i>
    <i r="3">
      <x v="2283"/>
      <x v="17"/>
    </i>
    <i r="3">
      <x v="3541"/>
      <x v="17"/>
    </i>
    <i t="default" r="1">
      <x v="394"/>
    </i>
    <i t="default">
      <x v="123"/>
    </i>
    <i>
      <x v="124"/>
      <x v="344"/>
      <x v="216"/>
      <x v="3594"/>
      <x v="17"/>
    </i>
    <i t="default" r="1">
      <x v="344"/>
    </i>
    <i r="1">
      <x v="348"/>
      <x v="19"/>
      <x v="1794"/>
      <x v="17"/>
    </i>
    <i r="3">
      <x v="3534"/>
      <x v="17"/>
    </i>
    <i r="3">
      <x v="3776"/>
      <x v="17"/>
    </i>
    <i r="3">
      <x v="3777"/>
      <x v="17"/>
    </i>
    <i t="default" r="1">
      <x v="348"/>
    </i>
    <i r="1">
      <x v="356"/>
      <x v="43"/>
      <x v="224"/>
      <x v="17"/>
    </i>
    <i r="3">
      <x v="379"/>
      <x v="17"/>
    </i>
    <i r="3">
      <x v="479"/>
      <x v="17"/>
    </i>
    <i r="3">
      <x v="638"/>
      <x v="17"/>
    </i>
    <i r="3">
      <x v="850"/>
      <x v="17"/>
    </i>
    <i r="3">
      <x v="920"/>
      <x v="17"/>
    </i>
    <i r="3">
      <x v="2240"/>
      <x v="17"/>
    </i>
    <i r="3">
      <x v="3667"/>
      <x v="17"/>
    </i>
    <i t="default" r="1">
      <x v="356"/>
    </i>
    <i r="1">
      <x v="363"/>
      <x v="200"/>
      <x v="3090"/>
      <x v="17"/>
    </i>
    <i r="3">
      <x v="3092"/>
      <x v="17"/>
    </i>
    <i r="3">
      <x v="3103"/>
      <x v="17"/>
    </i>
    <i r="3">
      <x v="3385"/>
      <x v="17"/>
    </i>
    <i r="3">
      <x v="3458"/>
      <x v="17"/>
    </i>
    <i r="3">
      <x v="3459"/>
      <x v="17"/>
    </i>
    <i r="3">
      <x v="3834"/>
      <x v="17"/>
    </i>
    <i t="default" r="1">
      <x v="363"/>
    </i>
    <i r="1">
      <x v="366"/>
      <x v="17"/>
      <x v="655"/>
      <x v="3"/>
    </i>
    <i r="3">
      <x v="1648"/>
      <x v="17"/>
    </i>
    <i r="3">
      <x v="1649"/>
      <x v="17"/>
    </i>
    <i r="3">
      <x v="2050"/>
      <x v="17"/>
    </i>
    <i r="3">
      <x v="3839"/>
      <x v="17"/>
    </i>
    <i r="2">
      <x v="19"/>
      <x v="522"/>
      <x v="17"/>
    </i>
    <i r="3">
      <x v="1395"/>
      <x v="17"/>
    </i>
    <i r="3">
      <x v="2689"/>
      <x v="17"/>
    </i>
    <i r="3">
      <x v="3846"/>
      <x v="17"/>
    </i>
    <i r="3">
      <x v="3847"/>
      <x v="17"/>
    </i>
    <i r="2">
      <x v="33"/>
      <x v="974"/>
      <x v="17"/>
    </i>
    <i r="3">
      <x v="1085"/>
      <x v="17"/>
    </i>
    <i r="2">
      <x v="200"/>
      <x v="212"/>
      <x v="17"/>
    </i>
    <i r="3">
      <x v="3090"/>
      <x v="17"/>
    </i>
    <i r="3">
      <x v="3103"/>
      <x v="17"/>
    </i>
    <i r="2">
      <x v="215"/>
      <x v="112"/>
      <x v="17"/>
    </i>
    <i t="default" r="1">
      <x v="366"/>
    </i>
    <i r="1">
      <x v="368"/>
      <x v="12"/>
      <x v="163"/>
      <x v="17"/>
    </i>
    <i r="3">
      <x v="414"/>
      <x v="17"/>
    </i>
    <i r="3">
      <x v="421"/>
      <x v="17"/>
    </i>
    <i r="3">
      <x v="1567"/>
      <x v="17"/>
    </i>
    <i r="3">
      <x v="1569"/>
      <x v="17"/>
    </i>
    <i r="3">
      <x v="1570"/>
      <x v="17"/>
    </i>
    <i r="3">
      <x v="1832"/>
      <x v="17"/>
    </i>
    <i r="3">
      <x v="1971"/>
      <x v="17"/>
    </i>
    <i r="3">
      <x v="2632"/>
      <x v="17"/>
    </i>
    <i r="3">
      <x v="3623"/>
      <x v="17"/>
    </i>
    <i r="3">
      <x v="3849"/>
      <x v="17"/>
    </i>
    <i r="3">
      <x v="3850"/>
      <x v="17"/>
    </i>
    <i r="2">
      <x v="55"/>
      <x v="101"/>
      <x v="17"/>
    </i>
    <i r="3">
      <x v="102"/>
      <x v="17"/>
    </i>
    <i r="3">
      <x v="103"/>
      <x v="17"/>
    </i>
    <i r="3">
      <x v="876"/>
      <x v="17"/>
    </i>
    <i r="3">
      <x v="877"/>
      <x v="17"/>
    </i>
    <i r="3">
      <x v="1145"/>
      <x v="17"/>
    </i>
    <i r="3">
      <x v="1146"/>
      <x v="17"/>
    </i>
    <i r="3">
      <x v="1147"/>
      <x v="17"/>
    </i>
    <i r="3">
      <x v="1148"/>
      <x v="17"/>
    </i>
    <i r="3">
      <x v="1149"/>
      <x v="17"/>
    </i>
    <i r="3">
      <x v="2788"/>
      <x v="17"/>
    </i>
    <i r="3">
      <x v="2794"/>
      <x v="17"/>
    </i>
    <i r="3">
      <x v="3559"/>
      <x v="17"/>
    </i>
    <i r="3">
      <x v="3851"/>
      <x v="17"/>
    </i>
    <i r="3">
      <x v="3852"/>
      <x v="17"/>
    </i>
    <i r="3">
      <x v="3853"/>
      <x v="17"/>
    </i>
    <i r="3">
      <x v="3854"/>
      <x v="17"/>
    </i>
    <i r="3">
      <x v="3855"/>
      <x v="17"/>
    </i>
    <i r="3">
      <x v="3856"/>
      <x v="17"/>
    </i>
    <i r="3">
      <x v="3857"/>
      <x v="17"/>
    </i>
    <i r="3">
      <x v="3858"/>
      <x v="17"/>
    </i>
    <i t="default" r="1">
      <x v="368"/>
    </i>
    <i r="1">
      <x v="370"/>
      <x v="43"/>
      <x v="25"/>
      <x v="17"/>
    </i>
    <i r="3">
      <x v="224"/>
      <x v="6"/>
    </i>
    <i r="3">
      <x v="920"/>
      <x v="3"/>
    </i>
    <i r="3">
      <x v="2240"/>
      <x v="3"/>
    </i>
    <i r="3">
      <x v="2248"/>
      <x v="17"/>
    </i>
    <i t="default" r="1">
      <x v="370"/>
    </i>
    <i r="1">
      <x v="371"/>
      <x v="55"/>
      <x v="1141"/>
      <x v="1"/>
    </i>
    <i r="3">
      <x v="3883"/>
      <x v="1"/>
    </i>
    <i t="default" r="1">
      <x v="371"/>
    </i>
    <i r="1">
      <x v="373"/>
      <x v="215"/>
      <x v="112"/>
      <x v="17"/>
    </i>
    <i t="default" r="1">
      <x v="373"/>
    </i>
    <i r="1">
      <x v="375"/>
      <x v="200"/>
      <x v="3090"/>
      <x v="17"/>
    </i>
    <i r="3">
      <x v="3092"/>
      <x v="17"/>
    </i>
    <i r="3">
      <x v="3103"/>
      <x v="17"/>
    </i>
    <i r="3">
      <x v="3385"/>
      <x v="17"/>
    </i>
    <i r="3">
      <x v="3458"/>
      <x v="17"/>
    </i>
    <i r="3">
      <x v="3459"/>
      <x v="17"/>
    </i>
    <i r="3">
      <x v="3834"/>
      <x v="17"/>
    </i>
    <i t="default" r="1">
      <x v="375"/>
    </i>
    <i r="1">
      <x v="380"/>
      <x v="19"/>
      <x v="449"/>
      <x v="17"/>
    </i>
    <i r="3">
      <x v="1794"/>
      <x v="17"/>
    </i>
    <i t="default" r="1">
      <x v="380"/>
    </i>
    <i r="1">
      <x v="385"/>
      <x v="19"/>
      <x v="1841"/>
      <x v="17"/>
    </i>
    <i r="3">
      <x v="3992"/>
      <x v="4"/>
    </i>
    <i t="default" r="1">
      <x v="385"/>
    </i>
    <i r="1">
      <x v="386"/>
      <x v="265"/>
      <x v="3960"/>
      <x v="17"/>
    </i>
    <i r="3">
      <x v="3961"/>
      <x v="17"/>
    </i>
    <i r="3">
      <x v="3962"/>
      <x v="17"/>
    </i>
    <i r="3">
      <x v="3963"/>
      <x v="17"/>
    </i>
    <i t="default" r="1">
      <x v="386"/>
    </i>
    <i r="1">
      <x v="387"/>
      <x v="87"/>
      <x v="4006"/>
      <x v="15"/>
    </i>
    <i t="default" r="1">
      <x v="387"/>
    </i>
    <i r="1">
      <x v="389"/>
      <x v="215"/>
      <x v="3594"/>
      <x v="17"/>
    </i>
    <i t="default" r="1">
      <x v="389"/>
    </i>
    <i r="1">
      <x v="390"/>
      <x v="200"/>
      <x v="3103"/>
      <x v="17"/>
    </i>
    <i r="3">
      <x v="4082"/>
      <x v="17"/>
    </i>
    <i t="default" r="1">
      <x v="390"/>
    </i>
    <i r="1">
      <x v="391"/>
      <x v="55"/>
      <x v="1141"/>
      <x v="17"/>
    </i>
    <i r="3">
      <x v="1144"/>
      <x v="17"/>
    </i>
    <i r="3">
      <x v="1150"/>
      <x v="17"/>
    </i>
    <i r="3">
      <x v="2788"/>
      <x v="17"/>
    </i>
    <i t="default" r="1">
      <x v="391"/>
    </i>
    <i r="1">
      <x v="396"/>
      <x v="200"/>
      <x v="3090"/>
      <x v="17"/>
    </i>
    <i r="3">
      <x v="3092"/>
      <x v="17"/>
    </i>
    <i r="3">
      <x v="3103"/>
      <x v="17"/>
    </i>
    <i r="3">
      <x v="3385"/>
      <x v="17"/>
    </i>
    <i r="3">
      <x v="3458"/>
      <x v="17"/>
    </i>
    <i r="3">
      <x v="3459"/>
      <x v="17"/>
    </i>
    <i r="3">
      <x v="3834"/>
      <x v="17"/>
    </i>
    <i t="default" r="1">
      <x v="396"/>
    </i>
    <i r="1">
      <x v="397"/>
      <x v="4"/>
      <x v="107"/>
      <x v="8"/>
    </i>
    <i r="3">
      <x v="108"/>
      <x v="14"/>
    </i>
    <i r="3">
      <x v="489"/>
      <x v="8"/>
    </i>
    <i r="3">
      <x v="547"/>
      <x v="14"/>
    </i>
    <i r="3">
      <x v="1060"/>
      <x v="17"/>
    </i>
    <i r="3">
      <x v="1393"/>
      <x v="17"/>
    </i>
    <i r="3">
      <x v="2128"/>
      <x v="14"/>
    </i>
    <i t="default" r="1">
      <x v="397"/>
    </i>
    <i r="1">
      <x v="398"/>
      <x v="215"/>
      <x v="112"/>
      <x v="17"/>
    </i>
    <i t="default" r="1">
      <x v="398"/>
    </i>
    <i r="1">
      <x v="399"/>
      <x v="30"/>
      <x v="279"/>
      <x v="17"/>
    </i>
    <i r="3">
      <x v="780"/>
      <x v="17"/>
    </i>
    <i r="3">
      <x v="2619"/>
      <x v="17"/>
    </i>
    <i r="3">
      <x v="2620"/>
      <x v="17"/>
    </i>
    <i r="3">
      <x v="2773"/>
      <x v="17"/>
    </i>
    <i r="3">
      <x v="4135"/>
      <x v="17"/>
    </i>
    <i r="3">
      <x v="4136"/>
      <x v="17"/>
    </i>
    <i r="3">
      <x v="4137"/>
      <x v="17"/>
    </i>
    <i t="default" r="1">
      <x v="399"/>
    </i>
    <i r="1">
      <x v="400"/>
      <x v="33"/>
      <x v="641"/>
      <x v="17"/>
    </i>
    <i r="3">
      <x v="974"/>
      <x v="17"/>
    </i>
    <i r="3">
      <x v="1085"/>
      <x v="17"/>
    </i>
    <i r="2">
      <x v="87"/>
      <x v="212"/>
      <x v="17"/>
    </i>
    <i r="3">
      <x v="4120"/>
      <x v="15"/>
    </i>
    <i r="3">
      <x v="4121"/>
      <x v="9"/>
    </i>
    <i r="3">
      <x v="4122"/>
      <x v="15"/>
    </i>
    <i t="default" r="1">
      <x v="400"/>
    </i>
    <i r="1">
      <x v="401"/>
      <x v="43"/>
      <x v="224"/>
      <x v="6"/>
    </i>
    <i r="3">
      <x v="850"/>
      <x v="17"/>
    </i>
    <i r="3">
      <x v="920"/>
      <x v="3"/>
    </i>
    <i r="3">
      <x v="2240"/>
      <x v="3"/>
    </i>
    <i r="3">
      <x v="4123"/>
      <x v="17"/>
    </i>
    <i t="default" r="1">
      <x v="401"/>
    </i>
    <i r="1">
      <x v="406"/>
      <x v="19"/>
      <x v="1794"/>
      <x v="17"/>
    </i>
    <i r="3">
      <x v="3776"/>
      <x v="15"/>
    </i>
    <i t="default" r="1">
      <x v="406"/>
    </i>
    <i r="1">
      <x v="407"/>
      <x v="215"/>
      <x v="3594"/>
      <x v="17"/>
    </i>
    <i t="default" r="1">
      <x v="407"/>
    </i>
    <i r="1">
      <x v="418"/>
      <x v="87"/>
      <x v="212"/>
      <x v="17"/>
    </i>
    <i r="3">
      <x v="4447"/>
      <x v="17"/>
    </i>
    <i r="3">
      <x v="4448"/>
      <x v="17"/>
    </i>
    <i r="3">
      <x v="4449"/>
      <x v="17"/>
    </i>
    <i t="default" r="1">
      <x v="418"/>
    </i>
    <i r="1">
      <x v="421"/>
      <x v="200"/>
      <x v="3090"/>
      <x v="17"/>
    </i>
    <i r="3">
      <x v="3092"/>
      <x v="17"/>
    </i>
    <i r="3">
      <x v="3103"/>
      <x v="17"/>
    </i>
    <i r="3">
      <x v="3385"/>
      <x v="17"/>
    </i>
    <i r="3">
      <x v="3458"/>
      <x v="17"/>
    </i>
    <i r="3">
      <x v="3459"/>
      <x v="17"/>
    </i>
    <i r="3">
      <x v="3834"/>
      <x v="17"/>
    </i>
    <i r="3">
      <x v="4082"/>
      <x v="17"/>
    </i>
    <i t="default" r="1">
      <x v="421"/>
    </i>
    <i r="1">
      <x v="425"/>
      <x v="43"/>
      <x v="224"/>
      <x v="6"/>
    </i>
    <i r="3">
      <x v="379"/>
      <x v="17"/>
    </i>
    <i r="3">
      <x v="479"/>
      <x v="17"/>
    </i>
    <i r="3">
      <x v="638"/>
      <x v="3"/>
    </i>
    <i r="3">
      <x v="697"/>
      <x v="3"/>
    </i>
    <i r="3">
      <x v="850"/>
      <x v="17"/>
    </i>
    <i r="3">
      <x v="920"/>
      <x v="3"/>
    </i>
    <i r="3">
      <x v="2240"/>
      <x v="3"/>
    </i>
    <i r="3">
      <x v="2331"/>
      <x v="6"/>
    </i>
    <i r="3">
      <x v="4083"/>
      <x v="6"/>
    </i>
    <i t="default" r="1">
      <x v="425"/>
    </i>
    <i r="1">
      <x v="428"/>
      <x v="19"/>
      <x v="3711"/>
      <x v="17"/>
    </i>
    <i r="3">
      <x v="3977"/>
      <x v="17"/>
    </i>
    <i r="3">
      <x v="4394"/>
      <x v="17"/>
    </i>
    <i t="default" r="1">
      <x v="428"/>
    </i>
    <i r="1">
      <x v="432"/>
      <x v="12"/>
      <x v="30"/>
      <x v="17"/>
    </i>
    <i r="3">
      <x v="41"/>
      <x v="17"/>
    </i>
    <i r="3">
      <x v="389"/>
      <x v="17"/>
    </i>
    <i r="3">
      <x v="881"/>
      <x v="17"/>
    </i>
    <i r="3">
      <x v="2029"/>
      <x v="17"/>
    </i>
    <i r="3">
      <x v="4549"/>
      <x v="17"/>
    </i>
    <i r="2">
      <x v="200"/>
      <x v="4550"/>
      <x v="17"/>
    </i>
    <i r="3">
      <x v="4551"/>
      <x v="17"/>
    </i>
    <i r="3">
      <x v="4552"/>
      <x v="17"/>
    </i>
    <i r="3">
      <x v="4553"/>
      <x v="17"/>
    </i>
    <i r="3">
      <x v="4554"/>
      <x v="17"/>
    </i>
    <i r="3">
      <x v="4555"/>
      <x v="17"/>
    </i>
    <i r="3">
      <x v="4556"/>
      <x v="17"/>
    </i>
    <i t="default" r="1">
      <x v="432"/>
    </i>
    <i r="1">
      <x v="434"/>
      <x v="215"/>
      <x v="3594"/>
      <x v="17"/>
    </i>
    <i t="default" r="1">
      <x v="434"/>
    </i>
    <i r="1">
      <x v="436"/>
      <x v="19"/>
      <x v="519"/>
      <x v="17"/>
    </i>
    <i r="3">
      <x v="4517"/>
      <x v="17"/>
    </i>
    <i t="default" r="1">
      <x v="436"/>
    </i>
    <i r="1">
      <x v="437"/>
      <x v="259"/>
      <x v="4519"/>
      <x v="17"/>
    </i>
    <i t="default" r="1">
      <x v="437"/>
    </i>
    <i r="1">
      <x v="440"/>
      <x v="43"/>
      <x v="4521"/>
      <x v="3"/>
    </i>
    <i t="default" r="1">
      <x v="440"/>
    </i>
    <i r="1">
      <x v="441"/>
      <x v="215"/>
      <x v="3594"/>
      <x v="17"/>
    </i>
    <i t="default" r="1">
      <x v="441"/>
    </i>
    <i r="1">
      <x v="442"/>
      <x v="12"/>
      <x v="123"/>
      <x v="17"/>
    </i>
    <i r="3">
      <x v="1970"/>
      <x v="17"/>
    </i>
    <i r="3">
      <x v="1973"/>
      <x v="17"/>
    </i>
    <i t="default" r="1">
      <x v="442"/>
    </i>
    <i r="1">
      <x v="444"/>
      <x v="61"/>
      <x v="4557"/>
      <x v="17"/>
    </i>
    <i t="default" r="1">
      <x v="444"/>
    </i>
    <i r="1">
      <x v="452"/>
      <x v="12"/>
      <x v="123"/>
      <x v="17"/>
    </i>
    <i r="3">
      <x v="676"/>
      <x v="17"/>
    </i>
    <i r="3">
      <x v="825"/>
      <x v="17"/>
    </i>
    <i r="3">
      <x v="827"/>
      <x v="17"/>
    </i>
    <i r="3">
      <x v="936"/>
      <x v="17"/>
    </i>
    <i r="3">
      <x v="1970"/>
      <x v="17"/>
    </i>
    <i r="3">
      <x v="4610"/>
      <x v="17"/>
    </i>
    <i r="2">
      <x v="43"/>
      <x v="25"/>
      <x v="13"/>
    </i>
    <i r="3">
      <x v="640"/>
      <x v="13"/>
    </i>
    <i r="3">
      <x v="850"/>
      <x v="13"/>
    </i>
    <i r="3">
      <x v="1255"/>
      <x v="3"/>
    </i>
    <i r="3">
      <x v="1935"/>
      <x v="3"/>
    </i>
    <i r="3">
      <x v="4605"/>
      <x v="13"/>
    </i>
    <i r="3">
      <x v="4606"/>
      <x v="3"/>
    </i>
    <i r="3">
      <x v="4607"/>
      <x v="3"/>
    </i>
    <i r="3">
      <x v="4608"/>
      <x v="6"/>
    </i>
    <i r="3">
      <x v="4609"/>
      <x v="13"/>
    </i>
    <i t="default" r="1">
      <x v="452"/>
    </i>
    <i r="1">
      <x v="454"/>
      <x v="200"/>
      <x v="4550"/>
      <x v="17"/>
    </i>
    <i r="3">
      <x v="4551"/>
      <x v="17"/>
    </i>
    <i r="3">
      <x v="4552"/>
      <x v="17"/>
    </i>
    <i r="3">
      <x v="4553"/>
      <x v="17"/>
    </i>
    <i r="3">
      <x v="4554"/>
      <x v="17"/>
    </i>
    <i r="3">
      <x v="4555"/>
      <x v="17"/>
    </i>
    <i r="3">
      <x v="4556"/>
      <x v="17"/>
    </i>
    <i t="default" r="1">
      <x v="454"/>
    </i>
    <i r="1">
      <x v="455"/>
      <x v="104"/>
      <x v="4657"/>
      <x v="17"/>
    </i>
    <i t="default" r="1">
      <x v="455"/>
    </i>
    <i r="1">
      <x v="456"/>
      <x v="19"/>
      <x v="1904"/>
      <x v="17"/>
    </i>
    <i r="3">
      <x v="3278"/>
      <x v="17"/>
    </i>
    <i r="3">
      <x v="4651"/>
      <x v="17"/>
    </i>
    <i r="3">
      <x v="4652"/>
      <x v="17"/>
    </i>
    <i r="3">
      <x v="4653"/>
      <x v="17"/>
    </i>
    <i r="3">
      <x v="4654"/>
      <x v="17"/>
    </i>
    <i r="3">
      <x v="4655"/>
      <x v="17"/>
    </i>
    <i r="2">
      <x v="104"/>
      <x v="4648"/>
      <x v="5"/>
    </i>
    <i r="3">
      <x v="4649"/>
      <x v="17"/>
    </i>
    <i r="3">
      <x v="4650"/>
      <x v="5"/>
    </i>
    <i r="2">
      <x v="200"/>
      <x v="212"/>
      <x v="17"/>
    </i>
    <i r="3">
      <x v="2875"/>
      <x v="17"/>
    </i>
    <i r="3">
      <x v="3090"/>
      <x v="17"/>
    </i>
    <i r="3">
      <x v="3092"/>
      <x v="17"/>
    </i>
    <i r="3">
      <x v="3103"/>
      <x v="17"/>
    </i>
    <i r="3">
      <x v="3385"/>
      <x v="17"/>
    </i>
    <i r="3">
      <x v="3458"/>
      <x v="17"/>
    </i>
    <i r="3">
      <x v="3459"/>
      <x v="17"/>
    </i>
    <i r="2">
      <x v="215"/>
      <x v="3594"/>
      <x v="17"/>
    </i>
    <i t="default" r="1">
      <x v="456"/>
    </i>
    <i r="1">
      <x v="457"/>
      <x v="19"/>
      <x v="891"/>
      <x v="17"/>
    </i>
    <i r="3">
      <x v="1841"/>
      <x v="17"/>
    </i>
    <i r="3">
      <x v="2147"/>
      <x v="3"/>
    </i>
    <i r="2">
      <x v="43"/>
      <x v="25"/>
      <x v="17"/>
    </i>
    <i r="3">
      <x v="224"/>
      <x v="6"/>
    </i>
    <i r="3">
      <x v="379"/>
      <x v="17"/>
    </i>
    <i r="3">
      <x v="638"/>
      <x v="3"/>
    </i>
    <i r="3">
      <x v="640"/>
      <x v="17"/>
    </i>
    <i r="3">
      <x v="697"/>
      <x v="3"/>
    </i>
    <i r="3">
      <x v="850"/>
      <x v="17"/>
    </i>
    <i r="3">
      <x v="2240"/>
      <x v="3"/>
    </i>
    <i r="3">
      <x v="2331"/>
      <x v="6"/>
    </i>
    <i t="default" r="1">
      <x v="457"/>
    </i>
    <i r="1">
      <x v="461"/>
      <x v="55"/>
      <x v="4662"/>
      <x v="17"/>
    </i>
    <i r="3">
      <x v="4663"/>
      <x v="17"/>
    </i>
    <i r="3">
      <x v="4664"/>
      <x v="17"/>
    </i>
    <i r="3">
      <x v="4665"/>
      <x v="17"/>
    </i>
    <i r="3">
      <x v="4666"/>
      <x v="17"/>
    </i>
    <i t="default" r="1">
      <x v="461"/>
    </i>
    <i r="1">
      <x v="462"/>
      <x v="55"/>
      <x v="4664"/>
      <x v="17"/>
    </i>
    <i r="3">
      <x v="4665"/>
      <x v="17"/>
    </i>
    <i r="3">
      <x v="4666"/>
      <x v="17"/>
    </i>
    <i r="3">
      <x v="4669"/>
      <x v="17"/>
    </i>
    <i r="3">
      <x v="4670"/>
      <x v="17"/>
    </i>
    <i r="3">
      <x v="4671"/>
      <x v="17"/>
    </i>
    <i r="3">
      <x v="4672"/>
      <x v="17"/>
    </i>
    <i r="2">
      <x v="215"/>
      <x v="3594"/>
      <x v="17"/>
    </i>
    <i t="default" r="1">
      <x v="462"/>
    </i>
    <i r="1">
      <x v="463"/>
      <x v="19"/>
      <x v="3711"/>
      <x v="1"/>
    </i>
    <i r="3">
      <x v="4680"/>
      <x v="17"/>
    </i>
    <i r="2">
      <x v="53"/>
      <x v="3427"/>
      <x v="17"/>
    </i>
    <i r="3">
      <x v="3489"/>
      <x v="17"/>
    </i>
    <i t="default" r="1">
      <x v="463"/>
    </i>
    <i r="1">
      <x v="466"/>
      <x v="53"/>
      <x v="3502"/>
      <x v="17"/>
    </i>
    <i t="default" r="1">
      <x v="466"/>
    </i>
    <i r="1">
      <x v="470"/>
      <x v="215"/>
      <x v="3594"/>
      <x v="17"/>
    </i>
    <i t="default" r="1">
      <x v="470"/>
    </i>
    <i r="1">
      <x v="473"/>
      <x v="200"/>
      <x v="2875"/>
      <x v="17"/>
    </i>
    <i r="3">
      <x v="3090"/>
      <x v="17"/>
    </i>
    <i r="3">
      <x v="3092"/>
      <x v="17"/>
    </i>
    <i r="3">
      <x v="3103"/>
      <x v="17"/>
    </i>
    <i r="3">
      <x v="3385"/>
      <x v="17"/>
    </i>
    <i r="3">
      <x v="3458"/>
      <x v="17"/>
    </i>
    <i r="3">
      <x v="3459"/>
      <x v="17"/>
    </i>
    <i t="default" r="1">
      <x v="473"/>
    </i>
    <i r="1">
      <x v="476"/>
      <x v="43"/>
      <x v="224"/>
      <x v="6"/>
    </i>
    <i r="3">
      <x v="2240"/>
      <x v="3"/>
    </i>
    <i t="default" r="1">
      <x v="476"/>
    </i>
    <i t="default">
      <x v="124"/>
    </i>
    <i>
      <x v="125"/>
      <x v="356"/>
      <x v="239"/>
      <x v="3678"/>
      <x v="17"/>
    </i>
    <i t="default" r="1">
      <x v="356"/>
    </i>
    <i t="default">
      <x v="125"/>
    </i>
    <i>
      <x v="126"/>
      <x v="354"/>
      <x v="24"/>
      <x v="3521"/>
      <x/>
    </i>
    <i r="2">
      <x v="82"/>
      <x v="990"/>
      <x v="17"/>
    </i>
    <i r="3">
      <x v="991"/>
      <x v="17"/>
    </i>
    <i r="3">
      <x v="998"/>
      <x v="17"/>
    </i>
    <i r="3">
      <x v="3686"/>
      <x v="17"/>
    </i>
    <i r="3">
      <x v="3687"/>
      <x v="17"/>
    </i>
    <i r="3">
      <x v="3688"/>
      <x v="17"/>
    </i>
    <i r="3">
      <x v="3689"/>
      <x v="17"/>
    </i>
    <i t="default" r="1">
      <x v="354"/>
    </i>
    <i r="1">
      <x v="356"/>
      <x v="19"/>
      <x v="1794"/>
      <x v="17"/>
    </i>
    <i r="3">
      <x v="3534"/>
      <x v="17"/>
    </i>
    <i t="default" r="1">
      <x v="356"/>
    </i>
    <i r="1">
      <x v="357"/>
      <x v="19"/>
      <x v="231"/>
      <x v="17"/>
    </i>
    <i r="3">
      <x v="1152"/>
      <x v="17"/>
    </i>
    <i r="3">
      <x v="2689"/>
      <x v="17"/>
    </i>
    <i r="3">
      <x v="3072"/>
      <x v="17"/>
    </i>
    <i r="3">
      <x v="3176"/>
      <x v="17"/>
    </i>
    <i r="3">
      <x v="3586"/>
      <x v="8"/>
    </i>
    <i r="3">
      <x v="3732"/>
      <x v="17"/>
    </i>
    <i r="2">
      <x v="87"/>
      <x v="212"/>
      <x v="17"/>
    </i>
    <i r="3">
      <x v="3514"/>
      <x v="15"/>
    </i>
    <i r="3">
      <x v="3679"/>
      <x v="15"/>
    </i>
    <i r="3">
      <x v="3702"/>
      <x v="9"/>
    </i>
    <i r="2">
      <x v="173"/>
      <x v="564"/>
      <x v="15"/>
    </i>
    <i r="3">
      <x v="3696"/>
      <x v="17"/>
    </i>
    <i r="3">
      <x v="3701"/>
      <x v="8"/>
    </i>
    <i t="default" r="1">
      <x v="357"/>
    </i>
    <i r="1">
      <x v="358"/>
      <x v="55"/>
      <x v="3740"/>
      <x v="17"/>
    </i>
    <i r="2">
      <x v="225"/>
      <x v="112"/>
      <x v="17"/>
    </i>
    <i t="default" r="1">
      <x v="358"/>
    </i>
    <i r="1">
      <x v="362"/>
      <x v="30"/>
      <x v="178"/>
      <x v="17"/>
    </i>
    <i r="3">
      <x v="1857"/>
      <x v="17"/>
    </i>
    <i r="3">
      <x v="3138"/>
      <x v="17"/>
    </i>
    <i r="3">
      <x v="3814"/>
      <x v="17"/>
    </i>
    <i t="default" r="1">
      <x v="362"/>
    </i>
    <i r="1">
      <x v="364"/>
      <x v="43"/>
      <x v="224"/>
      <x v="6"/>
    </i>
    <i r="3">
      <x v="379"/>
      <x v="17"/>
    </i>
    <i r="3">
      <x v="478"/>
      <x v="17"/>
    </i>
    <i r="3">
      <x v="479"/>
      <x v="17"/>
    </i>
    <i r="3">
      <x v="638"/>
      <x v="3"/>
    </i>
    <i r="3">
      <x v="850"/>
      <x v="17"/>
    </i>
    <i r="3">
      <x v="855"/>
      <x v="3"/>
    </i>
    <i r="3">
      <x v="920"/>
      <x v="3"/>
    </i>
    <i r="3">
      <x v="1229"/>
      <x v="3"/>
    </i>
    <i r="3">
      <x v="2240"/>
      <x v="3"/>
    </i>
    <i r="3">
      <x v="3824"/>
      <x v="6"/>
    </i>
    <i t="default" r="1">
      <x v="364"/>
    </i>
    <i r="1">
      <x v="365"/>
      <x v="225"/>
      <x v="112"/>
      <x v="17"/>
    </i>
    <i t="default" r="1">
      <x v="365"/>
    </i>
    <i r="1">
      <x v="373"/>
      <x v="195"/>
      <x v="212"/>
      <x v="17"/>
    </i>
    <i r="3">
      <x v="3885"/>
      <x v="17"/>
    </i>
    <i t="default" r="1">
      <x v="373"/>
    </i>
    <i r="1">
      <x v="377"/>
      <x v="197"/>
      <x v="3947"/>
      <x v="17"/>
    </i>
    <i t="default" r="1">
      <x v="377"/>
    </i>
    <i r="1">
      <x v="378"/>
      <x v="55"/>
      <x v="207"/>
      <x v="17"/>
    </i>
    <i r="3">
      <x v="876"/>
      <x v="11"/>
    </i>
    <i r="3">
      <x v="877"/>
      <x v="17"/>
    </i>
    <i r="3">
      <x v="1141"/>
      <x v="1"/>
    </i>
    <i r="3">
      <x v="1145"/>
      <x v="17"/>
    </i>
    <i r="3">
      <x v="1146"/>
      <x v="17"/>
    </i>
    <i r="3">
      <x v="1147"/>
      <x v="17"/>
    </i>
    <i r="3">
      <x v="1148"/>
      <x v="17"/>
    </i>
    <i r="3">
      <x v="1149"/>
      <x v="17"/>
    </i>
    <i r="3">
      <x v="2504"/>
      <x v="17"/>
    </i>
    <i r="3">
      <x v="2788"/>
      <x v="11"/>
    </i>
    <i r="3">
      <x v="2793"/>
      <x v="14"/>
    </i>
    <i r="3">
      <x v="2794"/>
      <x v="17"/>
    </i>
    <i r="3">
      <x v="2799"/>
      <x v="17"/>
    </i>
    <i r="3">
      <x v="2971"/>
      <x v="17"/>
    </i>
    <i r="3">
      <x v="2973"/>
      <x v="17"/>
    </i>
    <i r="3">
      <x v="3622"/>
      <x v="17"/>
    </i>
    <i r="3">
      <x v="3858"/>
      <x v="17"/>
    </i>
    <i r="3">
      <x v="4022"/>
      <x v="14"/>
    </i>
    <i r="3">
      <x v="4023"/>
      <x v="14"/>
    </i>
    <i r="3">
      <x v="4024"/>
      <x v="14"/>
    </i>
    <i r="3">
      <x v="4025"/>
      <x v="14"/>
    </i>
    <i r="3">
      <x v="4026"/>
      <x v="17"/>
    </i>
    <i r="2">
      <x v="140"/>
      <x v="564"/>
      <x v="15"/>
    </i>
    <i r="3">
      <x v="3701"/>
      <x v="9"/>
    </i>
    <i t="default" r="1">
      <x v="378"/>
    </i>
    <i r="1">
      <x v="380"/>
      <x v="225"/>
      <x v="112"/>
      <x v="17"/>
    </i>
    <i t="default" r="1">
      <x v="380"/>
    </i>
    <i r="1">
      <x v="381"/>
      <x v="4"/>
      <x v="3423"/>
      <x v="17"/>
    </i>
    <i r="3">
      <x v="4049"/>
      <x v="17"/>
    </i>
    <i r="3">
      <x v="4050"/>
      <x v="17"/>
    </i>
    <i t="default" r="1">
      <x v="381"/>
    </i>
    <i r="1">
      <x v="385"/>
      <x v="19"/>
      <x v="449"/>
      <x v="17"/>
    </i>
    <i r="3">
      <x v="3444"/>
      <x v="17"/>
    </i>
    <i t="default" r="1">
      <x v="385"/>
    </i>
    <i r="1">
      <x v="386"/>
      <x v="173"/>
      <x v="4034"/>
      <x v="15"/>
    </i>
    <i t="default" r="1">
      <x v="386"/>
    </i>
    <i r="1">
      <x v="387"/>
      <x v="87"/>
      <x v="212"/>
      <x v="17"/>
    </i>
    <i r="3">
      <x v="3998"/>
      <x v="9"/>
    </i>
    <i t="default" r="1">
      <x v="387"/>
    </i>
    <i r="1">
      <x v="389"/>
      <x v="82"/>
      <x v="4035"/>
      <x v="17"/>
    </i>
    <i r="2">
      <x v="225"/>
      <x v="112"/>
      <x v="17"/>
    </i>
    <i t="default" r="1">
      <x v="389"/>
    </i>
    <i r="1">
      <x v="390"/>
      <x v="33"/>
      <x v="974"/>
      <x v="17"/>
    </i>
    <i r="3">
      <x v="1085"/>
      <x v="17"/>
    </i>
    <i r="3">
      <x v="4094"/>
      <x v="17"/>
    </i>
    <i r="2">
      <x v="43"/>
      <x v="4083"/>
      <x v="6"/>
    </i>
    <i r="2">
      <x v="55"/>
      <x v="2504"/>
      <x v="17"/>
    </i>
    <i r="3">
      <x v="3890"/>
      <x v="1"/>
    </i>
    <i r="3">
      <x v="3895"/>
      <x v="17"/>
    </i>
    <i r="3">
      <x v="3897"/>
      <x v="17"/>
    </i>
    <i r="3">
      <x v="4084"/>
      <x v="8"/>
    </i>
    <i r="3">
      <x v="4085"/>
      <x v="8"/>
    </i>
    <i r="3">
      <x v="4086"/>
      <x v="8"/>
    </i>
    <i r="3">
      <x v="4087"/>
      <x v="14"/>
    </i>
    <i r="3">
      <x v="4088"/>
      <x v="17"/>
    </i>
    <i r="3">
      <x v="4089"/>
      <x v="17"/>
    </i>
    <i r="3">
      <x v="4090"/>
      <x v="17"/>
    </i>
    <i r="3">
      <x v="4092"/>
      <x v="17"/>
    </i>
    <i r="3">
      <x v="4093"/>
      <x v="17"/>
    </i>
    <i t="default" r="1">
      <x v="390"/>
    </i>
    <i r="1">
      <x v="396"/>
      <x v="105"/>
      <x v="990"/>
      <x v="17"/>
    </i>
    <i r="3">
      <x v="993"/>
      <x v="17"/>
    </i>
    <i r="3">
      <x v="998"/>
      <x v="17"/>
    </i>
    <i r="3">
      <x v="1002"/>
      <x v="17"/>
    </i>
    <i r="3">
      <x v="1003"/>
      <x v="17"/>
    </i>
    <i r="3">
      <x v="1607"/>
      <x v="17"/>
    </i>
    <i r="3">
      <x v="1608"/>
      <x v="17"/>
    </i>
    <i r="3">
      <x v="3522"/>
      <x v="17"/>
    </i>
    <i t="default" r="1">
      <x v="396"/>
    </i>
    <i r="1">
      <x v="397"/>
      <x v="137"/>
      <x v="212"/>
      <x v="17"/>
    </i>
    <i r="3">
      <x v="3756"/>
      <x v="17"/>
    </i>
    <i r="3">
      <x v="3757"/>
      <x v="17"/>
    </i>
    <i r="3">
      <x v="4098"/>
      <x v="17"/>
    </i>
    <i r="2">
      <x v="173"/>
      <x v="4095"/>
      <x v="17"/>
    </i>
    <i t="default" r="1">
      <x v="397"/>
    </i>
    <i r="1">
      <x v="398"/>
      <x v="55"/>
      <x v="2794"/>
      <x v="17"/>
    </i>
    <i r="3">
      <x v="2975"/>
      <x v="17"/>
    </i>
    <i r="3">
      <x v="3858"/>
      <x v="17"/>
    </i>
    <i r="3">
      <x v="3893"/>
      <x v="17"/>
    </i>
    <i r="3">
      <x v="3895"/>
      <x v="17"/>
    </i>
    <i r="3">
      <x v="4109"/>
      <x v="17"/>
    </i>
    <i r="3">
      <x v="4110"/>
      <x v="17"/>
    </i>
    <i r="3">
      <x v="4111"/>
      <x v="17"/>
    </i>
    <i r="3">
      <x v="4112"/>
      <x v="15"/>
    </i>
    <i r="2">
      <x v="225"/>
      <x v="112"/>
      <x v="17"/>
    </i>
    <i t="default" r="1">
      <x v="398"/>
    </i>
    <i r="1">
      <x v="403"/>
      <x v="43"/>
      <x v="4219"/>
      <x v="3"/>
    </i>
    <i t="default" r="1">
      <x v="403"/>
    </i>
    <i r="1">
      <x v="405"/>
      <x v="140"/>
      <x v="2183"/>
      <x v="10"/>
    </i>
    <i r="3">
      <x v="3649"/>
      <x v="10"/>
    </i>
    <i r="3">
      <x v="4068"/>
      <x v="15"/>
    </i>
    <i r="3">
      <x v="4289"/>
      <x v="17"/>
    </i>
    <i r="3">
      <x v="4290"/>
      <x v="17"/>
    </i>
    <i r="3">
      <x v="4291"/>
      <x v="17"/>
    </i>
    <i t="default" r="1">
      <x v="405"/>
    </i>
    <i r="1">
      <x v="408"/>
      <x v="15"/>
      <x v="4295"/>
      <x v="17"/>
    </i>
    <i r="2">
      <x v="17"/>
      <x v="4287"/>
      <x/>
    </i>
    <i t="default" r="1">
      <x v="408"/>
    </i>
    <i r="1">
      <x v="411"/>
      <x v="197"/>
      <x v="3695"/>
      <x v="17"/>
    </i>
    <i t="default" r="1">
      <x v="411"/>
    </i>
    <i r="1">
      <x v="418"/>
      <x v="12"/>
      <x v="182"/>
      <x v="17"/>
    </i>
    <i t="default" r="1">
      <x v="418"/>
    </i>
    <i r="1">
      <x v="421"/>
      <x v="137"/>
      <x v="3756"/>
      <x v="17"/>
    </i>
    <i r="3">
      <x v="3757"/>
      <x v="17"/>
    </i>
    <i r="3">
      <x v="4098"/>
      <x v="17"/>
    </i>
    <i t="default" r="1">
      <x v="421"/>
    </i>
    <i r="1">
      <x v="423"/>
      <x v="12"/>
      <x v="79"/>
      <x v="17"/>
    </i>
    <i r="3">
      <x v="123"/>
      <x v="17"/>
    </i>
    <i t="default" r="1">
      <x v="423"/>
    </i>
    <i r="1">
      <x v="427"/>
      <x v="140"/>
      <x v="4426"/>
      <x v="14"/>
    </i>
    <i r="3">
      <x v="4427"/>
      <x v="17"/>
    </i>
    <i r="3">
      <x v="4428"/>
      <x v="17"/>
    </i>
    <i t="default" r="1">
      <x v="427"/>
    </i>
    <i r="1">
      <x v="428"/>
      <x v="12"/>
      <x v="672"/>
      <x v="17"/>
    </i>
    <i r="2">
      <x v="140"/>
      <x v="4467"/>
      <x v="17"/>
    </i>
    <i r="3">
      <x v="4468"/>
      <x v="17"/>
    </i>
    <i t="default" r="1">
      <x v="428"/>
    </i>
    <i r="1">
      <x v="432"/>
      <x v="140"/>
      <x v="2775"/>
      <x v="1"/>
    </i>
    <i r="3">
      <x v="4516"/>
      <x v="17"/>
    </i>
    <i t="default" r="1">
      <x v="432"/>
    </i>
    <i r="1">
      <x v="435"/>
      <x v="140"/>
      <x v="67"/>
      <x v="10"/>
    </i>
    <i r="3">
      <x v="564"/>
      <x v="15"/>
    </i>
    <i r="3">
      <x v="2775"/>
      <x v="1"/>
    </i>
    <i r="3">
      <x v="4479"/>
      <x v="10"/>
    </i>
    <i r="3">
      <x v="4489"/>
      <x v="17"/>
    </i>
    <i t="default" r="1">
      <x v="435"/>
    </i>
    <i r="1">
      <x v="436"/>
      <x v="12"/>
      <x v="4500"/>
      <x v="17"/>
    </i>
    <i t="default" r="1">
      <x v="436"/>
    </i>
    <i r="1">
      <x v="441"/>
      <x v="137"/>
      <x v="3756"/>
      <x v="17"/>
    </i>
    <i r="3">
      <x v="3757"/>
      <x v="17"/>
    </i>
    <i r="3">
      <x v="4098"/>
      <x v="17"/>
    </i>
    <i t="default" r="1">
      <x v="441"/>
    </i>
    <i r="1">
      <x v="448"/>
      <x v="70"/>
      <x v="2218"/>
      <x v="19"/>
    </i>
    <i r="3">
      <x v="2986"/>
      <x v="17"/>
    </i>
    <i r="3">
      <x v="2987"/>
      <x v="17"/>
    </i>
    <i r="3">
      <x v="3716"/>
      <x v="17"/>
    </i>
    <i r="3">
      <x v="4588"/>
      <x v="1"/>
    </i>
    <i r="3">
      <x v="4589"/>
      <x v="1"/>
    </i>
    <i r="3">
      <x v="4590"/>
      <x v="17"/>
    </i>
    <i r="2">
      <x v="299"/>
      <x v="550"/>
      <x v="10"/>
    </i>
    <i r="3">
      <x v="4585"/>
      <x v="17"/>
    </i>
    <i r="3">
      <x v="4586"/>
      <x v="15"/>
    </i>
    <i r="3">
      <x v="4587"/>
      <x v="1"/>
    </i>
    <i t="default" r="1">
      <x v="448"/>
    </i>
    <i r="1">
      <x v="450"/>
      <x v="43"/>
      <x v="224"/>
      <x v="6"/>
    </i>
    <i r="3">
      <x v="697"/>
      <x v="3"/>
    </i>
    <i r="3">
      <x v="1605"/>
      <x v="17"/>
    </i>
    <i r="3">
      <x v="1828"/>
      <x v="17"/>
    </i>
    <i t="default" r="1">
      <x v="450"/>
    </i>
    <i r="1">
      <x v="453"/>
      <x v="140"/>
      <x v="1709"/>
      <x v="17"/>
    </i>
    <i r="3">
      <x v="2580"/>
      <x v="17"/>
    </i>
    <i r="3">
      <x v="3995"/>
      <x v="17"/>
    </i>
    <i r="3">
      <x v="4659"/>
      <x v="17"/>
    </i>
    <i t="default" r="1">
      <x v="453"/>
    </i>
    <i r="1">
      <x v="454"/>
      <x v="137"/>
      <x v="3756"/>
      <x v="17"/>
    </i>
    <i r="3">
      <x v="3757"/>
      <x v="17"/>
    </i>
    <i r="3">
      <x v="4098"/>
      <x v="17"/>
    </i>
    <i t="default" r="1">
      <x v="454"/>
    </i>
    <i r="1">
      <x v="457"/>
      <x v="139"/>
      <x v="530"/>
      <x v="17"/>
    </i>
    <i r="3">
      <x v="4656"/>
      <x v="9"/>
    </i>
    <i t="default" r="1">
      <x v="457"/>
    </i>
    <i r="1">
      <x v="461"/>
      <x v="225"/>
      <x v="3594"/>
      <x v="17"/>
    </i>
    <i t="default" r="1">
      <x v="461"/>
    </i>
    <i r="1">
      <x v="466"/>
      <x v="17"/>
      <x v="2357"/>
      <x v="3"/>
    </i>
    <i t="default" r="1">
      <x v="466"/>
    </i>
    <i t="default">
      <x v="126"/>
    </i>
    <i>
      <x v="127"/>
      <x v="348"/>
      <x v="87"/>
      <x v="212"/>
      <x v="17"/>
    </i>
    <i r="3">
      <x v="3514"/>
      <x v="15"/>
    </i>
    <i r="3">
      <x v="3679"/>
      <x v="15"/>
    </i>
    <i r="3">
      <x v="3702"/>
      <x v="9"/>
    </i>
    <i r="2">
      <x v="225"/>
      <x v="112"/>
      <x v="17"/>
    </i>
    <i t="default" r="1">
      <x v="348"/>
    </i>
    <i r="1">
      <x v="349"/>
      <x v="19"/>
      <x v="1794"/>
      <x v="17"/>
    </i>
    <i r="3">
      <x v="3534"/>
      <x v="17"/>
    </i>
    <i t="default" r="1">
      <x v="349"/>
    </i>
    <i r="1">
      <x v="362"/>
      <x v="30"/>
      <x v="178"/>
      <x v="17"/>
    </i>
    <i r="3">
      <x v="1857"/>
      <x v="17"/>
    </i>
    <i r="3">
      <x v="3138"/>
      <x v="17"/>
    </i>
    <i r="3">
      <x v="3814"/>
      <x v="17"/>
    </i>
    <i t="default" r="1">
      <x v="362"/>
    </i>
    <i r="1">
      <x v="363"/>
      <x v="82"/>
      <x v="990"/>
      <x v="17"/>
    </i>
    <i r="3">
      <x v="993"/>
      <x v="17"/>
    </i>
    <i r="3">
      <x v="998"/>
      <x v="17"/>
    </i>
    <i r="3">
      <x v="1003"/>
      <x v="17"/>
    </i>
    <i r="3">
      <x v="1607"/>
      <x v="17"/>
    </i>
    <i r="3">
      <x v="1608"/>
      <x v="17"/>
    </i>
    <i r="3">
      <x v="3522"/>
      <x v="17"/>
    </i>
    <i t="default" r="1">
      <x v="363"/>
    </i>
    <i r="1">
      <x v="364"/>
      <x v="43"/>
      <x v="224"/>
      <x v="6"/>
    </i>
    <i r="3">
      <x v="478"/>
      <x v="17"/>
    </i>
    <i r="3">
      <x v="479"/>
      <x v="17"/>
    </i>
    <i r="3">
      <x v="638"/>
      <x v="3"/>
    </i>
    <i r="3">
      <x v="850"/>
      <x v="17"/>
    </i>
    <i r="3">
      <x v="915"/>
      <x v="3"/>
    </i>
    <i r="3">
      <x v="920"/>
      <x v="3"/>
    </i>
    <i r="3">
      <x v="1229"/>
      <x v="6"/>
    </i>
    <i r="3">
      <x v="3819"/>
      <x v="3"/>
    </i>
    <i r="3">
      <x v="3820"/>
      <x v="17"/>
    </i>
    <i t="default" r="1">
      <x v="364"/>
    </i>
    <i r="1">
      <x v="373"/>
      <x v="17"/>
      <x v="230"/>
      <x v="15"/>
    </i>
    <i r="3">
      <x v="1658"/>
      <x/>
    </i>
    <i r="2">
      <x v="33"/>
      <x v="974"/>
      <x v="17"/>
    </i>
    <i r="3">
      <x v="1085"/>
      <x v="17"/>
    </i>
    <i t="default" r="1">
      <x v="373"/>
    </i>
    <i r="1">
      <x v="375"/>
      <x v="39"/>
      <x v="669"/>
      <x v="6"/>
    </i>
    <i r="2">
      <x v="55"/>
      <x v="207"/>
      <x v="17"/>
    </i>
    <i r="3">
      <x v="1141"/>
      <x v="1"/>
    </i>
    <i r="3">
      <x v="1146"/>
      <x v="17"/>
    </i>
    <i r="3">
      <x v="1147"/>
      <x v="17"/>
    </i>
    <i r="3">
      <x v="1149"/>
      <x v="17"/>
    </i>
    <i r="3">
      <x v="2974"/>
      <x v="17"/>
    </i>
    <i r="3">
      <x v="3912"/>
      <x v="14"/>
    </i>
    <i r="3">
      <x v="3913"/>
      <x v="14"/>
    </i>
    <i r="3">
      <x v="3914"/>
      <x v="17"/>
    </i>
    <i t="default" r="1">
      <x v="375"/>
    </i>
    <i t="default">
      <x v="127"/>
    </i>
    <i>
      <x v="128"/>
      <x v="352"/>
      <x v="30"/>
      <x v="3704"/>
      <x v="17"/>
    </i>
    <i r="3">
      <x v="3705"/>
      <x v="17"/>
    </i>
    <i r="3">
      <x v="3706"/>
      <x v="17"/>
    </i>
    <i r="3">
      <x v="3707"/>
      <x v="17"/>
    </i>
    <i t="default" r="1">
      <x v="352"/>
    </i>
    <i r="1">
      <x v="354"/>
      <x v="70"/>
      <x v="2986"/>
      <x v="13"/>
    </i>
    <i r="3">
      <x v="2990"/>
      <x v="13"/>
    </i>
    <i r="3">
      <x v="3716"/>
      <x v="13"/>
    </i>
    <i r="3">
      <x v="3717"/>
      <x v="13"/>
    </i>
    <i r="3">
      <x v="3718"/>
      <x v="13"/>
    </i>
    <i t="default" r="1">
      <x v="354"/>
    </i>
    <i r="1">
      <x v="357"/>
      <x v="30"/>
      <x v="131"/>
      <x v="5"/>
    </i>
    <i r="3">
      <x v="280"/>
      <x v="5"/>
    </i>
    <i r="3">
      <x v="2620"/>
      <x v="5"/>
    </i>
    <i r="3">
      <x v="2773"/>
      <x v="5"/>
    </i>
    <i r="3">
      <x v="3733"/>
      <x v="5"/>
    </i>
    <i t="default" r="1">
      <x v="357"/>
    </i>
    <i r="1">
      <x v="359"/>
      <x v="4"/>
      <x v="107"/>
      <x v="17"/>
    </i>
    <i r="3">
      <x v="433"/>
      <x v="17"/>
    </i>
    <i r="3">
      <x v="630"/>
      <x v="17"/>
    </i>
    <i r="3">
      <x v="1057"/>
      <x v="17"/>
    </i>
    <i r="3">
      <x v="1058"/>
      <x v="17"/>
    </i>
    <i r="3">
      <x v="1066"/>
      <x v="17"/>
    </i>
    <i r="3">
      <x v="1093"/>
      <x v="17"/>
    </i>
    <i r="3">
      <x v="1121"/>
      <x v="17"/>
    </i>
    <i r="3">
      <x v="1688"/>
      <x v="17"/>
    </i>
    <i r="3">
      <x v="1689"/>
      <x v="17"/>
    </i>
    <i r="3">
      <x v="2123"/>
      <x v="17"/>
    </i>
    <i r="3">
      <x v="2233"/>
      <x v="17"/>
    </i>
    <i r="3">
      <x v="2234"/>
      <x v="17"/>
    </i>
    <i r="3">
      <x v="3671"/>
      <x v="17"/>
    </i>
    <i r="3">
      <x v="3794"/>
      <x v="17"/>
    </i>
    <i r="3">
      <x v="3805"/>
      <x v="17"/>
    </i>
    <i t="default" r="1">
      <x v="359"/>
    </i>
    <i r="1">
      <x v="362"/>
      <x v="30"/>
      <x v="780"/>
      <x v="17"/>
    </i>
    <i t="default" r="1">
      <x v="362"/>
    </i>
    <i r="1">
      <x v="365"/>
      <x v="142"/>
      <x v="3823"/>
      <x v="17"/>
    </i>
    <i t="default" r="1">
      <x v="365"/>
    </i>
    <i r="1">
      <x v="380"/>
      <x v="30"/>
      <x v="780"/>
      <x v="17"/>
    </i>
    <i r="3">
      <x v="4002"/>
      <x v="17"/>
    </i>
    <i r="3">
      <x v="4009"/>
      <x v="17"/>
    </i>
    <i r="3">
      <x v="4010"/>
      <x v="5"/>
    </i>
    <i t="default" r="1">
      <x v="380"/>
    </i>
    <i r="1">
      <x v="386"/>
      <x v="43"/>
      <x v="639"/>
      <x v="17"/>
    </i>
    <i r="3">
      <x v="697"/>
      <x v="17"/>
    </i>
    <i r="3">
      <x v="921"/>
      <x v="17"/>
    </i>
    <i r="3">
      <x v="1892"/>
      <x v="17"/>
    </i>
    <i r="3">
      <x v="4036"/>
      <x v="17"/>
    </i>
    <i t="default" r="1">
      <x v="386"/>
    </i>
    <i r="1">
      <x v="387"/>
      <x v="30"/>
      <x v="3022"/>
      <x v="5"/>
    </i>
    <i r="3">
      <x v="3706"/>
      <x v="5"/>
    </i>
    <i r="3">
      <x v="4008"/>
      <x v="5"/>
    </i>
    <i t="default" r="1">
      <x v="387"/>
    </i>
    <i r="1">
      <x v="400"/>
      <x v="83"/>
      <x v="212"/>
      <x v="17"/>
    </i>
    <i r="3">
      <x v="4124"/>
      <x v="17"/>
    </i>
    <i r="3">
      <x v="4125"/>
      <x v="17"/>
    </i>
    <i r="3">
      <x v="4126"/>
      <x v="17"/>
    </i>
    <i r="3">
      <x v="4127"/>
      <x v="17"/>
    </i>
    <i r="3">
      <x v="4128"/>
      <x v="17"/>
    </i>
    <i r="3">
      <x v="4129"/>
      <x v="17"/>
    </i>
    <i r="3">
      <x v="4130"/>
      <x v="17"/>
    </i>
    <i r="3">
      <x v="4131"/>
      <x v="17"/>
    </i>
    <i r="2">
      <x v="200"/>
      <x v="212"/>
      <x v="17"/>
    </i>
    <i r="3">
      <x v="3090"/>
      <x v="17"/>
    </i>
    <i r="3">
      <x v="3092"/>
      <x v="17"/>
    </i>
    <i r="3">
      <x v="3103"/>
      <x v="17"/>
    </i>
    <i r="3">
      <x v="3213"/>
      <x v="17"/>
    </i>
    <i r="3">
      <x v="3385"/>
      <x v="17"/>
    </i>
    <i r="3">
      <x v="3458"/>
      <x v="17"/>
    </i>
    <i r="3">
      <x v="3459"/>
      <x v="17"/>
    </i>
    <i r="3">
      <x v="4148"/>
      <x v="17"/>
    </i>
    <i r="3">
      <x v="4149"/>
      <x v="17"/>
    </i>
    <i t="default" r="1">
      <x v="400"/>
    </i>
    <i r="1">
      <x v="402"/>
      <x v="194"/>
      <x v="2183"/>
      <x v="10"/>
    </i>
    <i t="default" r="1">
      <x v="402"/>
    </i>
    <i r="1">
      <x v="425"/>
      <x v="200"/>
      <x v="3090"/>
      <x v="17"/>
    </i>
    <i r="3">
      <x v="3092"/>
      <x v="17"/>
    </i>
    <i r="3">
      <x v="3103"/>
      <x v="17"/>
    </i>
    <i r="3">
      <x v="3213"/>
      <x v="17"/>
    </i>
    <i r="3">
      <x v="3385"/>
      <x v="17"/>
    </i>
    <i r="3">
      <x v="3458"/>
      <x v="17"/>
    </i>
    <i r="3">
      <x v="3459"/>
      <x v="17"/>
    </i>
    <i r="3">
      <x v="4148"/>
      <x v="17"/>
    </i>
    <i r="3">
      <x v="4149"/>
      <x v="17"/>
    </i>
    <i t="default" r="1">
      <x v="425"/>
    </i>
    <i r="1">
      <x v="431"/>
      <x v="43"/>
      <x v="697"/>
      <x v="3"/>
    </i>
    <i r="3">
      <x v="1892"/>
      <x v="3"/>
    </i>
    <i t="default" r="1">
      <x v="431"/>
    </i>
    <i r="1">
      <x v="510"/>
      <x v="200"/>
      <x v="212"/>
      <x v="17"/>
    </i>
    <i r="3">
      <x v="2875"/>
      <x v="17"/>
    </i>
    <i r="3">
      <x v="3090"/>
      <x v="17"/>
    </i>
    <i r="3">
      <x v="3092"/>
      <x v="17"/>
    </i>
    <i r="3">
      <x v="3103"/>
      <x v="17"/>
    </i>
    <i t="default" r="1">
      <x v="510"/>
    </i>
    <i r="1">
      <x v="515"/>
      <x v="19"/>
      <x v="2957"/>
      <x v="15"/>
    </i>
    <i r="2">
      <x v="38"/>
      <x v="4905"/>
      <x v="17"/>
    </i>
    <i r="2">
      <x v="268"/>
      <x v="112"/>
      <x v="17"/>
    </i>
    <i t="default" r="1">
      <x v="515"/>
    </i>
    <i r="1">
      <x v="516"/>
      <x v="33"/>
      <x v="974"/>
      <x v="17"/>
    </i>
    <i r="2">
      <x v="43"/>
      <x v="224"/>
      <x v="17"/>
    </i>
    <i r="3">
      <x v="471"/>
      <x v="17"/>
    </i>
    <i r="3">
      <x v="474"/>
      <x v="17"/>
    </i>
    <i r="3">
      <x v="479"/>
      <x v="17"/>
    </i>
    <i r="3">
      <x v="480"/>
      <x v="17"/>
    </i>
    <i r="3">
      <x v="638"/>
      <x v="17"/>
    </i>
    <i r="3">
      <x v="920"/>
      <x v="17"/>
    </i>
    <i r="3">
      <x v="921"/>
      <x v="17"/>
    </i>
    <i r="3">
      <x v="1229"/>
      <x v="17"/>
    </i>
    <i r="3">
      <x v="1987"/>
      <x v="17"/>
    </i>
    <i r="3">
      <x v="4907"/>
      <x v="17"/>
    </i>
    <i r="2">
      <x v="82"/>
      <x v="990"/>
      <x v="17"/>
    </i>
    <i r="3">
      <x v="993"/>
      <x v="17"/>
    </i>
    <i r="3">
      <x v="996"/>
      <x v="17"/>
    </i>
    <i r="3">
      <x v="998"/>
      <x v="17"/>
    </i>
    <i r="3">
      <x v="1002"/>
      <x v="17"/>
    </i>
    <i r="3">
      <x v="1003"/>
      <x v="17"/>
    </i>
    <i r="3">
      <x v="1608"/>
      <x v="17"/>
    </i>
    <i r="3">
      <x v="3522"/>
      <x v="17"/>
    </i>
    <i r="2">
      <x v="314"/>
      <x v="4906"/>
      <x v="17"/>
    </i>
    <i t="default" r="1">
      <x v="516"/>
    </i>
    <i r="1">
      <x v="517"/>
      <x v="268"/>
      <x v="112"/>
      <x v="17"/>
    </i>
    <i t="default" r="1">
      <x v="517"/>
    </i>
    <i r="1">
      <x v="518"/>
      <x v="82"/>
      <x v="990"/>
      <x v="17"/>
    </i>
    <i r="2">
      <x v="268"/>
      <x v="112"/>
      <x v="17"/>
    </i>
    <i t="default" r="1">
      <x v="518"/>
    </i>
    <i r="1">
      <x v="520"/>
      <x v="55"/>
      <x v="2966"/>
      <x v="14"/>
    </i>
    <i r="3">
      <x v="2968"/>
      <x v="14"/>
    </i>
    <i r="3">
      <x v="2969"/>
      <x v="14"/>
    </i>
    <i r="3">
      <x v="4418"/>
      <x v="14"/>
    </i>
    <i r="2">
      <x v="268"/>
      <x v="112"/>
      <x v="17"/>
    </i>
    <i t="default" r="1">
      <x v="520"/>
    </i>
    <i t="default">
      <x v="128"/>
    </i>
    <i>
      <x v="129"/>
      <x v="348"/>
      <x v="38"/>
      <x v="386"/>
      <x v="17"/>
    </i>
    <i r="3">
      <x v="3772"/>
      <x v="17"/>
    </i>
    <i r="3">
      <x v="3773"/>
      <x v="17"/>
    </i>
    <i r="3">
      <x v="3774"/>
      <x v="5"/>
    </i>
    <i r="2">
      <x v="41"/>
      <x v="3770"/>
      <x v="17"/>
    </i>
    <i r="3">
      <x v="3775"/>
      <x v="17"/>
    </i>
    <i r="2">
      <x v="246"/>
      <x v="3750"/>
      <x v="5"/>
    </i>
    <i r="3">
      <x v="3751"/>
      <x v="5"/>
    </i>
    <i r="3">
      <x v="3752"/>
      <x v="5"/>
    </i>
    <i t="default" r="1">
      <x v="348"/>
    </i>
    <i r="1">
      <x v="360"/>
      <x v="167"/>
      <x v="810"/>
      <x v="17"/>
    </i>
    <i r="3">
      <x v="3753"/>
      <x v="17"/>
    </i>
    <i r="3">
      <x v="3754"/>
      <x v="17"/>
    </i>
    <i t="default" r="1">
      <x v="360"/>
    </i>
    <i r="1">
      <x v="361"/>
      <x v="19"/>
      <x v="3785"/>
      <x v="17"/>
    </i>
    <i r="2">
      <x v="200"/>
      <x v="3090"/>
      <x v="17"/>
    </i>
    <i r="3">
      <x v="3092"/>
      <x v="17"/>
    </i>
    <i r="3">
      <x v="3103"/>
      <x v="17"/>
    </i>
    <i r="3">
      <x v="3213"/>
      <x v="17"/>
    </i>
    <i r="3">
      <x v="3385"/>
      <x v="17"/>
    </i>
    <i r="3">
      <x v="3458"/>
      <x v="17"/>
    </i>
    <i t="default" r="1">
      <x v="361"/>
    </i>
    <i r="1">
      <x v="362"/>
      <x v="249"/>
      <x v="3535"/>
      <x v="17"/>
    </i>
    <i r="2">
      <x v="250"/>
      <x v="3807"/>
      <x v="17"/>
    </i>
    <i t="default" r="1">
      <x v="362"/>
    </i>
    <i r="1">
      <x v="365"/>
      <x v="251"/>
      <x v="3808"/>
      <x v="17"/>
    </i>
    <i r="3">
      <x v="3809"/>
      <x v="17"/>
    </i>
    <i t="default" r="1">
      <x v="365"/>
    </i>
    <i r="1">
      <x v="368"/>
      <x v="252"/>
      <x v="3822"/>
      <x v="17"/>
    </i>
    <i t="default" r="1">
      <x v="368"/>
    </i>
    <i r="1">
      <x v="372"/>
      <x v="252"/>
      <x v="3951"/>
      <x v="17"/>
    </i>
    <i t="default" r="1">
      <x v="372"/>
    </i>
    <i t="default">
      <x v="129"/>
    </i>
    <i>
      <x v="130"/>
      <x v="348"/>
      <x v="4"/>
      <x v="3471"/>
      <x v="17"/>
    </i>
    <i r="3">
      <x v="3780"/>
      <x v="17"/>
    </i>
    <i r="3">
      <x v="3781"/>
      <x v="17"/>
    </i>
    <i t="default" r="1">
      <x v="348"/>
    </i>
    <i r="1">
      <x v="361"/>
      <x v="4"/>
      <x v="3782"/>
      <x v="8"/>
    </i>
    <i r="3">
      <x v="3783"/>
      <x v="8"/>
    </i>
    <i r="3">
      <x v="3784"/>
      <x v="8"/>
    </i>
    <i t="default" r="1">
      <x v="361"/>
    </i>
    <i t="default">
      <x v="130"/>
    </i>
    <i>
      <x v="131"/>
      <x v="359"/>
      <x v="53"/>
      <x v="2129"/>
      <x v="17"/>
    </i>
    <i r="3">
      <x v="2130"/>
      <x v="17"/>
    </i>
    <i r="3">
      <x v="3049"/>
      <x v="17"/>
    </i>
    <i r="3">
      <x v="3427"/>
      <x v="17"/>
    </i>
    <i r="3">
      <x v="3791"/>
      <x v="17"/>
    </i>
    <i r="3">
      <x v="3792"/>
      <x v="17"/>
    </i>
    <i r="3">
      <x v="3793"/>
      <x v="14"/>
    </i>
    <i t="default" r="1">
      <x v="359"/>
    </i>
    <i r="1">
      <x v="361"/>
      <x v="19"/>
      <x v="2147"/>
      <x v="17"/>
    </i>
    <i t="default" r="1">
      <x v="361"/>
    </i>
    <i r="1">
      <x v="370"/>
      <x v="182"/>
      <x v="212"/>
      <x v="17"/>
    </i>
    <i r="3">
      <x v="2875"/>
      <x v="17"/>
    </i>
    <i r="3">
      <x v="3090"/>
      <x v="17"/>
    </i>
    <i r="3">
      <x v="3092"/>
      <x v="17"/>
    </i>
    <i r="3">
      <x v="3103"/>
      <x v="17"/>
    </i>
    <i r="3">
      <x v="3385"/>
      <x v="17"/>
    </i>
    <i r="3">
      <x v="3459"/>
      <x v="17"/>
    </i>
    <i r="3">
      <x v="3587"/>
      <x v="17"/>
    </i>
    <i t="default" r="1">
      <x v="370"/>
    </i>
    <i r="1">
      <x v="372"/>
      <x v="247"/>
      <x v="3759"/>
      <x v="17"/>
    </i>
    <i t="default" r="1">
      <x v="372"/>
    </i>
    <i r="1">
      <x v="375"/>
      <x v="259"/>
      <x v="3920"/>
      <x v="17"/>
    </i>
    <i t="default" r="1">
      <x v="375"/>
    </i>
    <i r="1">
      <x v="436"/>
      <x v="4"/>
      <x v="433"/>
      <x v="17"/>
    </i>
    <i r="3">
      <x v="541"/>
      <x v="17"/>
    </i>
    <i r="3">
      <x v="542"/>
      <x v="17"/>
    </i>
    <i r="3">
      <x v="544"/>
      <x v="17"/>
    </i>
    <i r="3">
      <x v="1057"/>
      <x v="17"/>
    </i>
    <i r="3">
      <x v="1058"/>
      <x v="17"/>
    </i>
    <i r="3">
      <x v="1688"/>
      <x v="17"/>
    </i>
    <i r="3">
      <x v="1689"/>
      <x v="17"/>
    </i>
    <i r="3">
      <x v="1739"/>
      <x v="17"/>
    </i>
    <i r="3">
      <x v="2362"/>
      <x v="17"/>
    </i>
    <i r="3">
      <x v="2365"/>
      <x v="17"/>
    </i>
    <i r="3">
      <x v="2382"/>
      <x v="17"/>
    </i>
    <i r="3">
      <x v="2479"/>
      <x v="17"/>
    </i>
    <i r="3">
      <x v="3964"/>
      <x v="17"/>
    </i>
    <i r="3">
      <x v="3965"/>
      <x v="17"/>
    </i>
    <i r="3">
      <x v="4018"/>
      <x v="17"/>
    </i>
    <i r="3">
      <x v="4212"/>
      <x v="17"/>
    </i>
    <i r="3">
      <x v="4224"/>
      <x v="17"/>
    </i>
    <i r="3">
      <x v="4506"/>
      <x v="17"/>
    </i>
    <i r="3">
      <x v="4507"/>
      <x v="17"/>
    </i>
    <i r="3">
      <x v="4508"/>
      <x v="17"/>
    </i>
    <i r="3">
      <x v="4509"/>
      <x v="17"/>
    </i>
    <i r="3">
      <x v="4510"/>
      <x v="17"/>
    </i>
    <i r="3">
      <x v="4511"/>
      <x v="17"/>
    </i>
    <i r="3">
      <x v="4512"/>
      <x v="17"/>
    </i>
    <i r="3">
      <x v="4513"/>
      <x v="17"/>
    </i>
    <i r="3">
      <x v="4514"/>
      <x v="17"/>
    </i>
    <i r="2">
      <x v="51"/>
      <x v="4515"/>
      <x v="17"/>
    </i>
    <i r="2">
      <x v="154"/>
      <x v="3795"/>
      <x v="8"/>
    </i>
    <i r="3">
      <x v="3797"/>
      <x v="8"/>
    </i>
    <i r="3">
      <x v="3800"/>
      <x v="8"/>
    </i>
    <i r="3">
      <x v="3801"/>
      <x v="8"/>
    </i>
    <i r="3">
      <x v="4063"/>
      <x v="8"/>
    </i>
    <i r="3">
      <x v="4065"/>
      <x v="8"/>
    </i>
    <i r="3">
      <x v="4502"/>
      <x v="8"/>
    </i>
    <i r="3">
      <x v="4503"/>
      <x v="8"/>
    </i>
    <i r="3">
      <x v="4504"/>
      <x v="8"/>
    </i>
    <i r="3">
      <x v="4505"/>
      <x v="8"/>
    </i>
    <i t="default" r="1">
      <x v="436"/>
    </i>
    <i r="1">
      <x v="438"/>
      <x v="4"/>
      <x v="2361"/>
      <x v="17"/>
    </i>
    <i t="default" r="1">
      <x v="438"/>
    </i>
    <i r="1">
      <x v="440"/>
      <x v="55"/>
      <x v="3966"/>
      <x v="17"/>
    </i>
    <i t="default" r="1">
      <x v="440"/>
    </i>
    <i r="1">
      <x v="475"/>
      <x v="43"/>
      <x v="1892"/>
      <x v="3"/>
    </i>
    <i t="default" r="1">
      <x v="475"/>
    </i>
    <i r="1">
      <x v="476"/>
      <x v="53"/>
      <x v="3021"/>
      <x v="17"/>
    </i>
    <i r="2">
      <x v="55"/>
      <x v="1141"/>
      <x v="1"/>
    </i>
    <i r="3">
      <x v="1146"/>
      <x v="17"/>
    </i>
    <i r="3">
      <x v="1147"/>
      <x v="17"/>
    </i>
    <i r="3">
      <x v="1149"/>
      <x v="17"/>
    </i>
    <i r="3">
      <x v="2791"/>
      <x v="14"/>
    </i>
    <i r="3">
      <x v="3566"/>
      <x v="17"/>
    </i>
    <i r="3">
      <x v="3854"/>
      <x v="14"/>
    </i>
    <i r="3">
      <x v="4745"/>
      <x v="14"/>
    </i>
    <i r="3">
      <x v="4746"/>
      <x v="17"/>
    </i>
    <i r="3">
      <x v="4747"/>
      <x v="17"/>
    </i>
    <i t="default" r="1">
      <x v="476"/>
    </i>
    <i r="1">
      <x v="477"/>
      <x v="182"/>
      <x v="212"/>
      <x v="17"/>
    </i>
    <i r="3">
      <x v="2875"/>
      <x v="17"/>
    </i>
    <i r="3">
      <x v="3090"/>
      <x v="17"/>
    </i>
    <i r="3">
      <x v="3092"/>
      <x v="17"/>
    </i>
    <i r="3">
      <x v="3103"/>
      <x v="17"/>
    </i>
    <i r="3">
      <x v="3385"/>
      <x v="17"/>
    </i>
    <i r="3">
      <x v="3459"/>
      <x v="17"/>
    </i>
    <i r="3">
      <x v="3587"/>
      <x v="17"/>
    </i>
    <i t="default" r="1">
      <x v="477"/>
    </i>
    <i r="1">
      <x v="478"/>
      <x v="69"/>
      <x v="1421"/>
      <x v="8"/>
    </i>
    <i r="3">
      <x v="3658"/>
      <x v="5"/>
    </i>
    <i r="2">
      <x v="70"/>
      <x v="594"/>
      <x v="1"/>
    </i>
    <i r="3">
      <x v="1224"/>
      <x v="1"/>
    </i>
    <i r="3">
      <x v="2717"/>
      <x v="5"/>
    </i>
    <i t="default" r="1">
      <x v="478"/>
    </i>
    <i r="1">
      <x v="479"/>
      <x v="39"/>
      <x v="4752"/>
      <x v="3"/>
    </i>
    <i t="default" r="1">
      <x v="479"/>
    </i>
    <i r="1">
      <x v="483"/>
      <x v="182"/>
      <x v="3092"/>
      <x v="17"/>
    </i>
    <i r="3">
      <x v="3385"/>
      <x v="17"/>
    </i>
    <i r="3">
      <x v="3459"/>
      <x v="17"/>
    </i>
    <i t="default" r="1">
      <x v="483"/>
    </i>
    <i r="1">
      <x v="485"/>
      <x v="182"/>
      <x v="2875"/>
      <x v="17"/>
    </i>
    <i r="3">
      <x v="3576"/>
      <x v="17"/>
    </i>
    <i r="3">
      <x v="3577"/>
      <x v="17"/>
    </i>
    <i r="3">
      <x v="3587"/>
      <x v="17"/>
    </i>
    <i t="default" r="1">
      <x v="485"/>
    </i>
    <i t="default">
      <x v="131"/>
    </i>
    <i>
      <x v="132"/>
      <x v="359"/>
      <x v="53"/>
      <x v="3791"/>
      <x v="17"/>
    </i>
    <i t="default" r="1">
      <x v="359"/>
    </i>
    <i r="1">
      <x v="418"/>
      <x v="267"/>
      <x v="4474"/>
      <x v="17"/>
    </i>
    <i t="default" r="1">
      <x v="418"/>
    </i>
    <i r="1">
      <x v="428"/>
      <x v="194"/>
      <x v="67"/>
      <x v="10"/>
    </i>
    <i t="default" r="1">
      <x v="428"/>
    </i>
    <i r="1">
      <x v="429"/>
      <x v="19"/>
      <x v="2957"/>
      <x v="15"/>
    </i>
    <i t="default" r="1">
      <x v="429"/>
    </i>
    <i r="1">
      <x v="443"/>
      <x v="215"/>
      <x v="3594"/>
      <x v="17"/>
    </i>
    <i t="default" r="1">
      <x v="443"/>
    </i>
    <i r="1">
      <x v="451"/>
      <x v="12"/>
      <x v="32"/>
      <x v="13"/>
    </i>
    <i r="3">
      <x v="57"/>
      <x v="1"/>
    </i>
    <i r="4">
      <x v="8"/>
    </i>
    <i r="3">
      <x v="425"/>
      <x v="13"/>
    </i>
    <i r="3">
      <x v="1966"/>
      <x v="1"/>
    </i>
    <i r="3">
      <x v="1967"/>
      <x v="13"/>
    </i>
    <i r="3">
      <x v="2166"/>
      <x v="1"/>
    </i>
    <i r="3">
      <x v="2168"/>
      <x v="13"/>
    </i>
    <i r="3">
      <x v="2169"/>
      <x v="13"/>
    </i>
    <i r="3">
      <x v="2177"/>
      <x v="13"/>
    </i>
    <i r="3">
      <x v="2178"/>
      <x v="13"/>
    </i>
    <i r="3">
      <x v="3506"/>
      <x v="13"/>
    </i>
    <i r="3">
      <x v="4595"/>
      <x v="1"/>
    </i>
    <i r="3">
      <x v="4596"/>
      <x v="13"/>
    </i>
    <i r="3">
      <x v="4597"/>
      <x v="13"/>
    </i>
    <i r="3">
      <x v="4598"/>
      <x v="13"/>
    </i>
    <i r="3">
      <x v="4599"/>
      <x v="13"/>
    </i>
    <i r="3">
      <x v="4600"/>
      <x v="13"/>
    </i>
    <i r="3">
      <x v="4601"/>
      <x v="13"/>
    </i>
    <i r="3">
      <x v="4602"/>
      <x v="14"/>
    </i>
    <i r="3">
      <x v="4603"/>
      <x v="13"/>
    </i>
    <i r="3">
      <x v="4604"/>
      <x v="13"/>
    </i>
    <i r="2">
      <x v="19"/>
      <x v="449"/>
      <x v="15"/>
    </i>
    <i r="3">
      <x v="781"/>
      <x v="15"/>
    </i>
    <i r="3">
      <x v="4617"/>
      <x v="17"/>
    </i>
    <i r="3">
      <x v="4618"/>
      <x v="17"/>
    </i>
    <i r="3">
      <x v="4619"/>
      <x v="17"/>
    </i>
    <i t="default" r="1">
      <x v="451"/>
    </i>
    <i r="1">
      <x v="452"/>
      <x v="12"/>
      <x v="414"/>
      <x v="13"/>
    </i>
    <i r="3">
      <x v="421"/>
      <x v="13"/>
    </i>
    <i r="3">
      <x v="935"/>
      <x v="13"/>
    </i>
    <i r="3">
      <x v="936"/>
      <x v="13"/>
    </i>
    <i r="3">
      <x v="2632"/>
      <x v="13"/>
    </i>
    <i r="3">
      <x v="3310"/>
      <x v="8"/>
    </i>
    <i r="3">
      <x v="4611"/>
      <x v="13"/>
    </i>
    <i r="3">
      <x v="4612"/>
      <x v="13"/>
    </i>
    <i r="3">
      <x v="4613"/>
      <x v="23"/>
    </i>
    <i r="2">
      <x v="37"/>
      <x v="4615"/>
      <x v="15"/>
    </i>
    <i r="3">
      <x v="4616"/>
      <x v="9"/>
    </i>
    <i r="2">
      <x v="110"/>
      <x v="4614"/>
      <x v="17"/>
    </i>
    <i t="default" r="1">
      <x v="452"/>
    </i>
    <i r="1">
      <x v="456"/>
      <x v="268"/>
      <x v="3594"/>
      <x v="17"/>
    </i>
    <i t="default" r="1">
      <x v="456"/>
    </i>
    <i r="1">
      <x v="458"/>
      <x v="19"/>
      <x v="2533"/>
      <x v="17"/>
    </i>
    <i r="3">
      <x v="4658"/>
      <x v="17"/>
    </i>
    <i t="default" r="1">
      <x v="458"/>
    </i>
    <i r="1">
      <x v="463"/>
      <x v="53"/>
      <x v="2129"/>
      <x v="17"/>
    </i>
    <i r="3">
      <x v="2131"/>
      <x v="17"/>
    </i>
    <i r="3">
      <x v="2132"/>
      <x v="17"/>
    </i>
    <i r="2">
      <x v="267"/>
      <x v="4675"/>
      <x v="10"/>
    </i>
    <i r="3">
      <x v="4676"/>
      <x v="17"/>
    </i>
    <i r="3">
      <x v="4677"/>
      <x v="17"/>
    </i>
    <i t="default" r="1">
      <x v="463"/>
    </i>
    <i r="1">
      <x v="472"/>
      <x v="12"/>
      <x v="98"/>
      <x v="17"/>
    </i>
    <i r="3">
      <x v="756"/>
      <x v="17"/>
    </i>
    <i r="3">
      <x v="1751"/>
      <x v="8"/>
    </i>
    <i r="3">
      <x v="3486"/>
      <x v="8"/>
    </i>
    <i r="3">
      <x v="4707"/>
      <x v="17"/>
    </i>
    <i t="default" r="1">
      <x v="472"/>
    </i>
    <i r="1">
      <x v="473"/>
      <x v="267"/>
      <x v="4709"/>
      <x v="17"/>
    </i>
    <i r="3">
      <x v="4710"/>
      <x v="17"/>
    </i>
    <i r="3">
      <x v="4711"/>
      <x v="17"/>
    </i>
    <i t="default" r="1">
      <x v="473"/>
    </i>
    <i r="1">
      <x v="497"/>
      <x v="12"/>
      <x v="4611"/>
      <x v="17"/>
    </i>
    <i t="default" r="1">
      <x v="497"/>
    </i>
    <i r="1">
      <x v="500"/>
      <x v="35"/>
      <x v="4801"/>
      <x v="17"/>
    </i>
    <i t="default" r="1">
      <x v="500"/>
    </i>
    <i t="default">
      <x v="132"/>
    </i>
    <i>
      <x v="133"/>
      <x v="364"/>
      <x v="53"/>
      <x v="2129"/>
      <x v="17"/>
    </i>
    <i r="3">
      <x v="2131"/>
      <x v="17"/>
    </i>
    <i r="3">
      <x v="2132"/>
      <x v="17"/>
    </i>
    <i r="3">
      <x v="2180"/>
      <x v="17"/>
    </i>
    <i t="default" r="1">
      <x v="364"/>
    </i>
    <i t="default">
      <x v="133"/>
    </i>
    <i>
      <x v="134"/>
      <x v="188"/>
      <x v="53"/>
      <x v="2133"/>
      <x v="14"/>
    </i>
    <i r="3">
      <x v="2134"/>
      <x v="6"/>
    </i>
    <i r="3">
      <x v="2517"/>
      <x v="17"/>
    </i>
    <i r="3">
      <x v="3049"/>
      <x v="17"/>
    </i>
    <i r="3">
      <x v="3871"/>
      <x v="17"/>
    </i>
    <i r="3">
      <x v="3872"/>
      <x v="17"/>
    </i>
    <i r="3">
      <x v="4559"/>
      <x v="17"/>
    </i>
    <i t="default" r="1">
      <x v="188"/>
    </i>
    <i r="1">
      <x v="366"/>
      <x v="13"/>
      <x v="3815"/>
      <x v="8"/>
    </i>
    <i r="3">
      <x v="3816"/>
      <x v="17"/>
    </i>
    <i r="3">
      <x v="3817"/>
      <x v="17"/>
    </i>
    <i r="3">
      <x v="3818"/>
      <x v="17"/>
    </i>
    <i t="default" r="1">
      <x v="366"/>
    </i>
    <i r="1">
      <x v="371"/>
      <x v="53"/>
      <x v="3871"/>
      <x v="17"/>
    </i>
    <i r="3">
      <x v="3872"/>
      <x v="17"/>
    </i>
    <i r="3">
      <x v="3873"/>
      <x v="17"/>
    </i>
    <i t="default" r="1">
      <x v="371"/>
    </i>
    <i r="1">
      <x v="372"/>
      <x v="53"/>
      <x v="3872"/>
      <x v="17"/>
    </i>
    <i t="default" r="1">
      <x v="372"/>
    </i>
    <i r="1">
      <x v="377"/>
      <x v="215"/>
      <x v="112"/>
      <x v="17"/>
    </i>
    <i t="default" r="1">
      <x v="377"/>
    </i>
    <i r="1">
      <x v="449"/>
      <x v="182"/>
      <x v="2875"/>
      <x v="17"/>
    </i>
    <i r="3">
      <x v="3090"/>
      <x v="17"/>
    </i>
    <i r="3">
      <x v="3092"/>
      <x v="17"/>
    </i>
    <i r="3">
      <x v="3093"/>
      <x v="17"/>
    </i>
    <i r="3">
      <x v="3103"/>
      <x v="17"/>
    </i>
    <i r="3">
      <x v="3213"/>
      <x v="17"/>
    </i>
    <i r="3">
      <x v="3385"/>
      <x v="17"/>
    </i>
    <i r="3">
      <x v="3459"/>
      <x v="17"/>
    </i>
    <i r="3">
      <x v="3587"/>
      <x v="17"/>
    </i>
    <i r="3">
      <x v="4148"/>
      <x v="17"/>
    </i>
    <i r="2">
      <x v="215"/>
      <x v="3594"/>
      <x v="19"/>
    </i>
    <i t="default" r="1">
      <x v="449"/>
    </i>
    <i r="1">
      <x v="452"/>
      <x v="269"/>
      <x v="4308"/>
      <x v="17"/>
    </i>
    <i t="default" r="1">
      <x v="452"/>
    </i>
    <i r="1">
      <x v="453"/>
      <x v="53"/>
      <x v="212"/>
      <x v="19"/>
    </i>
    <i r="3">
      <x v="3872"/>
      <x v="17"/>
    </i>
    <i r="3">
      <x v="4620"/>
      <x v="17"/>
    </i>
    <i r="2">
      <x v="142"/>
      <x v="4622"/>
      <x v="17"/>
    </i>
    <i t="default" r="1">
      <x v="453"/>
    </i>
    <i r="1">
      <x v="464"/>
      <x v="12"/>
      <x v="30"/>
      <x v="17"/>
    </i>
    <i r="3">
      <x v="4429"/>
      <x v="17"/>
    </i>
    <i r="3">
      <x v="4432"/>
      <x v="17"/>
    </i>
    <i r="3">
      <x v="4433"/>
      <x v="17"/>
    </i>
    <i r="3">
      <x v="4434"/>
      <x v="17"/>
    </i>
    <i r="3">
      <x v="4435"/>
      <x v="17"/>
    </i>
    <i r="3">
      <x v="4437"/>
      <x v="17"/>
    </i>
    <i r="3">
      <x v="4602"/>
      <x v="17"/>
    </i>
    <i r="3">
      <x v="4689"/>
      <x v="17"/>
    </i>
    <i r="3">
      <x v="4690"/>
      <x v="17"/>
    </i>
    <i r="3">
      <x v="4691"/>
      <x v="17"/>
    </i>
    <i r="3">
      <x v="4692"/>
      <x v="17"/>
    </i>
    <i r="3">
      <x v="4693"/>
      <x v="17"/>
    </i>
    <i r="3">
      <x v="4694"/>
      <x v="17"/>
    </i>
    <i r="3">
      <x v="4695"/>
      <x v="17"/>
    </i>
    <i r="3">
      <x v="4696"/>
      <x v="17"/>
    </i>
    <i r="3">
      <x v="4697"/>
      <x v="17"/>
    </i>
    <i r="3">
      <x v="4698"/>
      <x v="17"/>
    </i>
    <i r="2">
      <x v="43"/>
      <x v="4699"/>
      <x v="17"/>
    </i>
    <i t="default" r="1">
      <x v="464"/>
    </i>
    <i r="1">
      <x v="475"/>
      <x v="33"/>
      <x v="974"/>
      <x v="17"/>
    </i>
    <i r="3">
      <x v="1085"/>
      <x v="17"/>
    </i>
    <i t="default" r="1">
      <x v="475"/>
    </i>
    <i r="1">
      <x v="476"/>
      <x v="90"/>
      <x v="4748"/>
      <x v="17"/>
    </i>
    <i r="3">
      <x v="4749"/>
      <x v="17"/>
    </i>
    <i r="3">
      <x v="4750"/>
      <x v="17"/>
    </i>
    <i r="3">
      <x v="4751"/>
      <x v="17"/>
    </i>
    <i t="default" r="1">
      <x v="476"/>
    </i>
    <i t="default">
      <x v="134"/>
    </i>
    <i>
      <x v="135"/>
      <x v="381"/>
      <x v="4"/>
      <x v="541"/>
      <x v="1"/>
    </i>
    <i r="3">
      <x v="542"/>
      <x v="17"/>
    </i>
    <i r="3">
      <x v="543"/>
      <x v="17"/>
    </i>
    <i r="3">
      <x v="544"/>
      <x v="17"/>
    </i>
    <i r="3">
      <x v="545"/>
      <x v="17"/>
    </i>
    <i r="3">
      <x v="546"/>
      <x v="17"/>
    </i>
    <i r="3">
      <x v="1060"/>
      <x v="17"/>
    </i>
    <i r="3">
      <x v="1393"/>
      <x v="17"/>
    </i>
    <i r="3">
      <x v="4047"/>
      <x v="17"/>
    </i>
    <i t="default" r="1">
      <x v="381"/>
    </i>
    <i r="1">
      <x v="382"/>
      <x v="4"/>
      <x v="106"/>
      <x v="14"/>
    </i>
    <i r="3">
      <x v="107"/>
      <x v="14"/>
    </i>
    <i r="3">
      <x v="108"/>
      <x v="14"/>
    </i>
    <i r="3">
      <x v="109"/>
      <x v="14"/>
    </i>
    <i r="3">
      <x v="433"/>
      <x v="17"/>
    </i>
    <i r="3">
      <x v="496"/>
      <x v="17"/>
    </i>
    <i r="3">
      <x v="1057"/>
      <x v="1"/>
    </i>
    <i r="3">
      <x v="1058"/>
      <x v="17"/>
    </i>
    <i r="3">
      <x v="1061"/>
      <x v="14"/>
    </i>
    <i r="3">
      <x v="1065"/>
      <x v="17"/>
    </i>
    <i r="3">
      <x v="1066"/>
      <x v="17"/>
    </i>
    <i r="3">
      <x v="1080"/>
      <x v="17"/>
    </i>
    <i r="3">
      <x v="1093"/>
      <x v="17"/>
    </i>
    <i r="3">
      <x v="1121"/>
      <x v="8"/>
    </i>
    <i r="3">
      <x v="1775"/>
      <x v="17"/>
    </i>
    <i r="3">
      <x v="1868"/>
      <x v="17"/>
    </i>
    <i r="3">
      <x v="2361"/>
      <x v="1"/>
    </i>
    <i r="3">
      <x v="2362"/>
      <x v="17"/>
    </i>
    <i r="3">
      <x v="2365"/>
      <x v="17"/>
    </i>
    <i r="3">
      <x v="2479"/>
      <x v="14"/>
    </i>
    <i r="3">
      <x v="2481"/>
      <x v="17"/>
    </i>
    <i r="3">
      <x v="3671"/>
      <x v="17"/>
    </i>
    <i r="3">
      <x v="3964"/>
      <x v="17"/>
    </i>
    <i r="3">
      <x v="3965"/>
      <x v="17"/>
    </i>
    <i r="3">
      <x v="3966"/>
      <x v="17"/>
    </i>
    <i r="3">
      <x v="3967"/>
      <x v="17"/>
    </i>
    <i r="3">
      <x v="3968"/>
      <x v="17"/>
    </i>
    <i r="3">
      <x v="3969"/>
      <x v="17"/>
    </i>
    <i r="3">
      <x v="3970"/>
      <x v="17"/>
    </i>
    <i r="3">
      <x v="3971"/>
      <x v="8"/>
    </i>
    <i r="3">
      <x v="3972"/>
      <x v="17"/>
    </i>
    <i r="3">
      <x v="3973"/>
      <x v="17"/>
    </i>
    <i r="3">
      <x v="3974"/>
      <x v="17"/>
    </i>
    <i r="3">
      <x v="3975"/>
      <x v="17"/>
    </i>
    <i t="default" r="1">
      <x v="382"/>
    </i>
    <i r="1">
      <x v="386"/>
      <x v="142"/>
      <x v="3957"/>
      <x v="17"/>
    </i>
    <i r="3">
      <x v="3958"/>
      <x v="17"/>
    </i>
    <i t="default" r="1">
      <x v="386"/>
    </i>
    <i r="1">
      <x v="396"/>
      <x v="140"/>
      <x v="4068"/>
      <x v="15"/>
    </i>
    <i r="3">
      <x v="4102"/>
      <x v="15"/>
    </i>
    <i r="3">
      <x v="4103"/>
      <x v="15"/>
    </i>
    <i t="default" r="1">
      <x v="396"/>
    </i>
    <i r="1">
      <x v="398"/>
      <x v="55"/>
      <x v="2791"/>
      <x v="17"/>
    </i>
    <i r="3">
      <x v="2969"/>
      <x v="17"/>
    </i>
    <i r="3">
      <x v="3966"/>
      <x v="17"/>
    </i>
    <i r="3">
      <x v="4104"/>
      <x v="17"/>
    </i>
    <i r="3">
      <x v="4105"/>
      <x v="17"/>
    </i>
    <i r="3">
      <x v="4106"/>
      <x v="17"/>
    </i>
    <i r="3">
      <x v="4107"/>
      <x v="17"/>
    </i>
    <i r="3">
      <x v="4108"/>
      <x v="17"/>
    </i>
    <i t="default" r="1">
      <x v="398"/>
    </i>
    <i r="1">
      <x v="399"/>
      <x v="142"/>
      <x v="4134"/>
      <x v="17"/>
    </i>
    <i t="default" r="1">
      <x v="399"/>
    </i>
    <i r="1">
      <x v="401"/>
      <x v="55"/>
      <x v="4156"/>
      <x v="17"/>
    </i>
    <i t="default" r="1">
      <x v="401"/>
    </i>
    <i r="1">
      <x v="402"/>
      <x v="83"/>
      <x v="212"/>
      <x v="17"/>
    </i>
    <i r="3">
      <x v="4173"/>
      <x v="17"/>
    </i>
    <i t="default" r="1">
      <x v="402"/>
    </i>
    <i r="1">
      <x v="403"/>
      <x v="4"/>
      <x v="3471"/>
      <x v="17"/>
    </i>
    <i r="3">
      <x v="3780"/>
      <x v="17"/>
    </i>
    <i r="3">
      <x v="4212"/>
      <x v="17"/>
    </i>
    <i r="3">
      <x v="4213"/>
      <x v="17"/>
    </i>
    <i r="3">
      <x v="4214"/>
      <x v="17"/>
    </i>
    <i r="3">
      <x v="4215"/>
      <x v="17"/>
    </i>
    <i r="3">
      <x v="4216"/>
      <x v="17"/>
    </i>
    <i r="3">
      <x v="4217"/>
      <x v="17"/>
    </i>
    <i r="3">
      <x v="4218"/>
      <x v="17"/>
    </i>
    <i r="2">
      <x v="278"/>
      <x v="4192"/>
      <x v="8"/>
    </i>
    <i r="3">
      <x v="4193"/>
      <x v="8"/>
    </i>
    <i r="3">
      <x v="4194"/>
      <x v="8"/>
    </i>
    <i r="3">
      <x v="4195"/>
      <x v="8"/>
    </i>
    <i r="3">
      <x v="4196"/>
      <x v="8"/>
    </i>
    <i r="3">
      <x v="4197"/>
      <x v="8"/>
    </i>
    <i r="3">
      <x v="4198"/>
      <x v="8"/>
    </i>
    <i r="3">
      <x v="4199"/>
      <x v="8"/>
    </i>
    <i r="3">
      <x v="4200"/>
      <x v="8"/>
    </i>
    <i t="default" r="1">
      <x v="403"/>
    </i>
    <i r="1">
      <x v="411"/>
      <x v="285"/>
      <x v="4293"/>
      <x v="17"/>
    </i>
    <i t="default" r="1">
      <x v="411"/>
    </i>
    <i r="1">
      <x v="469"/>
      <x v="55"/>
      <x v="4704"/>
      <x v="17"/>
    </i>
    <i t="default" r="1">
      <x v="469"/>
    </i>
    <i t="default">
      <x v="135"/>
    </i>
    <i>
      <x v="136"/>
      <x v="381"/>
      <x v="268"/>
      <x v="3594"/>
      <x v="17"/>
    </i>
    <i t="default" r="1">
      <x v="381"/>
    </i>
    <i r="1">
      <x v="385"/>
      <x v="12"/>
      <x v="37"/>
      <x v="17"/>
    </i>
    <i r="3">
      <x v="41"/>
      <x v="17"/>
    </i>
    <i r="3">
      <x v="53"/>
      <x v="17"/>
    </i>
    <i r="3">
      <x v="54"/>
      <x v="17"/>
    </i>
    <i r="3">
      <x v="56"/>
      <x v="17"/>
    </i>
    <i r="3">
      <x v="57"/>
      <x v="17"/>
    </i>
    <i r="3">
      <x v="95"/>
      <x v="17"/>
    </i>
    <i r="3">
      <x v="122"/>
      <x v="17"/>
    </i>
    <i r="3">
      <x v="123"/>
      <x v="17"/>
    </i>
    <i r="3">
      <x v="126"/>
      <x v="17"/>
    </i>
    <i r="3">
      <x v="163"/>
      <x v="17"/>
    </i>
    <i r="3">
      <x v="414"/>
      <x v="17"/>
    </i>
    <i r="3">
      <x v="421"/>
      <x v="17"/>
    </i>
    <i r="3">
      <x v="879"/>
      <x v="17"/>
    </i>
    <i r="3">
      <x v="880"/>
      <x v="17"/>
    </i>
    <i r="3">
      <x v="1567"/>
      <x v="17"/>
    </i>
    <i r="3">
      <x v="1569"/>
      <x v="17"/>
    </i>
    <i r="3">
      <x v="1570"/>
      <x v="17"/>
    </i>
    <i r="3">
      <x v="1832"/>
      <x v="17"/>
    </i>
    <i r="3">
      <x v="1964"/>
      <x v="17"/>
    </i>
    <i r="3">
      <x v="1971"/>
      <x v="17"/>
    </i>
    <i r="3">
      <x v="2632"/>
      <x v="17"/>
    </i>
    <i r="3">
      <x v="2705"/>
      <x v="17"/>
    </i>
    <i r="3">
      <x v="3507"/>
      <x v="17"/>
    </i>
    <i r="3">
      <x v="3623"/>
      <x v="17"/>
    </i>
    <i r="3">
      <x v="3630"/>
      <x v="17"/>
    </i>
    <i r="3">
      <x v="3631"/>
      <x v="17"/>
    </i>
    <i r="3">
      <x v="3632"/>
      <x v="17"/>
    </i>
    <i r="3">
      <x v="3712"/>
      <x v="17"/>
    </i>
    <i r="3">
      <x v="3850"/>
      <x v="17"/>
    </i>
    <i r="3">
      <x v="3987"/>
      <x v="17"/>
    </i>
    <i r="3">
      <x v="3988"/>
      <x v="17"/>
    </i>
    <i r="3">
      <x v="3989"/>
      <x v="17"/>
    </i>
    <i r="3">
      <x v="3990"/>
      <x v="17"/>
    </i>
    <i r="3">
      <x v="3991"/>
      <x v="17"/>
    </i>
    <i r="2">
      <x v="19"/>
      <x v="1794"/>
      <x v="17"/>
    </i>
    <i r="3">
      <x v="3534"/>
      <x v="17"/>
    </i>
    <i t="default" r="1">
      <x v="385"/>
    </i>
    <i r="1">
      <x v="387"/>
      <x v="53"/>
      <x v="2129"/>
      <x v="17"/>
    </i>
    <i r="3">
      <x v="2130"/>
      <x v="17"/>
    </i>
    <i r="3">
      <x v="3049"/>
      <x v="17"/>
    </i>
    <i r="3">
      <x v="3427"/>
      <x v="17"/>
    </i>
    <i r="3">
      <x v="3792"/>
      <x v="17"/>
    </i>
    <i r="2">
      <x v="87"/>
      <x v="212"/>
      <x v="17"/>
    </i>
    <i r="3">
      <x v="3510"/>
      <x v="15"/>
    </i>
    <i r="3">
      <x v="3513"/>
      <x v="15"/>
    </i>
    <i r="3">
      <x v="3514"/>
      <x v="15"/>
    </i>
    <i r="3">
      <x v="3702"/>
      <x v="9"/>
    </i>
    <i r="3">
      <x v="3997"/>
      <x v="9"/>
    </i>
    <i r="2">
      <x v="194"/>
      <x v="3701"/>
      <x v="10"/>
    </i>
    <i r="2">
      <x v="267"/>
      <x v="4007"/>
      <x v="15"/>
    </i>
    <i t="default" r="1">
      <x v="387"/>
    </i>
    <i r="1">
      <x v="389"/>
      <x v="200"/>
      <x v="212"/>
      <x v="17"/>
    </i>
    <i r="3">
      <x v="2875"/>
      <x v="17"/>
    </i>
    <i r="3">
      <x v="3090"/>
      <x v="17"/>
    </i>
    <i r="3">
      <x v="3092"/>
      <x v="17"/>
    </i>
    <i r="3">
      <x v="3103"/>
      <x v="17"/>
    </i>
    <i r="3">
      <x v="3385"/>
      <x v="17"/>
    </i>
    <i r="3">
      <x v="3458"/>
      <x v="17"/>
    </i>
    <i r="3">
      <x v="3459"/>
      <x v="17"/>
    </i>
    <i t="default" r="1">
      <x v="389"/>
    </i>
    <i r="1">
      <x v="390"/>
      <x v="268"/>
      <x v="112"/>
      <x v="17"/>
    </i>
    <i t="default" r="1">
      <x v="390"/>
    </i>
    <i r="1">
      <x v="391"/>
      <x v="15"/>
      <x v="165"/>
      <x v="17"/>
    </i>
    <i r="3">
      <x v="212"/>
      <x v="17"/>
    </i>
    <i r="3">
      <x v="1178"/>
      <x v="17"/>
    </i>
    <i r="3">
      <x v="1335"/>
      <x v="17"/>
    </i>
    <i r="3">
      <x v="4052"/>
      <x v="17"/>
    </i>
    <i r="3">
      <x v="4053"/>
      <x v="17"/>
    </i>
    <i r="3">
      <x v="4054"/>
      <x v="17"/>
    </i>
    <i r="3">
      <x v="4055"/>
      <x v="17"/>
    </i>
    <i r="3">
      <x v="4056"/>
      <x v="17"/>
    </i>
    <i t="default" r="1">
      <x v="391"/>
    </i>
    <i r="1">
      <x v="392"/>
      <x v="35"/>
      <x v="89"/>
      <x v="17"/>
    </i>
    <i r="3">
      <x v="3919"/>
      <x v="17"/>
    </i>
    <i r="3">
      <x v="4074"/>
      <x v="17"/>
    </i>
    <i r="3">
      <x v="4075"/>
      <x v="17"/>
    </i>
    <i r="3">
      <x v="4076"/>
      <x v="17"/>
    </i>
    <i t="default" r="1">
      <x v="392"/>
    </i>
    <i r="1">
      <x v="397"/>
      <x v="200"/>
      <x v="2875"/>
      <x v="17"/>
    </i>
    <i r="3">
      <x v="3092"/>
      <x v="17"/>
    </i>
    <i r="3">
      <x v="3103"/>
      <x v="17"/>
    </i>
    <i r="3">
      <x v="3385"/>
      <x v="17"/>
    </i>
    <i r="3">
      <x v="3459"/>
      <x v="17"/>
    </i>
    <i r="3">
      <x v="4096"/>
      <x v="17"/>
    </i>
    <i r="3">
      <x v="4097"/>
      <x v="17"/>
    </i>
    <i t="default" r="1">
      <x v="397"/>
    </i>
    <i r="1">
      <x v="400"/>
      <x v="19"/>
      <x v="1396"/>
      <x v="17"/>
    </i>
    <i r="3">
      <x v="4171"/>
      <x v="17"/>
    </i>
    <i t="default" r="1">
      <x v="400"/>
    </i>
    <i r="1">
      <x v="406"/>
      <x v="268"/>
      <x v="3594"/>
      <x v="17"/>
    </i>
    <i t="default" r="1">
      <x v="406"/>
    </i>
    <i r="1">
      <x v="425"/>
      <x v="268"/>
      <x v="3594"/>
      <x v="17"/>
    </i>
    <i t="default" r="1">
      <x v="425"/>
    </i>
    <i r="1">
      <x v="434"/>
      <x v="268"/>
      <x v="3594"/>
      <x v="17"/>
    </i>
    <i t="default" r="1">
      <x v="434"/>
    </i>
    <i r="1">
      <x v="436"/>
      <x v="19"/>
      <x v="4518"/>
      <x v="15"/>
    </i>
    <i t="default" r="1">
      <x v="436"/>
    </i>
    <i t="default">
      <x v="136"/>
    </i>
    <i>
      <x v="137"/>
      <x v="385"/>
      <x v="4"/>
      <x v="105"/>
      <x v="8"/>
    </i>
    <i r="3">
      <x v="433"/>
      <x v="17"/>
    </i>
    <i r="3">
      <x v="1057"/>
      <x v="1"/>
    </i>
    <i r="3">
      <x v="1061"/>
      <x v="14"/>
    </i>
    <i r="3">
      <x v="1093"/>
      <x v="17"/>
    </i>
    <i r="3">
      <x v="1689"/>
      <x v="17"/>
    </i>
    <i r="3">
      <x v="2002"/>
      <x v="17"/>
    </i>
    <i r="3">
      <x v="2233"/>
      <x v="8"/>
    </i>
    <i r="3">
      <x v="2479"/>
      <x v="17"/>
    </i>
    <i r="3">
      <x v="2494"/>
      <x v="8"/>
    </i>
    <i r="3">
      <x v="3671"/>
      <x v="17"/>
    </i>
    <i t="default" r="1">
      <x v="385"/>
    </i>
    <i r="1">
      <x v="420"/>
      <x v="289"/>
      <x v="3594"/>
      <x v="17"/>
    </i>
    <i t="default" r="1">
      <x v="420"/>
    </i>
    <i r="1">
      <x v="442"/>
      <x v="53"/>
      <x v="2131"/>
      <x v="17"/>
    </i>
    <i r="3">
      <x v="2132"/>
      <x v="17"/>
    </i>
    <i r="3">
      <x v="3021"/>
      <x v="17"/>
    </i>
    <i t="default" r="1">
      <x v="442"/>
    </i>
    <i r="1">
      <x v="448"/>
      <x v="289"/>
      <x v="2685"/>
      <x v="17"/>
    </i>
    <i t="default" r="1">
      <x v="448"/>
    </i>
    <i r="1">
      <x v="449"/>
      <x v="289"/>
      <x v="3594"/>
      <x v="19"/>
    </i>
    <i r="2">
      <x v="301"/>
      <x v="4594"/>
      <x v="8"/>
    </i>
    <i t="default" r="1">
      <x v="449"/>
    </i>
    <i r="1">
      <x v="451"/>
      <x v="259"/>
      <x v="4621"/>
      <x v="19"/>
    </i>
    <i r="2">
      <x v="289"/>
      <x v="3594"/>
      <x v="19"/>
    </i>
    <i t="default" r="1">
      <x v="451"/>
    </i>
    <i r="1">
      <x v="481"/>
      <x v="4"/>
      <x v="4504"/>
      <x v="8"/>
    </i>
    <i t="default" r="1">
      <x v="481"/>
    </i>
    <i t="default">
      <x v="137"/>
    </i>
    <i>
      <x v="138"/>
      <x v="380"/>
      <x v="19"/>
      <x v="4011"/>
      <x v="17"/>
    </i>
    <i t="default" r="1">
      <x v="380"/>
    </i>
    <i r="1">
      <x v="488"/>
      <x v="30"/>
      <x v="2621"/>
      <x v="17"/>
    </i>
    <i r="3">
      <x v="3619"/>
      <x v="5"/>
    </i>
    <i r="3">
      <x v="4780"/>
      <x v="5"/>
    </i>
    <i r="3">
      <x v="4781"/>
      <x v="17"/>
    </i>
    <i t="default" r="1">
      <x v="488"/>
    </i>
    <i r="1">
      <x v="491"/>
      <x v="30"/>
      <x v="2621"/>
      <x v="13"/>
    </i>
    <i r="3">
      <x v="2622"/>
      <x v="13"/>
    </i>
    <i r="3">
      <x v="3262"/>
      <x v="1"/>
    </i>
    <i r="3">
      <x v="3619"/>
      <x v="1"/>
    </i>
    <i t="default" r="1">
      <x v="491"/>
    </i>
    <i r="1">
      <x v="503"/>
      <x v="39"/>
      <x v="3271"/>
      <x v="3"/>
    </i>
    <i r="3">
      <x v="4873"/>
      <x v="3"/>
    </i>
    <i r="3">
      <x v="4874"/>
      <x v="17"/>
    </i>
    <i r="3">
      <x v="4875"/>
      <x v="15"/>
    </i>
    <i t="default" r="1">
      <x v="503"/>
    </i>
    <i t="default">
      <x v="138"/>
    </i>
    <i>
      <x v="139"/>
      <x v="389"/>
      <x v="4"/>
      <x v="1276"/>
      <x v="17"/>
    </i>
    <i r="3">
      <x v="1280"/>
      <x v="8"/>
    </i>
    <i r="3">
      <x v="1445"/>
      <x v="8"/>
    </i>
    <i r="3">
      <x v="2479"/>
      <x v="17"/>
    </i>
    <i r="3">
      <x v="2981"/>
      <x v="17"/>
    </i>
    <i r="3">
      <x v="4015"/>
      <x v="8"/>
    </i>
    <i r="3">
      <x v="4016"/>
      <x v="17"/>
    </i>
    <i r="3">
      <x v="4017"/>
      <x v="17"/>
    </i>
    <i r="3">
      <x v="4018"/>
      <x v="17"/>
    </i>
    <i r="3">
      <x v="4019"/>
      <x v="14"/>
    </i>
    <i r="3">
      <x v="4020"/>
      <x v="14"/>
    </i>
    <i r="3">
      <x v="4021"/>
      <x v="14"/>
    </i>
    <i t="default" r="1">
      <x v="389"/>
    </i>
    <i r="1">
      <x v="398"/>
      <x v="4"/>
      <x v="1444"/>
      <x v="17"/>
    </i>
    <i r="3">
      <x v="2479"/>
      <x v="17"/>
    </i>
    <i r="3">
      <x v="4118"/>
      <x v="17"/>
    </i>
    <i t="default" r="1">
      <x v="398"/>
    </i>
    <i r="1">
      <x v="399"/>
      <x v="2"/>
      <x v="3642"/>
      <x v="17"/>
    </i>
    <i r="3">
      <x v="3643"/>
      <x v="17"/>
    </i>
    <i r="3">
      <x v="4132"/>
      <x v="8"/>
    </i>
    <i r="3">
      <x v="4133"/>
      <x v="17"/>
    </i>
    <i t="default" r="1">
      <x v="399"/>
    </i>
    <i t="default">
      <x v="139"/>
    </i>
    <i>
      <x v="140"/>
      <x v="389"/>
      <x v="55"/>
      <x v="207"/>
      <x v="17"/>
    </i>
    <i r="3">
      <x v="3890"/>
      <x v="17"/>
    </i>
    <i r="3">
      <x v="3893"/>
      <x v="17"/>
    </i>
    <i r="3">
      <x v="3895"/>
      <x v="17"/>
    </i>
    <i r="3">
      <x v="3897"/>
      <x v="17"/>
    </i>
    <i r="3">
      <x v="3912"/>
      <x v="17"/>
    </i>
    <i r="3">
      <x v="4024"/>
      <x v="17"/>
    </i>
    <i r="3">
      <x v="4025"/>
      <x v="17"/>
    </i>
    <i r="3">
      <x v="4027"/>
      <x v="17"/>
    </i>
    <i r="3">
      <x v="4028"/>
      <x v="17"/>
    </i>
    <i r="3">
      <x v="4029"/>
      <x v="17"/>
    </i>
    <i r="3">
      <x v="4030"/>
      <x v="17"/>
    </i>
    <i t="default" r="1">
      <x v="389"/>
    </i>
    <i r="1">
      <x v="420"/>
      <x v="6"/>
      <x v="369"/>
      <x v="17"/>
    </i>
    <i r="3">
      <x v="3952"/>
      <x v="17"/>
    </i>
    <i r="3">
      <x v="4385"/>
      <x v="17"/>
    </i>
    <i r="3">
      <x v="4386"/>
      <x v="17"/>
    </i>
    <i r="3">
      <x v="4387"/>
      <x v="17"/>
    </i>
    <i r="3">
      <x v="4388"/>
      <x v="17"/>
    </i>
    <i r="3">
      <x v="4389"/>
      <x v="17"/>
    </i>
    <i r="3">
      <x v="4390"/>
      <x v="17"/>
    </i>
    <i t="default" r="1">
      <x v="420"/>
    </i>
    <i t="default">
      <x v="140"/>
    </i>
    <i>
      <x v="141"/>
      <x v="400"/>
      <x v="272"/>
      <x v="61"/>
      <x v="17"/>
    </i>
    <i r="3">
      <x v="3197"/>
      <x v="17"/>
    </i>
    <i r="3">
      <x v="4141"/>
      <x v="17"/>
    </i>
    <i r="3">
      <x v="4142"/>
      <x v="17"/>
    </i>
    <i t="default" r="1">
      <x v="400"/>
    </i>
    <i r="1">
      <x v="402"/>
      <x v="277"/>
      <x v="4179"/>
      <x v="17"/>
    </i>
    <i r="3">
      <x v="4180"/>
      <x v="17"/>
    </i>
    <i r="3">
      <x v="4181"/>
      <x v="17"/>
    </i>
    <i r="3">
      <x v="4182"/>
      <x v="17"/>
    </i>
    <i t="default" r="1">
      <x v="402"/>
    </i>
    <i r="1">
      <x v="403"/>
      <x v="277"/>
      <x v="4266"/>
      <x v="17"/>
    </i>
    <i r="3">
      <x v="4267"/>
      <x v="17"/>
    </i>
    <i r="3">
      <x v="4268"/>
      <x v="17"/>
    </i>
    <i r="3">
      <x v="4269"/>
      <x v="17"/>
    </i>
    <i r="3">
      <x v="4270"/>
      <x v="17"/>
    </i>
    <i r="2">
      <x v="279"/>
      <x v="4272"/>
      <x v="5"/>
    </i>
    <i r="3">
      <x v="4273"/>
      <x v="5"/>
    </i>
    <i r="3">
      <x v="4274"/>
      <x v="5"/>
    </i>
    <i r="3">
      <x v="4275"/>
      <x v="5"/>
    </i>
    <i r="3">
      <x v="4276"/>
      <x v="17"/>
    </i>
    <i t="default" r="1">
      <x v="403"/>
    </i>
    <i r="1">
      <x v="404"/>
      <x v="279"/>
      <x v="4201"/>
      <x v="17"/>
    </i>
    <i r="3">
      <x v="4202"/>
      <x v="17"/>
    </i>
    <i r="3">
      <x v="4203"/>
      <x v="17"/>
    </i>
    <i r="3">
      <x v="4204"/>
      <x v="17"/>
    </i>
    <i r="2">
      <x v="280"/>
      <x v="4205"/>
      <x v="8"/>
    </i>
    <i r="2">
      <x v="281"/>
      <x v="4206"/>
      <x v="17"/>
    </i>
    <i r="3">
      <x v="4207"/>
      <x v="17"/>
    </i>
    <i r="3">
      <x v="4208"/>
      <x v="17"/>
    </i>
    <i r="3">
      <x v="4209"/>
      <x v="17"/>
    </i>
    <i t="default" r="1">
      <x v="404"/>
    </i>
    <i r="1">
      <x v="434"/>
      <x v="293"/>
      <x v="4491"/>
      <x v="17"/>
    </i>
    <i r="3">
      <x v="4492"/>
      <x v="17"/>
    </i>
    <i r="3">
      <x v="4493"/>
      <x v="17"/>
    </i>
    <i r="3">
      <x v="4494"/>
      <x v="17"/>
    </i>
    <i r="3">
      <x v="4495"/>
      <x v="17"/>
    </i>
    <i r="3">
      <x v="4496"/>
      <x v="17"/>
    </i>
    <i t="default" r="1">
      <x v="434"/>
    </i>
    <i r="1">
      <x v="436"/>
      <x v="292"/>
      <x v="4483"/>
      <x v="17"/>
    </i>
    <i t="default" r="1">
      <x v="436"/>
    </i>
    <i t="default">
      <x v="141"/>
    </i>
    <i>
      <x v="142"/>
      <x v="404"/>
      <x v="276"/>
      <x v="4175"/>
      <x v="17"/>
    </i>
    <i t="default" r="1">
      <x v="404"/>
    </i>
    <i t="default">
      <x v="142"/>
    </i>
    <i>
      <x v="143"/>
      <x v="423"/>
      <x v="19"/>
      <x v="3201"/>
      <x v="17"/>
    </i>
    <i r="3">
      <x v="4391"/>
      <x v="15"/>
    </i>
    <i t="default" r="1">
      <x v="423"/>
    </i>
    <i r="1">
      <x v="429"/>
      <x v="12"/>
      <x v="4312"/>
      <x v="17"/>
    </i>
    <i r="3">
      <x v="4313"/>
      <x v="17"/>
    </i>
    <i r="3">
      <x v="4429"/>
      <x v="17"/>
    </i>
    <i r="3">
      <x v="4430"/>
      <x v="17"/>
    </i>
    <i r="3">
      <x v="4431"/>
      <x v="17"/>
    </i>
    <i r="3">
      <x v="4432"/>
      <x v="17"/>
    </i>
    <i r="3">
      <x v="4433"/>
      <x v="17"/>
    </i>
    <i r="3">
      <x v="4434"/>
      <x v="17"/>
    </i>
    <i r="3">
      <x v="4435"/>
      <x v="17"/>
    </i>
    <i r="3">
      <x v="4436"/>
      <x v="17"/>
    </i>
    <i r="3">
      <x v="4437"/>
      <x v="17"/>
    </i>
    <i r="3">
      <x v="4438"/>
      <x v="17"/>
    </i>
    <i r="3">
      <x v="4439"/>
      <x v="17"/>
    </i>
    <i r="3">
      <x v="4440"/>
      <x v="17"/>
    </i>
    <i r="3">
      <x v="4442"/>
      <x v="17"/>
    </i>
    <i r="2">
      <x v="43"/>
      <x v="379"/>
      <x v="17"/>
    </i>
    <i r="3">
      <x v="480"/>
      <x v="3"/>
    </i>
    <i r="3">
      <x v="638"/>
      <x v="3"/>
    </i>
    <i r="3">
      <x v="2456"/>
      <x v="17"/>
    </i>
    <i r="3">
      <x v="4443"/>
      <x v="17"/>
    </i>
    <i t="default" r="1">
      <x v="429"/>
    </i>
    <i r="1">
      <x v="432"/>
      <x v="19"/>
      <x v="3201"/>
      <x v="17"/>
    </i>
    <i r="3">
      <x v="4558"/>
      <x v="17"/>
    </i>
    <i t="default" r="1">
      <x v="432"/>
    </i>
    <i r="1">
      <x v="433"/>
      <x v="19"/>
      <x v="2147"/>
      <x v="3"/>
    </i>
    <i r="3">
      <x v="4482"/>
      <x v="8"/>
    </i>
    <i t="default" r="1">
      <x v="433"/>
    </i>
    <i r="1">
      <x v="434"/>
      <x v="16"/>
      <x v="67"/>
      <x v="15"/>
    </i>
    <i r="3">
      <x v="132"/>
      <x v="15"/>
    </i>
    <i r="2">
      <x v="43"/>
      <x v="461"/>
      <x v="3"/>
    </i>
    <i r="3">
      <x v="897"/>
      <x v="3"/>
    </i>
    <i r="3">
      <x v="3317"/>
      <x v="6"/>
    </i>
    <i r="3">
      <x v="3583"/>
      <x v="3"/>
    </i>
    <i r="2">
      <x v="289"/>
      <x v="3594"/>
      <x v="17"/>
    </i>
    <i t="default" r="1">
      <x v="434"/>
    </i>
    <i r="1">
      <x v="444"/>
      <x v="4"/>
      <x v="728"/>
      <x v="17"/>
    </i>
    <i r="3">
      <x v="729"/>
      <x v="17"/>
    </i>
    <i r="3">
      <x v="1688"/>
      <x v="17"/>
    </i>
    <i r="3">
      <x v="1689"/>
      <x v="17"/>
    </i>
    <i r="3">
      <x v="3367"/>
      <x v="17"/>
    </i>
    <i r="3">
      <x v="3742"/>
      <x v="17"/>
    </i>
    <i r="3">
      <x v="4544"/>
      <x v="17"/>
    </i>
    <i r="3">
      <x v="4545"/>
      <x v="17"/>
    </i>
    <i r="3">
      <x v="4546"/>
      <x v="17"/>
    </i>
    <i r="3">
      <x v="4547"/>
      <x v="17"/>
    </i>
    <i r="3">
      <x v="4548"/>
      <x v="8"/>
    </i>
    <i t="default" r="1">
      <x v="444"/>
    </i>
    <i r="1">
      <x v="455"/>
      <x v="43"/>
      <x v="2370"/>
      <x v="6"/>
    </i>
    <i t="default" r="1">
      <x v="455"/>
    </i>
    <i r="1">
      <x v="459"/>
      <x v="69"/>
      <x v="1421"/>
      <x v="8"/>
    </i>
    <i r="3">
      <x v="3658"/>
      <x v="5"/>
    </i>
    <i r="2">
      <x v="70"/>
      <x v="594"/>
      <x v="1"/>
    </i>
    <i r="3">
      <x v="810"/>
      <x v="17"/>
    </i>
    <i t="default" r="1">
      <x v="459"/>
    </i>
    <i r="1">
      <x v="462"/>
      <x v="30"/>
      <x v="3619"/>
      <x v="5"/>
    </i>
    <i r="3">
      <x v="4008"/>
      <x v="5"/>
    </i>
    <i t="default" r="1">
      <x v="462"/>
    </i>
    <i r="1">
      <x v="471"/>
      <x v="43"/>
      <x v="480"/>
      <x v="3"/>
    </i>
    <i t="default" r="1">
      <x v="471"/>
    </i>
    <i t="default">
      <x v="143"/>
    </i>
    <i>
      <x v="145"/>
      <x v="421"/>
      <x v="30"/>
      <x v="118"/>
      <x v="5"/>
    </i>
    <i r="3">
      <x v="780"/>
      <x v="5"/>
    </i>
    <i r="3">
      <x v="2620"/>
      <x v="1"/>
    </i>
    <i r="3">
      <x v="3022"/>
      <x v="5"/>
    </i>
    <i r="3">
      <x v="3023"/>
      <x v="5"/>
    </i>
    <i r="3">
      <x v="3138"/>
      <x v="13"/>
    </i>
    <i r="3">
      <x v="4353"/>
      <x v="5"/>
    </i>
    <i r="3">
      <x v="4369"/>
      <x v="5"/>
    </i>
    <i r="3">
      <x v="4370"/>
      <x v="13"/>
    </i>
    <i t="default" r="1">
      <x v="421"/>
    </i>
    <i r="1">
      <x v="425"/>
      <x v="43"/>
      <x v="480"/>
      <x v="3"/>
    </i>
    <i r="3">
      <x v="2370"/>
      <x v="6"/>
    </i>
    <i t="default" r="1">
      <x v="425"/>
    </i>
    <i r="1">
      <x v="426"/>
      <x v="15"/>
      <x v="4475"/>
      <x v="17"/>
    </i>
    <i r="3">
      <x v="4476"/>
      <x v="17"/>
    </i>
    <i t="default" r="1">
      <x v="426"/>
    </i>
    <i r="1">
      <x v="435"/>
      <x v="30"/>
      <x v="240"/>
      <x v="17"/>
    </i>
    <i r="3">
      <x v="4497"/>
      <x v="17"/>
    </i>
    <i r="3">
      <x v="4498"/>
      <x v="17"/>
    </i>
    <i r="3">
      <x v="4499"/>
      <x v="17"/>
    </i>
    <i t="default" r="1">
      <x v="435"/>
    </i>
    <i t="default">
      <x v="145"/>
    </i>
    <i>
      <x v="146"/>
      <x v="409"/>
      <x v="19"/>
      <x v="4413"/>
      <x v="17"/>
    </i>
    <i r="3">
      <x v="4414"/>
      <x v="17"/>
    </i>
    <i r="2">
      <x v="241"/>
      <x v="4396"/>
      <x v="1"/>
    </i>
    <i r="3">
      <x v="4397"/>
      <x v="1"/>
    </i>
    <i r="3">
      <x v="4398"/>
      <x v="1"/>
    </i>
    <i r="3">
      <x v="4399"/>
      <x v="1"/>
    </i>
    <i r="3">
      <x v="4400"/>
      <x v="17"/>
    </i>
    <i r="3">
      <x v="4401"/>
      <x v="17"/>
    </i>
    <i r="3">
      <x v="4402"/>
      <x v="17"/>
    </i>
    <i r="2">
      <x v="290"/>
      <x v="3602"/>
      <x v="10"/>
    </i>
    <i r="3">
      <x v="3701"/>
      <x v="10"/>
    </i>
    <i t="default" r="1">
      <x v="409"/>
    </i>
    <i r="1">
      <x v="414"/>
      <x v="19"/>
      <x v="1395"/>
      <x v="17"/>
    </i>
    <i r="3">
      <x v="1399"/>
      <x v="17"/>
    </i>
    <i r="3">
      <x v="2957"/>
      <x v="15"/>
    </i>
    <i r="3">
      <x v="4394"/>
      <x v="11"/>
    </i>
    <i r="3">
      <x v="4395"/>
      <x v="17"/>
    </i>
    <i r="2">
      <x v="67"/>
      <x v="4403"/>
      <x v="17"/>
    </i>
    <i r="3">
      <x v="4404"/>
      <x v="17"/>
    </i>
    <i t="default" r="1">
      <x v="414"/>
    </i>
    <i r="1">
      <x v="423"/>
      <x v="55"/>
      <x v="207"/>
      <x v="17"/>
    </i>
    <i r="3">
      <x v="1146"/>
      <x v="17"/>
    </i>
    <i r="3">
      <x v="1148"/>
      <x v="17"/>
    </i>
    <i r="3">
      <x v="1149"/>
      <x v="17"/>
    </i>
    <i r="3">
      <x v="2969"/>
      <x v="14"/>
    </i>
    <i r="3">
      <x v="2970"/>
      <x v="14"/>
    </i>
    <i r="3">
      <x v="4417"/>
      <x v="17"/>
    </i>
    <i r="3">
      <x v="4418"/>
      <x v="14"/>
    </i>
    <i r="2">
      <x v="87"/>
      <x v="212"/>
      <x v="17"/>
    </i>
    <i r="3">
      <x v="3514"/>
      <x v="15"/>
    </i>
    <i r="3">
      <x v="3679"/>
      <x v="15"/>
    </i>
    <i r="3">
      <x v="3702"/>
      <x v="9"/>
    </i>
    <i r="2">
      <x v="120"/>
      <x v="3905"/>
      <x v="17"/>
    </i>
    <i r="2">
      <x v="241"/>
      <x v="4409"/>
      <x v="17"/>
    </i>
    <i r="3">
      <x v="4410"/>
      <x v="17"/>
    </i>
    <i r="3">
      <x v="4411"/>
      <x v="5"/>
    </i>
    <i r="3">
      <x v="4412"/>
      <x v="5"/>
    </i>
    <i r="2">
      <x v="291"/>
      <x v="212"/>
      <x v="17"/>
    </i>
    <i r="3">
      <x v="3639"/>
      <x v="17"/>
    </i>
    <i r="3">
      <x v="4406"/>
      <x v="17"/>
    </i>
    <i t="default" r="1">
      <x v="423"/>
    </i>
    <i r="1">
      <x v="425"/>
      <x v="4"/>
      <x v="486"/>
      <x v="8"/>
    </i>
    <i r="3">
      <x v="541"/>
      <x v="1"/>
    </i>
    <i r="3">
      <x v="542"/>
      <x v="17"/>
    </i>
    <i r="3">
      <x v="545"/>
      <x v="17"/>
    </i>
    <i r="3">
      <x v="548"/>
      <x v="17"/>
    </i>
    <i r="3">
      <x v="1060"/>
      <x v="17"/>
    </i>
    <i r="3">
      <x v="1866"/>
      <x v="17"/>
    </i>
    <i r="3">
      <x v="1867"/>
      <x v="17"/>
    </i>
    <i r="3">
      <x v="1945"/>
      <x v="17"/>
    </i>
    <i r="3">
      <x v="2479"/>
      <x v="14"/>
    </i>
    <i r="3">
      <x v="2492"/>
      <x v="17"/>
    </i>
    <i r="3">
      <x v="3795"/>
      <x v="8"/>
    </i>
    <i r="3">
      <x v="3796"/>
      <x v="8"/>
    </i>
    <i r="3">
      <x v="3797"/>
      <x v="8"/>
    </i>
    <i r="2">
      <x v="33"/>
      <x v="242"/>
      <x v="17"/>
    </i>
    <i r="3">
      <x v="974"/>
      <x v="17"/>
    </i>
    <i r="2">
      <x v="43"/>
      <x v="224"/>
      <x v="6"/>
    </i>
    <i r="3">
      <x v="379"/>
      <x v="17"/>
    </i>
    <i r="3">
      <x v="479"/>
      <x v="17"/>
    </i>
    <i r="3">
      <x v="850"/>
      <x v="17"/>
    </i>
    <i r="3">
      <x v="870"/>
      <x v="3"/>
    </i>
    <i r="3">
      <x v="920"/>
      <x v="3"/>
    </i>
    <i r="3">
      <x v="1219"/>
      <x v="17"/>
    </i>
    <i r="3">
      <x v="1255"/>
      <x v="3"/>
    </i>
    <i r="3">
      <x v="1683"/>
      <x v="17"/>
    </i>
    <i r="3">
      <x v="4083"/>
      <x v="6"/>
    </i>
    <i r="3">
      <x v="4443"/>
      <x v="17"/>
    </i>
    <i r="3">
      <x v="4450"/>
      <x v="17"/>
    </i>
    <i r="3">
      <x v="4451"/>
      <x v="17"/>
    </i>
    <i r="3">
      <x v="4452"/>
      <x v="3"/>
    </i>
    <i r="3">
      <x v="4453"/>
      <x v="17"/>
    </i>
    <i r="2">
      <x v="69"/>
      <x v="592"/>
      <x v="5"/>
    </i>
    <i r="3">
      <x v="4407"/>
      <x v="9"/>
    </i>
    <i r="2">
      <x v="70"/>
      <x v="594"/>
      <x v="1"/>
    </i>
    <i r="3">
      <x v="810"/>
      <x v="17"/>
    </i>
    <i r="3">
      <x v="1224"/>
      <x v="1"/>
    </i>
    <i r="3">
      <x v="2717"/>
      <x v="5"/>
    </i>
    <i r="3">
      <x v="2718"/>
      <x v="13"/>
    </i>
    <i r="2">
      <x v="105"/>
      <x v="990"/>
      <x v="17"/>
    </i>
    <i r="3">
      <x v="993"/>
      <x v="17"/>
    </i>
    <i r="3">
      <x v="1608"/>
      <x v="17"/>
    </i>
    <i r="3">
      <x v="4419"/>
      <x v="17"/>
    </i>
    <i r="2">
      <x v="240"/>
      <x v="3594"/>
      <x v="17"/>
    </i>
    <i r="2">
      <x v="291"/>
      <x v="212"/>
      <x v="17"/>
    </i>
    <i r="3">
      <x v="4292"/>
      <x v="17"/>
    </i>
    <i t="default" r="1">
      <x v="425"/>
    </i>
    <i r="1">
      <x v="426"/>
      <x v="45"/>
      <x v="4415"/>
      <x v="8"/>
    </i>
    <i r="3">
      <x v="4416"/>
      <x v="8"/>
    </i>
    <i t="default" r="1">
      <x v="426"/>
    </i>
    <i r="1">
      <x v="427"/>
      <x v="105"/>
      <x v="990"/>
      <x v="17"/>
    </i>
    <i r="3">
      <x v="993"/>
      <x v="17"/>
    </i>
    <i r="3">
      <x v="996"/>
      <x v="17"/>
    </i>
    <i r="3">
      <x v="998"/>
      <x v="17"/>
    </i>
    <i r="3">
      <x v="1002"/>
      <x v="17"/>
    </i>
    <i r="3">
      <x v="1003"/>
      <x v="17"/>
    </i>
    <i r="3">
      <x v="1608"/>
      <x v="17"/>
    </i>
    <i r="3">
      <x v="4419"/>
      <x v="17"/>
    </i>
    <i r="2">
      <x v="241"/>
      <x v="4425"/>
      <x v="14"/>
    </i>
    <i r="2">
      <x v="291"/>
      <x v="212"/>
      <x v="17"/>
    </i>
    <i r="3">
      <x v="4420"/>
      <x v="17"/>
    </i>
    <i r="3">
      <x v="4421"/>
      <x v="17"/>
    </i>
    <i r="3">
      <x v="4422"/>
      <x v="17"/>
    </i>
    <i t="default" r="1">
      <x v="427"/>
    </i>
    <i r="1">
      <x v="428"/>
      <x v="241"/>
      <x v="165"/>
      <x v="17"/>
    </i>
    <i r="3">
      <x v="4410"/>
      <x v="17"/>
    </i>
    <i r="3">
      <x v="4411"/>
      <x v="17"/>
    </i>
    <i r="3">
      <x v="4459"/>
      <x v="17"/>
    </i>
    <i r="3">
      <x v="4460"/>
      <x v="17"/>
    </i>
    <i t="default" r="1">
      <x v="428"/>
    </i>
    <i r="1">
      <x v="432"/>
      <x v="291"/>
      <x v="3639"/>
      <x v="17"/>
    </i>
    <i r="3">
      <x v="4292"/>
      <x v="17"/>
    </i>
    <i r="3">
      <x v="4406"/>
      <x v="17"/>
    </i>
    <i r="3">
      <x v="4420"/>
      <x v="17"/>
    </i>
    <i r="3">
      <x v="4421"/>
      <x v="17"/>
    </i>
    <i r="3">
      <x v="4422"/>
      <x v="17"/>
    </i>
    <i t="default" r="1">
      <x v="432"/>
    </i>
    <i r="1">
      <x v="434"/>
      <x v="12"/>
      <x v="30"/>
      <x v="17"/>
    </i>
    <i r="3">
      <x v="32"/>
      <x v="17"/>
    </i>
    <i r="3">
      <x v="41"/>
      <x v="17"/>
    </i>
    <i r="3">
      <x v="57"/>
      <x v="8"/>
    </i>
    <i r="3">
      <x v="164"/>
      <x v="17"/>
    </i>
    <i r="3">
      <x v="879"/>
      <x v="17"/>
    </i>
    <i r="3">
      <x v="1965"/>
      <x v="17"/>
    </i>
    <i r="3">
      <x v="1968"/>
      <x v="17"/>
    </i>
    <i r="3">
      <x v="2997"/>
      <x v="17"/>
    </i>
    <i r="3">
      <x v="3506"/>
      <x v="17"/>
    </i>
    <i r="3">
      <x v="3552"/>
      <x v="17"/>
    </i>
    <i r="3">
      <x v="3826"/>
      <x v="17"/>
    </i>
    <i r="3">
      <x v="4487"/>
      <x v="17"/>
    </i>
    <i r="3">
      <x v="4488"/>
      <x v="17"/>
    </i>
    <i r="2">
      <x v="241"/>
      <x v="4481"/>
      <x v="17"/>
    </i>
    <i r="3">
      <x v="4485"/>
      <x v="17"/>
    </i>
    <i r="3">
      <x v="4486"/>
      <x v="17"/>
    </i>
    <i t="default" r="1">
      <x v="434"/>
    </i>
    <i r="1">
      <x v="435"/>
      <x v="82"/>
      <x v="4484"/>
      <x v="17"/>
    </i>
    <i r="2">
      <x v="241"/>
      <x v="4490"/>
      <x v="17"/>
    </i>
    <i t="default" r="1">
      <x v="435"/>
    </i>
    <i r="1">
      <x v="437"/>
      <x v="240"/>
      <x v="3594"/>
      <x v="17"/>
    </i>
    <i t="default" r="1">
      <x v="437"/>
    </i>
    <i r="1">
      <x v="439"/>
      <x v="17"/>
      <x v="461"/>
      <x v="3"/>
    </i>
    <i r="3">
      <x v="524"/>
      <x v="3"/>
    </i>
    <i r="3">
      <x v="669"/>
      <x v="6"/>
    </i>
    <i r="3">
      <x v="897"/>
      <x v="3"/>
    </i>
    <i r="3">
      <x v="1658"/>
      <x v="5"/>
    </i>
    <i r="3">
      <x v="2433"/>
      <x v="17"/>
    </i>
    <i r="3">
      <x v="3836"/>
      <x v="3"/>
    </i>
    <i r="2">
      <x v="19"/>
      <x v="2958"/>
      <x v="17"/>
    </i>
    <i r="3">
      <x v="3586"/>
      <x v="17"/>
    </i>
    <i r="3">
      <x v="4526"/>
      <x v="5"/>
    </i>
    <i r="3">
      <x v="4527"/>
      <x v="17"/>
    </i>
    <i r="2">
      <x v="241"/>
      <x v="4522"/>
      <x v="17"/>
    </i>
    <i r="3">
      <x v="4523"/>
      <x v="17"/>
    </i>
    <i r="3">
      <x v="4524"/>
      <x v="17"/>
    </i>
    <i r="3">
      <x v="4525"/>
      <x v="17"/>
    </i>
    <i t="default" r="1">
      <x v="439"/>
    </i>
    <i r="1">
      <x v="440"/>
      <x v="30"/>
      <x v="4516"/>
      <x v="17"/>
    </i>
    <i t="default" r="1">
      <x v="440"/>
    </i>
    <i r="1">
      <x v="441"/>
      <x v="4"/>
      <x v="106"/>
      <x v="14"/>
    </i>
    <i r="3">
      <x v="108"/>
      <x v="14"/>
    </i>
    <i r="3">
      <x v="486"/>
      <x v="8"/>
    </i>
    <i r="3">
      <x v="489"/>
      <x v="14"/>
    </i>
    <i r="3">
      <x v="542"/>
      <x v="17"/>
    </i>
    <i r="3">
      <x v="544"/>
      <x v="17"/>
    </i>
    <i r="3">
      <x v="547"/>
      <x v="14"/>
    </i>
    <i r="3">
      <x v="1866"/>
      <x v="17"/>
    </i>
    <i r="3">
      <x v="2479"/>
      <x v="14"/>
    </i>
    <i r="3">
      <x v="4529"/>
      <x v="17"/>
    </i>
    <i r="2">
      <x v="17"/>
      <x v="524"/>
      <x v="3"/>
    </i>
    <i r="3">
      <x v="655"/>
      <x v="3"/>
    </i>
    <i r="3">
      <x v="668"/>
      <x v="3"/>
    </i>
    <i t="default" r="1">
      <x v="441"/>
    </i>
    <i r="1">
      <x v="442"/>
      <x v="171"/>
      <x v="4528"/>
      <x v="17"/>
    </i>
    <i r="2">
      <x v="298"/>
      <x v="165"/>
      <x v="17"/>
    </i>
    <i r="3">
      <x v="4579"/>
      <x v="17"/>
    </i>
    <i r="3">
      <x v="4580"/>
      <x v="17"/>
    </i>
    <i r="3">
      <x v="4581"/>
      <x v="17"/>
    </i>
    <i t="default" r="1">
      <x v="442"/>
    </i>
    <i r="1">
      <x v="443"/>
      <x v="296"/>
      <x v="4532"/>
      <x v="17"/>
    </i>
    <i r="3">
      <x v="4533"/>
      <x v="17"/>
    </i>
    <i t="default" r="1">
      <x v="443"/>
    </i>
    <i r="1">
      <x v="444"/>
      <x v="295"/>
      <x v="212"/>
      <x v="17"/>
    </i>
    <i r="3">
      <x v="4530"/>
      <x v="9"/>
    </i>
    <i r="3">
      <x v="4531"/>
      <x v="17"/>
    </i>
    <i r="2">
      <x v="297"/>
      <x v="4568"/>
      <x v="17"/>
    </i>
    <i r="3">
      <x v="4569"/>
      <x v="17"/>
    </i>
    <i r="3">
      <x v="4570"/>
      <x v="17"/>
    </i>
    <i r="3">
      <x v="4571"/>
      <x v="17"/>
    </i>
    <i r="3">
      <x v="4572"/>
      <x v="17"/>
    </i>
    <i r="3">
      <x v="4573"/>
      <x v="17"/>
    </i>
    <i t="default" r="1">
      <x v="444"/>
    </i>
    <i r="1">
      <x v="445"/>
      <x v="30"/>
      <x v="531"/>
      <x v="5"/>
    </i>
    <i r="3">
      <x v="602"/>
      <x v="5"/>
    </i>
    <i r="3">
      <x v="3145"/>
      <x v="5"/>
    </i>
    <i r="3">
      <x v="3184"/>
      <x v="5"/>
    </i>
    <i r="3">
      <x v="4576"/>
      <x v="17"/>
    </i>
    <i r="3">
      <x v="4577"/>
      <x v="17"/>
    </i>
    <i r="2">
      <x v="43"/>
      <x v="697"/>
      <x v="3"/>
    </i>
    <i r="2">
      <x v="300"/>
      <x v="3594"/>
      <x v="17"/>
    </i>
    <i t="default" r="1">
      <x v="445"/>
    </i>
    <i r="1">
      <x v="446"/>
      <x v="4"/>
      <x v="728"/>
      <x v="17"/>
    </i>
    <i r="3">
      <x v="729"/>
      <x v="17"/>
    </i>
    <i r="3">
      <x v="1688"/>
      <x v="17"/>
    </i>
    <i r="3">
      <x v="1689"/>
      <x v="17"/>
    </i>
    <i r="3">
      <x v="4544"/>
      <x v="17"/>
    </i>
    <i r="3">
      <x v="4546"/>
      <x v="1"/>
    </i>
    <i r="3">
      <x v="4547"/>
      <x v="17"/>
    </i>
    <i r="3">
      <x v="4574"/>
      <x v="1"/>
    </i>
    <i r="2">
      <x v="90"/>
      <x v="212"/>
      <x v="17"/>
    </i>
    <i r="3">
      <x v="4561"/>
      <x v="17"/>
    </i>
    <i r="3">
      <x v="4562"/>
      <x v="17"/>
    </i>
    <i r="3">
      <x v="4563"/>
      <x v="17"/>
    </i>
    <i r="3">
      <x v="4564"/>
      <x v="17"/>
    </i>
    <i r="3">
      <x v="4565"/>
      <x v="17"/>
    </i>
    <i r="3">
      <x v="4566"/>
      <x v="17"/>
    </i>
    <i r="3">
      <x v="4567"/>
      <x v="17"/>
    </i>
    <i r="3">
      <x v="4575"/>
      <x v="1"/>
    </i>
    <i t="default" r="1">
      <x v="446"/>
    </i>
    <i r="1">
      <x v="448"/>
      <x v="17"/>
      <x v="524"/>
      <x v="17"/>
    </i>
    <i r="3">
      <x v="897"/>
      <x v="17"/>
    </i>
    <i r="3">
      <x v="2905"/>
      <x v="17"/>
    </i>
    <i r="3">
      <x v="3836"/>
      <x v="17"/>
    </i>
    <i r="3">
      <x v="4584"/>
      <x v="17"/>
    </i>
    <i t="default" r="1">
      <x v="448"/>
    </i>
    <i r="1">
      <x v="449"/>
      <x v="110"/>
      <x v="4593"/>
      <x v="11"/>
    </i>
    <i r="2">
      <x v="241"/>
      <x v="3995"/>
      <x v="15"/>
    </i>
    <i r="3">
      <x v="4592"/>
      <x v="17"/>
    </i>
    <i r="2">
      <x v="300"/>
      <x v="3594"/>
      <x v="19"/>
    </i>
    <i t="default" r="1">
      <x v="449"/>
    </i>
    <i r="1">
      <x v="450"/>
      <x v="43"/>
      <x v="25"/>
      <x v="17"/>
    </i>
    <i r="3">
      <x v="224"/>
      <x v="6"/>
    </i>
    <i r="3">
      <x v="1220"/>
      <x v="17"/>
    </i>
    <i r="3">
      <x v="1229"/>
      <x/>
    </i>
    <i r="2">
      <x v="55"/>
      <x v="3912"/>
      <x v="14"/>
    </i>
    <i r="3">
      <x v="3913"/>
      <x v="14"/>
    </i>
    <i r="3">
      <x v="4025"/>
      <x v="14"/>
    </i>
    <i r="3">
      <x v="4591"/>
      <x v="14"/>
    </i>
    <i t="default" r="1">
      <x v="450"/>
    </i>
    <i r="1">
      <x v="453"/>
      <x v="7"/>
      <x v="4623"/>
      <x v="17"/>
    </i>
    <i r="3">
      <x v="4624"/>
      <x v="13"/>
    </i>
    <i r="3">
      <x v="4625"/>
      <x v="17"/>
    </i>
    <i r="3">
      <x v="4626"/>
      <x v="17"/>
    </i>
    <i r="3">
      <x v="4627"/>
      <x v="17"/>
    </i>
    <i r="3">
      <x v="4628"/>
      <x v="17"/>
    </i>
    <i r="3">
      <x v="4629"/>
      <x v="17"/>
    </i>
    <i r="3">
      <x v="4630"/>
      <x v="17"/>
    </i>
    <i r="3">
      <x v="4631"/>
      <x v="17"/>
    </i>
    <i r="3">
      <x v="4632"/>
      <x v="11"/>
    </i>
    <i r="3">
      <x v="4633"/>
      <x v="17"/>
    </i>
    <i r="3">
      <x v="4634"/>
      <x v="17"/>
    </i>
    <i r="2">
      <x v="30"/>
      <x v="532"/>
      <x v="17"/>
    </i>
    <i r="3">
      <x v="4002"/>
      <x v="17"/>
    </i>
    <i r="3">
      <x v="4639"/>
      <x v="17"/>
    </i>
    <i r="3">
      <x v="4640"/>
      <x v="17"/>
    </i>
    <i r="3">
      <x v="4641"/>
      <x v="17"/>
    </i>
    <i r="3">
      <x v="4642"/>
      <x v="17"/>
    </i>
    <i r="3">
      <x v="4643"/>
      <x v="17"/>
    </i>
    <i r="3">
      <x v="4644"/>
      <x v="17"/>
    </i>
    <i r="3">
      <x v="4645"/>
      <x v="17"/>
    </i>
    <i r="3">
      <x v="4646"/>
      <x v="17"/>
    </i>
    <i t="default" r="1">
      <x v="453"/>
    </i>
    <i r="1">
      <x v="454"/>
      <x v="33"/>
      <x v="1085"/>
      <x v="17"/>
    </i>
    <i r="3">
      <x v="4635"/>
      <x v="17"/>
    </i>
    <i r="3">
      <x v="4636"/>
      <x v="17"/>
    </i>
    <i r="3">
      <x v="4637"/>
      <x v="17"/>
    </i>
    <i r="3">
      <x v="4638"/>
      <x v="17"/>
    </i>
    <i t="default" r="1">
      <x v="454"/>
    </i>
    <i r="1">
      <x v="455"/>
      <x v="4"/>
      <x v="4647"/>
      <x v="17"/>
    </i>
    <i r="2">
      <x v="291"/>
      <x v="3639"/>
      <x v="17"/>
    </i>
    <i r="3">
      <x v="4406"/>
      <x v="17"/>
    </i>
    <i r="3">
      <x v="4420"/>
      <x v="17"/>
    </i>
    <i r="3">
      <x v="4421"/>
      <x v="17"/>
    </i>
    <i r="3">
      <x v="4422"/>
      <x v="17"/>
    </i>
    <i t="default" r="1">
      <x v="455"/>
    </i>
    <i r="1">
      <x v="456"/>
      <x v="39"/>
      <x v="3271"/>
      <x/>
    </i>
    <i t="default" r="1">
      <x v="456"/>
    </i>
    <i r="1">
      <x v="457"/>
      <x v="5"/>
      <x v="263"/>
      <x v="5"/>
    </i>
    <i r="3">
      <x v="4661"/>
      <x v="17"/>
    </i>
    <i t="default" r="1">
      <x v="457"/>
    </i>
    <i r="1">
      <x v="459"/>
      <x v="291"/>
      <x v="4292"/>
      <x v="17"/>
    </i>
    <i t="default" r="1">
      <x v="459"/>
    </i>
    <i r="1">
      <x v="460"/>
      <x v="43"/>
      <x v="481"/>
      <x v="17"/>
    </i>
    <i r="3">
      <x v="638"/>
      <x v="17"/>
    </i>
    <i r="3">
      <x v="915"/>
      <x v="17"/>
    </i>
    <i r="3">
      <x v="920"/>
      <x v="17"/>
    </i>
    <i r="3">
      <x v="2249"/>
      <x v="17"/>
    </i>
    <i r="3">
      <x v="4356"/>
      <x v="17"/>
    </i>
    <i r="3">
      <x v="4660"/>
      <x v="17"/>
    </i>
    <i t="default" r="1">
      <x v="460"/>
    </i>
    <i r="1">
      <x v="462"/>
      <x v="241"/>
      <x v="3995"/>
      <x v="17"/>
    </i>
    <i r="3">
      <x v="4668"/>
      <x v="17"/>
    </i>
    <i r="2">
      <x v="300"/>
      <x v="3594"/>
      <x v="17"/>
    </i>
    <i t="default" r="1">
      <x v="462"/>
    </i>
    <i r="1">
      <x v="463"/>
      <x v="120"/>
      <x v="3905"/>
      <x v="17"/>
    </i>
    <i r="2">
      <x v="303"/>
      <x v="4678"/>
      <x v="17"/>
    </i>
    <i t="default" r="1">
      <x v="463"/>
    </i>
    <i r="1">
      <x v="464"/>
      <x v="7"/>
      <x v="3316"/>
      <x v="17"/>
    </i>
    <i r="2">
      <x v="300"/>
      <x v="3594"/>
      <x v="17"/>
    </i>
    <i r="2">
      <x v="302"/>
      <x v="4673"/>
      <x v="17"/>
    </i>
    <i t="default" r="1">
      <x v="464"/>
    </i>
    <i r="1">
      <x v="466"/>
      <x v="17"/>
      <x v="897"/>
      <x v="3"/>
    </i>
    <i r="3">
      <x v="4679"/>
      <x v="3"/>
    </i>
    <i r="2">
      <x v="33"/>
      <x v="3493"/>
      <x v="1"/>
    </i>
    <i r="2">
      <x v="120"/>
      <x v="3905"/>
      <x v="17"/>
    </i>
    <i t="default" r="1">
      <x v="466"/>
    </i>
    <i r="1">
      <x v="467"/>
      <x v="30"/>
      <x v="4516"/>
      <x v="17"/>
    </i>
    <i r="2">
      <x v="122"/>
      <x v="4702"/>
      <x v="17"/>
    </i>
    <i t="default" r="1">
      <x v="467"/>
    </i>
    <i r="1">
      <x v="468"/>
      <x v="304"/>
      <x v="530"/>
      <x v="17"/>
    </i>
    <i r="3">
      <x v="4703"/>
      <x v="10"/>
    </i>
    <i t="default" r="1">
      <x v="468"/>
    </i>
    <i r="1">
      <x v="469"/>
      <x v="290"/>
      <x v="3602"/>
      <x v="8"/>
    </i>
    <i t="default" r="1">
      <x v="469"/>
    </i>
    <i r="1">
      <x v="470"/>
      <x v="5"/>
      <x v="263"/>
      <x v="5"/>
    </i>
    <i r="3">
      <x v="4705"/>
      <x v="17"/>
    </i>
    <i r="3">
      <x v="4706"/>
      <x v="17"/>
    </i>
    <i r="2">
      <x v="228"/>
      <x v="3509"/>
      <x v="17"/>
    </i>
    <i t="default" r="1">
      <x v="470"/>
    </i>
    <i r="1">
      <x v="471"/>
      <x v="43"/>
      <x v="697"/>
      <x v="3"/>
    </i>
    <i t="default" r="1">
      <x v="471"/>
    </i>
    <i r="1">
      <x v="473"/>
      <x v="19"/>
      <x v="4712"/>
      <x v="17"/>
    </i>
    <i r="2">
      <x v="43"/>
      <x v="25"/>
      <x v="17"/>
    </i>
    <i r="3">
      <x v="479"/>
      <x v="17"/>
    </i>
    <i r="3">
      <x v="916"/>
      <x v="3"/>
    </i>
    <i r="3">
      <x v="1605"/>
      <x v="17"/>
    </i>
    <i r="3">
      <x v="4708"/>
      <x v="6"/>
    </i>
    <i r="2">
      <x v="300"/>
      <x v="3594"/>
      <x v="17"/>
    </i>
    <i t="default" r="1">
      <x v="473"/>
    </i>
    <i r="1">
      <x v="482"/>
      <x v="5"/>
      <x v="263"/>
      <x v="5"/>
    </i>
    <i r="3">
      <x v="4753"/>
      <x v="17"/>
    </i>
    <i t="default" r="1">
      <x v="482"/>
    </i>
    <i r="1">
      <x v="483"/>
      <x v="302"/>
      <x v="4754"/>
      <x v="17"/>
    </i>
    <i t="default" r="1">
      <x v="483"/>
    </i>
    <i r="1">
      <x v="498"/>
      <x v="12"/>
      <x v="4740"/>
      <x v="17"/>
    </i>
    <i r="3">
      <x v="4744"/>
      <x v="17"/>
    </i>
    <i r="3">
      <x v="4864"/>
      <x v="17"/>
    </i>
    <i r="2">
      <x v="17"/>
      <x v="1095"/>
      <x v="3"/>
    </i>
    <i r="3">
      <x v="1646"/>
      <x v="17"/>
    </i>
    <i r="3">
      <x v="4859"/>
      <x v="3"/>
    </i>
    <i r="3">
      <x v="4860"/>
      <x v="3"/>
    </i>
    <i r="2">
      <x v="305"/>
      <x v="4713"/>
      <x v="17"/>
    </i>
    <i r="3">
      <x v="4714"/>
      <x v="17"/>
    </i>
    <i r="3">
      <x v="4715"/>
      <x v="17"/>
    </i>
    <i r="3">
      <x v="4716"/>
      <x v="17"/>
    </i>
    <i r="3">
      <x v="4717"/>
      <x v="17"/>
    </i>
    <i r="3">
      <x v="4719"/>
      <x v="17"/>
    </i>
    <i r="3">
      <x v="4720"/>
      <x v="17"/>
    </i>
    <i r="3">
      <x v="4721"/>
      <x v="17"/>
    </i>
    <i r="3">
      <x v="4722"/>
      <x v="17"/>
    </i>
    <i r="3">
      <x v="4723"/>
      <x v="17"/>
    </i>
    <i r="3">
      <x v="4724"/>
      <x v="17"/>
    </i>
    <i r="3">
      <x v="4725"/>
      <x v="17"/>
    </i>
    <i r="3">
      <x v="4729"/>
      <x v="17"/>
    </i>
    <i r="3">
      <x v="4731"/>
      <x v="17"/>
    </i>
    <i r="3">
      <x v="4732"/>
      <x v="17"/>
    </i>
    <i r="3">
      <x v="4733"/>
      <x v="17"/>
    </i>
    <i r="3">
      <x v="4734"/>
      <x v="17"/>
    </i>
    <i r="3">
      <x v="4736"/>
      <x v="17"/>
    </i>
    <i r="3">
      <x v="4850"/>
      <x v="17"/>
    </i>
    <i r="3">
      <x v="4851"/>
      <x v="17"/>
    </i>
    <i r="3">
      <x v="4852"/>
      <x v="17"/>
    </i>
    <i r="3">
      <x v="4853"/>
      <x v="17"/>
    </i>
    <i r="3">
      <x v="4854"/>
      <x v="17"/>
    </i>
    <i r="3">
      <x v="4855"/>
      <x v="17"/>
    </i>
    <i r="3">
      <x v="4856"/>
      <x v="17"/>
    </i>
    <i r="3">
      <x v="4857"/>
      <x v="17"/>
    </i>
    <i r="3">
      <x v="4858"/>
      <x v="17"/>
    </i>
    <i t="default" r="1">
      <x v="498"/>
    </i>
    <i r="1">
      <x v="501"/>
      <x v="19"/>
      <x v="1558"/>
      <x v="17"/>
    </i>
    <i r="3">
      <x v="2957"/>
      <x v="17"/>
    </i>
    <i r="3">
      <x v="3201"/>
      <x v="17"/>
    </i>
    <i t="default" r="1">
      <x v="501"/>
    </i>
    <i t="default">
      <x v="146"/>
    </i>
    <i>
      <x v="147"/>
      <x v="465"/>
      <x v="55"/>
      <x v="4674"/>
      <x v="17"/>
    </i>
    <i t="default" r="1">
      <x v="465"/>
    </i>
    <i r="1">
      <x v="466"/>
      <x v="55"/>
      <x v="4674"/>
      <x v="17"/>
    </i>
    <i r="2">
      <x v="82"/>
      <x v="4684"/>
      <x v="17"/>
    </i>
    <i r="3">
      <x v="4685"/>
      <x v="17"/>
    </i>
    <i r="3">
      <x v="4686"/>
      <x v="17"/>
    </i>
    <i r="3">
      <x v="4687"/>
      <x v="17"/>
    </i>
    <i r="3">
      <x v="4688"/>
      <x v="17"/>
    </i>
    <i t="default" r="1">
      <x v="466"/>
    </i>
    <i r="1">
      <x v="469"/>
      <x v="55"/>
      <x v="4674"/>
      <x v="17"/>
    </i>
    <i t="default" r="1">
      <x v="469"/>
    </i>
    <i t="default">
      <x v="147"/>
    </i>
    <i>
      <x v="148"/>
      <x v="473"/>
      <x v="30"/>
      <x v="3144"/>
      <x v="5"/>
    </i>
    <i t="default" r="1">
      <x v="473"/>
    </i>
    <i t="default">
      <x v="148"/>
    </i>
    <i>
      <x v="149"/>
      <x v="474"/>
      <x v="43"/>
      <x v="2456"/>
      <x v="17"/>
    </i>
    <i r="3">
      <x v="4699"/>
      <x v="17"/>
    </i>
    <i r="2">
      <x v="305"/>
      <x v="4713"/>
      <x v="17"/>
    </i>
    <i r="3">
      <x v="4714"/>
      <x v="17"/>
    </i>
    <i r="3">
      <x v="4715"/>
      <x v="17"/>
    </i>
    <i r="3">
      <x v="4716"/>
      <x v="17"/>
    </i>
    <i r="3">
      <x v="4717"/>
      <x v="17"/>
    </i>
    <i r="3">
      <x v="4718"/>
      <x v="17"/>
    </i>
    <i r="3">
      <x v="4719"/>
      <x v="17"/>
    </i>
    <i r="3">
      <x v="4720"/>
      <x v="17"/>
    </i>
    <i r="3">
      <x v="4721"/>
      <x v="17"/>
    </i>
    <i r="3">
      <x v="4722"/>
      <x v="17"/>
    </i>
    <i r="3">
      <x v="4723"/>
      <x v="17"/>
    </i>
    <i r="3">
      <x v="4724"/>
      <x v="17"/>
    </i>
    <i r="3">
      <x v="4725"/>
      <x v="17"/>
    </i>
    <i r="3">
      <x v="4726"/>
      <x v="17"/>
    </i>
    <i r="3">
      <x v="4727"/>
      <x v="17"/>
    </i>
    <i r="3">
      <x v="4728"/>
      <x v="17"/>
    </i>
    <i r="3">
      <x v="4729"/>
      <x v="17"/>
    </i>
    <i r="3">
      <x v="4730"/>
      <x v="17"/>
    </i>
    <i r="3">
      <x v="4731"/>
      <x v="17"/>
    </i>
    <i r="3">
      <x v="4732"/>
      <x v="17"/>
    </i>
    <i r="3">
      <x v="4733"/>
      <x v="17"/>
    </i>
    <i r="3">
      <x v="4734"/>
      <x v="17"/>
    </i>
    <i r="3">
      <x v="4735"/>
      <x v="17"/>
    </i>
    <i r="3">
      <x v="4736"/>
      <x v="17"/>
    </i>
    <i t="default" r="1">
      <x v="474"/>
    </i>
    <i r="1">
      <x v="475"/>
      <x v="12"/>
      <x v="2177"/>
      <x v="17"/>
    </i>
    <i r="3">
      <x v="2178"/>
      <x v="17"/>
    </i>
    <i r="3">
      <x v="2179"/>
      <x v="17"/>
    </i>
    <i r="3">
      <x v="4738"/>
      <x v="17"/>
    </i>
    <i r="3">
      <x v="4739"/>
      <x v="17"/>
    </i>
    <i r="3">
      <x v="4740"/>
      <x v="17"/>
    </i>
    <i r="3">
      <x v="4741"/>
      <x v="17"/>
    </i>
    <i r="3">
      <x v="4742"/>
      <x v="17"/>
    </i>
    <i r="3">
      <x v="4743"/>
      <x v="17"/>
    </i>
    <i r="3">
      <x v="4744"/>
      <x v="17"/>
    </i>
    <i t="default" r="1">
      <x v="475"/>
    </i>
    <i r="1">
      <x v="476"/>
      <x v="19"/>
      <x v="1117"/>
      <x v="17"/>
    </i>
    <i r="3">
      <x v="4737"/>
      <x v="15"/>
    </i>
    <i t="default" r="1">
      <x v="476"/>
    </i>
    <i r="1">
      <x v="477"/>
      <x v="200"/>
      <x v="212"/>
      <x v="17"/>
    </i>
    <i r="3">
      <x v="3089"/>
      <x v="17"/>
    </i>
    <i r="3">
      <x v="3133"/>
      <x v="17"/>
    </i>
    <i t="default" r="1">
      <x v="477"/>
    </i>
    <i r="1">
      <x v="479"/>
      <x v="19"/>
      <x v="1117"/>
      <x v="17"/>
    </i>
    <i t="default" r="1">
      <x v="479"/>
    </i>
    <i r="1">
      <x v="480"/>
      <x v="268"/>
      <x v="3594"/>
      <x v="17"/>
    </i>
    <i t="default" r="1">
      <x v="480"/>
    </i>
    <i r="1">
      <x v="484"/>
      <x v="4"/>
      <x v="4761"/>
      <x v="17"/>
    </i>
    <i r="2">
      <x v="43"/>
      <x v="914"/>
      <x v="3"/>
    </i>
    <i r="3">
      <x v="917"/>
      <x v="3"/>
    </i>
    <i r="3">
      <x v="1892"/>
      <x v="3"/>
    </i>
    <i r="2">
      <x v="55"/>
      <x v="878"/>
      <x v="17"/>
    </i>
    <i r="3">
      <x v="3561"/>
      <x v="17"/>
    </i>
    <i r="3">
      <x v="3567"/>
      <x v="17"/>
    </i>
    <i r="3">
      <x v="4028"/>
      <x v="17"/>
    </i>
    <i r="3">
      <x v="4755"/>
      <x v="17"/>
    </i>
    <i r="3">
      <x v="4756"/>
      <x v="17"/>
    </i>
    <i t="default" r="1">
      <x v="484"/>
    </i>
    <i r="1">
      <x v="487"/>
      <x v="215"/>
      <x v="3594"/>
      <x v="17"/>
    </i>
    <i t="default" r="1">
      <x v="487"/>
    </i>
    <i t="default">
      <x v="149"/>
    </i>
    <i>
      <x v="150"/>
      <x v="489"/>
      <x v="17"/>
      <x v="4779"/>
      <x v="3"/>
    </i>
    <i t="default" r="1">
      <x v="489"/>
    </i>
    <i r="1">
      <x v="490"/>
      <x v="30"/>
      <x v="158"/>
      <x v="17"/>
    </i>
    <i r="3">
      <x v="3022"/>
      <x v="17"/>
    </i>
    <i r="3">
      <x v="3619"/>
      <x v="17"/>
    </i>
    <i t="default" r="1">
      <x v="490"/>
    </i>
    <i r="1">
      <x v="491"/>
      <x v="7"/>
      <x v="4624"/>
      <x v="17"/>
    </i>
    <i r="3">
      <x v="4629"/>
      <x v="17"/>
    </i>
    <i r="3">
      <x v="4630"/>
      <x v="17"/>
    </i>
    <i r="3">
      <x v="4632"/>
      <x v="17"/>
    </i>
    <i r="3">
      <x v="4633"/>
      <x v="17"/>
    </i>
    <i r="3">
      <x v="4767"/>
      <x v="17"/>
    </i>
    <i r="3">
      <x v="4768"/>
      <x v="17"/>
    </i>
    <i r="3">
      <x v="4769"/>
      <x v="17"/>
    </i>
    <i r="3">
      <x v="4770"/>
      <x v="17"/>
    </i>
    <i r="2">
      <x v="19"/>
      <x v="2147"/>
      <x v="17"/>
    </i>
    <i r="3">
      <x v="4771"/>
      <x v="17"/>
    </i>
    <i r="2">
      <x v="43"/>
      <x v="224"/>
      <x v="6"/>
    </i>
    <i t="default" r="1">
      <x v="491"/>
    </i>
    <i r="1">
      <x v="492"/>
      <x v="19"/>
      <x v="3365"/>
      <x v="17"/>
    </i>
    <i r="3">
      <x v="4782"/>
      <x v="17"/>
    </i>
    <i t="default" r="1">
      <x v="492"/>
    </i>
    <i r="1">
      <x v="494"/>
      <x v="306"/>
      <x v="4783"/>
      <x v="1"/>
    </i>
    <i t="default" r="1">
      <x v="494"/>
    </i>
    <i r="1">
      <x v="501"/>
      <x v="234"/>
      <x v="3406"/>
      <x v="15"/>
    </i>
    <i r="3">
      <x v="4114"/>
      <x v="8"/>
    </i>
    <i r="3">
      <x v="4841"/>
      <x v="8"/>
    </i>
    <i t="default" r="1">
      <x v="501"/>
    </i>
    <i r="1">
      <x v="510"/>
      <x v="226"/>
      <x v="3594"/>
      <x v="17"/>
    </i>
    <i t="default" r="1">
      <x v="510"/>
    </i>
    <i r="1">
      <x v="513"/>
      <x v="234"/>
      <x v="4114"/>
      <x v="8"/>
    </i>
    <i t="default" r="1">
      <x v="513"/>
    </i>
    <i r="1">
      <x v="516"/>
      <x v="313"/>
      <x v="3639"/>
      <x v="17"/>
    </i>
    <i t="default" r="1">
      <x v="516"/>
    </i>
    <i r="1">
      <x v="519"/>
      <x v="69"/>
      <x v="1421"/>
      <x v="9"/>
    </i>
    <i r="2">
      <x v="70"/>
      <x v="594"/>
      <x v="1"/>
    </i>
    <i r="3">
      <x v="810"/>
      <x v="17"/>
    </i>
    <i r="3">
      <x v="1224"/>
      <x v="1"/>
    </i>
    <i t="default" r="1">
      <x v="519"/>
    </i>
    <i t="default">
      <x v="150"/>
    </i>
    <i>
      <x v="151"/>
      <x v="489"/>
      <x v="17"/>
      <x v="461"/>
      <x v="3"/>
    </i>
    <i r="3">
      <x v="3583"/>
      <x v="3"/>
    </i>
    <i t="default" r="1">
      <x v="489"/>
    </i>
    <i r="1">
      <x v="492"/>
      <x v="19"/>
      <x v="2822"/>
      <x v="17"/>
    </i>
    <i r="3">
      <x v="3810"/>
      <x v="15"/>
    </i>
    <i r="3">
      <x v="4793"/>
      <x v="17"/>
    </i>
    <i r="3">
      <x v="4794"/>
      <x v="17"/>
    </i>
    <i r="3">
      <x v="4795"/>
      <x v="17"/>
    </i>
    <i r="3">
      <x v="4796"/>
      <x v="17"/>
    </i>
    <i r="3">
      <x v="4797"/>
      <x v="17"/>
    </i>
    <i r="3">
      <x v="4798"/>
      <x v="17"/>
    </i>
    <i t="default" r="1">
      <x v="492"/>
    </i>
    <i r="1">
      <x v="494"/>
      <x v="16"/>
      <x v="564"/>
      <x v="17"/>
    </i>
    <i r="3">
      <x v="4784"/>
      <x v="17"/>
    </i>
    <i r="3">
      <x v="4785"/>
      <x v="8"/>
    </i>
    <i r="2">
      <x v="87"/>
      <x v="3998"/>
      <x v="17"/>
    </i>
    <i t="default" r="1">
      <x v="494"/>
    </i>
    <i r="1">
      <x v="496"/>
      <x v="43"/>
      <x v="224"/>
      <x v="17"/>
    </i>
    <i r="3">
      <x v="478"/>
      <x v="17"/>
    </i>
    <i r="3">
      <x v="479"/>
      <x v="17"/>
    </i>
    <i r="3">
      <x v="850"/>
      <x v="17"/>
    </i>
    <i r="3">
      <x v="920"/>
      <x v="17"/>
    </i>
    <i r="3">
      <x v="921"/>
      <x v="17"/>
    </i>
    <i r="3">
      <x v="1229"/>
      <x v="17"/>
    </i>
    <i r="3">
      <x v="1987"/>
      <x v="17"/>
    </i>
    <i r="3">
      <x v="4792"/>
      <x v="17"/>
    </i>
    <i r="2">
      <x v="289"/>
      <x v="3594"/>
      <x v="17"/>
    </i>
    <i t="default" r="1">
      <x v="496"/>
    </i>
    <i r="1">
      <x v="497"/>
      <x v="4"/>
      <x v="84"/>
      <x v="17"/>
    </i>
    <i r="3">
      <x v="291"/>
      <x v="17"/>
    </i>
    <i r="3">
      <x v="325"/>
      <x v="17"/>
    </i>
    <i r="3">
      <x v="326"/>
      <x v="17"/>
    </i>
    <i r="3">
      <x v="1018"/>
      <x v="17"/>
    </i>
    <i r="3">
      <x v="1019"/>
      <x v="17"/>
    </i>
    <i r="3">
      <x v="1065"/>
      <x v="17"/>
    </i>
    <i r="3">
      <x v="1080"/>
      <x v="17"/>
    </i>
    <i r="3">
      <x v="1686"/>
      <x v="17"/>
    </i>
    <i r="3">
      <x v="1689"/>
      <x v="17"/>
    </i>
    <i r="3">
      <x v="1735"/>
      <x v="17"/>
    </i>
    <i r="3">
      <x v="2479"/>
      <x v="17"/>
    </i>
    <i r="3">
      <x v="4332"/>
      <x v="17"/>
    </i>
    <i r="3">
      <x v="4807"/>
      <x v="1"/>
    </i>
    <i r="3">
      <x v="4808"/>
      <x v="17"/>
    </i>
    <i r="3">
      <x v="4809"/>
      <x v="17"/>
    </i>
    <i r="3">
      <x v="4810"/>
      <x v="17"/>
    </i>
    <i r="3">
      <x v="4811"/>
      <x v="17"/>
    </i>
    <i r="3">
      <x v="4812"/>
      <x v="17"/>
    </i>
    <i r="3">
      <x v="4813"/>
      <x v="17"/>
    </i>
    <i r="3">
      <x v="4814"/>
      <x v="17"/>
    </i>
    <i r="3">
      <x v="4815"/>
      <x v="17"/>
    </i>
    <i t="default" r="1">
      <x v="497"/>
    </i>
    <i r="1">
      <x v="498"/>
      <x v="69"/>
      <x v="4799"/>
      <x v="8"/>
    </i>
    <i t="default" r="1">
      <x v="498"/>
    </i>
    <i r="1">
      <x v="499"/>
      <x v="30"/>
      <x v="131"/>
      <x v="17"/>
    </i>
    <i r="3">
      <x v="539"/>
      <x v="17"/>
    </i>
    <i r="3">
      <x v="1857"/>
      <x v="17"/>
    </i>
    <i r="3">
      <x v="2621"/>
      <x v="17"/>
    </i>
    <i r="3">
      <x v="2622"/>
      <x v="17"/>
    </i>
    <i r="3">
      <x v="2773"/>
      <x v="17"/>
    </i>
    <i r="3">
      <x v="3262"/>
      <x v="17"/>
    </i>
    <i r="3">
      <x v="3619"/>
      <x v="17"/>
    </i>
    <i r="3">
      <x v="4817"/>
      <x v="17"/>
    </i>
    <i r="3">
      <x v="4818"/>
      <x v="17"/>
    </i>
    <i t="default" r="1">
      <x v="499"/>
    </i>
    <i r="1">
      <x v="501"/>
      <x v="55"/>
      <x v="4674"/>
      <x v="17"/>
    </i>
    <i r="3">
      <x v="4869"/>
      <x v="17"/>
    </i>
    <i r="2">
      <x v="310"/>
      <x v="4867"/>
      <x v="17"/>
    </i>
    <i t="default" r="1">
      <x v="501"/>
    </i>
    <i r="1">
      <x v="502"/>
      <x v="16"/>
      <x v="4849"/>
      <x v="17"/>
    </i>
    <i r="2">
      <x v="30"/>
      <x v="279"/>
      <x v="5"/>
    </i>
    <i r="3">
      <x v="1856"/>
      <x v="5"/>
    </i>
    <i r="3">
      <x v="4868"/>
      <x v="13"/>
    </i>
    <i r="2">
      <x v="43"/>
      <x v="1229"/>
      <x v="6"/>
    </i>
    <i t="default" r="1">
      <x v="502"/>
    </i>
    <i r="1">
      <x v="503"/>
      <x v="234"/>
      <x v="564"/>
      <x v="15"/>
    </i>
    <i r="2">
      <x v="265"/>
      <x v="3960"/>
      <x v="17"/>
    </i>
    <i r="3">
      <x v="3962"/>
      <x v="17"/>
    </i>
    <i r="3">
      <x v="4861"/>
      <x v="17"/>
    </i>
    <i r="3">
      <x v="4862"/>
      <x v="17"/>
    </i>
    <i t="default" r="1">
      <x v="503"/>
    </i>
    <i r="1">
      <x v="507"/>
      <x v="19"/>
      <x v="4876"/>
      <x v="17"/>
    </i>
    <i r="3">
      <x v="4877"/>
      <x v="17"/>
    </i>
    <i r="2">
      <x v="55"/>
      <x v="2791"/>
      <x v="14"/>
    </i>
    <i t="default" r="1">
      <x v="507"/>
    </i>
    <i r="1">
      <x v="509"/>
      <x v="4"/>
      <x v="212"/>
      <x v="17"/>
    </i>
    <i r="3">
      <x v="290"/>
      <x v="17"/>
    </i>
    <i r="3">
      <x v="291"/>
      <x v="17"/>
    </i>
    <i r="3">
      <x v="3797"/>
      <x v="8"/>
    </i>
    <i r="3">
      <x v="3800"/>
      <x v="8"/>
    </i>
    <i r="3">
      <x v="4882"/>
      <x v="8"/>
    </i>
    <i r="3">
      <x v="4883"/>
      <x v="17"/>
    </i>
    <i t="default" r="1">
      <x v="509"/>
    </i>
    <i r="1">
      <x v="510"/>
      <x v="312"/>
      <x v="4884"/>
      <x v="9"/>
    </i>
    <i r="3">
      <x v="4885"/>
      <x v="8"/>
    </i>
    <i r="3">
      <x v="4886"/>
      <x v="8"/>
    </i>
    <i r="3">
      <x v="4887"/>
      <x v="17"/>
    </i>
    <i r="3">
      <x v="4888"/>
      <x v="8"/>
    </i>
    <i r="3">
      <x v="4889"/>
      <x v="17"/>
    </i>
    <i r="3">
      <x v="4890"/>
      <x v="17"/>
    </i>
    <i r="3">
      <x v="4891"/>
      <x v="17"/>
    </i>
    <i r="3">
      <x v="4892"/>
      <x v="17"/>
    </i>
    <i t="default" r="1">
      <x v="510"/>
    </i>
    <i r="1">
      <x v="511"/>
      <x v="5"/>
      <x v="263"/>
      <x v="5"/>
    </i>
    <i r="3">
      <x v="4893"/>
      <x v="17"/>
    </i>
    <i t="default" r="1">
      <x v="511"/>
    </i>
    <i r="1">
      <x v="513"/>
      <x v="15"/>
      <x v="165"/>
      <x v="17"/>
    </i>
    <i r="3">
      <x v="4895"/>
      <x v="17"/>
    </i>
    <i r="3">
      <x v="4896"/>
      <x v="17"/>
    </i>
    <i r="3">
      <x v="4897"/>
      <x v="17"/>
    </i>
    <i r="3">
      <x v="4898"/>
      <x v="17"/>
    </i>
    <i r="3">
      <x v="4899"/>
      <x v="17"/>
    </i>
    <i r="3">
      <x v="4900"/>
      <x v="17"/>
    </i>
    <i r="3">
      <x v="4901"/>
      <x v="17"/>
    </i>
    <i r="3">
      <x v="4902"/>
      <x v="17"/>
    </i>
    <i r="3">
      <x v="4903"/>
      <x v="17"/>
    </i>
    <i t="default" r="1">
      <x v="513"/>
    </i>
    <i r="1">
      <x v="518"/>
      <x v="19"/>
      <x v="1558"/>
      <x v="15"/>
    </i>
    <i r="3">
      <x v="3778"/>
      <x v="15"/>
    </i>
    <i r="3">
      <x v="4927"/>
      <x v="17"/>
    </i>
    <i r="2">
      <x v="43"/>
      <x v="224"/>
      <x v="6"/>
    </i>
    <i r="3">
      <x v="916"/>
      <x v="3"/>
    </i>
    <i t="default" r="1">
      <x v="518"/>
    </i>
    <i r="1">
      <x v="521"/>
      <x v="270"/>
      <x v="4929"/>
      <x v="6"/>
    </i>
    <i t="default" r="1">
      <x v="521"/>
    </i>
    <i t="default">
      <x v="151"/>
    </i>
    <i>
      <x v="152"/>
      <x v="499"/>
      <x v="4"/>
      <x v="107"/>
      <x v="8"/>
    </i>
    <i r="3">
      <x v="724"/>
      <x v="8"/>
    </i>
    <i r="3">
      <x v="739"/>
      <x v="17"/>
    </i>
    <i r="3">
      <x v="1276"/>
      <x v="17"/>
    </i>
    <i r="3">
      <x v="1280"/>
      <x v="8"/>
    </i>
    <i r="3">
      <x v="1802"/>
      <x v="8"/>
    </i>
    <i r="3">
      <x v="1912"/>
      <x v="17"/>
    </i>
    <i r="3">
      <x v="2237"/>
      <x v="17"/>
    </i>
    <i r="3">
      <x v="2388"/>
      <x v="17"/>
    </i>
    <i r="3">
      <x v="2577"/>
      <x v="1"/>
    </i>
    <i r="3">
      <x v="2738"/>
      <x v="17"/>
    </i>
    <i r="3">
      <x v="2981"/>
      <x v="17"/>
    </i>
    <i r="3">
      <x v="3842"/>
      <x v="14"/>
    </i>
    <i r="3">
      <x v="4020"/>
      <x v="14"/>
    </i>
    <i r="3">
      <x v="4021"/>
      <x v="14"/>
    </i>
    <i r="3">
      <x v="4539"/>
      <x v="17"/>
    </i>
    <i r="3">
      <x v="4819"/>
      <x v="8"/>
    </i>
    <i r="3">
      <x v="4820"/>
      <x v="8"/>
    </i>
    <i r="3">
      <x v="4821"/>
      <x v="17"/>
    </i>
    <i r="3">
      <x v="4822"/>
      <x v="8"/>
    </i>
    <i r="3">
      <x v="4823"/>
      <x v="17"/>
    </i>
    <i r="3">
      <x v="4824"/>
      <x v="17"/>
    </i>
    <i r="3">
      <x v="4825"/>
      <x v="17"/>
    </i>
    <i r="3">
      <x v="4826"/>
      <x v="17"/>
    </i>
    <i r="3">
      <x v="4827"/>
      <x v="8"/>
    </i>
    <i r="3">
      <x v="4828"/>
      <x v="8"/>
    </i>
    <i r="3">
      <x v="4829"/>
      <x v="17"/>
    </i>
    <i r="3">
      <x v="4830"/>
      <x v="8"/>
    </i>
    <i r="3">
      <x v="4831"/>
      <x v="8"/>
    </i>
    <i r="3">
      <x v="4832"/>
      <x v="17"/>
    </i>
    <i r="3">
      <x v="4833"/>
      <x v="17"/>
    </i>
    <i r="3">
      <x v="4834"/>
      <x v="8"/>
    </i>
    <i r="3">
      <x v="4835"/>
      <x v="17"/>
    </i>
    <i r="3">
      <x v="4836"/>
      <x v="17"/>
    </i>
    <i r="3">
      <x v="4837"/>
      <x v="17"/>
    </i>
    <i r="3">
      <x v="4838"/>
      <x v="17"/>
    </i>
    <i r="3">
      <x v="4840"/>
      <x v="17"/>
    </i>
    <i r="2">
      <x v="308"/>
      <x v="4839"/>
      <x v="17"/>
    </i>
    <i r="2">
      <x v="309"/>
      <x v="301"/>
      <x v="17"/>
    </i>
    <i r="3">
      <x v="4687"/>
      <x v="17"/>
    </i>
    <i r="3">
      <x v="4845"/>
      <x v="17"/>
    </i>
    <i r="3">
      <x v="4846"/>
      <x v="17"/>
    </i>
    <i r="3">
      <x v="4848"/>
      <x v="17"/>
    </i>
    <i t="default" r="1">
      <x v="499"/>
    </i>
    <i t="default">
      <x v="152"/>
    </i>
    <i>
      <x v="153"/>
      <x v="510"/>
      <x v="312"/>
      <x v="4884"/>
      <x v="9"/>
    </i>
    <i r="3">
      <x v="4885"/>
      <x v="8"/>
    </i>
    <i r="3">
      <x v="4886"/>
      <x v="8"/>
    </i>
    <i r="3">
      <x v="4887"/>
      <x v="17"/>
    </i>
    <i r="3">
      <x v="4888"/>
      <x v="8"/>
    </i>
    <i r="3">
      <x v="4889"/>
      <x v="17"/>
    </i>
    <i r="3">
      <x v="4890"/>
      <x v="17"/>
    </i>
    <i r="3">
      <x v="4891"/>
      <x v="17"/>
    </i>
    <i t="default" r="1">
      <x v="510"/>
    </i>
    <i t="default">
      <x v="153"/>
    </i>
    <i>
      <x v="154"/>
      <x v="516"/>
      <x v="19"/>
      <x v="231"/>
      <x v="17"/>
    </i>
    <i r="3">
      <x v="4918"/>
      <x v="17"/>
    </i>
    <i r="3">
      <x v="4919"/>
      <x v="17"/>
    </i>
    <i r="3">
      <x v="4920"/>
      <x v="17"/>
    </i>
    <i t="default" r="1">
      <x v="516"/>
    </i>
    <i r="1">
      <x v="517"/>
      <x v="19"/>
      <x v="4932"/>
      <x v="17"/>
    </i>
    <i r="3">
      <x v="4933"/>
      <x v="17"/>
    </i>
    <i r="3">
      <x v="4934"/>
      <x v="17"/>
    </i>
    <i r="3">
      <x v="4935"/>
      <x v="5"/>
    </i>
    <i r="3">
      <x v="4936"/>
      <x v="5"/>
    </i>
    <i t="default" r="1">
      <x v="517"/>
    </i>
    <i r="1">
      <x v="518"/>
      <x v="191"/>
      <x v="4037"/>
      <x v="17"/>
    </i>
    <i r="3">
      <x v="4039"/>
      <x v="5"/>
    </i>
    <i r="3">
      <x v="4040"/>
      <x v="5"/>
    </i>
    <i r="3">
      <x v="4805"/>
      <x v="17"/>
    </i>
    <i r="3">
      <x v="4921"/>
      <x v="17"/>
    </i>
    <i t="default" r="1">
      <x v="518"/>
    </i>
    <i r="1">
      <x v="519"/>
      <x v="315"/>
      <x v="212"/>
      <x v="17"/>
    </i>
    <i r="3">
      <x v="4909"/>
      <x v="17"/>
    </i>
    <i r="3">
      <x v="4910"/>
      <x v="17"/>
    </i>
    <i r="3">
      <x v="4911"/>
      <x v="17"/>
    </i>
    <i r="3">
      <x v="4912"/>
      <x v="17"/>
    </i>
    <i r="3">
      <x v="4913"/>
      <x v="17"/>
    </i>
    <i t="default" r="1">
      <x v="519"/>
    </i>
    <i r="1">
      <x v="520"/>
      <x v="67"/>
      <x v="4937"/>
      <x v="17"/>
    </i>
    <i t="default" r="1">
      <x v="520"/>
    </i>
    <i t="default">
      <x v="154"/>
    </i>
    <i>
      <x v="155"/>
      <x v="515"/>
      <x v="33"/>
      <x v="641"/>
      <x v="17"/>
    </i>
    <i t="default" r="1">
      <x v="515"/>
    </i>
    <i r="1">
      <x v="516"/>
      <x v="4"/>
      <x v="84"/>
      <x v="17"/>
    </i>
    <i r="3">
      <x v="290"/>
      <x v="17"/>
    </i>
    <i r="3">
      <x v="291"/>
      <x v="17"/>
    </i>
    <i r="3">
      <x v="326"/>
      <x v="17"/>
    </i>
    <i r="3">
      <x v="351"/>
      <x v="17"/>
    </i>
    <i r="3">
      <x v="516"/>
      <x v="17"/>
    </i>
    <i r="3">
      <x v="541"/>
      <x v="1"/>
    </i>
    <i r="3">
      <x v="544"/>
      <x v="17"/>
    </i>
    <i r="3">
      <x v="548"/>
      <x v="17"/>
    </i>
    <i r="3">
      <x v="630"/>
      <x v="17"/>
    </i>
    <i r="3">
      <x v="1064"/>
      <x v="17"/>
    </i>
    <i r="3">
      <x v="1080"/>
      <x v="17"/>
    </i>
    <i r="3">
      <x v="1689"/>
      <x v="17"/>
    </i>
    <i r="3">
      <x v="1729"/>
      <x v="17"/>
    </i>
    <i r="3">
      <x v="1735"/>
      <x v="17"/>
    </i>
    <i r="3">
      <x v="2003"/>
      <x v="17"/>
    </i>
    <i r="3">
      <x v="2122"/>
      <x v="17"/>
    </i>
    <i r="3">
      <x v="2355"/>
      <x v="17"/>
    </i>
    <i r="3">
      <x v="2361"/>
      <x v="1"/>
    </i>
    <i r="3">
      <x v="2362"/>
      <x v="17"/>
    </i>
    <i r="3">
      <x v="2365"/>
      <x v="17"/>
    </i>
    <i r="3">
      <x v="3397"/>
      <x v="17"/>
    </i>
    <i r="3">
      <x v="3794"/>
      <x v="17"/>
    </i>
    <i r="3">
      <x v="3796"/>
      <x v="8"/>
    </i>
    <i r="3">
      <x v="3797"/>
      <x v="8"/>
    </i>
    <i r="3">
      <x v="3801"/>
      <x v="8"/>
    </i>
    <i r="3">
      <x v="3964"/>
      <x v="17"/>
    </i>
    <i r="3">
      <x v="3971"/>
      <x v="8"/>
    </i>
    <i r="3">
      <x v="4214"/>
      <x v="1"/>
    </i>
    <i r="3">
      <x v="4215"/>
      <x v="17"/>
    </i>
    <i r="3">
      <x v="4216"/>
      <x v="17"/>
    </i>
    <i r="3">
      <x v="4529"/>
      <x v="17"/>
    </i>
    <i r="3">
      <x v="4810"/>
      <x v="17"/>
    </i>
    <i r="3">
      <x v="4836"/>
      <x v="17"/>
    </i>
    <i r="3">
      <x v="4914"/>
      <x v="17"/>
    </i>
    <i r="3">
      <x v="4915"/>
      <x v="8"/>
    </i>
    <i r="3">
      <x v="4916"/>
      <x v="17"/>
    </i>
    <i r="3">
      <x v="4917"/>
      <x v="17"/>
    </i>
    <i t="default" r="1">
      <x v="516"/>
    </i>
    <i r="1">
      <x v="517"/>
      <x v="19"/>
      <x v="1558"/>
      <x v="15"/>
    </i>
    <i r="3">
      <x v="3778"/>
      <x v="15"/>
    </i>
    <i r="3">
      <x v="4931"/>
      <x v="15"/>
    </i>
    <i t="default" r="1">
      <x v="517"/>
    </i>
    <i r="1">
      <x v="518"/>
      <x v="291"/>
      <x v="212"/>
      <x v="17"/>
    </i>
    <i r="3">
      <x v="4842"/>
      <x v="17"/>
    </i>
    <i r="3">
      <x v="4843"/>
      <x v="17"/>
    </i>
    <i r="3">
      <x v="4922"/>
      <x v="17"/>
    </i>
    <i r="3">
      <x v="4923"/>
      <x v="17"/>
    </i>
    <i t="default" r="1">
      <x v="518"/>
    </i>
    <i r="1">
      <x v="520"/>
      <x v="4"/>
      <x v="486"/>
      <x v="14"/>
    </i>
    <i r="3">
      <x v="543"/>
      <x v="17"/>
    </i>
    <i r="3">
      <x v="544"/>
      <x v="17"/>
    </i>
    <i r="3">
      <x v="738"/>
      <x v="1"/>
    </i>
    <i r="3">
      <x v="1122"/>
      <x v="17"/>
    </i>
    <i r="3">
      <x v="1867"/>
      <x v="17"/>
    </i>
    <i r="3">
      <x v="2479"/>
      <x v="17"/>
    </i>
    <i r="3">
      <x v="3349"/>
      <x v="1"/>
    </i>
    <i r="3">
      <x v="3352"/>
      <x v="17"/>
    </i>
    <i r="3">
      <x v="3354"/>
      <x v="17"/>
    </i>
    <i r="3">
      <x v="3524"/>
      <x v="17"/>
    </i>
    <i t="default" r="1">
      <x v="520"/>
    </i>
    <i r="1">
      <x v="521"/>
      <x v="4"/>
      <x v="2364"/>
      <x v="17"/>
    </i>
    <i t="default" r="1">
      <x v="521"/>
    </i>
    <i t="default">
      <x v="155"/>
    </i>
  </rowItems>
  <colItems count="1">
    <i/>
  </colItems>
  <pageFields count="1">
    <pageField fld="20" item="0" hier="-1"/>
  </pageFields>
  <dataFields count="1">
    <dataField name="Soma de QTDADE" fld="5" baseField="0" baseItem="0"/>
  </dataFields>
  <formats count="225">
    <format dxfId="347">
      <pivotArea field="18" type="button" dataOnly="0" labelOnly="1" outline="0" axis="axisRow" fieldPosition="1"/>
    </format>
    <format dxfId="346">
      <pivotArea field="1" type="button" dataOnly="0" labelOnly="1" outline="0" axis="axisRow" fieldPosition="0"/>
    </format>
    <format dxfId="345">
      <pivotArea field="8" type="button" dataOnly="0" labelOnly="1" outline="0" axis="axisRow" fieldPosition="2"/>
    </format>
    <format dxfId="344">
      <pivotArea field="6" type="button" dataOnly="0" labelOnly="1" outline="0" axis="axisRow" fieldPosition="4"/>
    </format>
    <format dxfId="343">
      <pivotArea dataOnly="0" labelOnly="1" outline="0" axis="axisValues" fieldPosition="0"/>
    </format>
    <format dxfId="342">
      <pivotArea type="all" dataOnly="0" outline="0" fieldPosition="0"/>
    </format>
    <format dxfId="341">
      <pivotArea dataOnly="0" labelOnly="1" outline="0" fieldPosition="0">
        <references count="1">
          <reference field="18" count="10">
            <x v="42"/>
            <x v="44"/>
            <x v="47"/>
            <x v="48"/>
            <x v="49"/>
            <x v="50"/>
            <x v="51"/>
            <x v="52"/>
            <x v="54"/>
            <x v="55"/>
          </reference>
        </references>
      </pivotArea>
    </format>
    <format dxfId="340">
      <pivotArea dataOnly="0" labelOnly="1" outline="0" fieldPosition="0">
        <references count="1">
          <reference field="18" count="10" defaultSubtotal="1">
            <x v="42"/>
            <x v="44"/>
            <x v="47"/>
            <x v="48"/>
            <x v="49"/>
            <x v="50"/>
            <x v="51"/>
            <x v="52"/>
            <x v="54"/>
            <x v="55"/>
          </reference>
        </references>
      </pivotArea>
    </format>
    <format dxfId="339">
      <pivotArea dataOnly="0" labelOnly="1" grandRow="1" outline="0" fieldPosition="0"/>
    </format>
    <format dxfId="338">
      <pivotArea dataOnly="0" labelOnly="1" outline="0" fieldPosition="0">
        <references count="2">
          <reference field="1" count="6">
            <x v="0"/>
            <x v="3"/>
            <x v="6"/>
            <x v="10"/>
            <x v="12"/>
            <x v="13"/>
          </reference>
          <reference field="18" count="1" selected="0">
            <x v="47"/>
          </reference>
        </references>
      </pivotArea>
    </format>
    <format dxfId="337">
      <pivotArea dataOnly="0" labelOnly="1" outline="0" fieldPosition="0">
        <references count="3">
          <reference field="1" count="1" selected="0">
            <x v="3"/>
          </reference>
          <reference field="8" count="1">
            <x v="27"/>
          </reference>
          <reference field="18" count="1" selected="0">
            <x v="47"/>
          </reference>
        </references>
      </pivotArea>
    </format>
    <format dxfId="336">
      <pivotArea dataOnly="0" labelOnly="1" outline="0" fieldPosition="0">
        <references count="3">
          <reference field="1" count="1" selected="0">
            <x v="6"/>
          </reference>
          <reference field="8" count="1">
            <x v="18"/>
          </reference>
          <reference field="18" count="1" selected="0">
            <x v="47"/>
          </reference>
        </references>
      </pivotArea>
    </format>
    <format dxfId="335">
      <pivotArea dataOnly="0" labelOnly="1" outline="0" fieldPosition="0">
        <references count="3">
          <reference field="1" count="1" selected="0">
            <x v="12"/>
          </reference>
          <reference field="8" count="1">
            <x v="37"/>
          </reference>
          <reference field="18" count="1" selected="0">
            <x v="47"/>
          </reference>
        </references>
      </pivotArea>
    </format>
    <format dxfId="334">
      <pivotArea dataOnly="0" labelOnly="1" outline="0" fieldPosition="0">
        <references count="3">
          <reference field="1" count="1" selected="0">
            <x v="13"/>
          </reference>
          <reference field="8" count="1">
            <x v="18"/>
          </reference>
          <reference field="18" count="1" selected="0">
            <x v="47"/>
          </reference>
        </references>
      </pivotArea>
    </format>
    <format dxfId="333">
      <pivotArea dataOnly="0" labelOnly="1" outline="0" fieldPosition="0">
        <references count="3">
          <reference field="1" count="1" selected="0">
            <x v="0"/>
          </reference>
          <reference field="8" count="1">
            <x v="51"/>
          </reference>
          <reference field="18" count="1" selected="0">
            <x v="48"/>
          </reference>
        </references>
      </pivotArea>
    </format>
    <format dxfId="332">
      <pivotArea dataOnly="0" labelOnly="1" outline="0" fieldPosition="0">
        <references count="3">
          <reference field="1" count="1" selected="0">
            <x v="3"/>
          </reference>
          <reference field="8" count="3">
            <x v="42"/>
            <x v="47"/>
            <x v="55"/>
          </reference>
          <reference field="18" count="1" selected="0">
            <x v="48"/>
          </reference>
        </references>
      </pivotArea>
    </format>
    <format dxfId="331">
      <pivotArea dataOnly="0" labelOnly="1" outline="0" fieldPosition="0">
        <references count="3">
          <reference field="1" count="1" selected="0">
            <x v="11"/>
          </reference>
          <reference field="8" count="1">
            <x v="4"/>
          </reference>
          <reference field="18" count="1" selected="0">
            <x v="48"/>
          </reference>
        </references>
      </pivotArea>
    </format>
    <format dxfId="330">
      <pivotArea dataOnly="0" labelOnly="1" outline="0" fieldPosition="0">
        <references count="3">
          <reference field="1" count="1" selected="0">
            <x v="3"/>
          </reference>
          <reference field="8" count="1">
            <x v="5"/>
          </reference>
          <reference field="18" count="1" selected="0">
            <x v="49"/>
          </reference>
        </references>
      </pivotArea>
    </format>
    <format dxfId="329">
      <pivotArea dataOnly="0" labelOnly="1" outline="0" fieldPosition="0">
        <references count="3">
          <reference field="1" count="1" selected="0">
            <x v="11"/>
          </reference>
          <reference field="8" count="2">
            <x v="12"/>
            <x v="38"/>
          </reference>
          <reference field="18" count="1" selected="0">
            <x v="49"/>
          </reference>
        </references>
      </pivotArea>
    </format>
    <format dxfId="328">
      <pivotArea dataOnly="0" labelOnly="1" outline="0" fieldPosition="0">
        <references count="3">
          <reference field="1" count="1" selected="0">
            <x v="12"/>
          </reference>
          <reference field="8" count="2">
            <x v="36"/>
            <x v="38"/>
          </reference>
          <reference field="18" count="1" selected="0">
            <x v="49"/>
          </reference>
        </references>
      </pivotArea>
    </format>
    <format dxfId="327">
      <pivotArea dataOnly="0" labelOnly="1" outline="0" fieldPosition="0">
        <references count="4">
          <reference field="1" count="1" selected="0">
            <x v="3"/>
          </reference>
          <reference field="8" count="1" selected="0">
            <x v="27"/>
          </reference>
          <reference field="9" count="1">
            <x v="94"/>
          </reference>
          <reference field="18" count="1" selected="0">
            <x v="47"/>
          </reference>
        </references>
      </pivotArea>
    </format>
    <format dxfId="326">
      <pivotArea dataOnly="0" labelOnly="1" outline="0" fieldPosition="0">
        <references count="4">
          <reference field="1" count="1" selected="0">
            <x v="6"/>
          </reference>
          <reference field="8" count="1" selected="0">
            <x v="18"/>
          </reference>
          <reference field="9" count="1">
            <x v="191"/>
          </reference>
          <reference field="18" count="1" selected="0">
            <x v="47"/>
          </reference>
        </references>
      </pivotArea>
    </format>
    <format dxfId="325">
      <pivotArea dataOnly="0" labelOnly="1" outline="0" fieldPosition="0">
        <references count="4">
          <reference field="1" count="1" selected="0">
            <x v="12"/>
          </reference>
          <reference field="8" count="1" selected="0">
            <x v="37"/>
          </reference>
          <reference field="9" count="5">
            <x v="295"/>
            <x v="403"/>
            <x v="405"/>
            <x v="406"/>
            <x v="407"/>
          </reference>
          <reference field="18" count="1" selected="0">
            <x v="47"/>
          </reference>
        </references>
      </pivotArea>
    </format>
    <format dxfId="324">
      <pivotArea dataOnly="0" labelOnly="1" outline="0" fieldPosition="0">
        <references count="4">
          <reference field="1" count="1" selected="0">
            <x v="13"/>
          </reference>
          <reference field="8" count="1" selected="0">
            <x v="18"/>
          </reference>
          <reference field="9" count="1">
            <x v="191"/>
          </reference>
          <reference field="18" count="1" selected="0">
            <x v="47"/>
          </reference>
        </references>
      </pivotArea>
    </format>
    <format dxfId="323">
      <pivotArea dataOnly="0" labelOnly="1" outline="0" fieldPosition="0">
        <references count="4">
          <reference field="1" count="1" selected="0">
            <x v="0"/>
          </reference>
          <reference field="8" count="1" selected="0">
            <x v="51"/>
          </reference>
          <reference field="9" count="5">
            <x v="167"/>
            <x v="168"/>
            <x v="169"/>
            <x v="239"/>
            <x v="353"/>
          </reference>
          <reference field="18" count="1" selected="0">
            <x v="48"/>
          </reference>
        </references>
      </pivotArea>
    </format>
    <format dxfId="322">
      <pivotArea dataOnly="0" labelOnly="1" outline="0" fieldPosition="0">
        <references count="4">
          <reference field="1" count="1" selected="0">
            <x v="3"/>
          </reference>
          <reference field="8" count="1" selected="0">
            <x v="42"/>
          </reference>
          <reference field="9" count="4">
            <x v="71"/>
            <x v="348"/>
            <x v="350"/>
            <x v="392"/>
          </reference>
          <reference field="18" count="1" selected="0">
            <x v="48"/>
          </reference>
        </references>
      </pivotArea>
    </format>
    <format dxfId="321">
      <pivotArea dataOnly="0" labelOnly="1" outline="0" fieldPosition="0">
        <references count="4">
          <reference field="1" count="1" selected="0">
            <x v="3"/>
          </reference>
          <reference field="8" count="1" selected="0">
            <x v="47"/>
          </reference>
          <reference field="9" count="1">
            <x v="213"/>
          </reference>
          <reference field="18" count="1" selected="0">
            <x v="48"/>
          </reference>
        </references>
      </pivotArea>
    </format>
    <format dxfId="320">
      <pivotArea dataOnly="0" labelOnly="1" outline="0" fieldPosition="0">
        <references count="4">
          <reference field="1" count="1" selected="0">
            <x v="3"/>
          </reference>
          <reference field="8" count="1" selected="0">
            <x v="55"/>
          </reference>
          <reference field="9" count="3">
            <x v="137"/>
            <x v="138"/>
            <x v="243"/>
          </reference>
          <reference field="18" count="1" selected="0">
            <x v="48"/>
          </reference>
        </references>
      </pivotArea>
    </format>
    <format dxfId="319">
      <pivotArea dataOnly="0" labelOnly="1" outline="0" fieldPosition="0">
        <references count="4">
          <reference field="1" count="1" selected="0">
            <x v="11"/>
          </reference>
          <reference field="8" count="1" selected="0">
            <x v="4"/>
          </reference>
          <reference field="9" count="6">
            <x v="1"/>
            <x v="2"/>
            <x v="3"/>
            <x v="4"/>
            <x v="121"/>
            <x v="433"/>
          </reference>
          <reference field="18" count="1" selected="0">
            <x v="48"/>
          </reference>
        </references>
      </pivotArea>
    </format>
    <format dxfId="318">
      <pivotArea dataOnly="0" labelOnly="1" outline="0" fieldPosition="0">
        <references count="4">
          <reference field="1" count="1" selected="0">
            <x v="3"/>
          </reference>
          <reference field="8" count="1" selected="0">
            <x v="5"/>
          </reference>
          <reference field="9" count="3">
            <x v="262"/>
            <x v="443"/>
            <x v="446"/>
          </reference>
          <reference field="18" count="1" selected="0">
            <x v="49"/>
          </reference>
        </references>
      </pivotArea>
    </format>
    <format dxfId="317">
      <pivotArea dataOnly="0" labelOnly="1" outline="0" fieldPosition="0">
        <references count="4">
          <reference field="1" count="1" selected="0">
            <x v="11"/>
          </reference>
          <reference field="8" count="1" selected="0">
            <x v="12"/>
          </reference>
          <reference field="9" count="2">
            <x v="39"/>
            <x v="54"/>
          </reference>
          <reference field="18" count="1" selected="0">
            <x v="49"/>
          </reference>
        </references>
      </pivotArea>
    </format>
    <format dxfId="316">
      <pivotArea dataOnly="0" labelOnly="1" outline="0" fieldPosition="0">
        <references count="4">
          <reference field="1" count="1" selected="0">
            <x v="11"/>
          </reference>
          <reference field="8" count="1" selected="0">
            <x v="38"/>
          </reference>
          <reference field="9" count="5">
            <x v="237"/>
            <x v="308"/>
            <x v="309"/>
            <x v="310"/>
            <x v="311"/>
          </reference>
          <reference field="18" count="1" selected="0">
            <x v="49"/>
          </reference>
        </references>
      </pivotArea>
    </format>
    <format dxfId="315">
      <pivotArea dataOnly="0" labelOnly="1" outline="0" fieldPosition="0">
        <references count="4">
          <reference field="1" count="1" selected="0">
            <x v="12"/>
          </reference>
          <reference field="8" count="1" selected="0">
            <x v="36"/>
          </reference>
          <reference field="9" count="1">
            <x v="112"/>
          </reference>
          <reference field="18" count="1" selected="0">
            <x v="49"/>
          </reference>
        </references>
      </pivotArea>
    </format>
    <format dxfId="314">
      <pivotArea dataOnly="0" labelOnly="1" outline="0" fieldPosition="0">
        <references count="4">
          <reference field="1" count="1" selected="0">
            <x v="12"/>
          </reference>
          <reference field="8" count="1" selected="0">
            <x v="38"/>
          </reference>
          <reference field="9" count="2">
            <x v="386"/>
            <x v="387"/>
          </reference>
          <reference field="18" count="1" selected="0">
            <x v="49"/>
          </reference>
        </references>
      </pivotArea>
    </format>
    <format dxfId="313">
      <pivotArea dataOnly="0" labelOnly="1" outline="0" fieldPosition="0">
        <references count="5">
          <reference field="1" count="1" selected="0">
            <x v="3"/>
          </reference>
          <reference field="6" count="1">
            <x v="17"/>
          </reference>
          <reference field="8" count="1" selected="0">
            <x v="27"/>
          </reference>
          <reference field="9" count="1" selected="0">
            <x v="94"/>
          </reference>
          <reference field="18" count="1" selected="0">
            <x v="47"/>
          </reference>
        </references>
      </pivotArea>
    </format>
    <format dxfId="312">
      <pivotArea dataOnly="0" labelOnly="1" outline="0" fieldPosition="0">
        <references count="5">
          <reference field="1" count="1" selected="0">
            <x v="6"/>
          </reference>
          <reference field="6" count="1">
            <x v="17"/>
          </reference>
          <reference field="8" count="1" selected="0">
            <x v="18"/>
          </reference>
          <reference field="9" count="1" selected="0">
            <x v="191"/>
          </reference>
          <reference field="18" count="1" selected="0">
            <x v="47"/>
          </reference>
        </references>
      </pivotArea>
    </format>
    <format dxfId="311">
      <pivotArea dataOnly="0" labelOnly="1" outline="0" fieldPosition="0">
        <references count="5">
          <reference field="1" count="1" selected="0">
            <x v="10"/>
          </reference>
          <reference field="6" count="1">
            <x v="17"/>
          </reference>
          <reference field="8" count="1" selected="0">
            <x v="18"/>
          </reference>
          <reference field="9" count="1" selected="0">
            <x v="191"/>
          </reference>
          <reference field="18" count="1" selected="0">
            <x v="47"/>
          </reference>
        </references>
      </pivotArea>
    </format>
    <format dxfId="310">
      <pivotArea dataOnly="0" labelOnly="1" outline="0" fieldPosition="0">
        <references count="5">
          <reference field="1" count="1" selected="0">
            <x v="12"/>
          </reference>
          <reference field="6" count="1">
            <x v="17"/>
          </reference>
          <reference field="8" count="1" selected="0">
            <x v="37"/>
          </reference>
          <reference field="9" count="1" selected="0">
            <x v="295"/>
          </reference>
          <reference field="18" count="1" selected="0">
            <x v="47"/>
          </reference>
        </references>
      </pivotArea>
    </format>
    <format dxfId="309">
      <pivotArea dataOnly="0" labelOnly="1" outline="0" fieldPosition="0">
        <references count="5">
          <reference field="1" count="1" selected="0">
            <x v="12"/>
          </reference>
          <reference field="6" count="1">
            <x v="17"/>
          </reference>
          <reference field="8" count="1" selected="0">
            <x v="37"/>
          </reference>
          <reference field="9" count="1" selected="0">
            <x v="403"/>
          </reference>
          <reference field="18" count="1" selected="0">
            <x v="47"/>
          </reference>
        </references>
      </pivotArea>
    </format>
    <format dxfId="308">
      <pivotArea dataOnly="0" labelOnly="1" outline="0" fieldPosition="0">
        <references count="5">
          <reference field="1" count="1" selected="0">
            <x v="12"/>
          </reference>
          <reference field="6" count="1">
            <x v="17"/>
          </reference>
          <reference field="8" count="1" selected="0">
            <x v="37"/>
          </reference>
          <reference field="9" count="1" selected="0">
            <x v="405"/>
          </reference>
          <reference field="18" count="1" selected="0">
            <x v="47"/>
          </reference>
        </references>
      </pivotArea>
    </format>
    <format dxfId="307">
      <pivotArea dataOnly="0" labelOnly="1" outline="0" fieldPosition="0">
        <references count="5">
          <reference field="1" count="1" selected="0">
            <x v="12"/>
          </reference>
          <reference field="6" count="1">
            <x v="17"/>
          </reference>
          <reference field="8" count="1" selected="0">
            <x v="37"/>
          </reference>
          <reference field="9" count="1" selected="0">
            <x v="406"/>
          </reference>
          <reference field="18" count="1" selected="0">
            <x v="47"/>
          </reference>
        </references>
      </pivotArea>
    </format>
    <format dxfId="306">
      <pivotArea dataOnly="0" labelOnly="1" outline="0" fieldPosition="0">
        <references count="5">
          <reference field="1" count="1" selected="0">
            <x v="12"/>
          </reference>
          <reference field="6" count="1">
            <x v="8"/>
          </reference>
          <reference field="8" count="1" selected="0">
            <x v="37"/>
          </reference>
          <reference field="9" count="1" selected="0">
            <x v="407"/>
          </reference>
          <reference field="18" count="1" selected="0">
            <x v="47"/>
          </reference>
        </references>
      </pivotArea>
    </format>
    <format dxfId="305">
      <pivotArea dataOnly="0" labelOnly="1" outline="0" fieldPosition="0">
        <references count="5">
          <reference field="1" count="1" selected="0">
            <x v="13"/>
          </reference>
          <reference field="6" count="1">
            <x v="17"/>
          </reference>
          <reference field="8" count="1" selected="0">
            <x v="18"/>
          </reference>
          <reference field="9" count="1" selected="0">
            <x v="191"/>
          </reference>
          <reference field="18" count="1" selected="0">
            <x v="47"/>
          </reference>
        </references>
      </pivotArea>
    </format>
    <format dxfId="304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51"/>
          </reference>
          <reference field="9" count="1" selected="0">
            <x v="167"/>
          </reference>
          <reference field="18" count="1" selected="0">
            <x v="48"/>
          </reference>
        </references>
      </pivotArea>
    </format>
    <format dxfId="303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51"/>
          </reference>
          <reference field="9" count="1" selected="0">
            <x v="168"/>
          </reference>
          <reference field="18" count="1" selected="0">
            <x v="48"/>
          </reference>
        </references>
      </pivotArea>
    </format>
    <format dxfId="302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51"/>
          </reference>
          <reference field="9" count="1" selected="0">
            <x v="169"/>
          </reference>
          <reference field="18" count="1" selected="0">
            <x v="48"/>
          </reference>
        </references>
      </pivotArea>
    </format>
    <format dxfId="301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51"/>
          </reference>
          <reference field="9" count="1" selected="0">
            <x v="239"/>
          </reference>
          <reference field="18" count="1" selected="0">
            <x v="48"/>
          </reference>
        </references>
      </pivotArea>
    </format>
    <format dxfId="300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51"/>
          </reference>
          <reference field="9" count="1" selected="0">
            <x v="353"/>
          </reference>
          <reference field="18" count="1" selected="0">
            <x v="48"/>
          </reference>
        </references>
      </pivotArea>
    </format>
    <format dxfId="299">
      <pivotArea dataOnly="0" labelOnly="1" outline="0" fieldPosition="0">
        <references count="5">
          <reference field="1" count="1" selected="0">
            <x v="3"/>
          </reference>
          <reference field="6" count="1">
            <x v="10"/>
          </reference>
          <reference field="8" count="1" selected="0">
            <x v="42"/>
          </reference>
          <reference field="9" count="1" selected="0">
            <x v="71"/>
          </reference>
          <reference field="18" count="1" selected="0">
            <x v="48"/>
          </reference>
        </references>
      </pivotArea>
    </format>
    <format dxfId="298">
      <pivotArea dataOnly="0" labelOnly="1" outline="0" fieldPosition="0">
        <references count="5">
          <reference field="1" count="1" selected="0">
            <x v="3"/>
          </reference>
          <reference field="6" count="1">
            <x v="5"/>
          </reference>
          <reference field="8" count="1" selected="0">
            <x v="42"/>
          </reference>
          <reference field="9" count="1" selected="0">
            <x v="348"/>
          </reference>
          <reference field="18" count="1" selected="0">
            <x v="48"/>
          </reference>
        </references>
      </pivotArea>
    </format>
    <format dxfId="297">
      <pivotArea dataOnly="0" labelOnly="1" outline="0" fieldPosition="0">
        <references count="5">
          <reference field="1" count="1" selected="0">
            <x v="3"/>
          </reference>
          <reference field="6" count="1">
            <x v="5"/>
          </reference>
          <reference field="8" count="1" selected="0">
            <x v="42"/>
          </reference>
          <reference field="9" count="1" selected="0">
            <x v="350"/>
          </reference>
          <reference field="18" count="1" selected="0">
            <x v="48"/>
          </reference>
        </references>
      </pivotArea>
    </format>
    <format dxfId="296">
      <pivotArea dataOnly="0" labelOnly="1" outline="0" fieldPosition="0">
        <references count="5">
          <reference field="1" count="1" selected="0">
            <x v="3"/>
          </reference>
          <reference field="6" count="1">
            <x v="8"/>
          </reference>
          <reference field="8" count="1" selected="0">
            <x v="42"/>
          </reference>
          <reference field="9" count="1" selected="0">
            <x v="392"/>
          </reference>
          <reference field="18" count="1" selected="0">
            <x v="48"/>
          </reference>
        </references>
      </pivotArea>
    </format>
    <format dxfId="295">
      <pivotArea dataOnly="0" labelOnly="1" outline="0" fieldPosition="0">
        <references count="5">
          <reference field="1" count="1" selected="0">
            <x v="3"/>
          </reference>
          <reference field="6" count="1">
            <x v="17"/>
          </reference>
          <reference field="8" count="1" selected="0">
            <x v="47"/>
          </reference>
          <reference field="9" count="1" selected="0">
            <x v="213"/>
          </reference>
          <reference field="18" count="1" selected="0">
            <x v="48"/>
          </reference>
        </references>
      </pivotArea>
    </format>
    <format dxfId="294">
      <pivotArea dataOnly="0" labelOnly="1" outline="0" fieldPosition="0">
        <references count="5">
          <reference field="1" count="1" selected="0">
            <x v="3"/>
          </reference>
          <reference field="6" count="1">
            <x v="17"/>
          </reference>
          <reference field="8" count="1" selected="0">
            <x v="55"/>
          </reference>
          <reference field="9" count="1" selected="0">
            <x v="137"/>
          </reference>
          <reference field="18" count="1" selected="0">
            <x v="48"/>
          </reference>
        </references>
      </pivotArea>
    </format>
    <format dxfId="293">
      <pivotArea dataOnly="0" labelOnly="1" outline="0" fieldPosition="0">
        <references count="5">
          <reference field="1" count="1" selected="0">
            <x v="3"/>
          </reference>
          <reference field="6" count="1">
            <x v="17"/>
          </reference>
          <reference field="8" count="1" selected="0">
            <x v="55"/>
          </reference>
          <reference field="9" count="1" selected="0">
            <x v="138"/>
          </reference>
          <reference field="18" count="1" selected="0">
            <x v="48"/>
          </reference>
        </references>
      </pivotArea>
    </format>
    <format dxfId="292">
      <pivotArea dataOnly="0" labelOnly="1" outline="0" fieldPosition="0">
        <references count="5">
          <reference field="1" count="1" selected="0">
            <x v="3"/>
          </reference>
          <reference field="6" count="1">
            <x v="17"/>
          </reference>
          <reference field="8" count="1" selected="0">
            <x v="55"/>
          </reference>
          <reference field="9" count="1" selected="0">
            <x v="243"/>
          </reference>
          <reference field="18" count="1" selected="0">
            <x v="48"/>
          </reference>
        </references>
      </pivotArea>
    </format>
    <format dxfId="291">
      <pivotArea dataOnly="0" labelOnly="1" outline="0" fieldPosition="0">
        <references count="5">
          <reference field="1" count="1" selected="0">
            <x v="11"/>
          </reference>
          <reference field="6" count="1">
            <x v="8"/>
          </reference>
          <reference field="8" count="1" selected="0">
            <x v="4"/>
          </reference>
          <reference field="9" count="1" selected="0">
            <x v="1"/>
          </reference>
          <reference field="18" count="1" selected="0">
            <x v="48"/>
          </reference>
        </references>
      </pivotArea>
    </format>
    <format dxfId="290">
      <pivotArea dataOnly="0" labelOnly="1" outline="0" fieldPosition="0">
        <references count="5">
          <reference field="1" count="1" selected="0">
            <x v="11"/>
          </reference>
          <reference field="6" count="1">
            <x v="8"/>
          </reference>
          <reference field="8" count="1" selected="0">
            <x v="4"/>
          </reference>
          <reference field="9" count="1" selected="0">
            <x v="2"/>
          </reference>
          <reference field="18" count="1" selected="0">
            <x v="48"/>
          </reference>
        </references>
      </pivotArea>
    </format>
    <format dxfId="289">
      <pivotArea dataOnly="0" labelOnly="1" outline="0" fieldPosition="0">
        <references count="5">
          <reference field="1" count="1" selected="0">
            <x v="11"/>
          </reference>
          <reference field="6" count="1">
            <x v="8"/>
          </reference>
          <reference field="8" count="1" selected="0">
            <x v="4"/>
          </reference>
          <reference field="9" count="1" selected="0">
            <x v="3"/>
          </reference>
          <reference field="18" count="1" selected="0">
            <x v="48"/>
          </reference>
        </references>
      </pivotArea>
    </format>
    <format dxfId="288">
      <pivotArea dataOnly="0" labelOnly="1" outline="0" fieldPosition="0">
        <references count="5">
          <reference field="1" count="1" selected="0">
            <x v="11"/>
          </reference>
          <reference field="6" count="1">
            <x v="8"/>
          </reference>
          <reference field="8" count="1" selected="0">
            <x v="4"/>
          </reference>
          <reference field="9" count="1" selected="0">
            <x v="4"/>
          </reference>
          <reference field="18" count="1" selected="0">
            <x v="48"/>
          </reference>
        </references>
      </pivotArea>
    </format>
    <format dxfId="287">
      <pivotArea dataOnly="0" labelOnly="1" outline="0" fieldPosition="0">
        <references count="5">
          <reference field="1" count="1" selected="0">
            <x v="11"/>
          </reference>
          <reference field="6" count="1">
            <x v="8"/>
          </reference>
          <reference field="8" count="1" selected="0">
            <x v="4"/>
          </reference>
          <reference field="9" count="1" selected="0">
            <x v="121"/>
          </reference>
          <reference field="18" count="1" selected="0">
            <x v="48"/>
          </reference>
        </references>
      </pivotArea>
    </format>
    <format dxfId="286">
      <pivotArea dataOnly="0" labelOnly="1" outline="0" fieldPosition="0">
        <references count="5">
          <reference field="1" count="1" selected="0">
            <x v="11"/>
          </reference>
          <reference field="6" count="1">
            <x v="17"/>
          </reference>
          <reference field="8" count="1" selected="0">
            <x v="4"/>
          </reference>
          <reference field="9" count="1" selected="0">
            <x v="433"/>
          </reference>
          <reference field="18" count="1" selected="0">
            <x v="48"/>
          </reference>
        </references>
      </pivotArea>
    </format>
    <format dxfId="285">
      <pivotArea dataOnly="0" labelOnly="1" outline="0" fieldPosition="0">
        <references count="5">
          <reference field="1" count="1" selected="0">
            <x v="3"/>
          </reference>
          <reference field="6" count="1">
            <x v="5"/>
          </reference>
          <reference field="8" count="1" selected="0">
            <x v="5"/>
          </reference>
          <reference field="9" count="1" selected="0">
            <x v="262"/>
          </reference>
          <reference field="18" count="1" selected="0">
            <x v="49"/>
          </reference>
        </references>
      </pivotArea>
    </format>
    <format dxfId="284">
      <pivotArea dataOnly="0" labelOnly="1" outline="0" fieldPosition="0">
        <references count="5">
          <reference field="1" count="1" selected="0">
            <x v="3"/>
          </reference>
          <reference field="6" count="1">
            <x v="17"/>
          </reference>
          <reference field="8" count="1" selected="0">
            <x v="5"/>
          </reference>
          <reference field="9" count="1" selected="0">
            <x v="443"/>
          </reference>
          <reference field="18" count="1" selected="0">
            <x v="49"/>
          </reference>
        </references>
      </pivotArea>
    </format>
    <format dxfId="283">
      <pivotArea dataOnly="0" labelOnly="1" outline="0" fieldPosition="0">
        <references count="5">
          <reference field="1" count="1" selected="0">
            <x v="3"/>
          </reference>
          <reference field="6" count="1">
            <x v="17"/>
          </reference>
          <reference field="8" count="1" selected="0">
            <x v="5"/>
          </reference>
          <reference field="9" count="1" selected="0">
            <x v="446"/>
          </reference>
          <reference field="18" count="1" selected="0">
            <x v="49"/>
          </reference>
        </references>
      </pivotArea>
    </format>
    <format dxfId="282">
      <pivotArea dataOnly="0" labelOnly="1" outline="0" fieldPosition="0">
        <references count="5">
          <reference field="1" count="1" selected="0">
            <x v="11"/>
          </reference>
          <reference field="6" count="1">
            <x v="17"/>
          </reference>
          <reference field="8" count="1" selected="0">
            <x v="12"/>
          </reference>
          <reference field="9" count="1" selected="0">
            <x v="39"/>
          </reference>
          <reference field="18" count="1" selected="0">
            <x v="49"/>
          </reference>
        </references>
      </pivotArea>
    </format>
    <format dxfId="281">
      <pivotArea dataOnly="0" labelOnly="1" outline="0" fieldPosition="0">
        <references count="5">
          <reference field="1" count="1" selected="0">
            <x v="11"/>
          </reference>
          <reference field="6" count="1">
            <x v="17"/>
          </reference>
          <reference field="8" count="1" selected="0">
            <x v="12"/>
          </reference>
          <reference field="9" count="1" selected="0">
            <x v="54"/>
          </reference>
          <reference field="18" count="1" selected="0">
            <x v="49"/>
          </reference>
        </references>
      </pivotArea>
    </format>
    <format dxfId="280">
      <pivotArea dataOnly="0" labelOnly="1" outline="0" fieldPosition="0">
        <references count="5">
          <reference field="1" count="1" selected="0">
            <x v="11"/>
          </reference>
          <reference field="6" count="1">
            <x v="5"/>
          </reference>
          <reference field="8" count="1" selected="0">
            <x v="38"/>
          </reference>
          <reference field="9" count="1" selected="0">
            <x v="237"/>
          </reference>
          <reference field="18" count="1" selected="0">
            <x v="49"/>
          </reference>
        </references>
      </pivotArea>
    </format>
    <format dxfId="279">
      <pivotArea dataOnly="0" labelOnly="1" outline="0" fieldPosition="0">
        <references count="5">
          <reference field="1" count="1" selected="0">
            <x v="11"/>
          </reference>
          <reference field="6" count="1">
            <x v="17"/>
          </reference>
          <reference field="8" count="1" selected="0">
            <x v="38"/>
          </reference>
          <reference field="9" count="1" selected="0">
            <x v="308"/>
          </reference>
          <reference field="18" count="1" selected="0">
            <x v="49"/>
          </reference>
        </references>
      </pivotArea>
    </format>
    <format dxfId="278">
      <pivotArea dataOnly="0" labelOnly="1" outline="0" fieldPosition="0">
        <references count="5">
          <reference field="1" count="1" selected="0">
            <x v="11"/>
          </reference>
          <reference field="6" count="1">
            <x v="17"/>
          </reference>
          <reference field="8" count="1" selected="0">
            <x v="38"/>
          </reference>
          <reference field="9" count="1" selected="0">
            <x v="309"/>
          </reference>
          <reference field="18" count="1" selected="0">
            <x v="49"/>
          </reference>
        </references>
      </pivotArea>
    </format>
    <format dxfId="277">
      <pivotArea dataOnly="0" labelOnly="1" outline="0" fieldPosition="0">
        <references count="5">
          <reference field="1" count="1" selected="0">
            <x v="11"/>
          </reference>
          <reference field="6" count="1">
            <x v="17"/>
          </reference>
          <reference field="8" count="1" selected="0">
            <x v="38"/>
          </reference>
          <reference field="9" count="1" selected="0">
            <x v="310"/>
          </reference>
          <reference field="18" count="1" selected="0">
            <x v="49"/>
          </reference>
        </references>
      </pivotArea>
    </format>
    <format dxfId="276">
      <pivotArea dataOnly="0" labelOnly="1" outline="0" fieldPosition="0">
        <references count="5">
          <reference field="1" count="1" selected="0">
            <x v="11"/>
          </reference>
          <reference field="6" count="1">
            <x v="17"/>
          </reference>
          <reference field="8" count="1" selected="0">
            <x v="38"/>
          </reference>
          <reference field="9" count="1" selected="0">
            <x v="311"/>
          </reference>
          <reference field="18" count="1" selected="0">
            <x v="49"/>
          </reference>
        </references>
      </pivotArea>
    </format>
    <format dxfId="275">
      <pivotArea dataOnly="0" labelOnly="1" outline="0" fieldPosition="0">
        <references count="5">
          <reference field="1" count="1" selected="0">
            <x v="12"/>
          </reference>
          <reference field="6" count="1">
            <x v="17"/>
          </reference>
          <reference field="8" count="1" selected="0">
            <x v="36"/>
          </reference>
          <reference field="9" count="1" selected="0">
            <x v="112"/>
          </reference>
          <reference field="18" count="1" selected="0">
            <x v="49"/>
          </reference>
        </references>
      </pivotArea>
    </format>
    <format dxfId="274">
      <pivotArea dataOnly="0" labelOnly="1" outline="0" fieldPosition="0">
        <references count="5">
          <reference field="1" count="1" selected="0">
            <x v="12"/>
          </reference>
          <reference field="6" count="1">
            <x v="17"/>
          </reference>
          <reference field="8" count="1" selected="0">
            <x v="38"/>
          </reference>
          <reference field="9" count="1" selected="0">
            <x v="386"/>
          </reference>
          <reference field="18" count="1" selected="0">
            <x v="49"/>
          </reference>
        </references>
      </pivotArea>
    </format>
    <format dxfId="273">
      <pivotArea dataOnly="0" labelOnly="1" outline="0" fieldPosition="0">
        <references count="5">
          <reference field="1" count="1" selected="0">
            <x v="12"/>
          </reference>
          <reference field="6" count="1">
            <x v="17"/>
          </reference>
          <reference field="8" count="1" selected="0">
            <x v="38"/>
          </reference>
          <reference field="9" count="1" selected="0">
            <x v="387"/>
          </reference>
          <reference field="18" count="1" selected="0">
            <x v="49"/>
          </reference>
        </references>
      </pivotArea>
    </format>
    <format dxfId="272">
      <pivotArea field="18" type="button" dataOnly="0" labelOnly="1" outline="0" axis="axisRow" fieldPosition="1"/>
    </format>
    <format dxfId="271">
      <pivotArea field="1" type="button" dataOnly="0" labelOnly="1" outline="0" axis="axisRow" fieldPosition="0"/>
    </format>
    <format dxfId="270">
      <pivotArea field="8" type="button" dataOnly="0" labelOnly="1" outline="0" axis="axisRow" fieldPosition="2"/>
    </format>
    <format dxfId="269">
      <pivotArea field="9" type="button" dataOnly="0" labelOnly="1" outline="0" axis="axisRow" fieldPosition="3"/>
    </format>
    <format dxfId="268">
      <pivotArea dataOnly="0" labelOnly="1" outline="0" axis="axisValues" fieldPosition="0"/>
    </format>
    <format dxfId="267">
      <pivotArea dataOnly="0" outline="0" fieldPosition="0">
        <references count="2">
          <reference field="18" count="0" defaultSubtotal="1"/>
          <reference field="20" count="1" selected="0">
            <x v="1"/>
          </reference>
        </references>
      </pivotArea>
    </format>
    <format dxfId="266">
      <pivotArea field="6" type="button" dataOnly="0" labelOnly="1" outline="0" axis="axisRow" fieldPosition="4"/>
    </format>
    <format dxfId="265">
      <pivotArea dataOnly="0" labelOnly="1" outline="0" fieldPosition="0">
        <references count="1">
          <reference field="18" count="1" defaultSubtotal="1">
            <x v="42"/>
          </reference>
        </references>
      </pivotArea>
    </format>
    <format dxfId="264">
      <pivotArea dataOnly="0" labelOnly="1" outline="0" fieldPosition="0">
        <references count="1">
          <reference field="18" count="1" defaultSubtotal="1">
            <x v="44"/>
          </reference>
        </references>
      </pivotArea>
    </format>
    <format dxfId="263">
      <pivotArea dataOnly="0" labelOnly="1" outline="0" fieldPosition="0">
        <references count="1">
          <reference field="18" count="1" defaultSubtotal="1">
            <x v="47"/>
          </reference>
        </references>
      </pivotArea>
    </format>
    <format dxfId="262">
      <pivotArea dataOnly="0" labelOnly="1" outline="0" fieldPosition="0">
        <references count="1">
          <reference field="18" count="1" defaultSubtotal="1">
            <x v="49"/>
          </reference>
        </references>
      </pivotArea>
    </format>
    <format dxfId="261">
      <pivotArea dataOnly="0" labelOnly="1" outline="0" fieldPosition="0">
        <references count="1">
          <reference field="18" count="1" defaultSubtotal="1">
            <x v="50"/>
          </reference>
        </references>
      </pivotArea>
    </format>
    <format dxfId="260">
      <pivotArea dataOnly="0" labelOnly="1" outline="0" fieldPosition="0">
        <references count="1">
          <reference field="18" count="1" defaultSubtotal="1">
            <x v="51"/>
          </reference>
        </references>
      </pivotArea>
    </format>
    <format dxfId="259">
      <pivotArea dataOnly="0" labelOnly="1" outline="0" fieldPosition="0">
        <references count="1">
          <reference field="18" count="1" defaultSubtotal="1">
            <x v="52"/>
          </reference>
        </references>
      </pivotArea>
    </format>
    <format dxfId="258">
      <pivotArea dataOnly="0" labelOnly="1" outline="0" fieldPosition="0">
        <references count="1">
          <reference field="18" count="1" defaultSubtotal="1">
            <x v="54"/>
          </reference>
        </references>
      </pivotArea>
    </format>
    <format dxfId="257">
      <pivotArea dataOnly="0" labelOnly="1" outline="0" fieldPosition="0">
        <references count="1">
          <reference field="18" count="1" defaultSubtotal="1">
            <x v="55"/>
          </reference>
        </references>
      </pivotArea>
    </format>
    <format dxfId="256">
      <pivotArea dataOnly="0" labelOnly="1" grandRow="1" outline="0" fieldPosition="0"/>
    </format>
    <format dxfId="255">
      <pivotArea dataOnly="0" labelOnly="1" outline="0" fieldPosition="0">
        <references count="5">
          <reference field="1" count="1" selected="0">
            <x v="0"/>
          </reference>
          <reference field="6" count="1">
            <x v="15"/>
          </reference>
          <reference field="8" count="1" selected="0">
            <x v="10"/>
          </reference>
          <reference field="9" count="1" selected="0">
            <x v="72"/>
          </reference>
          <reference field="18" count="1" selected="0">
            <x v="42"/>
          </reference>
        </references>
      </pivotArea>
    </format>
    <format dxfId="254">
      <pivotArea dataOnly="0" labelOnly="1" outline="0" fieldPosition="0">
        <references count="5">
          <reference field="1" count="1" selected="0">
            <x v="0"/>
          </reference>
          <reference field="6" count="1">
            <x v="19"/>
          </reference>
          <reference field="8" count="1" selected="0">
            <x v="10"/>
          </reference>
          <reference field="9" count="1" selected="0">
            <x v="165"/>
          </reference>
          <reference field="18" count="1" selected="0">
            <x v="42"/>
          </reference>
        </references>
      </pivotArea>
    </format>
    <format dxfId="253">
      <pivotArea dataOnly="0" labelOnly="1" outline="0" fieldPosition="0">
        <references count="5">
          <reference field="1" count="1" selected="0">
            <x v="0"/>
          </reference>
          <reference field="6" count="1">
            <x v="19"/>
          </reference>
          <reference field="8" count="1" selected="0">
            <x v="10"/>
          </reference>
          <reference field="9" count="1" selected="0">
            <x v="212"/>
          </reference>
          <reference field="18" count="1" selected="0">
            <x v="42"/>
          </reference>
        </references>
      </pivotArea>
    </format>
    <format dxfId="252">
      <pivotArea dataOnly="0" labelOnly="1" outline="0" fieldPosition="0">
        <references count="5">
          <reference field="1" count="1" selected="0">
            <x v="0"/>
          </reference>
          <reference field="6" count="1">
            <x v="9"/>
          </reference>
          <reference field="8" count="1" selected="0">
            <x v="10"/>
          </reference>
          <reference field="9" count="1" selected="0">
            <x v="331"/>
          </reference>
          <reference field="18" count="1" selected="0">
            <x v="42"/>
          </reference>
        </references>
      </pivotArea>
    </format>
    <format dxfId="251">
      <pivotArea dataOnly="0" labelOnly="1" outline="0" fieldPosition="0">
        <references count="5">
          <reference field="1" count="1" selected="0">
            <x v="0"/>
          </reference>
          <reference field="6" count="1">
            <x v="15"/>
          </reference>
          <reference field="8" count="1" selected="0">
            <x v="10"/>
          </reference>
          <reference field="9" count="1" selected="0">
            <x v="360"/>
          </reference>
          <reference field="18" count="1" selected="0">
            <x v="42"/>
          </reference>
        </references>
      </pivotArea>
    </format>
    <format dxfId="250">
      <pivotArea dataOnly="0" labelOnly="1" outline="0" fieldPosition="0">
        <references count="5">
          <reference field="1" count="1" selected="0">
            <x v="0"/>
          </reference>
          <reference field="6" count="1">
            <x v="8"/>
          </reference>
          <reference field="8" count="1" selected="0">
            <x v="8"/>
          </reference>
          <reference field="9" count="1" selected="0">
            <x v="382"/>
          </reference>
          <reference field="18" count="1" selected="0">
            <x v="44"/>
          </reference>
        </references>
      </pivotArea>
    </format>
    <format dxfId="249">
      <pivotArea dataOnly="0" labelOnly="1" outline="0" fieldPosition="0">
        <references count="5">
          <reference field="1" count="1" selected="0">
            <x v="0"/>
          </reference>
          <reference field="6" count="1">
            <x v="19"/>
          </reference>
          <reference field="8" count="1" selected="0">
            <x v="8"/>
          </reference>
          <reference field="9" count="1" selected="0">
            <x v="401"/>
          </reference>
          <reference field="18" count="1" selected="0">
            <x v="44"/>
          </reference>
        </references>
      </pivotArea>
    </format>
    <format dxfId="248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8"/>
          </reference>
          <reference field="9" count="1" selected="0">
            <x v="13"/>
          </reference>
          <reference field="18" count="1" selected="0">
            <x v="47"/>
          </reference>
        </references>
      </pivotArea>
    </format>
    <format dxfId="247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8"/>
          </reference>
          <reference field="9" count="1" selected="0">
            <x v="18"/>
          </reference>
          <reference field="18" count="1" selected="0">
            <x v="47"/>
          </reference>
        </references>
      </pivotArea>
    </format>
    <format dxfId="246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8"/>
          </reference>
          <reference field="9" count="1" selected="0">
            <x v="20"/>
          </reference>
          <reference field="18" count="1" selected="0">
            <x v="47"/>
          </reference>
        </references>
      </pivotArea>
    </format>
    <format dxfId="245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8"/>
          </reference>
          <reference field="9" count="1" selected="0">
            <x v="236"/>
          </reference>
          <reference field="18" count="1" selected="0">
            <x v="47"/>
          </reference>
        </references>
      </pivotArea>
    </format>
    <format dxfId="244">
      <pivotArea dataOnly="0" labelOnly="1" outline="0" fieldPosition="0">
        <references count="5">
          <reference field="1" count="1" selected="0">
            <x v="0"/>
          </reference>
          <reference field="6" count="1">
            <x v="19"/>
          </reference>
          <reference field="8" count="1" selected="0">
            <x v="15"/>
          </reference>
          <reference field="9" count="1" selected="0">
            <x v="346"/>
          </reference>
          <reference field="18" count="1" selected="0">
            <x v="49"/>
          </reference>
        </references>
      </pivotArea>
    </format>
    <format dxfId="243">
      <pivotArea dataOnly="0" labelOnly="1" outline="0" fieldPosition="0">
        <references count="5">
          <reference field="1" count="1" selected="0">
            <x v="11"/>
          </reference>
          <reference field="6" count="1">
            <x v="17"/>
          </reference>
          <reference field="8" count="1" selected="0">
            <x v="19"/>
          </reference>
          <reference field="9" count="1" selected="0">
            <x v="449"/>
          </reference>
          <reference field="18" count="1" selected="0">
            <x v="49"/>
          </reference>
        </references>
      </pivotArea>
    </format>
    <format dxfId="242">
      <pivotArea dataOnly="0" labelOnly="1" outline="0" fieldPosition="0">
        <references count="5">
          <reference field="1" count="1" selected="0">
            <x v="11"/>
          </reference>
          <reference field="6" count="1">
            <x v="17"/>
          </reference>
          <reference field="8" count="1" selected="0">
            <x v="61"/>
          </reference>
          <reference field="9" count="1" selected="0">
            <x v="454"/>
          </reference>
          <reference field="18" count="1" selected="0">
            <x v="49"/>
          </reference>
        </references>
      </pivotArea>
    </format>
    <format dxfId="241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16"/>
          </reference>
          <reference field="9" count="1" selected="0">
            <x v="451"/>
          </reference>
          <reference field="18" count="1" selected="0">
            <x v="50"/>
          </reference>
        </references>
      </pivotArea>
    </format>
    <format dxfId="240">
      <pivotArea dataOnly="0" labelOnly="1" outline="0" fieldPosition="0">
        <references count="5">
          <reference field="1" count="1" selected="0">
            <x v="3"/>
          </reference>
          <reference field="6" count="1">
            <x v="6"/>
          </reference>
          <reference field="8" count="1" selected="0">
            <x v="17"/>
          </reference>
          <reference field="9" count="1" selected="0">
            <x v="455"/>
          </reference>
          <reference field="18" count="1" selected="0">
            <x v="50"/>
          </reference>
        </references>
      </pivotArea>
    </format>
    <format dxfId="239">
      <pivotArea dataOnly="0" labelOnly="1" outline="0" fieldPosition="0">
        <references count="5">
          <reference field="1" count="1" selected="0">
            <x v="6"/>
          </reference>
          <reference field="6" count="1">
            <x v="17"/>
          </reference>
          <reference field="8" count="1" selected="0">
            <x v="31"/>
          </reference>
          <reference field="9" count="1" selected="0">
            <x v="112"/>
          </reference>
          <reference field="18" count="1" selected="0">
            <x v="50"/>
          </reference>
        </references>
      </pivotArea>
    </format>
    <format dxfId="238">
      <pivotArea dataOnly="0" labelOnly="1" outline="0" fieldPosition="0">
        <references count="5">
          <reference field="1" count="1" selected="0">
            <x v="6"/>
          </reference>
          <reference field="6" count="1">
            <x v="17"/>
          </reference>
          <reference field="8" count="1" selected="0">
            <x v="32"/>
          </reference>
          <reference field="9" count="1" selected="0">
            <x v="193"/>
          </reference>
          <reference field="18" count="1" selected="0">
            <x v="50"/>
          </reference>
        </references>
      </pivotArea>
    </format>
    <format dxfId="237">
      <pivotArea dataOnly="0" labelOnly="1" outline="0" fieldPosition="0">
        <references count="5">
          <reference field="1" count="1" selected="0">
            <x v="11"/>
          </reference>
          <reference field="6" count="1">
            <x v="17"/>
          </reference>
          <reference field="8" count="1" selected="0">
            <x v="59"/>
          </reference>
          <reference field="9" count="1" selected="0">
            <x v="452"/>
          </reference>
          <reference field="18" count="1" selected="0">
            <x v="50"/>
          </reference>
        </references>
      </pivotArea>
    </format>
    <format dxfId="236">
      <pivotArea dataOnly="0" labelOnly="1" outline="0" fieldPosition="0">
        <references count="5">
          <reference field="1" count="1" selected="0">
            <x v="12"/>
          </reference>
          <reference field="6" count="1">
            <x v="10"/>
          </reference>
          <reference field="8" count="1" selected="0">
            <x v="62"/>
          </reference>
          <reference field="9" count="1" selected="0">
            <x v="456"/>
          </reference>
          <reference field="18" count="1" selected="0">
            <x v="50"/>
          </reference>
        </references>
      </pivotArea>
    </format>
    <format dxfId="235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45"/>
          </reference>
          <reference field="9" count="1" selected="0">
            <x v="394"/>
          </reference>
          <reference field="18" count="1" selected="0">
            <x v="51"/>
          </reference>
        </references>
      </pivotArea>
    </format>
    <format dxfId="234">
      <pivotArea dataOnly="0" labelOnly="1" outline="0" fieldPosition="0">
        <references count="5">
          <reference field="1" count="1" selected="0">
            <x v="2"/>
          </reference>
          <reference field="6" count="1">
            <x v="19"/>
          </reference>
          <reference field="8" count="1" selected="0">
            <x v="15"/>
          </reference>
          <reference field="9" count="1" selected="0">
            <x v="165"/>
          </reference>
          <reference field="18" count="1" selected="0">
            <x v="52"/>
          </reference>
        </references>
      </pivotArea>
    </format>
    <format dxfId="233">
      <pivotArea dataOnly="0" labelOnly="1" outline="0" fieldPosition="0">
        <references count="5">
          <reference field="1" count="1" selected="0">
            <x v="2"/>
          </reference>
          <reference field="6" count="1">
            <x v="19"/>
          </reference>
          <reference field="8" count="1" selected="0">
            <x v="15"/>
          </reference>
          <reference field="9" count="1" selected="0">
            <x v="173"/>
          </reference>
          <reference field="18" count="1" selected="0">
            <x v="52"/>
          </reference>
        </references>
      </pivotArea>
    </format>
    <format dxfId="232">
      <pivotArea dataOnly="0" labelOnly="1" outline="0" fieldPosition="0">
        <references count="5">
          <reference field="1" count="1" selected="0">
            <x v="2"/>
          </reference>
          <reference field="6" count="1">
            <x v="19"/>
          </reference>
          <reference field="8" count="1" selected="0">
            <x v="15"/>
          </reference>
          <reference field="9" count="1" selected="0">
            <x v="174"/>
          </reference>
          <reference field="18" count="1" selected="0">
            <x v="52"/>
          </reference>
        </references>
      </pivotArea>
    </format>
    <format dxfId="231">
      <pivotArea dataOnly="0" labelOnly="1" outline="0" fieldPosition="0">
        <references count="5">
          <reference field="1" count="1" selected="0">
            <x v="3"/>
          </reference>
          <reference field="6" count="1">
            <x v="19"/>
          </reference>
          <reference field="8" count="1" selected="0">
            <x v="60"/>
          </reference>
          <reference field="9" count="1" selected="0">
            <x v="212"/>
          </reference>
          <reference field="18" count="1" selected="0">
            <x v="52"/>
          </reference>
        </references>
      </pivotArea>
    </format>
    <format dxfId="230">
      <pivotArea dataOnly="0" labelOnly="1" outline="0" fieldPosition="0">
        <references count="5">
          <reference field="1" count="1" selected="0">
            <x v="3"/>
          </reference>
          <reference field="6" count="1">
            <x v="17"/>
          </reference>
          <reference field="8" count="1" selected="0">
            <x v="60"/>
          </reference>
          <reference field="9" count="1" selected="0">
            <x v="453"/>
          </reference>
          <reference field="18" count="1" selected="0">
            <x v="52"/>
          </reference>
        </references>
      </pivotArea>
    </format>
    <format dxfId="229">
      <pivotArea dataOnly="0" labelOnly="1" outline="0" fieldPosition="0">
        <references count="5">
          <reference field="1" count="1" selected="0">
            <x v="11"/>
          </reference>
          <reference field="6" count="1">
            <x v="15"/>
          </reference>
          <reference field="8" count="1" selected="0">
            <x v="10"/>
          </reference>
          <reference field="9" count="1" selected="0">
            <x v="74"/>
          </reference>
          <reference field="18" count="1" selected="0">
            <x v="52"/>
          </reference>
        </references>
      </pivotArea>
    </format>
    <format dxfId="228">
      <pivotArea dataOnly="0" labelOnly="1" outline="0" fieldPosition="0">
        <references count="5">
          <reference field="1" count="1" selected="0">
            <x v="11"/>
          </reference>
          <reference field="6" count="1">
            <x v="19"/>
          </reference>
          <reference field="8" count="1" selected="0">
            <x v="10"/>
          </reference>
          <reference field="9" count="1" selected="0">
            <x v="165"/>
          </reference>
          <reference field="18" count="1" selected="0">
            <x v="52"/>
          </reference>
        </references>
      </pivotArea>
    </format>
    <format dxfId="227">
      <pivotArea dataOnly="0" labelOnly="1" outline="0" fieldPosition="0">
        <references count="5">
          <reference field="1" count="1" selected="0">
            <x v="11"/>
          </reference>
          <reference field="6" count="1">
            <x v="19"/>
          </reference>
          <reference field="8" count="1" selected="0">
            <x v="10"/>
          </reference>
          <reference field="9" count="1" selected="0">
            <x v="212"/>
          </reference>
          <reference field="18" count="1" selected="0">
            <x v="52"/>
          </reference>
        </references>
      </pivotArea>
    </format>
    <format dxfId="226">
      <pivotArea dataOnly="0" labelOnly="1" outline="0" fieldPosition="0">
        <references count="5">
          <reference field="1" count="1" selected="0">
            <x v="11"/>
          </reference>
          <reference field="6" count="1">
            <x v="9"/>
          </reference>
          <reference field="8" count="1" selected="0">
            <x v="10"/>
          </reference>
          <reference field="9" count="1" selected="0">
            <x v="334"/>
          </reference>
          <reference field="18" count="1" selected="0">
            <x v="52"/>
          </reference>
        </references>
      </pivotArea>
    </format>
    <format dxfId="225">
      <pivotArea dataOnly="0" labelOnly="1" outline="0" fieldPosition="0">
        <references count="5">
          <reference field="1" count="1" selected="0">
            <x v="11"/>
          </reference>
          <reference field="6" count="1">
            <x v="15"/>
          </reference>
          <reference field="8" count="1" selected="0">
            <x v="10"/>
          </reference>
          <reference field="9" count="1" selected="0">
            <x v="363"/>
          </reference>
          <reference field="18" count="1" selected="0">
            <x v="52"/>
          </reference>
        </references>
      </pivotArea>
    </format>
    <format dxfId="224">
      <pivotArea dataOnly="0" labelOnly="1" outline="0" fieldPosition="0">
        <references count="5">
          <reference field="1" count="1" selected="0">
            <x v="11"/>
          </reference>
          <reference field="6" count="1">
            <x v="19"/>
          </reference>
          <reference field="8" count="1" selected="0">
            <x v="15"/>
          </reference>
          <reference field="9" count="1" selected="0">
            <x v="165"/>
          </reference>
          <reference field="18" count="1" selected="0">
            <x v="54"/>
          </reference>
        </references>
      </pivotArea>
    </format>
    <format dxfId="223">
      <pivotArea dataOnly="0" labelOnly="1" outline="0" fieldPosition="0">
        <references count="5">
          <reference field="1" count="1" selected="0">
            <x v="11"/>
          </reference>
          <reference field="6" count="1">
            <x v="19"/>
          </reference>
          <reference field="8" count="1" selected="0">
            <x v="15"/>
          </reference>
          <reference field="9" count="1" selected="0">
            <x v="270"/>
          </reference>
          <reference field="18" count="1" selected="0">
            <x v="54"/>
          </reference>
        </references>
      </pivotArea>
    </format>
    <format dxfId="222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25"/>
          </reference>
          <reference field="9" count="1" selected="0">
            <x v="85"/>
          </reference>
          <reference field="18" count="1" selected="0">
            <x v="55"/>
          </reference>
        </references>
      </pivotArea>
    </format>
    <format dxfId="221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25"/>
          </reference>
          <reference field="9" count="1" selected="0">
            <x v="86"/>
          </reference>
          <reference field="18" count="1" selected="0">
            <x v="55"/>
          </reference>
        </references>
      </pivotArea>
    </format>
    <format dxfId="220">
      <pivotArea dataOnly="0" labelOnly="1" outline="0" fieldPosition="0">
        <references count="5">
          <reference field="1" count="1" selected="0">
            <x v="0"/>
          </reference>
          <reference field="6" count="1">
            <x v="19"/>
          </reference>
          <reference field="8" count="1" selected="0">
            <x v="25"/>
          </reference>
          <reference field="9" count="1" selected="0">
            <x v="165"/>
          </reference>
          <reference field="18" count="1" selected="0">
            <x v="55"/>
          </reference>
        </references>
      </pivotArea>
    </format>
    <format dxfId="219">
      <pivotArea dataOnly="0" outline="0" fieldPosition="0">
        <references count="2">
          <reference field="1" count="0" defaultSubtotal="1"/>
          <reference field="20" count="1" selected="0">
            <x v="1"/>
          </reference>
        </references>
      </pivotArea>
    </format>
    <format dxfId="218">
      <pivotArea dataOnly="0" outline="0" fieldPosition="0">
        <references count="2">
          <reference field="18" count="0" defaultSubtotal="1"/>
          <reference field="20" count="1" selected="0">
            <x v="1"/>
          </reference>
        </references>
      </pivotArea>
    </format>
    <format dxfId="217">
      <pivotArea dataOnly="0" outline="0" fieldPosition="0">
        <references count="2">
          <reference field="18" count="0" defaultSubtotal="1"/>
          <reference field="20" count="1" selected="0">
            <x v="1"/>
          </reference>
        </references>
      </pivotArea>
    </format>
    <format dxfId="216">
      <pivotArea dataOnly="0" outline="0" fieldPosition="0">
        <references count="2">
          <reference field="1" count="0" defaultSubtotal="1"/>
          <reference field="20" count="1" selected="0">
            <x v="1"/>
          </reference>
        </references>
      </pivotArea>
    </format>
    <format dxfId="215">
      <pivotArea field="9" type="button" dataOnly="0" labelOnly="1" outline="0" axis="axisRow" fieldPosition="3"/>
    </format>
    <format dxfId="214">
      <pivotArea type="all" dataOnly="0" outline="0" fieldPosition="0"/>
    </format>
    <format dxfId="213">
      <pivotArea outline="0" collapsedLevelsAreSubtotals="1" fieldPosition="0"/>
    </format>
    <format dxfId="212">
      <pivotArea field="1" type="button" dataOnly="0" labelOnly="1" outline="0" axis="axisRow" fieldPosition="0"/>
    </format>
    <format dxfId="211">
      <pivotArea field="18" type="button" dataOnly="0" labelOnly="1" outline="0" axis="axisRow" fieldPosition="1"/>
    </format>
    <format dxfId="210">
      <pivotArea field="8" type="button" dataOnly="0" labelOnly="1" outline="0" axis="axisRow" fieldPosition="2"/>
    </format>
    <format dxfId="209">
      <pivotArea field="9" type="button" dataOnly="0" labelOnly="1" outline="0" axis="axisRow" fieldPosition="3"/>
    </format>
    <format dxfId="208">
      <pivotArea field="6" type="button" dataOnly="0" labelOnly="1" outline="0" axis="axisRow" fieldPosition="4"/>
    </format>
    <format dxfId="207">
      <pivotArea dataOnly="0" labelOnly="1" outline="0" fieldPosition="0">
        <references count="1">
          <reference field="1" count="6">
            <x v="0"/>
            <x v="2"/>
            <x v="3"/>
            <x v="6"/>
            <x v="11"/>
            <x v="12"/>
          </reference>
        </references>
      </pivotArea>
    </format>
    <format dxfId="206">
      <pivotArea dataOnly="0" labelOnly="1" outline="0" fieldPosition="0">
        <references count="1">
          <reference field="1" count="6" defaultSubtotal="1">
            <x v="0"/>
            <x v="2"/>
            <x v="3"/>
            <x v="6"/>
            <x v="11"/>
            <x v="12"/>
          </reference>
        </references>
      </pivotArea>
    </format>
    <format dxfId="205">
      <pivotArea dataOnly="0" labelOnly="1" outline="0" fieldPosition="0">
        <references count="2">
          <reference field="1" count="1" selected="0">
            <x v="0"/>
          </reference>
          <reference field="18" count="7">
            <x v="42"/>
            <x v="44"/>
            <x v="47"/>
            <x v="49"/>
            <x v="50"/>
            <x v="51"/>
            <x v="55"/>
          </reference>
        </references>
      </pivotArea>
    </format>
    <format dxfId="204">
      <pivotArea dataOnly="0" labelOnly="1" outline="0" fieldPosition="0">
        <references count="2">
          <reference field="1" count="1" selected="0">
            <x v="0"/>
          </reference>
          <reference field="18" count="7" defaultSubtotal="1">
            <x v="42"/>
            <x v="44"/>
            <x v="47"/>
            <x v="49"/>
            <x v="50"/>
            <x v="51"/>
            <x v="55"/>
          </reference>
        </references>
      </pivotArea>
    </format>
    <format dxfId="203">
      <pivotArea dataOnly="0" labelOnly="1" outline="0" fieldPosition="0">
        <references count="2">
          <reference field="1" count="1" selected="0">
            <x v="2"/>
          </reference>
          <reference field="18" count="1">
            <x v="52"/>
          </reference>
        </references>
      </pivotArea>
    </format>
    <format dxfId="202">
      <pivotArea dataOnly="0" labelOnly="1" outline="0" fieldPosition="0">
        <references count="2">
          <reference field="1" count="1" selected="0">
            <x v="2"/>
          </reference>
          <reference field="18" count="1" defaultSubtotal="1">
            <x v="52"/>
          </reference>
        </references>
      </pivotArea>
    </format>
    <format dxfId="201">
      <pivotArea dataOnly="0" labelOnly="1" outline="0" fieldPosition="0">
        <references count="2">
          <reference field="1" count="1" selected="0">
            <x v="3"/>
          </reference>
          <reference field="18" count="2">
            <x v="50"/>
            <x v="52"/>
          </reference>
        </references>
      </pivotArea>
    </format>
    <format dxfId="200">
      <pivotArea dataOnly="0" labelOnly="1" outline="0" fieldPosition="0">
        <references count="2">
          <reference field="1" count="1" selected="0">
            <x v="3"/>
          </reference>
          <reference field="18" count="2" defaultSubtotal="1">
            <x v="50"/>
            <x v="52"/>
          </reference>
        </references>
      </pivotArea>
    </format>
    <format dxfId="199">
      <pivotArea dataOnly="0" labelOnly="1" outline="0" fieldPosition="0">
        <references count="2">
          <reference field="1" count="1" selected="0">
            <x v="6"/>
          </reference>
          <reference field="18" count="1">
            <x v="50"/>
          </reference>
        </references>
      </pivotArea>
    </format>
    <format dxfId="198">
      <pivotArea dataOnly="0" labelOnly="1" outline="0" fieldPosition="0">
        <references count="2">
          <reference field="1" count="1" selected="0">
            <x v="6"/>
          </reference>
          <reference field="18" count="1" defaultSubtotal="1">
            <x v="50"/>
          </reference>
        </references>
      </pivotArea>
    </format>
    <format dxfId="197">
      <pivotArea dataOnly="0" labelOnly="1" outline="0" fieldPosition="0">
        <references count="2">
          <reference field="1" count="1" selected="0">
            <x v="11"/>
          </reference>
          <reference field="18" count="4">
            <x v="49"/>
            <x v="50"/>
            <x v="52"/>
            <x v="54"/>
          </reference>
        </references>
      </pivotArea>
    </format>
    <format dxfId="196">
      <pivotArea dataOnly="0" labelOnly="1" outline="0" fieldPosition="0">
        <references count="2">
          <reference field="1" count="1" selected="0">
            <x v="11"/>
          </reference>
          <reference field="18" count="4" defaultSubtotal="1">
            <x v="49"/>
            <x v="50"/>
            <x v="52"/>
            <x v="54"/>
          </reference>
        </references>
      </pivotArea>
    </format>
    <format dxfId="195">
      <pivotArea dataOnly="0" labelOnly="1" outline="0" fieldPosition="0">
        <references count="2">
          <reference field="1" count="1" selected="0">
            <x v="12"/>
          </reference>
          <reference field="18" count="1">
            <x v="50"/>
          </reference>
        </references>
      </pivotArea>
    </format>
    <format dxfId="194">
      <pivotArea dataOnly="0" labelOnly="1" outline="0" fieldPosition="0">
        <references count="2">
          <reference field="1" count="1" selected="0">
            <x v="12"/>
          </reference>
          <reference field="18" count="1" defaultSubtotal="1">
            <x v="50"/>
          </reference>
        </references>
      </pivotArea>
    </format>
    <format dxfId="193">
      <pivotArea dataOnly="0" labelOnly="1" outline="0" fieldPosition="0">
        <references count="3">
          <reference field="1" count="1" selected="0">
            <x v="0"/>
          </reference>
          <reference field="8" count="1">
            <x v="10"/>
          </reference>
          <reference field="18" count="1" selected="0">
            <x v="42"/>
          </reference>
        </references>
      </pivotArea>
    </format>
    <format dxfId="192">
      <pivotArea dataOnly="0" labelOnly="1" outline="0" fieldPosition="0">
        <references count="3">
          <reference field="1" count="1" selected="0">
            <x v="0"/>
          </reference>
          <reference field="8" count="1">
            <x v="8"/>
          </reference>
          <reference field="18" count="1" selected="0">
            <x v="44"/>
          </reference>
        </references>
      </pivotArea>
    </format>
    <format dxfId="191">
      <pivotArea dataOnly="0" labelOnly="1" outline="0" fieldPosition="0">
        <references count="3">
          <reference field="1" count="1" selected="0">
            <x v="0"/>
          </reference>
          <reference field="8" count="1">
            <x v="8"/>
          </reference>
          <reference field="18" count="1" selected="0">
            <x v="47"/>
          </reference>
        </references>
      </pivotArea>
    </format>
    <format dxfId="190">
      <pivotArea dataOnly="0" labelOnly="1" outline="0" fieldPosition="0">
        <references count="3">
          <reference field="1" count="1" selected="0">
            <x v="0"/>
          </reference>
          <reference field="8" count="1">
            <x v="15"/>
          </reference>
          <reference field="18" count="1" selected="0">
            <x v="49"/>
          </reference>
        </references>
      </pivotArea>
    </format>
    <format dxfId="189">
      <pivotArea dataOnly="0" labelOnly="1" outline="0" fieldPosition="0">
        <references count="3">
          <reference field="1" count="1" selected="0">
            <x v="0"/>
          </reference>
          <reference field="8" count="1">
            <x v="16"/>
          </reference>
          <reference field="18" count="1" selected="0">
            <x v="50"/>
          </reference>
        </references>
      </pivotArea>
    </format>
    <format dxfId="188">
      <pivotArea dataOnly="0" labelOnly="1" outline="0" fieldPosition="0">
        <references count="3">
          <reference field="1" count="1" selected="0">
            <x v="0"/>
          </reference>
          <reference field="8" count="1">
            <x v="45"/>
          </reference>
          <reference field="18" count="1" selected="0">
            <x v="51"/>
          </reference>
        </references>
      </pivotArea>
    </format>
    <format dxfId="187">
      <pivotArea dataOnly="0" labelOnly="1" outline="0" fieldPosition="0">
        <references count="3">
          <reference field="1" count="1" selected="0">
            <x v="0"/>
          </reference>
          <reference field="8" count="1">
            <x v="25"/>
          </reference>
          <reference field="18" count="1" selected="0">
            <x v="55"/>
          </reference>
        </references>
      </pivotArea>
    </format>
    <format dxfId="186">
      <pivotArea dataOnly="0" labelOnly="1" outline="0" fieldPosition="0">
        <references count="3">
          <reference field="1" count="1" selected="0">
            <x v="2"/>
          </reference>
          <reference field="8" count="1">
            <x v="15"/>
          </reference>
          <reference field="18" count="1" selected="0">
            <x v="52"/>
          </reference>
        </references>
      </pivotArea>
    </format>
    <format dxfId="185">
      <pivotArea dataOnly="0" labelOnly="1" outline="0" fieldPosition="0">
        <references count="3">
          <reference field="1" count="1" selected="0">
            <x v="3"/>
          </reference>
          <reference field="8" count="1">
            <x v="17"/>
          </reference>
          <reference field="18" count="1" selected="0">
            <x v="50"/>
          </reference>
        </references>
      </pivotArea>
    </format>
    <format dxfId="184">
      <pivotArea dataOnly="0" labelOnly="1" outline="0" fieldPosition="0">
        <references count="3">
          <reference field="1" count="1" selected="0">
            <x v="3"/>
          </reference>
          <reference field="8" count="1">
            <x v="60"/>
          </reference>
          <reference field="18" count="1" selected="0">
            <x v="52"/>
          </reference>
        </references>
      </pivotArea>
    </format>
    <format dxfId="183">
      <pivotArea dataOnly="0" labelOnly="1" outline="0" fieldPosition="0">
        <references count="3">
          <reference field="1" count="1" selected="0">
            <x v="6"/>
          </reference>
          <reference field="8" count="2">
            <x v="31"/>
            <x v="32"/>
          </reference>
          <reference field="18" count="1" selected="0">
            <x v="50"/>
          </reference>
        </references>
      </pivotArea>
    </format>
    <format dxfId="182">
      <pivotArea dataOnly="0" labelOnly="1" outline="0" fieldPosition="0">
        <references count="3">
          <reference field="1" count="1" selected="0">
            <x v="11"/>
          </reference>
          <reference field="8" count="2">
            <x v="19"/>
            <x v="61"/>
          </reference>
          <reference field="18" count="1" selected="0">
            <x v="49"/>
          </reference>
        </references>
      </pivotArea>
    </format>
    <format dxfId="181">
      <pivotArea dataOnly="0" labelOnly="1" outline="0" fieldPosition="0">
        <references count="3">
          <reference field="1" count="1" selected="0">
            <x v="11"/>
          </reference>
          <reference field="8" count="1">
            <x v="59"/>
          </reference>
          <reference field="18" count="1" selected="0">
            <x v="50"/>
          </reference>
        </references>
      </pivotArea>
    </format>
    <format dxfId="180">
      <pivotArea dataOnly="0" labelOnly="1" outline="0" fieldPosition="0">
        <references count="3">
          <reference field="1" count="1" selected="0">
            <x v="11"/>
          </reference>
          <reference field="8" count="1">
            <x v="10"/>
          </reference>
          <reference field="18" count="1" selected="0">
            <x v="52"/>
          </reference>
        </references>
      </pivotArea>
    </format>
    <format dxfId="179">
      <pivotArea dataOnly="0" labelOnly="1" outline="0" fieldPosition="0">
        <references count="3">
          <reference field="1" count="1" selected="0">
            <x v="11"/>
          </reference>
          <reference field="8" count="1">
            <x v="15"/>
          </reference>
          <reference field="18" count="1" selected="0">
            <x v="54"/>
          </reference>
        </references>
      </pivotArea>
    </format>
    <format dxfId="178">
      <pivotArea dataOnly="0" labelOnly="1" outline="0" fieldPosition="0">
        <references count="3">
          <reference field="1" count="1" selected="0">
            <x v="12"/>
          </reference>
          <reference field="8" count="1">
            <x v="62"/>
          </reference>
          <reference field="18" count="1" selected="0">
            <x v="50"/>
          </reference>
        </references>
      </pivotArea>
    </format>
    <format dxfId="177">
      <pivotArea dataOnly="0" labelOnly="1" outline="0" fieldPosition="0">
        <references count="4">
          <reference field="1" count="1" selected="0">
            <x v="0"/>
          </reference>
          <reference field="8" count="1" selected="0">
            <x v="10"/>
          </reference>
          <reference field="9" count="5">
            <x v="72"/>
            <x v="165"/>
            <x v="212"/>
            <x v="331"/>
            <x v="360"/>
          </reference>
          <reference field="18" count="1" selected="0">
            <x v="42"/>
          </reference>
        </references>
      </pivotArea>
    </format>
    <format dxfId="176">
      <pivotArea dataOnly="0" labelOnly="1" outline="0" fieldPosition="0">
        <references count="4">
          <reference field="1" count="1" selected="0">
            <x v="0"/>
          </reference>
          <reference field="8" count="1" selected="0">
            <x v="8"/>
          </reference>
          <reference field="9" count="2">
            <x v="382"/>
            <x v="401"/>
          </reference>
          <reference field="18" count="1" selected="0">
            <x v="44"/>
          </reference>
        </references>
      </pivotArea>
    </format>
    <format dxfId="175">
      <pivotArea dataOnly="0" labelOnly="1" outline="0" fieldPosition="0">
        <references count="4">
          <reference field="1" count="1" selected="0">
            <x v="0"/>
          </reference>
          <reference field="8" count="1" selected="0">
            <x v="8"/>
          </reference>
          <reference field="9" count="4">
            <x v="13"/>
            <x v="18"/>
            <x v="20"/>
            <x v="236"/>
          </reference>
          <reference field="18" count="1" selected="0">
            <x v="47"/>
          </reference>
        </references>
      </pivotArea>
    </format>
    <format dxfId="174">
      <pivotArea dataOnly="0" labelOnly="1" outline="0" fieldPosition="0">
        <references count="4">
          <reference field="1" count="1" selected="0">
            <x v="0"/>
          </reference>
          <reference field="8" count="1" selected="0">
            <x v="15"/>
          </reference>
          <reference field="9" count="1">
            <x v="346"/>
          </reference>
          <reference field="18" count="1" selected="0">
            <x v="49"/>
          </reference>
        </references>
      </pivotArea>
    </format>
    <format dxfId="173">
      <pivotArea dataOnly="0" labelOnly="1" outline="0" fieldPosition="0">
        <references count="4">
          <reference field="1" count="1" selected="0">
            <x v="0"/>
          </reference>
          <reference field="8" count="1" selected="0">
            <x v="16"/>
          </reference>
          <reference field="9" count="1">
            <x v="451"/>
          </reference>
          <reference field="18" count="1" selected="0">
            <x v="50"/>
          </reference>
        </references>
      </pivotArea>
    </format>
    <format dxfId="172">
      <pivotArea dataOnly="0" labelOnly="1" outline="0" fieldPosition="0">
        <references count="4">
          <reference field="1" count="1" selected="0">
            <x v="0"/>
          </reference>
          <reference field="8" count="1" selected="0">
            <x v="45"/>
          </reference>
          <reference field="9" count="1">
            <x v="394"/>
          </reference>
          <reference field="18" count="1" selected="0">
            <x v="51"/>
          </reference>
        </references>
      </pivotArea>
    </format>
    <format dxfId="171">
      <pivotArea dataOnly="0" labelOnly="1" outline="0" fieldPosition="0">
        <references count="4">
          <reference field="1" count="1" selected="0">
            <x v="0"/>
          </reference>
          <reference field="8" count="1" selected="0">
            <x v="25"/>
          </reference>
          <reference field="9" count="3">
            <x v="85"/>
            <x v="86"/>
            <x v="165"/>
          </reference>
          <reference field="18" count="1" selected="0">
            <x v="55"/>
          </reference>
        </references>
      </pivotArea>
    </format>
    <format dxfId="170">
      <pivotArea dataOnly="0" labelOnly="1" outline="0" fieldPosition="0">
        <references count="4">
          <reference field="1" count="1" selected="0">
            <x v="2"/>
          </reference>
          <reference field="8" count="1" selected="0">
            <x v="15"/>
          </reference>
          <reference field="9" count="3">
            <x v="165"/>
            <x v="173"/>
            <x v="174"/>
          </reference>
          <reference field="18" count="1" selected="0">
            <x v="52"/>
          </reference>
        </references>
      </pivotArea>
    </format>
    <format dxfId="169">
      <pivotArea dataOnly="0" labelOnly="1" outline="0" fieldPosition="0">
        <references count="4">
          <reference field="1" count="1" selected="0">
            <x v="3"/>
          </reference>
          <reference field="8" count="1" selected="0">
            <x v="17"/>
          </reference>
          <reference field="9" count="1">
            <x v="455"/>
          </reference>
          <reference field="18" count="1" selected="0">
            <x v="50"/>
          </reference>
        </references>
      </pivotArea>
    </format>
    <format dxfId="168">
      <pivotArea dataOnly="0" labelOnly="1" outline="0" fieldPosition="0">
        <references count="4">
          <reference field="1" count="1" selected="0">
            <x v="3"/>
          </reference>
          <reference field="8" count="1" selected="0">
            <x v="60"/>
          </reference>
          <reference field="9" count="2">
            <x v="212"/>
            <x v="453"/>
          </reference>
          <reference field="18" count="1" selected="0">
            <x v="52"/>
          </reference>
        </references>
      </pivotArea>
    </format>
    <format dxfId="167">
      <pivotArea dataOnly="0" labelOnly="1" outline="0" fieldPosition="0">
        <references count="4">
          <reference field="1" count="1" selected="0">
            <x v="6"/>
          </reference>
          <reference field="8" count="1" selected="0">
            <x v="31"/>
          </reference>
          <reference field="9" count="1">
            <x v="112"/>
          </reference>
          <reference field="18" count="1" selected="0">
            <x v="50"/>
          </reference>
        </references>
      </pivotArea>
    </format>
    <format dxfId="166">
      <pivotArea dataOnly="0" labelOnly="1" outline="0" fieldPosition="0">
        <references count="4">
          <reference field="1" count="1" selected="0">
            <x v="6"/>
          </reference>
          <reference field="8" count="1" selected="0">
            <x v="32"/>
          </reference>
          <reference field="9" count="1">
            <x v="193"/>
          </reference>
          <reference field="18" count="1" selected="0">
            <x v="50"/>
          </reference>
        </references>
      </pivotArea>
    </format>
    <format dxfId="165">
      <pivotArea dataOnly="0" labelOnly="1" outline="0" fieldPosition="0">
        <references count="4">
          <reference field="1" count="1" selected="0">
            <x v="11"/>
          </reference>
          <reference field="8" count="1" selected="0">
            <x v="19"/>
          </reference>
          <reference field="9" count="1">
            <x v="449"/>
          </reference>
          <reference field="18" count="1" selected="0">
            <x v="49"/>
          </reference>
        </references>
      </pivotArea>
    </format>
    <format dxfId="164">
      <pivotArea dataOnly="0" labelOnly="1" outline="0" fieldPosition="0">
        <references count="4">
          <reference field="1" count="1" selected="0">
            <x v="11"/>
          </reference>
          <reference field="8" count="1" selected="0">
            <x v="61"/>
          </reference>
          <reference field="9" count="1">
            <x v="454"/>
          </reference>
          <reference field="18" count="1" selected="0">
            <x v="49"/>
          </reference>
        </references>
      </pivotArea>
    </format>
    <format dxfId="163">
      <pivotArea dataOnly="0" labelOnly="1" outline="0" fieldPosition="0">
        <references count="4">
          <reference field="1" count="1" selected="0">
            <x v="11"/>
          </reference>
          <reference field="8" count="1" selected="0">
            <x v="59"/>
          </reference>
          <reference field="9" count="1">
            <x v="452"/>
          </reference>
          <reference field="18" count="1" selected="0">
            <x v="50"/>
          </reference>
        </references>
      </pivotArea>
    </format>
    <format dxfId="162">
      <pivotArea dataOnly="0" labelOnly="1" outline="0" fieldPosition="0">
        <references count="4">
          <reference field="1" count="1" selected="0">
            <x v="11"/>
          </reference>
          <reference field="8" count="1" selected="0">
            <x v="10"/>
          </reference>
          <reference field="9" count="5">
            <x v="74"/>
            <x v="165"/>
            <x v="212"/>
            <x v="334"/>
            <x v="363"/>
          </reference>
          <reference field="18" count="1" selected="0">
            <x v="52"/>
          </reference>
        </references>
      </pivotArea>
    </format>
    <format dxfId="161">
      <pivotArea dataOnly="0" labelOnly="1" outline="0" fieldPosition="0">
        <references count="4">
          <reference field="1" count="1" selected="0">
            <x v="11"/>
          </reference>
          <reference field="8" count="1" selected="0">
            <x v="15"/>
          </reference>
          <reference field="9" count="2">
            <x v="165"/>
            <x v="270"/>
          </reference>
          <reference field="18" count="1" selected="0">
            <x v="54"/>
          </reference>
        </references>
      </pivotArea>
    </format>
    <format dxfId="160">
      <pivotArea dataOnly="0" labelOnly="1" outline="0" fieldPosition="0">
        <references count="4">
          <reference field="1" count="1" selected="0">
            <x v="12"/>
          </reference>
          <reference field="8" count="1" selected="0">
            <x v="62"/>
          </reference>
          <reference field="9" count="1">
            <x v="456"/>
          </reference>
          <reference field="18" count="1" selected="0">
            <x v="50"/>
          </reference>
        </references>
      </pivotArea>
    </format>
    <format dxfId="159">
      <pivotArea dataOnly="0" labelOnly="1" outline="0" fieldPosition="0">
        <references count="5">
          <reference field="1" count="1" selected="0">
            <x v="0"/>
          </reference>
          <reference field="6" count="1">
            <x v="15"/>
          </reference>
          <reference field="8" count="1" selected="0">
            <x v="10"/>
          </reference>
          <reference field="9" count="1" selected="0">
            <x v="72"/>
          </reference>
          <reference field="18" count="1" selected="0">
            <x v="42"/>
          </reference>
        </references>
      </pivotArea>
    </format>
    <format dxfId="158">
      <pivotArea dataOnly="0" labelOnly="1" outline="0" fieldPosition="0">
        <references count="5">
          <reference field="1" count="1" selected="0">
            <x v="0"/>
          </reference>
          <reference field="6" count="1">
            <x v="19"/>
          </reference>
          <reference field="8" count="1" selected="0">
            <x v="10"/>
          </reference>
          <reference field="9" count="1" selected="0">
            <x v="165"/>
          </reference>
          <reference field="18" count="1" selected="0">
            <x v="42"/>
          </reference>
        </references>
      </pivotArea>
    </format>
    <format dxfId="157">
      <pivotArea dataOnly="0" labelOnly="1" outline="0" fieldPosition="0">
        <references count="5">
          <reference field="1" count="1" selected="0">
            <x v="0"/>
          </reference>
          <reference field="6" count="1">
            <x v="19"/>
          </reference>
          <reference field="8" count="1" selected="0">
            <x v="10"/>
          </reference>
          <reference field="9" count="1" selected="0">
            <x v="212"/>
          </reference>
          <reference field="18" count="1" selected="0">
            <x v="42"/>
          </reference>
        </references>
      </pivotArea>
    </format>
    <format dxfId="156">
      <pivotArea dataOnly="0" labelOnly="1" outline="0" fieldPosition="0">
        <references count="5">
          <reference field="1" count="1" selected="0">
            <x v="0"/>
          </reference>
          <reference field="6" count="1">
            <x v="9"/>
          </reference>
          <reference field="8" count="1" selected="0">
            <x v="10"/>
          </reference>
          <reference field="9" count="1" selected="0">
            <x v="331"/>
          </reference>
          <reference field="18" count="1" selected="0">
            <x v="42"/>
          </reference>
        </references>
      </pivotArea>
    </format>
    <format dxfId="155">
      <pivotArea dataOnly="0" labelOnly="1" outline="0" fieldPosition="0">
        <references count="5">
          <reference field="1" count="1" selected="0">
            <x v="0"/>
          </reference>
          <reference field="6" count="1">
            <x v="15"/>
          </reference>
          <reference field="8" count="1" selected="0">
            <x v="10"/>
          </reference>
          <reference field="9" count="1" selected="0">
            <x v="360"/>
          </reference>
          <reference field="18" count="1" selected="0">
            <x v="42"/>
          </reference>
        </references>
      </pivotArea>
    </format>
    <format dxfId="154">
      <pivotArea dataOnly="0" labelOnly="1" outline="0" fieldPosition="0">
        <references count="5">
          <reference field="1" count="1" selected="0">
            <x v="0"/>
          </reference>
          <reference field="6" count="1">
            <x v="8"/>
          </reference>
          <reference field="8" count="1" selected="0">
            <x v="8"/>
          </reference>
          <reference field="9" count="1" selected="0">
            <x v="382"/>
          </reference>
          <reference field="18" count="1" selected="0">
            <x v="44"/>
          </reference>
        </references>
      </pivotArea>
    </format>
    <format dxfId="153">
      <pivotArea dataOnly="0" labelOnly="1" outline="0" fieldPosition="0">
        <references count="5">
          <reference field="1" count="1" selected="0">
            <x v="0"/>
          </reference>
          <reference field="6" count="1">
            <x v="19"/>
          </reference>
          <reference field="8" count="1" selected="0">
            <x v="8"/>
          </reference>
          <reference field="9" count="1" selected="0">
            <x v="401"/>
          </reference>
          <reference field="18" count="1" selected="0">
            <x v="44"/>
          </reference>
        </references>
      </pivotArea>
    </format>
    <format dxfId="152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8"/>
          </reference>
          <reference field="9" count="1" selected="0">
            <x v="13"/>
          </reference>
          <reference field="18" count="1" selected="0">
            <x v="47"/>
          </reference>
        </references>
      </pivotArea>
    </format>
    <format dxfId="151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8"/>
          </reference>
          <reference field="9" count="1" selected="0">
            <x v="18"/>
          </reference>
          <reference field="18" count="1" selected="0">
            <x v="47"/>
          </reference>
        </references>
      </pivotArea>
    </format>
    <format dxfId="150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8"/>
          </reference>
          <reference field="9" count="1" selected="0">
            <x v="20"/>
          </reference>
          <reference field="18" count="1" selected="0">
            <x v="47"/>
          </reference>
        </references>
      </pivotArea>
    </format>
    <format dxfId="149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8"/>
          </reference>
          <reference field="9" count="1" selected="0">
            <x v="236"/>
          </reference>
          <reference field="18" count="1" selected="0">
            <x v="47"/>
          </reference>
        </references>
      </pivotArea>
    </format>
    <format dxfId="148">
      <pivotArea dataOnly="0" labelOnly="1" outline="0" fieldPosition="0">
        <references count="5">
          <reference field="1" count="1" selected="0">
            <x v="0"/>
          </reference>
          <reference field="6" count="1">
            <x v="19"/>
          </reference>
          <reference field="8" count="1" selected="0">
            <x v="15"/>
          </reference>
          <reference field="9" count="1" selected="0">
            <x v="346"/>
          </reference>
          <reference field="18" count="1" selected="0">
            <x v="49"/>
          </reference>
        </references>
      </pivotArea>
    </format>
    <format dxfId="147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16"/>
          </reference>
          <reference field="9" count="1" selected="0">
            <x v="451"/>
          </reference>
          <reference field="18" count="1" selected="0">
            <x v="50"/>
          </reference>
        </references>
      </pivotArea>
    </format>
    <format dxfId="146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45"/>
          </reference>
          <reference field="9" count="1" selected="0">
            <x v="394"/>
          </reference>
          <reference field="18" count="1" selected="0">
            <x v="51"/>
          </reference>
        </references>
      </pivotArea>
    </format>
    <format dxfId="145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25"/>
          </reference>
          <reference field="9" count="1" selected="0">
            <x v="85"/>
          </reference>
          <reference field="18" count="1" selected="0">
            <x v="55"/>
          </reference>
        </references>
      </pivotArea>
    </format>
    <format dxfId="144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25"/>
          </reference>
          <reference field="9" count="1" selected="0">
            <x v="86"/>
          </reference>
          <reference field="18" count="1" selected="0">
            <x v="55"/>
          </reference>
        </references>
      </pivotArea>
    </format>
    <format dxfId="143">
      <pivotArea dataOnly="0" labelOnly="1" outline="0" fieldPosition="0">
        <references count="5">
          <reference field="1" count="1" selected="0">
            <x v="0"/>
          </reference>
          <reference field="6" count="1">
            <x v="19"/>
          </reference>
          <reference field="8" count="1" selected="0">
            <x v="25"/>
          </reference>
          <reference field="9" count="1" selected="0">
            <x v="165"/>
          </reference>
          <reference field="18" count="1" selected="0">
            <x v="55"/>
          </reference>
        </references>
      </pivotArea>
    </format>
    <format dxfId="142">
      <pivotArea dataOnly="0" labelOnly="1" outline="0" fieldPosition="0">
        <references count="5">
          <reference field="1" count="1" selected="0">
            <x v="2"/>
          </reference>
          <reference field="6" count="1">
            <x v="19"/>
          </reference>
          <reference field="8" count="1" selected="0">
            <x v="15"/>
          </reference>
          <reference field="9" count="1" selected="0">
            <x v="165"/>
          </reference>
          <reference field="18" count="1" selected="0">
            <x v="52"/>
          </reference>
        </references>
      </pivotArea>
    </format>
    <format dxfId="141">
      <pivotArea dataOnly="0" labelOnly="1" outline="0" fieldPosition="0">
        <references count="5">
          <reference field="1" count="1" selected="0">
            <x v="2"/>
          </reference>
          <reference field="6" count="1">
            <x v="19"/>
          </reference>
          <reference field="8" count="1" selected="0">
            <x v="15"/>
          </reference>
          <reference field="9" count="1" selected="0">
            <x v="173"/>
          </reference>
          <reference field="18" count="1" selected="0">
            <x v="52"/>
          </reference>
        </references>
      </pivotArea>
    </format>
    <format dxfId="140">
      <pivotArea dataOnly="0" labelOnly="1" outline="0" fieldPosition="0">
        <references count="5">
          <reference field="1" count="1" selected="0">
            <x v="2"/>
          </reference>
          <reference field="6" count="1">
            <x v="19"/>
          </reference>
          <reference field="8" count="1" selected="0">
            <x v="15"/>
          </reference>
          <reference field="9" count="1" selected="0">
            <x v="174"/>
          </reference>
          <reference field="18" count="1" selected="0">
            <x v="52"/>
          </reference>
        </references>
      </pivotArea>
    </format>
    <format dxfId="139">
      <pivotArea dataOnly="0" labelOnly="1" outline="0" fieldPosition="0">
        <references count="5">
          <reference field="1" count="1" selected="0">
            <x v="3"/>
          </reference>
          <reference field="6" count="1">
            <x v="6"/>
          </reference>
          <reference field="8" count="1" selected="0">
            <x v="17"/>
          </reference>
          <reference field="9" count="1" selected="0">
            <x v="455"/>
          </reference>
          <reference field="18" count="1" selected="0">
            <x v="50"/>
          </reference>
        </references>
      </pivotArea>
    </format>
    <format dxfId="138">
      <pivotArea dataOnly="0" labelOnly="1" outline="0" fieldPosition="0">
        <references count="5">
          <reference field="1" count="1" selected="0">
            <x v="3"/>
          </reference>
          <reference field="6" count="1">
            <x v="19"/>
          </reference>
          <reference field="8" count="1" selected="0">
            <x v="60"/>
          </reference>
          <reference field="9" count="1" selected="0">
            <x v="212"/>
          </reference>
          <reference field="18" count="1" selected="0">
            <x v="52"/>
          </reference>
        </references>
      </pivotArea>
    </format>
    <format dxfId="137">
      <pivotArea dataOnly="0" labelOnly="1" outline="0" fieldPosition="0">
        <references count="5">
          <reference field="1" count="1" selected="0">
            <x v="3"/>
          </reference>
          <reference field="6" count="1">
            <x v="17"/>
          </reference>
          <reference field="8" count="1" selected="0">
            <x v="60"/>
          </reference>
          <reference field="9" count="1" selected="0">
            <x v="453"/>
          </reference>
          <reference field="18" count="1" selected="0">
            <x v="52"/>
          </reference>
        </references>
      </pivotArea>
    </format>
    <format dxfId="136">
      <pivotArea dataOnly="0" labelOnly="1" outline="0" fieldPosition="0">
        <references count="5">
          <reference field="1" count="1" selected="0">
            <x v="6"/>
          </reference>
          <reference field="6" count="1">
            <x v="17"/>
          </reference>
          <reference field="8" count="1" selected="0">
            <x v="31"/>
          </reference>
          <reference field="9" count="1" selected="0">
            <x v="112"/>
          </reference>
          <reference field="18" count="1" selected="0">
            <x v="50"/>
          </reference>
        </references>
      </pivotArea>
    </format>
    <format dxfId="135">
      <pivotArea dataOnly="0" labelOnly="1" outline="0" fieldPosition="0">
        <references count="5">
          <reference field="1" count="1" selected="0">
            <x v="6"/>
          </reference>
          <reference field="6" count="1">
            <x v="17"/>
          </reference>
          <reference field="8" count="1" selected="0">
            <x v="32"/>
          </reference>
          <reference field="9" count="1" selected="0">
            <x v="193"/>
          </reference>
          <reference field="18" count="1" selected="0">
            <x v="50"/>
          </reference>
        </references>
      </pivotArea>
    </format>
    <format dxfId="134">
      <pivotArea dataOnly="0" labelOnly="1" outline="0" fieldPosition="0">
        <references count="5">
          <reference field="1" count="1" selected="0">
            <x v="11"/>
          </reference>
          <reference field="6" count="1">
            <x v="17"/>
          </reference>
          <reference field="8" count="1" selected="0">
            <x v="19"/>
          </reference>
          <reference field="9" count="1" selected="0">
            <x v="449"/>
          </reference>
          <reference field="18" count="1" selected="0">
            <x v="49"/>
          </reference>
        </references>
      </pivotArea>
    </format>
    <format dxfId="133">
      <pivotArea dataOnly="0" labelOnly="1" outline="0" fieldPosition="0">
        <references count="5">
          <reference field="1" count="1" selected="0">
            <x v="11"/>
          </reference>
          <reference field="6" count="1">
            <x v="17"/>
          </reference>
          <reference field="8" count="1" selected="0">
            <x v="61"/>
          </reference>
          <reference field="9" count="1" selected="0">
            <x v="454"/>
          </reference>
          <reference field="18" count="1" selected="0">
            <x v="49"/>
          </reference>
        </references>
      </pivotArea>
    </format>
    <format dxfId="132">
      <pivotArea dataOnly="0" labelOnly="1" outline="0" fieldPosition="0">
        <references count="5">
          <reference field="1" count="1" selected="0">
            <x v="11"/>
          </reference>
          <reference field="6" count="1">
            <x v="17"/>
          </reference>
          <reference field="8" count="1" selected="0">
            <x v="59"/>
          </reference>
          <reference field="9" count="1" selected="0">
            <x v="452"/>
          </reference>
          <reference field="18" count="1" selected="0">
            <x v="50"/>
          </reference>
        </references>
      </pivotArea>
    </format>
    <format dxfId="131">
      <pivotArea dataOnly="0" labelOnly="1" outline="0" fieldPosition="0">
        <references count="5">
          <reference field="1" count="1" selected="0">
            <x v="11"/>
          </reference>
          <reference field="6" count="1">
            <x v="15"/>
          </reference>
          <reference field="8" count="1" selected="0">
            <x v="10"/>
          </reference>
          <reference field="9" count="1" selected="0">
            <x v="74"/>
          </reference>
          <reference field="18" count="1" selected="0">
            <x v="52"/>
          </reference>
        </references>
      </pivotArea>
    </format>
    <format dxfId="130">
      <pivotArea dataOnly="0" labelOnly="1" outline="0" fieldPosition="0">
        <references count="5">
          <reference field="1" count="1" selected="0">
            <x v="11"/>
          </reference>
          <reference field="6" count="1">
            <x v="19"/>
          </reference>
          <reference field="8" count="1" selected="0">
            <x v="10"/>
          </reference>
          <reference field="9" count="1" selected="0">
            <x v="165"/>
          </reference>
          <reference field="18" count="1" selected="0">
            <x v="52"/>
          </reference>
        </references>
      </pivotArea>
    </format>
    <format dxfId="129">
      <pivotArea dataOnly="0" labelOnly="1" outline="0" fieldPosition="0">
        <references count="5">
          <reference field="1" count="1" selected="0">
            <x v="11"/>
          </reference>
          <reference field="6" count="1">
            <x v="19"/>
          </reference>
          <reference field="8" count="1" selected="0">
            <x v="10"/>
          </reference>
          <reference field="9" count="1" selected="0">
            <x v="212"/>
          </reference>
          <reference field="18" count="1" selected="0">
            <x v="52"/>
          </reference>
        </references>
      </pivotArea>
    </format>
    <format dxfId="128">
      <pivotArea dataOnly="0" labelOnly="1" outline="0" fieldPosition="0">
        <references count="5">
          <reference field="1" count="1" selected="0">
            <x v="11"/>
          </reference>
          <reference field="6" count="1">
            <x v="9"/>
          </reference>
          <reference field="8" count="1" selected="0">
            <x v="10"/>
          </reference>
          <reference field="9" count="1" selected="0">
            <x v="334"/>
          </reference>
          <reference field="18" count="1" selected="0">
            <x v="52"/>
          </reference>
        </references>
      </pivotArea>
    </format>
    <format dxfId="127">
      <pivotArea dataOnly="0" labelOnly="1" outline="0" fieldPosition="0">
        <references count="5">
          <reference field="1" count="1" selected="0">
            <x v="11"/>
          </reference>
          <reference field="6" count="1">
            <x v="15"/>
          </reference>
          <reference field="8" count="1" selected="0">
            <x v="10"/>
          </reference>
          <reference field="9" count="1" selected="0">
            <x v="363"/>
          </reference>
          <reference field="18" count="1" selected="0">
            <x v="52"/>
          </reference>
        </references>
      </pivotArea>
    </format>
    <format dxfId="126">
      <pivotArea dataOnly="0" labelOnly="1" outline="0" fieldPosition="0">
        <references count="5">
          <reference field="1" count="1" selected="0">
            <x v="11"/>
          </reference>
          <reference field="6" count="1">
            <x v="19"/>
          </reference>
          <reference field="8" count="1" selected="0">
            <x v="15"/>
          </reference>
          <reference field="9" count="1" selected="0">
            <x v="165"/>
          </reference>
          <reference field="18" count="1" selected="0">
            <x v="54"/>
          </reference>
        </references>
      </pivotArea>
    </format>
    <format dxfId="125">
      <pivotArea dataOnly="0" labelOnly="1" outline="0" fieldPosition="0">
        <references count="5">
          <reference field="1" count="1" selected="0">
            <x v="11"/>
          </reference>
          <reference field="6" count="1">
            <x v="19"/>
          </reference>
          <reference field="8" count="1" selected="0">
            <x v="15"/>
          </reference>
          <reference field="9" count="1" selected="0">
            <x v="270"/>
          </reference>
          <reference field="18" count="1" selected="0">
            <x v="54"/>
          </reference>
        </references>
      </pivotArea>
    </format>
    <format dxfId="124">
      <pivotArea dataOnly="0" labelOnly="1" outline="0" fieldPosition="0">
        <references count="5">
          <reference field="1" count="1" selected="0">
            <x v="12"/>
          </reference>
          <reference field="6" count="1">
            <x v="10"/>
          </reference>
          <reference field="8" count="1" selected="0">
            <x v="62"/>
          </reference>
          <reference field="9" count="1" selected="0">
            <x v="456"/>
          </reference>
          <reference field="18" count="1" selected="0">
            <x v="50"/>
          </reference>
        </references>
      </pivotArea>
    </format>
    <format dxfId="12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5B1BDF-123E-4C9F-BE29-3EC6629EBB0B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4:C314" firstHeaderRow="1" firstDataRow="1" firstDataCol="2" rowPageCount="1" colPageCount="1"/>
  <pivotFields count="22">
    <pivotField compact="0" outline="0" showAll="0"/>
    <pivotField axis="axisRow" compact="0" outline="0" showAll="0" defaultSubtotal="0">
      <items count="156">
        <item m="1" x="70"/>
        <item m="1" x="72"/>
        <item m="1" x="75"/>
        <item m="1" x="68"/>
        <item m="1" x="63"/>
        <item m="1" x="73"/>
        <item x="0"/>
        <item m="1" x="150"/>
        <item m="1" x="155"/>
        <item m="1" x="151"/>
        <item m="1" x="74"/>
        <item m="1" x="71"/>
        <item m="1" x="69"/>
        <item x="31"/>
        <item m="1" x="153"/>
        <item m="1" x="149"/>
        <item m="1" x="152"/>
        <item m="1" x="67"/>
        <item m="1" x="154"/>
        <item x="22"/>
        <item m="1" x="76"/>
        <item m="1" x="148"/>
        <item m="1" x="77"/>
        <item m="1" x="147"/>
        <item m="1" x="78"/>
        <item m="1" x="79"/>
        <item m="1" x="81"/>
        <item m="1" x="80"/>
        <item m="1" x="82"/>
        <item x="35"/>
        <item m="1" x="83"/>
        <item m="1" x="84"/>
        <item m="1" x="85"/>
        <item m="1" x="86"/>
        <item m="1" x="87"/>
        <item m="1" x="146"/>
        <item m="1" x="89"/>
        <item m="1" x="88"/>
        <item m="1" x="90"/>
        <item m="1" x="92"/>
        <item m="1" x="59"/>
        <item m="1" x="145"/>
        <item m="1" x="144"/>
        <item m="1" x="93"/>
        <item m="1" x="94"/>
        <item m="1" x="91"/>
        <item m="1" x="101"/>
        <item m="1" x="95"/>
        <item m="1" x="96"/>
        <item m="1" x="97"/>
        <item m="1" x="98"/>
        <item m="1" x="99"/>
        <item m="1" x="100"/>
        <item m="1" x="102"/>
        <item m="1" x="104"/>
        <item m="1" x="103"/>
        <item m="1" x="105"/>
        <item m="1" x="106"/>
        <item m="1" x="107"/>
        <item m="1" x="108"/>
        <item m="1" x="109"/>
        <item m="1" x="110"/>
        <item m="1" x="111"/>
        <item m="1" x="62"/>
        <item m="1" x="112"/>
        <item m="1" x="113"/>
        <item m="1" x="114"/>
        <item m="1" x="115"/>
        <item x="54"/>
        <item x="39"/>
        <item m="1" x="116"/>
        <item m="1" x="117"/>
        <item m="1" x="118"/>
        <item x="21"/>
        <item m="1" x="119"/>
        <item m="1" x="61"/>
        <item m="1" x="120"/>
        <item m="1" x="121"/>
        <item m="1" x="122"/>
        <item x="41"/>
        <item m="1" x="123"/>
        <item x="48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43"/>
        <item m="1" x="138"/>
        <item m="1" x="137"/>
        <item m="1" x="139"/>
        <item m="1" x="140"/>
        <item m="1" x="60"/>
        <item x="56"/>
        <item m="1" x="141"/>
        <item m="1" x="142"/>
        <item x="1"/>
        <item x="2"/>
        <item x="3"/>
        <item x="4"/>
        <item x="5"/>
        <item x="12"/>
        <item m="1" x="66"/>
        <item x="6"/>
        <item m="1" x="65"/>
        <item x="7"/>
        <item x="17"/>
        <item x="8"/>
        <item x="9"/>
        <item x="10"/>
        <item x="11"/>
        <item x="13"/>
        <item m="1" x="64"/>
        <item x="14"/>
        <item x="15"/>
        <item x="16"/>
        <item x="18"/>
        <item x="19"/>
        <item x="20"/>
        <item x="23"/>
        <item x="24"/>
        <item x="25"/>
        <item x="26"/>
        <item x="27"/>
        <item x="28"/>
        <item x="29"/>
        <item x="30"/>
        <item x="32"/>
        <item x="33"/>
        <item x="34"/>
        <item x="36"/>
        <item x="37"/>
        <item x="38"/>
        <item x="40"/>
        <item x="42"/>
        <item x="43"/>
        <item x="44"/>
        <item x="45"/>
        <item x="46"/>
        <item x="47"/>
        <item x="49"/>
        <item x="50"/>
        <item x="51"/>
        <item x="52"/>
        <item x="53"/>
        <item x="55"/>
        <item x="58"/>
        <item x="57"/>
      </items>
    </pivotField>
    <pivotField compact="0" outline="0" showAll="0"/>
    <pivotField compact="0" outline="0" showAll="0"/>
    <pivotField compact="0" outline="0" showAll="0" defaultSubtotal="0"/>
    <pivotField dataField="1" compact="0" outline="0" showAll="0"/>
    <pivotField axis="axisRow" compact="0" outline="0" showAll="0" defaultSubtotal="0">
      <items count="24">
        <item x="16"/>
        <item x="5"/>
        <item m="1" x="17"/>
        <item x="6"/>
        <item x="15"/>
        <item x="11"/>
        <item x="14"/>
        <item m="1" x="21"/>
        <item x="8"/>
        <item x="3"/>
        <item x="4"/>
        <item x="7"/>
        <item m="1" x="22"/>
        <item x="12"/>
        <item x="9"/>
        <item x="0"/>
        <item m="1" x="20"/>
        <item x="1"/>
        <item m="1" x="23"/>
        <item x="10"/>
        <item x="2"/>
        <item m="1" x="18"/>
        <item m="1" x="19"/>
        <item x="13"/>
      </items>
    </pivotField>
    <pivotField axis="axisPage" compact="0" outline="0" showAll="0">
      <items count="1046">
        <item x="0"/>
        <item m="1" x="1043"/>
        <item m="1" x="1044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4"/>
        <item x="25"/>
        <item x="26"/>
        <item x="27"/>
        <item x="28"/>
        <item x="29"/>
        <item x="30"/>
        <item x="23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4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7"/>
        <item x="86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5"/>
        <item x="184"/>
        <item x="186"/>
        <item x="187"/>
        <item x="188"/>
        <item x="189"/>
        <item x="191"/>
        <item x="192"/>
        <item x="190"/>
        <item x="193"/>
        <item x="194"/>
        <item x="195"/>
        <item x="196"/>
        <item x="197"/>
        <item x="198"/>
        <item x="199"/>
        <item x="200"/>
        <item x="201"/>
        <item x="203"/>
        <item x="204"/>
        <item x="205"/>
        <item x="202"/>
        <item x="206"/>
        <item x="207"/>
        <item x="208"/>
        <item x="210"/>
        <item x="209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7"/>
        <item x="268"/>
        <item x="269"/>
        <item x="266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411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8"/>
        <item x="407"/>
        <item x="409"/>
        <item x="410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3"/>
        <item x="492"/>
        <item x="494"/>
        <item x="495"/>
        <item x="496"/>
        <item x="491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5"/>
        <item x="544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8"/>
        <item x="647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8"/>
        <item x="749"/>
        <item x="750"/>
        <item x="747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m="1" x="1042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m="1" x="1040"/>
        <item m="1" x="1041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m="1" x="1038"/>
        <item m="1" x="1039"/>
        <item x="998"/>
        <item x="997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t="default"/>
      </items>
    </pivotField>
    <pivotField compact="0" outline="0" showAll="0" defaultSubtotal="0">
      <items count="317">
        <item m="1" x="315"/>
        <item m="1" x="191"/>
        <item x="52"/>
        <item m="1" x="174"/>
        <item x="5"/>
        <item x="61"/>
        <item x="43"/>
        <item x="120"/>
        <item m="1" x="177"/>
        <item m="1" x="189"/>
        <item x="0"/>
        <item m="1" x="199"/>
        <item x="3"/>
        <item x="74"/>
        <item m="1" x="187"/>
        <item x="64"/>
        <item x="142"/>
        <item x="29"/>
        <item m="1" x="180"/>
        <item x="22"/>
        <item m="1" x="197"/>
        <item m="1" x="198"/>
        <item m="1" x="190"/>
        <item m="1" x="316"/>
        <item x="15"/>
        <item m="1" x="178"/>
        <item m="1" x="196"/>
        <item m="1" x="192"/>
        <item m="1" x="183"/>
        <item m="1" x="175"/>
        <item x="36"/>
        <item m="1" x="200"/>
        <item m="1" x="202"/>
        <item x="28"/>
        <item m="1" x="193"/>
        <item x="93"/>
        <item m="1" x="203"/>
        <item x="156"/>
        <item x="75"/>
        <item x="77"/>
        <item m="1" x="185"/>
        <item x="60"/>
        <item m="1" x="188"/>
        <item x="13"/>
        <item m="1" x="194"/>
        <item x="55"/>
        <item m="1" x="182"/>
        <item m="1" x="201"/>
        <item x="103"/>
        <item m="1" x="181"/>
        <item m="1" x="184"/>
        <item x="146"/>
        <item x="38"/>
        <item x="2"/>
        <item m="1" x="195"/>
        <item x="30"/>
        <item m="1" x="179"/>
        <item x="4"/>
        <item x="26"/>
        <item m="1" x="205"/>
        <item m="1" x="204"/>
        <item x="149"/>
        <item m="1" x="206"/>
        <item m="1" x="209"/>
        <item m="1" x="314"/>
        <item m="1" x="207"/>
        <item m="1" x="208"/>
        <item x="40"/>
        <item m="1" x="186"/>
        <item x="50"/>
        <item x="25"/>
        <item m="1" x="210"/>
        <item m="1" x="211"/>
        <item m="1" x="212"/>
        <item m="1" x="213"/>
        <item m="1" x="214"/>
        <item x="51"/>
        <item m="1" x="215"/>
        <item x="131"/>
        <item m="1" x="217"/>
        <item m="1" x="216"/>
        <item m="1" x="218"/>
        <item x="16"/>
        <item x="112"/>
        <item x="88"/>
        <item m="1" x="220"/>
        <item m="1" x="219"/>
        <item x="9"/>
        <item m="1" x="221"/>
        <item m="1" x="222"/>
        <item x="27"/>
        <item m="1" x="223"/>
        <item m="1" x="313"/>
        <item m="1" x="224"/>
        <item x="136"/>
        <item m="1" x="225"/>
        <item m="1" x="226"/>
        <item x="127"/>
        <item m="1" x="230"/>
        <item m="1" x="229"/>
        <item m="1" x="228"/>
        <item m="1" x="227"/>
        <item m="1" x="232"/>
        <item m="1" x="231"/>
        <item x="83"/>
        <item x="111"/>
        <item m="1" x="234"/>
        <item m="1" x="233"/>
        <item m="1" x="235"/>
        <item m="1" x="236"/>
        <item x="154"/>
        <item m="1" x="237"/>
        <item m="1" x="240"/>
        <item m="1" x="239"/>
        <item m="1" x="238"/>
        <item x="130"/>
        <item m="1" x="241"/>
        <item m="1" x="242"/>
        <item m="1" x="244"/>
        <item m="1" x="243"/>
        <item x="39"/>
        <item m="1" x="245"/>
        <item x="159"/>
        <item m="1" x="246"/>
        <item m="1" x="247"/>
        <item x="42"/>
        <item m="1" x="248"/>
        <item m="1" x="173"/>
        <item m="1" x="249"/>
        <item m="1" x="251"/>
        <item m="1" x="250"/>
        <item m="1" x="252"/>
        <item m="1" x="312"/>
        <item m="1" x="253"/>
        <item x="31"/>
        <item m="1" x="254"/>
        <item m="1" x="255"/>
        <item x="21"/>
        <item m="1" x="256"/>
        <item x="95"/>
        <item x="45"/>
        <item x="17"/>
        <item x="82"/>
        <item m="1" x="311"/>
        <item m="1" x="310"/>
        <item x="20"/>
        <item m="1" x="257"/>
        <item m="1" x="273"/>
        <item m="1" x="309"/>
        <item m="1" x="258"/>
        <item m="1" x="308"/>
        <item m="1" x="259"/>
        <item m="1" x="260"/>
        <item m="1" x="261"/>
        <item x="145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x="118"/>
        <item x="71"/>
        <item m="1" x="274"/>
        <item x="135"/>
        <item x="10"/>
        <item x="141"/>
        <item m="1" x="282"/>
        <item x="11"/>
        <item x="44"/>
        <item m="1" x="275"/>
        <item m="1" x="276"/>
        <item x="53"/>
        <item x="73"/>
        <item x="69"/>
        <item m="1" x="277"/>
        <item x="46"/>
        <item x="37"/>
        <item m="1" x="278"/>
        <item m="1" x="279"/>
        <item m="1" x="280"/>
        <item m="1" x="307"/>
        <item x="96"/>
        <item x="24"/>
        <item m="1" x="306"/>
        <item m="1" x="281"/>
        <item x="107"/>
        <item m="1" x="283"/>
        <item m="1" x="284"/>
        <item x="105"/>
        <item x="90"/>
        <item m="1" x="285"/>
        <item x="62"/>
        <item m="1" x="286"/>
        <item x="35"/>
        <item x="33"/>
        <item m="1" x="287"/>
        <item m="1" x="288"/>
        <item x="5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x="85"/>
        <item x="41"/>
        <item x="56"/>
        <item m="1" x="300"/>
        <item m="1" x="301"/>
        <item m="1" x="302"/>
        <item m="1" x="303"/>
        <item m="1" x="304"/>
        <item x="48"/>
        <item m="1" x="305"/>
        <item x="1"/>
        <item x="6"/>
        <item x="7"/>
        <item x="8"/>
        <item x="12"/>
        <item x="14"/>
        <item x="19"/>
        <item x="18"/>
        <item x="23"/>
        <item x="32"/>
        <item x="34"/>
        <item x="47"/>
        <item x="49"/>
        <item x="54"/>
        <item x="57"/>
        <item x="59"/>
        <item x="63"/>
        <item x="65"/>
        <item x="66"/>
        <item x="67"/>
        <item x="68"/>
        <item x="70"/>
        <item x="72"/>
        <item x="76"/>
        <item x="78"/>
        <item x="79"/>
        <item x="80"/>
        <item x="81"/>
        <item x="84"/>
        <item x="86"/>
        <item x="87"/>
        <item x="89"/>
        <item x="91"/>
        <item x="92"/>
        <item x="94"/>
        <item x="97"/>
        <item x="98"/>
        <item x="99"/>
        <item x="100"/>
        <item x="101"/>
        <item x="102"/>
        <item x="104"/>
        <item x="106"/>
        <item x="108"/>
        <item x="109"/>
        <item x="110"/>
        <item x="138"/>
        <item x="113"/>
        <item x="114"/>
        <item x="115"/>
        <item x="116"/>
        <item x="117"/>
        <item x="119"/>
        <item x="121"/>
        <item x="122"/>
        <item x="123"/>
        <item x="124"/>
        <item x="125"/>
        <item x="126"/>
        <item x="128"/>
        <item x="129"/>
        <item x="132"/>
        <item x="133"/>
        <item x="134"/>
        <item x="137"/>
        <item x="139"/>
        <item x="140"/>
        <item x="143"/>
        <item x="144"/>
        <item m="1" x="176"/>
        <item x="147"/>
        <item x="148"/>
        <item x="151"/>
        <item x="152"/>
        <item x="153"/>
        <item x="150"/>
        <item x="155"/>
        <item x="157"/>
        <item x="158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</items>
    </pivotField>
    <pivotField compact="0" outline="0" showAll="0" defaultSubtotal="0">
      <items count="4959">
        <item m="1" x="2228"/>
        <item m="1" x="2315"/>
        <item m="1" x="2314"/>
        <item m="1" x="2313"/>
        <item m="1" x="2311"/>
        <item m="1" x="2249"/>
        <item m="1" x="2226"/>
        <item m="1" x="2227"/>
        <item m="1" x="2246"/>
        <item m="1" x="2247"/>
        <item m="1" x="2248"/>
        <item m="1" x="2290"/>
        <item m="1" x="4938"/>
        <item m="1" x="2235"/>
        <item m="1" x="2138"/>
        <item m="1" x="2139"/>
        <item m="1" x="2141"/>
        <item m="1" x="2214"/>
        <item m="1" x="2234"/>
        <item m="1" x="2222"/>
        <item m="1" x="2236"/>
        <item m="1" x="2137"/>
        <item m="1" x="2278"/>
        <item m="1" x="2238"/>
        <item m="1" x="2186"/>
        <item x="716"/>
        <item m="1" x="2026"/>
        <item m="1" x="2082"/>
        <item m="1" x="2053"/>
        <item m="1" x="1979"/>
        <item x="133"/>
        <item m="1" x="2169"/>
        <item x="380"/>
        <item m="1" x="2117"/>
        <item m="1" x="2167"/>
        <item m="1" x="2171"/>
        <item x="14"/>
        <item x="774"/>
        <item x="18"/>
        <item x="13"/>
        <item x="12"/>
        <item x="17"/>
        <item m="1" x="2180"/>
        <item m="1" x="2174"/>
        <item m="1" x="2178"/>
        <item m="1" x="2177"/>
        <item m="1" x="2176"/>
        <item m="1" x="2182"/>
        <item m="1" x="2179"/>
        <item m="1" x="2173"/>
        <item m="1" x="2181"/>
        <item m="1" x="2107"/>
        <item x="135"/>
        <item x="11"/>
        <item x="379"/>
        <item x="967"/>
        <item x="270"/>
        <item x="19"/>
        <item m="1" x="2172"/>
        <item m="1" x="2127"/>
        <item m="1" x="2116"/>
        <item x="968"/>
        <item m="1" x="2001"/>
        <item m="1" x="2210"/>
        <item m="1" x="2283"/>
        <item m="1" x="2037"/>
        <item m="1" x="2010"/>
        <item x="33"/>
        <item m="1" x="2145"/>
        <item m="1" x="2070"/>
        <item m="1" x="2300"/>
        <item m="1" x="2320"/>
        <item m="1" x="2259"/>
        <item m="1" x="1978"/>
        <item m="1" x="2153"/>
        <item m="1" x="2106"/>
        <item m="1" x="1975"/>
        <item m="1" x="2011"/>
        <item x="965"/>
        <item x="643"/>
        <item m="1" x="2007"/>
        <item m="1" x="2211"/>
        <item m="1" x="2220"/>
        <item m="1" x="2072"/>
        <item x="415"/>
        <item m="1" x="2157"/>
        <item m="1" x="2158"/>
        <item m="1" x="2184"/>
        <item m="1" x="2164"/>
        <item x="888"/>
        <item m="1" x="2266"/>
        <item m="1" x="2268"/>
        <item m="1" x="2043"/>
        <item m="1" x="2154"/>
        <item m="1" x="2303"/>
        <item x="769"/>
        <item m="1" x="2126"/>
        <item m="1" x="3189"/>
        <item x="1639"/>
        <item m="1" x="2190"/>
        <item m="1" x="2194"/>
        <item x="148"/>
        <item x="522"/>
        <item x="602"/>
        <item x="151"/>
        <item x="780"/>
        <item x="421"/>
        <item x="507"/>
        <item x="419"/>
        <item x="751"/>
        <item x="578"/>
        <item m="1" x="2121"/>
        <item x="1"/>
        <item m="1" x="2221"/>
        <item m="1" x="2240"/>
        <item m="1" x="2129"/>
        <item m="1" x="2128"/>
        <item m="1" x="2066"/>
        <item x="1229"/>
        <item m="1" x="4955"/>
        <item m="1" x="2099"/>
        <item m="1" x="2312"/>
        <item x="117"/>
        <item x="119"/>
        <item m="1" x="4952"/>
        <item x="252"/>
        <item x="259"/>
        <item m="1" x="2286"/>
        <item m="1" x="4936"/>
        <item x="793"/>
        <item m="1" x="2135"/>
        <item x="409"/>
        <item x="1361"/>
        <item x="715"/>
        <item m="1" x="2148"/>
        <item m="1" x="4940"/>
        <item m="1" x="4941"/>
        <item m="1" x="2330"/>
        <item m="1" x="2331"/>
        <item m="1" x="4930"/>
        <item x="1022"/>
        <item m="1" x="2274"/>
        <item m="1" x="2886"/>
        <item m="1" x="2078"/>
        <item m="1" x="2196"/>
        <item m="1" x="2192"/>
        <item m="1" x="2241"/>
        <item m="1" x="4638"/>
        <item m="1" x="4933"/>
        <item m="1" x="4934"/>
        <item m="1" x="2136"/>
        <item m="1" x="2115"/>
        <item m="1" x="2207"/>
        <item m="1" x="2204"/>
        <item m="1" x="2261"/>
        <item m="1" x="2017"/>
        <item m="1" x="2075"/>
        <item m="1" x="2319"/>
        <item x="1714"/>
        <item m="1" x="2193"/>
        <item m="1" x="2143"/>
        <item m="1" x="4951"/>
        <item m="1" x="2165"/>
        <item x="253"/>
        <item x="118"/>
        <item x="241"/>
        <item m="1" x="2162"/>
        <item m="1" x="2327"/>
        <item m="1" x="2329"/>
        <item m="1" x="2328"/>
        <item m="1" x="4947"/>
        <item m="1" x="2004"/>
        <item m="1" x="1983"/>
        <item m="1" x="2280"/>
        <item m="1" x="2279"/>
        <item m="1" x="2015"/>
        <item m="1" x="2120"/>
        <item m="1" x="2282"/>
        <item x="541"/>
        <item x="1294"/>
        <item m="1" x="2068"/>
        <item x="848"/>
        <item x="849"/>
        <item m="1" x="2203"/>
        <item m="1" x="2197"/>
        <item m="1" x="2284"/>
        <item m="1" x="2074"/>
        <item m="1" x="2108"/>
        <item m="1" x="2175"/>
        <item m="1" x="2265"/>
        <item m="1" x="2267"/>
        <item m="1" x="2270"/>
        <item m="1" x="2100"/>
        <item m="1" x="2333"/>
        <item m="1" x="4956"/>
        <item m="1" x="2069"/>
        <item m="1" x="2014"/>
        <item m="1" x="2083"/>
        <item m="1" x="2084"/>
        <item m="1" x="2077"/>
        <item m="1" x="2076"/>
        <item m="1" x="2885"/>
        <item m="1" x="2168"/>
        <item m="1" x="2005"/>
        <item m="1" x="2040"/>
        <item m="1" x="2052"/>
        <item x="1924"/>
        <item x="163"/>
        <item m="1" x="2018"/>
        <item m="1" x="2232"/>
        <item m="1" x="1999"/>
        <item m="1" x="2059"/>
        <item x="32"/>
        <item m="1" x="2324"/>
        <item m="1" x="2109"/>
        <item x="909"/>
        <item m="1" x="2087"/>
        <item x="658"/>
        <item m="1" x="2086"/>
        <item m="1" x="2029"/>
        <item m="1" x="4942"/>
        <item m="1" x="4958"/>
        <item m="1" x="4946"/>
        <item m="1" x="4943"/>
        <item x="223"/>
        <item m="1" x="2085"/>
        <item m="1" x="4957"/>
        <item m="1" x="2275"/>
        <item m="1" x="2302"/>
        <item m="1" x="1989"/>
        <item x="571"/>
        <item x="361"/>
        <item m="1" x="2245"/>
        <item m="1" x="2188"/>
        <item m="1" x="2110"/>
        <item m="1" x="2021"/>
        <item m="1" x="2237"/>
        <item m="1" x="2338"/>
        <item m="1" x="2288"/>
        <item m="1" x="2326"/>
        <item x="1378"/>
        <item m="1" x="2166"/>
        <item x="1330"/>
        <item m="1" x="2332"/>
        <item m="1" x="2045"/>
        <item m="1" x="4935"/>
        <item m="1" x="2191"/>
        <item m="1" x="2170"/>
        <item m="1" x="2092"/>
        <item m="1" x="2093"/>
        <item m="1" x="4931"/>
        <item m="1" x="4944"/>
        <item m="1" x="2071"/>
        <item m="1" x="4639"/>
        <item m="1" x="4950"/>
        <item m="1" x="2205"/>
        <item m="1" x="2263"/>
        <item m="1" x="2147"/>
        <item m="1" x="2223"/>
        <item m="1" x="2047"/>
        <item m="1" x="2125"/>
        <item m="1" x="2183"/>
        <item m="1" x="2318"/>
        <item x="358"/>
        <item m="1" x="2041"/>
        <item m="1" x="1985"/>
        <item m="1" x="1986"/>
        <item m="1" x="2012"/>
        <item m="1" x="2019"/>
        <item m="1" x="4939"/>
        <item m="1" x="2281"/>
        <item m="1" x="2119"/>
        <item m="1" x="2118"/>
        <item m="1" x="2039"/>
        <item m="1" x="1988"/>
        <item m="1" x="2008"/>
        <item m="1" x="2091"/>
        <item m="1" x="2022"/>
        <item m="1" x="2000"/>
        <item x="958"/>
        <item x="407"/>
        <item m="1" x="2292"/>
        <item m="1" x="2253"/>
        <item m="1" x="2291"/>
        <item m="1" x="2252"/>
        <item m="1" x="2251"/>
        <item m="1" x="2250"/>
        <item m="1" x="2254"/>
        <item m="1" x="2293"/>
        <item m="1" x="2255"/>
        <item x="1849"/>
        <item x="1772"/>
        <item m="1" x="2065"/>
        <item m="1" x="2206"/>
        <item m="1" x="2230"/>
        <item m="1" x="2306"/>
        <item m="1" x="2285"/>
        <item m="1" x="2276"/>
        <item m="1" x="2297"/>
        <item m="1" x="2294"/>
        <item m="1" x="2122"/>
        <item x="1812"/>
        <item m="1" x="2213"/>
        <item m="1" x="1993"/>
        <item m="1" x="2310"/>
        <item m="1" x="2309"/>
        <item m="1" x="2287"/>
        <item m="1" x="4065"/>
        <item m="1" x="2336"/>
        <item m="1" x="2335"/>
        <item m="1" x="2337"/>
        <item m="1" x="2334"/>
        <item m="1" x="2271"/>
        <item m="1" x="2301"/>
        <item m="1" x="2090"/>
        <item m="1" x="2140"/>
        <item m="1" x="2142"/>
        <item m="1" x="2144"/>
        <item m="1" x="2229"/>
        <item m="1" x="2277"/>
        <item m="1" x="2225"/>
        <item m="1" x="2296"/>
        <item m="1" x="2123"/>
        <item m="1" x="2299"/>
        <item m="1" x="2273"/>
        <item x="1768"/>
        <item x="1770"/>
        <item m="1" x="2195"/>
        <item m="1" x="2243"/>
        <item m="1" x="2163"/>
        <item m="1" x="2016"/>
        <item m="1" x="2258"/>
        <item m="1" x="2057"/>
        <item m="1" x="2152"/>
        <item m="1" x="2105"/>
        <item m="1" x="2054"/>
        <item m="1" x="1981"/>
        <item m="1" x="2006"/>
        <item m="1" x="4954"/>
        <item m="1" x="2096"/>
        <item m="1" x="2067"/>
        <item m="1" x="2097"/>
        <item m="1" x="2189"/>
        <item m="1" x="1987"/>
        <item m="1" x="2098"/>
        <item m="1" x="1984"/>
        <item m="1" x="2156"/>
        <item m="1" x="2161"/>
        <item m="1" x="2323"/>
        <item m="1" x="2149"/>
        <item m="1" x="2322"/>
        <item x="1883"/>
        <item x="136"/>
        <item m="1" x="2325"/>
        <item m="1" x="2130"/>
        <item m="1" x="2231"/>
        <item m="1" x="2239"/>
        <item x="1130"/>
        <item m="1" x="2058"/>
        <item m="1" x="2150"/>
        <item m="1" x="2023"/>
        <item m="1" x="2056"/>
        <item m="1" x="2103"/>
        <item m="1" x="2102"/>
        <item m="1" x="2088"/>
        <item m="1" x="2089"/>
        <item m="1" x="4937"/>
        <item m="1" x="2289"/>
        <item m="1" x="4932"/>
        <item x="1252"/>
        <item m="1" x="2298"/>
        <item m="1" x="2295"/>
        <item m="1" x="2224"/>
        <item m="1" x="2124"/>
        <item m="1" x="2218"/>
        <item m="1" x="2217"/>
        <item m="1" x="2080"/>
        <item m="1" x="2079"/>
        <item m="1" x="2081"/>
        <item x="315"/>
        <item m="1" x="4945"/>
        <item m="1" x="2264"/>
        <item m="1" x="2095"/>
        <item m="1" x="2219"/>
        <item x="121"/>
        <item m="1" x="1992"/>
        <item x="481"/>
        <item x="1155"/>
        <item m="1" x="2146"/>
        <item x="134"/>
        <item m="1" x="2185"/>
        <item m="1" x="2233"/>
        <item m="1" x="2321"/>
        <item m="1" x="4949"/>
        <item m="1" x="2269"/>
        <item m="1" x="2101"/>
        <item m="1" x="2208"/>
        <item m="1" x="2209"/>
        <item m="1" x="2262"/>
        <item m="1" x="2155"/>
        <item m="1" x="2160"/>
        <item m="1" x="2094"/>
        <item m="1" x="1991"/>
        <item m="1" x="2307"/>
        <item m="1" x="2073"/>
        <item m="1" x="2304"/>
        <item m="1" x="2308"/>
        <item m="1" x="2305"/>
        <item m="1" x="2159"/>
        <item m="1" x="2272"/>
        <item m="1" x="1990"/>
        <item m="1" x="2042"/>
        <item m="1" x="2044"/>
        <item m="1" x="2046"/>
        <item x="127"/>
        <item m="1" x="2038"/>
        <item m="1" x="2020"/>
        <item m="1" x="2260"/>
        <item m="1" x="2212"/>
        <item m="1" x="2013"/>
        <item m="1" x="2242"/>
        <item x="122"/>
        <item m="1" x="2111"/>
        <item m="1" x="2198"/>
        <item m="1" x="2112"/>
        <item x="1518"/>
        <item m="1" x="2113"/>
        <item m="1" x="2200"/>
        <item m="1" x="2114"/>
        <item m="1" x="2201"/>
        <item m="1" x="2202"/>
        <item m="1" x="2199"/>
        <item m="1" x="4948"/>
        <item x="323"/>
        <item m="1" x="2003"/>
        <item m="1" x="2009"/>
        <item m="1" x="2216"/>
        <item m="1" x="2215"/>
        <item m="1" x="2187"/>
        <item m="1" x="2104"/>
        <item m="1" x="2151"/>
        <item m="1" x="2055"/>
        <item m="1" x="2244"/>
        <item m="1" x="2317"/>
        <item m="1" x="2257"/>
        <item m="1" x="2256"/>
        <item m="1" x="2316"/>
        <item m="1" x="4953"/>
        <item x="20"/>
        <item x="791"/>
        <item m="1" x="2339"/>
        <item m="1" x="2340"/>
        <item m="1" x="2343"/>
        <item m="1" x="2342"/>
        <item m="1" x="2341"/>
        <item x="186"/>
        <item m="1" x="4929"/>
        <item m="1" x="2344"/>
        <item m="1" x="2345"/>
        <item m="1" x="2346"/>
        <item m="1" x="4928"/>
        <item x="194"/>
        <item m="1" x="2347"/>
        <item m="1" x="2348"/>
        <item m="1" x="2351"/>
        <item m="1" x="2352"/>
        <item m="1" x="2353"/>
        <item m="1" x="2354"/>
        <item m="1" x="2355"/>
        <item m="1" x="2350"/>
        <item m="1" x="2357"/>
        <item x="1872"/>
        <item m="1" x="2358"/>
        <item x="1236"/>
        <item x="943"/>
        <item x="1157"/>
        <item m="1" x="2359"/>
        <item m="1" x="2360"/>
        <item x="552"/>
        <item x="310"/>
        <item x="42"/>
        <item x="1587"/>
        <item m="1" x="2356"/>
        <item m="1" x="2349"/>
        <item x="534"/>
        <item x="189"/>
        <item x="582"/>
        <item m="1" x="2361"/>
        <item m="1" x="2362"/>
        <item x="95"/>
        <item m="1" x="2363"/>
        <item m="1" x="2364"/>
        <item m="1" x="2365"/>
        <item m="1" x="2366"/>
        <item m="1" x="2367"/>
        <item m="1" x="4927"/>
        <item x="747"/>
        <item m="1" x="2369"/>
        <item m="1" x="2370"/>
        <item x="97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4837"/>
        <item m="1" x="2386"/>
        <item m="1" x="2368"/>
        <item m="1" x="2371"/>
        <item x="911"/>
        <item m="1" x="2387"/>
        <item m="1" x="2388"/>
        <item x="1402"/>
        <item m="1" x="2393"/>
        <item m="1" x="2394"/>
        <item x="591"/>
        <item m="1" x="4926"/>
        <item x="1409"/>
        <item m="1" x="2385"/>
        <item m="1" x="2389"/>
        <item m="1" x="2390"/>
        <item m="1" x="2391"/>
        <item m="1" x="2372"/>
        <item x="294"/>
        <item x="1475"/>
        <item x="647"/>
        <item x="648"/>
        <item x="247"/>
        <item m="1" x="2392"/>
        <item m="1" x="2131"/>
        <item m="1" x="2132"/>
        <item m="1" x="2133"/>
        <item x="1773"/>
        <item m="1" x="2134"/>
        <item x="86"/>
        <item x="88"/>
        <item x="89"/>
        <item x="90"/>
        <item x="87"/>
        <item x="422"/>
        <item x="577"/>
        <item x="55"/>
        <item m="1" x="1974"/>
        <item x="1489"/>
        <item m="1" x="1969"/>
        <item m="1" x="1970"/>
        <item m="1" x="1971"/>
        <item m="1" x="1972"/>
        <item m="1" x="1973"/>
        <item x="0"/>
        <item m="1" x="1967"/>
        <item m="1" x="1968"/>
        <item m="1" x="2060"/>
        <item m="1" x="2061"/>
        <item m="1" x="2062"/>
        <item m="1" x="2063"/>
        <item m="1" x="2064"/>
        <item x="36"/>
        <item m="1" x="2051"/>
        <item m="1" x="1998"/>
        <item m="1" x="2050"/>
        <item m="1" x="2048"/>
        <item m="1" x="2049"/>
        <item m="1" x="2027"/>
        <item m="1" x="2028"/>
        <item m="1" x="2030"/>
        <item m="1" x="2031"/>
        <item m="1" x="2032"/>
        <item m="1" x="2033"/>
        <item m="1" x="2034"/>
        <item m="1" x="2035"/>
        <item m="1" x="2036"/>
        <item m="1" x="2024"/>
        <item m="1" x="1976"/>
        <item m="1" x="2025"/>
        <item m="1" x="2002"/>
        <item m="1" x="1994"/>
        <item m="1" x="1995"/>
        <item m="1" x="1996"/>
        <item m="1" x="1997"/>
        <item m="1" x="1982"/>
        <item m="1" x="1980"/>
        <item m="1" x="1977"/>
        <item m="1" x="2398"/>
        <item m="1" x="2399"/>
        <item x="413"/>
        <item m="1" x="2396"/>
        <item x="450"/>
        <item m="1" x="2397"/>
        <item m="1" x="2400"/>
        <item x="1918"/>
        <item m="1" x="2401"/>
        <item m="1" x="2402"/>
        <item m="1" x="2395"/>
        <item m="1" x="2421"/>
        <item x="1477"/>
        <item m="1" x="2403"/>
        <item m="1" x="2404"/>
        <item m="1" x="2405"/>
        <item m="1" x="4924"/>
        <item m="1" x="4925"/>
        <item m="1" x="2408"/>
        <item m="1" x="4919"/>
        <item m="1" x="4920"/>
        <item m="1" x="4921"/>
        <item m="1" x="4922"/>
        <item m="1" x="4923"/>
        <item m="1" x="2406"/>
        <item m="1" x="2407"/>
        <item m="1" x="4914"/>
        <item m="1" x="4915"/>
        <item m="1" x="4916"/>
        <item m="1" x="4917"/>
        <item m="1" x="491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x="137"/>
        <item m="1" x="2419"/>
        <item m="1" x="3607"/>
        <item m="1" x="2418"/>
        <item x="895"/>
        <item m="1" x="2422"/>
        <item m="1" x="2420"/>
        <item m="1" x="2428"/>
        <item x="313"/>
        <item x="837"/>
        <item x="1520"/>
        <item x="471"/>
        <item m="1" x="2423"/>
        <item m="1" x="2424"/>
        <item m="1" x="2425"/>
        <item x="475"/>
        <item m="1" x="2426"/>
        <item m="1" x="2427"/>
        <item m="1" x="2429"/>
        <item m="1" x="4913"/>
        <item m="1" x="2431"/>
        <item m="1" x="2430"/>
        <item m="1" x="2440"/>
        <item m="1" x="2441"/>
        <item m="1" x="4396"/>
        <item x="573"/>
        <item m="1" x="2439"/>
        <item m="1" x="2442"/>
        <item m="1" x="2432"/>
        <item m="1" x="2433"/>
        <item m="1" x="2434"/>
        <item m="1" x="2435"/>
        <item m="1" x="2436"/>
        <item x="983"/>
        <item m="1" x="2437"/>
        <item m="1" x="2438"/>
        <item m="1" x="2462"/>
        <item m="1" x="2460"/>
        <item x="110"/>
        <item x="272"/>
        <item m="1" x="2451"/>
        <item m="1" x="2452"/>
        <item x="1037"/>
        <item m="1" x="2453"/>
        <item x="124"/>
        <item m="1" x="2454"/>
        <item x="1528"/>
        <item m="1" x="2456"/>
        <item m="1" x="2457"/>
        <item m="1" x="2458"/>
        <item m="1" x="2459"/>
        <item m="1" x="2455"/>
        <item m="1" x="4886"/>
        <item m="1" x="2444"/>
        <item m="1" x="2445"/>
        <item m="1" x="2446"/>
        <item m="1" x="2447"/>
        <item m="1" x="2448"/>
        <item m="1" x="2449"/>
        <item m="1" x="2463"/>
        <item m="1" x="2461"/>
        <item m="1" x="2465"/>
        <item m="1" x="4912"/>
        <item m="1" x="2450"/>
        <item m="1" x="2443"/>
        <item m="1" x="2464"/>
        <item m="1" x="2466"/>
        <item x="839"/>
        <item m="1" x="2472"/>
        <item m="1" x="4909"/>
        <item m="1" x="4910"/>
        <item m="1" x="4911"/>
        <item m="1" x="3118"/>
        <item m="1" x="2471"/>
        <item m="1" x="2467"/>
        <item m="1" x="2468"/>
        <item m="1" x="2469"/>
        <item m="1" x="2470"/>
        <item m="1" x="2477"/>
        <item m="1" x="2473"/>
        <item m="1" x="2474"/>
        <item m="1" x="2475"/>
        <item m="1" x="2476"/>
        <item m="1" x="2485"/>
        <item m="1" x="2478"/>
        <item m="1" x="2479"/>
        <item m="1" x="2480"/>
        <item m="1" x="2481"/>
        <item m="1" x="2482"/>
        <item m="1" x="2483"/>
        <item m="1" x="2484"/>
        <item m="1" x="2495"/>
        <item m="1" x="2486"/>
        <item m="1" x="2487"/>
        <item x="1779"/>
        <item m="1" x="3604"/>
        <item m="1" x="2489"/>
        <item m="1" x="2490"/>
        <item x="1426"/>
        <item x="1427"/>
        <item m="1" x="2491"/>
        <item m="1" x="4908"/>
        <item x="21"/>
        <item x="22"/>
        <item m="1" x="2492"/>
        <item m="1" x="2493"/>
        <item x="1422"/>
        <item x="1423"/>
        <item x="1909"/>
        <item x="1787"/>
        <item x="1432"/>
        <item x="1424"/>
        <item m="1" x="2496"/>
        <item m="1" x="2488"/>
        <item m="1" x="2494"/>
        <item m="1" x="2497"/>
        <item m="1" x="2498"/>
        <item m="1" x="2513"/>
        <item m="1" x="2502"/>
        <item m="1" x="2503"/>
        <item m="1" x="2504"/>
        <item m="1" x="2505"/>
        <item m="1" x="2506"/>
        <item m="1" x="2507"/>
        <item m="1" x="2508"/>
        <item m="1" x="2509"/>
        <item x="113"/>
        <item x="111"/>
        <item m="1" x="2511"/>
        <item m="1" x="2512"/>
        <item m="1" x="2514"/>
        <item m="1" x="2520"/>
        <item m="1" x="2521"/>
        <item m="1" x="2522"/>
        <item m="1" x="4903"/>
        <item m="1" x="4904"/>
        <item m="1" x="4905"/>
        <item m="1" x="4906"/>
        <item m="1" x="4907"/>
        <item m="1" x="2523"/>
        <item m="1" x="2515"/>
        <item m="1" x="2516"/>
        <item m="1" x="2517"/>
        <item m="1" x="2518"/>
        <item m="1" x="2519"/>
        <item m="1" x="2499"/>
        <item m="1" x="2510"/>
        <item x="434"/>
        <item m="1" x="2500"/>
        <item m="1" x="2501"/>
        <item x="538"/>
        <item x="1540"/>
        <item m="1" x="4902"/>
        <item m="1" x="4901"/>
        <item m="1" x="2524"/>
        <item m="1" x="2549"/>
        <item m="1" x="2533"/>
        <item m="1" x="2534"/>
        <item m="1" x="2535"/>
        <item x="373"/>
        <item m="1" x="2536"/>
        <item m="1" x="2537"/>
        <item m="1" x="2538"/>
        <item m="1" x="4900"/>
        <item m="1" x="2558"/>
        <item m="1" x="2539"/>
        <item m="1" x="2543"/>
        <item m="1" x="2544"/>
        <item m="1" x="2545"/>
        <item m="1" x="2546"/>
        <item m="1" x="2547"/>
        <item m="1" x="2525"/>
        <item m="1" x="2526"/>
        <item m="1" x="2527"/>
        <item m="1" x="2528"/>
        <item m="1" x="2529"/>
        <item m="1" x="2548"/>
        <item m="1" x="2540"/>
        <item m="1" x="2541"/>
        <item m="1" x="2542"/>
        <item x="306"/>
        <item m="1" x="2530"/>
        <item m="1" x="2531"/>
        <item m="1" x="2532"/>
        <item m="1" x="2552"/>
        <item m="1" x="2553"/>
        <item m="1" x="2554"/>
        <item m="1" x="2555"/>
        <item m="1" x="2556"/>
        <item m="1" x="2557"/>
        <item m="1" x="2559"/>
        <item m="1" x="2560"/>
        <item m="1" x="3277"/>
        <item m="1" x="3117"/>
        <item m="1" x="2561"/>
        <item x="1527"/>
        <item x="123"/>
        <item x="1529"/>
        <item m="1" x="2550"/>
        <item m="1" x="2551"/>
        <item m="1" x="2572"/>
        <item m="1" x="2562"/>
        <item m="1" x="2563"/>
        <item x="861"/>
        <item m="1" x="2564"/>
        <item m="1" x="2565"/>
        <item m="1" x="2566"/>
        <item m="1" x="2567"/>
        <item m="1" x="2568"/>
        <item m="1" x="2586"/>
        <item m="1" x="2587"/>
        <item m="1" x="2588"/>
        <item m="1" x="2589"/>
        <item m="1" x="2590"/>
        <item m="1" x="2591"/>
        <item m="1" x="2569"/>
        <item m="1" x="2570"/>
        <item m="1" x="2571"/>
        <item m="1" x="2584"/>
        <item m="1" x="2585"/>
        <item x="309"/>
        <item m="1" x="2592"/>
        <item m="1" x="2593"/>
        <item m="1" x="2594"/>
        <item m="1" x="2595"/>
        <item x="556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96"/>
        <item m="1" x="2603"/>
        <item m="1" x="2597"/>
        <item x="1326"/>
        <item m="1" x="2598"/>
        <item m="1" x="2599"/>
        <item m="1" x="2600"/>
        <item m="1" x="2601"/>
        <item m="1" x="2602"/>
        <item x="600"/>
        <item x="166"/>
        <item x="1697"/>
        <item x="116"/>
        <item x="16"/>
        <item x="7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x="1603"/>
        <item m="1" x="2613"/>
        <item m="1" x="2617"/>
        <item m="1" x="2614"/>
        <item m="1" x="2615"/>
        <item m="1" x="2616"/>
        <item x="321"/>
        <item x="193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31"/>
        <item m="1" x="2632"/>
        <item m="1" x="2633"/>
        <item m="1" x="2634"/>
        <item m="1" x="2635"/>
        <item m="1" x="2627"/>
        <item x="1699"/>
        <item x="549"/>
        <item x="1642"/>
        <item x="1698"/>
        <item m="1" x="2628"/>
        <item m="1" x="2629"/>
        <item x="314"/>
        <item x="841"/>
        <item m="1" x="2630"/>
        <item m="1" x="2652"/>
        <item m="1" x="2653"/>
        <item m="1" x="2654"/>
        <item m="1" x="2655"/>
        <item m="1" x="2656"/>
        <item m="1" x="2646"/>
        <item m="1" x="2647"/>
        <item m="1" x="2648"/>
        <item m="1" x="2649"/>
        <item m="1" x="2650"/>
        <item m="1" x="2651"/>
        <item x="1038"/>
        <item x="1534"/>
        <item x="560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57"/>
        <item m="1" x="2658"/>
        <item m="1" x="4899"/>
        <item m="1" x="2659"/>
        <item m="1" x="2660"/>
        <item m="1" x="2661"/>
        <item m="1" x="2662"/>
        <item m="1" x="4897"/>
        <item m="1" x="4898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4"/>
        <item m="1" x="2675"/>
        <item m="1" x="2676"/>
        <item m="1" x="2677"/>
        <item m="1" x="2678"/>
        <item m="1" x="2679"/>
        <item m="1" x="2672"/>
        <item m="1" x="2673"/>
        <item m="1" x="2680"/>
        <item x="104"/>
        <item m="1" x="2681"/>
        <item m="1" x="4896"/>
        <item m="1" x="4895"/>
        <item m="1" x="2682"/>
        <item m="1" x="2683"/>
        <item m="1" x="2693"/>
        <item m="1" x="2694"/>
        <item m="1" x="2695"/>
        <item m="1" x="2696"/>
        <item x="200"/>
        <item m="1" x="2697"/>
        <item m="1" x="2692"/>
        <item m="1" x="2698"/>
        <item m="1" x="2699"/>
        <item m="1" x="2700"/>
        <item x="46"/>
        <item x="348"/>
        <item m="1" x="2684"/>
        <item x="50"/>
        <item m="1" x="2685"/>
        <item m="1" x="4834"/>
        <item x="53"/>
        <item m="1" x="2686"/>
        <item x="52"/>
        <item m="1" x="2687"/>
        <item m="1" x="2688"/>
        <item m="1" x="2689"/>
        <item x="49"/>
        <item x="48"/>
        <item x="1932"/>
        <item m="1" x="2690"/>
        <item m="1" x="2701"/>
        <item m="1" x="2702"/>
        <item m="1" x="2691"/>
        <item m="1" x="2707"/>
        <item m="1" x="2708"/>
        <item m="1" x="2709"/>
        <item m="1" x="2703"/>
        <item m="1" x="2704"/>
        <item m="1" x="2705"/>
        <item m="1" x="2706"/>
        <item x="1064"/>
        <item x="1060"/>
        <item x="800"/>
        <item x="1062"/>
        <item m="1" x="2710"/>
        <item m="1" x="2711"/>
        <item m="1" x="2712"/>
        <item m="1" x="2715"/>
        <item m="1" x="2716"/>
        <item m="1" x="2717"/>
        <item m="1" x="2718"/>
        <item m="1" x="2719"/>
        <item m="1" x="2720"/>
        <item m="1" x="2721"/>
        <item m="1" x="2722"/>
        <item x="1917"/>
        <item m="1" x="2723"/>
        <item m="1" x="2724"/>
        <item m="1" x="2725"/>
        <item m="1" x="2726"/>
        <item m="1" x="2727"/>
        <item m="1" x="2728"/>
        <item m="1" x="2729"/>
        <item m="1" x="2713"/>
        <item m="1" x="2714"/>
        <item x="112"/>
        <item m="1" x="2733"/>
        <item m="1" x="2734"/>
        <item m="1" x="2730"/>
        <item m="1" x="2731"/>
        <item m="1" x="2732"/>
        <item m="1" x="2735"/>
        <item m="1" x="2736"/>
        <item m="1" x="2737"/>
        <item m="1" x="2738"/>
        <item m="1" x="2739"/>
        <item m="1" x="2740"/>
        <item m="1" x="2741"/>
        <item m="1" x="2749"/>
        <item m="1" x="2750"/>
        <item m="1" x="2751"/>
        <item x="23"/>
        <item x="503"/>
        <item m="1" x="2742"/>
        <item x="60"/>
        <item x="741"/>
        <item x="1066"/>
        <item m="1" x="2743"/>
        <item x="1882"/>
        <item x="414"/>
        <item x="510"/>
        <item m="1" x="2744"/>
        <item m="1" x="2745"/>
        <item m="1" x="2746"/>
        <item m="1" x="2747"/>
        <item m="1" x="2748"/>
        <item m="1" x="2752"/>
        <item m="1" x="2754"/>
        <item m="1" x="4893"/>
        <item m="1" x="2755"/>
        <item m="1" x="2769"/>
        <item x="629"/>
        <item x="141"/>
        <item m="1" x="2756"/>
        <item x="139"/>
        <item m="1" x="2759"/>
        <item m="1" x="2760"/>
        <item m="1" x="2761"/>
        <item m="1" x="2762"/>
        <item x="105"/>
        <item m="1" x="2763"/>
        <item m="1" x="2764"/>
        <item m="1" x="2765"/>
        <item m="1" x="2766"/>
        <item m="1" x="2767"/>
        <item m="1" x="2768"/>
        <item m="1" x="2758"/>
        <item x="504"/>
        <item m="1" x="2757"/>
        <item x="1825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4894"/>
        <item m="1" x="2788"/>
        <item m="1" x="2789"/>
        <item m="1" x="2790"/>
        <item x="1674"/>
        <item m="1" x="2791"/>
        <item m="1" x="2792"/>
        <item m="1" x="2793"/>
        <item x="505"/>
        <item x="59"/>
        <item m="1" x="2787"/>
        <item m="1" x="2794"/>
        <item m="1" x="2753"/>
        <item m="1" x="2802"/>
        <item m="1" x="2801"/>
        <item m="1" x="2805"/>
        <item m="1" x="2795"/>
        <item m="1" x="2796"/>
        <item m="1" x="2803"/>
        <item m="1" x="2804"/>
        <item x="697"/>
        <item m="1" x="4892"/>
        <item m="1" x="2797"/>
        <item m="1" x="2798"/>
        <item m="1" x="2799"/>
        <item m="1" x="2800"/>
        <item m="1" x="2816"/>
        <item m="1" x="2817"/>
        <item x="154"/>
        <item m="1" x="2818"/>
        <item m="1" x="2819"/>
        <item x="1005"/>
        <item x="155"/>
        <item x="156"/>
        <item x="159"/>
        <item x="158"/>
        <item x="160"/>
        <item x="1004"/>
        <item m="1" x="2807"/>
        <item x="404"/>
        <item m="1" x="2808"/>
        <item m="1" x="2809"/>
        <item m="1" x="2810"/>
        <item m="1" x="2811"/>
        <item m="1" x="2812"/>
        <item m="1" x="2813"/>
        <item m="1" x="2814"/>
        <item m="1" x="2815"/>
        <item m="1" x="2806"/>
        <item m="1" x="2823"/>
        <item m="1" x="2820"/>
        <item m="1" x="2822"/>
        <item m="1" x="4891"/>
        <item m="1" x="2821"/>
        <item m="1" x="2824"/>
        <item m="1" x="2835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x="863"/>
        <item m="1" x="2834"/>
        <item m="1" x="2836"/>
        <item m="1" x="2837"/>
        <item m="1" x="2838"/>
        <item m="1" x="2839"/>
        <item m="1" x="2840"/>
        <item x="1233"/>
        <item m="1" x="2841"/>
        <item m="1" x="2848"/>
        <item m="1" x="2846"/>
        <item m="1" x="2847"/>
        <item m="1" x="4890"/>
        <item m="1" x="2842"/>
        <item m="1" x="2843"/>
        <item m="1" x="2844"/>
        <item m="1" x="2845"/>
        <item m="1" x="2851"/>
        <item m="1" x="2852"/>
        <item m="1" x="4889"/>
        <item m="1" x="2849"/>
        <item m="1" x="2850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5"/>
        <item m="1" x="2866"/>
        <item m="1" x="2867"/>
        <item m="1" x="2868"/>
        <item m="1" x="2869"/>
        <item m="1" x="2870"/>
        <item m="1" x="2871"/>
        <item m="1" x="2864"/>
        <item x="787"/>
        <item x="1499"/>
        <item m="1" x="2880"/>
        <item m="1" x="2874"/>
        <item m="1" x="2878"/>
        <item x="142"/>
        <item m="1" x="2872"/>
        <item m="1" x="2873"/>
        <item m="1" x="2881"/>
        <item m="1" x="2882"/>
        <item x="222"/>
        <item x="1215"/>
        <item m="1" x="2883"/>
        <item x="790"/>
        <item m="1" x="2884"/>
        <item m="1" x="2887"/>
        <item m="1" x="2888"/>
        <item m="1" x="2875"/>
        <item m="1" x="2876"/>
        <item m="1" x="2877"/>
        <item m="1" x="2879"/>
        <item m="1" x="2889"/>
        <item m="1" x="2890"/>
        <item m="1" x="2891"/>
        <item m="1" x="2894"/>
        <item m="1" x="2895"/>
        <item m="1" x="2896"/>
        <item m="1" x="2897"/>
        <item m="1" x="2898"/>
        <item m="1" x="2899"/>
        <item m="1" x="2900"/>
        <item m="1" x="2892"/>
        <item m="1" x="2893"/>
        <item m="1" x="2902"/>
        <item m="1" x="2903"/>
        <item m="1" x="2904"/>
        <item x="1327"/>
        <item m="1" x="2901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x="820"/>
        <item m="1" x="2924"/>
        <item m="1" x="2925"/>
        <item m="1" x="2926"/>
        <item x="810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9"/>
        <item m="1" x="2936"/>
        <item m="1" x="2937"/>
        <item m="1" x="2938"/>
        <item m="1" x="2940"/>
        <item x="1121"/>
        <item m="1" x="2952"/>
        <item m="1" x="2953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x="39"/>
        <item m="1" x="2954"/>
        <item m="1" x="295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2965"/>
        <item m="1" x="2997"/>
        <item m="1" x="2998"/>
        <item m="1" x="2999"/>
        <item m="1" x="3000"/>
        <item m="1" x="3001"/>
        <item m="1" x="3002"/>
        <item m="1" x="2959"/>
        <item m="1" x="2960"/>
        <item m="1" x="2961"/>
        <item m="1" x="2962"/>
        <item x="865"/>
        <item m="1" x="2963"/>
        <item m="1" x="2964"/>
        <item x="1225"/>
        <item m="1" x="3003"/>
        <item m="1" x="3004"/>
        <item m="1" x="3005"/>
        <item m="1" x="2958"/>
        <item m="1" x="2966"/>
        <item m="1" x="2967"/>
        <item m="1" x="4882"/>
        <item m="1" x="2968"/>
        <item m="1" x="2969"/>
        <item m="1" x="2970"/>
        <item m="1" x="2971"/>
        <item m="1" x="2990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4883"/>
        <item m="1" x="4884"/>
        <item m="1" x="2987"/>
        <item m="1" x="2988"/>
        <item m="1" x="2989"/>
        <item m="1" x="2991"/>
        <item m="1" x="2992"/>
        <item m="1" x="2993"/>
        <item m="1" x="2994"/>
        <item m="1" x="2995"/>
        <item m="1" x="2996"/>
        <item m="1" x="2956"/>
        <item m="1" x="2957"/>
        <item x="722"/>
        <item x="724"/>
        <item m="1" x="3018"/>
        <item m="1" x="3019"/>
        <item m="1" x="3020"/>
        <item x="723"/>
        <item m="1" x="3040"/>
        <item m="1" x="3041"/>
        <item m="1" x="3042"/>
        <item m="1" x="3043"/>
        <item m="1" x="3044"/>
        <item m="1" x="3045"/>
        <item m="1" x="3029"/>
        <item m="1" x="3027"/>
        <item m="1" x="3028"/>
        <item x="56"/>
        <item m="1" x="3030"/>
        <item x="590"/>
        <item x="1001"/>
        <item m="1" x="3031"/>
        <item x="999"/>
        <item x="1262"/>
        <item m="1" x="2972"/>
        <item m="1" x="3032"/>
        <item m="1" x="3033"/>
        <item m="1" x="3034"/>
        <item m="1" x="3039"/>
        <item m="1" x="3035"/>
        <item m="1" x="3036"/>
        <item m="1" x="3037"/>
        <item m="1" x="3038"/>
        <item m="1" x="4888"/>
        <item m="1" x="4887"/>
        <item m="1" x="3021"/>
        <item m="1" x="3022"/>
        <item m="1" x="3023"/>
        <item m="1" x="3024"/>
        <item m="1" x="3025"/>
        <item m="1" x="3026"/>
        <item m="1" x="3062"/>
        <item m="1" x="3063"/>
        <item m="1" x="3064"/>
        <item m="1" x="3065"/>
        <item x="295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78"/>
        <item m="1" x="3070"/>
        <item m="1" x="3071"/>
        <item m="1" x="3072"/>
        <item m="1" x="3073"/>
        <item m="1" x="3074"/>
        <item m="1" x="3066"/>
        <item m="1" x="3067"/>
        <item m="1" x="3077"/>
        <item m="1" x="3061"/>
        <item x="94"/>
        <item x="811"/>
        <item m="1" x="3046"/>
        <item m="1" x="3048"/>
        <item m="1" x="3047"/>
        <item m="1" x="3068"/>
        <item m="1" x="3069"/>
        <item m="1" x="3075"/>
        <item m="1" x="3076"/>
        <item m="1" x="3084"/>
        <item m="1" x="3079"/>
        <item m="1" x="3083"/>
        <item m="1" x="3085"/>
        <item m="1" x="3086"/>
        <item m="1" x="3080"/>
        <item m="1" x="3081"/>
        <item m="1" x="3082"/>
        <item m="1" x="3108"/>
        <item m="1" x="3113"/>
        <item m="1" x="3114"/>
        <item m="1" x="3115"/>
        <item m="1" x="3088"/>
        <item m="1" x="3089"/>
        <item m="1" x="3090"/>
        <item m="1" x="3091"/>
        <item m="1" x="3092"/>
        <item m="1" x="3093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11"/>
        <item m="1" x="3112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094"/>
        <item m="1" x="3095"/>
        <item m="1" x="3164"/>
        <item m="1" x="3165"/>
        <item m="1" x="3167"/>
        <item m="1" x="3116"/>
        <item m="1" x="3109"/>
        <item m="1" x="4885"/>
        <item m="1" x="3110"/>
        <item m="1" x="3137"/>
        <item m="1" x="3138"/>
        <item m="1" x="3139"/>
        <item m="1" x="3140"/>
        <item m="1" x="3141"/>
        <item m="1" x="3142"/>
        <item m="1" x="3143"/>
        <item m="1" x="3144"/>
        <item m="1" x="3136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8"/>
        <item m="1" x="3166"/>
        <item m="1" x="3131"/>
        <item m="1" x="3132"/>
        <item m="1" x="3133"/>
        <item m="1" x="3134"/>
        <item m="1" x="3135"/>
        <item m="1" x="3169"/>
        <item m="1" x="3177"/>
        <item m="1" x="3178"/>
        <item m="1" x="3179"/>
        <item m="1" x="3180"/>
        <item m="1" x="3181"/>
        <item m="1" x="3176"/>
        <item m="1" x="3170"/>
        <item m="1" x="3171"/>
        <item m="1" x="3172"/>
        <item m="1" x="3173"/>
        <item m="1" x="3174"/>
        <item m="1" x="3175"/>
        <item m="1" x="3183"/>
        <item m="1" x="3182"/>
        <item m="1" x="3184"/>
        <item m="1" x="3185"/>
        <item x="69"/>
        <item m="1" x="3198"/>
        <item m="1" x="3186"/>
        <item m="1" x="3187"/>
        <item m="1" x="3188"/>
        <item x="115"/>
        <item x="561"/>
        <item m="1" x="3190"/>
        <item m="1" x="3191"/>
        <item x="596"/>
        <item m="1" x="3192"/>
        <item x="256"/>
        <item x="257"/>
        <item m="1" x="3193"/>
        <item m="1" x="3194"/>
        <item m="1" x="3195"/>
        <item m="1" x="3196"/>
        <item m="1" x="3197"/>
        <item m="1" x="4881"/>
        <item m="1" x="3215"/>
        <item m="1" x="3216"/>
        <item m="1" x="3270"/>
        <item m="1" x="3209"/>
        <item m="1" x="3210"/>
        <item m="1" x="3211"/>
        <item m="1" x="3212"/>
        <item m="1" x="3213"/>
        <item m="1" x="3214"/>
        <item m="1" x="3217"/>
        <item m="1" x="3218"/>
        <item m="1" x="3204"/>
        <item m="1" x="3205"/>
        <item m="1" x="3206"/>
        <item m="1" x="3207"/>
        <item m="1" x="3208"/>
        <item m="1" x="3220"/>
        <item m="1" x="3199"/>
        <item m="1" x="3200"/>
        <item m="1" x="3201"/>
        <item m="1" x="3202"/>
        <item m="1" x="3203"/>
        <item m="1" x="3219"/>
        <item m="1" x="3221"/>
        <item m="1" x="3222"/>
        <item m="1" x="3225"/>
        <item m="1" x="3226"/>
        <item m="1" x="3227"/>
        <item x="695"/>
        <item m="1" x="3223"/>
        <item x="468"/>
        <item x="47"/>
        <item m="1" x="3481"/>
        <item m="1" x="4877"/>
        <item m="1" x="4880"/>
        <item m="1" x="4879"/>
        <item m="1" x="3228"/>
        <item m="1" x="4878"/>
        <item m="1" x="3224"/>
        <item m="1" x="3229"/>
        <item m="1" x="3230"/>
        <item m="1" x="4876"/>
        <item m="1" x="3232"/>
        <item m="1" x="3618"/>
        <item m="1" x="3087"/>
        <item m="1" x="3233"/>
        <item m="1" x="3234"/>
        <item m="1" x="3235"/>
        <item m="1" x="3236"/>
        <item m="1" x="3237"/>
        <item m="1" x="3238"/>
        <item m="1" x="3239"/>
        <item m="1" x="3240"/>
        <item m="1" x="3242"/>
        <item m="1" x="3243"/>
        <item m="1" x="3342"/>
        <item m="1" x="3241"/>
        <item x="1018"/>
        <item m="1" x="3249"/>
        <item m="1" x="3250"/>
        <item m="1" x="3251"/>
        <item m="1" x="3244"/>
        <item m="1" x="3245"/>
        <item m="1" x="3246"/>
        <item m="1" x="3247"/>
        <item m="1" x="3248"/>
        <item m="1" x="3252"/>
        <item m="1" x="3253"/>
        <item x="1124"/>
        <item x="109"/>
        <item m="1" x="3254"/>
        <item x="301"/>
        <item x="225"/>
        <item m="1" x="3255"/>
        <item m="1" x="3256"/>
        <item m="1" x="3257"/>
        <item m="1" x="3258"/>
        <item m="1" x="3259"/>
        <item m="1" x="3260"/>
        <item x="318"/>
        <item m="1" x="3261"/>
        <item x="319"/>
        <item m="1" x="3262"/>
        <item m="1" x="3263"/>
        <item m="1" x="3264"/>
        <item m="1" x="3265"/>
        <item m="1" x="3271"/>
        <item m="1" x="3272"/>
        <item m="1" x="3273"/>
        <item m="1" x="3274"/>
        <item m="1" x="3275"/>
        <item m="1" x="3276"/>
        <item m="1" x="3266"/>
        <item m="1" x="3267"/>
        <item m="1" x="3268"/>
        <item m="1" x="3269"/>
        <item m="1" x="3279"/>
        <item m="1" x="3280"/>
        <item m="1" x="3281"/>
        <item m="1" x="3282"/>
        <item m="1" x="3283"/>
        <item m="1" x="3287"/>
        <item m="1" x="3288"/>
        <item m="1" x="3289"/>
        <item m="1" x="3284"/>
        <item m="1" x="3285"/>
        <item x="789"/>
        <item m="1" x="3286"/>
        <item m="1" x="3290"/>
        <item x="1766"/>
        <item m="1" x="3291"/>
        <item x="424"/>
        <item x="423"/>
        <item m="1" x="3292"/>
        <item m="1" x="3293"/>
        <item m="1" x="3294"/>
        <item m="1" x="3300"/>
        <item m="1" x="3278"/>
        <item m="1" x="3297"/>
        <item m="1" x="3295"/>
        <item m="1" x="3296"/>
        <item m="1" x="3298"/>
        <item m="1" x="3299"/>
        <item m="1" x="3306"/>
        <item m="1" x="3302"/>
        <item m="1" x="3303"/>
        <item m="1" x="3304"/>
        <item m="1" x="3305"/>
        <item m="1" x="3307"/>
        <item m="1" x="3301"/>
        <item m="1" x="3309"/>
        <item m="1" x="3308"/>
        <item x="344"/>
        <item m="1" x="3333"/>
        <item m="1" x="3319"/>
        <item m="1" x="3320"/>
        <item m="1" x="3321"/>
        <item m="1" x="3322"/>
        <item m="1" x="3323"/>
        <item m="1" x="3324"/>
        <item m="1" x="3326"/>
        <item m="1" x="3327"/>
        <item m="1" x="3328"/>
        <item m="1" x="3329"/>
        <item m="1" x="3330"/>
        <item m="1" x="3331"/>
        <item m="1" x="3325"/>
        <item m="1" x="3318"/>
        <item m="1" x="3332"/>
        <item m="1" x="3310"/>
        <item m="1" x="3334"/>
        <item m="1" x="3311"/>
        <item x="1888"/>
        <item m="1" x="3312"/>
        <item m="1" x="3313"/>
        <item m="1" x="3314"/>
        <item m="1" x="3315"/>
        <item x="96"/>
        <item x="98"/>
        <item m="1" x="3316"/>
        <item m="1" x="3317"/>
        <item x="1068"/>
        <item x="1400"/>
        <item x="61"/>
        <item m="1" x="3335"/>
        <item m="1" x="3336"/>
        <item m="1" x="3337"/>
        <item m="1" x="3343"/>
        <item m="1" x="3339"/>
        <item m="1" x="3340"/>
        <item m="1" x="3338"/>
        <item m="1" x="3341"/>
        <item m="1" x="3344"/>
        <item m="1" x="3345"/>
        <item x="1638"/>
        <item m="1" x="3346"/>
        <item m="1" x="3347"/>
        <item m="1" x="3348"/>
        <item m="1" x="3350"/>
        <item m="1" x="3349"/>
        <item m="1" x="3351"/>
        <item m="1" x="3364"/>
        <item m="1" x="3365"/>
        <item m="1" x="3361"/>
        <item m="1" x="3362"/>
        <item m="1" x="3363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74"/>
        <item m="1" x="3375"/>
        <item m="1" x="3376"/>
        <item x="744"/>
        <item m="1" x="3369"/>
        <item m="1" x="3370"/>
        <item m="1" x="3371"/>
        <item m="1" x="3372"/>
        <item m="1" x="3373"/>
        <item m="1" x="3384"/>
        <item m="1" x="3381"/>
        <item m="1" x="1940"/>
        <item m="1" x="3378"/>
        <item m="1" x="3382"/>
        <item m="1" x="3383"/>
        <item m="1" x="3380"/>
        <item m="1" x="3379"/>
        <item m="1" x="3231"/>
        <item m="1" x="3377"/>
        <item m="1" x="3388"/>
        <item m="1" x="3387"/>
        <item m="1" x="3385"/>
        <item x="340"/>
        <item m="1" x="3386"/>
        <item m="1" x="3392"/>
        <item m="1" x="3393"/>
        <item m="1" x="3394"/>
        <item m="1" x="3395"/>
        <item x="1183"/>
        <item x="1182"/>
        <item x="1181"/>
        <item x="437"/>
        <item m="1" x="4875"/>
        <item m="1" x="3391"/>
        <item m="1" x="3400"/>
        <item m="1" x="3401"/>
        <item m="1" x="3389"/>
        <item m="1" x="3390"/>
        <item m="1" x="3402"/>
        <item m="1" x="3403"/>
        <item m="1" x="3396"/>
        <item m="1" x="3397"/>
        <item m="1" x="3398"/>
        <item m="1" x="3399"/>
        <item m="1" x="3428"/>
        <item m="1" x="3429"/>
        <item m="1" x="3430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x="1500"/>
        <item m="1" x="3412"/>
        <item m="1" x="4874"/>
        <item m="1" x="3407"/>
        <item x="595"/>
        <item x="1320"/>
        <item m="1" x="3406"/>
        <item m="1" x="3413"/>
        <item m="1" x="3414"/>
        <item m="1" x="3415"/>
        <item m="1" x="3416"/>
        <item m="1" x="3417"/>
        <item m="1" x="3418"/>
        <item x="776"/>
        <item m="1" x="3409"/>
        <item m="1" x="3410"/>
        <item m="1" x="3411"/>
        <item m="1" x="3408"/>
        <item m="1" x="3439"/>
        <item m="1" x="3437"/>
        <item m="1" x="3431"/>
        <item m="1" x="3432"/>
        <item m="1" x="3433"/>
        <item m="1" x="3434"/>
        <item m="1" x="3435"/>
        <item m="1" x="3436"/>
        <item x="81"/>
        <item m="1" x="3438"/>
        <item x="199"/>
        <item x="539"/>
        <item m="1" x="3448"/>
        <item m="1" x="3449"/>
        <item m="1" x="3366"/>
        <item m="1" x="3367"/>
        <item m="1" x="3368"/>
        <item m="1" x="3450"/>
        <item m="1" x="3451"/>
        <item m="1" x="3452"/>
        <item x="1331"/>
        <item x="62"/>
        <item x="584"/>
        <item m="1" x="3440"/>
        <item m="1" x="3441"/>
        <item m="1" x="3443"/>
        <item m="1" x="3444"/>
        <item m="1" x="3445"/>
        <item m="1" x="3446"/>
        <item m="1" x="3442"/>
        <item m="1" x="3456"/>
        <item m="1" x="3457"/>
        <item m="1" x="3458"/>
        <item m="1" x="3459"/>
        <item m="1" x="3447"/>
        <item m="1" x="3465"/>
        <item m="1" x="3466"/>
        <item m="1" x="3453"/>
        <item m="1" x="3454"/>
        <item m="1" x="3455"/>
        <item m="1" x="3405"/>
        <item m="1" x="3463"/>
        <item m="1" x="3464"/>
        <item m="1" x="3460"/>
        <item m="1" x="3461"/>
        <item m="1" x="3473"/>
        <item x="838"/>
        <item m="1" x="3475"/>
        <item m="1" x="3476"/>
        <item m="1" x="3477"/>
        <item m="1" x="3478"/>
        <item m="1" x="3479"/>
        <item m="1" x="3462"/>
        <item m="1" x="3480"/>
        <item m="1" x="3472"/>
        <item x="617"/>
        <item m="1" x="3467"/>
        <item m="1" x="3468"/>
        <item x="1578"/>
        <item m="1" x="3469"/>
        <item m="1" x="3470"/>
        <item m="1" x="3474"/>
        <item m="1" x="3471"/>
        <item m="1" x="3482"/>
        <item m="1" x="3483"/>
        <item m="1" x="3484"/>
        <item x="1792"/>
        <item m="1" x="3485"/>
        <item m="1" x="3486"/>
        <item m="1" x="3487"/>
        <item m="1" x="3490"/>
        <item m="1" x="3491"/>
        <item m="1" x="3492"/>
        <item m="1" x="3493"/>
        <item m="1" x="3494"/>
        <item m="1" x="4869"/>
        <item m="1" x="4870"/>
        <item m="1" x="4871"/>
        <item m="1" x="4872"/>
        <item m="1" x="4873"/>
        <item m="1" x="3488"/>
        <item m="1" x="3489"/>
        <item x="451"/>
        <item m="1" x="3508"/>
        <item m="1" x="3509"/>
        <item m="1" x="3510"/>
        <item m="1" x="3511"/>
        <item m="1" x="3512"/>
        <item m="1" x="3513"/>
        <item x="1522"/>
        <item m="1" x="3514"/>
        <item m="1" x="3495"/>
        <item m="1" x="3496"/>
        <item m="1" x="3497"/>
        <item m="1" x="3498"/>
        <item m="1" x="3499"/>
        <item m="1" x="3500"/>
        <item m="1" x="3501"/>
        <item x="1059"/>
        <item x="329"/>
        <item m="1" x="3502"/>
        <item m="1" x="3503"/>
        <item m="1" x="3504"/>
        <item m="1" x="3505"/>
        <item m="1" x="3506"/>
        <item m="1" x="3507"/>
        <item m="1" x="3538"/>
        <item m="1" x="3539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25"/>
        <item x="114"/>
        <item x="132"/>
        <item x="129"/>
        <item x="8"/>
        <item x="1211"/>
        <item m="1" x="3526"/>
        <item x="851"/>
        <item x="264"/>
        <item m="1" x="3527"/>
        <item x="263"/>
        <item m="1" x="3537"/>
        <item m="1" x="3518"/>
        <item m="1" x="3519"/>
        <item m="1" x="3520"/>
        <item m="1" x="3521"/>
        <item m="1" x="3522"/>
        <item m="1" x="3523"/>
        <item m="1" x="3524"/>
        <item m="1" x="3515"/>
        <item m="1" x="3516"/>
        <item m="1" x="3517"/>
        <item m="1" x="3540"/>
        <item m="1" x="3541"/>
        <item x="788"/>
        <item m="1" x="3552"/>
        <item m="1" x="3556"/>
        <item m="1" x="3557"/>
        <item m="1" x="3558"/>
        <item m="1" x="3559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x="778"/>
        <item x="1881"/>
        <item m="1" x="3551"/>
        <item m="1" x="3554"/>
        <item m="1" x="3555"/>
        <item x="302"/>
        <item m="1" x="3553"/>
        <item m="1" x="3574"/>
        <item m="1" x="3575"/>
        <item m="1" x="3576"/>
        <item m="1" x="3568"/>
        <item m="1" x="3569"/>
        <item m="1" x="3573"/>
        <item m="1" x="3577"/>
        <item m="1" x="3570"/>
        <item m="1" x="3571"/>
        <item m="1" x="3572"/>
        <item m="1" x="3560"/>
        <item m="1" x="3561"/>
        <item m="1" x="4868"/>
        <item m="1" x="3562"/>
        <item m="1" x="3563"/>
        <item m="1" x="3564"/>
        <item m="1" x="3565"/>
        <item m="1" x="3566"/>
        <item m="1" x="3567"/>
        <item m="1" x="3579"/>
        <item x="702"/>
        <item m="1" x="3580"/>
        <item m="1" x="3581"/>
        <item m="1" x="3582"/>
        <item m="1" x="3583"/>
        <item m="1" x="3584"/>
        <item m="1" x="4866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7"/>
        <item m="1" x="3594"/>
        <item m="1" x="3600"/>
        <item m="1" x="3601"/>
        <item m="1" x="4867"/>
        <item x="226"/>
        <item m="1" x="3595"/>
        <item m="1" x="3596"/>
        <item m="1" x="3598"/>
        <item m="1" x="3599"/>
        <item m="1" x="3602"/>
        <item m="1" x="3603"/>
        <item m="1" x="3608"/>
        <item m="1" x="3605"/>
        <item m="1" x="3609"/>
        <item m="1" x="3606"/>
        <item m="1" x="3610"/>
        <item m="1" x="3611"/>
        <item m="1" x="3612"/>
        <item m="1" x="361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14"/>
        <item m="1" x="3615"/>
        <item m="1" x="3616"/>
        <item m="1" x="3631"/>
        <item m="1" x="3626"/>
        <item m="1" x="3627"/>
        <item m="1" x="3628"/>
        <item m="1" x="3629"/>
        <item m="1" x="3630"/>
        <item m="1" x="3644"/>
        <item m="1" x="3645"/>
        <item m="1" x="3646"/>
        <item m="1" x="3617"/>
        <item m="1" x="3619"/>
        <item m="1" x="3654"/>
        <item m="1" x="3655"/>
        <item m="1" x="3632"/>
        <item m="1" x="3633"/>
        <item m="1" x="3620"/>
        <item m="1" x="3621"/>
        <item m="1" x="3622"/>
        <item m="1" x="3623"/>
        <item m="1" x="3624"/>
        <item m="1" x="3625"/>
        <item m="1" x="3658"/>
        <item m="1" x="3647"/>
        <item m="1" x="3657"/>
        <item m="1" x="3648"/>
        <item m="1" x="3649"/>
        <item m="1" x="3650"/>
        <item m="1" x="3651"/>
        <item m="1" x="3652"/>
        <item m="1" x="3653"/>
        <item m="1" x="3659"/>
        <item m="1" x="3660"/>
        <item m="1" x="3656"/>
        <item m="1" x="3661"/>
        <item m="1" x="3662"/>
        <item m="1" x="3663"/>
        <item m="1" x="3664"/>
        <item m="1" x="3404"/>
        <item m="1" x="3665"/>
        <item m="1" x="3666"/>
        <item m="1" x="3667"/>
        <item m="1" x="3668"/>
        <item m="1" x="3669"/>
        <item m="1" x="3670"/>
        <item x="416"/>
        <item x="511"/>
        <item m="1" x="3671"/>
        <item m="1" x="3672"/>
        <item m="1" x="3673"/>
        <item m="1" x="3674"/>
        <item x="912"/>
        <item x="497"/>
        <item x="5"/>
        <item x="529"/>
        <item x="530"/>
        <item x="1456"/>
        <item x="1457"/>
        <item m="1" x="3675"/>
        <item m="1" x="3676"/>
        <item m="1" x="3677"/>
        <item m="1" x="3678"/>
        <item m="1" x="3679"/>
        <item m="1" x="3680"/>
        <item x="276"/>
        <item m="1" x="3681"/>
        <item m="1" x="3682"/>
        <item m="1" x="3683"/>
        <item m="1" x="3684"/>
        <item m="1" x="3685"/>
        <item x="496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x="1514"/>
        <item m="1" x="3704"/>
        <item x="1511"/>
        <item x="1513"/>
        <item m="1" x="3705"/>
        <item m="1" x="3706"/>
        <item m="1" x="3707"/>
        <item m="1" x="3708"/>
        <item m="1" x="3709"/>
        <item m="1" x="3710"/>
        <item m="1" x="3711"/>
        <item x="1510"/>
        <item x="1509"/>
        <item x="1677"/>
        <item x="528"/>
        <item m="1" x="3712"/>
        <item m="1" x="3713"/>
        <item x="1135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5"/>
        <item m="1" x="3734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x="1496"/>
        <item m="1" x="3748"/>
        <item m="1" x="3749"/>
        <item m="1" x="3750"/>
        <item m="1" x="3751"/>
        <item m="1" x="4865"/>
        <item x="1430"/>
        <item m="1" x="3814"/>
        <item m="1" x="3815"/>
        <item m="1" x="3752"/>
        <item m="1" x="4863"/>
        <item m="1" x="3753"/>
        <item m="1" x="3754"/>
        <item m="1" x="3755"/>
        <item m="1" x="3756"/>
        <item x="508"/>
        <item x="509"/>
        <item m="1" x="4864"/>
        <item m="1" x="3757"/>
        <item x="1786"/>
        <item m="1" x="3758"/>
        <item m="1" x="3759"/>
        <item x="311"/>
        <item m="1" x="3762"/>
        <item m="1" x="3763"/>
        <item x="1237"/>
        <item m="1" x="3764"/>
        <item m="1" x="3765"/>
        <item m="1" x="3766"/>
        <item m="1" x="4862"/>
        <item x="717"/>
        <item x="1585"/>
        <item m="1" x="3767"/>
        <item m="1" x="3768"/>
        <item m="1" x="3769"/>
        <item m="1" x="3770"/>
        <item m="1" x="3771"/>
        <item m="1" x="3772"/>
        <item m="1" x="3578"/>
        <item m="1" x="3773"/>
        <item m="1" x="3774"/>
        <item m="1" x="3775"/>
        <item m="1" x="3776"/>
        <item m="1" x="3777"/>
        <item m="1" x="3780"/>
        <item m="1" x="3781"/>
        <item m="1" x="3782"/>
        <item m="1" x="3783"/>
        <item x="520"/>
        <item m="1" x="3784"/>
        <item m="1" x="3785"/>
        <item m="1" x="4861"/>
        <item m="1" x="3787"/>
        <item m="1" x="3788"/>
        <item m="1" x="3789"/>
        <item m="1" x="3790"/>
        <item m="1" x="3791"/>
        <item m="1" x="3778"/>
        <item m="1" x="3779"/>
        <item m="1" x="3792"/>
        <item m="1" x="3786"/>
        <item m="1" x="3793"/>
        <item x="82"/>
        <item m="1" x="3794"/>
        <item x="84"/>
        <item x="85"/>
        <item m="1" x="3795"/>
        <item m="1" x="3796"/>
        <item m="1" x="3797"/>
        <item m="1" x="3798"/>
        <item m="1" x="3799"/>
        <item m="1" x="3800"/>
        <item m="1" x="3801"/>
        <item m="1" x="3802"/>
        <item m="1" x="3805"/>
        <item m="1" x="3760"/>
        <item m="1" x="3761"/>
        <item m="1" x="3806"/>
        <item m="1" x="3807"/>
        <item m="1" x="3808"/>
        <item m="1" x="3803"/>
        <item m="1" x="3804"/>
        <item m="1" x="3809"/>
        <item m="1" x="4855"/>
        <item m="1" x="4856"/>
        <item m="1" x="4857"/>
        <item x="547"/>
        <item m="1" x="4858"/>
        <item m="1" x="3810"/>
        <item m="1" x="3811"/>
        <item m="1" x="3812"/>
        <item m="1" x="3813"/>
        <item m="1" x="4854"/>
        <item m="1" x="4859"/>
        <item m="1" x="4860"/>
        <item m="1" x="3816"/>
        <item m="1" x="3817"/>
        <item m="1" x="3818"/>
        <item m="1" x="3819"/>
        <item m="1" x="3820"/>
        <item m="1" x="3821"/>
        <item m="1" x="4849"/>
        <item m="1" x="4850"/>
        <item m="1" x="4851"/>
        <item m="1" x="4852"/>
        <item m="1" x="4853"/>
        <item m="1" x="3827"/>
        <item m="1" x="3828"/>
        <item m="1" x="3829"/>
        <item m="1" x="3830"/>
        <item m="1" x="3831"/>
        <item m="1" x="3832"/>
        <item m="1" x="3833"/>
        <item x="944"/>
        <item m="1" x="3834"/>
        <item m="1" x="3835"/>
        <item m="1" x="3836"/>
        <item m="1" x="3837"/>
        <item m="1" x="3838"/>
        <item m="1" x="3840"/>
        <item m="1" x="3839"/>
        <item m="1" x="3841"/>
        <item m="1" x="3842"/>
        <item m="1" x="3843"/>
        <item m="1" x="3844"/>
        <item m="1" x="3845"/>
        <item m="1" x="3846"/>
        <item m="1" x="3847"/>
        <item m="1" x="3848"/>
        <item x="1184"/>
        <item m="1" x="3849"/>
        <item m="1" x="3850"/>
        <item m="1" x="3851"/>
        <item m="1" x="3852"/>
        <item m="1" x="3853"/>
        <item x="436"/>
        <item m="1" x="3854"/>
        <item x="432"/>
        <item m="1" x="3855"/>
        <item x="1384"/>
        <item m="1" x="3856"/>
        <item m="1" x="3857"/>
        <item m="1" x="3858"/>
        <item x="325"/>
        <item x="735"/>
        <item m="1" x="3859"/>
        <item x="327"/>
        <item x="326"/>
        <item m="1" x="3860"/>
        <item m="1" x="3861"/>
        <item m="1" x="3862"/>
        <item m="1" x="3863"/>
        <item x="322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x="1392"/>
        <item x="1703"/>
        <item m="1" x="3875"/>
        <item m="1" x="3876"/>
        <item m="1" x="3877"/>
        <item m="1" x="3878"/>
        <item x="1785"/>
        <item m="1" x="3822"/>
        <item m="1" x="3823"/>
        <item m="1" x="3824"/>
        <item m="1" x="3825"/>
        <item m="1" x="3826"/>
        <item m="1" x="3879"/>
        <item m="1" x="3883"/>
        <item m="1" x="3880"/>
        <item m="1" x="3881"/>
        <item m="1" x="3882"/>
        <item m="1" x="3884"/>
        <item m="1" x="3885"/>
        <item m="1" x="3886"/>
        <item m="1" x="3887"/>
        <item m="1" x="3888"/>
        <item m="1" x="3889"/>
        <item m="1" x="4848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x="227"/>
        <item x="53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4847"/>
        <item x="1315"/>
        <item m="1" x="3938"/>
        <item m="1" x="3939"/>
        <item m="1" x="3940"/>
        <item m="1" x="3941"/>
        <item m="1" x="3928"/>
        <item m="1" x="4844"/>
        <item m="1" x="4845"/>
        <item m="1" x="4846"/>
        <item m="1" x="3948"/>
        <item m="1" x="3947"/>
        <item m="1" x="3942"/>
        <item m="1" x="3943"/>
        <item m="1" x="3944"/>
        <item m="1" x="3945"/>
        <item m="1" x="3946"/>
        <item m="1" x="3949"/>
        <item m="1" x="3950"/>
        <item m="1" x="4843"/>
        <item m="1" x="3951"/>
        <item m="1" x="3952"/>
        <item m="1" x="3953"/>
        <item m="1" x="3954"/>
        <item x="580"/>
        <item m="1" x="3955"/>
        <item x="742"/>
        <item m="1" x="3956"/>
        <item m="1" x="4842"/>
        <item m="1" x="3957"/>
        <item m="1" x="3958"/>
        <item m="1" x="4841"/>
        <item m="1" x="3959"/>
        <item m="1" x="3960"/>
        <item m="1" x="3961"/>
        <item m="1" x="3962"/>
        <item m="1" x="3963"/>
        <item x="328"/>
        <item m="1" x="3974"/>
        <item x="779"/>
        <item m="1" x="3975"/>
        <item m="1" x="3976"/>
        <item m="1" x="3977"/>
        <item m="1" x="3978"/>
        <item x="1243"/>
        <item m="1" x="3979"/>
        <item m="1" x="3980"/>
        <item x="147"/>
        <item m="1" x="3981"/>
        <item x="172"/>
        <item m="1" x="3982"/>
        <item m="1" x="3983"/>
        <item m="1" x="3984"/>
        <item m="1" x="3985"/>
        <item m="1" x="3986"/>
        <item m="1" x="3987"/>
        <item m="1" x="3988"/>
        <item m="1" x="3989"/>
        <item x="452"/>
        <item x="661"/>
        <item m="1" x="3990"/>
        <item m="1" x="4840"/>
        <item x="1458"/>
        <item m="1" x="3991"/>
        <item m="1" x="3992"/>
        <item x="1158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x="689"/>
        <item m="1" x="4005"/>
        <item m="1" x="4006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x="548"/>
        <item m="1" x="4031"/>
        <item m="1" x="4032"/>
        <item m="1" x="4033"/>
        <item m="1" x="4034"/>
        <item m="1" x="4035"/>
        <item m="1" x="4036"/>
        <item x="1784"/>
        <item m="1" x="4037"/>
        <item m="1" x="4839"/>
        <item x="1314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838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x="957"/>
        <item x="246"/>
        <item x="1720"/>
        <item x="1721"/>
        <item m="1" x="4076"/>
        <item x="1207"/>
        <item m="1" x="4077"/>
        <item m="1" x="4078"/>
        <item m="1" x="4079"/>
        <item m="1" x="4080"/>
        <item m="1" x="4081"/>
        <item m="1" x="4082"/>
        <item x="260"/>
        <item x="128"/>
        <item x="125"/>
        <item m="1" x="4083"/>
        <item m="1" x="4084"/>
        <item m="1" x="4085"/>
        <item m="1" x="4086"/>
        <item m="1" x="4087"/>
        <item m="1" x="4088"/>
        <item m="1" x="4089"/>
        <item x="418"/>
        <item m="1" x="4090"/>
        <item m="1" x="4091"/>
        <item m="1" x="4092"/>
        <item m="1" x="4093"/>
        <item m="1" x="4095"/>
        <item m="1" x="4096"/>
        <item m="1" x="4097"/>
        <item m="1" x="4098"/>
        <item m="1" x="4094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x="74"/>
        <item m="1" x="4111"/>
        <item m="1" x="4112"/>
        <item m="1" x="4113"/>
        <item m="1" x="4405"/>
        <item m="1" x="4407"/>
        <item m="1" x="4406"/>
        <item m="1" x="4114"/>
        <item m="1" x="4115"/>
        <item m="1" x="4116"/>
        <item m="1" x="4117"/>
        <item m="1" x="4118"/>
        <item m="1" x="4119"/>
        <item m="1" x="4120"/>
        <item m="1" x="4121"/>
        <item x="207"/>
        <item m="1" x="4122"/>
        <item m="1" x="4123"/>
        <item m="1" x="4124"/>
        <item m="1" x="4125"/>
        <item m="1" x="4126"/>
        <item m="1" x="4127"/>
        <item x="726"/>
        <item m="1" x="4835"/>
        <item m="1" x="4129"/>
        <item m="1" x="4128"/>
        <item x="401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x="120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1954"/>
        <item m="1" x="4154"/>
        <item x="101"/>
        <item x="1275"/>
        <item m="1" x="4155"/>
        <item m="1" x="4836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x="1781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9"/>
        <item m="1" x="4190"/>
        <item m="1" x="4191"/>
        <item m="1" x="4192"/>
        <item m="1" x="4193"/>
        <item m="1" x="4194"/>
        <item m="1" x="4195"/>
        <item m="1" x="4188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x="408"/>
        <item m="1" x="4832"/>
        <item x="1369"/>
        <item m="1" x="4833"/>
        <item x="982"/>
        <item x="759"/>
        <item m="1" x="4207"/>
        <item x="1708"/>
        <item m="1" x="4208"/>
        <item m="1" x="4209"/>
        <item m="1" x="4210"/>
        <item m="1" x="4211"/>
        <item m="1" x="4212"/>
        <item m="1" x="4213"/>
        <item m="1" x="4214"/>
        <item x="598"/>
        <item m="1" x="4215"/>
        <item m="1" x="4216"/>
        <item x="929"/>
        <item m="1" x="4217"/>
        <item x="826"/>
        <item x="157"/>
        <item m="1" x="4218"/>
        <item m="1" x="4219"/>
        <item m="1" x="4220"/>
        <item m="1" x="4221"/>
        <item x="170"/>
        <item x="171"/>
        <item m="1" x="4222"/>
        <item x="164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6"/>
        <item m="1" x="4237"/>
        <item x="430"/>
        <item x="431"/>
        <item m="1" x="4238"/>
        <item m="1" x="4239"/>
        <item m="1" x="4235"/>
        <item x="1751"/>
        <item m="1" x="4242"/>
        <item m="1" x="4243"/>
        <item x="586"/>
        <item m="1" x="4244"/>
        <item m="1" x="4245"/>
        <item m="1" x="4246"/>
        <item m="1" x="4247"/>
        <item m="1" x="4248"/>
        <item m="1" x="4249"/>
        <item m="1" x="4240"/>
        <item m="1" x="4241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x="457"/>
        <item m="1" x="4273"/>
        <item m="1" x="4274"/>
        <item m="1" x="4275"/>
        <item m="1" x="4276"/>
        <item m="1" x="4277"/>
        <item m="1" x="4278"/>
        <item x="196"/>
        <item m="1" x="4279"/>
        <item m="1" x="4283"/>
        <item m="1" x="4284"/>
        <item m="1" x="4285"/>
        <item m="1" x="4828"/>
        <item m="1" x="4829"/>
        <item m="1" x="4286"/>
        <item m="1" x="4287"/>
        <item m="1" x="4830"/>
        <item m="1" x="4831"/>
        <item x="183"/>
        <item x="429"/>
        <item m="1" x="4288"/>
        <item m="1" x="4289"/>
        <item m="1" x="4290"/>
        <item m="1" x="4291"/>
        <item m="1" x="4292"/>
        <item x="1344"/>
        <item m="1" x="4280"/>
        <item m="1" x="4281"/>
        <item m="1" x="4282"/>
        <item m="1" x="4293"/>
        <item m="1" x="4294"/>
        <item m="1" x="4295"/>
        <item m="1" x="4296"/>
        <item m="1" x="4297"/>
        <item m="1" x="4298"/>
        <item m="1" x="4299"/>
        <item x="45"/>
        <item m="1" x="4300"/>
        <item m="1" x="4301"/>
        <item m="1" x="4302"/>
        <item x="251"/>
        <item m="1" x="4303"/>
        <item m="1" x="4304"/>
        <item m="1" x="4305"/>
        <item m="1" x="4306"/>
        <item m="1" x="4307"/>
        <item m="1" x="4308"/>
        <item m="1" x="4309"/>
        <item x="1487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x="621"/>
        <item m="1" x="4333"/>
        <item m="1" x="4334"/>
        <item m="1" x="4347"/>
        <item m="1" x="4808"/>
        <item m="1" x="4338"/>
        <item m="1" x="4339"/>
        <item m="1" x="4340"/>
        <item m="1" x="4341"/>
        <item m="1" x="4342"/>
        <item m="1" x="4337"/>
        <item m="1" x="4809"/>
        <item m="1" x="4345"/>
        <item m="1" x="4346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827"/>
        <item x="71"/>
        <item x="1241"/>
        <item m="1" x="4361"/>
        <item m="1" x="4362"/>
        <item m="1" x="4363"/>
        <item x="631"/>
        <item m="1" x="4822"/>
        <item m="1" x="4823"/>
        <item m="1" x="4824"/>
        <item x="1898"/>
        <item m="1" x="4825"/>
        <item x="1899"/>
        <item x="928"/>
        <item x="1287"/>
        <item x="825"/>
        <item m="1" x="4826"/>
        <item x="827"/>
        <item x="678"/>
        <item x="923"/>
        <item m="1" x="4364"/>
        <item m="1" x="4365"/>
        <item m="1" x="4366"/>
        <item m="1" x="4367"/>
        <item m="1" x="4821"/>
        <item x="813"/>
        <item m="1" x="4368"/>
        <item m="1" x="4369"/>
        <item m="1" x="4370"/>
        <item m="1" x="4371"/>
        <item x="384"/>
        <item x="1495"/>
        <item m="1" x="4372"/>
        <item m="1" x="4373"/>
        <item x="387"/>
        <item m="1" x="4374"/>
        <item m="1" x="4375"/>
        <item m="1" x="4376"/>
        <item m="1" x="4377"/>
        <item m="1" x="4378"/>
        <item m="1" x="4379"/>
        <item x="1367"/>
        <item m="1" x="4380"/>
        <item m="1" x="4381"/>
        <item m="1" x="4382"/>
        <item m="1" x="4383"/>
        <item m="1" x="4384"/>
        <item m="1" x="4385"/>
        <item m="1" x="4386"/>
        <item m="1" x="4387"/>
        <item x="435"/>
        <item m="1" x="4388"/>
        <item m="1" x="4389"/>
        <item m="1" x="4390"/>
        <item m="1" x="4391"/>
        <item m="1" x="4392"/>
        <item m="1" x="4393"/>
        <item m="1" x="4394"/>
        <item m="1" x="4395"/>
        <item m="1" x="4397"/>
        <item m="1" x="4398"/>
        <item m="1" x="4399"/>
        <item m="1" x="4400"/>
        <item m="1" x="4401"/>
        <item m="1" x="4402"/>
        <item x="2"/>
        <item x="244"/>
        <item x="620"/>
        <item m="1" x="4403"/>
        <item m="1" x="4404"/>
        <item m="1" x="4813"/>
        <item m="1" x="4814"/>
        <item m="1" x="4815"/>
        <item m="1" x="4816"/>
        <item m="1" x="4817"/>
        <item m="1" x="4818"/>
        <item m="1" x="4819"/>
        <item m="1" x="4820"/>
        <item m="1" x="4416"/>
        <item m="1" x="4408"/>
        <item m="1" x="4409"/>
        <item m="1" x="4410"/>
        <item m="1" x="4411"/>
        <item m="1" x="4412"/>
        <item m="1" x="4413"/>
        <item m="1" x="4414"/>
        <item m="1" x="4415"/>
        <item m="1" x="4417"/>
        <item m="1" x="4812"/>
        <item m="1" x="4811"/>
        <item m="1" x="4418"/>
        <item m="1" x="4419"/>
        <item m="1" x="4420"/>
        <item x="499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x="405"/>
        <item m="1" x="4443"/>
        <item m="1" x="4444"/>
        <item m="1" x="4445"/>
        <item x="758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x="1675"/>
        <item x="203"/>
        <item m="1" x="4810"/>
        <item x="182"/>
        <item x="1501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x="202"/>
        <item m="1" x="4467"/>
        <item m="1" x="4468"/>
        <item m="1" x="4469"/>
        <item m="1" x="4470"/>
        <item m="1" x="4471"/>
        <item m="1" x="4472"/>
        <item m="1" x="4343"/>
        <item m="1" x="4344"/>
        <item m="1" x="4335"/>
        <item m="1" x="4336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x="1676"/>
        <item m="1" x="4492"/>
        <item m="1" x="4493"/>
        <item m="1" x="4494"/>
        <item m="1" x="4495"/>
        <item x="540"/>
        <item m="1" x="4496"/>
        <item m="1" x="4497"/>
        <item m="1" x="4498"/>
        <item m="1" x="4499"/>
        <item m="1" x="4500"/>
        <item x="1647"/>
        <item x="1478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70"/>
        <item x="402"/>
        <item m="1" x="4530"/>
        <item m="1" x="4531"/>
        <item m="1" x="4532"/>
        <item m="1" x="4533"/>
        <item m="1" x="4534"/>
        <item m="1" x="4535"/>
        <item x="1011"/>
        <item x="1476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x="277"/>
        <item x="332"/>
        <item m="1" x="4548"/>
        <item m="1" x="4807"/>
        <item x="1258"/>
        <item m="1" x="4549"/>
        <item m="1" x="4550"/>
        <item m="1" x="4551"/>
        <item m="1" x="4558"/>
        <item m="1" x="4559"/>
        <item m="1" x="4552"/>
        <item m="1" x="4553"/>
        <item m="1" x="4554"/>
        <item m="1" x="4555"/>
        <item m="1" x="4556"/>
        <item m="1" x="4557"/>
        <item x="476"/>
        <item m="1" x="4562"/>
        <item m="1" x="4561"/>
        <item m="1" x="4563"/>
        <item m="1" x="4564"/>
        <item m="1" x="4565"/>
        <item m="1" x="4566"/>
        <item m="1" x="4567"/>
        <item m="1" x="4568"/>
        <item m="1" x="4569"/>
        <item x="882"/>
        <item m="1" x="4571"/>
        <item m="1" x="4572"/>
        <item m="1" x="4573"/>
        <item m="1" x="4574"/>
        <item m="1" x="4575"/>
        <item x="41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60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x="1719"/>
        <item m="1" x="4607"/>
        <item m="1" x="4608"/>
        <item x="622"/>
        <item m="1" x="4609"/>
        <item m="1" x="4610"/>
        <item m="1" x="4611"/>
        <item m="1" x="4612"/>
        <item m="1" x="4613"/>
        <item x="1405"/>
        <item m="1" x="4614"/>
        <item m="1" x="4615"/>
        <item m="1" x="4617"/>
        <item m="1" x="4618"/>
        <item m="1" x="4619"/>
        <item m="1" x="4620"/>
        <item x="1576"/>
        <item m="1" x="4621"/>
        <item m="1" x="4622"/>
        <item m="1" x="4616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x="891"/>
        <item x="1710"/>
        <item m="1" x="4633"/>
        <item x="108"/>
        <item m="1" x="4634"/>
        <item m="1" x="4635"/>
        <item m="1" x="4636"/>
        <item x="768"/>
        <item m="1" x="4637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x="1535"/>
        <item m="1" x="4649"/>
        <item m="1" x="4650"/>
        <item m="1" x="4651"/>
        <item m="1" x="4652"/>
        <item m="1" x="4653"/>
        <item x="1633"/>
        <item x="187"/>
        <item m="1" x="4654"/>
        <item m="1" x="4655"/>
        <item m="1" x="4656"/>
        <item m="1" x="4657"/>
        <item m="1" x="4658"/>
        <item m="1" x="4806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x="1910"/>
        <item m="1" x="4684"/>
        <item x="417"/>
        <item x="1912"/>
        <item m="1" x="4685"/>
        <item x="1911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x="1734"/>
        <item m="1" x="4696"/>
        <item x="1439"/>
        <item m="1" x="4697"/>
        <item m="1" x="4698"/>
        <item m="1" x="4699"/>
        <item m="1" x="4700"/>
        <item m="1" x="4701"/>
        <item m="1" x="4702"/>
        <item m="1" x="4703"/>
        <item m="1" x="4704"/>
        <item m="1" x="4804"/>
        <item m="1" x="4805"/>
        <item m="1" x="4705"/>
        <item m="1" x="4706"/>
        <item m="1" x="4707"/>
        <item m="1" x="4708"/>
        <item m="1" x="4709"/>
        <item m="1" x="4710"/>
        <item m="1" x="4711"/>
        <item x="221"/>
        <item m="1" x="4712"/>
        <item m="1" x="4713"/>
        <item m="1" x="4714"/>
        <item m="1" x="4715"/>
        <item m="1" x="4716"/>
        <item m="1" x="4717"/>
        <item x="342"/>
        <item m="1" x="4718"/>
        <item m="1" x="4719"/>
        <item m="1" x="4720"/>
        <item m="1" x="4721"/>
        <item x="1070"/>
        <item x="579"/>
        <item m="1" x="4722"/>
        <item m="1" x="4723"/>
        <item m="1" x="4724"/>
        <item m="1" x="4725"/>
        <item m="1" x="4726"/>
        <item m="1" x="4727"/>
        <item m="1" x="4728"/>
        <item x="1809"/>
        <item m="1" x="4803"/>
        <item x="966"/>
        <item m="1" x="4733"/>
        <item m="1" x="4729"/>
        <item m="1" x="4730"/>
        <item m="1" x="4731"/>
        <item m="1" x="4732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x="857"/>
        <item m="1" x="4743"/>
        <item m="1" x="4744"/>
        <item m="1" x="4745"/>
        <item x="501"/>
        <item m="1" x="4746"/>
        <item m="1" x="4747"/>
        <item m="1" x="4748"/>
        <item x="536"/>
        <item x="303"/>
        <item x="191"/>
        <item x="106"/>
        <item x="666"/>
        <item m="1" x="4749"/>
        <item m="1" x="4750"/>
        <item m="1" x="4751"/>
        <item m="1" x="4753"/>
        <item m="1" x="4754"/>
        <item m="1" x="4755"/>
        <item m="1" x="4756"/>
        <item m="1" x="4757"/>
        <item x="792"/>
        <item m="1" x="4758"/>
        <item m="1" x="4759"/>
        <item m="1" x="4760"/>
        <item m="1" x="4761"/>
        <item m="1" x="4762"/>
        <item m="1" x="4752"/>
        <item x="587"/>
        <item m="1" x="4763"/>
        <item m="1" x="4764"/>
        <item m="1" x="4801"/>
        <item m="1" x="4802"/>
        <item m="1" x="4767"/>
        <item m="1" x="4768"/>
        <item x="477"/>
        <item x="205"/>
        <item m="1" x="4769"/>
        <item m="1" x="4765"/>
        <item m="1" x="4766"/>
        <item m="1" x="4770"/>
        <item m="1" x="4771"/>
        <item m="1" x="4772"/>
        <item m="1" x="4773"/>
        <item m="1" x="4774"/>
        <item m="1" x="4775"/>
        <item m="1" x="4776"/>
        <item m="1" x="4777"/>
        <item x="484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x="1641"/>
        <item m="1" x="4792"/>
        <item m="1" x="4793"/>
        <item x="1602"/>
        <item x="34"/>
        <item m="1" x="4794"/>
        <item m="1" x="4795"/>
        <item x="1613"/>
        <item m="1" x="4796"/>
        <item m="1" x="4797"/>
        <item m="1" x="4798"/>
        <item m="1" x="4799"/>
        <item m="1" x="4800"/>
        <item x="1050"/>
        <item m="1" x="1966"/>
        <item x="3"/>
        <item x="4"/>
        <item x="6"/>
        <item x="7"/>
        <item x="9"/>
        <item x="10"/>
        <item x="15"/>
        <item x="24"/>
        <item x="25"/>
        <item x="26"/>
        <item x="27"/>
        <item x="28"/>
        <item x="29"/>
        <item x="30"/>
        <item x="31"/>
        <item x="35"/>
        <item x="37"/>
        <item x="38"/>
        <item x="40"/>
        <item x="43"/>
        <item x="44"/>
        <item x="51"/>
        <item x="54"/>
        <item x="57"/>
        <item x="58"/>
        <item x="63"/>
        <item x="64"/>
        <item x="65"/>
        <item x="66"/>
        <item x="67"/>
        <item x="68"/>
        <item x="70"/>
        <item x="72"/>
        <item x="73"/>
        <item x="75"/>
        <item x="76"/>
        <item x="77"/>
        <item x="78"/>
        <item x="79"/>
        <item x="80"/>
        <item x="83"/>
        <item x="91"/>
        <item x="92"/>
        <item x="93"/>
        <item x="99"/>
        <item x="100"/>
        <item x="102"/>
        <item x="103"/>
        <item x="107"/>
        <item x="126"/>
        <item x="130"/>
        <item x="131"/>
        <item x="138"/>
        <item x="140"/>
        <item x="143"/>
        <item x="144"/>
        <item x="145"/>
        <item x="146"/>
        <item x="149"/>
        <item x="150"/>
        <item x="152"/>
        <item x="153"/>
        <item x="161"/>
        <item x="162"/>
        <item x="165"/>
        <item x="167"/>
        <item x="168"/>
        <item x="169"/>
        <item x="173"/>
        <item x="174"/>
        <item x="175"/>
        <item x="176"/>
        <item x="177"/>
        <item x="178"/>
        <item x="179"/>
        <item x="180"/>
        <item x="181"/>
        <item x="184"/>
        <item x="185"/>
        <item x="188"/>
        <item x="190"/>
        <item x="192"/>
        <item x="195"/>
        <item x="197"/>
        <item x="198"/>
        <item x="201"/>
        <item x="204"/>
        <item x="206"/>
        <item x="208"/>
        <item x="209"/>
        <item x="210"/>
        <item x="211"/>
        <item x="212"/>
        <item x="214"/>
        <item x="213"/>
        <item x="215"/>
        <item x="216"/>
        <item x="217"/>
        <item x="218"/>
        <item x="219"/>
        <item x="624"/>
        <item x="220"/>
        <item x="224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2"/>
        <item x="243"/>
        <item x="245"/>
        <item x="248"/>
        <item x="249"/>
        <item x="250"/>
        <item x="254"/>
        <item x="255"/>
        <item x="258"/>
        <item x="261"/>
        <item x="262"/>
        <item x="265"/>
        <item x="266"/>
        <item x="267"/>
        <item x="268"/>
        <item x="269"/>
        <item x="271"/>
        <item x="273"/>
        <item m="1" x="1962"/>
        <item m="1" x="1963"/>
        <item m="1" x="1964"/>
        <item m="1" x="1965"/>
        <item x="274"/>
        <item x="275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m="1" x="1961"/>
        <item x="296"/>
        <item x="297"/>
        <item x="298"/>
        <item x="299"/>
        <item x="304"/>
        <item x="300"/>
        <item x="305"/>
        <item x="307"/>
        <item x="308"/>
        <item x="312"/>
        <item x="316"/>
        <item x="317"/>
        <item x="320"/>
        <item x="324"/>
        <item x="330"/>
        <item x="331"/>
        <item x="333"/>
        <item x="334"/>
        <item x="336"/>
        <item x="335"/>
        <item x="337"/>
        <item x="338"/>
        <item m="1" x="1960"/>
        <item x="341"/>
        <item x="343"/>
        <item x="345"/>
        <item x="346"/>
        <item x="347"/>
        <item x="349"/>
        <item x="350"/>
        <item x="351"/>
        <item x="352"/>
        <item x="353"/>
        <item x="354"/>
        <item x="355"/>
        <item x="356"/>
        <item x="357"/>
        <item x="359"/>
        <item x="360"/>
        <item x="362"/>
        <item x="363"/>
        <item x="364"/>
        <item x="365"/>
        <item x="366"/>
        <item x="339"/>
        <item x="367"/>
        <item x="368"/>
        <item x="369"/>
        <item x="370"/>
        <item x="371"/>
        <item x="372"/>
        <item x="374"/>
        <item x="375"/>
        <item x="376"/>
        <item x="377"/>
        <item x="378"/>
        <item x="381"/>
        <item x="382"/>
        <item x="383"/>
        <item x="385"/>
        <item x="386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3"/>
        <item x="406"/>
        <item x="410"/>
        <item x="411"/>
        <item x="412"/>
        <item x="420"/>
        <item x="425"/>
        <item x="426"/>
        <item x="427"/>
        <item x="428"/>
        <item x="433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3"/>
        <item x="454"/>
        <item x="456"/>
        <item m="1" x="1959"/>
        <item x="455"/>
        <item x="458"/>
        <item x="459"/>
        <item x="460"/>
        <item x="461"/>
        <item x="462"/>
        <item x="463"/>
        <item x="464"/>
        <item x="465"/>
        <item x="466"/>
        <item x="467"/>
        <item x="469"/>
        <item x="472"/>
        <item x="478"/>
        <item x="479"/>
        <item x="480"/>
        <item x="470"/>
        <item x="473"/>
        <item x="474"/>
        <item x="482"/>
        <item x="483"/>
        <item x="485"/>
        <item x="486"/>
        <item x="487"/>
        <item x="488"/>
        <item x="489"/>
        <item x="492"/>
        <item x="490"/>
        <item x="491"/>
        <item x="493"/>
        <item x="494"/>
        <item x="495"/>
        <item x="498"/>
        <item x="500"/>
        <item x="502"/>
        <item x="506"/>
        <item x="512"/>
        <item x="513"/>
        <item x="514"/>
        <item x="515"/>
        <item x="516"/>
        <item x="517"/>
        <item x="1389"/>
        <item x="518"/>
        <item x="519"/>
        <item x="521"/>
        <item x="523"/>
        <item x="524"/>
        <item x="525"/>
        <item x="526"/>
        <item x="527"/>
        <item x="531"/>
        <item x="532"/>
        <item x="533"/>
        <item x="537"/>
        <item x="542"/>
        <item x="543"/>
        <item x="544"/>
        <item x="545"/>
        <item x="546"/>
        <item x="550"/>
        <item x="551"/>
        <item x="553"/>
        <item x="554"/>
        <item x="555"/>
        <item x="557"/>
        <item x="558"/>
        <item x="559"/>
        <item x="641"/>
        <item m="1" x="1958"/>
        <item x="562"/>
        <item x="563"/>
        <item x="564"/>
        <item x="565"/>
        <item x="566"/>
        <item x="567"/>
        <item x="568"/>
        <item x="569"/>
        <item x="570"/>
        <item x="572"/>
        <item x="574"/>
        <item x="575"/>
        <item x="576"/>
        <item x="581"/>
        <item x="583"/>
        <item x="585"/>
        <item x="588"/>
        <item x="589"/>
        <item x="592"/>
        <item x="593"/>
        <item x="594"/>
        <item x="597"/>
        <item x="599"/>
        <item x="601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m="1" x="1957"/>
        <item x="616"/>
        <item x="618"/>
        <item x="619"/>
        <item x="623"/>
        <item x="625"/>
        <item x="626"/>
        <item x="627"/>
        <item x="628"/>
        <item x="632"/>
        <item x="633"/>
        <item x="634"/>
        <item x="635"/>
        <item x="636"/>
        <item x="637"/>
        <item x="638"/>
        <item x="639"/>
        <item x="630"/>
        <item x="640"/>
        <item x="642"/>
        <item x="644"/>
        <item x="645"/>
        <item x="646"/>
        <item x="649"/>
        <item x="650"/>
        <item x="651"/>
        <item x="652"/>
        <item x="653"/>
        <item x="654"/>
        <item x="655"/>
        <item x="656"/>
        <item x="657"/>
        <item x="659"/>
        <item x="660"/>
        <item x="662"/>
        <item x="663"/>
        <item x="664"/>
        <item x="665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9"/>
        <item x="680"/>
        <item x="681"/>
        <item x="682"/>
        <item x="683"/>
        <item x="684"/>
        <item x="685"/>
        <item x="687"/>
        <item x="686"/>
        <item x="688"/>
        <item x="690"/>
        <item x="691"/>
        <item m="1" x="1956"/>
        <item x="692"/>
        <item x="693"/>
        <item x="694"/>
        <item x="696"/>
        <item x="698"/>
        <item x="699"/>
        <item x="700"/>
        <item x="701"/>
        <item x="704"/>
        <item x="705"/>
        <item m="1" x="1955"/>
        <item x="706"/>
        <item x="707"/>
        <item x="708"/>
        <item x="709"/>
        <item x="710"/>
        <item x="711"/>
        <item x="712"/>
        <item x="713"/>
        <item x="714"/>
        <item x="718"/>
        <item x="719"/>
        <item x="720"/>
        <item x="721"/>
        <item x="725"/>
        <item x="755"/>
        <item x="756"/>
        <item x="757"/>
        <item x="727"/>
        <item x="728"/>
        <item x="729"/>
        <item x="730"/>
        <item x="731"/>
        <item x="732"/>
        <item x="733"/>
        <item x="734"/>
        <item x="736"/>
        <item x="737"/>
        <item x="738"/>
        <item x="739"/>
        <item x="740"/>
        <item x="743"/>
        <item x="745"/>
        <item x="746"/>
        <item x="748"/>
        <item x="749"/>
        <item x="750"/>
        <item x="752"/>
        <item x="753"/>
        <item x="754"/>
        <item m="1" x="1953"/>
        <item x="761"/>
        <item x="760"/>
        <item x="762"/>
        <item x="763"/>
        <item x="764"/>
        <item x="765"/>
        <item x="766"/>
        <item x="767"/>
        <item x="770"/>
        <item x="771"/>
        <item x="772"/>
        <item x="773"/>
        <item x="775"/>
        <item x="777"/>
        <item x="781"/>
        <item x="782"/>
        <item x="783"/>
        <item x="784"/>
        <item x="785"/>
        <item x="786"/>
        <item x="794"/>
        <item x="795"/>
        <item x="796"/>
        <item x="797"/>
        <item x="798"/>
        <item x="799"/>
        <item x="801"/>
        <item x="802"/>
        <item x="803"/>
        <item x="804"/>
        <item x="805"/>
        <item x="806"/>
        <item x="807"/>
        <item x="808"/>
        <item x="809"/>
        <item m="1" x="1952"/>
        <item x="812"/>
        <item x="814"/>
        <item x="815"/>
        <item x="816"/>
        <item x="817"/>
        <item x="818"/>
        <item x="819"/>
        <item x="821"/>
        <item x="822"/>
        <item x="823"/>
        <item x="824"/>
        <item x="828"/>
        <item x="829"/>
        <item x="830"/>
        <item x="831"/>
        <item x="832"/>
        <item x="833"/>
        <item x="834"/>
        <item m="1" x="1951"/>
        <item x="836"/>
        <item x="835"/>
        <item x="840"/>
        <item x="842"/>
        <item x="843"/>
        <item x="844"/>
        <item x="845"/>
        <item x="846"/>
        <item x="847"/>
        <item x="850"/>
        <item x="852"/>
        <item x="853"/>
        <item x="854"/>
        <item x="855"/>
        <item x="856"/>
        <item x="858"/>
        <item x="859"/>
        <item x="860"/>
        <item x="862"/>
        <item x="864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5"/>
        <item x="886"/>
        <item x="884"/>
        <item x="881"/>
        <item x="883"/>
        <item x="880"/>
        <item x="887"/>
        <item x="889"/>
        <item x="890"/>
        <item x="892"/>
        <item x="893"/>
        <item x="894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m="1" x="1950"/>
        <item x="907"/>
        <item x="908"/>
        <item x="910"/>
        <item x="913"/>
        <item x="914"/>
        <item x="915"/>
        <item x="916"/>
        <item x="917"/>
        <item x="918"/>
        <item x="919"/>
        <item x="920"/>
        <item x="921"/>
        <item x="927"/>
        <item x="930"/>
        <item x="931"/>
        <item x="932"/>
        <item x="933"/>
        <item x="922"/>
        <item x="924"/>
        <item x="925"/>
        <item x="926"/>
        <item x="934"/>
        <item x="935"/>
        <item x="936"/>
        <item x="937"/>
        <item x="938"/>
        <item x="939"/>
        <item m="1" x="1949"/>
        <item x="940"/>
        <item x="941"/>
        <item x="942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9"/>
        <item x="960"/>
        <item x="961"/>
        <item x="962"/>
        <item x="963"/>
        <item x="964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4"/>
        <item x="985"/>
        <item x="986"/>
        <item m="1" x="1948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1000"/>
        <item x="1002"/>
        <item x="1003"/>
        <item x="1006"/>
        <item x="1007"/>
        <item x="1008"/>
        <item x="1009"/>
        <item x="1010"/>
        <item x="1012"/>
        <item x="1013"/>
        <item x="1014"/>
        <item x="1015"/>
        <item x="1016"/>
        <item x="1017"/>
        <item x="1019"/>
        <item x="1020"/>
        <item x="1021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1"/>
        <item x="1052"/>
        <item x="1053"/>
        <item x="1054"/>
        <item x="1055"/>
        <item x="1056"/>
        <item x="1057"/>
        <item x="1058"/>
        <item x="1061"/>
        <item x="1063"/>
        <item x="1065"/>
        <item x="1067"/>
        <item x="1069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m="1" x="1946"/>
        <item m="1" x="1947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2"/>
        <item x="1175"/>
        <item x="1125"/>
        <item x="1126"/>
        <item x="1127"/>
        <item x="1128"/>
        <item x="1129"/>
        <item x="1131"/>
        <item x="1132"/>
        <item x="1123"/>
        <item x="1133"/>
        <item x="1134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6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6"/>
        <item x="1177"/>
        <item x="1178"/>
        <item x="1179"/>
        <item x="1180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8"/>
        <item x="1209"/>
        <item x="1210"/>
        <item x="1212"/>
        <item x="1213"/>
        <item x="1214"/>
        <item x="1216"/>
        <item x="1217"/>
        <item x="1218"/>
        <item x="1219"/>
        <item x="1220"/>
        <item x="1221"/>
        <item x="1222"/>
        <item x="1223"/>
        <item x="1224"/>
        <item x="1226"/>
        <item x="1227"/>
        <item x="1228"/>
        <item x="1230"/>
        <item x="1231"/>
        <item x="1232"/>
        <item x="1234"/>
        <item x="1235"/>
        <item x="1238"/>
        <item x="1239"/>
        <item x="1240"/>
        <item x="1242"/>
        <item x="1244"/>
        <item x="1245"/>
        <item x="1246"/>
        <item x="1247"/>
        <item x="1248"/>
        <item x="1249"/>
        <item x="1250"/>
        <item x="1251"/>
        <item x="1253"/>
        <item x="1254"/>
        <item x="1255"/>
        <item x="1256"/>
        <item x="1257"/>
        <item x="1259"/>
        <item x="1260"/>
        <item x="1261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8"/>
        <item x="1289"/>
        <item x="1290"/>
        <item x="1291"/>
        <item x="1292"/>
        <item x="1293"/>
        <item x="1295"/>
        <item x="1296"/>
        <item x="1297"/>
        <item x="1298"/>
        <item x="1299"/>
        <item x="1300"/>
        <item x="1301"/>
        <item x="1302"/>
        <item x="1303"/>
        <item x="1304"/>
        <item x="1306"/>
        <item x="1307"/>
        <item x="1308"/>
        <item x="1309"/>
        <item x="1310"/>
        <item x="1311"/>
        <item x="1312"/>
        <item x="1313"/>
        <item x="1305"/>
        <item x="1316"/>
        <item x="1317"/>
        <item x="1318"/>
        <item x="1319"/>
        <item x="1321"/>
        <item x="1322"/>
        <item x="1323"/>
        <item x="1324"/>
        <item x="1325"/>
        <item x="1328"/>
        <item x="1329"/>
        <item x="1332"/>
        <item x="1333"/>
        <item x="1334"/>
        <item x="1335"/>
        <item x="1336"/>
        <item x="1337"/>
        <item x="1338"/>
        <item m="1" x="1945"/>
        <item x="1339"/>
        <item x="1340"/>
        <item x="1341"/>
        <item x="1342"/>
        <item x="1343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2"/>
        <item x="1363"/>
        <item x="1364"/>
        <item x="1365"/>
        <item x="1366"/>
        <item x="1368"/>
        <item x="1370"/>
        <item x="1371"/>
        <item x="1372"/>
        <item x="1373"/>
        <item x="1374"/>
        <item x="1375"/>
        <item x="1376"/>
        <item x="1377"/>
        <item x="1379"/>
        <item x="1380"/>
        <item x="1381"/>
        <item x="1382"/>
        <item m="1" x="1944"/>
        <item x="1385"/>
        <item x="1386"/>
        <item x="1387"/>
        <item x="1388"/>
        <item x="1390"/>
        <item x="1391"/>
        <item x="1393"/>
        <item x="1394"/>
        <item x="1395"/>
        <item x="1396"/>
        <item x="1397"/>
        <item x="1398"/>
        <item x="1399"/>
        <item x="1401"/>
        <item x="1383"/>
        <item x="1403"/>
        <item x="1404"/>
        <item x="1406"/>
        <item x="1407"/>
        <item x="1408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34"/>
        <item x="1435"/>
        <item x="1436"/>
        <item x="1437"/>
        <item x="1438"/>
        <item x="1425"/>
        <item x="1428"/>
        <item x="1429"/>
        <item x="1431"/>
        <item x="1433"/>
        <item x="1440"/>
        <item x="1441"/>
        <item x="1442"/>
        <item x="1443"/>
        <item x="1444"/>
        <item x="1445"/>
        <item x="1448"/>
        <item x="1449"/>
        <item x="1450"/>
        <item x="1451"/>
        <item x="1452"/>
        <item x="1453"/>
        <item x="1454"/>
        <item x="1447"/>
        <item x="1446"/>
        <item x="1455"/>
        <item x="1459"/>
        <item x="1460"/>
        <item x="1461"/>
        <item x="1462"/>
        <item x="1463"/>
        <item x="1464"/>
        <item x="1465"/>
        <item x="1466"/>
        <item x="1468"/>
        <item x="1469"/>
        <item x="1470"/>
        <item x="1471"/>
        <item x="1472"/>
        <item x="1473"/>
        <item x="1474"/>
        <item x="1467"/>
        <item x="1479"/>
        <item x="1480"/>
        <item m="1" x="1943"/>
        <item x="1481"/>
        <item x="1482"/>
        <item x="1483"/>
        <item x="1484"/>
        <item x="1485"/>
        <item x="1486"/>
        <item x="1488"/>
        <item x="1490"/>
        <item x="1491"/>
        <item x="1492"/>
        <item x="1493"/>
        <item x="1494"/>
        <item x="1497"/>
        <item x="1498"/>
        <item x="1502"/>
        <item x="1503"/>
        <item x="1504"/>
        <item x="1505"/>
        <item x="1506"/>
        <item x="1507"/>
        <item x="1508"/>
        <item x="1512"/>
        <item x="1515"/>
        <item x="1516"/>
        <item x="1517"/>
        <item x="1519"/>
        <item x="1521"/>
        <item x="1523"/>
        <item x="1524"/>
        <item x="1525"/>
        <item x="1526"/>
        <item x="1530"/>
        <item x="1531"/>
        <item x="1532"/>
        <item x="1533"/>
        <item x="1536"/>
        <item x="1537"/>
        <item x="1538"/>
        <item x="1539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7"/>
        <item x="1579"/>
        <item x="1580"/>
        <item x="1581"/>
        <item x="1582"/>
        <item x="1583"/>
        <item x="1584"/>
        <item x="1558"/>
        <item x="1586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4"/>
        <item x="1605"/>
        <item x="1606"/>
        <item x="1607"/>
        <item x="1608"/>
        <item x="1609"/>
        <item x="1610"/>
        <item x="1611"/>
        <item x="1612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4"/>
        <item x="1635"/>
        <item x="1636"/>
        <item x="1637"/>
        <item x="1640"/>
        <item x="1643"/>
        <item x="1644"/>
        <item x="1645"/>
        <item x="1646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700"/>
        <item x="1701"/>
        <item x="1702"/>
        <item x="1704"/>
        <item x="1705"/>
        <item x="1707"/>
        <item x="1709"/>
        <item x="1711"/>
        <item x="1712"/>
        <item x="1713"/>
        <item x="1715"/>
        <item x="1716"/>
        <item x="1717"/>
        <item x="1718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7"/>
        <item x="1769"/>
        <item x="1771"/>
        <item x="1706"/>
        <item x="1774"/>
        <item x="1775"/>
        <item x="1776"/>
        <item x="1777"/>
        <item x="1778"/>
        <item x="1780"/>
        <item x="1782"/>
        <item x="1783"/>
        <item x="1788"/>
        <item x="1789"/>
        <item x="1790"/>
        <item x="1791"/>
        <item x="1793"/>
        <item x="1794"/>
        <item x="1796"/>
        <item x="1797"/>
        <item x="1798"/>
        <item x="1795"/>
        <item x="1802"/>
        <item x="1803"/>
        <item x="1804"/>
        <item x="1805"/>
        <item x="1807"/>
        <item x="1806"/>
        <item x="1808"/>
        <item x="1799"/>
        <item x="1800"/>
        <item x="1801"/>
        <item x="1810"/>
        <item x="1811"/>
        <item m="1" x="194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6"/>
        <item x="1827"/>
        <item x="1828"/>
        <item m="1" x="1941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4"/>
        <item x="1873"/>
        <item x="1875"/>
        <item x="1876"/>
        <item x="1877"/>
        <item x="1878"/>
        <item x="1879"/>
        <item x="1880"/>
        <item x="1884"/>
        <item x="1885"/>
        <item x="1886"/>
        <item x="1887"/>
        <item x="1890"/>
        <item x="1891"/>
        <item x="1892"/>
        <item x="1889"/>
        <item x="1893"/>
        <item x="1894"/>
        <item m="1" x="1939"/>
        <item x="1895"/>
        <item x="1896"/>
        <item x="1897"/>
        <item x="1900"/>
        <item x="1901"/>
        <item x="1902"/>
        <item x="1903"/>
        <item x="1904"/>
        <item x="1905"/>
        <item x="1906"/>
        <item x="1907"/>
        <item x="1908"/>
        <item x="1913"/>
        <item m="1" x="1938"/>
        <item x="1914"/>
        <item x="1915"/>
        <item x="1916"/>
        <item x="1919"/>
        <item x="1920"/>
        <item x="1921"/>
        <item x="1922"/>
        <item x="1923"/>
        <item x="1925"/>
        <item x="1926"/>
        <item x="1927"/>
        <item x="1928"/>
        <item x="1929"/>
        <item x="1930"/>
        <item x="1931"/>
        <item x="1933"/>
        <item x="1934"/>
        <item x="1935"/>
        <item x="1936"/>
        <item x="1937"/>
      </items>
    </pivotField>
    <pivotField compact="0" outline="0" showAll="0"/>
    <pivotField compact="0" numFmtId="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25">
        <item m="1" x="200"/>
        <item m="1" x="201"/>
        <item m="1" x="202"/>
        <item m="1" x="203"/>
        <item m="1" x="204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8"/>
        <item m="1" x="227"/>
        <item m="1" x="231"/>
        <item m="1" x="234"/>
        <item m="1" x="233"/>
        <item m="1" x="232"/>
        <item m="1" x="226"/>
        <item m="1" x="237"/>
        <item m="1" x="239"/>
        <item m="1" x="238"/>
        <item m="1" x="236"/>
        <item m="1" x="242"/>
        <item m="1" x="241"/>
        <item m="1" x="240"/>
        <item m="1" x="243"/>
        <item m="1" x="523"/>
        <item m="1" x="246"/>
        <item m="1" x="247"/>
        <item m="1" x="248"/>
        <item m="1" x="235"/>
        <item m="1" x="251"/>
        <item m="1" x="254"/>
        <item m="1" x="250"/>
        <item m="1" x="257"/>
        <item m="1" x="244"/>
        <item m="1" x="258"/>
        <item m="1" x="253"/>
        <item m="1" x="252"/>
        <item m="1" x="249"/>
        <item m="1" x="262"/>
        <item m="1" x="245"/>
        <item h="1" m="1" x="259"/>
        <item h="1" m="1" x="260"/>
        <item h="1" m="1" x="261"/>
        <item h="1" m="1" x="266"/>
        <item h="1" m="1" x="522"/>
        <item h="1" m="1" x="255"/>
        <item h="1" m="1" x="198"/>
        <item h="1" m="1" x="197"/>
        <item h="1" m="1" x="196"/>
        <item h="1" m="1" x="195"/>
        <item h="1" m="1" x="194"/>
        <item h="1" x="0"/>
        <item h="1" m="1" x="230"/>
        <item h="1" m="1" x="229"/>
        <item h="1" m="1" x="205"/>
        <item h="1" m="1" x="199"/>
        <item h="1" m="1" x="265"/>
        <item h="1" m="1" x="264"/>
        <item h="1" m="1" x="267"/>
        <item h="1" m="1" x="256"/>
        <item h="1" m="1" x="263"/>
        <item h="1" m="1" x="268"/>
        <item h="1" m="1" x="269"/>
        <item h="1" m="1" x="270"/>
        <item h="1" m="1" x="271"/>
        <item h="1" m="1" x="273"/>
        <item h="1" m="1" x="272"/>
        <item h="1" m="1" x="279"/>
        <item h="1" m="1" x="278"/>
        <item h="1" m="1" x="274"/>
        <item h="1" m="1" x="275"/>
        <item h="1" m="1" x="276"/>
        <item h="1" m="1" x="277"/>
        <item h="1" m="1" x="281"/>
        <item h="1" m="1" x="280"/>
        <item h="1" m="1" x="283"/>
        <item h="1" m="1" x="284"/>
        <item h="1" m="1" x="286"/>
        <item h="1" m="1" x="285"/>
        <item h="1" m="1" x="287"/>
        <item h="1" m="1" x="288"/>
        <item h="1" m="1" x="282"/>
        <item h="1" m="1" x="521"/>
        <item h="1" m="1" x="289"/>
        <item h="1" m="1" x="290"/>
        <item h="1" m="1" x="292"/>
        <item h="1" m="1" x="291"/>
        <item h="1" m="1" x="294"/>
        <item h="1" m="1" x="293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4"/>
        <item h="1" m="1" x="305"/>
        <item h="1" m="1" x="303"/>
        <item h="1" m="1" x="520"/>
        <item h="1" m="1" x="306"/>
        <item h="1" m="1" x="307"/>
        <item h="1" m="1" x="308"/>
        <item h="1" m="1" x="310"/>
        <item h="1" m="1" x="309"/>
        <item h="1" m="1" x="311"/>
        <item h="1" m="1" x="312"/>
        <item h="1" m="1" x="313"/>
        <item h="1" m="1" x="314"/>
        <item h="1" m="1" x="315"/>
        <item h="1" m="1" x="316"/>
        <item h="1" m="1" x="319"/>
        <item h="1" m="1" x="318"/>
        <item h="1" m="1" x="320"/>
        <item h="1" m="1" x="322"/>
        <item h="1" m="1" x="321"/>
        <item h="1" m="1" x="317"/>
        <item h="1" m="1" x="323"/>
        <item h="1" m="1" x="324"/>
        <item h="1" m="1" x="325"/>
        <item h="1" m="1" x="328"/>
        <item h="1" m="1" x="327"/>
        <item h="1" m="1" x="334"/>
        <item h="1" m="1" x="331"/>
        <item h="1" m="1" x="332"/>
        <item h="1" m="1" x="333"/>
        <item h="1" m="1" x="330"/>
        <item h="1" m="1" x="329"/>
        <item h="1" m="1" x="335"/>
        <item h="1" m="1" x="519"/>
        <item h="1" m="1" x="326"/>
        <item h="1" m="1" x="336"/>
        <item h="1" m="1" x="337"/>
        <item h="1" m="1" x="338"/>
        <item h="1" m="1" x="339"/>
        <item h="1" m="1" x="518"/>
        <item h="1" m="1" x="517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9"/>
        <item h="1" m="1" x="350"/>
        <item h="1" m="1" x="348"/>
        <item h="1" m="1" x="352"/>
        <item h="1" m="1" x="353"/>
        <item h="1" m="1" x="354"/>
        <item h="1" m="1" x="355"/>
        <item h="1" m="1" x="356"/>
        <item h="1" m="1" x="357"/>
        <item h="1" m="1" x="362"/>
        <item h="1" m="1" x="360"/>
        <item h="1" m="1" x="358"/>
        <item h="1" m="1" x="359"/>
        <item h="1" m="1" x="361"/>
        <item h="1" m="1" x="364"/>
        <item h="1" m="1" x="363"/>
        <item h="1" m="1" x="191"/>
        <item h="1" m="1" x="365"/>
        <item h="1" m="1" x="190"/>
        <item h="1" m="1" x="366"/>
        <item h="1" m="1" x="367"/>
        <item h="1" m="1" x="368"/>
        <item h="1" m="1" x="369"/>
        <item h="1" m="1" x="516"/>
        <item h="1" m="1" x="370"/>
        <item h="1" m="1" x="372"/>
        <item h="1" x="112"/>
        <item h="1" m="1" x="371"/>
        <item h="1" m="1" x="351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515"/>
        <item h="1" m="1" x="406"/>
        <item h="1" m="1" x="411"/>
        <item h="1" m="1" x="412"/>
        <item h="1" m="1" x="407"/>
        <item h="1" m="1" x="408"/>
        <item h="1" m="1" x="409"/>
        <item h="1" m="1" x="410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3"/>
        <item h="1" m="1" x="422"/>
        <item h="1" m="1" x="413"/>
        <item h="1" m="1" x="424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52"/>
        <item h="1" m="1" x="447"/>
        <item h="1" m="1" x="450"/>
        <item h="1" m="1" x="448"/>
        <item h="1" m="1" x="449"/>
        <item h="1" m="1" x="451"/>
        <item h="1" m="1" x="453"/>
        <item h="1" m="1" x="454"/>
        <item h="1" m="1" x="455"/>
        <item h="1" m="1" x="456"/>
        <item h="1" m="1" x="457"/>
        <item h="1" m="1" x="458"/>
        <item h="1" m="1" x="459"/>
        <item h="1" m="1" x="460"/>
        <item h="1" m="1" x="462"/>
        <item h="1" m="1" x="461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x="5"/>
        <item h="1" m="1" x="505"/>
        <item h="1" m="1" x="507"/>
        <item h="1" m="1" x="506"/>
        <item h="1" m="1" x="508"/>
        <item h="1" m="1" x="509"/>
        <item h="1" m="1" x="510"/>
        <item h="1" m="1" x="511"/>
        <item h="1" m="1" x="512"/>
        <item h="1" m="1" x="513"/>
        <item h="1" x="10"/>
        <item h="1" x="6"/>
        <item h="1" m="1" x="514"/>
        <item h="1" x="1"/>
        <item h="1" x="2"/>
        <item h="1" x="3"/>
        <item h="1" x="4"/>
        <item h="1" x="7"/>
        <item h="1" m="1" x="193"/>
        <item h="1" x="8"/>
        <item h="1" x="9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54"/>
        <item h="1" x="46"/>
        <item h="1" x="47"/>
        <item h="1" x="48"/>
        <item h="1" x="49"/>
        <item h="1" x="50"/>
        <item h="1" x="51"/>
        <item h="1" x="52"/>
        <item h="1" x="53"/>
        <item h="1" x="55"/>
        <item h="1" x="62"/>
        <item h="1" x="56"/>
        <item h="1" x="57"/>
        <item h="1" x="58"/>
        <item h="1" x="59"/>
        <item h="1" x="60"/>
        <item h="1" x="61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9"/>
        <item h="1" x="97"/>
        <item h="1" x="98"/>
        <item h="1" x="100"/>
        <item h="1" x="101"/>
        <item h="1" x="102"/>
        <item h="1" x="106"/>
        <item h="1" x="104"/>
        <item h="1" x="105"/>
        <item h="1" x="103"/>
        <item h="1" x="107"/>
        <item h="1" x="108"/>
        <item h="1" x="109"/>
        <item h="1" x="110"/>
        <item h="1" x="111"/>
        <item h="1" x="113"/>
        <item h="1" m="1" x="192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3"/>
        <item h="1" x="141"/>
        <item h="1" x="142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m="1" x="189"/>
        <item h="1" x="161"/>
        <item h="1" x="162"/>
        <item h="1" x="163"/>
        <item h="1" x="165"/>
        <item h="1" x="164"/>
        <item h="1" x="166"/>
        <item h="1" x="167"/>
        <item h="1" x="168"/>
        <item h="1" m="1" x="18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5"/>
        <item h="1" x="181"/>
        <item h="1" x="182"/>
        <item h="1" x="183"/>
        <item h="1" x="184"/>
        <item h="1" x="186"/>
        <item h="1" x="187"/>
        <item t="default"/>
      </items>
    </pivotField>
    <pivotField compact="0" outline="0" showAll="0"/>
    <pivotField compact="0" outline="0" showAll="0"/>
    <pivotField compact="0" outline="0" showAll="0"/>
  </pivotFields>
  <rowFields count="2">
    <field x="1"/>
    <field x="6"/>
  </rowFields>
  <rowItems count="310">
    <i>
      <x v="6"/>
      <x v="15"/>
    </i>
    <i>
      <x v="13"/>
      <x v="17"/>
    </i>
    <i>
      <x v="19"/>
      <x v="20"/>
    </i>
    <i>
      <x v="29"/>
      <x v="17"/>
    </i>
    <i>
      <x v="68"/>
      <x v="17"/>
    </i>
    <i>
      <x v="69"/>
      <x v="3"/>
    </i>
    <i r="1">
      <x v="5"/>
    </i>
    <i r="1">
      <x v="8"/>
    </i>
    <i r="1">
      <x v="14"/>
    </i>
    <i r="1">
      <x v="15"/>
    </i>
    <i r="1">
      <x v="17"/>
    </i>
    <i>
      <x v="73"/>
      <x/>
    </i>
    <i r="1">
      <x v="1"/>
    </i>
    <i r="1">
      <x v="3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5"/>
    </i>
    <i r="1">
      <x v="17"/>
    </i>
    <i>
      <x v="79"/>
      <x v="17"/>
    </i>
    <i>
      <x v="81"/>
      <x v="8"/>
    </i>
    <i r="1">
      <x v="17"/>
    </i>
    <i>
      <x v="101"/>
      <x v="8"/>
    </i>
    <i r="1">
      <x v="17"/>
    </i>
    <i>
      <x v="104"/>
      <x v="3"/>
    </i>
    <i r="1">
      <x v="10"/>
    </i>
    <i r="1">
      <x v="17"/>
    </i>
    <i>
      <x v="105"/>
      <x v="1"/>
    </i>
    <i r="1">
      <x v="5"/>
    </i>
    <i r="1">
      <x v="8"/>
    </i>
    <i r="1">
      <x v="9"/>
    </i>
    <i r="1">
      <x v="17"/>
    </i>
    <i>
      <x v="106"/>
      <x v="6"/>
    </i>
    <i r="1">
      <x v="8"/>
    </i>
    <i r="1">
      <x v="10"/>
    </i>
    <i r="1">
      <x v="15"/>
    </i>
    <i r="1">
      <x v="17"/>
    </i>
    <i>
      <x v="107"/>
      <x v="1"/>
    </i>
    <i r="1">
      <x v="3"/>
    </i>
    <i r="1">
      <x v="5"/>
    </i>
    <i r="1">
      <x v="6"/>
    </i>
    <i r="1">
      <x v="8"/>
    </i>
    <i r="1">
      <x v="9"/>
    </i>
    <i r="1">
      <x v="15"/>
    </i>
    <i r="1">
      <x v="17"/>
    </i>
    <i>
      <x v="108"/>
      <x v="6"/>
    </i>
    <i r="1">
      <x v="10"/>
    </i>
    <i r="1">
      <x v="13"/>
    </i>
    <i r="1">
      <x v="17"/>
    </i>
    <i r="1">
      <x v="20"/>
    </i>
    <i>
      <x v="109"/>
      <x v="1"/>
    </i>
    <i r="1">
      <x v="3"/>
    </i>
    <i r="1">
      <x v="5"/>
    </i>
    <i r="1">
      <x v="8"/>
    </i>
    <i r="1">
      <x v="9"/>
    </i>
    <i r="1">
      <x v="10"/>
    </i>
    <i r="1">
      <x v="11"/>
    </i>
    <i r="1">
      <x v="15"/>
    </i>
    <i r="1">
      <x v="17"/>
    </i>
    <i r="1">
      <x v="19"/>
    </i>
    <i>
      <x v="111"/>
      <x v="15"/>
    </i>
    <i r="1">
      <x v="17"/>
    </i>
    <i>
      <x v="113"/>
      <x v="1"/>
    </i>
    <i r="1">
      <x v="3"/>
    </i>
    <i r="1">
      <x v="5"/>
    </i>
    <i r="1">
      <x v="6"/>
    </i>
    <i r="1">
      <x v="8"/>
    </i>
    <i r="1">
      <x v="9"/>
    </i>
    <i r="1">
      <x v="10"/>
    </i>
    <i r="1">
      <x v="13"/>
    </i>
    <i r="1">
      <x v="14"/>
    </i>
    <i r="1">
      <x v="15"/>
    </i>
    <i r="1">
      <x v="17"/>
    </i>
    <i r="1">
      <x v="19"/>
    </i>
    <i r="1">
      <x v="23"/>
    </i>
    <i>
      <x v="114"/>
      <x v="1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1"/>
    </i>
    <i r="1">
      <x v="14"/>
    </i>
    <i r="1">
      <x v="17"/>
    </i>
    <i r="1">
      <x v="23"/>
    </i>
    <i>
      <x v="115"/>
      <x v="17"/>
    </i>
    <i>
      <x v="116"/>
      <x v="1"/>
    </i>
    <i r="1">
      <x v="3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4"/>
    </i>
    <i r="1">
      <x v="15"/>
    </i>
    <i r="1">
      <x v="17"/>
    </i>
    <i r="1">
      <x v="19"/>
    </i>
    <i>
      <x v="117"/>
      <x v="1"/>
    </i>
    <i r="1">
      <x v="3"/>
    </i>
    <i r="1">
      <x v="6"/>
    </i>
    <i r="1">
      <x v="8"/>
    </i>
    <i r="1">
      <x v="17"/>
    </i>
    <i>
      <x v="118"/>
      <x v="17"/>
    </i>
    <i>
      <x v="119"/>
      <x v="3"/>
    </i>
    <i r="1">
      <x v="5"/>
    </i>
    <i r="1">
      <x v="6"/>
    </i>
    <i r="1">
      <x v="8"/>
    </i>
    <i r="1">
      <x v="9"/>
    </i>
    <i r="1">
      <x v="10"/>
    </i>
    <i r="1">
      <x v="17"/>
    </i>
    <i>
      <x v="121"/>
      <x v="1"/>
    </i>
    <i r="1">
      <x v="3"/>
    </i>
    <i r="1">
      <x v="6"/>
    </i>
    <i r="1">
      <x v="8"/>
    </i>
    <i r="1">
      <x v="10"/>
    </i>
    <i r="1">
      <x v="11"/>
    </i>
    <i r="1">
      <x v="15"/>
    </i>
    <i r="1">
      <x v="17"/>
    </i>
    <i>
      <x v="122"/>
      <x v="3"/>
    </i>
    <i r="1">
      <x v="5"/>
    </i>
    <i r="1">
      <x v="6"/>
    </i>
    <i r="1">
      <x v="8"/>
    </i>
    <i r="1">
      <x v="9"/>
    </i>
    <i r="1">
      <x v="17"/>
    </i>
    <i>
      <x v="123"/>
      <x v="1"/>
    </i>
    <i r="1">
      <x v="5"/>
    </i>
    <i r="1">
      <x v="6"/>
    </i>
    <i r="1">
      <x v="8"/>
    </i>
    <i r="1">
      <x v="10"/>
    </i>
    <i r="1">
      <x v="15"/>
    </i>
    <i r="1">
      <x v="17"/>
    </i>
    <i r="1">
      <x v="23"/>
    </i>
    <i>
      <x v="124"/>
      <x v="1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3"/>
    </i>
    <i r="1">
      <x v="14"/>
    </i>
    <i r="1">
      <x v="15"/>
    </i>
    <i r="1">
      <x v="17"/>
    </i>
    <i r="1">
      <x v="19"/>
    </i>
    <i>
      <x v="125"/>
      <x v="17"/>
    </i>
    <i>
      <x v="126"/>
      <x/>
    </i>
    <i r="1">
      <x v="1"/>
    </i>
    <i r="1">
      <x v="3"/>
    </i>
    <i r="1">
      <x v="6"/>
    </i>
    <i r="1">
      <x v="8"/>
    </i>
    <i r="1">
      <x v="9"/>
    </i>
    <i r="1">
      <x v="10"/>
    </i>
    <i r="1">
      <x v="11"/>
    </i>
    <i r="1">
      <x v="14"/>
    </i>
    <i r="1">
      <x v="15"/>
    </i>
    <i r="1">
      <x v="17"/>
    </i>
    <i r="1">
      <x v="19"/>
    </i>
    <i>
      <x v="127"/>
      <x/>
    </i>
    <i r="1">
      <x v="1"/>
    </i>
    <i r="1">
      <x v="3"/>
    </i>
    <i r="1">
      <x v="6"/>
    </i>
    <i r="1">
      <x v="9"/>
    </i>
    <i r="1">
      <x v="14"/>
    </i>
    <i r="1">
      <x v="15"/>
    </i>
    <i r="1">
      <x v="17"/>
    </i>
    <i>
      <x v="128"/>
      <x v="3"/>
    </i>
    <i r="1">
      <x v="5"/>
    </i>
    <i r="1">
      <x v="8"/>
    </i>
    <i r="1">
      <x v="10"/>
    </i>
    <i r="1">
      <x v="13"/>
    </i>
    <i r="1">
      <x v="14"/>
    </i>
    <i r="1">
      <x v="15"/>
    </i>
    <i r="1">
      <x v="17"/>
    </i>
    <i>
      <x v="129"/>
      <x v="5"/>
    </i>
    <i r="1">
      <x v="17"/>
    </i>
    <i>
      <x v="130"/>
      <x v="8"/>
    </i>
    <i r="1">
      <x v="17"/>
    </i>
    <i>
      <x v="131"/>
      <x v="1"/>
    </i>
    <i r="1">
      <x v="3"/>
    </i>
    <i r="1">
      <x v="5"/>
    </i>
    <i r="1">
      <x v="8"/>
    </i>
    <i r="1">
      <x v="14"/>
    </i>
    <i r="1">
      <x v="17"/>
    </i>
    <i>
      <x v="132"/>
      <x v="1"/>
    </i>
    <i r="1">
      <x v="8"/>
    </i>
    <i r="1">
      <x v="9"/>
    </i>
    <i r="1">
      <x v="10"/>
    </i>
    <i r="1">
      <x v="13"/>
    </i>
    <i r="1">
      <x v="14"/>
    </i>
    <i r="1">
      <x v="15"/>
    </i>
    <i r="1">
      <x v="17"/>
    </i>
    <i r="1">
      <x v="23"/>
    </i>
    <i>
      <x v="133"/>
      <x v="17"/>
    </i>
    <i>
      <x v="134"/>
      <x v="6"/>
    </i>
    <i r="1">
      <x v="8"/>
    </i>
    <i r="1">
      <x v="14"/>
    </i>
    <i r="1">
      <x v="17"/>
    </i>
    <i r="1">
      <x v="19"/>
    </i>
    <i>
      <x v="135"/>
      <x v="1"/>
    </i>
    <i r="1">
      <x v="6"/>
    </i>
    <i r="1">
      <x v="8"/>
    </i>
    <i r="1">
      <x v="14"/>
    </i>
    <i r="1">
      <x v="15"/>
    </i>
    <i r="1">
      <x v="17"/>
    </i>
    <i>
      <x v="136"/>
      <x v="3"/>
    </i>
    <i r="1">
      <x v="6"/>
    </i>
    <i r="1">
      <x v="9"/>
    </i>
    <i r="1">
      <x v="10"/>
    </i>
    <i r="1">
      <x v="15"/>
    </i>
    <i r="1">
      <x v="17"/>
    </i>
    <i>
      <x v="137"/>
      <x v="1"/>
    </i>
    <i r="1">
      <x v="8"/>
    </i>
    <i r="1">
      <x v="14"/>
    </i>
    <i r="1">
      <x v="17"/>
    </i>
    <i r="1">
      <x v="19"/>
    </i>
    <i>
      <x v="138"/>
      <x v="1"/>
    </i>
    <i r="1">
      <x v="3"/>
    </i>
    <i r="1">
      <x v="5"/>
    </i>
    <i r="1">
      <x v="13"/>
    </i>
    <i r="1">
      <x v="15"/>
    </i>
    <i r="1">
      <x v="17"/>
    </i>
    <i>
      <x v="139"/>
      <x v="8"/>
    </i>
    <i r="1">
      <x v="14"/>
    </i>
    <i r="1">
      <x v="17"/>
    </i>
    <i>
      <x v="140"/>
      <x v="17"/>
    </i>
    <i>
      <x v="141"/>
      <x v="5"/>
    </i>
    <i r="1">
      <x v="8"/>
    </i>
    <i r="1">
      <x v="17"/>
    </i>
    <i r="1">
      <x v="19"/>
    </i>
    <i>
      <x v="142"/>
      <x v="17"/>
    </i>
    <i>
      <x v="143"/>
      <x v="1"/>
    </i>
    <i r="1">
      <x v="3"/>
    </i>
    <i r="1">
      <x v="5"/>
    </i>
    <i r="1">
      <x v="6"/>
    </i>
    <i r="1">
      <x v="8"/>
    </i>
    <i r="1">
      <x v="15"/>
    </i>
    <i r="1">
      <x v="17"/>
    </i>
    <i>
      <x v="144"/>
      <x/>
    </i>
    <i r="1">
      <x v="15"/>
    </i>
    <i r="1">
      <x v="17"/>
    </i>
    <i r="1">
      <x v="19"/>
    </i>
    <i>
      <x v="145"/>
      <x/>
    </i>
    <i r="1">
      <x v="1"/>
    </i>
    <i r="1">
      <x v="3"/>
    </i>
    <i r="1">
      <x v="5"/>
    </i>
    <i r="1">
      <x v="6"/>
    </i>
    <i r="1">
      <x v="9"/>
    </i>
    <i r="1">
      <x v="11"/>
    </i>
    <i r="1">
      <x v="13"/>
    </i>
    <i r="1">
      <x v="15"/>
    </i>
    <i r="1">
      <x v="17"/>
    </i>
    <i r="1">
      <x v="19"/>
    </i>
    <i>
      <x v="146"/>
      <x/>
    </i>
    <i r="1">
      <x v="1"/>
    </i>
    <i r="1">
      <x v="3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7"/>
    </i>
    <i r="1">
      <x v="19"/>
    </i>
    <i>
      <x v="147"/>
      <x v="17"/>
    </i>
    <i>
      <x v="148"/>
      <x v="5"/>
    </i>
    <i>
      <x v="149"/>
      <x v="3"/>
    </i>
    <i r="1">
      <x v="15"/>
    </i>
    <i r="1">
      <x v="17"/>
    </i>
    <i>
      <x v="150"/>
      <x v="1"/>
    </i>
    <i r="1">
      <x v="3"/>
    </i>
    <i r="1">
      <x v="6"/>
    </i>
    <i r="1">
      <x v="8"/>
    </i>
    <i r="1">
      <x v="9"/>
    </i>
    <i r="1">
      <x v="15"/>
    </i>
    <i r="1">
      <x v="17"/>
    </i>
    <i>
      <x v="151"/>
      <x v="1"/>
    </i>
    <i r="1">
      <x v="3"/>
    </i>
    <i r="1">
      <x v="5"/>
    </i>
    <i r="1">
      <x v="6"/>
    </i>
    <i r="1">
      <x v="8"/>
    </i>
    <i r="1">
      <x v="9"/>
    </i>
    <i r="1">
      <x v="13"/>
    </i>
    <i r="1">
      <x v="14"/>
    </i>
    <i r="1">
      <x v="15"/>
    </i>
    <i r="1">
      <x v="17"/>
    </i>
    <i>
      <x v="152"/>
      <x v="1"/>
    </i>
    <i r="1">
      <x v="8"/>
    </i>
    <i r="1">
      <x v="14"/>
    </i>
    <i r="1">
      <x v="17"/>
    </i>
    <i>
      <x v="153"/>
      <x v="8"/>
    </i>
    <i r="1">
      <x v="9"/>
    </i>
    <i r="1">
      <x v="17"/>
    </i>
    <i>
      <x v="154"/>
      <x v="5"/>
    </i>
    <i r="1">
      <x v="6"/>
    </i>
    <i r="1">
      <x v="8"/>
    </i>
    <i r="1">
      <x v="17"/>
    </i>
    <i>
      <x v="155"/>
      <x v="1"/>
    </i>
    <i r="1">
      <x v="8"/>
    </i>
    <i r="1">
      <x v="14"/>
    </i>
    <i r="1">
      <x v="15"/>
    </i>
    <i r="1">
      <x v="17"/>
    </i>
    <i t="grand">
      <x/>
    </i>
  </rowItems>
  <colItems count="1">
    <i/>
  </colItems>
  <pageFields count="1">
    <pageField fld="7" hier="-1"/>
  </pageFields>
  <dataFields count="1">
    <dataField name="Soma de QTDADE" fld="5" baseField="0" baseItem="0"/>
  </dataFields>
  <formats count="22">
    <format dxfId="122">
      <pivotArea field="18" type="button" dataOnly="0" labelOnly="1" outline="0"/>
    </format>
    <format dxfId="121">
      <pivotArea field="1" type="button" dataOnly="0" labelOnly="1" outline="0" axis="axisRow" fieldPosition="0"/>
    </format>
    <format dxfId="120">
      <pivotArea field="8" type="button" dataOnly="0" labelOnly="1" outline="0"/>
    </format>
    <format dxfId="119">
      <pivotArea field="9" type="button" dataOnly="0" labelOnly="1" outline="0"/>
    </format>
    <format dxfId="118">
      <pivotArea field="6" type="button" dataOnly="0" labelOnly="1" outline="0" axis="axisRow" fieldPosition="1"/>
    </format>
    <format dxfId="117">
      <pivotArea dataOnly="0" labelOnly="1" outline="0" axis="axisValues" fieldPosition="0"/>
    </format>
    <format dxfId="116">
      <pivotArea type="all" dataOnly="0" outline="0" fieldPosition="0"/>
    </format>
    <format dxfId="115">
      <pivotArea outline="0" collapsedLevelsAreSubtotals="1" fieldPosition="0"/>
    </format>
    <format dxfId="114">
      <pivotArea field="18" type="button" dataOnly="0" labelOnly="1" outline="0"/>
    </format>
    <format dxfId="113">
      <pivotArea field="1" type="button" dataOnly="0" labelOnly="1" outline="0" axis="axisRow" fieldPosition="0"/>
    </format>
    <format dxfId="112">
      <pivotArea field="8" type="button" dataOnly="0" labelOnly="1" outline="0"/>
    </format>
    <format dxfId="111">
      <pivotArea field="9" type="button" dataOnly="0" labelOnly="1" outline="0"/>
    </format>
    <format dxfId="110">
      <pivotArea field="6" type="button" dataOnly="0" labelOnly="1" outline="0" axis="axisRow" fieldPosition="1"/>
    </format>
    <format dxfId="109">
      <pivotArea dataOnly="0" labelOnly="1" grandRow="1" outline="0" fieldPosition="0"/>
    </format>
    <format dxfId="108">
      <pivotArea dataOnly="0" labelOnly="1" outline="0" axis="axisValues" fieldPosition="0"/>
    </format>
    <format dxfId="107">
      <pivotArea field="18" type="button" dataOnly="0" labelOnly="1" outline="0"/>
    </format>
    <format dxfId="106">
      <pivotArea field="1" type="button" dataOnly="0" labelOnly="1" outline="0" axis="axisRow" fieldPosition="0"/>
    </format>
    <format dxfId="105">
      <pivotArea field="8" type="button" dataOnly="0" labelOnly="1" outline="0"/>
    </format>
    <format dxfId="104">
      <pivotArea field="9" type="button" dataOnly="0" labelOnly="1" outline="0"/>
    </format>
    <format dxfId="103">
      <pivotArea dataOnly="0" labelOnly="1" outline="0" axis="axisValues" fieldPosition="0"/>
    </format>
    <format dxfId="102">
      <pivotArea field="6" type="button" dataOnly="0" labelOnly="1" outline="0" axis="axisRow" fieldPosition="1"/>
    </format>
    <format dxfId="101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FB44E9-3B31-40B8-971A-BDF2F3F57FD3}" name="LANÇAMENTO" displayName="LANÇAMENTO" ref="A2:V3577" totalsRowShown="0" headerRowDxfId="492" dataDxfId="491">
  <autoFilter ref="A2:V3577" xr:uid="{1EFB44E9-3B31-40B8-971A-BDF2F3F57FD3}"/>
  <tableColumns count="22">
    <tableColumn id="1" xr3:uid="{28F330A5-426E-4826-A2C3-45E162162B55}" name="a" dataDxfId="490" totalsRowDxfId="489"/>
    <tableColumn id="2" xr3:uid="{CACC85F1-71D9-4502-B2BB-5088C3D4151E}" name="OBRA" dataDxfId="488" totalsRowDxfId="487"/>
    <tableColumn id="22" xr3:uid="{901D37B3-58A6-4930-A259-1CDDE281B404}" name="FATURAMENTO" dataDxfId="486" totalsRowDxfId="485">
      <calculatedColumnFormula>VLOOKUP(LANÇAMENTO[[#This Row],[OBRA]],OBRAS[],2,FALSE)</calculatedColumnFormula>
    </tableColumn>
    <tableColumn id="3" xr3:uid="{34596644-77E8-41B3-8D52-88F34F7A8D95}" name="ITEM" dataDxfId="484" totalsRowDxfId="483"/>
    <tableColumn id="4" xr3:uid="{AA16EB24-C57F-49A9-90C9-DF0937887C17}" name="MATERIAL SOLICITADO" dataDxfId="482" totalsRowDxfId="481"/>
    <tableColumn id="7" xr3:uid="{896E4371-AD96-425F-AA8B-CC09F982E414}" name="QTDADE" dataDxfId="480" totalsRowDxfId="479"/>
    <tableColumn id="8" xr3:uid="{09AE9924-6EDA-4F00-A2B8-FEB35C470BF5}" name="UNID" dataDxfId="478" totalsRowDxfId="477"/>
    <tableColumn id="5" xr3:uid="{C458C34E-E784-4E2C-A351-9D293B32862E}" name="PEDIDO" dataDxfId="476" totalsRowDxfId="475"/>
    <tableColumn id="18" xr3:uid="{A2815721-DA1A-47E2-9766-04B96CCCF13A}" name="FORNECEDOR" dataDxfId="474" totalsRowDxfId="473"/>
    <tableColumn id="6" xr3:uid="{D6A2648B-7297-414F-857F-AE08F51834EA}" name="DESCRIÇÃO MATERIAL" dataDxfId="472" totalsRowDxfId="471"/>
    <tableColumn id="9" xr3:uid="{7CD6F4D9-DBA8-4831-B833-F06204264416}" name="VALOR UNITARIO" dataDxfId="470" totalsRowDxfId="469"/>
    <tableColumn id="10" xr3:uid="{E5894BFB-808C-422B-9E35-AE712382D147}" name="VALOR TOTAL" dataDxfId="468" totalsRowDxfId="467">
      <calculatedColumnFormula>LANÇAMENTO[[#This Row],[VALOR UNITARIO]]*LANÇAMENTO[[#This Row],[QTDADE]]</calculatedColumnFormula>
    </tableColumn>
    <tableColumn id="11" xr3:uid="{5526B2B8-C688-4A24-B2D7-3160D8E28B6B}" name="DATA PEDIDO" dataDxfId="466" totalsRowDxfId="465"/>
    <tableColumn id="17" xr3:uid="{3E4103AB-62C1-46A4-AC3E-7789A9791F12}" name="MÊS/ANO PEDIDO" dataDxfId="464" totalsRowDxfId="463">
      <calculatedColumnFormula>TEXT(LANÇAMENTO[[#This Row],[DATA PEDIDO]],"MMM")&amp;"-"&amp;TEXT(M3,"AAAA")</calculatedColumnFormula>
    </tableColumn>
    <tableColumn id="19" xr3:uid="{793E6E6F-6C98-45DF-9686-7AEEC782BD9E}" name="CONDIÇÃO PAGAMENTO" dataDxfId="462" totalsRowDxfId="461"/>
    <tableColumn id="20" xr3:uid="{4846D5AB-16B0-445D-AB7B-6CDA724E6E59}" name="FORMA DE PAGAMENTO" dataDxfId="460" totalsRowDxfId="459"/>
    <tableColumn id="12" xr3:uid="{FEB5A8FF-E27A-4B1C-95B0-B641A8D7478C}" name="RETIRA OU ENTREGA" dataDxfId="458" totalsRowDxfId="457"/>
    <tableColumn id="13" xr3:uid="{61AF6531-4A42-4CB8-AAB5-295BE17350C9}" name="PRAZO" dataDxfId="456" totalsRowDxfId="455"/>
    <tableColumn id="14" xr3:uid="{F712707A-9F05-45EC-A797-B29BC68050EB}" name="PREVISÃO ENTREGA OBRA" dataDxfId="454" totalsRowDxfId="453">
      <calculatedColumnFormula>IF(LANÇAMENTO[[#This Row],[DATA PEDIDO]]="","",LANÇAMENTO[[#This Row],[DATA PEDIDO]]+LANÇAMENTO[[#This Row],[PRAZO]])</calculatedColumnFormula>
    </tableColumn>
    <tableColumn id="16" xr3:uid="{6C94E424-BD3C-4C46-BDDC-BB038D8D549A}" name="RESTA" dataDxfId="452" totalsRowDxfId="451">
      <calculatedColumnFormula>IF(LANÇAMENTO[[#This Row],[OBRA COM MATERIAL]]="OK","ENTREGUE",IF(LANÇAMENTO[[#This Row],[PRAZO]]="","",LANÇAMENTO[[#This Row],[PREVISÃO ENTREGA OBRA]]-$E$1))</calculatedColumnFormula>
    </tableColumn>
    <tableColumn id="15" xr3:uid="{63BE6A0A-1DAD-4444-AC13-42CD90FB2EDC}" name="OBRA COM MATERIAL" dataDxfId="450" totalsRowDxfId="449"/>
    <tableColumn id="21" xr3:uid="{2963C004-C252-4C58-9AD1-60EC6381F0DB}" name="OBSERVAÇÃO" dataDxfId="448" totalsRowDxfId="447"/>
  </tableColumns>
  <tableStyleInfo name="Estilo de Tabela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E76D77-4FDE-461A-8D05-29602ED58A57}" name="OBRAS" displayName="OBRAS" ref="A1:K144" totalsRowShown="0" headerRowDxfId="403" dataDxfId="401" headerRowBorderDxfId="402" tableBorderDxfId="400" totalsRowBorderDxfId="399">
  <autoFilter ref="A1:K144" xr:uid="{43E76D77-4FDE-461A-8D05-29602ED58A57}"/>
  <tableColumns count="11">
    <tableColumn id="1" xr3:uid="{2DEE4B57-B130-4B69-AF32-9FA3628DE714}" name="OBRA" dataDxfId="398"/>
    <tableColumn id="11" xr3:uid="{87391066-57B0-4AA4-BD77-217FD60E2F75}" name="FATURAMENTO" dataDxfId="397"/>
    <tableColumn id="2" xr3:uid="{BDABE23A-19DB-457E-ADA6-A6E161D26532}" name="ESCOLA" dataDxfId="396"/>
    <tableColumn id="3" xr3:uid="{D70E6F19-C169-4A70-B0FF-00867ED4D907}" name="Local de Entrega:" dataDxfId="395"/>
    <tableColumn id="4" xr3:uid="{EF5F0536-7FE8-4FE0-A97D-F914C23AE4A2}" name="Bairro:" dataDxfId="394"/>
    <tableColumn id="5" xr3:uid="{9AA4FAC8-CB36-488D-A261-3FDCBC8F62A0}" name="CEP:" dataDxfId="393"/>
    <tableColumn id="6" xr3:uid="{726E40EA-5506-4BF8-9D81-4606BD47C924}" name="Contrato Obra:" dataDxfId="392"/>
    <tableColumn id="7" xr3:uid="{B7E776D9-885E-4054-9939-F66B49F2856D}" name="Cidade:" dataDxfId="391"/>
    <tableColumn id="8" xr3:uid="{83A60EE7-D235-46FC-A5A5-A4369F4CEC6F}" name="UF:" dataDxfId="390"/>
    <tableColumn id="9" xr3:uid="{6B4A1E4A-EA4A-4DB8-BAF6-EACFE079C89E}" name="Empreiteiro" dataDxfId="389"/>
    <tableColumn id="10" xr3:uid="{EA178CCA-319F-4B38-A893-733A1664566A}" name="Contato" dataDxfId="38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BCA0477-BB64-4A88-875D-EF012D853BB4}" name="FORNECEDOR" displayName="FORNECEDOR" ref="A1:G311" totalsRowShown="0">
  <autoFilter ref="A1:G311" xr:uid="{6BCA0477-BB64-4A88-875D-EF012D853BB4}"/>
  <tableColumns count="7">
    <tableColumn id="1" xr3:uid="{1C0EC40C-222C-45EE-8CC7-3F03784F6BD4}" name="FORNECEDOR"/>
    <tableColumn id="2" xr3:uid="{8EF31128-5069-40B7-B616-5CB38AA88BB9}" name="Razão Social" dataDxfId="387"/>
    <tableColumn id="3" xr3:uid="{E607C510-500F-4779-ADDF-B5E113B33950}" name="E-mail" dataDxfId="386" dataCellStyle="Hiperlink"/>
    <tableColumn id="4" xr3:uid="{6877865F-440A-40BE-B2B3-0D305326AD8B}" name="Vendedor"/>
    <tableColumn id="5" xr3:uid="{220F1B71-08DF-408C-9BAD-2A60932BAB08}" name="Telefone"/>
    <tableColumn id="6" xr3:uid="{BC4BAAF3-C816-4039-B6EE-62FDFF9D9DF2}" name="PIX"/>
    <tableColumn id="7" xr3:uid="{9E035D07-6D43-408C-820E-357A953AA107}" name="FAVORECI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48D2BF5-A422-43E2-A106-26B36943EB56}" name="ITEM" displayName="ITEM" ref="A1:A11" totalsRowShown="0" headerRowDxfId="385" dataDxfId="384">
  <autoFilter ref="A1:A11" xr:uid="{948D2BF5-A422-43E2-A106-26B36943EB56}"/>
  <tableColumns count="1">
    <tableColumn id="1" xr3:uid="{EDB5862C-16AE-4DFD-8604-0E2AD0975B3A}" name="ITEM" dataDxfId="38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0085AB-9BF7-4194-B0A3-E4CF862FD930}" name="UNIDADE" displayName="UNIDADE" ref="C1:C18" totalsRowShown="0" headerRowDxfId="382" dataDxfId="381">
  <autoFilter ref="C1:C18" xr:uid="{A70085AB-9BF7-4194-B0A3-E4CF862FD930}"/>
  <tableColumns count="1">
    <tableColumn id="1" xr3:uid="{2DE8D25E-42A9-409C-91D0-212787C91928}" name="UNID." dataDxfId="38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Azul Quente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6" Type="http://schemas.openxmlformats.org/officeDocument/2006/relationships/hyperlink" Target="mailto:luciana.soares@siro.com.br" TargetMode="External"/><Relationship Id="rId117" Type="http://schemas.openxmlformats.org/officeDocument/2006/relationships/hyperlink" Target="mailto:vbv@vbvarcondicionado.com.br" TargetMode="External"/><Relationship Id="rId21" Type="http://schemas.openxmlformats.org/officeDocument/2006/relationships/hyperlink" Target="mailto:casadalocacao2018@hotmail.com" TargetMode="External"/><Relationship Id="rId42" Type="http://schemas.openxmlformats.org/officeDocument/2006/relationships/hyperlink" Target="mailto:VENDAS@THAMESJLARA.COM.BR" TargetMode="External"/><Relationship Id="rId47" Type="http://schemas.openxmlformats.org/officeDocument/2006/relationships/hyperlink" Target="mailto:lastolpho@obramax.com.br" TargetMode="External"/><Relationship Id="rId63" Type="http://schemas.openxmlformats.org/officeDocument/2006/relationships/hyperlink" Target="mailto:barreiro.entulho@gmail.com" TargetMode="External"/><Relationship Id="rId68" Type="http://schemas.openxmlformats.org/officeDocument/2006/relationships/hyperlink" Target="mailto:andaimescampinas@terra.com.br" TargetMode="External"/><Relationship Id="rId84" Type="http://schemas.openxmlformats.org/officeDocument/2006/relationships/hyperlink" Target="mailto:contato@eolics.com.br" TargetMode="External"/><Relationship Id="rId89" Type="http://schemas.openxmlformats.org/officeDocument/2006/relationships/hyperlink" Target="mailto:comercial@arcovan.com.br" TargetMode="External"/><Relationship Id="rId112" Type="http://schemas.openxmlformats.org/officeDocument/2006/relationships/hyperlink" Target="mailto:antonio.reis@concrelongo.com.br" TargetMode="External"/><Relationship Id="rId16" Type="http://schemas.openxmlformats.org/officeDocument/2006/relationships/hyperlink" Target="mailto:vendas@depositozonanorte.com.br" TargetMode="External"/><Relationship Id="rId107" Type="http://schemas.openxmlformats.org/officeDocument/2006/relationships/hyperlink" Target="mailto:julia@fastobra.com.br" TargetMode="External"/><Relationship Id="rId11" Type="http://schemas.openxmlformats.org/officeDocument/2006/relationships/hyperlink" Target="mailto:jmzcacamba@gmail.com" TargetMode="External"/><Relationship Id="rId32" Type="http://schemas.openxmlformats.org/officeDocument/2006/relationships/hyperlink" Target="mailto:jc1232106@gmail.com" TargetMode="External"/><Relationship Id="rId37" Type="http://schemas.openxmlformats.org/officeDocument/2006/relationships/hyperlink" Target="mailto:NFE@MADMAIS.COM.BR" TargetMode="External"/><Relationship Id="rId53" Type="http://schemas.openxmlformats.org/officeDocument/2006/relationships/hyperlink" Target="mailto:dimibu@dimibu.com.br" TargetMode="External"/><Relationship Id="rId58" Type="http://schemas.openxmlformats.org/officeDocument/2006/relationships/hyperlink" Target="mailto:ferronor@ferronor.com.br" TargetMode="External"/><Relationship Id="rId74" Type="http://schemas.openxmlformats.org/officeDocument/2006/relationships/hyperlink" Target="mailto:Shirlley@visaco.com.br" TargetMode="External"/><Relationship Id="rId79" Type="http://schemas.openxmlformats.org/officeDocument/2006/relationships/hyperlink" Target="mailto:leo.coqueirof@gmail.com" TargetMode="External"/><Relationship Id="rId102" Type="http://schemas.openxmlformats.org/officeDocument/2006/relationships/hyperlink" Target="mailto:praiagrande@casadoconstrutor.com.br" TargetMode="External"/><Relationship Id="rId5" Type="http://schemas.openxmlformats.org/officeDocument/2006/relationships/hyperlink" Target="mailto:rodrigo@ecoambientalcacambas.com.br" TargetMode="External"/><Relationship Id="rId90" Type="http://schemas.openxmlformats.org/officeDocument/2006/relationships/hyperlink" Target="mailto:hyzakk.crediario@redeconstruvip.com.br" TargetMode="External"/><Relationship Id="rId95" Type="http://schemas.openxmlformats.org/officeDocument/2006/relationships/hyperlink" Target="mailto:adm@eletricareal.com.br" TargetMode="External"/><Relationship Id="rId22" Type="http://schemas.openxmlformats.org/officeDocument/2006/relationships/hyperlink" Target="mailto:gabriel@wrchidrulica.com" TargetMode="External"/><Relationship Id="rId27" Type="http://schemas.openxmlformats.org/officeDocument/2006/relationships/hyperlink" Target="mailto:nakagranilite@gmail.com" TargetMode="External"/><Relationship Id="rId43" Type="http://schemas.openxmlformats.org/officeDocument/2006/relationships/hyperlink" Target="mailto:lucineia.nascimento@lumicenter.com" TargetMode="External"/><Relationship Id="rId48" Type="http://schemas.openxmlformats.org/officeDocument/2006/relationships/hyperlink" Target="mailto:grama4357@gmail.com" TargetMode="External"/><Relationship Id="rId64" Type="http://schemas.openxmlformats.org/officeDocument/2006/relationships/hyperlink" Target="mailto:felsouza@leroymerlin.com.br" TargetMode="External"/><Relationship Id="rId69" Type="http://schemas.openxmlformats.org/officeDocument/2006/relationships/hyperlink" Target="mailto:juliana.mguarnieri@hotmail.com" TargetMode="External"/><Relationship Id="rId113" Type="http://schemas.openxmlformats.org/officeDocument/2006/relationships/hyperlink" Target="mailto:FINANCEIRO@SOROCABAPOSTEPADRAO.COM.BR" TargetMode="External"/><Relationship Id="rId118" Type="http://schemas.openxmlformats.org/officeDocument/2006/relationships/hyperlink" Target="mailto:financeiroposterangel@gmail.com%20" TargetMode="External"/><Relationship Id="rId80" Type="http://schemas.openxmlformats.org/officeDocument/2006/relationships/hyperlink" Target="mailto:adrianarosa@casadaboia.com.br" TargetMode="External"/><Relationship Id="rId85" Type="http://schemas.openxmlformats.org/officeDocument/2006/relationships/hyperlink" Target="mailto:contato@eolics.com.br" TargetMode="External"/><Relationship Id="rId12" Type="http://schemas.openxmlformats.org/officeDocument/2006/relationships/hyperlink" Target="mailto:leticia@futuramadeiras.com.br" TargetMode="External"/><Relationship Id="rId17" Type="http://schemas.openxmlformats.org/officeDocument/2006/relationships/hyperlink" Target="mailto:cm.marmore@hotmail.com" TargetMode="External"/><Relationship Id="rId33" Type="http://schemas.openxmlformats.org/officeDocument/2006/relationships/hyperlink" Target="mailto:pablodantas@alfamaquinas.com" TargetMode="External"/><Relationship Id="rId38" Type="http://schemas.openxmlformats.org/officeDocument/2006/relationships/hyperlink" Target="mailto:anamitsunarivendas@hotmail.com" TargetMode="External"/><Relationship Id="rId59" Type="http://schemas.openxmlformats.org/officeDocument/2006/relationships/hyperlink" Target="mailto:emerson.conceicao@transobra.com.br" TargetMode="External"/><Relationship Id="rId103" Type="http://schemas.openxmlformats.org/officeDocument/2006/relationships/hyperlink" Target="mailto:Transportesemudancas1@gmail.com" TargetMode="External"/><Relationship Id="rId108" Type="http://schemas.openxmlformats.org/officeDocument/2006/relationships/hyperlink" Target="mailto:bimadeiras.vieira@gmail.com" TargetMode="External"/><Relationship Id="rId54" Type="http://schemas.openxmlformats.org/officeDocument/2006/relationships/hyperlink" Target="mailto:staodila@uol.com.br" TargetMode="External"/><Relationship Id="rId70" Type="http://schemas.openxmlformats.org/officeDocument/2006/relationships/hyperlink" Target="mailto:contato@gessojordao.com.br" TargetMode="External"/><Relationship Id="rId75" Type="http://schemas.openxmlformats.org/officeDocument/2006/relationships/hyperlink" Target="mailto:vendas@azevedoconstrucao.com.br" TargetMode="External"/><Relationship Id="rId91" Type="http://schemas.openxmlformats.org/officeDocument/2006/relationships/hyperlink" Target="mailto:Tira-entulho@uol.com.br" TargetMode="External"/><Relationship Id="rId96" Type="http://schemas.openxmlformats.org/officeDocument/2006/relationships/hyperlink" Target="mailto:nf.cessi@grupocessi.com.br" TargetMode="External"/><Relationship Id="rId1" Type="http://schemas.openxmlformats.org/officeDocument/2006/relationships/hyperlink" Target="mailto:beatriz@fpinheiro.com.br" TargetMode="External"/><Relationship Id="rId6" Type="http://schemas.openxmlformats.org/officeDocument/2006/relationships/hyperlink" Target="mailto:priscila@inovaban.com.br" TargetMode="External"/><Relationship Id="rId23" Type="http://schemas.openxmlformats.org/officeDocument/2006/relationships/hyperlink" Target="mailto:vendas@gruponsa.com.br" TargetMode="External"/><Relationship Id="rId28" Type="http://schemas.openxmlformats.org/officeDocument/2006/relationships/hyperlink" Target="mailto:leonardo@telhadao.com.br" TargetMode="External"/><Relationship Id="rId49" Type="http://schemas.openxmlformats.org/officeDocument/2006/relationships/hyperlink" Target="mailto:cristal.atafer@gmail.com" TargetMode="External"/><Relationship Id="rId114" Type="http://schemas.openxmlformats.org/officeDocument/2006/relationships/hyperlink" Target="mailto:wccalhas4@gmail.com" TargetMode="External"/><Relationship Id="rId119" Type="http://schemas.openxmlformats.org/officeDocument/2006/relationships/hyperlink" Target="mailto:construcasadeperuibe2@gmail.com" TargetMode="External"/><Relationship Id="rId44" Type="http://schemas.openxmlformats.org/officeDocument/2006/relationships/hyperlink" Target="mailto:consigazmiracatu@hotmail.com" TargetMode="External"/><Relationship Id="rId60" Type="http://schemas.openxmlformats.org/officeDocument/2006/relationships/hyperlink" Target="mailto:contato@zailycacambas.com.br" TargetMode="External"/><Relationship Id="rId65" Type="http://schemas.openxmlformats.org/officeDocument/2006/relationships/hyperlink" Target="mailto:sac@joli.com.br" TargetMode="External"/><Relationship Id="rId81" Type="http://schemas.openxmlformats.org/officeDocument/2006/relationships/hyperlink" Target="mailto:gisele@locafacillocacoes.com.br" TargetMode="External"/><Relationship Id="rId86" Type="http://schemas.openxmlformats.org/officeDocument/2006/relationships/hyperlink" Target="mailto:VENDAS@ECOVERDE.IND.BR" TargetMode="External"/><Relationship Id="rId4" Type="http://schemas.openxmlformats.org/officeDocument/2006/relationships/hyperlink" Target="mailto:silvia@cimentofort.com.br" TargetMode="External"/><Relationship Id="rId9" Type="http://schemas.openxmlformats.org/officeDocument/2006/relationships/hyperlink" Target="mailto:alan@catelhlm.com.br" TargetMode="External"/><Relationship Id="rId13" Type="http://schemas.openxmlformats.org/officeDocument/2006/relationships/hyperlink" Target="mailto:viviane@brasulconstrutora.com.br" TargetMode="External"/><Relationship Id="rId18" Type="http://schemas.openxmlformats.org/officeDocument/2006/relationships/hyperlink" Target="mailto:roseli.madverde@hotmail.com" TargetMode="External"/><Relationship Id="rId39" Type="http://schemas.openxmlformats.org/officeDocument/2006/relationships/hyperlink" Target="mailto:anamitsunarivendas@hotmail.com" TargetMode="External"/><Relationship Id="rId109" Type="http://schemas.openxmlformats.org/officeDocument/2006/relationships/hyperlink" Target="mailto:concrecamp.nfe@hotmail.com" TargetMode="External"/><Relationship Id="rId34" Type="http://schemas.openxmlformats.org/officeDocument/2006/relationships/hyperlink" Target="mailto:materiais.godek2930@gmail.com" TargetMode="External"/><Relationship Id="rId50" Type="http://schemas.openxmlformats.org/officeDocument/2006/relationships/hyperlink" Target="mailto:contato@eletricafusao.com.br" TargetMode="External"/><Relationship Id="rId55" Type="http://schemas.openxmlformats.org/officeDocument/2006/relationships/hyperlink" Target="mailto:compras@webmetropolis.com.br" TargetMode="External"/><Relationship Id="rId76" Type="http://schemas.openxmlformats.org/officeDocument/2006/relationships/hyperlink" Target="mailto:vanessa.oliveira@cortesiaconcreto.com.br" TargetMode="External"/><Relationship Id="rId97" Type="http://schemas.openxmlformats.org/officeDocument/2006/relationships/hyperlink" Target="mailto:atendimento@carretaoconstrucao.com.br" TargetMode="External"/><Relationship Id="rId104" Type="http://schemas.openxmlformats.org/officeDocument/2006/relationships/hyperlink" Target="mailto:Marcia@compactalocadora.com.br" TargetMode="External"/><Relationship Id="rId120" Type="http://schemas.openxmlformats.org/officeDocument/2006/relationships/printerSettings" Target="../printerSettings/printerSettings12.bin"/><Relationship Id="rId7" Type="http://schemas.openxmlformats.org/officeDocument/2006/relationships/hyperlink" Target="mailto:fernando@ueharaeletrica.com.br" TargetMode="External"/><Relationship Id="rId71" Type="http://schemas.openxmlformats.org/officeDocument/2006/relationships/hyperlink" Target="mailto:artareiaepedra.financeiro@gmail.com" TargetMode="External"/><Relationship Id="rId92" Type="http://schemas.openxmlformats.org/officeDocument/2006/relationships/hyperlink" Target="mailto:vendas4@jafemateriais.com.br" TargetMode="External"/><Relationship Id="rId2" Type="http://schemas.openxmlformats.org/officeDocument/2006/relationships/hyperlink" Target="mailto:cotacao@oldriver.com.br" TargetMode="External"/><Relationship Id="rId29" Type="http://schemas.openxmlformats.org/officeDocument/2006/relationships/hyperlink" Target="mailto:crepaldi.bruno@hotmail.com" TargetMode="External"/><Relationship Id="rId24" Type="http://schemas.openxmlformats.org/officeDocument/2006/relationships/hyperlink" Target="mailto:rvplastic@rvplastic.com.br" TargetMode="External"/><Relationship Id="rId40" Type="http://schemas.openxmlformats.org/officeDocument/2006/relationships/hyperlink" Target="mailto:van.gas2013@gmail.com" TargetMode="External"/><Relationship Id="rId45" Type="http://schemas.openxmlformats.org/officeDocument/2006/relationships/hyperlink" Target="mailto:RONALDO.AMIN1705@GMAIL.COM" TargetMode="External"/><Relationship Id="rId66" Type="http://schemas.openxmlformats.org/officeDocument/2006/relationships/hyperlink" Target="mailto:enrico@bigargamassa.com.br" TargetMode="External"/><Relationship Id="rId87" Type="http://schemas.openxmlformats.org/officeDocument/2006/relationships/hyperlink" Target="mailto:felipe-vendas@machadocom.com.br" TargetMode="External"/><Relationship Id="rId110" Type="http://schemas.openxmlformats.org/officeDocument/2006/relationships/hyperlink" Target="mailto:agnlocacaodeequipamentos@hotmail.com" TargetMode="External"/><Relationship Id="rId115" Type="http://schemas.openxmlformats.org/officeDocument/2006/relationships/hyperlink" Target="mailto:elder_silvafaria@hotmail.com" TargetMode="External"/><Relationship Id="rId61" Type="http://schemas.openxmlformats.org/officeDocument/2006/relationships/hyperlink" Target="mailto:val205mira@gmail.com" TargetMode="External"/><Relationship Id="rId82" Type="http://schemas.openxmlformats.org/officeDocument/2006/relationships/hyperlink" Target="mailto:acquaredes.campinas@gmail.com" TargetMode="External"/><Relationship Id="rId19" Type="http://schemas.openxmlformats.org/officeDocument/2006/relationships/hyperlink" Target="mailto:contato@itaterraentulho.com.br" TargetMode="External"/><Relationship Id="rId14" Type="http://schemas.openxmlformats.org/officeDocument/2006/relationships/hyperlink" Target="mailto:sebachvocal@gmail.com" TargetMode="External"/><Relationship Id="rId30" Type="http://schemas.openxmlformats.org/officeDocument/2006/relationships/hyperlink" Target="mailto:maria.santos@grupobarone.com.br" TargetMode="External"/><Relationship Id="rId35" Type="http://schemas.openxmlformats.org/officeDocument/2006/relationships/hyperlink" Target="mailto:gamelinha@terra.com.br" TargetMode="External"/><Relationship Id="rId56" Type="http://schemas.openxmlformats.org/officeDocument/2006/relationships/hyperlink" Target="mailto:contato@gessoartexdecor.com" TargetMode="External"/><Relationship Id="rId77" Type="http://schemas.openxmlformats.org/officeDocument/2006/relationships/hyperlink" Target="mailto:gustavo@metaismeta.com.br" TargetMode="External"/><Relationship Id="rId100" Type="http://schemas.openxmlformats.org/officeDocument/2006/relationships/hyperlink" Target="mailto:financeiro@ideallocacoesemontagens.com.br" TargetMode="External"/><Relationship Id="rId105" Type="http://schemas.openxmlformats.org/officeDocument/2006/relationships/hyperlink" Target="mailto:hgl@uol.com.br" TargetMode="External"/><Relationship Id="rId8" Type="http://schemas.openxmlformats.org/officeDocument/2006/relationships/hyperlink" Target="mailto:tseletricargt@hotmail.com" TargetMode="External"/><Relationship Id="rId51" Type="http://schemas.openxmlformats.org/officeDocument/2006/relationships/hyperlink" Target="mailto:garcezlocacao@outlook.com" TargetMode="External"/><Relationship Id="rId72" Type="http://schemas.openxmlformats.org/officeDocument/2006/relationships/hyperlink" Target="mailto:andre.nunes@acasasaopaulo.com.br" TargetMode="External"/><Relationship Id="rId93" Type="http://schemas.openxmlformats.org/officeDocument/2006/relationships/hyperlink" Target="mailto:ribeiraopires@casadoconstrutor.com.br" TargetMode="External"/><Relationship Id="rId98" Type="http://schemas.openxmlformats.org/officeDocument/2006/relationships/hyperlink" Target="mailto:danilosilveira564@gmail.com" TargetMode="External"/><Relationship Id="rId121" Type="http://schemas.openxmlformats.org/officeDocument/2006/relationships/table" Target="../tables/table3.xml"/><Relationship Id="rId3" Type="http://schemas.openxmlformats.org/officeDocument/2006/relationships/hyperlink" Target="mailto:adm01@obramestre.com" TargetMode="External"/><Relationship Id="rId25" Type="http://schemas.openxmlformats.org/officeDocument/2006/relationships/hyperlink" Target="mailto:augusto.endes@saint-gobain.com" TargetMode="External"/><Relationship Id="rId46" Type="http://schemas.openxmlformats.org/officeDocument/2006/relationships/hyperlink" Target="mailto:marcos.paulo@telhasmp.com.br" TargetMode="External"/><Relationship Id="rId67" Type="http://schemas.openxmlformats.org/officeDocument/2006/relationships/hyperlink" Target="mailto:Arthur.izipato@gmail.com" TargetMode="External"/><Relationship Id="rId116" Type="http://schemas.openxmlformats.org/officeDocument/2006/relationships/hyperlink" Target="mailto:jpsmateriais@gmail.com" TargetMode="External"/><Relationship Id="rId20" Type="http://schemas.openxmlformats.org/officeDocument/2006/relationships/hyperlink" Target="mailto:financeiro_hamanblocos@hotmail.com" TargetMode="External"/><Relationship Id="rId41" Type="http://schemas.openxmlformats.org/officeDocument/2006/relationships/hyperlink" Target="mailto:we.vendas@dzs.com.br" TargetMode="External"/><Relationship Id="rId62" Type="http://schemas.openxmlformats.org/officeDocument/2006/relationships/hyperlink" Target="mailto:bandeirantescalhas@gmail.com" TargetMode="External"/><Relationship Id="rId83" Type="http://schemas.openxmlformats.org/officeDocument/2006/relationships/hyperlink" Target="mailto:nc@extinchamas.com.br" TargetMode="External"/><Relationship Id="rId88" Type="http://schemas.openxmlformats.org/officeDocument/2006/relationships/hyperlink" Target="mailto:alvoradahortolandia@gmail.com" TargetMode="External"/><Relationship Id="rId111" Type="http://schemas.openxmlformats.org/officeDocument/2006/relationships/hyperlink" Target="mailto:contato@totalredes.com.br" TargetMode="External"/><Relationship Id="rId15" Type="http://schemas.openxmlformats.org/officeDocument/2006/relationships/hyperlink" Target="mailto:artvidros@vidracariaartvidros.com.br" TargetMode="External"/><Relationship Id="rId36" Type="http://schemas.openxmlformats.org/officeDocument/2006/relationships/hyperlink" Target="mailto:translinotransporte@hotmail.com" TargetMode="External"/><Relationship Id="rId57" Type="http://schemas.openxmlformats.org/officeDocument/2006/relationships/hyperlink" Target="mailto:rwcacambas@hotmail.com" TargetMode="External"/><Relationship Id="rId106" Type="http://schemas.openxmlformats.org/officeDocument/2006/relationships/hyperlink" Target="mailto:comercial@mafrel.com.br" TargetMode="External"/><Relationship Id="rId10" Type="http://schemas.openxmlformats.org/officeDocument/2006/relationships/hyperlink" Target="mailto:vendas@casamimosa.com.br" TargetMode="External"/><Relationship Id="rId31" Type="http://schemas.openxmlformats.org/officeDocument/2006/relationships/hyperlink" Target="mailto:francisca.cavalcante@risatec.com.br" TargetMode="External"/><Relationship Id="rId52" Type="http://schemas.openxmlformats.org/officeDocument/2006/relationships/hyperlink" Target="mailto:Marcelo@pasquetti.com.br" TargetMode="External"/><Relationship Id="rId73" Type="http://schemas.openxmlformats.org/officeDocument/2006/relationships/hyperlink" Target="mailto:mauro@barbelaareia.com.br" TargetMode="External"/><Relationship Id="rId78" Type="http://schemas.openxmlformats.org/officeDocument/2006/relationships/hyperlink" Target="mailto:d.vssena@yahoo.com.br" TargetMode="External"/><Relationship Id="rId94" Type="http://schemas.openxmlformats.org/officeDocument/2006/relationships/hyperlink" Target="mailto:saovicente.adm@casadoconstrutor.com.br" TargetMode="External"/><Relationship Id="rId99" Type="http://schemas.openxmlformats.org/officeDocument/2006/relationships/hyperlink" Target="mailto:CONT.DELTA@TERRA.COM.BR" TargetMode="External"/><Relationship Id="rId101" Type="http://schemas.openxmlformats.org/officeDocument/2006/relationships/hyperlink" Target="mailto:correiamateriais@hotmail.com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50C76-1072-4646-84EC-D08F18F156A0}">
  <sheetPr codeName="Planilha1">
    <tabColor theme="1"/>
  </sheetPr>
  <dimension ref="A1:V3577"/>
  <sheetViews>
    <sheetView tabSelected="1" zoomScale="80" zoomScaleNormal="80" workbookViewId="0">
      <pane ySplit="2" topLeftCell="A3547" activePane="bottomLeft" state="frozen"/>
      <selection pane="bottomLeft" activeCell="A3578" sqref="A3578"/>
    </sheetView>
  </sheetViews>
  <sheetFormatPr defaultColWidth="9" defaultRowHeight="15" x14ac:dyDescent="0.25"/>
  <cols>
    <col min="1" max="1" width="12" style="2" customWidth="1"/>
    <col min="2" max="2" width="31.140625" style="2" customWidth="1"/>
    <col min="3" max="3" width="15.42578125" style="2" customWidth="1"/>
    <col min="4" max="4" width="23.5703125" style="2" customWidth="1"/>
    <col min="5" max="5" width="82.7109375" style="2" customWidth="1"/>
    <col min="6" max="6" width="9.28515625" style="2" customWidth="1"/>
    <col min="7" max="7" width="9.28515625" style="3" customWidth="1"/>
    <col min="8" max="8" width="11.140625" style="2" customWidth="1"/>
    <col min="9" max="9" width="30.7109375" style="135" customWidth="1"/>
    <col min="10" max="10" width="82.7109375" style="2" customWidth="1"/>
    <col min="11" max="11" width="11.28515625" customWidth="1"/>
    <col min="12" max="12" width="11.42578125" customWidth="1"/>
    <col min="13" max="13" width="11.42578125" style="4" customWidth="1"/>
    <col min="14" max="14" width="9.5703125" style="2" customWidth="1"/>
    <col min="15" max="15" width="20" style="9" customWidth="1"/>
    <col min="16" max="16" width="14.28515625" style="9" customWidth="1"/>
    <col min="17" max="17" width="11.7109375" style="2" customWidth="1"/>
    <col min="18" max="18" width="10.28515625" style="3" customWidth="1"/>
    <col min="19" max="19" width="12.42578125" style="2" customWidth="1"/>
    <col min="20" max="20" width="12.85546875" style="7" customWidth="1"/>
    <col min="21" max="21" width="9.28515625" style="2" customWidth="1"/>
    <col min="22" max="22" width="56.5703125" style="2" customWidth="1"/>
    <col min="23" max="16384" width="9" style="2"/>
  </cols>
  <sheetData>
    <row r="1" spans="1:22" ht="23.65" customHeight="1" x14ac:dyDescent="0.25">
      <c r="E1" s="140">
        <f ca="1">TODAY()</f>
        <v>46129</v>
      </c>
    </row>
    <row r="2" spans="1:22" s="1" customFormat="1" ht="61.9" customHeight="1" x14ac:dyDescent="0.25">
      <c r="A2" s="141" t="s">
        <v>3668</v>
      </c>
      <c r="B2" s="142" t="s">
        <v>0</v>
      </c>
      <c r="C2" s="142" t="s">
        <v>548</v>
      </c>
      <c r="D2" s="142" t="s">
        <v>1</v>
      </c>
      <c r="E2" s="142" t="s">
        <v>3</v>
      </c>
      <c r="F2" s="142" t="s">
        <v>5</v>
      </c>
      <c r="G2" s="142" t="s">
        <v>6</v>
      </c>
      <c r="H2" s="142" t="s">
        <v>2</v>
      </c>
      <c r="I2" s="142" t="s">
        <v>26</v>
      </c>
      <c r="J2" s="142" t="s">
        <v>4</v>
      </c>
      <c r="K2" s="142" t="s">
        <v>7</v>
      </c>
      <c r="L2" s="142" t="s">
        <v>8</v>
      </c>
      <c r="M2" s="143" t="s">
        <v>9</v>
      </c>
      <c r="N2" s="142" t="s">
        <v>20</v>
      </c>
      <c r="O2" s="144" t="s">
        <v>28</v>
      </c>
      <c r="P2" s="144" t="s">
        <v>29</v>
      </c>
      <c r="Q2" s="142" t="s">
        <v>10</v>
      </c>
      <c r="R2" s="142" t="s">
        <v>13</v>
      </c>
      <c r="S2" s="142" t="s">
        <v>14</v>
      </c>
      <c r="T2" s="145" t="s">
        <v>25</v>
      </c>
      <c r="U2" s="146" t="s">
        <v>15</v>
      </c>
      <c r="V2" s="146" t="s">
        <v>389</v>
      </c>
    </row>
    <row r="3" spans="1:22" ht="27.75" customHeight="1" x14ac:dyDescent="0.25">
      <c r="A3" s="4">
        <v>45327</v>
      </c>
      <c r="B3" s="2" t="s">
        <v>31</v>
      </c>
      <c r="C3" s="2" t="str">
        <f>VLOOKUP(LANÇAMENTO[[#This Row],[OBRA]],OBRAS[],2,FALSE)</f>
        <v>BRASUL</v>
      </c>
      <c r="D3" s="2" t="s">
        <v>104</v>
      </c>
      <c r="E3" s="2" t="s">
        <v>454</v>
      </c>
      <c r="F3" s="3">
        <v>20</v>
      </c>
      <c r="G3" s="3" t="s">
        <v>114</v>
      </c>
      <c r="H3" s="5" t="s">
        <v>455</v>
      </c>
      <c r="I3" s="136" t="s">
        <v>142</v>
      </c>
      <c r="J3" s="2" t="s">
        <v>454</v>
      </c>
      <c r="K3" s="6">
        <v>12.9</v>
      </c>
      <c r="L3" s="6">
        <f>LANÇAMENTO[[#This Row],[VALOR UNITARIO]]*LANÇAMENTO[[#This Row],[QTDADE]]</f>
        <v>258</v>
      </c>
      <c r="M3" s="4">
        <v>45327</v>
      </c>
      <c r="N3" s="33" t="str">
        <f>TEXT(LANÇAMENTO[[#This Row],[DATA PEDIDO]],"MMM")&amp;"-"&amp;TEXT(M3,"AAAA")</f>
        <v>fev-2024</v>
      </c>
      <c r="O3" s="5" t="s">
        <v>146</v>
      </c>
      <c r="P3" s="5" t="s">
        <v>30</v>
      </c>
      <c r="Q3" s="3" t="s">
        <v>12</v>
      </c>
      <c r="R3" s="3">
        <v>4</v>
      </c>
      <c r="S3" s="4">
        <f>IF(LANÇAMENTO[[#This Row],[DATA PEDIDO]]="","",LANÇAMENTO[[#This Row],[DATA PEDIDO]]+LANÇAMENTO[[#This Row],[PRAZO]])</f>
        <v>45331</v>
      </c>
      <c r="T3" s="8">
        <f ca="1">IF(LANÇAMENTO[[#This Row],[OBRA COM MATERIAL]]="OK","ENTREGUE",IF(LANÇAMENTO[[#This Row],[PRAZO]]="","",LANÇAMENTO[[#This Row],[PREVISÃO ENTREGA OBRA]]-$E$1))</f>
        <v>-798</v>
      </c>
      <c r="U3" s="3"/>
      <c r="V3" s="3"/>
    </row>
    <row r="4" spans="1:22" x14ac:dyDescent="0.25">
      <c r="A4" s="4">
        <v>45873</v>
      </c>
      <c r="B4" s="2" t="s">
        <v>1684</v>
      </c>
      <c r="C4" s="123" t="s">
        <v>1234</v>
      </c>
      <c r="D4" s="2" t="s">
        <v>27</v>
      </c>
      <c r="E4" s="2" t="s">
        <v>1690</v>
      </c>
      <c r="F4" s="3">
        <v>1</v>
      </c>
      <c r="G4" s="3" t="s">
        <v>65</v>
      </c>
      <c r="H4" s="5" t="s">
        <v>1691</v>
      </c>
      <c r="I4" s="136" t="s">
        <v>1681</v>
      </c>
      <c r="J4" s="2" t="s">
        <v>1690</v>
      </c>
      <c r="K4" s="6">
        <v>400</v>
      </c>
      <c r="L4" s="6">
        <f>LANÇAMENTO[[#This Row],[VALOR UNITARIO]]*LANÇAMENTO[[#This Row],[QTDADE]]</f>
        <v>400</v>
      </c>
      <c r="M4" s="4">
        <v>45873</v>
      </c>
      <c r="N4" s="33" t="str">
        <f>TEXT(LANÇAMENTO[[#This Row],[DATA PEDIDO]],"MMM")&amp;"-"&amp;TEXT(M4,"AAAA")</f>
        <v>ago-2025</v>
      </c>
      <c r="O4" s="5" t="s">
        <v>1692</v>
      </c>
      <c r="P4" s="5" t="s">
        <v>30</v>
      </c>
      <c r="Q4" s="3" t="s">
        <v>12</v>
      </c>
      <c r="R4" s="3">
        <v>0</v>
      </c>
      <c r="S4" s="4">
        <f>IF(LANÇAMENTO[[#This Row],[DATA PEDIDO]]="","",LANÇAMENTO[[#This Row],[DATA PEDIDO]]+LANÇAMENTO[[#This Row],[PRAZO]])</f>
        <v>45873</v>
      </c>
      <c r="T4" s="8" t="str">
        <f>IF(LANÇAMENTO[[#This Row],[OBRA COM MATERIAL]]="OK","ENTREGUE",IF(LANÇAMENTO[[#This Row],[PRAZO]]="","",LANÇAMENTO[[#This Row],[PREVISÃO ENTREGA OBRA]]-$E$1))</f>
        <v>ENTREGUE</v>
      </c>
      <c r="U4" s="3" t="s">
        <v>129</v>
      </c>
      <c r="V4" s="3"/>
    </row>
    <row r="5" spans="1:22" x14ac:dyDescent="0.25">
      <c r="A5" s="4">
        <v>45873</v>
      </c>
      <c r="B5" s="2" t="s">
        <v>1699</v>
      </c>
      <c r="C5" s="123" t="s">
        <v>551</v>
      </c>
      <c r="D5" s="2" t="s">
        <v>106</v>
      </c>
      <c r="E5" s="2" t="s">
        <v>1694</v>
      </c>
      <c r="F5" s="3">
        <v>4</v>
      </c>
      <c r="G5" s="3" t="s">
        <v>65</v>
      </c>
      <c r="H5" s="5" t="s">
        <v>1693</v>
      </c>
      <c r="I5" s="136" t="s">
        <v>371</v>
      </c>
      <c r="J5" s="2" t="s">
        <v>1694</v>
      </c>
      <c r="K5" s="6">
        <v>101.75</v>
      </c>
      <c r="L5" s="6">
        <f>LANÇAMENTO[[#This Row],[VALOR UNITARIO]]*LANÇAMENTO[[#This Row],[QTDADE]]</f>
        <v>407</v>
      </c>
      <c r="M5" s="4">
        <v>45873</v>
      </c>
      <c r="N5" s="33" t="str">
        <f>TEXT(LANÇAMENTO[[#This Row],[DATA PEDIDO]],"MMM")&amp;"-"&amp;TEXT(M5,"AAAA")</f>
        <v>ago-2025</v>
      </c>
      <c r="O5" s="5" t="s">
        <v>1704</v>
      </c>
      <c r="P5" s="5" t="s">
        <v>30</v>
      </c>
      <c r="Q5" s="3" t="s">
        <v>1705</v>
      </c>
      <c r="R5" s="3">
        <v>1</v>
      </c>
      <c r="S5" s="4">
        <f>IF(LANÇAMENTO[[#This Row],[DATA PEDIDO]]="","",LANÇAMENTO[[#This Row],[DATA PEDIDO]]+LANÇAMENTO[[#This Row],[PRAZO]])</f>
        <v>45874</v>
      </c>
      <c r="T5" s="8" t="str">
        <f>IF(LANÇAMENTO[[#This Row],[OBRA COM MATERIAL]]="OK","ENTREGUE",IF(LANÇAMENTO[[#This Row],[PRAZO]]="","",LANÇAMENTO[[#This Row],[PREVISÃO ENTREGA OBRA]]-$E$1))</f>
        <v>ENTREGUE</v>
      </c>
      <c r="U5" s="3" t="s">
        <v>129</v>
      </c>
      <c r="V5" s="3"/>
    </row>
    <row r="6" spans="1:22" x14ac:dyDescent="0.25">
      <c r="A6" s="4">
        <v>45873</v>
      </c>
      <c r="B6" s="2" t="s">
        <v>1699</v>
      </c>
      <c r="C6" s="123" t="s">
        <v>551</v>
      </c>
      <c r="D6" s="2" t="s">
        <v>106</v>
      </c>
      <c r="E6" s="2" t="s">
        <v>1695</v>
      </c>
      <c r="F6" s="3">
        <v>20</v>
      </c>
      <c r="G6" s="3" t="s">
        <v>65</v>
      </c>
      <c r="H6" s="5" t="s">
        <v>1693</v>
      </c>
      <c r="I6" s="136" t="s">
        <v>371</v>
      </c>
      <c r="J6" s="2" t="s">
        <v>1695</v>
      </c>
      <c r="K6" s="6">
        <v>97.38</v>
      </c>
      <c r="L6" s="6">
        <f>LANÇAMENTO[[#This Row],[VALOR UNITARIO]]*LANÇAMENTO[[#This Row],[QTDADE]]</f>
        <v>1947.6</v>
      </c>
      <c r="M6" s="4">
        <v>45873</v>
      </c>
      <c r="N6" s="33" t="str">
        <f>TEXT(LANÇAMENTO[[#This Row],[DATA PEDIDO]],"MMM")&amp;"-"&amp;TEXT(M6,"AAAA")</f>
        <v>ago-2025</v>
      </c>
      <c r="O6" s="5" t="s">
        <v>1704</v>
      </c>
      <c r="P6" s="5" t="s">
        <v>30</v>
      </c>
      <c r="Q6" s="3" t="s">
        <v>1705</v>
      </c>
      <c r="R6" s="3">
        <v>1</v>
      </c>
      <c r="S6" s="4">
        <f>IF(LANÇAMENTO[[#This Row],[DATA PEDIDO]]="","",LANÇAMENTO[[#This Row],[DATA PEDIDO]]+LANÇAMENTO[[#This Row],[PRAZO]])</f>
        <v>45874</v>
      </c>
      <c r="T6" s="8" t="str">
        <f>IF(LANÇAMENTO[[#This Row],[OBRA COM MATERIAL]]="OK","ENTREGUE",IF(LANÇAMENTO[[#This Row],[PRAZO]]="","",LANÇAMENTO[[#This Row],[PREVISÃO ENTREGA OBRA]]-$E$1))</f>
        <v>ENTREGUE</v>
      </c>
      <c r="U6" s="3" t="s">
        <v>129</v>
      </c>
      <c r="V6" s="3"/>
    </row>
    <row r="7" spans="1:22" x14ac:dyDescent="0.25">
      <c r="A7" s="4">
        <v>45873</v>
      </c>
      <c r="B7" s="2" t="s">
        <v>1699</v>
      </c>
      <c r="C7" s="123" t="s">
        <v>551</v>
      </c>
      <c r="D7" s="2" t="s">
        <v>106</v>
      </c>
      <c r="E7" s="2" t="s">
        <v>1696</v>
      </c>
      <c r="F7" s="3">
        <v>10</v>
      </c>
      <c r="G7" s="3" t="s">
        <v>65</v>
      </c>
      <c r="H7" s="5" t="s">
        <v>1693</v>
      </c>
      <c r="I7" s="136" t="s">
        <v>371</v>
      </c>
      <c r="J7" s="2" t="s">
        <v>1696</v>
      </c>
      <c r="K7" s="6">
        <v>81.02</v>
      </c>
      <c r="L7" s="6">
        <f>LANÇAMENTO[[#This Row],[VALOR UNITARIO]]*LANÇAMENTO[[#This Row],[QTDADE]]</f>
        <v>810.19999999999993</v>
      </c>
      <c r="M7" s="4">
        <v>45873</v>
      </c>
      <c r="N7" s="33" t="str">
        <f>TEXT(LANÇAMENTO[[#This Row],[DATA PEDIDO]],"MMM")&amp;"-"&amp;TEXT(M7,"AAAA")</f>
        <v>ago-2025</v>
      </c>
      <c r="O7" s="5" t="s">
        <v>1704</v>
      </c>
      <c r="P7" s="5" t="s">
        <v>30</v>
      </c>
      <c r="Q7" s="3" t="s">
        <v>1705</v>
      </c>
      <c r="R7" s="3">
        <v>1</v>
      </c>
      <c r="S7" s="4">
        <f>IF(LANÇAMENTO[[#This Row],[DATA PEDIDO]]="","",LANÇAMENTO[[#This Row],[DATA PEDIDO]]+LANÇAMENTO[[#This Row],[PRAZO]])</f>
        <v>45874</v>
      </c>
      <c r="T7" s="8" t="str">
        <f>IF(LANÇAMENTO[[#This Row],[OBRA COM MATERIAL]]="OK","ENTREGUE",IF(LANÇAMENTO[[#This Row],[PRAZO]]="","",LANÇAMENTO[[#This Row],[PREVISÃO ENTREGA OBRA]]-$E$1))</f>
        <v>ENTREGUE</v>
      </c>
      <c r="U7" s="3" t="s">
        <v>129</v>
      </c>
      <c r="V7" s="3"/>
    </row>
    <row r="8" spans="1:22" x14ac:dyDescent="0.25">
      <c r="A8" s="4">
        <v>45873</v>
      </c>
      <c r="B8" s="2" t="s">
        <v>1699</v>
      </c>
      <c r="C8" s="123" t="s">
        <v>551</v>
      </c>
      <c r="D8" s="2" t="s">
        <v>106</v>
      </c>
      <c r="E8" s="2" t="s">
        <v>1697</v>
      </c>
      <c r="F8" s="3">
        <v>3</v>
      </c>
      <c r="G8" s="3" t="s">
        <v>65</v>
      </c>
      <c r="H8" s="5" t="s">
        <v>1693</v>
      </c>
      <c r="I8" s="136" t="s">
        <v>371</v>
      </c>
      <c r="J8" s="2" t="s">
        <v>1697</v>
      </c>
      <c r="K8" s="6">
        <v>54.77</v>
      </c>
      <c r="L8" s="6">
        <f>LANÇAMENTO[[#This Row],[VALOR UNITARIO]]*LANÇAMENTO[[#This Row],[QTDADE]]</f>
        <v>164.31</v>
      </c>
      <c r="M8" s="4">
        <v>45873</v>
      </c>
      <c r="N8" s="33" t="str">
        <f>TEXT(LANÇAMENTO[[#This Row],[DATA PEDIDO]],"MMM")&amp;"-"&amp;TEXT(M8,"AAAA")</f>
        <v>ago-2025</v>
      </c>
      <c r="O8" s="5" t="s">
        <v>1704</v>
      </c>
      <c r="P8" s="5" t="s">
        <v>30</v>
      </c>
      <c r="Q8" s="3" t="s">
        <v>1705</v>
      </c>
      <c r="R8" s="3">
        <v>1</v>
      </c>
      <c r="S8" s="4">
        <f>IF(LANÇAMENTO[[#This Row],[DATA PEDIDO]]="","",LANÇAMENTO[[#This Row],[DATA PEDIDO]]+LANÇAMENTO[[#This Row],[PRAZO]])</f>
        <v>45874</v>
      </c>
      <c r="T8" s="8" t="str">
        <f>IF(LANÇAMENTO[[#This Row],[OBRA COM MATERIAL]]="OK","ENTREGUE",IF(LANÇAMENTO[[#This Row],[PRAZO]]="","",LANÇAMENTO[[#This Row],[PREVISÃO ENTREGA OBRA]]-$E$1))</f>
        <v>ENTREGUE</v>
      </c>
      <c r="U8" s="3" t="s">
        <v>129</v>
      </c>
      <c r="V8" s="3"/>
    </row>
    <row r="9" spans="1:22" x14ac:dyDescent="0.25">
      <c r="A9" s="4">
        <v>45873</v>
      </c>
      <c r="B9" s="2" t="s">
        <v>1707</v>
      </c>
      <c r="C9" s="123" t="s">
        <v>551</v>
      </c>
      <c r="D9" s="2" t="s">
        <v>106</v>
      </c>
      <c r="E9" s="2" t="s">
        <v>1712</v>
      </c>
      <c r="F9" s="3">
        <v>50</v>
      </c>
      <c r="G9" s="3" t="s">
        <v>65</v>
      </c>
      <c r="H9" s="5" t="s">
        <v>1714</v>
      </c>
      <c r="I9" s="136" t="s">
        <v>371</v>
      </c>
      <c r="J9" s="2" t="s">
        <v>1712</v>
      </c>
      <c r="K9" s="6">
        <v>2.2799999999999998</v>
      </c>
      <c r="L9" s="6">
        <f>LANÇAMENTO[[#This Row],[VALOR UNITARIO]]*LANÇAMENTO[[#This Row],[QTDADE]]</f>
        <v>113.99999999999999</v>
      </c>
      <c r="M9" s="4">
        <v>45873</v>
      </c>
      <c r="N9" s="33" t="str">
        <f>TEXT(LANÇAMENTO[[#This Row],[DATA PEDIDO]],"MMM")&amp;"-"&amp;TEXT(M9,"AAAA")</f>
        <v>ago-2025</v>
      </c>
      <c r="O9" s="5" t="s">
        <v>1715</v>
      </c>
      <c r="P9" s="5" t="s">
        <v>30</v>
      </c>
      <c r="Q9" s="3" t="s">
        <v>1705</v>
      </c>
      <c r="R9" s="3">
        <v>1</v>
      </c>
      <c r="S9" s="4">
        <f>IF(LANÇAMENTO[[#This Row],[DATA PEDIDO]]="","",LANÇAMENTO[[#This Row],[DATA PEDIDO]]+LANÇAMENTO[[#This Row],[PRAZO]])</f>
        <v>45874</v>
      </c>
      <c r="T9" s="8" t="str">
        <f>IF(LANÇAMENTO[[#This Row],[OBRA COM MATERIAL]]="OK","ENTREGUE",IF(LANÇAMENTO[[#This Row],[PRAZO]]="","",LANÇAMENTO[[#This Row],[PREVISÃO ENTREGA OBRA]]-$E$1))</f>
        <v>ENTREGUE</v>
      </c>
      <c r="U9" s="3" t="s">
        <v>129</v>
      </c>
      <c r="V9" s="3"/>
    </row>
    <row r="10" spans="1:22" x14ac:dyDescent="0.25">
      <c r="A10" s="4">
        <v>45873</v>
      </c>
      <c r="B10" s="2" t="s">
        <v>1707</v>
      </c>
      <c r="C10" s="123" t="s">
        <v>551</v>
      </c>
      <c r="D10" s="2" t="s">
        <v>106</v>
      </c>
      <c r="E10" s="2" t="s">
        <v>1713</v>
      </c>
      <c r="F10" s="3">
        <v>13</v>
      </c>
      <c r="G10" s="3" t="s">
        <v>65</v>
      </c>
      <c r="H10" s="5" t="s">
        <v>1714</v>
      </c>
      <c r="I10" s="136" t="s">
        <v>371</v>
      </c>
      <c r="J10" s="2" t="s">
        <v>1713</v>
      </c>
      <c r="K10" s="6">
        <v>3.76</v>
      </c>
      <c r="L10" s="6">
        <f>LANÇAMENTO[[#This Row],[VALOR UNITARIO]]*LANÇAMENTO[[#This Row],[QTDADE]]</f>
        <v>48.879999999999995</v>
      </c>
      <c r="M10" s="4">
        <v>45873</v>
      </c>
      <c r="N10" s="33" t="str">
        <f>TEXT(LANÇAMENTO[[#This Row],[DATA PEDIDO]],"MMM")&amp;"-"&amp;TEXT(M10,"AAAA")</f>
        <v>ago-2025</v>
      </c>
      <c r="O10" s="5" t="s">
        <v>1715</v>
      </c>
      <c r="P10" s="5" t="s">
        <v>30</v>
      </c>
      <c r="Q10" s="3" t="s">
        <v>1705</v>
      </c>
      <c r="R10" s="3">
        <v>1</v>
      </c>
      <c r="S10" s="4">
        <f>IF(LANÇAMENTO[[#This Row],[DATA PEDIDO]]="","",LANÇAMENTO[[#This Row],[DATA PEDIDO]]+LANÇAMENTO[[#This Row],[PRAZO]])</f>
        <v>45874</v>
      </c>
      <c r="T10" s="8" t="str">
        <f>IF(LANÇAMENTO[[#This Row],[OBRA COM MATERIAL]]="OK","ENTREGUE",IF(LANÇAMENTO[[#This Row],[PRAZO]]="","",LANÇAMENTO[[#This Row],[PREVISÃO ENTREGA OBRA]]-$E$1))</f>
        <v>ENTREGUE</v>
      </c>
      <c r="U10" s="3" t="s">
        <v>129</v>
      </c>
      <c r="V10" s="3"/>
    </row>
    <row r="11" spans="1:22" x14ac:dyDescent="0.25">
      <c r="A11" s="4">
        <v>45873</v>
      </c>
      <c r="B11" s="2" t="s">
        <v>1729</v>
      </c>
      <c r="C11" s="123" t="s">
        <v>551</v>
      </c>
      <c r="D11" s="2" t="s">
        <v>21</v>
      </c>
      <c r="E11" s="2" t="s">
        <v>1716</v>
      </c>
      <c r="F11" s="3">
        <v>2</v>
      </c>
      <c r="G11" s="3" t="s">
        <v>65</v>
      </c>
      <c r="H11" s="5" t="s">
        <v>1728</v>
      </c>
      <c r="I11" s="136" t="s">
        <v>198</v>
      </c>
      <c r="J11" s="2" t="s">
        <v>1716</v>
      </c>
      <c r="K11" s="6">
        <v>12.02</v>
      </c>
      <c r="L11" s="6">
        <f>LANÇAMENTO[[#This Row],[VALOR UNITARIO]]*LANÇAMENTO[[#This Row],[QTDADE]]</f>
        <v>24.04</v>
      </c>
      <c r="M11" s="4">
        <v>45873</v>
      </c>
      <c r="N11" s="33" t="str">
        <f>TEXT(LANÇAMENTO[[#This Row],[DATA PEDIDO]],"MMM")&amp;"-"&amp;TEXT(M11,"AAAA")</f>
        <v>ago-2025</v>
      </c>
      <c r="O11" s="5" t="s">
        <v>1715</v>
      </c>
      <c r="P11" s="5" t="s">
        <v>30</v>
      </c>
      <c r="Q11" s="3" t="s">
        <v>1705</v>
      </c>
      <c r="R11" s="3">
        <v>1</v>
      </c>
      <c r="S11" s="4">
        <f>IF(LANÇAMENTO[[#This Row],[DATA PEDIDO]]="","",LANÇAMENTO[[#This Row],[DATA PEDIDO]]+LANÇAMENTO[[#This Row],[PRAZO]])</f>
        <v>45874</v>
      </c>
      <c r="T11" s="8" t="str">
        <f>IF(LANÇAMENTO[[#This Row],[OBRA COM MATERIAL]]="OK","ENTREGUE",IF(LANÇAMENTO[[#This Row],[PRAZO]]="","",LANÇAMENTO[[#This Row],[PREVISÃO ENTREGA OBRA]]-$E$1))</f>
        <v>ENTREGUE</v>
      </c>
      <c r="U11" s="3" t="s">
        <v>129</v>
      </c>
      <c r="V11" s="3"/>
    </row>
    <row r="12" spans="1:22" x14ac:dyDescent="0.25">
      <c r="A12" s="4">
        <v>45873</v>
      </c>
      <c r="B12" s="2" t="s">
        <v>1729</v>
      </c>
      <c r="C12" s="123" t="s">
        <v>551</v>
      </c>
      <c r="D12" s="2" t="s">
        <v>21</v>
      </c>
      <c r="E12" s="2" t="s">
        <v>1717</v>
      </c>
      <c r="F12" s="3">
        <v>3</v>
      </c>
      <c r="G12" s="3" t="s">
        <v>65</v>
      </c>
      <c r="H12" s="5" t="s">
        <v>1728</v>
      </c>
      <c r="I12" s="136" t="s">
        <v>198</v>
      </c>
      <c r="J12" s="2" t="s">
        <v>1717</v>
      </c>
      <c r="K12" s="6">
        <v>5.4</v>
      </c>
      <c r="L12" s="6">
        <f>LANÇAMENTO[[#This Row],[VALOR UNITARIO]]*LANÇAMENTO[[#This Row],[QTDADE]]</f>
        <v>16.200000000000003</v>
      </c>
      <c r="M12" s="4">
        <v>45873</v>
      </c>
      <c r="N12" s="33" t="str">
        <f>TEXT(LANÇAMENTO[[#This Row],[DATA PEDIDO]],"MMM")&amp;"-"&amp;TEXT(M12,"AAAA")</f>
        <v>ago-2025</v>
      </c>
      <c r="O12" s="5" t="s">
        <v>1715</v>
      </c>
      <c r="P12" s="5" t="s">
        <v>30</v>
      </c>
      <c r="Q12" s="3" t="s">
        <v>1705</v>
      </c>
      <c r="R12" s="3">
        <v>1</v>
      </c>
      <c r="S12" s="4">
        <f>IF(LANÇAMENTO[[#This Row],[DATA PEDIDO]]="","",LANÇAMENTO[[#This Row],[DATA PEDIDO]]+LANÇAMENTO[[#This Row],[PRAZO]])</f>
        <v>45874</v>
      </c>
      <c r="T12" s="8" t="str">
        <f>IF(LANÇAMENTO[[#This Row],[OBRA COM MATERIAL]]="OK","ENTREGUE",IF(LANÇAMENTO[[#This Row],[PRAZO]]="","",LANÇAMENTO[[#This Row],[PREVISÃO ENTREGA OBRA]]-$E$1))</f>
        <v>ENTREGUE</v>
      </c>
      <c r="U12" s="3" t="s">
        <v>129</v>
      </c>
      <c r="V12" s="3"/>
    </row>
    <row r="13" spans="1:22" x14ac:dyDescent="0.25">
      <c r="A13" s="4">
        <v>45873</v>
      </c>
      <c r="B13" s="2" t="s">
        <v>1729</v>
      </c>
      <c r="C13" s="123" t="s">
        <v>551</v>
      </c>
      <c r="D13" s="2" t="s">
        <v>21</v>
      </c>
      <c r="E13" s="2" t="s">
        <v>1718</v>
      </c>
      <c r="F13" s="3">
        <v>4</v>
      </c>
      <c r="G13" s="3" t="s">
        <v>65</v>
      </c>
      <c r="H13" s="5" t="s">
        <v>1728</v>
      </c>
      <c r="I13" s="136" t="s">
        <v>198</v>
      </c>
      <c r="J13" s="2" t="s">
        <v>1718</v>
      </c>
      <c r="K13" s="6">
        <v>2.4900000000000002</v>
      </c>
      <c r="L13" s="6">
        <f>LANÇAMENTO[[#This Row],[VALOR UNITARIO]]*LANÇAMENTO[[#This Row],[QTDADE]]</f>
        <v>9.9600000000000009</v>
      </c>
      <c r="M13" s="4">
        <v>45873</v>
      </c>
      <c r="N13" s="33" t="str">
        <f>TEXT(LANÇAMENTO[[#This Row],[DATA PEDIDO]],"MMM")&amp;"-"&amp;TEXT(M13,"AAAA")</f>
        <v>ago-2025</v>
      </c>
      <c r="O13" s="5" t="s">
        <v>1715</v>
      </c>
      <c r="P13" s="5" t="s">
        <v>30</v>
      </c>
      <c r="Q13" s="3" t="s">
        <v>1705</v>
      </c>
      <c r="R13" s="3">
        <v>1</v>
      </c>
      <c r="S13" s="4">
        <f>IF(LANÇAMENTO[[#This Row],[DATA PEDIDO]]="","",LANÇAMENTO[[#This Row],[DATA PEDIDO]]+LANÇAMENTO[[#This Row],[PRAZO]])</f>
        <v>45874</v>
      </c>
      <c r="T13" s="8" t="str">
        <f>IF(LANÇAMENTO[[#This Row],[OBRA COM MATERIAL]]="OK","ENTREGUE",IF(LANÇAMENTO[[#This Row],[PRAZO]]="","",LANÇAMENTO[[#This Row],[PREVISÃO ENTREGA OBRA]]-$E$1))</f>
        <v>ENTREGUE</v>
      </c>
      <c r="U13" s="3" t="s">
        <v>129</v>
      </c>
      <c r="V13" s="3"/>
    </row>
    <row r="14" spans="1:22" x14ac:dyDescent="0.25">
      <c r="A14" s="4">
        <v>45873</v>
      </c>
      <c r="B14" s="2" t="s">
        <v>1729</v>
      </c>
      <c r="C14" s="123" t="s">
        <v>551</v>
      </c>
      <c r="D14" s="2" t="s">
        <v>21</v>
      </c>
      <c r="E14" s="2" t="s">
        <v>1719</v>
      </c>
      <c r="F14" s="3">
        <v>2</v>
      </c>
      <c r="G14" s="3" t="s">
        <v>65</v>
      </c>
      <c r="H14" s="5" t="s">
        <v>1728</v>
      </c>
      <c r="I14" s="136" t="s">
        <v>198</v>
      </c>
      <c r="J14" s="2" t="s">
        <v>1719</v>
      </c>
      <c r="K14" s="6">
        <v>4.5999999999999996</v>
      </c>
      <c r="L14" s="6">
        <f>LANÇAMENTO[[#This Row],[VALOR UNITARIO]]*LANÇAMENTO[[#This Row],[QTDADE]]</f>
        <v>9.1999999999999993</v>
      </c>
      <c r="M14" s="4">
        <v>45873</v>
      </c>
      <c r="N14" s="33" t="str">
        <f>TEXT(LANÇAMENTO[[#This Row],[DATA PEDIDO]],"MMM")&amp;"-"&amp;TEXT(M14,"AAAA")</f>
        <v>ago-2025</v>
      </c>
      <c r="O14" s="5" t="s">
        <v>1715</v>
      </c>
      <c r="P14" s="5" t="s">
        <v>30</v>
      </c>
      <c r="Q14" s="3" t="s">
        <v>1705</v>
      </c>
      <c r="R14" s="3">
        <v>1</v>
      </c>
      <c r="S14" s="4">
        <f>IF(LANÇAMENTO[[#This Row],[DATA PEDIDO]]="","",LANÇAMENTO[[#This Row],[DATA PEDIDO]]+LANÇAMENTO[[#This Row],[PRAZO]])</f>
        <v>45874</v>
      </c>
      <c r="T14" s="8" t="str">
        <f>IF(LANÇAMENTO[[#This Row],[OBRA COM MATERIAL]]="OK","ENTREGUE",IF(LANÇAMENTO[[#This Row],[PRAZO]]="","",LANÇAMENTO[[#This Row],[PREVISÃO ENTREGA OBRA]]-$E$1))</f>
        <v>ENTREGUE</v>
      </c>
      <c r="U14" s="3" t="s">
        <v>129</v>
      </c>
      <c r="V14" s="3"/>
    </row>
    <row r="15" spans="1:22" x14ac:dyDescent="0.25">
      <c r="A15" s="4">
        <v>45873</v>
      </c>
      <c r="B15" s="2" t="s">
        <v>1729</v>
      </c>
      <c r="C15" s="123" t="s">
        <v>551</v>
      </c>
      <c r="D15" s="2" t="s">
        <v>21</v>
      </c>
      <c r="E15" s="2" t="s">
        <v>1720</v>
      </c>
      <c r="F15" s="3">
        <v>8</v>
      </c>
      <c r="G15" s="3" t="s">
        <v>65</v>
      </c>
      <c r="H15" s="5" t="s">
        <v>1728</v>
      </c>
      <c r="I15" s="136" t="s">
        <v>198</v>
      </c>
      <c r="J15" s="2" t="s">
        <v>1720</v>
      </c>
      <c r="K15" s="6">
        <v>1.76</v>
      </c>
      <c r="L15" s="6">
        <f>LANÇAMENTO[[#This Row],[VALOR UNITARIO]]*LANÇAMENTO[[#This Row],[QTDADE]]</f>
        <v>14.08</v>
      </c>
      <c r="M15" s="4">
        <v>45873</v>
      </c>
      <c r="N15" s="33" t="str">
        <f>TEXT(LANÇAMENTO[[#This Row],[DATA PEDIDO]],"MMM")&amp;"-"&amp;TEXT(M15,"AAAA")</f>
        <v>ago-2025</v>
      </c>
      <c r="O15" s="5" t="s">
        <v>1715</v>
      </c>
      <c r="P15" s="5" t="s">
        <v>30</v>
      </c>
      <c r="Q15" s="3" t="s">
        <v>1705</v>
      </c>
      <c r="R15" s="3">
        <v>1</v>
      </c>
      <c r="S15" s="4">
        <f>IF(LANÇAMENTO[[#This Row],[DATA PEDIDO]]="","",LANÇAMENTO[[#This Row],[DATA PEDIDO]]+LANÇAMENTO[[#This Row],[PRAZO]])</f>
        <v>45874</v>
      </c>
      <c r="T15" s="8" t="str">
        <f>IF(LANÇAMENTO[[#This Row],[OBRA COM MATERIAL]]="OK","ENTREGUE",IF(LANÇAMENTO[[#This Row],[PRAZO]]="","",LANÇAMENTO[[#This Row],[PREVISÃO ENTREGA OBRA]]-$E$1))</f>
        <v>ENTREGUE</v>
      </c>
      <c r="U15" s="3" t="s">
        <v>129</v>
      </c>
      <c r="V15" s="3"/>
    </row>
    <row r="16" spans="1:22" x14ac:dyDescent="0.25">
      <c r="A16" s="4">
        <v>45873</v>
      </c>
      <c r="B16" s="2" t="s">
        <v>1729</v>
      </c>
      <c r="C16" s="123" t="s">
        <v>551</v>
      </c>
      <c r="D16" s="2" t="s">
        <v>21</v>
      </c>
      <c r="E16" s="2" t="s">
        <v>1721</v>
      </c>
      <c r="F16" s="3">
        <v>8</v>
      </c>
      <c r="G16" s="3" t="s">
        <v>65</v>
      </c>
      <c r="H16" s="5" t="s">
        <v>1728</v>
      </c>
      <c r="I16" s="136" t="s">
        <v>198</v>
      </c>
      <c r="J16" s="2" t="s">
        <v>1721</v>
      </c>
      <c r="K16" s="6">
        <v>4.78</v>
      </c>
      <c r="L16" s="6">
        <f>LANÇAMENTO[[#This Row],[VALOR UNITARIO]]*LANÇAMENTO[[#This Row],[QTDADE]]</f>
        <v>38.24</v>
      </c>
      <c r="M16" s="4">
        <v>45873</v>
      </c>
      <c r="N16" s="33" t="str">
        <f>TEXT(LANÇAMENTO[[#This Row],[DATA PEDIDO]],"MMM")&amp;"-"&amp;TEXT(M16,"AAAA")</f>
        <v>ago-2025</v>
      </c>
      <c r="O16" s="5" t="s">
        <v>1715</v>
      </c>
      <c r="P16" s="5" t="s">
        <v>30</v>
      </c>
      <c r="Q16" s="3" t="s">
        <v>1705</v>
      </c>
      <c r="R16" s="3">
        <v>1</v>
      </c>
      <c r="S16" s="4">
        <f>IF(LANÇAMENTO[[#This Row],[DATA PEDIDO]]="","",LANÇAMENTO[[#This Row],[DATA PEDIDO]]+LANÇAMENTO[[#This Row],[PRAZO]])</f>
        <v>45874</v>
      </c>
      <c r="T16" s="8" t="str">
        <f>IF(LANÇAMENTO[[#This Row],[OBRA COM MATERIAL]]="OK","ENTREGUE",IF(LANÇAMENTO[[#This Row],[PRAZO]]="","",LANÇAMENTO[[#This Row],[PREVISÃO ENTREGA OBRA]]-$E$1))</f>
        <v>ENTREGUE</v>
      </c>
      <c r="U16" s="3" t="s">
        <v>129</v>
      </c>
      <c r="V16" s="3"/>
    </row>
    <row r="17" spans="1:22" x14ac:dyDescent="0.25">
      <c r="A17" s="4">
        <v>45873</v>
      </c>
      <c r="B17" s="2" t="s">
        <v>1729</v>
      </c>
      <c r="C17" s="123" t="s">
        <v>551</v>
      </c>
      <c r="D17" s="2" t="s">
        <v>21</v>
      </c>
      <c r="E17" s="2" t="s">
        <v>1722</v>
      </c>
      <c r="F17" s="3">
        <v>1</v>
      </c>
      <c r="G17" s="3" t="s">
        <v>65</v>
      </c>
      <c r="H17" s="5" t="s">
        <v>1728</v>
      </c>
      <c r="I17" s="136" t="s">
        <v>198</v>
      </c>
      <c r="J17" s="2" t="s">
        <v>1722</v>
      </c>
      <c r="K17" s="6">
        <v>23.54</v>
      </c>
      <c r="L17" s="6">
        <f>LANÇAMENTO[[#This Row],[VALOR UNITARIO]]*LANÇAMENTO[[#This Row],[QTDADE]]</f>
        <v>23.54</v>
      </c>
      <c r="M17" s="4">
        <v>45873</v>
      </c>
      <c r="N17" s="33" t="str">
        <f>TEXT(LANÇAMENTO[[#This Row],[DATA PEDIDO]],"MMM")&amp;"-"&amp;TEXT(M17,"AAAA")</f>
        <v>ago-2025</v>
      </c>
      <c r="O17" s="5" t="s">
        <v>1715</v>
      </c>
      <c r="P17" s="5" t="s">
        <v>30</v>
      </c>
      <c r="Q17" s="3" t="s">
        <v>1705</v>
      </c>
      <c r="R17" s="3">
        <v>1</v>
      </c>
      <c r="S17" s="4">
        <f>IF(LANÇAMENTO[[#This Row],[DATA PEDIDO]]="","",LANÇAMENTO[[#This Row],[DATA PEDIDO]]+LANÇAMENTO[[#This Row],[PRAZO]])</f>
        <v>45874</v>
      </c>
      <c r="T17" s="8" t="str">
        <f>IF(LANÇAMENTO[[#This Row],[OBRA COM MATERIAL]]="OK","ENTREGUE",IF(LANÇAMENTO[[#This Row],[PRAZO]]="","",LANÇAMENTO[[#This Row],[PREVISÃO ENTREGA OBRA]]-$E$1))</f>
        <v>ENTREGUE</v>
      </c>
      <c r="U17" s="3" t="s">
        <v>129</v>
      </c>
      <c r="V17" s="3"/>
    </row>
    <row r="18" spans="1:22" x14ac:dyDescent="0.25">
      <c r="A18" s="4">
        <v>45873</v>
      </c>
      <c r="B18" s="2" t="s">
        <v>1729</v>
      </c>
      <c r="C18" s="123" t="s">
        <v>551</v>
      </c>
      <c r="D18" s="2" t="s">
        <v>21</v>
      </c>
      <c r="E18" s="2" t="s">
        <v>1723</v>
      </c>
      <c r="F18" s="3">
        <v>1</v>
      </c>
      <c r="G18" s="3" t="s">
        <v>65</v>
      </c>
      <c r="H18" s="5" t="s">
        <v>1728</v>
      </c>
      <c r="I18" s="136" t="s">
        <v>198</v>
      </c>
      <c r="J18" s="2" t="s">
        <v>1723</v>
      </c>
      <c r="K18" s="6">
        <v>8.98</v>
      </c>
      <c r="L18" s="6">
        <f>LANÇAMENTO[[#This Row],[VALOR UNITARIO]]*LANÇAMENTO[[#This Row],[QTDADE]]</f>
        <v>8.98</v>
      </c>
      <c r="M18" s="4">
        <v>45873</v>
      </c>
      <c r="N18" s="33" t="str">
        <f>TEXT(LANÇAMENTO[[#This Row],[DATA PEDIDO]],"MMM")&amp;"-"&amp;TEXT(M18,"AAAA")</f>
        <v>ago-2025</v>
      </c>
      <c r="O18" s="5" t="s">
        <v>1715</v>
      </c>
      <c r="P18" s="5" t="s">
        <v>30</v>
      </c>
      <c r="Q18" s="3" t="s">
        <v>1705</v>
      </c>
      <c r="R18" s="3">
        <v>1</v>
      </c>
      <c r="S18" s="4">
        <f>IF(LANÇAMENTO[[#This Row],[DATA PEDIDO]]="","",LANÇAMENTO[[#This Row],[DATA PEDIDO]]+LANÇAMENTO[[#This Row],[PRAZO]])</f>
        <v>45874</v>
      </c>
      <c r="T18" s="8" t="str">
        <f>IF(LANÇAMENTO[[#This Row],[OBRA COM MATERIAL]]="OK","ENTREGUE",IF(LANÇAMENTO[[#This Row],[PRAZO]]="","",LANÇAMENTO[[#This Row],[PREVISÃO ENTREGA OBRA]]-$E$1))</f>
        <v>ENTREGUE</v>
      </c>
      <c r="U18" s="3" t="s">
        <v>129</v>
      </c>
      <c r="V18" s="3"/>
    </row>
    <row r="19" spans="1:22" x14ac:dyDescent="0.25">
      <c r="A19" s="4">
        <v>45873</v>
      </c>
      <c r="B19" s="2" t="s">
        <v>1729</v>
      </c>
      <c r="C19" s="123" t="s">
        <v>551</v>
      </c>
      <c r="D19" s="2" t="s">
        <v>21</v>
      </c>
      <c r="E19" s="2" t="s">
        <v>1724</v>
      </c>
      <c r="F19" s="3">
        <v>3</v>
      </c>
      <c r="G19" s="3" t="s">
        <v>65</v>
      </c>
      <c r="H19" s="5" t="s">
        <v>1728</v>
      </c>
      <c r="I19" s="136" t="s">
        <v>198</v>
      </c>
      <c r="J19" s="2" t="s">
        <v>1724</v>
      </c>
      <c r="K19" s="6">
        <v>0.73</v>
      </c>
      <c r="L19" s="6">
        <f>LANÇAMENTO[[#This Row],[VALOR UNITARIO]]*LANÇAMENTO[[#This Row],[QTDADE]]</f>
        <v>2.19</v>
      </c>
      <c r="M19" s="4">
        <v>45873</v>
      </c>
      <c r="N19" s="33" t="str">
        <f>TEXT(LANÇAMENTO[[#This Row],[DATA PEDIDO]],"MMM")&amp;"-"&amp;TEXT(M19,"AAAA")</f>
        <v>ago-2025</v>
      </c>
      <c r="O19" s="5" t="s">
        <v>1715</v>
      </c>
      <c r="P19" s="5" t="s">
        <v>30</v>
      </c>
      <c r="Q19" s="3" t="s">
        <v>1705</v>
      </c>
      <c r="R19" s="3">
        <v>1</v>
      </c>
      <c r="S19" s="4">
        <f>IF(LANÇAMENTO[[#This Row],[DATA PEDIDO]]="","",LANÇAMENTO[[#This Row],[DATA PEDIDO]]+LANÇAMENTO[[#This Row],[PRAZO]])</f>
        <v>45874</v>
      </c>
      <c r="T19" s="8" t="str">
        <f>IF(LANÇAMENTO[[#This Row],[OBRA COM MATERIAL]]="OK","ENTREGUE",IF(LANÇAMENTO[[#This Row],[PRAZO]]="","",LANÇAMENTO[[#This Row],[PREVISÃO ENTREGA OBRA]]-$E$1))</f>
        <v>ENTREGUE</v>
      </c>
      <c r="U19" s="3" t="s">
        <v>129</v>
      </c>
      <c r="V19" s="3"/>
    </row>
    <row r="20" spans="1:22" x14ac:dyDescent="0.25">
      <c r="A20" s="4">
        <v>45873</v>
      </c>
      <c r="B20" s="2" t="s">
        <v>1729</v>
      </c>
      <c r="C20" s="123" t="s">
        <v>551</v>
      </c>
      <c r="D20" s="2" t="s">
        <v>21</v>
      </c>
      <c r="E20" s="2" t="s">
        <v>1725</v>
      </c>
      <c r="F20" s="3">
        <v>6</v>
      </c>
      <c r="G20" s="3" t="s">
        <v>65</v>
      </c>
      <c r="H20" s="5" t="s">
        <v>1728</v>
      </c>
      <c r="I20" s="136" t="s">
        <v>198</v>
      </c>
      <c r="J20" s="2" t="s">
        <v>1725</v>
      </c>
      <c r="K20" s="6">
        <v>0.53</v>
      </c>
      <c r="L20" s="6">
        <f>LANÇAMENTO[[#This Row],[VALOR UNITARIO]]*LANÇAMENTO[[#This Row],[QTDADE]]</f>
        <v>3.18</v>
      </c>
      <c r="M20" s="4">
        <v>45873</v>
      </c>
      <c r="N20" s="33" t="str">
        <f>TEXT(LANÇAMENTO[[#This Row],[DATA PEDIDO]],"MMM")&amp;"-"&amp;TEXT(M20,"AAAA")</f>
        <v>ago-2025</v>
      </c>
      <c r="O20" s="5" t="s">
        <v>1715</v>
      </c>
      <c r="P20" s="5" t="s">
        <v>30</v>
      </c>
      <c r="Q20" s="3" t="s">
        <v>1705</v>
      </c>
      <c r="R20" s="3">
        <v>1</v>
      </c>
      <c r="S20" s="4">
        <f>IF(LANÇAMENTO[[#This Row],[DATA PEDIDO]]="","",LANÇAMENTO[[#This Row],[DATA PEDIDO]]+LANÇAMENTO[[#This Row],[PRAZO]])</f>
        <v>45874</v>
      </c>
      <c r="T20" s="8" t="str">
        <f>IF(LANÇAMENTO[[#This Row],[OBRA COM MATERIAL]]="OK","ENTREGUE",IF(LANÇAMENTO[[#This Row],[PRAZO]]="","",LANÇAMENTO[[#This Row],[PREVISÃO ENTREGA OBRA]]-$E$1))</f>
        <v>ENTREGUE</v>
      </c>
      <c r="U20" s="3" t="s">
        <v>129</v>
      </c>
      <c r="V20" s="3"/>
    </row>
    <row r="21" spans="1:22" x14ac:dyDescent="0.25">
      <c r="A21" s="4">
        <v>45873</v>
      </c>
      <c r="B21" s="2" t="s">
        <v>1729</v>
      </c>
      <c r="C21" s="123" t="s">
        <v>551</v>
      </c>
      <c r="D21" s="2" t="s">
        <v>21</v>
      </c>
      <c r="E21" s="2" t="s">
        <v>1726</v>
      </c>
      <c r="F21" s="3">
        <v>4</v>
      </c>
      <c r="G21" s="3" t="s">
        <v>65</v>
      </c>
      <c r="H21" s="5" t="s">
        <v>1728</v>
      </c>
      <c r="I21" s="136" t="s">
        <v>198</v>
      </c>
      <c r="J21" s="2" t="s">
        <v>1726</v>
      </c>
      <c r="K21" s="6">
        <v>5.26</v>
      </c>
      <c r="L21" s="6">
        <f>LANÇAMENTO[[#This Row],[VALOR UNITARIO]]*LANÇAMENTO[[#This Row],[QTDADE]]</f>
        <v>21.04</v>
      </c>
      <c r="M21" s="4">
        <v>45873</v>
      </c>
      <c r="N21" s="33" t="str">
        <f>TEXT(LANÇAMENTO[[#This Row],[DATA PEDIDO]],"MMM")&amp;"-"&amp;TEXT(M21,"AAAA")</f>
        <v>ago-2025</v>
      </c>
      <c r="O21" s="5" t="s">
        <v>1715</v>
      </c>
      <c r="P21" s="5" t="s">
        <v>30</v>
      </c>
      <c r="Q21" s="3" t="s">
        <v>1705</v>
      </c>
      <c r="R21" s="3">
        <v>1</v>
      </c>
      <c r="S21" s="4">
        <f>IF(LANÇAMENTO[[#This Row],[DATA PEDIDO]]="","",LANÇAMENTO[[#This Row],[DATA PEDIDO]]+LANÇAMENTO[[#This Row],[PRAZO]])</f>
        <v>45874</v>
      </c>
      <c r="T21" s="8" t="str">
        <f>IF(LANÇAMENTO[[#This Row],[OBRA COM MATERIAL]]="OK","ENTREGUE",IF(LANÇAMENTO[[#This Row],[PRAZO]]="","",LANÇAMENTO[[#This Row],[PREVISÃO ENTREGA OBRA]]-$E$1))</f>
        <v>ENTREGUE</v>
      </c>
      <c r="U21" s="3" t="s">
        <v>129</v>
      </c>
      <c r="V21" s="3"/>
    </row>
    <row r="22" spans="1:22" x14ac:dyDescent="0.25">
      <c r="A22" s="4">
        <v>45873</v>
      </c>
      <c r="B22" s="2" t="s">
        <v>1729</v>
      </c>
      <c r="C22" s="123" t="s">
        <v>551</v>
      </c>
      <c r="D22" s="2" t="s">
        <v>21</v>
      </c>
      <c r="E22" s="2" t="s">
        <v>1727</v>
      </c>
      <c r="F22" s="3">
        <v>1</v>
      </c>
      <c r="G22" s="3" t="s">
        <v>65</v>
      </c>
      <c r="H22" s="5" t="s">
        <v>1728</v>
      </c>
      <c r="I22" s="136" t="s">
        <v>198</v>
      </c>
      <c r="J22" s="2" t="s">
        <v>1727</v>
      </c>
      <c r="K22" s="6">
        <v>16.149999999999999</v>
      </c>
      <c r="L22" s="6">
        <f>LANÇAMENTO[[#This Row],[VALOR UNITARIO]]*LANÇAMENTO[[#This Row],[QTDADE]]</f>
        <v>16.149999999999999</v>
      </c>
      <c r="M22" s="4">
        <v>45873</v>
      </c>
      <c r="N22" s="33" t="str">
        <f>TEXT(LANÇAMENTO[[#This Row],[DATA PEDIDO]],"MMM")&amp;"-"&amp;TEXT(M22,"AAAA")</f>
        <v>ago-2025</v>
      </c>
      <c r="O22" s="5" t="s">
        <v>1715</v>
      </c>
      <c r="P22" s="5" t="s">
        <v>30</v>
      </c>
      <c r="Q22" s="3" t="s">
        <v>1705</v>
      </c>
      <c r="R22" s="3">
        <v>1</v>
      </c>
      <c r="S22" s="4">
        <f>IF(LANÇAMENTO[[#This Row],[DATA PEDIDO]]="","",LANÇAMENTO[[#This Row],[DATA PEDIDO]]+LANÇAMENTO[[#This Row],[PRAZO]])</f>
        <v>45874</v>
      </c>
      <c r="T22" s="8" t="str">
        <f>IF(LANÇAMENTO[[#This Row],[OBRA COM MATERIAL]]="OK","ENTREGUE",IF(LANÇAMENTO[[#This Row],[PRAZO]]="","",LANÇAMENTO[[#This Row],[PREVISÃO ENTREGA OBRA]]-$E$1))</f>
        <v>ENTREGUE</v>
      </c>
      <c r="U22" s="3" t="s">
        <v>129</v>
      </c>
      <c r="V22" s="3"/>
    </row>
    <row r="23" spans="1:22" x14ac:dyDescent="0.25">
      <c r="A23" s="4">
        <v>45870</v>
      </c>
      <c r="B23" s="2" t="s">
        <v>1741</v>
      </c>
      <c r="C23" s="123" t="s">
        <v>1234</v>
      </c>
      <c r="D23" s="2" t="s">
        <v>104</v>
      </c>
      <c r="E23" s="2" t="s">
        <v>1753</v>
      </c>
      <c r="F23" s="3"/>
      <c r="H23" s="5"/>
      <c r="I23" s="136"/>
      <c r="K23" s="6"/>
      <c r="L23" s="6">
        <f>LANÇAMENTO[[#This Row],[VALOR UNITARIO]]*LANÇAMENTO[[#This Row],[QTDADE]]</f>
        <v>0</v>
      </c>
      <c r="N23" s="33" t="str">
        <f>TEXT(LANÇAMENTO[[#This Row],[DATA PEDIDO]],"MMM")&amp;"-"&amp;TEXT(M23,"AAAA")</f>
        <v>jan-1900</v>
      </c>
      <c r="O23" s="5"/>
      <c r="P23" s="5"/>
      <c r="Q23" s="3"/>
      <c r="S23" s="4" t="str">
        <f>IF(LANÇAMENTO[[#This Row],[DATA PEDIDO]]="","",LANÇAMENTO[[#This Row],[DATA PEDIDO]]+LANÇAMENTO[[#This Row],[PRAZO]])</f>
        <v/>
      </c>
      <c r="T23" s="8" t="str">
        <f>IF(LANÇAMENTO[[#This Row],[OBRA COM MATERIAL]]="OK","ENTREGUE",IF(LANÇAMENTO[[#This Row],[PRAZO]]="","",LANÇAMENTO[[#This Row],[PREVISÃO ENTREGA OBRA]]-$E$1))</f>
        <v>ENTREGUE</v>
      </c>
      <c r="U23" s="3" t="s">
        <v>129</v>
      </c>
      <c r="V23" s="3"/>
    </row>
    <row r="24" spans="1:22" x14ac:dyDescent="0.25">
      <c r="A24" s="4">
        <v>45873</v>
      </c>
      <c r="B24" s="2" t="s">
        <v>1754</v>
      </c>
      <c r="C24" s="123" t="s">
        <v>549</v>
      </c>
      <c r="D24" s="2" t="s">
        <v>17</v>
      </c>
      <c r="E24" s="2" t="s">
        <v>1758</v>
      </c>
      <c r="F24" s="3">
        <v>6</v>
      </c>
      <c r="G24" s="3" t="s">
        <v>65</v>
      </c>
      <c r="H24" s="5" t="s">
        <v>1761</v>
      </c>
      <c r="I24" s="136" t="s">
        <v>260</v>
      </c>
      <c r="J24" s="2" t="s">
        <v>1758</v>
      </c>
      <c r="K24" s="6">
        <v>18.399999999999999</v>
      </c>
      <c r="L24" s="6">
        <f>LANÇAMENTO[[#This Row],[VALOR UNITARIO]]*LANÇAMENTO[[#This Row],[QTDADE]]</f>
        <v>110.39999999999999</v>
      </c>
      <c r="M24" s="4">
        <v>45873</v>
      </c>
      <c r="N24" s="33" t="str">
        <f>TEXT(LANÇAMENTO[[#This Row],[DATA PEDIDO]],"MMM")&amp;"-"&amp;TEXT(M24,"AAAA")</f>
        <v>ago-2025</v>
      </c>
      <c r="O24" s="5" t="s">
        <v>1715</v>
      </c>
      <c r="P24" s="5" t="s">
        <v>30</v>
      </c>
      <c r="Q24" s="3" t="s">
        <v>12</v>
      </c>
      <c r="R24" s="3">
        <v>0</v>
      </c>
      <c r="S24" s="4">
        <f>IF(LANÇAMENTO[[#This Row],[DATA PEDIDO]]="","",LANÇAMENTO[[#This Row],[DATA PEDIDO]]+LANÇAMENTO[[#This Row],[PRAZO]])</f>
        <v>45873</v>
      </c>
      <c r="T24" s="8" t="str">
        <f>IF(LANÇAMENTO[[#This Row],[OBRA COM MATERIAL]]="OK","ENTREGUE",IF(LANÇAMENTO[[#This Row],[PRAZO]]="","",LANÇAMENTO[[#This Row],[PREVISÃO ENTREGA OBRA]]-$E$1))</f>
        <v>ENTREGUE</v>
      </c>
      <c r="U24" s="3" t="s">
        <v>129</v>
      </c>
      <c r="V24" s="3"/>
    </row>
    <row r="25" spans="1:22" x14ac:dyDescent="0.25">
      <c r="A25" s="4">
        <v>45873</v>
      </c>
      <c r="B25" s="2" t="s">
        <v>1754</v>
      </c>
      <c r="C25" s="123" t="s">
        <v>549</v>
      </c>
      <c r="D25" s="2" t="s">
        <v>17</v>
      </c>
      <c r="E25" s="2" t="s">
        <v>1759</v>
      </c>
      <c r="F25" s="3">
        <v>6</v>
      </c>
      <c r="G25" s="3" t="s">
        <v>65</v>
      </c>
      <c r="H25" s="5" t="s">
        <v>1761</v>
      </c>
      <c r="I25" s="136" t="s">
        <v>260</v>
      </c>
      <c r="J25" s="2" t="s">
        <v>1759</v>
      </c>
      <c r="K25" s="6">
        <v>14.6</v>
      </c>
      <c r="L25" s="6">
        <f>LANÇAMENTO[[#This Row],[VALOR UNITARIO]]*LANÇAMENTO[[#This Row],[QTDADE]]</f>
        <v>87.6</v>
      </c>
      <c r="M25" s="4">
        <v>45873</v>
      </c>
      <c r="N25" s="33" t="str">
        <f>TEXT(LANÇAMENTO[[#This Row],[DATA PEDIDO]],"MMM")&amp;"-"&amp;TEXT(M25,"AAAA")</f>
        <v>ago-2025</v>
      </c>
      <c r="O25" s="5" t="s">
        <v>1715</v>
      </c>
      <c r="P25" s="5" t="s">
        <v>30</v>
      </c>
      <c r="Q25" s="3" t="s">
        <v>12</v>
      </c>
      <c r="R25" s="3">
        <v>0</v>
      </c>
      <c r="S25" s="4">
        <f>IF(LANÇAMENTO[[#This Row],[DATA PEDIDO]]="","",LANÇAMENTO[[#This Row],[DATA PEDIDO]]+LANÇAMENTO[[#This Row],[PRAZO]])</f>
        <v>45873</v>
      </c>
      <c r="T25" s="8" t="str">
        <f>IF(LANÇAMENTO[[#This Row],[OBRA COM MATERIAL]]="OK","ENTREGUE",IF(LANÇAMENTO[[#This Row],[PRAZO]]="","",LANÇAMENTO[[#This Row],[PREVISÃO ENTREGA OBRA]]-$E$1))</f>
        <v>ENTREGUE</v>
      </c>
      <c r="U25" s="3" t="s">
        <v>129</v>
      </c>
      <c r="V25" s="3"/>
    </row>
    <row r="26" spans="1:22" x14ac:dyDescent="0.25">
      <c r="A26" s="4">
        <v>45873</v>
      </c>
      <c r="B26" s="2" t="s">
        <v>1754</v>
      </c>
      <c r="C26" s="123" t="s">
        <v>549</v>
      </c>
      <c r="D26" s="2" t="s">
        <v>17</v>
      </c>
      <c r="E26" s="2" t="s">
        <v>1760</v>
      </c>
      <c r="F26" s="3">
        <v>6</v>
      </c>
      <c r="G26" s="3" t="s">
        <v>65</v>
      </c>
      <c r="H26" s="5" t="s">
        <v>1761</v>
      </c>
      <c r="I26" s="136" t="s">
        <v>260</v>
      </c>
      <c r="J26" s="2" t="s">
        <v>1760</v>
      </c>
      <c r="K26" s="6">
        <v>84</v>
      </c>
      <c r="L26" s="6">
        <f>LANÇAMENTO[[#This Row],[VALOR UNITARIO]]*LANÇAMENTO[[#This Row],[QTDADE]]</f>
        <v>504</v>
      </c>
      <c r="M26" s="4">
        <v>45873</v>
      </c>
      <c r="N26" s="33" t="str">
        <f>TEXT(LANÇAMENTO[[#This Row],[DATA PEDIDO]],"MMM")&amp;"-"&amp;TEXT(M26,"AAAA")</f>
        <v>ago-2025</v>
      </c>
      <c r="O26" s="5" t="s">
        <v>1715</v>
      </c>
      <c r="P26" s="5" t="s">
        <v>30</v>
      </c>
      <c r="Q26" s="3" t="s">
        <v>12</v>
      </c>
      <c r="R26" s="3">
        <v>0</v>
      </c>
      <c r="S26" s="4">
        <f>IF(LANÇAMENTO[[#This Row],[DATA PEDIDO]]="","",LANÇAMENTO[[#This Row],[DATA PEDIDO]]+LANÇAMENTO[[#This Row],[PRAZO]])</f>
        <v>45873</v>
      </c>
      <c r="T26" s="8" t="str">
        <f>IF(LANÇAMENTO[[#This Row],[OBRA COM MATERIAL]]="OK","ENTREGUE",IF(LANÇAMENTO[[#This Row],[PRAZO]]="","",LANÇAMENTO[[#This Row],[PREVISÃO ENTREGA OBRA]]-$E$1))</f>
        <v>ENTREGUE</v>
      </c>
      <c r="U26" s="3" t="s">
        <v>129</v>
      </c>
      <c r="V26" s="3"/>
    </row>
    <row r="27" spans="1:22" x14ac:dyDescent="0.25">
      <c r="A27" s="4">
        <v>45873</v>
      </c>
      <c r="B27" s="2" t="s">
        <v>1729</v>
      </c>
      <c r="C27" s="123" t="s">
        <v>551</v>
      </c>
      <c r="D27" s="2" t="s">
        <v>27</v>
      </c>
      <c r="E27" s="2" t="s">
        <v>1763</v>
      </c>
      <c r="F27" s="3">
        <v>2</v>
      </c>
      <c r="G27" s="3" t="s">
        <v>65</v>
      </c>
      <c r="H27" s="5" t="s">
        <v>1776</v>
      </c>
      <c r="I27" s="136" t="s">
        <v>1764</v>
      </c>
      <c r="J27" s="2" t="s">
        <v>1690</v>
      </c>
      <c r="K27" s="6">
        <v>200</v>
      </c>
      <c r="L27" s="6">
        <f>LANÇAMENTO[[#This Row],[VALOR UNITARIO]]*LANÇAMENTO[[#This Row],[QTDADE]]</f>
        <v>400</v>
      </c>
      <c r="M27" s="4">
        <v>45873</v>
      </c>
      <c r="N27" s="33" t="str">
        <f>TEXT(LANÇAMENTO[[#This Row],[DATA PEDIDO]],"MMM")&amp;"-"&amp;TEXT(M27,"AAAA")</f>
        <v>ago-2025</v>
      </c>
      <c r="O27" s="5" t="s">
        <v>1692</v>
      </c>
      <c r="P27" s="5" t="s">
        <v>30</v>
      </c>
      <c r="Q27" s="3" t="s">
        <v>12</v>
      </c>
      <c r="R27" s="3">
        <v>0</v>
      </c>
      <c r="S27" s="4">
        <f>IF(LANÇAMENTO[[#This Row],[DATA PEDIDO]]="","",LANÇAMENTO[[#This Row],[DATA PEDIDO]]+LANÇAMENTO[[#This Row],[PRAZO]])</f>
        <v>45873</v>
      </c>
      <c r="T27" s="8" t="str">
        <f>IF(LANÇAMENTO[[#This Row],[OBRA COM MATERIAL]]="OK","ENTREGUE",IF(LANÇAMENTO[[#This Row],[PRAZO]]="","",LANÇAMENTO[[#This Row],[PREVISÃO ENTREGA OBRA]]-$E$1))</f>
        <v>ENTREGUE</v>
      </c>
      <c r="U27" s="3" t="s">
        <v>129</v>
      </c>
      <c r="V27" s="3"/>
    </row>
    <row r="28" spans="1:22" x14ac:dyDescent="0.25">
      <c r="A28" s="4">
        <v>45873</v>
      </c>
      <c r="B28" s="2" t="s">
        <v>1772</v>
      </c>
      <c r="C28" s="123" t="s">
        <v>1234</v>
      </c>
      <c r="D28" s="2" t="s">
        <v>27</v>
      </c>
      <c r="E28" s="2" t="s">
        <v>1775</v>
      </c>
      <c r="F28" s="3">
        <v>1</v>
      </c>
      <c r="G28" s="3" t="s">
        <v>65</v>
      </c>
      <c r="H28" s="5" t="s">
        <v>1777</v>
      </c>
      <c r="I28" s="136" t="s">
        <v>1769</v>
      </c>
      <c r="J28" s="2" t="s">
        <v>1775</v>
      </c>
      <c r="K28" s="6">
        <v>280</v>
      </c>
      <c r="L28" s="6">
        <f>LANÇAMENTO[[#This Row],[VALOR UNITARIO]]*LANÇAMENTO[[#This Row],[QTDADE]]</f>
        <v>280</v>
      </c>
      <c r="M28" s="4">
        <v>45873</v>
      </c>
      <c r="N28" s="33" t="str">
        <f>TEXT(LANÇAMENTO[[#This Row],[DATA PEDIDO]],"MMM")&amp;"-"&amp;TEXT(M28,"AAAA")</f>
        <v>ago-2025</v>
      </c>
      <c r="O28" s="5" t="s">
        <v>1778</v>
      </c>
      <c r="P28" s="5" t="s">
        <v>30</v>
      </c>
      <c r="Q28" s="3" t="s">
        <v>12</v>
      </c>
      <c r="R28" s="3">
        <v>1</v>
      </c>
      <c r="S28" s="4">
        <f>IF(LANÇAMENTO[[#This Row],[DATA PEDIDO]]="","",LANÇAMENTO[[#This Row],[DATA PEDIDO]]+LANÇAMENTO[[#This Row],[PRAZO]])</f>
        <v>45874</v>
      </c>
      <c r="T28" s="8" t="str">
        <f>IF(LANÇAMENTO[[#This Row],[OBRA COM MATERIAL]]="OK","ENTREGUE",IF(LANÇAMENTO[[#This Row],[PRAZO]]="","",LANÇAMENTO[[#This Row],[PREVISÃO ENTREGA OBRA]]-$E$1))</f>
        <v>ENTREGUE</v>
      </c>
      <c r="U28" s="3" t="s">
        <v>129</v>
      </c>
      <c r="V28" s="3"/>
    </row>
    <row r="29" spans="1:22" x14ac:dyDescent="0.25">
      <c r="A29" s="4">
        <v>45873</v>
      </c>
      <c r="B29" s="2" t="s">
        <v>1790</v>
      </c>
      <c r="C29" s="123" t="s">
        <v>1234</v>
      </c>
      <c r="D29" s="2" t="s">
        <v>104</v>
      </c>
      <c r="E29" s="2" t="s">
        <v>1798</v>
      </c>
      <c r="F29" s="3">
        <v>1</v>
      </c>
      <c r="G29" s="3" t="s">
        <v>65</v>
      </c>
      <c r="H29" s="5" t="s">
        <v>1799</v>
      </c>
      <c r="I29" s="136" t="s">
        <v>1786</v>
      </c>
      <c r="J29" s="2" t="s">
        <v>1798</v>
      </c>
      <c r="K29" s="6">
        <v>850</v>
      </c>
      <c r="L29" s="6">
        <f>LANÇAMENTO[[#This Row],[VALOR UNITARIO]]*LANÇAMENTO[[#This Row],[QTDADE]]</f>
        <v>850</v>
      </c>
      <c r="M29" s="4">
        <v>45873</v>
      </c>
      <c r="N29" s="33" t="str">
        <f>TEXT(LANÇAMENTO[[#This Row],[DATA PEDIDO]],"MMM")&amp;"-"&amp;TEXT(M29,"AAAA")</f>
        <v>ago-2025</v>
      </c>
      <c r="O29" s="5" t="s">
        <v>1800</v>
      </c>
      <c r="P29" s="5" t="s">
        <v>192</v>
      </c>
      <c r="Q29" s="3" t="s">
        <v>12</v>
      </c>
      <c r="R29" s="3">
        <v>2</v>
      </c>
      <c r="S29" s="4">
        <f>IF(LANÇAMENTO[[#This Row],[DATA PEDIDO]]="","",LANÇAMENTO[[#This Row],[DATA PEDIDO]]+LANÇAMENTO[[#This Row],[PRAZO]])</f>
        <v>45875</v>
      </c>
      <c r="T29" s="8" t="str">
        <f>IF(LANÇAMENTO[[#This Row],[OBRA COM MATERIAL]]="OK","ENTREGUE",IF(LANÇAMENTO[[#This Row],[PRAZO]]="","",LANÇAMENTO[[#This Row],[PREVISÃO ENTREGA OBRA]]-$E$1))</f>
        <v>ENTREGUE</v>
      </c>
      <c r="U29" s="3" t="s">
        <v>129</v>
      </c>
      <c r="V29" s="3"/>
    </row>
    <row r="30" spans="1:22" x14ac:dyDescent="0.25">
      <c r="A30" s="4">
        <v>45874</v>
      </c>
      <c r="B30" s="2" t="s">
        <v>1802</v>
      </c>
      <c r="C30" s="123" t="s">
        <v>1234</v>
      </c>
      <c r="D30" s="2" t="s">
        <v>107</v>
      </c>
      <c r="E30" s="2" t="s">
        <v>1806</v>
      </c>
      <c r="F30" s="3">
        <v>100</v>
      </c>
      <c r="G30" s="3" t="s">
        <v>114</v>
      </c>
      <c r="H30" s="5" t="s">
        <v>1812</v>
      </c>
      <c r="I30" s="136" t="s">
        <v>615</v>
      </c>
      <c r="J30" s="2" t="s">
        <v>1806</v>
      </c>
      <c r="K30" s="6">
        <v>21.51</v>
      </c>
      <c r="L30" s="6">
        <f>LANÇAMENTO[[#This Row],[VALOR UNITARIO]]*LANÇAMENTO[[#This Row],[QTDADE]]</f>
        <v>2151</v>
      </c>
      <c r="M30" s="4">
        <v>45874</v>
      </c>
      <c r="N30" s="33" t="str">
        <f>TEXT(LANÇAMENTO[[#This Row],[DATA PEDIDO]],"MMM")&amp;"-"&amp;TEXT(M30,"AAAA")</f>
        <v>ago-2025</v>
      </c>
      <c r="O30" s="5" t="s">
        <v>1813</v>
      </c>
      <c r="P30" s="5" t="s">
        <v>30</v>
      </c>
      <c r="Q30" s="3" t="s">
        <v>12</v>
      </c>
      <c r="R30" s="3">
        <v>3</v>
      </c>
      <c r="S30" s="4">
        <f>IF(LANÇAMENTO[[#This Row],[DATA PEDIDO]]="","",LANÇAMENTO[[#This Row],[DATA PEDIDO]]+LANÇAMENTO[[#This Row],[PRAZO]])</f>
        <v>45877</v>
      </c>
      <c r="T30" s="8" t="str">
        <f>IF(LANÇAMENTO[[#This Row],[OBRA COM MATERIAL]]="OK","ENTREGUE",IF(LANÇAMENTO[[#This Row],[PRAZO]]="","",LANÇAMENTO[[#This Row],[PREVISÃO ENTREGA OBRA]]-$E$1))</f>
        <v>ENTREGUE</v>
      </c>
      <c r="U30" s="3" t="s">
        <v>129</v>
      </c>
      <c r="V30" s="3"/>
    </row>
    <row r="31" spans="1:22" x14ac:dyDescent="0.25">
      <c r="A31" s="4">
        <v>45874</v>
      </c>
      <c r="B31" s="2" t="s">
        <v>1802</v>
      </c>
      <c r="C31" s="123" t="s">
        <v>1234</v>
      </c>
      <c r="D31" s="2" t="s">
        <v>107</v>
      </c>
      <c r="E31" s="2" t="s">
        <v>1807</v>
      </c>
      <c r="F31" s="3">
        <v>200.1</v>
      </c>
      <c r="G31" s="3" t="s">
        <v>72</v>
      </c>
      <c r="H31" s="5" t="s">
        <v>1812</v>
      </c>
      <c r="I31" s="136" t="s">
        <v>615</v>
      </c>
      <c r="J31" s="2" t="s">
        <v>1807</v>
      </c>
      <c r="K31" s="6">
        <v>53.91</v>
      </c>
      <c r="L31" s="6">
        <f>LANÇAMENTO[[#This Row],[VALOR UNITARIO]]*LANÇAMENTO[[#This Row],[QTDADE]]</f>
        <v>10787.391</v>
      </c>
      <c r="M31" s="4">
        <v>45874</v>
      </c>
      <c r="N31" s="33" t="str">
        <f>TEXT(LANÇAMENTO[[#This Row],[DATA PEDIDO]],"MMM")&amp;"-"&amp;TEXT(M31,"AAAA")</f>
        <v>ago-2025</v>
      </c>
      <c r="O31" s="5" t="s">
        <v>1813</v>
      </c>
      <c r="P31" s="5" t="s">
        <v>30</v>
      </c>
      <c r="Q31" s="3" t="s">
        <v>12</v>
      </c>
      <c r="R31" s="3">
        <v>3</v>
      </c>
      <c r="S31" s="4">
        <f>IF(LANÇAMENTO[[#This Row],[DATA PEDIDO]]="","",LANÇAMENTO[[#This Row],[DATA PEDIDO]]+LANÇAMENTO[[#This Row],[PRAZO]])</f>
        <v>45877</v>
      </c>
      <c r="T31" s="8" t="str">
        <f>IF(LANÇAMENTO[[#This Row],[OBRA COM MATERIAL]]="OK","ENTREGUE",IF(LANÇAMENTO[[#This Row],[PRAZO]]="","",LANÇAMENTO[[#This Row],[PREVISÃO ENTREGA OBRA]]-$E$1))</f>
        <v>ENTREGUE</v>
      </c>
      <c r="U31" s="3" t="s">
        <v>129</v>
      </c>
      <c r="V31" s="3"/>
    </row>
    <row r="32" spans="1:22" x14ac:dyDescent="0.25">
      <c r="A32" s="4">
        <v>45874</v>
      </c>
      <c r="B32" s="2" t="s">
        <v>1802</v>
      </c>
      <c r="C32" s="123" t="s">
        <v>1234</v>
      </c>
      <c r="D32" s="2" t="s">
        <v>107</v>
      </c>
      <c r="E32" s="2" t="s">
        <v>1808</v>
      </c>
      <c r="F32" s="3">
        <v>50</v>
      </c>
      <c r="G32" s="3" t="s">
        <v>114</v>
      </c>
      <c r="H32" s="5" t="s">
        <v>1812</v>
      </c>
      <c r="I32" s="136" t="s">
        <v>615</v>
      </c>
      <c r="J32" s="2" t="s">
        <v>1808</v>
      </c>
      <c r="K32" s="6">
        <v>15.26</v>
      </c>
      <c r="L32" s="6">
        <f>LANÇAMENTO[[#This Row],[VALOR UNITARIO]]*LANÇAMENTO[[#This Row],[QTDADE]]</f>
        <v>763</v>
      </c>
      <c r="M32" s="4">
        <v>45874</v>
      </c>
      <c r="N32" s="33" t="str">
        <f>TEXT(LANÇAMENTO[[#This Row],[DATA PEDIDO]],"MMM")&amp;"-"&amp;TEXT(M32,"AAAA")</f>
        <v>ago-2025</v>
      </c>
      <c r="O32" s="5" t="s">
        <v>1813</v>
      </c>
      <c r="P32" s="5" t="s">
        <v>30</v>
      </c>
      <c r="Q32" s="3" t="s">
        <v>12</v>
      </c>
      <c r="R32" s="3">
        <v>3</v>
      </c>
      <c r="S32" s="4">
        <f>IF(LANÇAMENTO[[#This Row],[DATA PEDIDO]]="","",LANÇAMENTO[[#This Row],[DATA PEDIDO]]+LANÇAMENTO[[#This Row],[PRAZO]])</f>
        <v>45877</v>
      </c>
      <c r="T32" s="8" t="str">
        <f>IF(LANÇAMENTO[[#This Row],[OBRA COM MATERIAL]]="OK","ENTREGUE",IF(LANÇAMENTO[[#This Row],[PRAZO]]="","",LANÇAMENTO[[#This Row],[PREVISÃO ENTREGA OBRA]]-$E$1))</f>
        <v>ENTREGUE</v>
      </c>
      <c r="U32" s="3" t="s">
        <v>129</v>
      </c>
      <c r="V32" s="3"/>
    </row>
    <row r="33" spans="1:22" x14ac:dyDescent="0.25">
      <c r="A33" s="4">
        <v>45874</v>
      </c>
      <c r="B33" s="2" t="s">
        <v>1802</v>
      </c>
      <c r="C33" s="123" t="s">
        <v>1234</v>
      </c>
      <c r="D33" s="2" t="s">
        <v>107</v>
      </c>
      <c r="E33" s="2" t="s">
        <v>1809</v>
      </c>
      <c r="F33" s="3">
        <v>8</v>
      </c>
      <c r="G33" s="3" t="s">
        <v>114</v>
      </c>
      <c r="H33" s="5" t="s">
        <v>1812</v>
      </c>
      <c r="I33" s="136" t="s">
        <v>615</v>
      </c>
      <c r="J33" s="2" t="s">
        <v>1809</v>
      </c>
      <c r="K33" s="6">
        <v>49.41</v>
      </c>
      <c r="L33" s="6">
        <f>LANÇAMENTO[[#This Row],[VALOR UNITARIO]]*LANÇAMENTO[[#This Row],[QTDADE]]</f>
        <v>395.28</v>
      </c>
      <c r="M33" s="4">
        <v>45874</v>
      </c>
      <c r="N33" s="33" t="str">
        <f>TEXT(LANÇAMENTO[[#This Row],[DATA PEDIDO]],"MMM")&amp;"-"&amp;TEXT(M33,"AAAA")</f>
        <v>ago-2025</v>
      </c>
      <c r="O33" s="5" t="s">
        <v>1813</v>
      </c>
      <c r="P33" s="5" t="s">
        <v>30</v>
      </c>
      <c r="Q33" s="3" t="s">
        <v>12</v>
      </c>
      <c r="R33" s="3">
        <v>3</v>
      </c>
      <c r="S33" s="4">
        <f>IF(LANÇAMENTO[[#This Row],[DATA PEDIDO]]="","",LANÇAMENTO[[#This Row],[DATA PEDIDO]]+LANÇAMENTO[[#This Row],[PRAZO]])</f>
        <v>45877</v>
      </c>
      <c r="T33" s="8" t="str">
        <f>IF(LANÇAMENTO[[#This Row],[OBRA COM MATERIAL]]="OK","ENTREGUE",IF(LANÇAMENTO[[#This Row],[PRAZO]]="","",LANÇAMENTO[[#This Row],[PREVISÃO ENTREGA OBRA]]-$E$1))</f>
        <v>ENTREGUE</v>
      </c>
      <c r="U33" s="3" t="s">
        <v>129</v>
      </c>
      <c r="V33" s="3"/>
    </row>
    <row r="34" spans="1:22" x14ac:dyDescent="0.25">
      <c r="A34" s="4">
        <v>45874</v>
      </c>
      <c r="B34" s="2" t="s">
        <v>1802</v>
      </c>
      <c r="C34" s="123" t="s">
        <v>1234</v>
      </c>
      <c r="D34" s="2" t="s">
        <v>107</v>
      </c>
      <c r="E34" s="2" t="s">
        <v>1810</v>
      </c>
      <c r="F34" s="3">
        <v>10</v>
      </c>
      <c r="G34" s="3" t="s">
        <v>114</v>
      </c>
      <c r="H34" s="5" t="s">
        <v>1812</v>
      </c>
      <c r="I34" s="136" t="s">
        <v>615</v>
      </c>
      <c r="J34" s="2" t="s">
        <v>1810</v>
      </c>
      <c r="K34" s="6">
        <v>49.41</v>
      </c>
      <c r="L34" s="6">
        <f>LANÇAMENTO[[#This Row],[VALOR UNITARIO]]*LANÇAMENTO[[#This Row],[QTDADE]]</f>
        <v>494.09999999999997</v>
      </c>
      <c r="M34" s="4">
        <v>45874</v>
      </c>
      <c r="N34" s="33" t="str">
        <f>TEXT(LANÇAMENTO[[#This Row],[DATA PEDIDO]],"MMM")&amp;"-"&amp;TEXT(M34,"AAAA")</f>
        <v>ago-2025</v>
      </c>
      <c r="O34" s="5" t="s">
        <v>1813</v>
      </c>
      <c r="P34" s="5" t="s">
        <v>30</v>
      </c>
      <c r="Q34" s="3" t="s">
        <v>12</v>
      </c>
      <c r="R34" s="3">
        <v>3</v>
      </c>
      <c r="S34" s="4">
        <f>IF(LANÇAMENTO[[#This Row],[DATA PEDIDO]]="","",LANÇAMENTO[[#This Row],[DATA PEDIDO]]+LANÇAMENTO[[#This Row],[PRAZO]])</f>
        <v>45877</v>
      </c>
      <c r="T34" s="8" t="str">
        <f>IF(LANÇAMENTO[[#This Row],[OBRA COM MATERIAL]]="OK","ENTREGUE",IF(LANÇAMENTO[[#This Row],[PRAZO]]="","",LANÇAMENTO[[#This Row],[PREVISÃO ENTREGA OBRA]]-$E$1))</f>
        <v>ENTREGUE</v>
      </c>
      <c r="U34" s="3" t="s">
        <v>129</v>
      </c>
      <c r="V34" s="3"/>
    </row>
    <row r="35" spans="1:22" x14ac:dyDescent="0.25">
      <c r="A35" s="4">
        <v>45874</v>
      </c>
      <c r="B35" s="2" t="s">
        <v>1802</v>
      </c>
      <c r="C35" s="123" t="s">
        <v>1234</v>
      </c>
      <c r="D35" s="2" t="s">
        <v>107</v>
      </c>
      <c r="E35" s="2" t="s">
        <v>1811</v>
      </c>
      <c r="F35" s="3">
        <v>360.36</v>
      </c>
      <c r="G35" s="3" t="s">
        <v>72</v>
      </c>
      <c r="H35" s="5" t="s">
        <v>1812</v>
      </c>
      <c r="I35" s="136" t="s">
        <v>615</v>
      </c>
      <c r="J35" s="2" t="s">
        <v>1811</v>
      </c>
      <c r="K35" s="6">
        <v>82.71</v>
      </c>
      <c r="L35" s="6">
        <f>LANÇAMENTO[[#This Row],[VALOR UNITARIO]]*LANÇAMENTO[[#This Row],[QTDADE]]</f>
        <v>29805.375599999999</v>
      </c>
      <c r="M35" s="4">
        <v>45874</v>
      </c>
      <c r="N35" s="33" t="str">
        <f>TEXT(LANÇAMENTO[[#This Row],[DATA PEDIDO]],"MMM")&amp;"-"&amp;TEXT(M35,"AAAA")</f>
        <v>ago-2025</v>
      </c>
      <c r="O35" s="5" t="s">
        <v>1813</v>
      </c>
      <c r="P35" s="5" t="s">
        <v>30</v>
      </c>
      <c r="Q35" s="3" t="s">
        <v>12</v>
      </c>
      <c r="R35" s="3">
        <v>3</v>
      </c>
      <c r="S35" s="4">
        <f>IF(LANÇAMENTO[[#This Row],[DATA PEDIDO]]="","",LANÇAMENTO[[#This Row],[DATA PEDIDO]]+LANÇAMENTO[[#This Row],[PRAZO]])</f>
        <v>45877</v>
      </c>
      <c r="T35" s="8" t="str">
        <f>IF(LANÇAMENTO[[#This Row],[OBRA COM MATERIAL]]="OK","ENTREGUE",IF(LANÇAMENTO[[#This Row],[PRAZO]]="","",LANÇAMENTO[[#This Row],[PREVISÃO ENTREGA OBRA]]-$E$1))</f>
        <v>ENTREGUE</v>
      </c>
      <c r="U35" s="3" t="s">
        <v>129</v>
      </c>
      <c r="V35" s="3"/>
    </row>
    <row r="36" spans="1:22" x14ac:dyDescent="0.25">
      <c r="A36" s="4">
        <v>45874</v>
      </c>
      <c r="B36" s="2" t="s">
        <v>1802</v>
      </c>
      <c r="C36" s="123" t="s">
        <v>1234</v>
      </c>
      <c r="D36" s="2" t="s">
        <v>107</v>
      </c>
      <c r="E36" s="2" t="s">
        <v>1814</v>
      </c>
      <c r="F36" s="3">
        <v>1</v>
      </c>
      <c r="G36" s="3" t="s">
        <v>65</v>
      </c>
      <c r="H36" s="5" t="s">
        <v>1812</v>
      </c>
      <c r="I36" s="136" t="s">
        <v>615</v>
      </c>
      <c r="J36" s="2" t="s">
        <v>1814</v>
      </c>
      <c r="K36" s="6">
        <v>3684.88</v>
      </c>
      <c r="L36" s="6">
        <f>LANÇAMENTO[[#This Row],[VALOR UNITARIO]]*LANÇAMENTO[[#This Row],[QTDADE]]</f>
        <v>3684.88</v>
      </c>
      <c r="M36" s="4">
        <v>45874</v>
      </c>
      <c r="N36" s="33" t="str">
        <f>TEXT(LANÇAMENTO[[#This Row],[DATA PEDIDO]],"MMM")&amp;"-"&amp;TEXT(M36,"AAAA")</f>
        <v>ago-2025</v>
      </c>
      <c r="O36" s="5" t="s">
        <v>1813</v>
      </c>
      <c r="P36" s="5" t="s">
        <v>30</v>
      </c>
      <c r="Q36" s="3" t="s">
        <v>12</v>
      </c>
      <c r="R36" s="3">
        <v>3</v>
      </c>
      <c r="S36" s="4">
        <f>IF(LANÇAMENTO[[#This Row],[DATA PEDIDO]]="","",LANÇAMENTO[[#This Row],[DATA PEDIDO]]+LANÇAMENTO[[#This Row],[PRAZO]])</f>
        <v>45877</v>
      </c>
      <c r="T36" s="8" t="str">
        <f>IF(LANÇAMENTO[[#This Row],[OBRA COM MATERIAL]]="OK","ENTREGUE",IF(LANÇAMENTO[[#This Row],[PRAZO]]="","",LANÇAMENTO[[#This Row],[PREVISÃO ENTREGA OBRA]]-$E$1))</f>
        <v>ENTREGUE</v>
      </c>
      <c r="U36" s="3" t="s">
        <v>129</v>
      </c>
      <c r="V36" s="3"/>
    </row>
    <row r="37" spans="1:22" x14ac:dyDescent="0.25">
      <c r="A37" s="4">
        <v>45874</v>
      </c>
      <c r="B37" s="2" t="s">
        <v>1802</v>
      </c>
      <c r="C37" s="123" t="s">
        <v>1234</v>
      </c>
      <c r="D37" s="2" t="s">
        <v>104</v>
      </c>
      <c r="E37" s="2" t="s">
        <v>1815</v>
      </c>
      <c r="F37" s="3">
        <v>5</v>
      </c>
      <c r="G37" s="3" t="s">
        <v>140</v>
      </c>
      <c r="H37" s="5" t="s">
        <v>1817</v>
      </c>
      <c r="I37" s="136" t="s">
        <v>1247</v>
      </c>
      <c r="J37" s="2" t="s">
        <v>1815</v>
      </c>
      <c r="K37" s="6">
        <v>140</v>
      </c>
      <c r="L37" s="6">
        <f>LANÇAMENTO[[#This Row],[VALOR UNITARIO]]*LANÇAMENTO[[#This Row],[QTDADE]]</f>
        <v>700</v>
      </c>
      <c r="M37" s="4">
        <v>45874</v>
      </c>
      <c r="N37" s="33" t="str">
        <f>TEXT(LANÇAMENTO[[#This Row],[DATA PEDIDO]],"MMM")&amp;"-"&amp;TEXT(M37,"AAAA")</f>
        <v>ago-2025</v>
      </c>
      <c r="O37" s="5" t="s">
        <v>1818</v>
      </c>
      <c r="P37" s="5" t="s">
        <v>215</v>
      </c>
      <c r="Q37" s="3" t="s">
        <v>12</v>
      </c>
      <c r="R37" s="3">
        <v>1</v>
      </c>
      <c r="S37" s="4">
        <f>IF(LANÇAMENTO[[#This Row],[DATA PEDIDO]]="","",LANÇAMENTO[[#This Row],[DATA PEDIDO]]+LANÇAMENTO[[#This Row],[PRAZO]])</f>
        <v>45875</v>
      </c>
      <c r="T37" s="8" t="str">
        <f>IF(LANÇAMENTO[[#This Row],[OBRA COM MATERIAL]]="OK","ENTREGUE",IF(LANÇAMENTO[[#This Row],[PRAZO]]="","",LANÇAMENTO[[#This Row],[PREVISÃO ENTREGA OBRA]]-$E$1))</f>
        <v>ENTREGUE</v>
      </c>
      <c r="U37" s="3" t="s">
        <v>129</v>
      </c>
      <c r="V37" s="3"/>
    </row>
    <row r="38" spans="1:22" x14ac:dyDescent="0.25">
      <c r="A38" s="4">
        <v>45874</v>
      </c>
      <c r="B38" s="2" t="s">
        <v>1802</v>
      </c>
      <c r="C38" s="123" t="s">
        <v>1234</v>
      </c>
      <c r="D38" s="2" t="s">
        <v>104</v>
      </c>
      <c r="E38" s="2" t="s">
        <v>1816</v>
      </c>
      <c r="F38" s="3">
        <v>3</v>
      </c>
      <c r="G38" s="3" t="s">
        <v>140</v>
      </c>
      <c r="H38" s="5" t="s">
        <v>1817</v>
      </c>
      <c r="I38" s="136" t="s">
        <v>1247</v>
      </c>
      <c r="J38" s="2" t="s">
        <v>1816</v>
      </c>
      <c r="K38" s="6">
        <v>180</v>
      </c>
      <c r="L38" s="6">
        <f>LANÇAMENTO[[#This Row],[VALOR UNITARIO]]*LANÇAMENTO[[#This Row],[QTDADE]]</f>
        <v>540</v>
      </c>
      <c r="M38" s="4">
        <v>45874</v>
      </c>
      <c r="N38" s="33" t="str">
        <f>TEXT(LANÇAMENTO[[#This Row],[DATA PEDIDO]],"MMM")&amp;"-"&amp;TEXT(M38,"AAAA")</f>
        <v>ago-2025</v>
      </c>
      <c r="O38" s="5" t="s">
        <v>1818</v>
      </c>
      <c r="P38" s="5" t="s">
        <v>215</v>
      </c>
      <c r="Q38" s="3" t="s">
        <v>12</v>
      </c>
      <c r="R38" s="3">
        <v>1</v>
      </c>
      <c r="S38" s="4">
        <f>IF(LANÇAMENTO[[#This Row],[DATA PEDIDO]]="","",LANÇAMENTO[[#This Row],[DATA PEDIDO]]+LANÇAMENTO[[#This Row],[PRAZO]])</f>
        <v>45875</v>
      </c>
      <c r="T38" s="8" t="str">
        <f>IF(LANÇAMENTO[[#This Row],[OBRA COM MATERIAL]]="OK","ENTREGUE",IF(LANÇAMENTO[[#This Row],[PRAZO]]="","",LANÇAMENTO[[#This Row],[PREVISÃO ENTREGA OBRA]]-$E$1))</f>
        <v>ENTREGUE</v>
      </c>
      <c r="U38" s="3" t="s">
        <v>129</v>
      </c>
      <c r="V38" s="3"/>
    </row>
    <row r="39" spans="1:22" x14ac:dyDescent="0.25">
      <c r="A39" s="4">
        <v>45874</v>
      </c>
      <c r="B39" s="2" t="s">
        <v>1684</v>
      </c>
      <c r="C39" s="123" t="s">
        <v>1234</v>
      </c>
      <c r="D39" s="2" t="s">
        <v>104</v>
      </c>
      <c r="E39" s="2" t="s">
        <v>1819</v>
      </c>
      <c r="F39" s="3">
        <v>6</v>
      </c>
      <c r="G39" s="3" t="s">
        <v>140</v>
      </c>
      <c r="H39" s="5" t="s">
        <v>1820</v>
      </c>
      <c r="I39" s="136" t="s">
        <v>1247</v>
      </c>
      <c r="J39" s="2" t="s">
        <v>1819</v>
      </c>
      <c r="K39" s="6">
        <v>136.66666000000001</v>
      </c>
      <c r="L39" s="6">
        <f>LANÇAMENTO[[#This Row],[VALOR UNITARIO]]*LANÇAMENTO[[#This Row],[QTDADE]]</f>
        <v>819.9999600000001</v>
      </c>
      <c r="M39" s="4">
        <v>45874</v>
      </c>
      <c r="N39" s="33" t="str">
        <f>TEXT(LANÇAMENTO[[#This Row],[DATA PEDIDO]],"MMM")&amp;"-"&amp;TEXT(M39,"AAAA")</f>
        <v>ago-2025</v>
      </c>
      <c r="O39" s="5" t="s">
        <v>1818</v>
      </c>
      <c r="P39" s="5" t="s">
        <v>215</v>
      </c>
      <c r="Q39" s="3" t="s">
        <v>12</v>
      </c>
      <c r="R39" s="3">
        <v>1</v>
      </c>
      <c r="S39" s="4">
        <f>IF(LANÇAMENTO[[#This Row],[DATA PEDIDO]]="","",LANÇAMENTO[[#This Row],[DATA PEDIDO]]+LANÇAMENTO[[#This Row],[PRAZO]])</f>
        <v>45875</v>
      </c>
      <c r="T39" s="8" t="str">
        <f>IF(LANÇAMENTO[[#This Row],[OBRA COM MATERIAL]]="OK","ENTREGUE",IF(LANÇAMENTO[[#This Row],[PRAZO]]="","",LANÇAMENTO[[#This Row],[PREVISÃO ENTREGA OBRA]]-$E$1))</f>
        <v>ENTREGUE</v>
      </c>
      <c r="U39" s="3" t="s">
        <v>129</v>
      </c>
      <c r="V39" s="3"/>
    </row>
    <row r="40" spans="1:22" x14ac:dyDescent="0.25">
      <c r="A40" s="4">
        <v>45874</v>
      </c>
      <c r="B40" s="2" t="s">
        <v>1802</v>
      </c>
      <c r="C40" s="123" t="s">
        <v>1234</v>
      </c>
      <c r="D40" s="2" t="s">
        <v>104</v>
      </c>
      <c r="E40" s="2" t="s">
        <v>1822</v>
      </c>
      <c r="F40" s="3">
        <v>30</v>
      </c>
      <c r="G40" s="3" t="s">
        <v>114</v>
      </c>
      <c r="H40" s="5" t="s">
        <v>1821</v>
      </c>
      <c r="I40" s="136" t="s">
        <v>1264</v>
      </c>
      <c r="J40" s="2" t="s">
        <v>1822</v>
      </c>
      <c r="K40" s="6">
        <v>35.99</v>
      </c>
      <c r="L40" s="6">
        <f>LANÇAMENTO[[#This Row],[VALOR UNITARIO]]*LANÇAMENTO[[#This Row],[QTDADE]]</f>
        <v>1079.7</v>
      </c>
      <c r="M40" s="4">
        <v>45874</v>
      </c>
      <c r="N40" s="33" t="str">
        <f>TEXT(LANÇAMENTO[[#This Row],[DATA PEDIDO]],"MMM")&amp;"-"&amp;TEXT(M40,"AAAA")</f>
        <v>ago-2025</v>
      </c>
      <c r="O40" s="5" t="s">
        <v>1823</v>
      </c>
      <c r="P40" s="5" t="s">
        <v>30</v>
      </c>
      <c r="Q40" s="3" t="s">
        <v>12</v>
      </c>
      <c r="R40" s="3">
        <v>2</v>
      </c>
      <c r="S40" s="4">
        <f>IF(LANÇAMENTO[[#This Row],[DATA PEDIDO]]="","",LANÇAMENTO[[#This Row],[DATA PEDIDO]]+LANÇAMENTO[[#This Row],[PRAZO]])</f>
        <v>45876</v>
      </c>
      <c r="T40" s="8" t="str">
        <f>IF(LANÇAMENTO[[#This Row],[OBRA COM MATERIAL]]="OK","ENTREGUE",IF(LANÇAMENTO[[#This Row],[PRAZO]]="","",LANÇAMENTO[[#This Row],[PREVISÃO ENTREGA OBRA]]-$E$1))</f>
        <v>ENTREGUE</v>
      </c>
      <c r="U40" s="3" t="s">
        <v>129</v>
      </c>
      <c r="V40" s="3"/>
    </row>
    <row r="41" spans="1:22" x14ac:dyDescent="0.25">
      <c r="A41" s="4">
        <v>45874</v>
      </c>
      <c r="B41" s="2" t="s">
        <v>1828</v>
      </c>
      <c r="C41" s="123" t="s">
        <v>1234</v>
      </c>
      <c r="D41" s="2" t="s">
        <v>104</v>
      </c>
      <c r="E41" s="2" t="s">
        <v>1833</v>
      </c>
      <c r="F41" s="3">
        <v>7</v>
      </c>
      <c r="G41" s="3" t="s">
        <v>141</v>
      </c>
      <c r="H41" s="5" t="s">
        <v>1835</v>
      </c>
      <c r="I41" s="136" t="s">
        <v>1824</v>
      </c>
      <c r="J41" s="2" t="s">
        <v>1833</v>
      </c>
      <c r="K41" s="6">
        <v>175.61</v>
      </c>
      <c r="L41" s="6">
        <f>LANÇAMENTO[[#This Row],[VALOR UNITARIO]]*LANÇAMENTO[[#This Row],[QTDADE]]</f>
        <v>1229.27</v>
      </c>
      <c r="M41" s="4">
        <v>45874</v>
      </c>
      <c r="N41" s="33" t="str">
        <f>TEXT(LANÇAMENTO[[#This Row],[DATA PEDIDO]],"MMM")&amp;"-"&amp;TEXT(M41,"AAAA")</f>
        <v>ago-2025</v>
      </c>
      <c r="O41" s="5" t="s">
        <v>1836</v>
      </c>
      <c r="P41" s="5" t="s">
        <v>30</v>
      </c>
      <c r="Q41" s="3" t="s">
        <v>12</v>
      </c>
      <c r="R41" s="3">
        <v>1</v>
      </c>
      <c r="S41" s="4">
        <f>IF(LANÇAMENTO[[#This Row],[DATA PEDIDO]]="","",LANÇAMENTO[[#This Row],[DATA PEDIDO]]+LANÇAMENTO[[#This Row],[PRAZO]])</f>
        <v>45875</v>
      </c>
      <c r="T41" s="8" t="str">
        <f>IF(LANÇAMENTO[[#This Row],[OBRA COM MATERIAL]]="OK","ENTREGUE",IF(LANÇAMENTO[[#This Row],[PRAZO]]="","",LANÇAMENTO[[#This Row],[PREVISÃO ENTREGA OBRA]]-$E$1))</f>
        <v>ENTREGUE</v>
      </c>
      <c r="U41" s="3" t="s">
        <v>129</v>
      </c>
      <c r="V41" s="3"/>
    </row>
    <row r="42" spans="1:22" x14ac:dyDescent="0.25">
      <c r="A42" s="4">
        <v>45874</v>
      </c>
      <c r="B42" s="2" t="s">
        <v>1828</v>
      </c>
      <c r="C42" s="123" t="s">
        <v>1234</v>
      </c>
      <c r="D42" s="2" t="s">
        <v>104</v>
      </c>
      <c r="E42" s="2" t="s">
        <v>1834</v>
      </c>
      <c r="F42" s="3">
        <v>12</v>
      </c>
      <c r="G42" s="3" t="s">
        <v>141</v>
      </c>
      <c r="H42" s="5" t="s">
        <v>1835</v>
      </c>
      <c r="I42" s="136" t="s">
        <v>1824</v>
      </c>
      <c r="J42" s="2" t="s">
        <v>1834</v>
      </c>
      <c r="K42" s="6">
        <v>253.4</v>
      </c>
      <c r="L42" s="6">
        <f>LANÇAMENTO[[#This Row],[VALOR UNITARIO]]*LANÇAMENTO[[#This Row],[QTDADE]]</f>
        <v>3040.8</v>
      </c>
      <c r="M42" s="4">
        <v>45874</v>
      </c>
      <c r="N42" s="33" t="str">
        <f>TEXT(LANÇAMENTO[[#This Row],[DATA PEDIDO]],"MMM")&amp;"-"&amp;TEXT(M42,"AAAA")</f>
        <v>ago-2025</v>
      </c>
      <c r="O42" s="5" t="s">
        <v>1836</v>
      </c>
      <c r="P42" s="5" t="s">
        <v>30</v>
      </c>
      <c r="Q42" s="3" t="s">
        <v>12</v>
      </c>
      <c r="R42" s="3">
        <v>1</v>
      </c>
      <c r="S42" s="4">
        <f>IF(LANÇAMENTO[[#This Row],[DATA PEDIDO]]="","",LANÇAMENTO[[#This Row],[DATA PEDIDO]]+LANÇAMENTO[[#This Row],[PRAZO]])</f>
        <v>45875</v>
      </c>
      <c r="T42" s="8" t="str">
        <f>IF(LANÇAMENTO[[#This Row],[OBRA COM MATERIAL]]="OK","ENTREGUE",IF(LANÇAMENTO[[#This Row],[PRAZO]]="","",LANÇAMENTO[[#This Row],[PREVISÃO ENTREGA OBRA]]-$E$1))</f>
        <v>ENTREGUE</v>
      </c>
      <c r="U42" s="3" t="s">
        <v>129</v>
      </c>
      <c r="V42" s="3"/>
    </row>
    <row r="43" spans="1:22" x14ac:dyDescent="0.25">
      <c r="A43" s="4">
        <v>45874</v>
      </c>
      <c r="B43" s="2" t="s">
        <v>1684</v>
      </c>
      <c r="C43" s="123" t="s">
        <v>1234</v>
      </c>
      <c r="D43" s="2" t="s">
        <v>11</v>
      </c>
      <c r="E43" s="2" t="s">
        <v>1837</v>
      </c>
      <c r="F43" s="3">
        <v>1</v>
      </c>
      <c r="G43" s="3" t="s">
        <v>65</v>
      </c>
      <c r="H43" s="5" t="s">
        <v>1841</v>
      </c>
      <c r="I43" s="136" t="s">
        <v>147</v>
      </c>
      <c r="J43" s="2" t="s">
        <v>1837</v>
      </c>
      <c r="K43" s="6">
        <v>149.9</v>
      </c>
      <c r="L43" s="6">
        <f>LANÇAMENTO[[#This Row],[VALOR UNITARIO]]*LANÇAMENTO[[#This Row],[QTDADE]]</f>
        <v>149.9</v>
      </c>
      <c r="M43" s="4">
        <v>45874</v>
      </c>
      <c r="N43" s="33" t="str">
        <f>TEXT(LANÇAMENTO[[#This Row],[DATA PEDIDO]],"MMM")&amp;"-"&amp;TEXT(M43,"AAAA")</f>
        <v>ago-2025</v>
      </c>
      <c r="O43" s="5" t="s">
        <v>1715</v>
      </c>
      <c r="P43" s="5" t="s">
        <v>30</v>
      </c>
      <c r="Q43" s="3" t="s">
        <v>12</v>
      </c>
      <c r="R43" s="3">
        <v>0</v>
      </c>
      <c r="S43" s="4">
        <f>IF(LANÇAMENTO[[#This Row],[DATA PEDIDO]]="","",LANÇAMENTO[[#This Row],[DATA PEDIDO]]+LANÇAMENTO[[#This Row],[PRAZO]])</f>
        <v>45874</v>
      </c>
      <c r="T43" s="8" t="str">
        <f>IF(LANÇAMENTO[[#This Row],[OBRA COM MATERIAL]]="OK","ENTREGUE",IF(LANÇAMENTO[[#This Row],[PRAZO]]="","",LANÇAMENTO[[#This Row],[PREVISÃO ENTREGA OBRA]]-$E$1))</f>
        <v>ENTREGUE</v>
      </c>
      <c r="U43" s="3" t="s">
        <v>129</v>
      </c>
      <c r="V43" s="3"/>
    </row>
    <row r="44" spans="1:22" x14ac:dyDescent="0.25">
      <c r="A44" s="4">
        <v>45874</v>
      </c>
      <c r="B44" s="2" t="s">
        <v>1684</v>
      </c>
      <c r="C44" s="123" t="s">
        <v>1234</v>
      </c>
      <c r="D44" s="2" t="s">
        <v>11</v>
      </c>
      <c r="E44" s="2" t="s">
        <v>1838</v>
      </c>
      <c r="F44" s="3">
        <v>1</v>
      </c>
      <c r="G44" s="3" t="s">
        <v>65</v>
      </c>
      <c r="H44" s="5" t="s">
        <v>1841</v>
      </c>
      <c r="I44" s="136" t="s">
        <v>147</v>
      </c>
      <c r="J44" s="2" t="s">
        <v>1838</v>
      </c>
      <c r="K44" s="6">
        <v>6.99</v>
      </c>
      <c r="L44" s="6">
        <f>LANÇAMENTO[[#This Row],[VALOR UNITARIO]]*LANÇAMENTO[[#This Row],[QTDADE]]</f>
        <v>6.99</v>
      </c>
      <c r="M44" s="4">
        <v>45874</v>
      </c>
      <c r="N44" s="33" t="str">
        <f>TEXT(LANÇAMENTO[[#This Row],[DATA PEDIDO]],"MMM")&amp;"-"&amp;TEXT(M44,"AAAA")</f>
        <v>ago-2025</v>
      </c>
      <c r="O44" s="5" t="s">
        <v>1715</v>
      </c>
      <c r="P44" s="5" t="s">
        <v>30</v>
      </c>
      <c r="Q44" s="3" t="s">
        <v>12</v>
      </c>
      <c r="R44" s="3">
        <v>0</v>
      </c>
      <c r="S44" s="4">
        <f>IF(LANÇAMENTO[[#This Row],[DATA PEDIDO]]="","",LANÇAMENTO[[#This Row],[DATA PEDIDO]]+LANÇAMENTO[[#This Row],[PRAZO]])</f>
        <v>45874</v>
      </c>
      <c r="T44" s="8" t="str">
        <f>IF(LANÇAMENTO[[#This Row],[OBRA COM MATERIAL]]="OK","ENTREGUE",IF(LANÇAMENTO[[#This Row],[PRAZO]]="","",LANÇAMENTO[[#This Row],[PREVISÃO ENTREGA OBRA]]-$E$1))</f>
        <v>ENTREGUE</v>
      </c>
      <c r="U44" s="3" t="s">
        <v>129</v>
      </c>
      <c r="V44" s="3"/>
    </row>
    <row r="45" spans="1:22" x14ac:dyDescent="0.25">
      <c r="A45" s="4">
        <v>45874</v>
      </c>
      <c r="B45" s="2" t="s">
        <v>1684</v>
      </c>
      <c r="C45" s="123" t="s">
        <v>1234</v>
      </c>
      <c r="D45" s="2" t="s">
        <v>11</v>
      </c>
      <c r="E45" s="2" t="s">
        <v>1839</v>
      </c>
      <c r="F45" s="3">
        <v>2</v>
      </c>
      <c r="G45" s="3" t="s">
        <v>65</v>
      </c>
      <c r="H45" s="5" t="s">
        <v>1841</v>
      </c>
      <c r="I45" s="136" t="s">
        <v>147</v>
      </c>
      <c r="J45" s="2" t="s">
        <v>1839</v>
      </c>
      <c r="K45" s="6">
        <v>4.99</v>
      </c>
      <c r="L45" s="6">
        <f>LANÇAMENTO[[#This Row],[VALOR UNITARIO]]*LANÇAMENTO[[#This Row],[QTDADE]]</f>
        <v>9.98</v>
      </c>
      <c r="M45" s="4">
        <v>45874</v>
      </c>
      <c r="N45" s="33" t="str">
        <f>TEXT(LANÇAMENTO[[#This Row],[DATA PEDIDO]],"MMM")&amp;"-"&amp;TEXT(M45,"AAAA")</f>
        <v>ago-2025</v>
      </c>
      <c r="O45" s="5" t="s">
        <v>1715</v>
      </c>
      <c r="P45" s="5" t="s">
        <v>30</v>
      </c>
      <c r="Q45" s="3" t="s">
        <v>12</v>
      </c>
      <c r="R45" s="3">
        <v>0</v>
      </c>
      <c r="S45" s="4">
        <f>IF(LANÇAMENTO[[#This Row],[DATA PEDIDO]]="","",LANÇAMENTO[[#This Row],[DATA PEDIDO]]+LANÇAMENTO[[#This Row],[PRAZO]])</f>
        <v>45874</v>
      </c>
      <c r="T45" s="8" t="str">
        <f>IF(LANÇAMENTO[[#This Row],[OBRA COM MATERIAL]]="OK","ENTREGUE",IF(LANÇAMENTO[[#This Row],[PRAZO]]="","",LANÇAMENTO[[#This Row],[PREVISÃO ENTREGA OBRA]]-$E$1))</f>
        <v>ENTREGUE</v>
      </c>
      <c r="U45" s="3" t="s">
        <v>129</v>
      </c>
      <c r="V45" s="3"/>
    </row>
    <row r="46" spans="1:22" x14ac:dyDescent="0.25">
      <c r="A46" s="4">
        <v>45874</v>
      </c>
      <c r="B46" s="2" t="s">
        <v>1684</v>
      </c>
      <c r="C46" s="123" t="s">
        <v>1234</v>
      </c>
      <c r="D46" s="2" t="s">
        <v>11</v>
      </c>
      <c r="E46" s="2" t="s">
        <v>1840</v>
      </c>
      <c r="F46" s="3">
        <v>2</v>
      </c>
      <c r="G46" s="3" t="s">
        <v>110</v>
      </c>
      <c r="H46" s="5" t="s">
        <v>1841</v>
      </c>
      <c r="I46" s="136" t="s">
        <v>147</v>
      </c>
      <c r="J46" s="2" t="s">
        <v>1840</v>
      </c>
      <c r="K46" s="6">
        <v>89.9</v>
      </c>
      <c r="L46" s="6">
        <f>LANÇAMENTO[[#This Row],[VALOR UNITARIO]]*LANÇAMENTO[[#This Row],[QTDADE]]</f>
        <v>179.8</v>
      </c>
      <c r="M46" s="4">
        <v>45874</v>
      </c>
      <c r="N46" s="33" t="str">
        <f>TEXT(LANÇAMENTO[[#This Row],[DATA PEDIDO]],"MMM")&amp;"-"&amp;TEXT(M46,"AAAA")</f>
        <v>ago-2025</v>
      </c>
      <c r="O46" s="5" t="s">
        <v>1715</v>
      </c>
      <c r="P46" s="5" t="s">
        <v>30</v>
      </c>
      <c r="Q46" s="3" t="s">
        <v>12</v>
      </c>
      <c r="R46" s="3">
        <v>0</v>
      </c>
      <c r="S46" s="4">
        <f>IF(LANÇAMENTO[[#This Row],[DATA PEDIDO]]="","",LANÇAMENTO[[#This Row],[DATA PEDIDO]]+LANÇAMENTO[[#This Row],[PRAZO]])</f>
        <v>45874</v>
      </c>
      <c r="T46" s="8" t="str">
        <f>IF(LANÇAMENTO[[#This Row],[OBRA COM MATERIAL]]="OK","ENTREGUE",IF(LANÇAMENTO[[#This Row],[PRAZO]]="","",LANÇAMENTO[[#This Row],[PREVISÃO ENTREGA OBRA]]-$E$1))</f>
        <v>ENTREGUE</v>
      </c>
      <c r="U46" s="3" t="s">
        <v>129</v>
      </c>
      <c r="V46" s="3"/>
    </row>
    <row r="47" spans="1:22" x14ac:dyDescent="0.25">
      <c r="A47" s="4">
        <v>45874</v>
      </c>
      <c r="B47" s="2" t="s">
        <v>1842</v>
      </c>
      <c r="C47" s="123" t="s">
        <v>1234</v>
      </c>
      <c r="D47" s="2" t="s">
        <v>27</v>
      </c>
      <c r="E47" s="2" t="s">
        <v>1690</v>
      </c>
      <c r="F47" s="3">
        <v>1</v>
      </c>
      <c r="G47" s="3" t="s">
        <v>65</v>
      </c>
      <c r="H47" s="5" t="s">
        <v>1854</v>
      </c>
      <c r="I47" s="136" t="s">
        <v>1845</v>
      </c>
      <c r="J47" s="2" t="s">
        <v>1690</v>
      </c>
      <c r="K47" s="6">
        <v>350</v>
      </c>
      <c r="L47" s="6">
        <f>LANÇAMENTO[[#This Row],[VALOR UNITARIO]]*LANÇAMENTO[[#This Row],[QTDADE]]</f>
        <v>350</v>
      </c>
      <c r="M47" s="4">
        <v>45874</v>
      </c>
      <c r="N47" s="33" t="str">
        <f>TEXT(LANÇAMENTO[[#This Row],[DATA PEDIDO]],"MMM")&amp;"-"&amp;TEXT(M47,"AAAA")</f>
        <v>ago-2025</v>
      </c>
      <c r="O47" s="5" t="s">
        <v>1818</v>
      </c>
      <c r="P47" s="5" t="s">
        <v>192</v>
      </c>
      <c r="Q47" s="3" t="s">
        <v>12</v>
      </c>
      <c r="R47" s="3">
        <v>1</v>
      </c>
      <c r="S47" s="4">
        <f>IF(LANÇAMENTO[[#This Row],[DATA PEDIDO]]="","",LANÇAMENTO[[#This Row],[DATA PEDIDO]]+LANÇAMENTO[[#This Row],[PRAZO]])</f>
        <v>45875</v>
      </c>
      <c r="T47" s="8" t="str">
        <f>IF(LANÇAMENTO[[#This Row],[OBRA COM MATERIAL]]="OK","ENTREGUE",IF(LANÇAMENTO[[#This Row],[PRAZO]]="","",LANÇAMENTO[[#This Row],[PREVISÃO ENTREGA OBRA]]-$E$1))</f>
        <v>ENTREGUE</v>
      </c>
      <c r="U47" s="3" t="s">
        <v>129</v>
      </c>
      <c r="V47" s="3"/>
    </row>
    <row r="48" spans="1:22" x14ac:dyDescent="0.25">
      <c r="A48" s="4">
        <v>45874</v>
      </c>
      <c r="B48" s="2" t="s">
        <v>1842</v>
      </c>
      <c r="C48" s="123" t="s">
        <v>1234</v>
      </c>
      <c r="D48" s="2" t="s">
        <v>27</v>
      </c>
      <c r="E48" s="2" t="s">
        <v>1855</v>
      </c>
      <c r="F48" s="3">
        <v>1</v>
      </c>
      <c r="G48" s="3" t="s">
        <v>65</v>
      </c>
      <c r="H48" s="5" t="s">
        <v>1854</v>
      </c>
      <c r="I48" s="136" t="s">
        <v>1845</v>
      </c>
      <c r="J48" s="2" t="s">
        <v>1855</v>
      </c>
      <c r="K48" s="6">
        <v>198.35</v>
      </c>
      <c r="L48" s="6">
        <f>LANÇAMENTO[[#This Row],[VALOR UNITARIO]]*LANÇAMENTO[[#This Row],[QTDADE]]</f>
        <v>198.35</v>
      </c>
      <c r="M48" s="4">
        <v>45874</v>
      </c>
      <c r="N48" s="33" t="str">
        <f>TEXT(LANÇAMENTO[[#This Row],[DATA PEDIDO]],"MMM")&amp;"-"&amp;TEXT(M48,"AAAA")</f>
        <v>ago-2025</v>
      </c>
      <c r="O48" s="5" t="s">
        <v>1818</v>
      </c>
      <c r="P48" s="5" t="s">
        <v>192</v>
      </c>
      <c r="Q48" s="3" t="s">
        <v>12</v>
      </c>
      <c r="R48" s="3">
        <v>1</v>
      </c>
      <c r="S48" s="4">
        <f>IF(LANÇAMENTO[[#This Row],[DATA PEDIDO]]="","",LANÇAMENTO[[#This Row],[DATA PEDIDO]]+LANÇAMENTO[[#This Row],[PRAZO]])</f>
        <v>45875</v>
      </c>
      <c r="T48" s="8" t="str">
        <f>IF(LANÇAMENTO[[#This Row],[OBRA COM MATERIAL]]="OK","ENTREGUE",IF(LANÇAMENTO[[#This Row],[PRAZO]]="","",LANÇAMENTO[[#This Row],[PREVISÃO ENTREGA OBRA]]-$E$1))</f>
        <v>ENTREGUE</v>
      </c>
      <c r="U48" s="3" t="s">
        <v>129</v>
      </c>
      <c r="V48" s="3"/>
    </row>
    <row r="49" spans="1:22" x14ac:dyDescent="0.25">
      <c r="A49" s="4">
        <v>45874</v>
      </c>
      <c r="B49" s="2" t="s">
        <v>1802</v>
      </c>
      <c r="C49" s="123" t="s">
        <v>1234</v>
      </c>
      <c r="D49" s="2" t="s">
        <v>104</v>
      </c>
      <c r="E49" s="2" t="s">
        <v>1856</v>
      </c>
      <c r="F49" s="3">
        <v>3</v>
      </c>
      <c r="G49" s="3" t="s">
        <v>65</v>
      </c>
      <c r="H49" s="5" t="s">
        <v>1857</v>
      </c>
      <c r="I49" s="136" t="s">
        <v>130</v>
      </c>
      <c r="J49" s="2" t="s">
        <v>1856</v>
      </c>
      <c r="K49" s="6">
        <v>295</v>
      </c>
      <c r="L49" s="6">
        <f>LANÇAMENTO[[#This Row],[VALOR UNITARIO]]*LANÇAMENTO[[#This Row],[QTDADE]]</f>
        <v>885</v>
      </c>
      <c r="M49" s="4">
        <v>45874</v>
      </c>
      <c r="N49" s="33" t="str">
        <f>TEXT(LANÇAMENTO[[#This Row],[DATA PEDIDO]],"MMM")&amp;"-"&amp;TEXT(M49,"AAAA")</f>
        <v>ago-2025</v>
      </c>
      <c r="O49" s="5" t="s">
        <v>1715</v>
      </c>
      <c r="P49" s="5" t="s">
        <v>30</v>
      </c>
      <c r="Q49" s="3" t="s">
        <v>1705</v>
      </c>
      <c r="R49" s="3">
        <v>1</v>
      </c>
      <c r="S49" s="4">
        <f>IF(LANÇAMENTO[[#This Row],[DATA PEDIDO]]="","",LANÇAMENTO[[#This Row],[DATA PEDIDO]]+LANÇAMENTO[[#This Row],[PRAZO]])</f>
        <v>45875</v>
      </c>
      <c r="T49" s="8" t="str">
        <f>IF(LANÇAMENTO[[#This Row],[OBRA COM MATERIAL]]="OK","ENTREGUE",IF(LANÇAMENTO[[#This Row],[PRAZO]]="","",LANÇAMENTO[[#This Row],[PREVISÃO ENTREGA OBRA]]-$E$1))</f>
        <v>ENTREGUE</v>
      </c>
      <c r="U49" s="3" t="s">
        <v>129</v>
      </c>
      <c r="V49" s="3"/>
    </row>
    <row r="50" spans="1:22" x14ac:dyDescent="0.25">
      <c r="A50" s="4">
        <v>45874</v>
      </c>
      <c r="B50" s="2" t="s">
        <v>1802</v>
      </c>
      <c r="C50" s="123" t="s">
        <v>1234</v>
      </c>
      <c r="D50" s="2" t="s">
        <v>104</v>
      </c>
      <c r="E50" s="2" t="s">
        <v>1921</v>
      </c>
      <c r="F50" s="3">
        <v>21.5</v>
      </c>
      <c r="G50" s="3" t="s">
        <v>72</v>
      </c>
      <c r="H50" s="5" t="s">
        <v>1857</v>
      </c>
      <c r="I50" s="136" t="s">
        <v>130</v>
      </c>
      <c r="J50" s="2" t="s">
        <v>1921</v>
      </c>
      <c r="K50" s="6">
        <v>3.1</v>
      </c>
      <c r="L50" s="6">
        <f>LANÇAMENTO[[#This Row],[VALOR UNITARIO]]*LANÇAMENTO[[#This Row],[QTDADE]]</f>
        <v>66.650000000000006</v>
      </c>
      <c r="M50" s="4">
        <v>45874</v>
      </c>
      <c r="N50" s="33" t="str">
        <f>TEXT(LANÇAMENTO[[#This Row],[DATA PEDIDO]],"MMM")&amp;"-"&amp;TEXT(M50,"AAAA")</f>
        <v>ago-2025</v>
      </c>
      <c r="O50" s="5" t="s">
        <v>1715</v>
      </c>
      <c r="P50" s="5" t="s">
        <v>30</v>
      </c>
      <c r="Q50" s="3" t="s">
        <v>1705</v>
      </c>
      <c r="R50" s="3">
        <v>1</v>
      </c>
      <c r="S50" s="4">
        <f>IF(LANÇAMENTO[[#This Row],[DATA PEDIDO]]="","",LANÇAMENTO[[#This Row],[DATA PEDIDO]]+LANÇAMENTO[[#This Row],[PRAZO]])</f>
        <v>45875</v>
      </c>
      <c r="T50" s="8" t="str">
        <f>IF(LANÇAMENTO[[#This Row],[OBRA COM MATERIAL]]="OK","ENTREGUE",IF(LANÇAMENTO[[#This Row],[PRAZO]]="","",LANÇAMENTO[[#This Row],[PREVISÃO ENTREGA OBRA]]-$E$1))</f>
        <v>ENTREGUE</v>
      </c>
      <c r="U50" s="3" t="s">
        <v>129</v>
      </c>
      <c r="V50" s="3"/>
    </row>
    <row r="51" spans="1:22" x14ac:dyDescent="0.25">
      <c r="A51" s="4">
        <v>45874</v>
      </c>
      <c r="B51" s="2" t="s">
        <v>1828</v>
      </c>
      <c r="C51" s="123" t="s">
        <v>1234</v>
      </c>
      <c r="D51" s="2" t="s">
        <v>106</v>
      </c>
      <c r="E51" s="2" t="s">
        <v>1858</v>
      </c>
      <c r="F51" s="3">
        <v>31</v>
      </c>
      <c r="G51" s="3" t="s">
        <v>65</v>
      </c>
      <c r="H51" s="5" t="s">
        <v>1866</v>
      </c>
      <c r="I51" s="136" t="s">
        <v>554</v>
      </c>
      <c r="J51" s="2" t="s">
        <v>1858</v>
      </c>
      <c r="K51" s="6">
        <v>37.44</v>
      </c>
      <c r="L51" s="6">
        <f>LANÇAMENTO[[#This Row],[VALOR UNITARIO]]*LANÇAMENTO[[#This Row],[QTDADE]]</f>
        <v>1160.6399999999999</v>
      </c>
      <c r="M51" s="4">
        <v>45874</v>
      </c>
      <c r="N51" s="33" t="str">
        <f>TEXT(LANÇAMENTO[[#This Row],[DATA PEDIDO]],"MMM")&amp;"-"&amp;TEXT(M51,"AAAA")</f>
        <v>ago-2025</v>
      </c>
      <c r="O51" s="5" t="s">
        <v>1704</v>
      </c>
      <c r="P51" s="5" t="s">
        <v>30</v>
      </c>
      <c r="Q51" s="3" t="s">
        <v>1705</v>
      </c>
      <c r="R51" s="3">
        <v>1</v>
      </c>
      <c r="S51" s="4">
        <f>IF(LANÇAMENTO[[#This Row],[DATA PEDIDO]]="","",LANÇAMENTO[[#This Row],[DATA PEDIDO]]+LANÇAMENTO[[#This Row],[PRAZO]])</f>
        <v>45875</v>
      </c>
      <c r="T51" s="8" t="str">
        <f>IF(LANÇAMENTO[[#This Row],[OBRA COM MATERIAL]]="OK","ENTREGUE",IF(LANÇAMENTO[[#This Row],[PRAZO]]="","",LANÇAMENTO[[#This Row],[PREVISÃO ENTREGA OBRA]]-$E$1))</f>
        <v>ENTREGUE</v>
      </c>
      <c r="U51" s="3" t="s">
        <v>129</v>
      </c>
      <c r="V51" s="3"/>
    </row>
    <row r="52" spans="1:22" x14ac:dyDescent="0.25">
      <c r="A52" s="4">
        <v>45874</v>
      </c>
      <c r="B52" s="2" t="s">
        <v>1828</v>
      </c>
      <c r="C52" s="123" t="s">
        <v>1234</v>
      </c>
      <c r="D52" s="2" t="s">
        <v>106</v>
      </c>
      <c r="E52" s="2" t="s">
        <v>1859</v>
      </c>
      <c r="F52" s="3">
        <v>38</v>
      </c>
      <c r="G52" s="3" t="s">
        <v>65</v>
      </c>
      <c r="H52" s="5" t="s">
        <v>1866</v>
      </c>
      <c r="I52" s="136" t="s">
        <v>554</v>
      </c>
      <c r="J52" s="2" t="s">
        <v>1859</v>
      </c>
      <c r="K52" s="6">
        <v>13.22</v>
      </c>
      <c r="L52" s="6">
        <f>LANÇAMENTO[[#This Row],[VALOR UNITARIO]]*LANÇAMENTO[[#This Row],[QTDADE]]</f>
        <v>502.36</v>
      </c>
      <c r="M52" s="4">
        <v>45874</v>
      </c>
      <c r="N52" s="33" t="str">
        <f>TEXT(LANÇAMENTO[[#This Row],[DATA PEDIDO]],"MMM")&amp;"-"&amp;TEXT(M52,"AAAA")</f>
        <v>ago-2025</v>
      </c>
      <c r="O52" s="5" t="s">
        <v>1704</v>
      </c>
      <c r="P52" s="5" t="s">
        <v>30</v>
      </c>
      <c r="Q52" s="3" t="s">
        <v>1705</v>
      </c>
      <c r="R52" s="3">
        <v>1</v>
      </c>
      <c r="S52" s="4">
        <f>IF(LANÇAMENTO[[#This Row],[DATA PEDIDO]]="","",LANÇAMENTO[[#This Row],[DATA PEDIDO]]+LANÇAMENTO[[#This Row],[PRAZO]])</f>
        <v>45875</v>
      </c>
      <c r="T52" s="8" t="str">
        <f>IF(LANÇAMENTO[[#This Row],[OBRA COM MATERIAL]]="OK","ENTREGUE",IF(LANÇAMENTO[[#This Row],[PRAZO]]="","",LANÇAMENTO[[#This Row],[PREVISÃO ENTREGA OBRA]]-$E$1))</f>
        <v>ENTREGUE</v>
      </c>
      <c r="U52" s="3" t="s">
        <v>129</v>
      </c>
      <c r="V52" s="3"/>
    </row>
    <row r="53" spans="1:22" x14ac:dyDescent="0.25">
      <c r="A53" s="4">
        <v>45874</v>
      </c>
      <c r="B53" s="2" t="s">
        <v>1828</v>
      </c>
      <c r="C53" s="123" t="s">
        <v>1234</v>
      </c>
      <c r="D53" s="2" t="s">
        <v>106</v>
      </c>
      <c r="E53" s="2" t="s">
        <v>1860</v>
      </c>
      <c r="F53" s="3">
        <v>114</v>
      </c>
      <c r="G53" s="3" t="s">
        <v>65</v>
      </c>
      <c r="H53" s="5" t="s">
        <v>1866</v>
      </c>
      <c r="I53" s="136" t="s">
        <v>554</v>
      </c>
      <c r="J53" s="2" t="s">
        <v>1860</v>
      </c>
      <c r="K53" s="6">
        <v>1.52</v>
      </c>
      <c r="L53" s="6">
        <f>LANÇAMENTO[[#This Row],[VALOR UNITARIO]]*LANÇAMENTO[[#This Row],[QTDADE]]</f>
        <v>173.28</v>
      </c>
      <c r="M53" s="4">
        <v>45874</v>
      </c>
      <c r="N53" s="33" t="str">
        <f>TEXT(LANÇAMENTO[[#This Row],[DATA PEDIDO]],"MMM")&amp;"-"&amp;TEXT(M53,"AAAA")</f>
        <v>ago-2025</v>
      </c>
      <c r="O53" s="5" t="s">
        <v>1704</v>
      </c>
      <c r="P53" s="5" t="s">
        <v>30</v>
      </c>
      <c r="Q53" s="3" t="s">
        <v>1705</v>
      </c>
      <c r="R53" s="3">
        <v>1</v>
      </c>
      <c r="S53" s="4">
        <f>IF(LANÇAMENTO[[#This Row],[DATA PEDIDO]]="","",LANÇAMENTO[[#This Row],[DATA PEDIDO]]+LANÇAMENTO[[#This Row],[PRAZO]])</f>
        <v>45875</v>
      </c>
      <c r="T53" s="8" t="str">
        <f>IF(LANÇAMENTO[[#This Row],[OBRA COM MATERIAL]]="OK","ENTREGUE",IF(LANÇAMENTO[[#This Row],[PRAZO]]="","",LANÇAMENTO[[#This Row],[PREVISÃO ENTREGA OBRA]]-$E$1))</f>
        <v>ENTREGUE</v>
      </c>
      <c r="U53" s="3" t="s">
        <v>129</v>
      </c>
      <c r="V53" s="3"/>
    </row>
    <row r="54" spans="1:22" x14ac:dyDescent="0.25">
      <c r="A54" s="4">
        <v>45874</v>
      </c>
      <c r="B54" s="2" t="s">
        <v>1828</v>
      </c>
      <c r="C54" s="123" t="s">
        <v>1234</v>
      </c>
      <c r="D54" s="2" t="s">
        <v>106</v>
      </c>
      <c r="E54" s="2" t="s">
        <v>1861</v>
      </c>
      <c r="F54" s="3">
        <v>114</v>
      </c>
      <c r="G54" s="3" t="s">
        <v>65</v>
      </c>
      <c r="H54" s="5" t="s">
        <v>1866</v>
      </c>
      <c r="I54" s="136" t="s">
        <v>554</v>
      </c>
      <c r="J54" s="2" t="s">
        <v>1861</v>
      </c>
      <c r="K54" s="6">
        <v>1.71</v>
      </c>
      <c r="L54" s="6">
        <f>LANÇAMENTO[[#This Row],[VALOR UNITARIO]]*LANÇAMENTO[[#This Row],[QTDADE]]</f>
        <v>194.94</v>
      </c>
      <c r="M54" s="4">
        <v>45874</v>
      </c>
      <c r="N54" s="33" t="str">
        <f>TEXT(LANÇAMENTO[[#This Row],[DATA PEDIDO]],"MMM")&amp;"-"&amp;TEXT(M54,"AAAA")</f>
        <v>ago-2025</v>
      </c>
      <c r="O54" s="5" t="s">
        <v>1704</v>
      </c>
      <c r="P54" s="5" t="s">
        <v>30</v>
      </c>
      <c r="Q54" s="3" t="s">
        <v>1705</v>
      </c>
      <c r="R54" s="3">
        <v>1</v>
      </c>
      <c r="S54" s="4">
        <f>IF(LANÇAMENTO[[#This Row],[DATA PEDIDO]]="","",LANÇAMENTO[[#This Row],[DATA PEDIDO]]+LANÇAMENTO[[#This Row],[PRAZO]])</f>
        <v>45875</v>
      </c>
      <c r="T54" s="8" t="str">
        <f>IF(LANÇAMENTO[[#This Row],[OBRA COM MATERIAL]]="OK","ENTREGUE",IF(LANÇAMENTO[[#This Row],[PRAZO]]="","",LANÇAMENTO[[#This Row],[PREVISÃO ENTREGA OBRA]]-$E$1))</f>
        <v>ENTREGUE</v>
      </c>
      <c r="U54" s="3" t="s">
        <v>129</v>
      </c>
      <c r="V54" s="3"/>
    </row>
    <row r="55" spans="1:22" x14ac:dyDescent="0.25">
      <c r="A55" s="4">
        <v>45874</v>
      </c>
      <c r="B55" s="2" t="s">
        <v>1828</v>
      </c>
      <c r="C55" s="123" t="s">
        <v>1234</v>
      </c>
      <c r="D55" s="2" t="s">
        <v>106</v>
      </c>
      <c r="E55" s="2" t="s">
        <v>1862</v>
      </c>
      <c r="F55" s="3">
        <v>1</v>
      </c>
      <c r="G55" s="3" t="s">
        <v>65</v>
      </c>
      <c r="H55" s="5" t="s">
        <v>1866</v>
      </c>
      <c r="I55" s="136" t="s">
        <v>554</v>
      </c>
      <c r="J55" s="2" t="s">
        <v>1862</v>
      </c>
      <c r="K55" s="6">
        <v>56.54</v>
      </c>
      <c r="L55" s="6">
        <f>LANÇAMENTO[[#This Row],[VALOR UNITARIO]]*LANÇAMENTO[[#This Row],[QTDADE]]</f>
        <v>56.54</v>
      </c>
      <c r="M55" s="4">
        <v>45874</v>
      </c>
      <c r="N55" s="33" t="str">
        <f>TEXT(LANÇAMENTO[[#This Row],[DATA PEDIDO]],"MMM")&amp;"-"&amp;TEXT(M55,"AAAA")</f>
        <v>ago-2025</v>
      </c>
      <c r="O55" s="5" t="s">
        <v>1704</v>
      </c>
      <c r="P55" s="5" t="s">
        <v>30</v>
      </c>
      <c r="Q55" s="3" t="s">
        <v>1705</v>
      </c>
      <c r="R55" s="3">
        <v>1</v>
      </c>
      <c r="S55" s="4">
        <f>IF(LANÇAMENTO[[#This Row],[DATA PEDIDO]]="","",LANÇAMENTO[[#This Row],[DATA PEDIDO]]+LANÇAMENTO[[#This Row],[PRAZO]])</f>
        <v>45875</v>
      </c>
      <c r="T55" s="8" t="str">
        <f>IF(LANÇAMENTO[[#This Row],[OBRA COM MATERIAL]]="OK","ENTREGUE",IF(LANÇAMENTO[[#This Row],[PRAZO]]="","",LANÇAMENTO[[#This Row],[PREVISÃO ENTREGA OBRA]]-$E$1))</f>
        <v>ENTREGUE</v>
      </c>
      <c r="U55" s="3" t="s">
        <v>129</v>
      </c>
      <c r="V55" s="3"/>
    </row>
    <row r="56" spans="1:22" x14ac:dyDescent="0.25">
      <c r="A56" s="4">
        <v>45874</v>
      </c>
      <c r="B56" s="2" t="s">
        <v>1828</v>
      </c>
      <c r="C56" s="123" t="s">
        <v>1234</v>
      </c>
      <c r="D56" s="2" t="s">
        <v>106</v>
      </c>
      <c r="E56" s="2" t="s">
        <v>1863</v>
      </c>
      <c r="F56" s="3">
        <v>11</v>
      </c>
      <c r="G56" s="3" t="s">
        <v>65</v>
      </c>
      <c r="H56" s="5" t="s">
        <v>1866</v>
      </c>
      <c r="I56" s="136" t="s">
        <v>554</v>
      </c>
      <c r="J56" s="2" t="s">
        <v>1863</v>
      </c>
      <c r="K56" s="6">
        <v>15.03</v>
      </c>
      <c r="L56" s="6">
        <f>LANÇAMENTO[[#This Row],[VALOR UNITARIO]]*LANÇAMENTO[[#This Row],[QTDADE]]</f>
        <v>165.32999999999998</v>
      </c>
      <c r="M56" s="4">
        <v>45874</v>
      </c>
      <c r="N56" s="33" t="str">
        <f>TEXT(LANÇAMENTO[[#This Row],[DATA PEDIDO]],"MMM")&amp;"-"&amp;TEXT(M56,"AAAA")</f>
        <v>ago-2025</v>
      </c>
      <c r="O56" s="5" t="s">
        <v>1704</v>
      </c>
      <c r="P56" s="5" t="s">
        <v>30</v>
      </c>
      <c r="Q56" s="3" t="s">
        <v>1705</v>
      </c>
      <c r="R56" s="3">
        <v>1</v>
      </c>
      <c r="S56" s="4">
        <f>IF(LANÇAMENTO[[#This Row],[DATA PEDIDO]]="","",LANÇAMENTO[[#This Row],[DATA PEDIDO]]+LANÇAMENTO[[#This Row],[PRAZO]])</f>
        <v>45875</v>
      </c>
      <c r="T56" s="8" t="str">
        <f>IF(LANÇAMENTO[[#This Row],[OBRA COM MATERIAL]]="OK","ENTREGUE",IF(LANÇAMENTO[[#This Row],[PRAZO]]="","",LANÇAMENTO[[#This Row],[PREVISÃO ENTREGA OBRA]]-$E$1))</f>
        <v>ENTREGUE</v>
      </c>
      <c r="U56" s="3" t="s">
        <v>129</v>
      </c>
      <c r="V56" s="3"/>
    </row>
    <row r="57" spans="1:22" x14ac:dyDescent="0.25">
      <c r="A57" s="4">
        <v>45874</v>
      </c>
      <c r="B57" s="2" t="s">
        <v>1828</v>
      </c>
      <c r="C57" s="123" t="s">
        <v>1234</v>
      </c>
      <c r="D57" s="2" t="s">
        <v>106</v>
      </c>
      <c r="E57" s="2" t="s">
        <v>1864</v>
      </c>
      <c r="F57" s="3">
        <v>1</v>
      </c>
      <c r="G57" s="3" t="s">
        <v>65</v>
      </c>
      <c r="H57" s="5" t="s">
        <v>1866</v>
      </c>
      <c r="I57" s="136" t="s">
        <v>554</v>
      </c>
      <c r="J57" s="2" t="s">
        <v>1864</v>
      </c>
      <c r="K57" s="6">
        <v>28.47</v>
      </c>
      <c r="L57" s="6">
        <f>LANÇAMENTO[[#This Row],[VALOR UNITARIO]]*LANÇAMENTO[[#This Row],[QTDADE]]</f>
        <v>28.47</v>
      </c>
      <c r="M57" s="4">
        <v>45874</v>
      </c>
      <c r="N57" s="33" t="str">
        <f>TEXT(LANÇAMENTO[[#This Row],[DATA PEDIDO]],"MMM")&amp;"-"&amp;TEXT(M57,"AAAA")</f>
        <v>ago-2025</v>
      </c>
      <c r="O57" s="5" t="s">
        <v>1704</v>
      </c>
      <c r="P57" s="5" t="s">
        <v>30</v>
      </c>
      <c r="Q57" s="3" t="s">
        <v>1705</v>
      </c>
      <c r="R57" s="3">
        <v>1</v>
      </c>
      <c r="S57" s="4">
        <f>IF(LANÇAMENTO[[#This Row],[DATA PEDIDO]]="","",LANÇAMENTO[[#This Row],[DATA PEDIDO]]+LANÇAMENTO[[#This Row],[PRAZO]])</f>
        <v>45875</v>
      </c>
      <c r="T57" s="8" t="str">
        <f>IF(LANÇAMENTO[[#This Row],[OBRA COM MATERIAL]]="OK","ENTREGUE",IF(LANÇAMENTO[[#This Row],[PRAZO]]="","",LANÇAMENTO[[#This Row],[PREVISÃO ENTREGA OBRA]]-$E$1))</f>
        <v>ENTREGUE</v>
      </c>
      <c r="U57" s="3" t="s">
        <v>129</v>
      </c>
      <c r="V57" s="3"/>
    </row>
    <row r="58" spans="1:22" x14ac:dyDescent="0.25">
      <c r="A58" s="4">
        <v>45874</v>
      </c>
      <c r="B58" s="2" t="s">
        <v>1828</v>
      </c>
      <c r="C58" s="123" t="s">
        <v>1234</v>
      </c>
      <c r="D58" s="2" t="s">
        <v>106</v>
      </c>
      <c r="E58" s="2" t="s">
        <v>1865</v>
      </c>
      <c r="F58" s="3">
        <v>1</v>
      </c>
      <c r="G58" s="3" t="s">
        <v>65</v>
      </c>
      <c r="H58" s="5" t="s">
        <v>1866</v>
      </c>
      <c r="I58" s="136" t="s">
        <v>554</v>
      </c>
      <c r="J58" s="2" t="s">
        <v>1865</v>
      </c>
      <c r="K58" s="6">
        <v>44.33</v>
      </c>
      <c r="L58" s="6">
        <f>LANÇAMENTO[[#This Row],[VALOR UNITARIO]]*LANÇAMENTO[[#This Row],[QTDADE]]</f>
        <v>44.33</v>
      </c>
      <c r="M58" s="4">
        <v>45874</v>
      </c>
      <c r="N58" s="33" t="str">
        <f>TEXT(LANÇAMENTO[[#This Row],[DATA PEDIDO]],"MMM")&amp;"-"&amp;TEXT(M58,"AAAA")</f>
        <v>ago-2025</v>
      </c>
      <c r="O58" s="5" t="s">
        <v>1704</v>
      </c>
      <c r="P58" s="5" t="s">
        <v>30</v>
      </c>
      <c r="Q58" s="3" t="s">
        <v>1705</v>
      </c>
      <c r="R58" s="3">
        <v>1</v>
      </c>
      <c r="S58" s="4">
        <f>IF(LANÇAMENTO[[#This Row],[DATA PEDIDO]]="","",LANÇAMENTO[[#This Row],[DATA PEDIDO]]+LANÇAMENTO[[#This Row],[PRAZO]])</f>
        <v>45875</v>
      </c>
      <c r="T58" s="8" t="str">
        <f>IF(LANÇAMENTO[[#This Row],[OBRA COM MATERIAL]]="OK","ENTREGUE",IF(LANÇAMENTO[[#This Row],[PRAZO]]="","",LANÇAMENTO[[#This Row],[PREVISÃO ENTREGA OBRA]]-$E$1))</f>
        <v>ENTREGUE</v>
      </c>
      <c r="U58" s="3" t="s">
        <v>129</v>
      </c>
      <c r="V58" s="3"/>
    </row>
    <row r="59" spans="1:22" x14ac:dyDescent="0.25">
      <c r="A59" s="4">
        <v>45874</v>
      </c>
      <c r="B59" s="2" t="s">
        <v>1747</v>
      </c>
      <c r="C59" s="123" t="s">
        <v>1234</v>
      </c>
      <c r="D59" s="2" t="s">
        <v>107</v>
      </c>
      <c r="E59" s="2" t="s">
        <v>1867</v>
      </c>
      <c r="F59" s="3">
        <v>46</v>
      </c>
      <c r="G59" s="3" t="s">
        <v>72</v>
      </c>
      <c r="H59" s="5" t="s">
        <v>1868</v>
      </c>
      <c r="I59" s="136" t="s">
        <v>615</v>
      </c>
      <c r="J59" s="2" t="s">
        <v>1867</v>
      </c>
      <c r="K59" s="6">
        <v>53.91</v>
      </c>
      <c r="L59" s="6">
        <f>LANÇAMENTO[[#This Row],[VALOR UNITARIO]]*LANÇAMENTO[[#This Row],[QTDADE]]</f>
        <v>2479.8599999999997</v>
      </c>
      <c r="M59" s="4">
        <v>45874</v>
      </c>
      <c r="N59" s="33" t="str">
        <f>TEXT(LANÇAMENTO[[#This Row],[DATA PEDIDO]],"MMM")&amp;"-"&amp;TEXT(M59,"AAAA")</f>
        <v>ago-2025</v>
      </c>
      <c r="O59" s="5" t="s">
        <v>1869</v>
      </c>
      <c r="P59" s="5" t="s">
        <v>30</v>
      </c>
      <c r="Q59" s="3" t="s">
        <v>12</v>
      </c>
      <c r="R59" s="3">
        <v>3</v>
      </c>
      <c r="S59" s="4">
        <f>IF(LANÇAMENTO[[#This Row],[DATA PEDIDO]]="","",LANÇAMENTO[[#This Row],[DATA PEDIDO]]+LANÇAMENTO[[#This Row],[PRAZO]])</f>
        <v>45877</v>
      </c>
      <c r="T59" s="8" t="str">
        <f>IF(LANÇAMENTO[[#This Row],[OBRA COM MATERIAL]]="OK","ENTREGUE",IF(LANÇAMENTO[[#This Row],[PRAZO]]="","",LANÇAMENTO[[#This Row],[PREVISÃO ENTREGA OBRA]]-$E$1))</f>
        <v>ENTREGUE</v>
      </c>
      <c r="U59" s="3" t="s">
        <v>129</v>
      </c>
      <c r="V59" s="3"/>
    </row>
    <row r="60" spans="1:22" x14ac:dyDescent="0.25">
      <c r="A60" s="4">
        <v>45874</v>
      </c>
      <c r="B60" s="2" t="s">
        <v>1747</v>
      </c>
      <c r="C60" s="123" t="s">
        <v>1234</v>
      </c>
      <c r="D60" s="2" t="s">
        <v>107</v>
      </c>
      <c r="E60" s="2" t="s">
        <v>1809</v>
      </c>
      <c r="F60" s="3">
        <v>3</v>
      </c>
      <c r="G60" s="3" t="s">
        <v>114</v>
      </c>
      <c r="H60" s="5" t="s">
        <v>1868</v>
      </c>
      <c r="I60" s="136" t="s">
        <v>615</v>
      </c>
      <c r="J60" s="2" t="s">
        <v>1809</v>
      </c>
      <c r="K60" s="6">
        <v>49.41</v>
      </c>
      <c r="L60" s="6">
        <f>LANÇAMENTO[[#This Row],[VALOR UNITARIO]]*LANÇAMENTO[[#This Row],[QTDADE]]</f>
        <v>148.22999999999999</v>
      </c>
      <c r="M60" s="4">
        <v>45874</v>
      </c>
      <c r="N60" s="33" t="str">
        <f>TEXT(LANÇAMENTO[[#This Row],[DATA PEDIDO]],"MMM")&amp;"-"&amp;TEXT(M60,"AAAA")</f>
        <v>ago-2025</v>
      </c>
      <c r="O60" s="5" t="s">
        <v>1869</v>
      </c>
      <c r="P60" s="5" t="s">
        <v>30</v>
      </c>
      <c r="Q60" s="3" t="s">
        <v>12</v>
      </c>
      <c r="R60" s="3">
        <v>3</v>
      </c>
      <c r="S60" s="4">
        <f>IF(LANÇAMENTO[[#This Row],[DATA PEDIDO]]="","",LANÇAMENTO[[#This Row],[DATA PEDIDO]]+LANÇAMENTO[[#This Row],[PRAZO]])</f>
        <v>45877</v>
      </c>
      <c r="T60" s="8" t="str">
        <f>IF(LANÇAMENTO[[#This Row],[OBRA COM MATERIAL]]="OK","ENTREGUE",IF(LANÇAMENTO[[#This Row],[PRAZO]]="","",LANÇAMENTO[[#This Row],[PREVISÃO ENTREGA OBRA]]-$E$1))</f>
        <v>ENTREGUE</v>
      </c>
      <c r="U60" s="3" t="s">
        <v>129</v>
      </c>
      <c r="V60" s="3"/>
    </row>
    <row r="61" spans="1:22" x14ac:dyDescent="0.25">
      <c r="A61" s="4">
        <v>45874</v>
      </c>
      <c r="B61" s="2" t="s">
        <v>1747</v>
      </c>
      <c r="C61" s="123" t="s">
        <v>1234</v>
      </c>
      <c r="D61" s="2" t="s">
        <v>107</v>
      </c>
      <c r="E61" s="2" t="s">
        <v>1814</v>
      </c>
      <c r="F61" s="3">
        <v>1</v>
      </c>
      <c r="G61" s="3" t="s">
        <v>65</v>
      </c>
      <c r="H61" s="5" t="s">
        <v>1868</v>
      </c>
      <c r="I61" s="136" t="s">
        <v>615</v>
      </c>
      <c r="J61" s="2" t="s">
        <v>1814</v>
      </c>
      <c r="K61" s="6">
        <v>218.13</v>
      </c>
      <c r="L61" s="6">
        <f>LANÇAMENTO[[#This Row],[VALOR UNITARIO]]*LANÇAMENTO[[#This Row],[QTDADE]]</f>
        <v>218.13</v>
      </c>
      <c r="M61" s="4">
        <v>45874</v>
      </c>
      <c r="N61" s="33" t="str">
        <f>TEXT(LANÇAMENTO[[#This Row],[DATA PEDIDO]],"MMM")&amp;"-"&amp;TEXT(M61,"AAAA")</f>
        <v>ago-2025</v>
      </c>
      <c r="O61" s="5" t="s">
        <v>1869</v>
      </c>
      <c r="P61" s="5" t="s">
        <v>30</v>
      </c>
      <c r="Q61" s="3" t="s">
        <v>12</v>
      </c>
      <c r="R61" s="3">
        <v>3</v>
      </c>
      <c r="S61" s="4">
        <f>IF(LANÇAMENTO[[#This Row],[DATA PEDIDO]]="","",LANÇAMENTO[[#This Row],[DATA PEDIDO]]+LANÇAMENTO[[#This Row],[PRAZO]])</f>
        <v>45877</v>
      </c>
      <c r="T61" s="8" t="str">
        <f>IF(LANÇAMENTO[[#This Row],[OBRA COM MATERIAL]]="OK","ENTREGUE",IF(LANÇAMENTO[[#This Row],[PRAZO]]="","",LANÇAMENTO[[#This Row],[PREVISÃO ENTREGA OBRA]]-$E$1))</f>
        <v>ENTREGUE</v>
      </c>
      <c r="U61" s="3" t="s">
        <v>129</v>
      </c>
      <c r="V61" s="3"/>
    </row>
    <row r="62" spans="1:22" x14ac:dyDescent="0.25">
      <c r="A62" s="4">
        <v>45874</v>
      </c>
      <c r="B62" s="2" t="s">
        <v>1802</v>
      </c>
      <c r="C62" s="123" t="s">
        <v>1234</v>
      </c>
      <c r="D62" s="2" t="s">
        <v>27</v>
      </c>
      <c r="E62" s="2" t="s">
        <v>1690</v>
      </c>
      <c r="F62" s="3">
        <v>1</v>
      </c>
      <c r="G62" s="3" t="s">
        <v>65</v>
      </c>
      <c r="H62" s="5" t="s">
        <v>1870</v>
      </c>
      <c r="I62" s="136" t="s">
        <v>1033</v>
      </c>
      <c r="J62" s="2" t="s">
        <v>1690</v>
      </c>
      <c r="K62" s="6">
        <v>440</v>
      </c>
      <c r="L62" s="6">
        <f>LANÇAMENTO[[#This Row],[VALOR UNITARIO]]*LANÇAMENTO[[#This Row],[QTDADE]]</f>
        <v>440</v>
      </c>
      <c r="M62" s="4">
        <v>45874</v>
      </c>
      <c r="N62" s="33" t="str">
        <f>TEXT(LANÇAMENTO[[#This Row],[DATA PEDIDO]],"MMM")&amp;"-"&amp;TEXT(M62,"AAAA")</f>
        <v>ago-2025</v>
      </c>
      <c r="O62" s="5">
        <v>10</v>
      </c>
      <c r="P62" s="5" t="s">
        <v>30</v>
      </c>
      <c r="Q62" s="3" t="s">
        <v>12</v>
      </c>
      <c r="R62" s="3">
        <v>1</v>
      </c>
      <c r="S62" s="4">
        <f>IF(LANÇAMENTO[[#This Row],[DATA PEDIDO]]="","",LANÇAMENTO[[#This Row],[DATA PEDIDO]]+LANÇAMENTO[[#This Row],[PRAZO]])</f>
        <v>45875</v>
      </c>
      <c r="T62" s="8" t="str">
        <f>IF(LANÇAMENTO[[#This Row],[OBRA COM MATERIAL]]="OK","ENTREGUE",IF(LANÇAMENTO[[#This Row],[PRAZO]]="","",LANÇAMENTO[[#This Row],[PREVISÃO ENTREGA OBRA]]-$E$1))</f>
        <v>ENTREGUE</v>
      </c>
      <c r="U62" s="3" t="s">
        <v>129</v>
      </c>
      <c r="V62" s="3"/>
    </row>
    <row r="63" spans="1:22" x14ac:dyDescent="0.25">
      <c r="A63" s="4">
        <v>45874</v>
      </c>
      <c r="B63" s="2" t="s">
        <v>1874</v>
      </c>
      <c r="C63" s="123" t="s">
        <v>1234</v>
      </c>
      <c r="D63" s="2" t="s">
        <v>17</v>
      </c>
      <c r="E63" s="2" t="s">
        <v>1876</v>
      </c>
      <c r="F63" s="3">
        <v>7</v>
      </c>
      <c r="G63" s="3" t="s">
        <v>65</v>
      </c>
      <c r="H63" s="5" t="s">
        <v>1884</v>
      </c>
      <c r="I63" s="136" t="s">
        <v>260</v>
      </c>
      <c r="J63" s="2" t="s">
        <v>1876</v>
      </c>
      <c r="K63" s="6">
        <v>6.9</v>
      </c>
      <c r="L63" s="6">
        <f>LANÇAMENTO[[#This Row],[VALOR UNITARIO]]*LANÇAMENTO[[#This Row],[QTDADE]]</f>
        <v>48.300000000000004</v>
      </c>
      <c r="M63" s="4">
        <v>45874</v>
      </c>
      <c r="N63" s="33" t="str">
        <f>TEXT(LANÇAMENTO[[#This Row],[DATA PEDIDO]],"MMM")&amp;"-"&amp;TEXT(M63,"AAAA")</f>
        <v>ago-2025</v>
      </c>
      <c r="O63" s="5" t="s">
        <v>1715</v>
      </c>
      <c r="P63" s="5" t="s">
        <v>30</v>
      </c>
      <c r="Q63" s="3" t="s">
        <v>12</v>
      </c>
      <c r="R63" s="3">
        <v>1</v>
      </c>
      <c r="S63" s="4">
        <f>IF(LANÇAMENTO[[#This Row],[DATA PEDIDO]]="","",LANÇAMENTO[[#This Row],[DATA PEDIDO]]+LANÇAMENTO[[#This Row],[PRAZO]])</f>
        <v>45875</v>
      </c>
      <c r="T63" s="8" t="str">
        <f>IF(LANÇAMENTO[[#This Row],[OBRA COM MATERIAL]]="OK","ENTREGUE",IF(LANÇAMENTO[[#This Row],[PRAZO]]="","",LANÇAMENTO[[#This Row],[PREVISÃO ENTREGA OBRA]]-$E$1))</f>
        <v>ENTREGUE</v>
      </c>
      <c r="U63" s="3" t="s">
        <v>129</v>
      </c>
      <c r="V63" s="3"/>
    </row>
    <row r="64" spans="1:22" x14ac:dyDescent="0.25">
      <c r="A64" s="4">
        <v>45874</v>
      </c>
      <c r="B64" s="2" t="s">
        <v>1874</v>
      </c>
      <c r="C64" s="123" t="s">
        <v>1234</v>
      </c>
      <c r="D64" s="2" t="s">
        <v>17</v>
      </c>
      <c r="E64" s="2" t="s">
        <v>1877</v>
      </c>
      <c r="F64" s="3">
        <v>1</v>
      </c>
      <c r="G64" s="3" t="s">
        <v>65</v>
      </c>
      <c r="H64" s="5" t="s">
        <v>1884</v>
      </c>
      <c r="I64" s="136" t="s">
        <v>260</v>
      </c>
      <c r="J64" s="2" t="s">
        <v>1877</v>
      </c>
      <c r="K64" s="6">
        <v>8.9</v>
      </c>
      <c r="L64" s="6">
        <f>LANÇAMENTO[[#This Row],[VALOR UNITARIO]]*LANÇAMENTO[[#This Row],[QTDADE]]</f>
        <v>8.9</v>
      </c>
      <c r="M64" s="4">
        <v>45874</v>
      </c>
      <c r="N64" s="33" t="str">
        <f>TEXT(LANÇAMENTO[[#This Row],[DATA PEDIDO]],"MMM")&amp;"-"&amp;TEXT(M64,"AAAA")</f>
        <v>ago-2025</v>
      </c>
      <c r="O64" s="5" t="s">
        <v>1715</v>
      </c>
      <c r="P64" s="5" t="s">
        <v>30</v>
      </c>
      <c r="Q64" s="3" t="s">
        <v>12</v>
      </c>
      <c r="R64" s="3">
        <v>1</v>
      </c>
      <c r="S64" s="4">
        <f>IF(LANÇAMENTO[[#This Row],[DATA PEDIDO]]="","",LANÇAMENTO[[#This Row],[DATA PEDIDO]]+LANÇAMENTO[[#This Row],[PRAZO]])</f>
        <v>45875</v>
      </c>
      <c r="T64" s="8" t="str">
        <f>IF(LANÇAMENTO[[#This Row],[OBRA COM MATERIAL]]="OK","ENTREGUE",IF(LANÇAMENTO[[#This Row],[PRAZO]]="","",LANÇAMENTO[[#This Row],[PREVISÃO ENTREGA OBRA]]-$E$1))</f>
        <v>ENTREGUE</v>
      </c>
      <c r="U64" s="3" t="s">
        <v>129</v>
      </c>
      <c r="V64" s="3"/>
    </row>
    <row r="65" spans="1:22" x14ac:dyDescent="0.25">
      <c r="A65" s="4">
        <v>45874</v>
      </c>
      <c r="B65" s="2" t="s">
        <v>1874</v>
      </c>
      <c r="C65" s="123" t="s">
        <v>1234</v>
      </c>
      <c r="D65" s="2" t="s">
        <v>17</v>
      </c>
      <c r="E65" s="2" t="s">
        <v>1878</v>
      </c>
      <c r="F65" s="3">
        <v>6</v>
      </c>
      <c r="G65" s="3" t="s">
        <v>65</v>
      </c>
      <c r="H65" s="5" t="s">
        <v>1884</v>
      </c>
      <c r="I65" s="136" t="s">
        <v>260</v>
      </c>
      <c r="J65" s="2" t="s">
        <v>1878</v>
      </c>
      <c r="K65" s="6">
        <v>20.2</v>
      </c>
      <c r="L65" s="6">
        <f>LANÇAMENTO[[#This Row],[VALOR UNITARIO]]*LANÇAMENTO[[#This Row],[QTDADE]]</f>
        <v>121.19999999999999</v>
      </c>
      <c r="M65" s="4">
        <v>45874</v>
      </c>
      <c r="N65" s="33" t="str">
        <f>TEXT(LANÇAMENTO[[#This Row],[DATA PEDIDO]],"MMM")&amp;"-"&amp;TEXT(M65,"AAAA")</f>
        <v>ago-2025</v>
      </c>
      <c r="O65" s="5" t="s">
        <v>1715</v>
      </c>
      <c r="P65" s="5" t="s">
        <v>30</v>
      </c>
      <c r="Q65" s="3" t="s">
        <v>12</v>
      </c>
      <c r="R65" s="3">
        <v>1</v>
      </c>
      <c r="S65" s="4">
        <f>IF(LANÇAMENTO[[#This Row],[DATA PEDIDO]]="","",LANÇAMENTO[[#This Row],[DATA PEDIDO]]+LANÇAMENTO[[#This Row],[PRAZO]])</f>
        <v>45875</v>
      </c>
      <c r="T65" s="8" t="str">
        <f>IF(LANÇAMENTO[[#This Row],[OBRA COM MATERIAL]]="OK","ENTREGUE",IF(LANÇAMENTO[[#This Row],[PRAZO]]="","",LANÇAMENTO[[#This Row],[PREVISÃO ENTREGA OBRA]]-$E$1))</f>
        <v>ENTREGUE</v>
      </c>
      <c r="U65" s="3" t="s">
        <v>129</v>
      </c>
      <c r="V65" s="3"/>
    </row>
    <row r="66" spans="1:22" x14ac:dyDescent="0.25">
      <c r="A66" s="4">
        <v>45874</v>
      </c>
      <c r="B66" s="2" t="s">
        <v>1874</v>
      </c>
      <c r="C66" s="123" t="s">
        <v>1234</v>
      </c>
      <c r="D66" s="2" t="s">
        <v>17</v>
      </c>
      <c r="E66" s="2" t="s">
        <v>1879</v>
      </c>
      <c r="F66" s="3">
        <v>20</v>
      </c>
      <c r="G66" s="3" t="s">
        <v>65</v>
      </c>
      <c r="H66" s="5" t="s">
        <v>1884</v>
      </c>
      <c r="I66" s="136" t="s">
        <v>260</v>
      </c>
      <c r="J66" s="2" t="s">
        <v>1879</v>
      </c>
      <c r="K66" s="6">
        <v>2.8</v>
      </c>
      <c r="L66" s="6">
        <f>LANÇAMENTO[[#This Row],[VALOR UNITARIO]]*LANÇAMENTO[[#This Row],[QTDADE]]</f>
        <v>56</v>
      </c>
      <c r="M66" s="4">
        <v>45874</v>
      </c>
      <c r="N66" s="33" t="str">
        <f>TEXT(LANÇAMENTO[[#This Row],[DATA PEDIDO]],"MMM")&amp;"-"&amp;TEXT(M66,"AAAA")</f>
        <v>ago-2025</v>
      </c>
      <c r="O66" s="5" t="s">
        <v>1715</v>
      </c>
      <c r="P66" s="5" t="s">
        <v>30</v>
      </c>
      <c r="Q66" s="3" t="s">
        <v>12</v>
      </c>
      <c r="R66" s="3">
        <v>1</v>
      </c>
      <c r="S66" s="4">
        <f>IF(LANÇAMENTO[[#This Row],[DATA PEDIDO]]="","",LANÇAMENTO[[#This Row],[DATA PEDIDO]]+LANÇAMENTO[[#This Row],[PRAZO]])</f>
        <v>45875</v>
      </c>
      <c r="T66" s="8" t="str">
        <f>IF(LANÇAMENTO[[#This Row],[OBRA COM MATERIAL]]="OK","ENTREGUE",IF(LANÇAMENTO[[#This Row],[PRAZO]]="","",LANÇAMENTO[[#This Row],[PREVISÃO ENTREGA OBRA]]-$E$1))</f>
        <v>ENTREGUE</v>
      </c>
      <c r="U66" s="3" t="s">
        <v>129</v>
      </c>
      <c r="V66" s="3"/>
    </row>
    <row r="67" spans="1:22" x14ac:dyDescent="0.25">
      <c r="A67" s="4">
        <v>45874</v>
      </c>
      <c r="B67" s="2" t="s">
        <v>1874</v>
      </c>
      <c r="C67" s="123" t="s">
        <v>1234</v>
      </c>
      <c r="D67" s="2" t="s">
        <v>17</v>
      </c>
      <c r="E67" s="2" t="s">
        <v>1880</v>
      </c>
      <c r="F67" s="3">
        <v>20</v>
      </c>
      <c r="G67" s="3" t="s">
        <v>65</v>
      </c>
      <c r="H67" s="5" t="s">
        <v>1884</v>
      </c>
      <c r="I67" s="136" t="s">
        <v>260</v>
      </c>
      <c r="J67" s="2" t="s">
        <v>1880</v>
      </c>
      <c r="K67" s="6">
        <v>2.2000000000000002</v>
      </c>
      <c r="L67" s="6">
        <f>LANÇAMENTO[[#This Row],[VALOR UNITARIO]]*LANÇAMENTO[[#This Row],[QTDADE]]</f>
        <v>44</v>
      </c>
      <c r="M67" s="4">
        <v>45874</v>
      </c>
      <c r="N67" s="33" t="str">
        <f>TEXT(LANÇAMENTO[[#This Row],[DATA PEDIDO]],"MMM")&amp;"-"&amp;TEXT(M67,"AAAA")</f>
        <v>ago-2025</v>
      </c>
      <c r="O67" s="5" t="s">
        <v>1715</v>
      </c>
      <c r="P67" s="5" t="s">
        <v>30</v>
      </c>
      <c r="Q67" s="3" t="s">
        <v>12</v>
      </c>
      <c r="R67" s="3">
        <v>1</v>
      </c>
      <c r="S67" s="4">
        <f>IF(LANÇAMENTO[[#This Row],[DATA PEDIDO]]="","",LANÇAMENTO[[#This Row],[DATA PEDIDO]]+LANÇAMENTO[[#This Row],[PRAZO]])</f>
        <v>45875</v>
      </c>
      <c r="T67" s="8" t="str">
        <f>IF(LANÇAMENTO[[#This Row],[OBRA COM MATERIAL]]="OK","ENTREGUE",IF(LANÇAMENTO[[#This Row],[PRAZO]]="","",LANÇAMENTO[[#This Row],[PREVISÃO ENTREGA OBRA]]-$E$1))</f>
        <v>ENTREGUE</v>
      </c>
      <c r="U67" s="3" t="s">
        <v>129</v>
      </c>
      <c r="V67" s="3"/>
    </row>
    <row r="68" spans="1:22" x14ac:dyDescent="0.25">
      <c r="A68" s="4">
        <v>45874</v>
      </c>
      <c r="B68" s="2" t="s">
        <v>1874</v>
      </c>
      <c r="C68" s="123" t="s">
        <v>1234</v>
      </c>
      <c r="D68" s="2" t="s">
        <v>17</v>
      </c>
      <c r="E68" s="2" t="s">
        <v>1881</v>
      </c>
      <c r="F68" s="3">
        <v>8</v>
      </c>
      <c r="G68" s="3" t="s">
        <v>65</v>
      </c>
      <c r="H68" s="5" t="s">
        <v>1884</v>
      </c>
      <c r="I68" s="136" t="s">
        <v>260</v>
      </c>
      <c r="J68" s="2" t="s">
        <v>1881</v>
      </c>
      <c r="K68" s="6">
        <v>2.2000000000000002</v>
      </c>
      <c r="L68" s="6">
        <f>LANÇAMENTO[[#This Row],[VALOR UNITARIO]]*LANÇAMENTO[[#This Row],[QTDADE]]</f>
        <v>17.600000000000001</v>
      </c>
      <c r="M68" s="4">
        <v>45874</v>
      </c>
      <c r="N68" s="33" t="str">
        <f>TEXT(LANÇAMENTO[[#This Row],[DATA PEDIDO]],"MMM")&amp;"-"&amp;TEXT(M68,"AAAA")</f>
        <v>ago-2025</v>
      </c>
      <c r="O68" s="5" t="s">
        <v>1715</v>
      </c>
      <c r="P68" s="5" t="s">
        <v>30</v>
      </c>
      <c r="Q68" s="3" t="s">
        <v>12</v>
      </c>
      <c r="R68" s="3">
        <v>1</v>
      </c>
      <c r="S68" s="4">
        <f>IF(LANÇAMENTO[[#This Row],[DATA PEDIDO]]="","",LANÇAMENTO[[#This Row],[DATA PEDIDO]]+LANÇAMENTO[[#This Row],[PRAZO]])</f>
        <v>45875</v>
      </c>
      <c r="T68" s="8" t="str">
        <f>IF(LANÇAMENTO[[#This Row],[OBRA COM MATERIAL]]="OK","ENTREGUE",IF(LANÇAMENTO[[#This Row],[PRAZO]]="","",LANÇAMENTO[[#This Row],[PREVISÃO ENTREGA OBRA]]-$E$1))</f>
        <v>ENTREGUE</v>
      </c>
      <c r="U68" s="3" t="s">
        <v>129</v>
      </c>
      <c r="V68" s="3"/>
    </row>
    <row r="69" spans="1:22" x14ac:dyDescent="0.25">
      <c r="A69" s="4">
        <v>45874</v>
      </c>
      <c r="B69" s="2" t="s">
        <v>1874</v>
      </c>
      <c r="C69" s="123" t="s">
        <v>1234</v>
      </c>
      <c r="D69" s="2" t="s">
        <v>17</v>
      </c>
      <c r="E69" s="2" t="s">
        <v>1882</v>
      </c>
      <c r="F69" s="3">
        <v>40</v>
      </c>
      <c r="G69" s="3" t="s">
        <v>65</v>
      </c>
      <c r="H69" s="5" t="s">
        <v>1884</v>
      </c>
      <c r="I69" s="136" t="s">
        <v>260</v>
      </c>
      <c r="J69" s="2" t="s">
        <v>1882</v>
      </c>
      <c r="K69" s="6">
        <v>0.8</v>
      </c>
      <c r="L69" s="6">
        <f>LANÇAMENTO[[#This Row],[VALOR UNITARIO]]*LANÇAMENTO[[#This Row],[QTDADE]]</f>
        <v>32</v>
      </c>
      <c r="M69" s="4">
        <v>45874</v>
      </c>
      <c r="N69" s="33" t="str">
        <f>TEXT(LANÇAMENTO[[#This Row],[DATA PEDIDO]],"MMM")&amp;"-"&amp;TEXT(M69,"AAAA")</f>
        <v>ago-2025</v>
      </c>
      <c r="O69" s="5" t="s">
        <v>1715</v>
      </c>
      <c r="P69" s="5" t="s">
        <v>30</v>
      </c>
      <c r="Q69" s="3" t="s">
        <v>12</v>
      </c>
      <c r="R69" s="3">
        <v>1</v>
      </c>
      <c r="S69" s="4">
        <f>IF(LANÇAMENTO[[#This Row],[DATA PEDIDO]]="","",LANÇAMENTO[[#This Row],[DATA PEDIDO]]+LANÇAMENTO[[#This Row],[PRAZO]])</f>
        <v>45875</v>
      </c>
      <c r="T69" s="8" t="str">
        <f>IF(LANÇAMENTO[[#This Row],[OBRA COM MATERIAL]]="OK","ENTREGUE",IF(LANÇAMENTO[[#This Row],[PRAZO]]="","",LANÇAMENTO[[#This Row],[PREVISÃO ENTREGA OBRA]]-$E$1))</f>
        <v>ENTREGUE</v>
      </c>
      <c r="U69" s="3" t="s">
        <v>129</v>
      </c>
      <c r="V69" s="3"/>
    </row>
    <row r="70" spans="1:22" x14ac:dyDescent="0.25">
      <c r="A70" s="4">
        <v>45874</v>
      </c>
      <c r="B70" s="2" t="s">
        <v>1874</v>
      </c>
      <c r="C70" s="123" t="s">
        <v>1234</v>
      </c>
      <c r="D70" s="2" t="s">
        <v>17</v>
      </c>
      <c r="E70" s="2" t="s">
        <v>1883</v>
      </c>
      <c r="F70" s="3">
        <v>40</v>
      </c>
      <c r="G70" s="3" t="s">
        <v>65</v>
      </c>
      <c r="H70" s="5" t="s">
        <v>1884</v>
      </c>
      <c r="I70" s="136" t="s">
        <v>260</v>
      </c>
      <c r="J70" s="2" t="s">
        <v>1883</v>
      </c>
      <c r="K70" s="6">
        <v>0.7</v>
      </c>
      <c r="L70" s="6">
        <f>LANÇAMENTO[[#This Row],[VALOR UNITARIO]]*LANÇAMENTO[[#This Row],[QTDADE]]</f>
        <v>28</v>
      </c>
      <c r="M70" s="4">
        <v>45874</v>
      </c>
      <c r="N70" s="33" t="str">
        <f>TEXT(LANÇAMENTO[[#This Row],[DATA PEDIDO]],"MMM")&amp;"-"&amp;TEXT(M70,"AAAA")</f>
        <v>ago-2025</v>
      </c>
      <c r="O70" s="5" t="s">
        <v>1715</v>
      </c>
      <c r="P70" s="5" t="s">
        <v>30</v>
      </c>
      <c r="Q70" s="3" t="s">
        <v>12</v>
      </c>
      <c r="R70" s="3">
        <v>1</v>
      </c>
      <c r="S70" s="4">
        <f>IF(LANÇAMENTO[[#This Row],[DATA PEDIDO]]="","",LANÇAMENTO[[#This Row],[DATA PEDIDO]]+LANÇAMENTO[[#This Row],[PRAZO]])</f>
        <v>45875</v>
      </c>
      <c r="T70" s="8" t="str">
        <f>IF(LANÇAMENTO[[#This Row],[OBRA COM MATERIAL]]="OK","ENTREGUE",IF(LANÇAMENTO[[#This Row],[PRAZO]]="","",LANÇAMENTO[[#This Row],[PREVISÃO ENTREGA OBRA]]-$E$1))</f>
        <v>ENTREGUE</v>
      </c>
      <c r="U70" s="3" t="s">
        <v>129</v>
      </c>
      <c r="V70" s="3"/>
    </row>
    <row r="71" spans="1:22" x14ac:dyDescent="0.25">
      <c r="A71" s="4">
        <v>45874</v>
      </c>
      <c r="B71" s="2" t="s">
        <v>1902</v>
      </c>
      <c r="C71" s="123" t="s">
        <v>1234</v>
      </c>
      <c r="D71" s="2" t="s">
        <v>106</v>
      </c>
      <c r="E71" s="2" t="s">
        <v>1888</v>
      </c>
      <c r="F71" s="3">
        <v>25</v>
      </c>
      <c r="G71" s="3" t="s">
        <v>65</v>
      </c>
      <c r="H71" s="5" t="s">
        <v>1900</v>
      </c>
      <c r="I71" s="136" t="s">
        <v>1886</v>
      </c>
      <c r="J71" s="2" t="s">
        <v>1888</v>
      </c>
      <c r="K71" s="6">
        <v>13.8</v>
      </c>
      <c r="L71" s="6">
        <f>LANÇAMENTO[[#This Row],[VALOR UNITARIO]]*LANÇAMENTO[[#This Row],[QTDADE]]</f>
        <v>345</v>
      </c>
      <c r="M71" s="4">
        <v>45875</v>
      </c>
      <c r="N71" s="33" t="str">
        <f>TEXT(LANÇAMENTO[[#This Row],[DATA PEDIDO]],"MMM")&amp;"-"&amp;TEXT(M71,"AAAA")</f>
        <v>ago-2025</v>
      </c>
      <c r="O71" s="5" t="s">
        <v>1692</v>
      </c>
      <c r="P71" s="5" t="s">
        <v>192</v>
      </c>
      <c r="Q71" s="3" t="s">
        <v>12</v>
      </c>
      <c r="R71" s="3">
        <v>0</v>
      </c>
      <c r="S71" s="4">
        <f>IF(LANÇAMENTO[[#This Row],[DATA PEDIDO]]="","",LANÇAMENTO[[#This Row],[DATA PEDIDO]]+LANÇAMENTO[[#This Row],[PRAZO]])</f>
        <v>45875</v>
      </c>
      <c r="T71" s="8" t="str">
        <f>IF(LANÇAMENTO[[#This Row],[OBRA COM MATERIAL]]="OK","ENTREGUE",IF(LANÇAMENTO[[#This Row],[PRAZO]]="","",LANÇAMENTO[[#This Row],[PREVISÃO ENTREGA OBRA]]-$E$1))</f>
        <v>ENTREGUE</v>
      </c>
      <c r="U71" s="3" t="s">
        <v>129</v>
      </c>
      <c r="V71" s="3"/>
    </row>
    <row r="72" spans="1:22" x14ac:dyDescent="0.25">
      <c r="A72" s="4">
        <v>45874</v>
      </c>
      <c r="B72" s="2" t="s">
        <v>1902</v>
      </c>
      <c r="C72" s="123" t="s">
        <v>1234</v>
      </c>
      <c r="D72" s="2" t="s">
        <v>106</v>
      </c>
      <c r="E72" s="2" t="s">
        <v>1889</v>
      </c>
      <c r="F72" s="3">
        <v>1</v>
      </c>
      <c r="G72" s="3" t="s">
        <v>116</v>
      </c>
      <c r="H72" s="5" t="s">
        <v>1900</v>
      </c>
      <c r="I72" s="136" t="s">
        <v>1886</v>
      </c>
      <c r="J72" s="2" t="s">
        <v>1889</v>
      </c>
      <c r="K72" s="6">
        <v>79</v>
      </c>
      <c r="L72" s="6">
        <f>LANÇAMENTO[[#This Row],[VALOR UNITARIO]]*LANÇAMENTO[[#This Row],[QTDADE]]</f>
        <v>79</v>
      </c>
      <c r="M72" s="4">
        <v>45875</v>
      </c>
      <c r="N72" s="33" t="str">
        <f>TEXT(LANÇAMENTO[[#This Row],[DATA PEDIDO]],"MMM")&amp;"-"&amp;TEXT(M72,"AAAA")</f>
        <v>ago-2025</v>
      </c>
      <c r="O72" s="5" t="s">
        <v>1692</v>
      </c>
      <c r="P72" s="5" t="s">
        <v>192</v>
      </c>
      <c r="Q72" s="3" t="s">
        <v>12</v>
      </c>
      <c r="R72" s="3">
        <v>0</v>
      </c>
      <c r="S72" s="4">
        <f>IF(LANÇAMENTO[[#This Row],[DATA PEDIDO]]="","",LANÇAMENTO[[#This Row],[DATA PEDIDO]]+LANÇAMENTO[[#This Row],[PRAZO]])</f>
        <v>45875</v>
      </c>
      <c r="T72" s="8" t="str">
        <f>IF(LANÇAMENTO[[#This Row],[OBRA COM MATERIAL]]="OK","ENTREGUE",IF(LANÇAMENTO[[#This Row],[PRAZO]]="","",LANÇAMENTO[[#This Row],[PREVISÃO ENTREGA OBRA]]-$E$1))</f>
        <v>ENTREGUE</v>
      </c>
      <c r="U72" s="3" t="s">
        <v>129</v>
      </c>
      <c r="V72" s="3"/>
    </row>
    <row r="73" spans="1:22" x14ac:dyDescent="0.25">
      <c r="A73" s="4">
        <v>45874</v>
      </c>
      <c r="B73" s="2" t="s">
        <v>1901</v>
      </c>
      <c r="C73" s="123" t="s">
        <v>1234</v>
      </c>
      <c r="D73" s="2" t="s">
        <v>106</v>
      </c>
      <c r="E73" s="2" t="s">
        <v>1899</v>
      </c>
      <c r="F73" s="3">
        <v>6</v>
      </c>
      <c r="G73" s="3" t="s">
        <v>111</v>
      </c>
      <c r="H73" s="5" t="s">
        <v>1935</v>
      </c>
      <c r="I73" s="136" t="s">
        <v>1892</v>
      </c>
      <c r="J73" s="2" t="s">
        <v>1899</v>
      </c>
      <c r="K73" s="6">
        <v>54.5</v>
      </c>
      <c r="L73" s="6">
        <f>LANÇAMENTO[[#This Row],[VALOR UNITARIO]]*LANÇAMENTO[[#This Row],[QTDADE]]</f>
        <v>327</v>
      </c>
      <c r="M73" s="4">
        <v>45874</v>
      </c>
      <c r="N73" s="33" t="str">
        <f>TEXT(LANÇAMENTO[[#This Row],[DATA PEDIDO]],"MMM")&amp;"-"&amp;TEXT(M73,"AAAA")</f>
        <v>ago-2025</v>
      </c>
      <c r="O73" s="5" t="s">
        <v>1715</v>
      </c>
      <c r="P73" s="5" t="s">
        <v>30</v>
      </c>
      <c r="Q73" s="3" t="s">
        <v>1705</v>
      </c>
      <c r="R73" s="3">
        <v>3</v>
      </c>
      <c r="S73" s="4">
        <f>IF(LANÇAMENTO[[#This Row],[DATA PEDIDO]]="","",LANÇAMENTO[[#This Row],[DATA PEDIDO]]+LANÇAMENTO[[#This Row],[PRAZO]])</f>
        <v>45877</v>
      </c>
      <c r="T73" s="8" t="str">
        <f>IF(LANÇAMENTO[[#This Row],[OBRA COM MATERIAL]]="OK","ENTREGUE",IF(LANÇAMENTO[[#This Row],[PRAZO]]="","",LANÇAMENTO[[#This Row],[PREVISÃO ENTREGA OBRA]]-$E$1))</f>
        <v>ENTREGUE</v>
      </c>
      <c r="U73" s="3" t="s">
        <v>129</v>
      </c>
      <c r="V73" s="3"/>
    </row>
    <row r="74" spans="1:22" x14ac:dyDescent="0.25">
      <c r="A74" s="4">
        <v>45875</v>
      </c>
      <c r="B74" s="2" t="s">
        <v>1741</v>
      </c>
      <c r="C74" s="123" t="s">
        <v>1234</v>
      </c>
      <c r="D74" s="2" t="s">
        <v>104</v>
      </c>
      <c r="E74" s="2" t="s">
        <v>1908</v>
      </c>
      <c r="F74" s="3">
        <v>16</v>
      </c>
      <c r="G74" s="3" t="s">
        <v>140</v>
      </c>
      <c r="H74" s="5" t="s">
        <v>1909</v>
      </c>
      <c r="I74" s="136" t="s">
        <v>1080</v>
      </c>
      <c r="J74" s="2" t="s">
        <v>1908</v>
      </c>
      <c r="K74" s="6">
        <v>514</v>
      </c>
      <c r="L74" s="6">
        <f>LANÇAMENTO[[#This Row],[VALOR UNITARIO]]*LANÇAMENTO[[#This Row],[QTDADE]]</f>
        <v>8224</v>
      </c>
      <c r="M74" s="4">
        <v>45875</v>
      </c>
      <c r="N74" s="33" t="str">
        <f>TEXT(LANÇAMENTO[[#This Row],[DATA PEDIDO]],"MMM")&amp;"-"&amp;TEXT(M74,"AAAA")</f>
        <v>ago-2025</v>
      </c>
      <c r="O74" s="5" t="s">
        <v>1715</v>
      </c>
      <c r="P74" s="5" t="s">
        <v>30</v>
      </c>
      <c r="Q74" s="3" t="s">
        <v>12</v>
      </c>
      <c r="R74" s="3">
        <v>3</v>
      </c>
      <c r="S74" s="4">
        <f>IF(LANÇAMENTO[[#This Row],[DATA PEDIDO]]="","",LANÇAMENTO[[#This Row],[DATA PEDIDO]]+LANÇAMENTO[[#This Row],[PRAZO]])</f>
        <v>45878</v>
      </c>
      <c r="T74" s="8" t="str">
        <f>IF(LANÇAMENTO[[#This Row],[OBRA COM MATERIAL]]="OK","ENTREGUE",IF(LANÇAMENTO[[#This Row],[PRAZO]]="","",LANÇAMENTO[[#This Row],[PREVISÃO ENTREGA OBRA]]-$E$1))</f>
        <v>ENTREGUE</v>
      </c>
      <c r="U74" s="3" t="s">
        <v>129</v>
      </c>
      <c r="V74" s="3"/>
    </row>
    <row r="75" spans="1:22" x14ac:dyDescent="0.25">
      <c r="A75" s="4">
        <v>45875</v>
      </c>
      <c r="B75" s="2" t="s">
        <v>1741</v>
      </c>
      <c r="C75" s="123" t="s">
        <v>1234</v>
      </c>
      <c r="D75" s="2" t="s">
        <v>104</v>
      </c>
      <c r="E75" s="2" t="s">
        <v>1910</v>
      </c>
      <c r="F75" s="3">
        <v>1</v>
      </c>
      <c r="G75" s="3" t="s">
        <v>65</v>
      </c>
      <c r="H75" s="5" t="s">
        <v>1909</v>
      </c>
      <c r="I75" s="136" t="s">
        <v>1080</v>
      </c>
      <c r="J75" s="2" t="s">
        <v>1910</v>
      </c>
      <c r="K75" s="6">
        <v>1800</v>
      </c>
      <c r="L75" s="6">
        <f>LANÇAMENTO[[#This Row],[VALOR UNITARIO]]*LANÇAMENTO[[#This Row],[QTDADE]]</f>
        <v>1800</v>
      </c>
      <c r="M75" s="4">
        <v>45875</v>
      </c>
      <c r="N75" s="33" t="str">
        <f>TEXT(LANÇAMENTO[[#This Row],[DATA PEDIDO]],"MMM")&amp;"-"&amp;TEXT(M75,"AAAA")</f>
        <v>ago-2025</v>
      </c>
      <c r="O75" s="5" t="s">
        <v>1715</v>
      </c>
      <c r="P75" s="5" t="s">
        <v>30</v>
      </c>
      <c r="Q75" s="3" t="s">
        <v>12</v>
      </c>
      <c r="R75" s="3">
        <v>3</v>
      </c>
      <c r="S75" s="4">
        <f>IF(LANÇAMENTO[[#This Row],[DATA PEDIDO]]="","",LANÇAMENTO[[#This Row],[DATA PEDIDO]]+LANÇAMENTO[[#This Row],[PRAZO]])</f>
        <v>45878</v>
      </c>
      <c r="T75" s="8" t="str">
        <f>IF(LANÇAMENTO[[#This Row],[OBRA COM MATERIAL]]="OK","ENTREGUE",IF(LANÇAMENTO[[#This Row],[PRAZO]]="","",LANÇAMENTO[[#This Row],[PREVISÃO ENTREGA OBRA]]-$E$1))</f>
        <v>ENTREGUE</v>
      </c>
      <c r="U75" s="3" t="s">
        <v>129</v>
      </c>
      <c r="V75" s="3"/>
    </row>
    <row r="76" spans="1:22" x14ac:dyDescent="0.25">
      <c r="A76" s="4">
        <v>45875</v>
      </c>
      <c r="B76" s="2" t="s">
        <v>1684</v>
      </c>
      <c r="C76" s="123" t="s">
        <v>1234</v>
      </c>
      <c r="D76" s="2" t="s">
        <v>27</v>
      </c>
      <c r="E76" s="2" t="s">
        <v>1911</v>
      </c>
      <c r="F76" s="3">
        <v>1</v>
      </c>
      <c r="G76" s="3" t="s">
        <v>65</v>
      </c>
      <c r="H76" s="5" t="s">
        <v>1912</v>
      </c>
      <c r="I76" s="136" t="s">
        <v>1001</v>
      </c>
      <c r="J76" s="2" t="s">
        <v>1911</v>
      </c>
      <c r="K76" s="6">
        <v>150</v>
      </c>
      <c r="L76" s="6">
        <f>LANÇAMENTO[[#This Row],[VALOR UNITARIO]]*LANÇAMENTO[[#This Row],[QTDADE]]</f>
        <v>150</v>
      </c>
      <c r="M76" s="4">
        <v>45875</v>
      </c>
      <c r="N76" s="33" t="str">
        <f>TEXT(LANÇAMENTO[[#This Row],[DATA PEDIDO]],"MMM")&amp;"-"&amp;TEXT(M76,"AAAA")</f>
        <v>ago-2025</v>
      </c>
      <c r="O76" s="5" t="s">
        <v>1823</v>
      </c>
      <c r="P76" s="5" t="s">
        <v>30</v>
      </c>
      <c r="Q76" s="3" t="s">
        <v>1705</v>
      </c>
      <c r="R76" s="3">
        <v>0</v>
      </c>
      <c r="S76" s="4">
        <f>IF(LANÇAMENTO[[#This Row],[DATA PEDIDO]]="","",LANÇAMENTO[[#This Row],[DATA PEDIDO]]+LANÇAMENTO[[#This Row],[PRAZO]])</f>
        <v>45875</v>
      </c>
      <c r="T76" s="8" t="str">
        <f>IF(LANÇAMENTO[[#This Row],[OBRA COM MATERIAL]]="OK","ENTREGUE",IF(LANÇAMENTO[[#This Row],[PRAZO]]="","",LANÇAMENTO[[#This Row],[PREVISÃO ENTREGA OBRA]]-$E$1))</f>
        <v>ENTREGUE</v>
      </c>
      <c r="U76" s="3" t="s">
        <v>129</v>
      </c>
      <c r="V76" s="3"/>
    </row>
    <row r="77" spans="1:22" x14ac:dyDescent="0.25">
      <c r="A77" s="4">
        <v>45875</v>
      </c>
      <c r="B77" s="2" t="s">
        <v>1754</v>
      </c>
      <c r="C77" s="123" t="s">
        <v>549</v>
      </c>
      <c r="D77" s="2" t="s">
        <v>104</v>
      </c>
      <c r="E77" s="2" t="s">
        <v>1913</v>
      </c>
      <c r="F77" s="3">
        <v>16</v>
      </c>
      <c r="G77" s="3" t="s">
        <v>114</v>
      </c>
      <c r="H77" s="5" t="s">
        <v>1916</v>
      </c>
      <c r="I77" s="136" t="s">
        <v>230</v>
      </c>
      <c r="J77" s="2" t="s">
        <v>1913</v>
      </c>
      <c r="K77" s="6">
        <v>5.5</v>
      </c>
      <c r="L77" s="6">
        <f>LANÇAMENTO[[#This Row],[VALOR UNITARIO]]*LANÇAMENTO[[#This Row],[QTDADE]]</f>
        <v>88</v>
      </c>
      <c r="M77" s="4">
        <v>45875</v>
      </c>
      <c r="N77" s="33" t="str">
        <f>TEXT(LANÇAMENTO[[#This Row],[DATA PEDIDO]],"MMM")&amp;"-"&amp;TEXT(M77,"AAAA")</f>
        <v>ago-2025</v>
      </c>
      <c r="O77" s="5" t="s">
        <v>1823</v>
      </c>
      <c r="P77" s="5" t="s">
        <v>30</v>
      </c>
      <c r="Q77" s="3" t="s">
        <v>1705</v>
      </c>
      <c r="R77" s="3">
        <v>0</v>
      </c>
      <c r="S77" s="4">
        <f>IF(LANÇAMENTO[[#This Row],[DATA PEDIDO]]="","",LANÇAMENTO[[#This Row],[DATA PEDIDO]]+LANÇAMENTO[[#This Row],[PRAZO]])</f>
        <v>45875</v>
      </c>
      <c r="T77" s="8" t="str">
        <f>IF(LANÇAMENTO[[#This Row],[OBRA COM MATERIAL]]="OK","ENTREGUE",IF(LANÇAMENTO[[#This Row],[PRAZO]]="","",LANÇAMENTO[[#This Row],[PREVISÃO ENTREGA OBRA]]-$E$1))</f>
        <v>ENTREGUE</v>
      </c>
      <c r="U77" s="3" t="s">
        <v>129</v>
      </c>
      <c r="V77" s="3"/>
    </row>
    <row r="78" spans="1:22" x14ac:dyDescent="0.25">
      <c r="A78" s="4">
        <v>45875</v>
      </c>
      <c r="B78" s="2" t="s">
        <v>1754</v>
      </c>
      <c r="C78" s="123" t="s">
        <v>549</v>
      </c>
      <c r="D78" s="2" t="s">
        <v>104</v>
      </c>
      <c r="E78" s="2" t="s">
        <v>1914</v>
      </c>
      <c r="F78" s="3">
        <v>16</v>
      </c>
      <c r="G78" s="3" t="s">
        <v>114</v>
      </c>
      <c r="H78" s="5" t="s">
        <v>1916</v>
      </c>
      <c r="I78" s="136" t="s">
        <v>230</v>
      </c>
      <c r="J78" s="2" t="s">
        <v>1914</v>
      </c>
      <c r="K78" s="6">
        <v>5.5</v>
      </c>
      <c r="L78" s="6">
        <f>LANÇAMENTO[[#This Row],[VALOR UNITARIO]]*LANÇAMENTO[[#This Row],[QTDADE]]</f>
        <v>88</v>
      </c>
      <c r="M78" s="4">
        <v>45875</v>
      </c>
      <c r="N78" s="33" t="str">
        <f>TEXT(LANÇAMENTO[[#This Row],[DATA PEDIDO]],"MMM")&amp;"-"&amp;TEXT(M78,"AAAA")</f>
        <v>ago-2025</v>
      </c>
      <c r="O78" s="5" t="s">
        <v>1823</v>
      </c>
      <c r="P78" s="5" t="s">
        <v>30</v>
      </c>
      <c r="Q78" s="3" t="s">
        <v>1705</v>
      </c>
      <c r="R78" s="3">
        <v>0</v>
      </c>
      <c r="S78" s="4">
        <f>IF(LANÇAMENTO[[#This Row],[DATA PEDIDO]]="","",LANÇAMENTO[[#This Row],[DATA PEDIDO]]+LANÇAMENTO[[#This Row],[PRAZO]])</f>
        <v>45875</v>
      </c>
      <c r="T78" s="8" t="str">
        <f>IF(LANÇAMENTO[[#This Row],[OBRA COM MATERIAL]]="OK","ENTREGUE",IF(LANÇAMENTO[[#This Row],[PRAZO]]="","",LANÇAMENTO[[#This Row],[PREVISÃO ENTREGA OBRA]]-$E$1))</f>
        <v>ENTREGUE</v>
      </c>
      <c r="U78" s="3" t="s">
        <v>129</v>
      </c>
      <c r="V78" s="3"/>
    </row>
    <row r="79" spans="1:22" x14ac:dyDescent="0.25">
      <c r="A79" s="4">
        <v>45875</v>
      </c>
      <c r="B79" s="2" t="s">
        <v>1754</v>
      </c>
      <c r="C79" s="123" t="s">
        <v>549</v>
      </c>
      <c r="D79" s="2" t="s">
        <v>104</v>
      </c>
      <c r="E79" s="2" t="s">
        <v>1915</v>
      </c>
      <c r="F79" s="3">
        <v>4</v>
      </c>
      <c r="G79" s="3" t="s">
        <v>114</v>
      </c>
      <c r="H79" s="5" t="s">
        <v>1916</v>
      </c>
      <c r="I79" s="136" t="s">
        <v>230</v>
      </c>
      <c r="J79" s="2" t="s">
        <v>1915</v>
      </c>
      <c r="K79" s="6">
        <v>33.9</v>
      </c>
      <c r="L79" s="6">
        <f>LANÇAMENTO[[#This Row],[VALOR UNITARIO]]*LANÇAMENTO[[#This Row],[QTDADE]]</f>
        <v>135.6</v>
      </c>
      <c r="M79" s="4">
        <v>45875</v>
      </c>
      <c r="N79" s="33" t="str">
        <f>TEXT(LANÇAMENTO[[#This Row],[DATA PEDIDO]],"MMM")&amp;"-"&amp;TEXT(M79,"AAAA")</f>
        <v>ago-2025</v>
      </c>
      <c r="O79" s="5" t="s">
        <v>1823</v>
      </c>
      <c r="P79" s="5" t="s">
        <v>30</v>
      </c>
      <c r="Q79" s="3" t="s">
        <v>1705</v>
      </c>
      <c r="R79" s="3">
        <v>0</v>
      </c>
      <c r="S79" s="4">
        <f>IF(LANÇAMENTO[[#This Row],[DATA PEDIDO]]="","",LANÇAMENTO[[#This Row],[DATA PEDIDO]]+LANÇAMENTO[[#This Row],[PRAZO]])</f>
        <v>45875</v>
      </c>
      <c r="T79" s="8" t="str">
        <f>IF(LANÇAMENTO[[#This Row],[OBRA COM MATERIAL]]="OK","ENTREGUE",IF(LANÇAMENTO[[#This Row],[PRAZO]]="","",LANÇAMENTO[[#This Row],[PREVISÃO ENTREGA OBRA]]-$E$1))</f>
        <v>ENTREGUE</v>
      </c>
      <c r="U79" s="3" t="s">
        <v>129</v>
      </c>
      <c r="V79" s="3"/>
    </row>
    <row r="80" spans="1:22" x14ac:dyDescent="0.25">
      <c r="A80" s="4">
        <v>45875</v>
      </c>
      <c r="B80" s="2" t="s">
        <v>1802</v>
      </c>
      <c r="C80" s="123" t="s">
        <v>1234</v>
      </c>
      <c r="D80" s="2" t="s">
        <v>104</v>
      </c>
      <c r="E80" s="2" t="s">
        <v>1917</v>
      </c>
      <c r="F80" s="3">
        <v>1</v>
      </c>
      <c r="G80" s="3" t="s">
        <v>115</v>
      </c>
      <c r="H80" s="5" t="s">
        <v>1920</v>
      </c>
      <c r="I80" s="136" t="s">
        <v>230</v>
      </c>
      <c r="J80" s="2" t="s">
        <v>1917</v>
      </c>
      <c r="K80" s="6">
        <v>109.9</v>
      </c>
      <c r="L80" s="6">
        <f>LANÇAMENTO[[#This Row],[VALOR UNITARIO]]*LANÇAMENTO[[#This Row],[QTDADE]]</f>
        <v>109.9</v>
      </c>
      <c r="M80" s="4">
        <v>45875</v>
      </c>
      <c r="N80" s="33" t="str">
        <f>TEXT(LANÇAMENTO[[#This Row],[DATA PEDIDO]],"MMM")&amp;"-"&amp;TEXT(M80,"AAAA")</f>
        <v>ago-2025</v>
      </c>
      <c r="O80" s="5" t="s">
        <v>1715</v>
      </c>
      <c r="P80" s="5" t="s">
        <v>30</v>
      </c>
      <c r="Q80" s="3" t="s">
        <v>1705</v>
      </c>
      <c r="R80" s="3">
        <v>0</v>
      </c>
      <c r="S80" s="4">
        <f>IF(LANÇAMENTO[[#This Row],[DATA PEDIDO]]="","",LANÇAMENTO[[#This Row],[DATA PEDIDO]]+LANÇAMENTO[[#This Row],[PRAZO]])</f>
        <v>45875</v>
      </c>
      <c r="T80" s="8" t="str">
        <f>IF(LANÇAMENTO[[#This Row],[OBRA COM MATERIAL]]="OK","ENTREGUE",IF(LANÇAMENTO[[#This Row],[PRAZO]]="","",LANÇAMENTO[[#This Row],[PREVISÃO ENTREGA OBRA]]-$E$1))</f>
        <v>ENTREGUE</v>
      </c>
      <c r="U80" s="3" t="s">
        <v>129</v>
      </c>
      <c r="V80" s="3"/>
    </row>
    <row r="81" spans="1:22" x14ac:dyDescent="0.25">
      <c r="A81" s="4">
        <v>45875</v>
      </c>
      <c r="B81" s="2" t="s">
        <v>1802</v>
      </c>
      <c r="C81" s="123" t="s">
        <v>1234</v>
      </c>
      <c r="D81" s="2" t="s">
        <v>104</v>
      </c>
      <c r="E81" s="2" t="s">
        <v>1918</v>
      </c>
      <c r="F81" s="3">
        <v>10</v>
      </c>
      <c r="G81" s="3" t="s">
        <v>114</v>
      </c>
      <c r="H81" s="5" t="s">
        <v>1920</v>
      </c>
      <c r="I81" s="136" t="s">
        <v>230</v>
      </c>
      <c r="J81" s="2" t="s">
        <v>1918</v>
      </c>
      <c r="K81" s="6">
        <v>24.01</v>
      </c>
      <c r="L81" s="6">
        <f>LANÇAMENTO[[#This Row],[VALOR UNITARIO]]*LANÇAMENTO[[#This Row],[QTDADE]]</f>
        <v>240.10000000000002</v>
      </c>
      <c r="M81" s="4">
        <v>45875</v>
      </c>
      <c r="N81" s="33" t="str">
        <f>TEXT(LANÇAMENTO[[#This Row],[DATA PEDIDO]],"MMM")&amp;"-"&amp;TEXT(M81,"AAAA")</f>
        <v>ago-2025</v>
      </c>
      <c r="O81" s="5" t="s">
        <v>1715</v>
      </c>
      <c r="P81" s="5" t="s">
        <v>30</v>
      </c>
      <c r="Q81" s="3" t="s">
        <v>1705</v>
      </c>
      <c r="R81" s="3">
        <v>0</v>
      </c>
      <c r="S81" s="4">
        <f>IF(LANÇAMENTO[[#This Row],[DATA PEDIDO]]="","",LANÇAMENTO[[#This Row],[DATA PEDIDO]]+LANÇAMENTO[[#This Row],[PRAZO]])</f>
        <v>45875</v>
      </c>
      <c r="T81" s="8" t="str">
        <f>IF(LANÇAMENTO[[#This Row],[OBRA COM MATERIAL]]="OK","ENTREGUE",IF(LANÇAMENTO[[#This Row],[PRAZO]]="","",LANÇAMENTO[[#This Row],[PREVISÃO ENTREGA OBRA]]-$E$1))</f>
        <v>ENTREGUE</v>
      </c>
      <c r="U81" s="3" t="s">
        <v>129</v>
      </c>
      <c r="V81" s="3"/>
    </row>
    <row r="82" spans="1:22" x14ac:dyDescent="0.25">
      <c r="A82" s="4">
        <v>45875</v>
      </c>
      <c r="B82" s="2" t="s">
        <v>1802</v>
      </c>
      <c r="C82" s="123" t="s">
        <v>1234</v>
      </c>
      <c r="D82" s="2" t="s">
        <v>104</v>
      </c>
      <c r="E82" s="2" t="s">
        <v>1919</v>
      </c>
      <c r="F82" s="3">
        <v>4</v>
      </c>
      <c r="G82" s="3" t="s">
        <v>116</v>
      </c>
      <c r="H82" s="5" t="s">
        <v>1920</v>
      </c>
      <c r="I82" s="136" t="s">
        <v>230</v>
      </c>
      <c r="J82" s="2" t="s">
        <v>1919</v>
      </c>
      <c r="K82" s="6">
        <v>104.3</v>
      </c>
      <c r="L82" s="6">
        <f>LANÇAMENTO[[#This Row],[VALOR UNITARIO]]*LANÇAMENTO[[#This Row],[QTDADE]]</f>
        <v>417.2</v>
      </c>
      <c r="M82" s="4">
        <v>45875</v>
      </c>
      <c r="N82" s="33" t="str">
        <f>TEXT(LANÇAMENTO[[#This Row],[DATA PEDIDO]],"MMM")&amp;"-"&amp;TEXT(M82,"AAAA")</f>
        <v>ago-2025</v>
      </c>
      <c r="O82" s="5" t="s">
        <v>1715</v>
      </c>
      <c r="P82" s="5" t="s">
        <v>30</v>
      </c>
      <c r="Q82" s="3" t="s">
        <v>1705</v>
      </c>
      <c r="R82" s="3">
        <v>0</v>
      </c>
      <c r="S82" s="4">
        <f>IF(LANÇAMENTO[[#This Row],[DATA PEDIDO]]="","",LANÇAMENTO[[#This Row],[DATA PEDIDO]]+LANÇAMENTO[[#This Row],[PRAZO]])</f>
        <v>45875</v>
      </c>
      <c r="T82" s="8" t="str">
        <f>IF(LANÇAMENTO[[#This Row],[OBRA COM MATERIAL]]="OK","ENTREGUE",IF(LANÇAMENTO[[#This Row],[PRAZO]]="","",LANÇAMENTO[[#This Row],[PREVISÃO ENTREGA OBRA]]-$E$1))</f>
        <v>ENTREGUE</v>
      </c>
      <c r="U82" s="3" t="s">
        <v>129</v>
      </c>
      <c r="V82" s="3"/>
    </row>
    <row r="83" spans="1:22" x14ac:dyDescent="0.25">
      <c r="A83" s="4">
        <v>45783</v>
      </c>
      <c r="B83" s="2" t="s">
        <v>1772</v>
      </c>
      <c r="C83" s="123" t="s">
        <v>1234</v>
      </c>
      <c r="D83" s="2" t="s">
        <v>27</v>
      </c>
      <c r="E83" s="2" t="s">
        <v>1927</v>
      </c>
      <c r="F83" s="3">
        <v>1</v>
      </c>
      <c r="G83" s="3" t="s">
        <v>113</v>
      </c>
      <c r="H83" s="5" t="s">
        <v>1928</v>
      </c>
      <c r="I83" s="136" t="s">
        <v>1922</v>
      </c>
      <c r="J83" s="2" t="s">
        <v>1927</v>
      </c>
      <c r="K83" s="6">
        <v>2000</v>
      </c>
      <c r="L83" s="6">
        <f>LANÇAMENTO[[#This Row],[VALOR UNITARIO]]*LANÇAMENTO[[#This Row],[QTDADE]]</f>
        <v>2000</v>
      </c>
      <c r="M83" s="4">
        <v>45875</v>
      </c>
      <c r="N83" s="33" t="str">
        <f>TEXT(LANÇAMENTO[[#This Row],[DATA PEDIDO]],"MMM")&amp;"-"&amp;TEXT(M83,"AAAA")</f>
        <v>ago-2025</v>
      </c>
      <c r="O83" s="5" t="s">
        <v>1823</v>
      </c>
      <c r="P83" s="5" t="s">
        <v>192</v>
      </c>
      <c r="Q83" s="3" t="s">
        <v>12</v>
      </c>
      <c r="R83" s="3">
        <v>0</v>
      </c>
      <c r="S83" s="4">
        <f>IF(LANÇAMENTO[[#This Row],[DATA PEDIDO]]="","",LANÇAMENTO[[#This Row],[DATA PEDIDO]]+LANÇAMENTO[[#This Row],[PRAZO]])</f>
        <v>45875</v>
      </c>
      <c r="T83" s="8" t="str">
        <f>IF(LANÇAMENTO[[#This Row],[OBRA COM MATERIAL]]="OK","ENTREGUE",IF(LANÇAMENTO[[#This Row],[PRAZO]]="","",LANÇAMENTO[[#This Row],[PREVISÃO ENTREGA OBRA]]-$E$1))</f>
        <v>ENTREGUE</v>
      </c>
      <c r="U83" s="3" t="s">
        <v>129</v>
      </c>
      <c r="V83" s="3"/>
    </row>
    <row r="84" spans="1:22" x14ac:dyDescent="0.25">
      <c r="A84" s="4">
        <v>45783</v>
      </c>
      <c r="B84" s="2" t="s">
        <v>1828</v>
      </c>
      <c r="C84" s="123" t="s">
        <v>1234</v>
      </c>
      <c r="D84" s="2" t="s">
        <v>27</v>
      </c>
      <c r="E84" s="2" t="s">
        <v>1929</v>
      </c>
      <c r="F84" s="3">
        <v>1</v>
      </c>
      <c r="G84" s="3" t="s">
        <v>65</v>
      </c>
      <c r="H84" s="5" t="s">
        <v>1930</v>
      </c>
      <c r="I84" s="136" t="s">
        <v>1001</v>
      </c>
      <c r="J84" s="2" t="s">
        <v>1929</v>
      </c>
      <c r="K84" s="6">
        <v>155</v>
      </c>
      <c r="L84" s="6">
        <f>LANÇAMENTO[[#This Row],[VALOR UNITARIO]]*LANÇAMENTO[[#This Row],[QTDADE]]</f>
        <v>155</v>
      </c>
      <c r="M84" s="4">
        <v>45875</v>
      </c>
      <c r="N84" s="33" t="str">
        <f>TEXT(LANÇAMENTO[[#This Row],[DATA PEDIDO]],"MMM")&amp;"-"&amp;TEXT(M84,"AAAA")</f>
        <v>ago-2025</v>
      </c>
      <c r="O84" s="5" t="s">
        <v>1823</v>
      </c>
      <c r="P84" s="5" t="s">
        <v>30</v>
      </c>
      <c r="Q84" s="3" t="s">
        <v>12</v>
      </c>
      <c r="R84" s="3">
        <v>2</v>
      </c>
      <c r="S84" s="4">
        <f>IF(LANÇAMENTO[[#This Row],[DATA PEDIDO]]="","",LANÇAMENTO[[#This Row],[DATA PEDIDO]]+LANÇAMENTO[[#This Row],[PRAZO]])</f>
        <v>45877</v>
      </c>
      <c r="T84" s="8" t="str">
        <f>IF(LANÇAMENTO[[#This Row],[OBRA COM MATERIAL]]="OK","ENTREGUE",IF(LANÇAMENTO[[#This Row],[PRAZO]]="","",LANÇAMENTO[[#This Row],[PREVISÃO ENTREGA OBRA]]-$E$1))</f>
        <v>ENTREGUE</v>
      </c>
      <c r="U84" s="3" t="s">
        <v>129</v>
      </c>
      <c r="V84" s="3"/>
    </row>
    <row r="85" spans="1:22" x14ac:dyDescent="0.25">
      <c r="A85" s="4">
        <v>45875</v>
      </c>
      <c r="B85" s="2" t="s">
        <v>1802</v>
      </c>
      <c r="C85" s="123" t="s">
        <v>1234</v>
      </c>
      <c r="D85" s="2" t="s">
        <v>27</v>
      </c>
      <c r="E85" s="2" t="s">
        <v>1931</v>
      </c>
      <c r="F85" s="3">
        <v>12</v>
      </c>
      <c r="G85" s="3" t="s">
        <v>65</v>
      </c>
      <c r="H85" s="5" t="s">
        <v>1934</v>
      </c>
      <c r="I85" s="136" t="s">
        <v>1001</v>
      </c>
      <c r="J85" s="2" t="s">
        <v>1931</v>
      </c>
      <c r="K85" s="6">
        <v>10.5</v>
      </c>
      <c r="L85" s="6">
        <f>LANÇAMENTO[[#This Row],[VALOR UNITARIO]]*LANÇAMENTO[[#This Row],[QTDADE]]</f>
        <v>126</v>
      </c>
      <c r="M85" s="4">
        <v>45875</v>
      </c>
      <c r="N85" s="33" t="str">
        <f>TEXT(LANÇAMENTO[[#This Row],[DATA PEDIDO]],"MMM")&amp;"-"&amp;TEXT(M85,"AAAA")</f>
        <v>ago-2025</v>
      </c>
      <c r="O85" s="5" t="s">
        <v>1823</v>
      </c>
      <c r="P85" s="5" t="s">
        <v>30</v>
      </c>
      <c r="Q85" s="3" t="s">
        <v>12</v>
      </c>
      <c r="R85" s="3">
        <v>1</v>
      </c>
      <c r="S85" s="4">
        <f>IF(LANÇAMENTO[[#This Row],[DATA PEDIDO]]="","",LANÇAMENTO[[#This Row],[DATA PEDIDO]]+LANÇAMENTO[[#This Row],[PRAZO]])</f>
        <v>45876</v>
      </c>
      <c r="T85" s="8" t="str">
        <f>IF(LANÇAMENTO[[#This Row],[OBRA COM MATERIAL]]="OK","ENTREGUE",IF(LANÇAMENTO[[#This Row],[PRAZO]]="","",LANÇAMENTO[[#This Row],[PREVISÃO ENTREGA OBRA]]-$E$1))</f>
        <v>ENTREGUE</v>
      </c>
      <c r="U85" s="3" t="s">
        <v>129</v>
      </c>
      <c r="V85" s="3"/>
    </row>
    <row r="86" spans="1:22" x14ac:dyDescent="0.25">
      <c r="A86" s="4">
        <v>45783</v>
      </c>
      <c r="B86" s="2" t="s">
        <v>1802</v>
      </c>
      <c r="C86" s="123" t="s">
        <v>1234</v>
      </c>
      <c r="D86" s="2" t="s">
        <v>27</v>
      </c>
      <c r="E86" s="2" t="s">
        <v>1932</v>
      </c>
      <c r="F86" s="3">
        <v>6</v>
      </c>
      <c r="G86" s="3" t="s">
        <v>65</v>
      </c>
      <c r="H86" s="5" t="s">
        <v>1934</v>
      </c>
      <c r="I86" s="136" t="s">
        <v>1001</v>
      </c>
      <c r="J86" s="2" t="s">
        <v>1932</v>
      </c>
      <c r="K86" s="6">
        <v>21</v>
      </c>
      <c r="L86" s="6">
        <f>LANÇAMENTO[[#This Row],[VALOR UNITARIO]]*LANÇAMENTO[[#This Row],[QTDADE]]</f>
        <v>126</v>
      </c>
      <c r="M86" s="4">
        <v>45875</v>
      </c>
      <c r="N86" s="33" t="str">
        <f>TEXT(LANÇAMENTO[[#This Row],[DATA PEDIDO]],"MMM")&amp;"-"&amp;TEXT(M86,"AAAA")</f>
        <v>ago-2025</v>
      </c>
      <c r="O86" s="5" t="s">
        <v>1823</v>
      </c>
      <c r="P86" s="5" t="s">
        <v>30</v>
      </c>
      <c r="Q86" s="3" t="s">
        <v>12</v>
      </c>
      <c r="R86" s="3">
        <v>1</v>
      </c>
      <c r="S86" s="4">
        <f>IF(LANÇAMENTO[[#This Row],[DATA PEDIDO]]="","",LANÇAMENTO[[#This Row],[DATA PEDIDO]]+LANÇAMENTO[[#This Row],[PRAZO]])</f>
        <v>45876</v>
      </c>
      <c r="T86" s="8" t="str">
        <f>IF(LANÇAMENTO[[#This Row],[OBRA COM MATERIAL]]="OK","ENTREGUE",IF(LANÇAMENTO[[#This Row],[PRAZO]]="","",LANÇAMENTO[[#This Row],[PREVISÃO ENTREGA OBRA]]-$E$1))</f>
        <v>ENTREGUE</v>
      </c>
      <c r="U86" s="3" t="s">
        <v>129</v>
      </c>
      <c r="V86" s="3"/>
    </row>
    <row r="87" spans="1:22" x14ac:dyDescent="0.25">
      <c r="A87" s="4">
        <v>45783</v>
      </c>
      <c r="B87" s="2" t="s">
        <v>1802</v>
      </c>
      <c r="C87" s="123" t="s">
        <v>1234</v>
      </c>
      <c r="D87" s="2" t="s">
        <v>27</v>
      </c>
      <c r="E87" s="2" t="s">
        <v>1814</v>
      </c>
      <c r="F87" s="3">
        <v>1</v>
      </c>
      <c r="G87" s="3" t="s">
        <v>65</v>
      </c>
      <c r="H87" s="5" t="s">
        <v>1934</v>
      </c>
      <c r="I87" s="136" t="s">
        <v>1001</v>
      </c>
      <c r="J87" s="2" t="s">
        <v>1814</v>
      </c>
      <c r="K87" s="6">
        <v>65</v>
      </c>
      <c r="L87" s="6">
        <f>LANÇAMENTO[[#This Row],[VALOR UNITARIO]]*LANÇAMENTO[[#This Row],[QTDADE]]</f>
        <v>65</v>
      </c>
      <c r="M87" s="4">
        <v>45875</v>
      </c>
      <c r="N87" s="33" t="str">
        <f>TEXT(LANÇAMENTO[[#This Row],[DATA PEDIDO]],"MMM")&amp;"-"&amp;TEXT(M87,"AAAA")</f>
        <v>ago-2025</v>
      </c>
      <c r="O87" s="5" t="s">
        <v>1823</v>
      </c>
      <c r="P87" s="5" t="s">
        <v>30</v>
      </c>
      <c r="Q87" s="3" t="s">
        <v>12</v>
      </c>
      <c r="R87" s="3">
        <v>1</v>
      </c>
      <c r="S87" s="4">
        <f>IF(LANÇAMENTO[[#This Row],[DATA PEDIDO]]="","",LANÇAMENTO[[#This Row],[DATA PEDIDO]]+LANÇAMENTO[[#This Row],[PRAZO]])</f>
        <v>45876</v>
      </c>
      <c r="T87" s="8" t="str">
        <f>IF(LANÇAMENTO[[#This Row],[OBRA COM MATERIAL]]="OK","ENTREGUE",IF(LANÇAMENTO[[#This Row],[PRAZO]]="","",LANÇAMENTO[[#This Row],[PREVISÃO ENTREGA OBRA]]-$E$1))</f>
        <v>ENTREGUE</v>
      </c>
      <c r="U87" s="3" t="s">
        <v>129</v>
      </c>
      <c r="V87" s="3"/>
    </row>
    <row r="88" spans="1:22" x14ac:dyDescent="0.25">
      <c r="A88" s="4">
        <v>45783</v>
      </c>
      <c r="B88" s="2" t="s">
        <v>1802</v>
      </c>
      <c r="C88" s="123" t="s">
        <v>1234</v>
      </c>
      <c r="D88" s="2" t="s">
        <v>27</v>
      </c>
      <c r="E88" s="2" t="s">
        <v>1933</v>
      </c>
      <c r="F88" s="3">
        <v>2</v>
      </c>
      <c r="G88" s="3" t="s">
        <v>65</v>
      </c>
      <c r="H88" s="5" t="s">
        <v>1934</v>
      </c>
      <c r="I88" s="136" t="s">
        <v>1001</v>
      </c>
      <c r="J88" s="2" t="s">
        <v>1933</v>
      </c>
      <c r="K88" s="6">
        <v>0</v>
      </c>
      <c r="L88" s="6">
        <f>LANÇAMENTO[[#This Row],[VALOR UNITARIO]]*LANÇAMENTO[[#This Row],[QTDADE]]</f>
        <v>0</v>
      </c>
      <c r="M88" s="4">
        <v>45875</v>
      </c>
      <c r="N88" s="33" t="str">
        <f>TEXT(LANÇAMENTO[[#This Row],[DATA PEDIDO]],"MMM")&amp;"-"&amp;TEXT(M88,"AAAA")</f>
        <v>ago-2025</v>
      </c>
      <c r="O88" s="5" t="s">
        <v>1823</v>
      </c>
      <c r="P88" s="5" t="s">
        <v>30</v>
      </c>
      <c r="Q88" s="3" t="s">
        <v>12</v>
      </c>
      <c r="R88" s="3">
        <v>1</v>
      </c>
      <c r="S88" s="4">
        <f>IF(LANÇAMENTO[[#This Row],[DATA PEDIDO]]="","",LANÇAMENTO[[#This Row],[DATA PEDIDO]]+LANÇAMENTO[[#This Row],[PRAZO]])</f>
        <v>45876</v>
      </c>
      <c r="T88" s="8" t="str">
        <f>IF(LANÇAMENTO[[#This Row],[OBRA COM MATERIAL]]="OK","ENTREGUE",IF(LANÇAMENTO[[#This Row],[PRAZO]]="","",LANÇAMENTO[[#This Row],[PREVISÃO ENTREGA OBRA]]-$E$1))</f>
        <v>ENTREGUE</v>
      </c>
      <c r="U88" s="3" t="s">
        <v>129</v>
      </c>
      <c r="V88" s="3"/>
    </row>
    <row r="89" spans="1:22" x14ac:dyDescent="0.25">
      <c r="A89" s="4">
        <v>45875</v>
      </c>
      <c r="B89" s="2" t="s">
        <v>1902</v>
      </c>
      <c r="C89" s="123" t="s">
        <v>1234</v>
      </c>
      <c r="D89" s="2" t="s">
        <v>104</v>
      </c>
      <c r="E89" s="2" t="s">
        <v>1815</v>
      </c>
      <c r="F89" s="3">
        <v>6</v>
      </c>
      <c r="G89" s="3" t="s">
        <v>140</v>
      </c>
      <c r="H89" s="5" t="s">
        <v>1936</v>
      </c>
      <c r="I89" s="136" t="s">
        <v>1436</v>
      </c>
      <c r="J89" s="2" t="s">
        <v>1815</v>
      </c>
      <c r="K89" s="6">
        <v>164</v>
      </c>
      <c r="L89" s="6">
        <f>LANÇAMENTO[[#This Row],[VALOR UNITARIO]]*LANÇAMENTO[[#This Row],[QTDADE]]</f>
        <v>984</v>
      </c>
      <c r="M89" s="4">
        <v>45875</v>
      </c>
      <c r="N89" s="33" t="str">
        <f>TEXT(LANÇAMENTO[[#This Row],[DATA PEDIDO]],"MMM")&amp;"-"&amp;TEXT(M89,"AAAA")</f>
        <v>ago-2025</v>
      </c>
      <c r="O89" s="5" t="s">
        <v>1715</v>
      </c>
      <c r="P89" s="5" t="s">
        <v>30</v>
      </c>
      <c r="Q89" s="3" t="s">
        <v>12</v>
      </c>
      <c r="R89" s="3">
        <v>1</v>
      </c>
      <c r="S89" s="4">
        <f>IF(LANÇAMENTO[[#This Row],[DATA PEDIDO]]="","",LANÇAMENTO[[#This Row],[DATA PEDIDO]]+LANÇAMENTO[[#This Row],[PRAZO]])</f>
        <v>45876</v>
      </c>
      <c r="T89" s="8" t="str">
        <f>IF(LANÇAMENTO[[#This Row],[OBRA COM MATERIAL]]="OK","ENTREGUE",IF(LANÇAMENTO[[#This Row],[PRAZO]]="","",LANÇAMENTO[[#This Row],[PREVISÃO ENTREGA OBRA]]-$E$1))</f>
        <v>ENTREGUE</v>
      </c>
      <c r="U89" s="3" t="s">
        <v>129</v>
      </c>
      <c r="V89" s="3"/>
    </row>
    <row r="90" spans="1:22" x14ac:dyDescent="0.25">
      <c r="A90" s="4">
        <v>45875</v>
      </c>
      <c r="B90" s="2" t="s">
        <v>1902</v>
      </c>
      <c r="C90" s="123" t="s">
        <v>1234</v>
      </c>
      <c r="D90" s="2" t="s">
        <v>104</v>
      </c>
      <c r="E90" s="2" t="s">
        <v>1937</v>
      </c>
      <c r="F90" s="3">
        <v>3</v>
      </c>
      <c r="G90" s="3" t="s">
        <v>141</v>
      </c>
      <c r="H90" s="5" t="s">
        <v>1938</v>
      </c>
      <c r="I90" s="136" t="s">
        <v>467</v>
      </c>
      <c r="J90" s="2" t="s">
        <v>1937</v>
      </c>
      <c r="K90" s="6">
        <v>105</v>
      </c>
      <c r="L90" s="6">
        <f>LANÇAMENTO[[#This Row],[VALOR UNITARIO]]*LANÇAMENTO[[#This Row],[QTDADE]]</f>
        <v>315</v>
      </c>
      <c r="M90" s="4">
        <v>45875</v>
      </c>
      <c r="N90" s="33" t="str">
        <f>TEXT(LANÇAMENTO[[#This Row],[DATA PEDIDO]],"MMM")&amp;"-"&amp;TEXT(M90,"AAAA")</f>
        <v>ago-2025</v>
      </c>
      <c r="O90" s="5" t="s">
        <v>1778</v>
      </c>
      <c r="P90" s="5" t="s">
        <v>30</v>
      </c>
      <c r="Q90" s="3" t="s">
        <v>12</v>
      </c>
      <c r="R90" s="3">
        <v>2</v>
      </c>
      <c r="S90" s="4">
        <f>IF(LANÇAMENTO[[#This Row],[DATA PEDIDO]]="","",LANÇAMENTO[[#This Row],[DATA PEDIDO]]+LANÇAMENTO[[#This Row],[PRAZO]])</f>
        <v>45877</v>
      </c>
      <c r="T90" s="8" t="str">
        <f>IF(LANÇAMENTO[[#This Row],[OBRA COM MATERIAL]]="OK","ENTREGUE",IF(LANÇAMENTO[[#This Row],[PRAZO]]="","",LANÇAMENTO[[#This Row],[PREVISÃO ENTREGA OBRA]]-$E$1))</f>
        <v>ENTREGUE</v>
      </c>
      <c r="U90" s="3" t="s">
        <v>129</v>
      </c>
      <c r="V90" s="3"/>
    </row>
    <row r="91" spans="1:22" x14ac:dyDescent="0.25">
      <c r="A91" s="4">
        <v>45875</v>
      </c>
      <c r="B91" s="2" t="s">
        <v>1902</v>
      </c>
      <c r="C91" s="123" t="s">
        <v>1234</v>
      </c>
      <c r="D91" s="2" t="s">
        <v>104</v>
      </c>
      <c r="E91" s="2" t="s">
        <v>1939</v>
      </c>
      <c r="F91" s="3">
        <v>1</v>
      </c>
      <c r="G91" s="3" t="s">
        <v>65</v>
      </c>
      <c r="H91" s="5" t="s">
        <v>1938</v>
      </c>
      <c r="I91" s="136" t="s">
        <v>467</v>
      </c>
      <c r="J91" s="2" t="s">
        <v>1940</v>
      </c>
      <c r="K91" s="6">
        <v>10.24</v>
      </c>
      <c r="L91" s="6">
        <f>LANÇAMENTO[[#This Row],[VALOR UNITARIO]]*LANÇAMENTO[[#This Row],[QTDADE]]</f>
        <v>10.24</v>
      </c>
      <c r="M91" s="4">
        <v>45875</v>
      </c>
      <c r="N91" s="33" t="str">
        <f>TEXT(LANÇAMENTO[[#This Row],[DATA PEDIDO]],"MMM")&amp;"-"&amp;TEXT(M91,"AAAA")</f>
        <v>ago-2025</v>
      </c>
      <c r="O91" s="5" t="s">
        <v>1778</v>
      </c>
      <c r="P91" s="5" t="s">
        <v>30</v>
      </c>
      <c r="Q91" s="3" t="s">
        <v>12</v>
      </c>
      <c r="R91" s="3">
        <v>2</v>
      </c>
      <c r="S91" s="4">
        <f>IF(LANÇAMENTO[[#This Row],[DATA PEDIDO]]="","",LANÇAMENTO[[#This Row],[DATA PEDIDO]]+LANÇAMENTO[[#This Row],[PRAZO]])</f>
        <v>45877</v>
      </c>
      <c r="T91" s="8" t="str">
        <f>IF(LANÇAMENTO[[#This Row],[OBRA COM MATERIAL]]="OK","ENTREGUE",IF(LANÇAMENTO[[#This Row],[PRAZO]]="","",LANÇAMENTO[[#This Row],[PREVISÃO ENTREGA OBRA]]-$E$1))</f>
        <v>ENTREGUE</v>
      </c>
      <c r="U91" s="3" t="s">
        <v>129</v>
      </c>
      <c r="V91" s="3"/>
    </row>
    <row r="92" spans="1:22" x14ac:dyDescent="0.25">
      <c r="A92" s="4">
        <v>45875</v>
      </c>
      <c r="B92" s="2" t="s">
        <v>1946</v>
      </c>
      <c r="C92" s="123" t="s">
        <v>1234</v>
      </c>
      <c r="D92" s="2" t="s">
        <v>27</v>
      </c>
      <c r="E92" s="2" t="s">
        <v>1941</v>
      </c>
      <c r="F92" s="3">
        <v>20</v>
      </c>
      <c r="G92" s="3" t="s">
        <v>65</v>
      </c>
      <c r="H92" s="5" t="s">
        <v>1945</v>
      </c>
      <c r="I92" s="136" t="s">
        <v>419</v>
      </c>
      <c r="J92" s="2" t="s">
        <v>1941</v>
      </c>
      <c r="K92" s="6">
        <v>15</v>
      </c>
      <c r="L92" s="6">
        <f>LANÇAMENTO[[#This Row],[VALOR UNITARIO]]*LANÇAMENTO[[#This Row],[QTDADE]]</f>
        <v>300</v>
      </c>
      <c r="M92" s="4">
        <v>45875</v>
      </c>
      <c r="N92" s="33" t="str">
        <f>TEXT(LANÇAMENTO[[#This Row],[DATA PEDIDO]],"MMM")&amp;"-"&amp;TEXT(M92,"AAAA")</f>
        <v>ago-2025</v>
      </c>
      <c r="O92" s="5" t="s">
        <v>1715</v>
      </c>
      <c r="P92" s="5" t="s">
        <v>30</v>
      </c>
      <c r="Q92" s="3" t="s">
        <v>12</v>
      </c>
      <c r="R92" s="3">
        <v>1</v>
      </c>
      <c r="S92" s="4">
        <f>IF(LANÇAMENTO[[#This Row],[DATA PEDIDO]]="","",LANÇAMENTO[[#This Row],[DATA PEDIDO]]+LANÇAMENTO[[#This Row],[PRAZO]])</f>
        <v>45876</v>
      </c>
      <c r="T92" s="8" t="str">
        <f>IF(LANÇAMENTO[[#This Row],[OBRA COM MATERIAL]]="OK","ENTREGUE",IF(LANÇAMENTO[[#This Row],[PRAZO]]="","",LANÇAMENTO[[#This Row],[PREVISÃO ENTREGA OBRA]]-$E$1))</f>
        <v>ENTREGUE</v>
      </c>
      <c r="U92" s="3" t="s">
        <v>129</v>
      </c>
      <c r="V92" s="3"/>
    </row>
    <row r="93" spans="1:22" x14ac:dyDescent="0.25">
      <c r="A93" s="4">
        <v>45875</v>
      </c>
      <c r="B93" s="2" t="s">
        <v>1946</v>
      </c>
      <c r="C93" s="123" t="s">
        <v>1234</v>
      </c>
      <c r="D93" s="2" t="s">
        <v>27</v>
      </c>
      <c r="E93" s="2" t="s">
        <v>1942</v>
      </c>
      <c r="F93" s="3">
        <v>4</v>
      </c>
      <c r="G93" s="3" t="s">
        <v>65</v>
      </c>
      <c r="H93" s="5" t="s">
        <v>1945</v>
      </c>
      <c r="I93" s="136" t="s">
        <v>419</v>
      </c>
      <c r="J93" s="2" t="s">
        <v>1942</v>
      </c>
      <c r="K93" s="6">
        <v>24</v>
      </c>
      <c r="L93" s="6">
        <f>LANÇAMENTO[[#This Row],[VALOR UNITARIO]]*LANÇAMENTO[[#This Row],[QTDADE]]</f>
        <v>96</v>
      </c>
      <c r="M93" s="4">
        <v>45875</v>
      </c>
      <c r="N93" s="33" t="str">
        <f>TEXT(LANÇAMENTO[[#This Row],[DATA PEDIDO]],"MMM")&amp;"-"&amp;TEXT(M93,"AAAA")</f>
        <v>ago-2025</v>
      </c>
      <c r="O93" s="5" t="s">
        <v>1715</v>
      </c>
      <c r="P93" s="5" t="s">
        <v>30</v>
      </c>
      <c r="Q93" s="3" t="s">
        <v>12</v>
      </c>
      <c r="R93" s="3">
        <v>1</v>
      </c>
      <c r="S93" s="4">
        <f>IF(LANÇAMENTO[[#This Row],[DATA PEDIDO]]="","",LANÇAMENTO[[#This Row],[DATA PEDIDO]]+LANÇAMENTO[[#This Row],[PRAZO]])</f>
        <v>45876</v>
      </c>
      <c r="T93" s="8" t="str">
        <f>IF(LANÇAMENTO[[#This Row],[OBRA COM MATERIAL]]="OK","ENTREGUE",IF(LANÇAMENTO[[#This Row],[PRAZO]]="","",LANÇAMENTO[[#This Row],[PREVISÃO ENTREGA OBRA]]-$E$1))</f>
        <v>ENTREGUE</v>
      </c>
      <c r="U93" s="3" t="s">
        <v>129</v>
      </c>
      <c r="V93" s="3"/>
    </row>
    <row r="94" spans="1:22" x14ac:dyDescent="0.25">
      <c r="A94" s="4">
        <v>45875</v>
      </c>
      <c r="B94" s="2" t="s">
        <v>1946</v>
      </c>
      <c r="C94" s="123" t="s">
        <v>1234</v>
      </c>
      <c r="D94" s="2" t="s">
        <v>27</v>
      </c>
      <c r="E94" s="2" t="s">
        <v>1943</v>
      </c>
      <c r="F94" s="3">
        <v>4</v>
      </c>
      <c r="G94" s="3" t="s">
        <v>65</v>
      </c>
      <c r="H94" s="5" t="s">
        <v>1945</v>
      </c>
      <c r="I94" s="136" t="s">
        <v>419</v>
      </c>
      <c r="J94" s="2" t="s">
        <v>1943</v>
      </c>
      <c r="K94" s="6">
        <v>5</v>
      </c>
      <c r="L94" s="6">
        <f>LANÇAMENTO[[#This Row],[VALOR UNITARIO]]*LANÇAMENTO[[#This Row],[QTDADE]]</f>
        <v>20</v>
      </c>
      <c r="M94" s="4">
        <v>45875</v>
      </c>
      <c r="N94" s="33" t="str">
        <f>TEXT(LANÇAMENTO[[#This Row],[DATA PEDIDO]],"MMM")&amp;"-"&amp;TEXT(M94,"AAAA")</f>
        <v>ago-2025</v>
      </c>
      <c r="O94" s="5" t="s">
        <v>1715</v>
      </c>
      <c r="P94" s="5" t="s">
        <v>30</v>
      </c>
      <c r="Q94" s="3" t="s">
        <v>12</v>
      </c>
      <c r="R94" s="3">
        <v>1</v>
      </c>
      <c r="S94" s="4">
        <f>IF(LANÇAMENTO[[#This Row],[DATA PEDIDO]]="","",LANÇAMENTO[[#This Row],[DATA PEDIDO]]+LANÇAMENTO[[#This Row],[PRAZO]])</f>
        <v>45876</v>
      </c>
      <c r="T94" s="8" t="str">
        <f>IF(LANÇAMENTO[[#This Row],[OBRA COM MATERIAL]]="OK","ENTREGUE",IF(LANÇAMENTO[[#This Row],[PRAZO]]="","",LANÇAMENTO[[#This Row],[PREVISÃO ENTREGA OBRA]]-$E$1))</f>
        <v>ENTREGUE</v>
      </c>
      <c r="U94" s="3" t="s">
        <v>129</v>
      </c>
      <c r="V94" s="3"/>
    </row>
    <row r="95" spans="1:22" x14ac:dyDescent="0.25">
      <c r="A95" s="4">
        <v>45875</v>
      </c>
      <c r="B95" s="2" t="s">
        <v>1946</v>
      </c>
      <c r="C95" s="123" t="s">
        <v>1234</v>
      </c>
      <c r="D95" s="2" t="s">
        <v>27</v>
      </c>
      <c r="E95" s="2" t="s">
        <v>1944</v>
      </c>
      <c r="F95" s="3">
        <v>4</v>
      </c>
      <c r="G95" s="3" t="s">
        <v>65</v>
      </c>
      <c r="H95" s="5" t="s">
        <v>1945</v>
      </c>
      <c r="I95" s="136" t="s">
        <v>419</v>
      </c>
      <c r="J95" s="2" t="s">
        <v>1944</v>
      </c>
      <c r="K95" s="6">
        <v>16</v>
      </c>
      <c r="L95" s="6">
        <f>LANÇAMENTO[[#This Row],[VALOR UNITARIO]]*LANÇAMENTO[[#This Row],[QTDADE]]</f>
        <v>64</v>
      </c>
      <c r="M95" s="4">
        <v>45875</v>
      </c>
      <c r="N95" s="33" t="str">
        <f>TEXT(LANÇAMENTO[[#This Row],[DATA PEDIDO]],"MMM")&amp;"-"&amp;TEXT(M95,"AAAA")</f>
        <v>ago-2025</v>
      </c>
      <c r="O95" s="5" t="s">
        <v>1715</v>
      </c>
      <c r="P95" s="5" t="s">
        <v>30</v>
      </c>
      <c r="Q95" s="3" t="s">
        <v>12</v>
      </c>
      <c r="R95" s="3">
        <v>1</v>
      </c>
      <c r="S95" s="4">
        <f>IF(LANÇAMENTO[[#This Row],[DATA PEDIDO]]="","",LANÇAMENTO[[#This Row],[DATA PEDIDO]]+LANÇAMENTO[[#This Row],[PRAZO]])</f>
        <v>45876</v>
      </c>
      <c r="T95" s="8" t="str">
        <f>IF(LANÇAMENTO[[#This Row],[OBRA COM MATERIAL]]="OK","ENTREGUE",IF(LANÇAMENTO[[#This Row],[PRAZO]]="","",LANÇAMENTO[[#This Row],[PREVISÃO ENTREGA OBRA]]-$E$1))</f>
        <v>ENTREGUE</v>
      </c>
      <c r="U95" s="3" t="s">
        <v>129</v>
      </c>
      <c r="V95" s="3"/>
    </row>
    <row r="96" spans="1:22" x14ac:dyDescent="0.25">
      <c r="A96" s="4">
        <v>45875</v>
      </c>
      <c r="B96" s="2" t="s">
        <v>1946</v>
      </c>
      <c r="C96" s="123" t="s">
        <v>1234</v>
      </c>
      <c r="D96" s="2" t="s">
        <v>27</v>
      </c>
      <c r="E96" s="2" t="s">
        <v>1814</v>
      </c>
      <c r="F96" s="3">
        <v>1</v>
      </c>
      <c r="G96" s="3" t="s">
        <v>65</v>
      </c>
      <c r="H96" s="5" t="s">
        <v>1945</v>
      </c>
      <c r="I96" s="136" t="s">
        <v>419</v>
      </c>
      <c r="J96" s="2" t="s">
        <v>1814</v>
      </c>
      <c r="K96" s="6">
        <v>70</v>
      </c>
      <c r="L96" s="6">
        <f>LANÇAMENTO[[#This Row],[VALOR UNITARIO]]*LANÇAMENTO[[#This Row],[QTDADE]]</f>
        <v>70</v>
      </c>
      <c r="M96" s="4">
        <v>45875</v>
      </c>
      <c r="N96" s="33" t="str">
        <f>TEXT(LANÇAMENTO[[#This Row],[DATA PEDIDO]],"MMM")&amp;"-"&amp;TEXT(M96,"AAAA")</f>
        <v>ago-2025</v>
      </c>
      <c r="O96" s="5" t="s">
        <v>1715</v>
      </c>
      <c r="P96" s="5" t="s">
        <v>30</v>
      </c>
      <c r="Q96" s="3" t="s">
        <v>12</v>
      </c>
      <c r="R96" s="3">
        <v>1</v>
      </c>
      <c r="S96" s="4">
        <f>IF(LANÇAMENTO[[#This Row],[DATA PEDIDO]]="","",LANÇAMENTO[[#This Row],[DATA PEDIDO]]+LANÇAMENTO[[#This Row],[PRAZO]])</f>
        <v>45876</v>
      </c>
      <c r="T96" s="8" t="str">
        <f>IF(LANÇAMENTO[[#This Row],[OBRA COM MATERIAL]]="OK","ENTREGUE",IF(LANÇAMENTO[[#This Row],[PRAZO]]="","",LANÇAMENTO[[#This Row],[PREVISÃO ENTREGA OBRA]]-$E$1))</f>
        <v>ENTREGUE</v>
      </c>
      <c r="U96" s="3" t="s">
        <v>129</v>
      </c>
      <c r="V96" s="3"/>
    </row>
    <row r="97" spans="1:22" x14ac:dyDescent="0.25">
      <c r="A97" s="4">
        <v>45783</v>
      </c>
      <c r="B97" s="2" t="s">
        <v>1902</v>
      </c>
      <c r="C97" s="123" t="s">
        <v>1234</v>
      </c>
      <c r="D97" s="2" t="s">
        <v>104</v>
      </c>
      <c r="E97" s="2" t="s">
        <v>1952</v>
      </c>
      <c r="F97" s="3">
        <v>7</v>
      </c>
      <c r="G97" s="3" t="s">
        <v>65</v>
      </c>
      <c r="H97" s="5" t="s">
        <v>1966</v>
      </c>
      <c r="I97" s="136" t="s">
        <v>260</v>
      </c>
      <c r="J97" s="2" t="s">
        <v>1952</v>
      </c>
      <c r="K97" s="6">
        <v>14</v>
      </c>
      <c r="L97" s="6">
        <f>LANÇAMENTO[[#This Row],[VALOR UNITARIO]]*LANÇAMENTO[[#This Row],[QTDADE]]</f>
        <v>98</v>
      </c>
      <c r="M97" s="4">
        <v>45875</v>
      </c>
      <c r="N97" s="33" t="str">
        <f>TEXT(LANÇAMENTO[[#This Row],[DATA PEDIDO]],"MMM")&amp;"-"&amp;TEXT(M97,"AAAA")</f>
        <v>ago-2025</v>
      </c>
      <c r="O97" s="5" t="s">
        <v>1967</v>
      </c>
      <c r="P97" s="5" t="s">
        <v>30</v>
      </c>
      <c r="Q97" s="3" t="s">
        <v>12</v>
      </c>
      <c r="R97" s="3">
        <v>2</v>
      </c>
      <c r="S97" s="4">
        <f>IF(LANÇAMENTO[[#This Row],[DATA PEDIDO]]="","",LANÇAMENTO[[#This Row],[DATA PEDIDO]]+LANÇAMENTO[[#This Row],[PRAZO]])</f>
        <v>45877</v>
      </c>
      <c r="T97" s="8" t="str">
        <f>IF(LANÇAMENTO[[#This Row],[OBRA COM MATERIAL]]="OK","ENTREGUE",IF(LANÇAMENTO[[#This Row],[PRAZO]]="","",LANÇAMENTO[[#This Row],[PREVISÃO ENTREGA OBRA]]-$E$1))</f>
        <v>ENTREGUE</v>
      </c>
      <c r="U97" s="3" t="s">
        <v>129</v>
      </c>
      <c r="V97" s="3"/>
    </row>
    <row r="98" spans="1:22" x14ac:dyDescent="0.25">
      <c r="A98" s="4">
        <v>45783</v>
      </c>
      <c r="B98" s="2" t="s">
        <v>1902</v>
      </c>
      <c r="C98" s="123" t="s">
        <v>1234</v>
      </c>
      <c r="D98" s="2" t="s">
        <v>104</v>
      </c>
      <c r="E98" s="2" t="s">
        <v>1953</v>
      </c>
      <c r="F98" s="3">
        <v>4</v>
      </c>
      <c r="G98" s="3" t="s">
        <v>65</v>
      </c>
      <c r="H98" s="5" t="s">
        <v>1966</v>
      </c>
      <c r="I98" s="136" t="s">
        <v>260</v>
      </c>
      <c r="J98" s="2" t="s">
        <v>1953</v>
      </c>
      <c r="K98" s="6">
        <v>3</v>
      </c>
      <c r="L98" s="6">
        <f>LANÇAMENTO[[#This Row],[VALOR UNITARIO]]*LANÇAMENTO[[#This Row],[QTDADE]]</f>
        <v>12</v>
      </c>
      <c r="M98" s="4">
        <v>45875</v>
      </c>
      <c r="N98" s="33" t="str">
        <f>TEXT(LANÇAMENTO[[#This Row],[DATA PEDIDO]],"MMM")&amp;"-"&amp;TEXT(M98,"AAAA")</f>
        <v>ago-2025</v>
      </c>
      <c r="O98" s="5" t="s">
        <v>1967</v>
      </c>
      <c r="P98" s="5" t="s">
        <v>30</v>
      </c>
      <c r="Q98" s="3" t="s">
        <v>12</v>
      </c>
      <c r="R98" s="3">
        <v>2</v>
      </c>
      <c r="S98" s="4">
        <f>IF(LANÇAMENTO[[#This Row],[DATA PEDIDO]]="","",LANÇAMENTO[[#This Row],[DATA PEDIDO]]+LANÇAMENTO[[#This Row],[PRAZO]])</f>
        <v>45877</v>
      </c>
      <c r="T98" s="8" t="str">
        <f>IF(LANÇAMENTO[[#This Row],[OBRA COM MATERIAL]]="OK","ENTREGUE",IF(LANÇAMENTO[[#This Row],[PRAZO]]="","",LANÇAMENTO[[#This Row],[PREVISÃO ENTREGA OBRA]]-$E$1))</f>
        <v>ENTREGUE</v>
      </c>
      <c r="U98" s="3" t="s">
        <v>129</v>
      </c>
      <c r="V98" s="3"/>
    </row>
    <row r="99" spans="1:22" x14ac:dyDescent="0.25">
      <c r="A99" s="4">
        <v>45875</v>
      </c>
      <c r="B99" s="2" t="s">
        <v>1902</v>
      </c>
      <c r="C99" s="123" t="s">
        <v>1234</v>
      </c>
      <c r="D99" s="2" t="s">
        <v>104</v>
      </c>
      <c r="E99" s="2" t="s">
        <v>1954</v>
      </c>
      <c r="F99" s="3">
        <v>5</v>
      </c>
      <c r="G99" s="3" t="s">
        <v>65</v>
      </c>
      <c r="H99" s="5" t="s">
        <v>1966</v>
      </c>
      <c r="I99" s="136" t="s">
        <v>260</v>
      </c>
      <c r="J99" s="2" t="s">
        <v>1954</v>
      </c>
      <c r="K99" s="6">
        <v>6.7</v>
      </c>
      <c r="L99" s="6">
        <f>LANÇAMENTO[[#This Row],[VALOR UNITARIO]]*LANÇAMENTO[[#This Row],[QTDADE]]</f>
        <v>33.5</v>
      </c>
      <c r="M99" s="4">
        <v>45875</v>
      </c>
      <c r="N99" s="33" t="str">
        <f>TEXT(LANÇAMENTO[[#This Row],[DATA PEDIDO]],"MMM")&amp;"-"&amp;TEXT(M99,"AAAA")</f>
        <v>ago-2025</v>
      </c>
      <c r="O99" s="5" t="s">
        <v>1967</v>
      </c>
      <c r="P99" s="5" t="s">
        <v>30</v>
      </c>
      <c r="Q99" s="3" t="s">
        <v>12</v>
      </c>
      <c r="R99" s="3">
        <v>2</v>
      </c>
      <c r="S99" s="4">
        <f>IF(LANÇAMENTO[[#This Row],[DATA PEDIDO]]="","",LANÇAMENTO[[#This Row],[DATA PEDIDO]]+LANÇAMENTO[[#This Row],[PRAZO]])</f>
        <v>45877</v>
      </c>
      <c r="T99" s="8" t="str">
        <f>IF(LANÇAMENTO[[#This Row],[OBRA COM MATERIAL]]="OK","ENTREGUE",IF(LANÇAMENTO[[#This Row],[PRAZO]]="","",LANÇAMENTO[[#This Row],[PREVISÃO ENTREGA OBRA]]-$E$1))</f>
        <v>ENTREGUE</v>
      </c>
      <c r="U99" s="3" t="s">
        <v>129</v>
      </c>
      <c r="V99" s="3"/>
    </row>
    <row r="100" spans="1:22" x14ac:dyDescent="0.25">
      <c r="A100" s="4">
        <v>45875</v>
      </c>
      <c r="B100" s="2" t="s">
        <v>1902</v>
      </c>
      <c r="C100" s="123" t="s">
        <v>1234</v>
      </c>
      <c r="D100" s="2" t="s">
        <v>104</v>
      </c>
      <c r="E100" s="2" t="s">
        <v>1955</v>
      </c>
      <c r="F100" s="3">
        <v>34</v>
      </c>
      <c r="G100" s="3" t="s">
        <v>65</v>
      </c>
      <c r="H100" s="5" t="s">
        <v>1966</v>
      </c>
      <c r="I100" s="136" t="s">
        <v>260</v>
      </c>
      <c r="J100" s="2" t="s">
        <v>1955</v>
      </c>
      <c r="K100" s="6">
        <v>2</v>
      </c>
      <c r="L100" s="6">
        <f>LANÇAMENTO[[#This Row],[VALOR UNITARIO]]*LANÇAMENTO[[#This Row],[QTDADE]]</f>
        <v>68</v>
      </c>
      <c r="M100" s="4">
        <v>45875</v>
      </c>
      <c r="N100" s="33" t="str">
        <f>TEXT(LANÇAMENTO[[#This Row],[DATA PEDIDO]],"MMM")&amp;"-"&amp;TEXT(M100,"AAAA")</f>
        <v>ago-2025</v>
      </c>
      <c r="O100" s="5" t="s">
        <v>1967</v>
      </c>
      <c r="P100" s="5" t="s">
        <v>30</v>
      </c>
      <c r="Q100" s="3" t="s">
        <v>12</v>
      </c>
      <c r="R100" s="3">
        <v>2</v>
      </c>
      <c r="S100" s="4">
        <f>IF(LANÇAMENTO[[#This Row],[DATA PEDIDO]]="","",LANÇAMENTO[[#This Row],[DATA PEDIDO]]+LANÇAMENTO[[#This Row],[PRAZO]])</f>
        <v>45877</v>
      </c>
      <c r="T100" s="8" t="str">
        <f>IF(LANÇAMENTO[[#This Row],[OBRA COM MATERIAL]]="OK","ENTREGUE",IF(LANÇAMENTO[[#This Row],[PRAZO]]="","",LANÇAMENTO[[#This Row],[PREVISÃO ENTREGA OBRA]]-$E$1))</f>
        <v>ENTREGUE</v>
      </c>
      <c r="U100" s="3" t="s">
        <v>129</v>
      </c>
      <c r="V100" s="3"/>
    </row>
    <row r="101" spans="1:22" x14ac:dyDescent="0.25">
      <c r="A101" s="4">
        <v>45875</v>
      </c>
      <c r="B101" s="2" t="s">
        <v>1902</v>
      </c>
      <c r="C101" s="123" t="s">
        <v>1234</v>
      </c>
      <c r="D101" s="2" t="s">
        <v>104</v>
      </c>
      <c r="E101" s="2" t="s">
        <v>1956</v>
      </c>
      <c r="F101" s="3">
        <v>20</v>
      </c>
      <c r="G101" s="3" t="s">
        <v>65</v>
      </c>
      <c r="H101" s="5" t="s">
        <v>1966</v>
      </c>
      <c r="I101" s="136" t="s">
        <v>260</v>
      </c>
      <c r="J101" s="2" t="s">
        <v>1956</v>
      </c>
      <c r="K101" s="6">
        <v>2.4</v>
      </c>
      <c r="L101" s="6">
        <f>LANÇAMENTO[[#This Row],[VALOR UNITARIO]]*LANÇAMENTO[[#This Row],[QTDADE]]</f>
        <v>48</v>
      </c>
      <c r="M101" s="4">
        <v>45875</v>
      </c>
      <c r="N101" s="33" t="str">
        <f>TEXT(LANÇAMENTO[[#This Row],[DATA PEDIDO]],"MMM")&amp;"-"&amp;TEXT(M101,"AAAA")</f>
        <v>ago-2025</v>
      </c>
      <c r="O101" s="5" t="s">
        <v>1967</v>
      </c>
      <c r="P101" s="5" t="s">
        <v>30</v>
      </c>
      <c r="Q101" s="3" t="s">
        <v>12</v>
      </c>
      <c r="R101" s="3">
        <v>2</v>
      </c>
      <c r="S101" s="4">
        <f>IF(LANÇAMENTO[[#This Row],[DATA PEDIDO]]="","",LANÇAMENTO[[#This Row],[DATA PEDIDO]]+LANÇAMENTO[[#This Row],[PRAZO]])</f>
        <v>45877</v>
      </c>
      <c r="T101" s="8" t="str">
        <f>IF(LANÇAMENTO[[#This Row],[OBRA COM MATERIAL]]="OK","ENTREGUE",IF(LANÇAMENTO[[#This Row],[PRAZO]]="","",LANÇAMENTO[[#This Row],[PREVISÃO ENTREGA OBRA]]-$E$1))</f>
        <v>ENTREGUE</v>
      </c>
      <c r="U101" s="3" t="s">
        <v>129</v>
      </c>
      <c r="V101" s="3"/>
    </row>
    <row r="102" spans="1:22" x14ac:dyDescent="0.25">
      <c r="A102" s="4">
        <v>45875</v>
      </c>
      <c r="B102" s="2" t="s">
        <v>1902</v>
      </c>
      <c r="C102" s="123" t="s">
        <v>1234</v>
      </c>
      <c r="D102" s="2" t="s">
        <v>104</v>
      </c>
      <c r="E102" s="2" t="s">
        <v>1957</v>
      </c>
      <c r="F102" s="3">
        <v>15</v>
      </c>
      <c r="G102" s="3" t="s">
        <v>65</v>
      </c>
      <c r="H102" s="5" t="s">
        <v>1966</v>
      </c>
      <c r="I102" s="136" t="s">
        <v>260</v>
      </c>
      <c r="J102" s="2" t="s">
        <v>1957</v>
      </c>
      <c r="K102" s="6">
        <v>0.9</v>
      </c>
      <c r="L102" s="6">
        <f>LANÇAMENTO[[#This Row],[VALOR UNITARIO]]*LANÇAMENTO[[#This Row],[QTDADE]]</f>
        <v>13.5</v>
      </c>
      <c r="M102" s="4">
        <v>45875</v>
      </c>
      <c r="N102" s="33" t="str">
        <f>TEXT(LANÇAMENTO[[#This Row],[DATA PEDIDO]],"MMM")&amp;"-"&amp;TEXT(M102,"AAAA")</f>
        <v>ago-2025</v>
      </c>
      <c r="O102" s="5" t="s">
        <v>1967</v>
      </c>
      <c r="P102" s="5" t="s">
        <v>30</v>
      </c>
      <c r="Q102" s="3" t="s">
        <v>12</v>
      </c>
      <c r="R102" s="3">
        <v>2</v>
      </c>
      <c r="S102" s="4">
        <f>IF(LANÇAMENTO[[#This Row],[DATA PEDIDO]]="","",LANÇAMENTO[[#This Row],[DATA PEDIDO]]+LANÇAMENTO[[#This Row],[PRAZO]])</f>
        <v>45877</v>
      </c>
      <c r="T102" s="8" t="str">
        <f>IF(LANÇAMENTO[[#This Row],[OBRA COM MATERIAL]]="OK","ENTREGUE",IF(LANÇAMENTO[[#This Row],[PRAZO]]="","",LANÇAMENTO[[#This Row],[PREVISÃO ENTREGA OBRA]]-$E$1))</f>
        <v>ENTREGUE</v>
      </c>
      <c r="U102" s="3" t="s">
        <v>129</v>
      </c>
      <c r="V102" s="3"/>
    </row>
    <row r="103" spans="1:22" x14ac:dyDescent="0.25">
      <c r="A103" s="4">
        <v>45875</v>
      </c>
      <c r="B103" s="2" t="s">
        <v>1902</v>
      </c>
      <c r="C103" s="123" t="s">
        <v>1234</v>
      </c>
      <c r="D103" s="2" t="s">
        <v>104</v>
      </c>
      <c r="E103" s="2" t="s">
        <v>1958</v>
      </c>
      <c r="F103" s="3">
        <v>15</v>
      </c>
      <c r="G103" s="3" t="s">
        <v>65</v>
      </c>
      <c r="H103" s="5" t="s">
        <v>1966</v>
      </c>
      <c r="I103" s="136" t="s">
        <v>260</v>
      </c>
      <c r="J103" s="2" t="s">
        <v>1958</v>
      </c>
      <c r="K103" s="6">
        <v>2.1</v>
      </c>
      <c r="L103" s="6">
        <f>LANÇAMENTO[[#This Row],[VALOR UNITARIO]]*LANÇAMENTO[[#This Row],[QTDADE]]</f>
        <v>31.5</v>
      </c>
      <c r="M103" s="4">
        <v>45875</v>
      </c>
      <c r="N103" s="33" t="str">
        <f>TEXT(LANÇAMENTO[[#This Row],[DATA PEDIDO]],"MMM")&amp;"-"&amp;TEXT(M103,"AAAA")</f>
        <v>ago-2025</v>
      </c>
      <c r="O103" s="5" t="s">
        <v>1967</v>
      </c>
      <c r="P103" s="5" t="s">
        <v>30</v>
      </c>
      <c r="Q103" s="3" t="s">
        <v>12</v>
      </c>
      <c r="R103" s="3">
        <v>2</v>
      </c>
      <c r="S103" s="4">
        <f>IF(LANÇAMENTO[[#This Row],[DATA PEDIDO]]="","",LANÇAMENTO[[#This Row],[DATA PEDIDO]]+LANÇAMENTO[[#This Row],[PRAZO]])</f>
        <v>45877</v>
      </c>
      <c r="T103" s="8" t="str">
        <f>IF(LANÇAMENTO[[#This Row],[OBRA COM MATERIAL]]="OK","ENTREGUE",IF(LANÇAMENTO[[#This Row],[PRAZO]]="","",LANÇAMENTO[[#This Row],[PREVISÃO ENTREGA OBRA]]-$E$1))</f>
        <v>ENTREGUE</v>
      </c>
      <c r="U103" s="3" t="s">
        <v>129</v>
      </c>
      <c r="V103" s="3"/>
    </row>
    <row r="104" spans="1:22" x14ac:dyDescent="0.25">
      <c r="A104" s="4">
        <v>45875</v>
      </c>
      <c r="B104" s="2" t="s">
        <v>1902</v>
      </c>
      <c r="C104" s="123" t="s">
        <v>1234</v>
      </c>
      <c r="D104" s="2" t="s">
        <v>104</v>
      </c>
      <c r="E104" s="2" t="s">
        <v>1959</v>
      </c>
      <c r="F104" s="3">
        <v>1</v>
      </c>
      <c r="G104" s="3" t="s">
        <v>65</v>
      </c>
      <c r="H104" s="5" t="s">
        <v>1966</v>
      </c>
      <c r="I104" s="136" t="s">
        <v>260</v>
      </c>
      <c r="J104" s="2" t="s">
        <v>1959</v>
      </c>
      <c r="K104" s="6">
        <v>65.5</v>
      </c>
      <c r="L104" s="6">
        <f>LANÇAMENTO[[#This Row],[VALOR UNITARIO]]*LANÇAMENTO[[#This Row],[QTDADE]]</f>
        <v>65.5</v>
      </c>
      <c r="M104" s="4">
        <v>45875</v>
      </c>
      <c r="N104" s="33" t="str">
        <f>TEXT(LANÇAMENTO[[#This Row],[DATA PEDIDO]],"MMM")&amp;"-"&amp;TEXT(M104,"AAAA")</f>
        <v>ago-2025</v>
      </c>
      <c r="O104" s="5" t="s">
        <v>1967</v>
      </c>
      <c r="P104" s="5" t="s">
        <v>30</v>
      </c>
      <c r="Q104" s="3" t="s">
        <v>12</v>
      </c>
      <c r="R104" s="3">
        <v>2</v>
      </c>
      <c r="S104" s="4">
        <f>IF(LANÇAMENTO[[#This Row],[DATA PEDIDO]]="","",LANÇAMENTO[[#This Row],[DATA PEDIDO]]+LANÇAMENTO[[#This Row],[PRAZO]])</f>
        <v>45877</v>
      </c>
      <c r="T104" s="8" t="str">
        <f>IF(LANÇAMENTO[[#This Row],[OBRA COM MATERIAL]]="OK","ENTREGUE",IF(LANÇAMENTO[[#This Row],[PRAZO]]="","",LANÇAMENTO[[#This Row],[PREVISÃO ENTREGA OBRA]]-$E$1))</f>
        <v>ENTREGUE</v>
      </c>
      <c r="U104" s="3" t="s">
        <v>129</v>
      </c>
      <c r="V104" s="3"/>
    </row>
    <row r="105" spans="1:22" x14ac:dyDescent="0.25">
      <c r="A105" s="4">
        <v>45875</v>
      </c>
      <c r="B105" s="2" t="s">
        <v>1902</v>
      </c>
      <c r="C105" s="123" t="s">
        <v>1234</v>
      </c>
      <c r="D105" s="2" t="s">
        <v>104</v>
      </c>
      <c r="E105" s="2" t="s">
        <v>1960</v>
      </c>
      <c r="F105" s="3">
        <v>1</v>
      </c>
      <c r="G105" s="3" t="s">
        <v>65</v>
      </c>
      <c r="H105" s="5" t="s">
        <v>1966</v>
      </c>
      <c r="I105" s="136" t="s">
        <v>260</v>
      </c>
      <c r="J105" s="2" t="s">
        <v>1960</v>
      </c>
      <c r="K105" s="6">
        <v>290</v>
      </c>
      <c r="L105" s="6">
        <f>LANÇAMENTO[[#This Row],[VALOR UNITARIO]]*LANÇAMENTO[[#This Row],[QTDADE]]</f>
        <v>290</v>
      </c>
      <c r="M105" s="4">
        <v>45875</v>
      </c>
      <c r="N105" s="33" t="str">
        <f>TEXT(LANÇAMENTO[[#This Row],[DATA PEDIDO]],"MMM")&amp;"-"&amp;TEXT(M105,"AAAA")</f>
        <v>ago-2025</v>
      </c>
      <c r="O105" s="5" t="s">
        <v>1967</v>
      </c>
      <c r="P105" s="5" t="s">
        <v>30</v>
      </c>
      <c r="Q105" s="3" t="s">
        <v>12</v>
      </c>
      <c r="R105" s="3">
        <v>2</v>
      </c>
      <c r="S105" s="4">
        <f>IF(LANÇAMENTO[[#This Row],[DATA PEDIDO]]="","",LANÇAMENTO[[#This Row],[DATA PEDIDO]]+LANÇAMENTO[[#This Row],[PRAZO]])</f>
        <v>45877</v>
      </c>
      <c r="T105" s="8" t="str">
        <f>IF(LANÇAMENTO[[#This Row],[OBRA COM MATERIAL]]="OK","ENTREGUE",IF(LANÇAMENTO[[#This Row],[PRAZO]]="","",LANÇAMENTO[[#This Row],[PREVISÃO ENTREGA OBRA]]-$E$1))</f>
        <v>ENTREGUE</v>
      </c>
      <c r="U105" s="3" t="s">
        <v>129</v>
      </c>
      <c r="V105" s="3"/>
    </row>
    <row r="106" spans="1:22" x14ac:dyDescent="0.25">
      <c r="A106" s="4">
        <v>45875</v>
      </c>
      <c r="B106" s="2" t="s">
        <v>1902</v>
      </c>
      <c r="C106" s="123" t="s">
        <v>1234</v>
      </c>
      <c r="D106" s="2" t="s">
        <v>104</v>
      </c>
      <c r="E106" s="2" t="s">
        <v>1961</v>
      </c>
      <c r="F106" s="3">
        <v>1</v>
      </c>
      <c r="G106" s="3" t="s">
        <v>65</v>
      </c>
      <c r="H106" s="5" t="s">
        <v>1966</v>
      </c>
      <c r="I106" s="136" t="s">
        <v>260</v>
      </c>
      <c r="J106" s="2" t="s">
        <v>1961</v>
      </c>
      <c r="K106" s="6">
        <v>204</v>
      </c>
      <c r="L106" s="6">
        <f>LANÇAMENTO[[#This Row],[VALOR UNITARIO]]*LANÇAMENTO[[#This Row],[QTDADE]]</f>
        <v>204</v>
      </c>
      <c r="M106" s="4">
        <v>45875</v>
      </c>
      <c r="N106" s="33" t="str">
        <f>TEXT(LANÇAMENTO[[#This Row],[DATA PEDIDO]],"MMM")&amp;"-"&amp;TEXT(M106,"AAAA")</f>
        <v>ago-2025</v>
      </c>
      <c r="O106" s="5" t="s">
        <v>1967</v>
      </c>
      <c r="P106" s="5" t="s">
        <v>30</v>
      </c>
      <c r="Q106" s="3" t="s">
        <v>12</v>
      </c>
      <c r="R106" s="3">
        <v>2</v>
      </c>
      <c r="S106" s="4">
        <f>IF(LANÇAMENTO[[#This Row],[DATA PEDIDO]]="","",LANÇAMENTO[[#This Row],[DATA PEDIDO]]+LANÇAMENTO[[#This Row],[PRAZO]])</f>
        <v>45877</v>
      </c>
      <c r="T106" s="8" t="str">
        <f>IF(LANÇAMENTO[[#This Row],[OBRA COM MATERIAL]]="OK","ENTREGUE",IF(LANÇAMENTO[[#This Row],[PRAZO]]="","",LANÇAMENTO[[#This Row],[PREVISÃO ENTREGA OBRA]]-$E$1))</f>
        <v>ENTREGUE</v>
      </c>
      <c r="U106" s="3" t="s">
        <v>129</v>
      </c>
      <c r="V106" s="3"/>
    </row>
    <row r="107" spans="1:22" x14ac:dyDescent="0.25">
      <c r="A107" s="4">
        <v>45875</v>
      </c>
      <c r="B107" s="2" t="s">
        <v>1902</v>
      </c>
      <c r="C107" s="123" t="s">
        <v>1234</v>
      </c>
      <c r="D107" s="2" t="s">
        <v>104</v>
      </c>
      <c r="E107" s="2" t="s">
        <v>1962</v>
      </c>
      <c r="F107" s="3">
        <v>2</v>
      </c>
      <c r="G107" s="3" t="s">
        <v>65</v>
      </c>
      <c r="H107" s="5" t="s">
        <v>1966</v>
      </c>
      <c r="I107" s="136" t="s">
        <v>260</v>
      </c>
      <c r="J107" s="2" t="s">
        <v>1962</v>
      </c>
      <c r="K107" s="6">
        <v>25.9</v>
      </c>
      <c r="L107" s="6">
        <f>LANÇAMENTO[[#This Row],[VALOR UNITARIO]]*LANÇAMENTO[[#This Row],[QTDADE]]</f>
        <v>51.8</v>
      </c>
      <c r="M107" s="4">
        <v>45875</v>
      </c>
      <c r="N107" s="33" t="str">
        <f>TEXT(LANÇAMENTO[[#This Row],[DATA PEDIDO]],"MMM")&amp;"-"&amp;TEXT(M107,"AAAA")</f>
        <v>ago-2025</v>
      </c>
      <c r="O107" s="5" t="s">
        <v>1967</v>
      </c>
      <c r="P107" s="5" t="s">
        <v>30</v>
      </c>
      <c r="Q107" s="3" t="s">
        <v>12</v>
      </c>
      <c r="R107" s="3">
        <v>2</v>
      </c>
      <c r="S107" s="4">
        <f>IF(LANÇAMENTO[[#This Row],[DATA PEDIDO]]="","",LANÇAMENTO[[#This Row],[DATA PEDIDO]]+LANÇAMENTO[[#This Row],[PRAZO]])</f>
        <v>45877</v>
      </c>
      <c r="T107" s="8" t="str">
        <f>IF(LANÇAMENTO[[#This Row],[OBRA COM MATERIAL]]="OK","ENTREGUE",IF(LANÇAMENTO[[#This Row],[PRAZO]]="","",LANÇAMENTO[[#This Row],[PREVISÃO ENTREGA OBRA]]-$E$1))</f>
        <v>ENTREGUE</v>
      </c>
      <c r="U107" s="3" t="s">
        <v>129</v>
      </c>
      <c r="V107" s="3"/>
    </row>
    <row r="108" spans="1:22" x14ac:dyDescent="0.25">
      <c r="A108" s="4">
        <v>45875</v>
      </c>
      <c r="B108" s="2" t="s">
        <v>1902</v>
      </c>
      <c r="C108" s="123" t="s">
        <v>1234</v>
      </c>
      <c r="D108" s="2" t="s">
        <v>104</v>
      </c>
      <c r="E108" s="2" t="s">
        <v>1963</v>
      </c>
      <c r="F108" s="3">
        <v>2</v>
      </c>
      <c r="G108" s="3" t="s">
        <v>65</v>
      </c>
      <c r="H108" s="5" t="s">
        <v>1966</v>
      </c>
      <c r="I108" s="136" t="s">
        <v>260</v>
      </c>
      <c r="J108" s="2" t="s">
        <v>1963</v>
      </c>
      <c r="K108" s="6">
        <v>25.9</v>
      </c>
      <c r="L108" s="6">
        <f>LANÇAMENTO[[#This Row],[VALOR UNITARIO]]*LANÇAMENTO[[#This Row],[QTDADE]]</f>
        <v>51.8</v>
      </c>
      <c r="M108" s="4">
        <v>45875</v>
      </c>
      <c r="N108" s="33" t="str">
        <f>TEXT(LANÇAMENTO[[#This Row],[DATA PEDIDO]],"MMM")&amp;"-"&amp;TEXT(M108,"AAAA")</f>
        <v>ago-2025</v>
      </c>
      <c r="O108" s="5" t="s">
        <v>1967</v>
      </c>
      <c r="P108" s="5" t="s">
        <v>30</v>
      </c>
      <c r="Q108" s="3" t="s">
        <v>12</v>
      </c>
      <c r="R108" s="3">
        <v>2</v>
      </c>
      <c r="S108" s="4">
        <f>IF(LANÇAMENTO[[#This Row],[DATA PEDIDO]]="","",LANÇAMENTO[[#This Row],[DATA PEDIDO]]+LANÇAMENTO[[#This Row],[PRAZO]])</f>
        <v>45877</v>
      </c>
      <c r="T108" s="8" t="str">
        <f>IF(LANÇAMENTO[[#This Row],[OBRA COM MATERIAL]]="OK","ENTREGUE",IF(LANÇAMENTO[[#This Row],[PRAZO]]="","",LANÇAMENTO[[#This Row],[PREVISÃO ENTREGA OBRA]]-$E$1))</f>
        <v>ENTREGUE</v>
      </c>
      <c r="U108" s="3" t="s">
        <v>129</v>
      </c>
      <c r="V108" s="3"/>
    </row>
    <row r="109" spans="1:22" x14ac:dyDescent="0.25">
      <c r="A109" s="4">
        <v>45875</v>
      </c>
      <c r="B109" s="2" t="s">
        <v>1902</v>
      </c>
      <c r="C109" s="123" t="s">
        <v>1234</v>
      </c>
      <c r="D109" s="2" t="s">
        <v>104</v>
      </c>
      <c r="E109" s="2" t="s">
        <v>1964</v>
      </c>
      <c r="F109" s="3">
        <v>2</v>
      </c>
      <c r="G109" s="3" t="s">
        <v>65</v>
      </c>
      <c r="H109" s="5" t="s">
        <v>1966</v>
      </c>
      <c r="I109" s="136" t="s">
        <v>260</v>
      </c>
      <c r="J109" s="2" t="s">
        <v>1964</v>
      </c>
      <c r="K109" s="6">
        <v>8.3000000000000007</v>
      </c>
      <c r="L109" s="6">
        <f>LANÇAMENTO[[#This Row],[VALOR UNITARIO]]*LANÇAMENTO[[#This Row],[QTDADE]]</f>
        <v>16.600000000000001</v>
      </c>
      <c r="M109" s="4">
        <v>45875</v>
      </c>
      <c r="N109" s="33" t="str">
        <f>TEXT(LANÇAMENTO[[#This Row],[DATA PEDIDO]],"MMM")&amp;"-"&amp;TEXT(M109,"AAAA")</f>
        <v>ago-2025</v>
      </c>
      <c r="O109" s="5" t="s">
        <v>1967</v>
      </c>
      <c r="P109" s="5" t="s">
        <v>30</v>
      </c>
      <c r="Q109" s="3" t="s">
        <v>12</v>
      </c>
      <c r="R109" s="3">
        <v>2</v>
      </c>
      <c r="S109" s="4">
        <f>IF(LANÇAMENTO[[#This Row],[DATA PEDIDO]]="","",LANÇAMENTO[[#This Row],[DATA PEDIDO]]+LANÇAMENTO[[#This Row],[PRAZO]])</f>
        <v>45877</v>
      </c>
      <c r="T109" s="8" t="str">
        <f>IF(LANÇAMENTO[[#This Row],[OBRA COM MATERIAL]]="OK","ENTREGUE",IF(LANÇAMENTO[[#This Row],[PRAZO]]="","",LANÇAMENTO[[#This Row],[PREVISÃO ENTREGA OBRA]]-$E$1))</f>
        <v>ENTREGUE</v>
      </c>
      <c r="U109" s="3" t="s">
        <v>129</v>
      </c>
      <c r="V109" s="3"/>
    </row>
    <row r="110" spans="1:22" x14ac:dyDescent="0.25">
      <c r="A110" s="4">
        <v>45875</v>
      </c>
      <c r="B110" s="2" t="s">
        <v>1902</v>
      </c>
      <c r="C110" s="123" t="s">
        <v>1234</v>
      </c>
      <c r="D110" s="2" t="s">
        <v>104</v>
      </c>
      <c r="E110" s="2" t="s">
        <v>1965</v>
      </c>
      <c r="F110" s="3">
        <v>32</v>
      </c>
      <c r="G110" s="3" t="s">
        <v>65</v>
      </c>
      <c r="H110" s="5" t="s">
        <v>1966</v>
      </c>
      <c r="I110" s="136" t="s">
        <v>260</v>
      </c>
      <c r="J110" s="2" t="s">
        <v>1965</v>
      </c>
      <c r="K110" s="6">
        <v>2.8</v>
      </c>
      <c r="L110" s="6">
        <f>LANÇAMENTO[[#This Row],[VALOR UNITARIO]]*LANÇAMENTO[[#This Row],[QTDADE]]</f>
        <v>89.6</v>
      </c>
      <c r="M110" s="4">
        <v>45875</v>
      </c>
      <c r="N110" s="33" t="str">
        <f>TEXT(LANÇAMENTO[[#This Row],[DATA PEDIDO]],"MMM")&amp;"-"&amp;TEXT(M110,"AAAA")</f>
        <v>ago-2025</v>
      </c>
      <c r="O110" s="5" t="s">
        <v>1967</v>
      </c>
      <c r="P110" s="5" t="s">
        <v>30</v>
      </c>
      <c r="Q110" s="3" t="s">
        <v>12</v>
      </c>
      <c r="R110" s="3">
        <v>2</v>
      </c>
      <c r="S110" s="4">
        <f>IF(LANÇAMENTO[[#This Row],[DATA PEDIDO]]="","",LANÇAMENTO[[#This Row],[DATA PEDIDO]]+LANÇAMENTO[[#This Row],[PRAZO]])</f>
        <v>45877</v>
      </c>
      <c r="T110" s="8" t="str">
        <f>IF(LANÇAMENTO[[#This Row],[OBRA COM MATERIAL]]="OK","ENTREGUE",IF(LANÇAMENTO[[#This Row],[PRAZO]]="","",LANÇAMENTO[[#This Row],[PREVISÃO ENTREGA OBRA]]-$E$1))</f>
        <v>ENTREGUE</v>
      </c>
      <c r="U110" s="3" t="s">
        <v>129</v>
      </c>
      <c r="V110" s="3"/>
    </row>
    <row r="111" spans="1:22" x14ac:dyDescent="0.25">
      <c r="A111" s="4">
        <v>45875</v>
      </c>
      <c r="B111" s="2" t="s">
        <v>1780</v>
      </c>
      <c r="C111" s="123" t="s">
        <v>1234</v>
      </c>
      <c r="D111" s="2" t="s">
        <v>104</v>
      </c>
      <c r="E111" s="2" t="s">
        <v>1969</v>
      </c>
      <c r="F111" s="3">
        <v>10</v>
      </c>
      <c r="G111" s="3" t="s">
        <v>23</v>
      </c>
      <c r="H111" s="5" t="s">
        <v>1970</v>
      </c>
      <c r="I111" s="136" t="s">
        <v>467</v>
      </c>
      <c r="J111" s="2" t="s">
        <v>1969</v>
      </c>
      <c r="K111" s="6">
        <v>25</v>
      </c>
      <c r="L111" s="6">
        <f>LANÇAMENTO[[#This Row],[VALOR UNITARIO]]*LANÇAMENTO[[#This Row],[QTDADE]]</f>
        <v>250</v>
      </c>
      <c r="M111" s="4">
        <v>45875</v>
      </c>
      <c r="N111" s="33" t="str">
        <f>TEXT(LANÇAMENTO[[#This Row],[DATA PEDIDO]],"MMM")&amp;"-"&amp;TEXT(M111,"AAAA")</f>
        <v>ago-2025</v>
      </c>
      <c r="O111" s="5" t="s">
        <v>1778</v>
      </c>
      <c r="P111" s="5" t="s">
        <v>30</v>
      </c>
      <c r="Q111" s="3" t="s">
        <v>1705</v>
      </c>
      <c r="R111" s="3">
        <v>1</v>
      </c>
      <c r="S111" s="4">
        <f>IF(LANÇAMENTO[[#This Row],[DATA PEDIDO]]="","",LANÇAMENTO[[#This Row],[DATA PEDIDO]]+LANÇAMENTO[[#This Row],[PRAZO]])</f>
        <v>45876</v>
      </c>
      <c r="T111" s="8" t="str">
        <f>IF(LANÇAMENTO[[#This Row],[OBRA COM MATERIAL]]="OK","ENTREGUE",IF(LANÇAMENTO[[#This Row],[PRAZO]]="","",LANÇAMENTO[[#This Row],[PREVISÃO ENTREGA OBRA]]-$E$1))</f>
        <v>ENTREGUE</v>
      </c>
      <c r="U111" s="3" t="s">
        <v>129</v>
      </c>
      <c r="V111" s="3"/>
    </row>
    <row r="112" spans="1:22" x14ac:dyDescent="0.25">
      <c r="A112" s="4">
        <v>45875</v>
      </c>
      <c r="B112" s="2" t="s">
        <v>1780</v>
      </c>
      <c r="C112" s="123" t="s">
        <v>1234</v>
      </c>
      <c r="D112" s="2" t="s">
        <v>104</v>
      </c>
      <c r="E112" s="2" t="s">
        <v>1968</v>
      </c>
      <c r="F112" s="3">
        <v>5</v>
      </c>
      <c r="G112" s="3" t="s">
        <v>23</v>
      </c>
      <c r="H112" s="5" t="s">
        <v>1970</v>
      </c>
      <c r="I112" s="136" t="s">
        <v>467</v>
      </c>
      <c r="J112" s="2" t="s">
        <v>1968</v>
      </c>
      <c r="K112" s="6">
        <v>18.5</v>
      </c>
      <c r="L112" s="6">
        <f>LANÇAMENTO[[#This Row],[VALOR UNITARIO]]*LANÇAMENTO[[#This Row],[QTDADE]]</f>
        <v>92.5</v>
      </c>
      <c r="M112" s="4">
        <v>45875</v>
      </c>
      <c r="N112" s="33" t="str">
        <f>TEXT(LANÇAMENTO[[#This Row],[DATA PEDIDO]],"MMM")&amp;"-"&amp;TEXT(M112,"AAAA")</f>
        <v>ago-2025</v>
      </c>
      <c r="O112" s="5" t="s">
        <v>1778</v>
      </c>
      <c r="P112" s="5" t="s">
        <v>30</v>
      </c>
      <c r="Q112" s="3" t="s">
        <v>1705</v>
      </c>
      <c r="R112" s="3">
        <v>1</v>
      </c>
      <c r="S112" s="4">
        <f>IF(LANÇAMENTO[[#This Row],[DATA PEDIDO]]="","",LANÇAMENTO[[#This Row],[DATA PEDIDO]]+LANÇAMENTO[[#This Row],[PRAZO]])</f>
        <v>45876</v>
      </c>
      <c r="T112" s="8" t="str">
        <f>IF(LANÇAMENTO[[#This Row],[OBRA COM MATERIAL]]="OK","ENTREGUE",IF(LANÇAMENTO[[#This Row],[PRAZO]]="","",LANÇAMENTO[[#This Row],[PREVISÃO ENTREGA OBRA]]-$E$1))</f>
        <v>ENTREGUE</v>
      </c>
      <c r="U112" s="3" t="s">
        <v>129</v>
      </c>
      <c r="V112" s="3"/>
    </row>
    <row r="113" spans="1:22" x14ac:dyDescent="0.25">
      <c r="A113" s="4">
        <v>45876</v>
      </c>
      <c r="B113" s="2" t="s">
        <v>1828</v>
      </c>
      <c r="C113" s="123" t="s">
        <v>1234</v>
      </c>
      <c r="D113" s="2" t="s">
        <v>104</v>
      </c>
      <c r="E113" s="2" t="s">
        <v>1971</v>
      </c>
      <c r="F113" s="3">
        <v>60</v>
      </c>
      <c r="G113" s="3" t="s">
        <v>65</v>
      </c>
      <c r="H113" s="5" t="s">
        <v>1973</v>
      </c>
      <c r="I113" s="136" t="s">
        <v>627</v>
      </c>
      <c r="J113" s="2" t="s">
        <v>1971</v>
      </c>
      <c r="K113" s="6">
        <v>36.42</v>
      </c>
      <c r="L113" s="6">
        <f>LANÇAMENTO[[#This Row],[VALOR UNITARIO]]*LANÇAMENTO[[#This Row],[QTDADE]]</f>
        <v>2185.2000000000003</v>
      </c>
      <c r="M113" s="4">
        <v>45876</v>
      </c>
      <c r="N113" s="33" t="str">
        <f>TEXT(LANÇAMENTO[[#This Row],[DATA PEDIDO]],"MMM")&amp;"-"&amp;TEXT(M113,"AAAA")</f>
        <v>ago-2025</v>
      </c>
      <c r="O113" s="5" t="s">
        <v>1715</v>
      </c>
      <c r="P113" s="5" t="s">
        <v>30</v>
      </c>
      <c r="Q113" s="3" t="s">
        <v>12</v>
      </c>
      <c r="R113" s="3">
        <v>1</v>
      </c>
      <c r="S113" s="4">
        <f>IF(LANÇAMENTO[[#This Row],[DATA PEDIDO]]="","",LANÇAMENTO[[#This Row],[DATA PEDIDO]]+LANÇAMENTO[[#This Row],[PRAZO]])</f>
        <v>45877</v>
      </c>
      <c r="T113" s="8" t="str">
        <f>IF(LANÇAMENTO[[#This Row],[OBRA COM MATERIAL]]="OK","ENTREGUE",IF(LANÇAMENTO[[#This Row],[PRAZO]]="","",LANÇAMENTO[[#This Row],[PREVISÃO ENTREGA OBRA]]-$E$1))</f>
        <v>ENTREGUE</v>
      </c>
      <c r="U113" s="3" t="s">
        <v>129</v>
      </c>
      <c r="V113" s="3"/>
    </row>
    <row r="114" spans="1:22" x14ac:dyDescent="0.25">
      <c r="A114" s="4">
        <v>45876</v>
      </c>
      <c r="B114" s="2" t="s">
        <v>1828</v>
      </c>
      <c r="C114" s="123" t="s">
        <v>1234</v>
      </c>
      <c r="D114" s="2" t="s">
        <v>104</v>
      </c>
      <c r="E114" s="2" t="s">
        <v>1972</v>
      </c>
      <c r="F114" s="3">
        <v>5</v>
      </c>
      <c r="G114" s="3" t="s">
        <v>65</v>
      </c>
      <c r="H114" s="5" t="s">
        <v>1973</v>
      </c>
      <c r="I114" s="136" t="s">
        <v>627</v>
      </c>
      <c r="J114" s="2" t="s">
        <v>1972</v>
      </c>
      <c r="K114" s="6">
        <v>27.63</v>
      </c>
      <c r="L114" s="6">
        <f>LANÇAMENTO[[#This Row],[VALOR UNITARIO]]*LANÇAMENTO[[#This Row],[QTDADE]]</f>
        <v>138.15</v>
      </c>
      <c r="M114" s="4">
        <v>45876</v>
      </c>
      <c r="N114" s="33" t="str">
        <f>TEXT(LANÇAMENTO[[#This Row],[DATA PEDIDO]],"MMM")&amp;"-"&amp;TEXT(M114,"AAAA")</f>
        <v>ago-2025</v>
      </c>
      <c r="O114" s="5" t="s">
        <v>1715</v>
      </c>
      <c r="P114" s="5" t="s">
        <v>30</v>
      </c>
      <c r="Q114" s="3" t="s">
        <v>12</v>
      </c>
      <c r="R114" s="3">
        <v>1</v>
      </c>
      <c r="S114" s="4">
        <f>IF(LANÇAMENTO[[#This Row],[DATA PEDIDO]]="","",LANÇAMENTO[[#This Row],[DATA PEDIDO]]+LANÇAMENTO[[#This Row],[PRAZO]])</f>
        <v>45877</v>
      </c>
      <c r="T114" s="8" t="str">
        <f>IF(LANÇAMENTO[[#This Row],[OBRA COM MATERIAL]]="OK","ENTREGUE",IF(LANÇAMENTO[[#This Row],[PRAZO]]="","",LANÇAMENTO[[#This Row],[PREVISÃO ENTREGA OBRA]]-$E$1))</f>
        <v>ENTREGUE</v>
      </c>
      <c r="U114" s="3" t="s">
        <v>129</v>
      </c>
      <c r="V114" s="3"/>
    </row>
    <row r="115" spans="1:22" x14ac:dyDescent="0.25">
      <c r="A115" s="4">
        <v>45876</v>
      </c>
      <c r="B115" s="2" t="s">
        <v>1828</v>
      </c>
      <c r="C115" s="123" t="s">
        <v>1234</v>
      </c>
      <c r="D115" s="2" t="s">
        <v>104</v>
      </c>
      <c r="E115" s="2" t="s">
        <v>1974</v>
      </c>
      <c r="F115" s="3">
        <v>16</v>
      </c>
      <c r="G115" s="3" t="s">
        <v>65</v>
      </c>
      <c r="H115" s="5" t="s">
        <v>1976</v>
      </c>
      <c r="I115" s="136" t="s">
        <v>372</v>
      </c>
      <c r="J115" s="2" t="s">
        <v>1974</v>
      </c>
      <c r="K115" s="6">
        <v>53</v>
      </c>
      <c r="L115" s="6">
        <f>LANÇAMENTO[[#This Row],[VALOR UNITARIO]]*LANÇAMENTO[[#This Row],[QTDADE]]</f>
        <v>848</v>
      </c>
      <c r="M115" s="4">
        <v>45876</v>
      </c>
      <c r="N115" s="33" t="str">
        <f>TEXT(LANÇAMENTO[[#This Row],[DATA PEDIDO]],"MMM")&amp;"-"&amp;TEXT(M115,"AAAA")</f>
        <v>ago-2025</v>
      </c>
      <c r="O115" s="5" t="s">
        <v>1715</v>
      </c>
      <c r="P115" s="5" t="s">
        <v>30</v>
      </c>
      <c r="Q115" s="3" t="s">
        <v>12</v>
      </c>
      <c r="R115" s="3">
        <v>0</v>
      </c>
      <c r="S115" s="4">
        <f>IF(LANÇAMENTO[[#This Row],[DATA PEDIDO]]="","",LANÇAMENTO[[#This Row],[DATA PEDIDO]]+LANÇAMENTO[[#This Row],[PRAZO]])</f>
        <v>45876</v>
      </c>
      <c r="T115" s="8" t="str">
        <f>IF(LANÇAMENTO[[#This Row],[OBRA COM MATERIAL]]="OK","ENTREGUE",IF(LANÇAMENTO[[#This Row],[PRAZO]]="","",LANÇAMENTO[[#This Row],[PREVISÃO ENTREGA OBRA]]-$E$1))</f>
        <v>ENTREGUE</v>
      </c>
      <c r="U115" s="3" t="s">
        <v>129</v>
      </c>
      <c r="V115" s="3"/>
    </row>
    <row r="116" spans="1:22" x14ac:dyDescent="0.25">
      <c r="A116" s="4">
        <v>45876</v>
      </c>
      <c r="B116" s="2" t="s">
        <v>1828</v>
      </c>
      <c r="C116" s="123" t="s">
        <v>1234</v>
      </c>
      <c r="D116" s="2" t="s">
        <v>104</v>
      </c>
      <c r="E116" s="2" t="s">
        <v>1975</v>
      </c>
      <c r="F116" s="3">
        <v>32</v>
      </c>
      <c r="G116" s="3" t="s">
        <v>65</v>
      </c>
      <c r="H116" s="5" t="s">
        <v>1976</v>
      </c>
      <c r="I116" s="136" t="s">
        <v>372</v>
      </c>
      <c r="J116" s="2" t="s">
        <v>1975</v>
      </c>
      <c r="K116" s="6">
        <v>8</v>
      </c>
      <c r="L116" s="6">
        <f>LANÇAMENTO[[#This Row],[VALOR UNITARIO]]*LANÇAMENTO[[#This Row],[QTDADE]]</f>
        <v>256</v>
      </c>
      <c r="M116" s="4">
        <v>45876</v>
      </c>
      <c r="N116" s="33" t="str">
        <f>TEXT(LANÇAMENTO[[#This Row],[DATA PEDIDO]],"MMM")&amp;"-"&amp;TEXT(M116,"AAAA")</f>
        <v>ago-2025</v>
      </c>
      <c r="O116" s="5" t="s">
        <v>1715</v>
      </c>
      <c r="P116" s="5" t="s">
        <v>30</v>
      </c>
      <c r="Q116" s="3" t="s">
        <v>12</v>
      </c>
      <c r="R116" s="3">
        <v>0</v>
      </c>
      <c r="S116" s="4">
        <f>IF(LANÇAMENTO[[#This Row],[DATA PEDIDO]]="","",LANÇAMENTO[[#This Row],[DATA PEDIDO]]+LANÇAMENTO[[#This Row],[PRAZO]])</f>
        <v>45876</v>
      </c>
      <c r="T116" s="8" t="str">
        <f>IF(LANÇAMENTO[[#This Row],[OBRA COM MATERIAL]]="OK","ENTREGUE",IF(LANÇAMENTO[[#This Row],[PRAZO]]="","",LANÇAMENTO[[#This Row],[PREVISÃO ENTREGA OBRA]]-$E$1))</f>
        <v>ENTREGUE</v>
      </c>
      <c r="U116" s="3" t="s">
        <v>129</v>
      </c>
      <c r="V116" s="3"/>
    </row>
    <row r="117" spans="1:22" x14ac:dyDescent="0.25">
      <c r="A117" s="4">
        <v>45876</v>
      </c>
      <c r="B117" s="2" t="s">
        <v>1946</v>
      </c>
      <c r="C117" s="123" t="s">
        <v>1234</v>
      </c>
      <c r="D117" s="2" t="s">
        <v>11</v>
      </c>
      <c r="E117" s="2" t="s">
        <v>1977</v>
      </c>
      <c r="F117" s="3">
        <v>4</v>
      </c>
      <c r="G117" s="3" t="s">
        <v>65</v>
      </c>
      <c r="H117" s="5" t="s">
        <v>1981</v>
      </c>
      <c r="I117" s="136" t="s">
        <v>151</v>
      </c>
      <c r="J117" s="2" t="s">
        <v>1977</v>
      </c>
      <c r="K117" s="6">
        <v>105</v>
      </c>
      <c r="L117" s="6">
        <f>LANÇAMENTO[[#This Row],[VALOR UNITARIO]]*LANÇAMENTO[[#This Row],[QTDADE]]</f>
        <v>420</v>
      </c>
      <c r="M117" s="4">
        <v>45876</v>
      </c>
      <c r="N117" s="33" t="str">
        <f>TEXT(LANÇAMENTO[[#This Row],[DATA PEDIDO]],"MMM")&amp;"-"&amp;TEXT(M117,"AAAA")</f>
        <v>ago-2025</v>
      </c>
      <c r="O117" s="5" t="s">
        <v>1983</v>
      </c>
      <c r="P117" s="5" t="s">
        <v>30</v>
      </c>
      <c r="Q117" s="3" t="s">
        <v>12</v>
      </c>
      <c r="R117" s="3">
        <v>1</v>
      </c>
      <c r="S117" s="4">
        <f>IF(LANÇAMENTO[[#This Row],[DATA PEDIDO]]="","",LANÇAMENTO[[#This Row],[DATA PEDIDO]]+LANÇAMENTO[[#This Row],[PRAZO]])</f>
        <v>45877</v>
      </c>
      <c r="T117" s="8" t="str">
        <f>IF(LANÇAMENTO[[#This Row],[OBRA COM MATERIAL]]="OK","ENTREGUE",IF(LANÇAMENTO[[#This Row],[PRAZO]]="","",LANÇAMENTO[[#This Row],[PREVISÃO ENTREGA OBRA]]-$E$1))</f>
        <v>ENTREGUE</v>
      </c>
      <c r="U117" s="3" t="s">
        <v>129</v>
      </c>
      <c r="V117" s="3"/>
    </row>
    <row r="118" spans="1:22" x14ac:dyDescent="0.25">
      <c r="A118" s="4">
        <v>45876</v>
      </c>
      <c r="B118" s="2" t="s">
        <v>1946</v>
      </c>
      <c r="C118" s="123" t="s">
        <v>1234</v>
      </c>
      <c r="D118" s="2" t="s">
        <v>11</v>
      </c>
      <c r="E118" s="2" t="s">
        <v>1978</v>
      </c>
      <c r="F118" s="3">
        <v>6</v>
      </c>
      <c r="G118" s="3" t="s">
        <v>65</v>
      </c>
      <c r="H118" s="5" t="s">
        <v>1981</v>
      </c>
      <c r="I118" s="136" t="s">
        <v>151</v>
      </c>
      <c r="J118" s="2" t="s">
        <v>1978</v>
      </c>
      <c r="K118" s="6">
        <v>240</v>
      </c>
      <c r="L118" s="6">
        <f>LANÇAMENTO[[#This Row],[VALOR UNITARIO]]*LANÇAMENTO[[#This Row],[QTDADE]]</f>
        <v>1440</v>
      </c>
      <c r="M118" s="4">
        <v>45876</v>
      </c>
      <c r="N118" s="33" t="str">
        <f>TEXT(LANÇAMENTO[[#This Row],[DATA PEDIDO]],"MMM")&amp;"-"&amp;TEXT(M118,"AAAA")</f>
        <v>ago-2025</v>
      </c>
      <c r="O118" s="5" t="s">
        <v>1983</v>
      </c>
      <c r="P118" s="5" t="s">
        <v>30</v>
      </c>
      <c r="Q118" s="3" t="s">
        <v>12</v>
      </c>
      <c r="R118" s="3">
        <v>1</v>
      </c>
      <c r="S118" s="4">
        <f>IF(LANÇAMENTO[[#This Row],[DATA PEDIDO]]="","",LANÇAMENTO[[#This Row],[DATA PEDIDO]]+LANÇAMENTO[[#This Row],[PRAZO]])</f>
        <v>45877</v>
      </c>
      <c r="T118" s="8" t="str">
        <f>IF(LANÇAMENTO[[#This Row],[OBRA COM MATERIAL]]="OK","ENTREGUE",IF(LANÇAMENTO[[#This Row],[PRAZO]]="","",LANÇAMENTO[[#This Row],[PREVISÃO ENTREGA OBRA]]-$E$1))</f>
        <v>ENTREGUE</v>
      </c>
      <c r="U118" s="3" t="s">
        <v>129</v>
      </c>
      <c r="V118" s="3"/>
    </row>
    <row r="119" spans="1:22" x14ac:dyDescent="0.25">
      <c r="A119" s="4">
        <v>45876</v>
      </c>
      <c r="B119" s="2" t="s">
        <v>1946</v>
      </c>
      <c r="C119" s="123" t="s">
        <v>1234</v>
      </c>
      <c r="D119" s="2" t="s">
        <v>11</v>
      </c>
      <c r="E119" s="2" t="s">
        <v>1979</v>
      </c>
      <c r="F119" s="3">
        <v>2</v>
      </c>
      <c r="G119" s="3" t="s">
        <v>65</v>
      </c>
      <c r="H119" s="5" t="s">
        <v>1981</v>
      </c>
      <c r="I119" s="136" t="s">
        <v>151</v>
      </c>
      <c r="J119" s="2" t="s">
        <v>1979</v>
      </c>
      <c r="K119" s="6">
        <v>240</v>
      </c>
      <c r="L119" s="6">
        <f>LANÇAMENTO[[#This Row],[VALOR UNITARIO]]*LANÇAMENTO[[#This Row],[QTDADE]]</f>
        <v>480</v>
      </c>
      <c r="M119" s="4">
        <v>45876</v>
      </c>
      <c r="N119" s="33" t="str">
        <f>TEXT(LANÇAMENTO[[#This Row],[DATA PEDIDO]],"MMM")&amp;"-"&amp;TEXT(M119,"AAAA")</f>
        <v>ago-2025</v>
      </c>
      <c r="O119" s="5" t="s">
        <v>1983</v>
      </c>
      <c r="P119" s="5" t="s">
        <v>30</v>
      </c>
      <c r="Q119" s="3" t="s">
        <v>12</v>
      </c>
      <c r="R119" s="3">
        <v>1</v>
      </c>
      <c r="S119" s="4">
        <f>IF(LANÇAMENTO[[#This Row],[DATA PEDIDO]]="","",LANÇAMENTO[[#This Row],[DATA PEDIDO]]+LANÇAMENTO[[#This Row],[PRAZO]])</f>
        <v>45877</v>
      </c>
      <c r="T119" s="8" t="str">
        <f>IF(LANÇAMENTO[[#This Row],[OBRA COM MATERIAL]]="OK","ENTREGUE",IF(LANÇAMENTO[[#This Row],[PRAZO]]="","",LANÇAMENTO[[#This Row],[PREVISÃO ENTREGA OBRA]]-$E$1))</f>
        <v>ENTREGUE</v>
      </c>
      <c r="U119" s="3" t="s">
        <v>129</v>
      </c>
      <c r="V119" s="3"/>
    </row>
    <row r="120" spans="1:22" x14ac:dyDescent="0.25">
      <c r="A120" s="4">
        <v>45876</v>
      </c>
      <c r="B120" s="2" t="s">
        <v>1946</v>
      </c>
      <c r="C120" s="123" t="s">
        <v>1234</v>
      </c>
      <c r="D120" s="2" t="s">
        <v>11</v>
      </c>
      <c r="E120" s="2" t="s">
        <v>1980</v>
      </c>
      <c r="F120" s="3">
        <v>12</v>
      </c>
      <c r="G120" s="3" t="s">
        <v>65</v>
      </c>
      <c r="H120" s="5" t="s">
        <v>1981</v>
      </c>
      <c r="I120" s="136" t="s">
        <v>151</v>
      </c>
      <c r="J120" s="2" t="s">
        <v>1980</v>
      </c>
      <c r="K120" s="6">
        <v>4.9000000000000004</v>
      </c>
      <c r="L120" s="6">
        <f>LANÇAMENTO[[#This Row],[VALOR UNITARIO]]*LANÇAMENTO[[#This Row],[QTDADE]]</f>
        <v>58.800000000000004</v>
      </c>
      <c r="M120" s="4">
        <v>45876</v>
      </c>
      <c r="N120" s="33" t="str">
        <f>TEXT(LANÇAMENTO[[#This Row],[DATA PEDIDO]],"MMM")&amp;"-"&amp;TEXT(M120,"AAAA")</f>
        <v>ago-2025</v>
      </c>
      <c r="O120" s="5" t="s">
        <v>1983</v>
      </c>
      <c r="P120" s="5" t="s">
        <v>30</v>
      </c>
      <c r="Q120" s="3" t="s">
        <v>12</v>
      </c>
      <c r="R120" s="3">
        <v>1</v>
      </c>
      <c r="S120" s="4">
        <f>IF(LANÇAMENTO[[#This Row],[DATA PEDIDO]]="","",LANÇAMENTO[[#This Row],[DATA PEDIDO]]+LANÇAMENTO[[#This Row],[PRAZO]])</f>
        <v>45877</v>
      </c>
      <c r="T120" s="8" t="str">
        <f>IF(LANÇAMENTO[[#This Row],[OBRA COM MATERIAL]]="OK","ENTREGUE",IF(LANÇAMENTO[[#This Row],[PRAZO]]="","",LANÇAMENTO[[#This Row],[PREVISÃO ENTREGA OBRA]]-$E$1))</f>
        <v>ENTREGUE</v>
      </c>
      <c r="U120" s="3" t="s">
        <v>129</v>
      </c>
      <c r="V120" s="3"/>
    </row>
    <row r="121" spans="1:22" x14ac:dyDescent="0.25">
      <c r="A121" s="4">
        <v>45876</v>
      </c>
      <c r="B121" s="2" t="s">
        <v>1946</v>
      </c>
      <c r="C121" s="123" t="s">
        <v>1234</v>
      </c>
      <c r="D121" s="2" t="s">
        <v>11</v>
      </c>
      <c r="E121" s="2" t="s">
        <v>1980</v>
      </c>
      <c r="F121" s="3">
        <v>5</v>
      </c>
      <c r="G121" s="3" t="s">
        <v>65</v>
      </c>
      <c r="H121" s="5" t="s">
        <v>1981</v>
      </c>
      <c r="I121" s="136" t="s">
        <v>151</v>
      </c>
      <c r="J121" s="2" t="s">
        <v>1980</v>
      </c>
      <c r="K121" s="6">
        <v>20</v>
      </c>
      <c r="L121" s="6">
        <f>LANÇAMENTO[[#This Row],[VALOR UNITARIO]]*LANÇAMENTO[[#This Row],[QTDADE]]</f>
        <v>100</v>
      </c>
      <c r="M121" s="4">
        <v>45876</v>
      </c>
      <c r="N121" s="33" t="str">
        <f>TEXT(LANÇAMENTO[[#This Row],[DATA PEDIDO]],"MMM")&amp;"-"&amp;TEXT(M121,"AAAA")</f>
        <v>ago-2025</v>
      </c>
      <c r="O121" s="5" t="s">
        <v>1983</v>
      </c>
      <c r="P121" s="5" t="s">
        <v>30</v>
      </c>
      <c r="Q121" s="3" t="s">
        <v>12</v>
      </c>
      <c r="R121" s="3">
        <v>1</v>
      </c>
      <c r="S121" s="4">
        <f>IF(LANÇAMENTO[[#This Row],[DATA PEDIDO]]="","",LANÇAMENTO[[#This Row],[DATA PEDIDO]]+LANÇAMENTO[[#This Row],[PRAZO]])</f>
        <v>45877</v>
      </c>
      <c r="T121" s="8" t="str">
        <f>IF(LANÇAMENTO[[#This Row],[OBRA COM MATERIAL]]="OK","ENTREGUE",IF(LANÇAMENTO[[#This Row],[PRAZO]]="","",LANÇAMENTO[[#This Row],[PREVISÃO ENTREGA OBRA]]-$E$1))</f>
        <v>ENTREGUE</v>
      </c>
      <c r="U121" s="3" t="s">
        <v>129</v>
      </c>
      <c r="V121" s="3"/>
    </row>
    <row r="122" spans="1:22" x14ac:dyDescent="0.25">
      <c r="A122" s="4">
        <v>45876</v>
      </c>
      <c r="B122" s="2" t="s">
        <v>1946</v>
      </c>
      <c r="C122" s="123" t="s">
        <v>1234</v>
      </c>
      <c r="D122" s="2" t="s">
        <v>11</v>
      </c>
      <c r="E122" s="2" t="s">
        <v>1980</v>
      </c>
      <c r="F122" s="3">
        <v>5</v>
      </c>
      <c r="G122" s="3" t="s">
        <v>65</v>
      </c>
      <c r="H122" s="5" t="s">
        <v>1981</v>
      </c>
      <c r="I122" s="136" t="s">
        <v>151</v>
      </c>
      <c r="J122" s="2" t="s">
        <v>1980</v>
      </c>
      <c r="K122" s="6">
        <v>8.9</v>
      </c>
      <c r="L122" s="6">
        <f>LANÇAMENTO[[#This Row],[VALOR UNITARIO]]*LANÇAMENTO[[#This Row],[QTDADE]]</f>
        <v>44.5</v>
      </c>
      <c r="M122" s="4">
        <v>45876</v>
      </c>
      <c r="N122" s="33" t="str">
        <f>TEXT(LANÇAMENTO[[#This Row],[DATA PEDIDO]],"MMM")&amp;"-"&amp;TEXT(M122,"AAAA")</f>
        <v>ago-2025</v>
      </c>
      <c r="O122" s="5" t="s">
        <v>1983</v>
      </c>
      <c r="P122" s="5" t="s">
        <v>30</v>
      </c>
      <c r="Q122" s="3" t="s">
        <v>12</v>
      </c>
      <c r="R122" s="3">
        <v>1</v>
      </c>
      <c r="S122" s="4">
        <f>IF(LANÇAMENTO[[#This Row],[DATA PEDIDO]]="","",LANÇAMENTO[[#This Row],[DATA PEDIDO]]+LANÇAMENTO[[#This Row],[PRAZO]])</f>
        <v>45877</v>
      </c>
      <c r="T122" s="8" t="str">
        <f>IF(LANÇAMENTO[[#This Row],[OBRA COM MATERIAL]]="OK","ENTREGUE",IF(LANÇAMENTO[[#This Row],[PRAZO]]="","",LANÇAMENTO[[#This Row],[PREVISÃO ENTREGA OBRA]]-$E$1))</f>
        <v>ENTREGUE</v>
      </c>
      <c r="U122" s="3" t="s">
        <v>129</v>
      </c>
      <c r="V122" s="3"/>
    </row>
    <row r="123" spans="1:22" x14ac:dyDescent="0.25">
      <c r="A123" s="4">
        <v>45876</v>
      </c>
      <c r="B123" s="2" t="s">
        <v>1946</v>
      </c>
      <c r="C123" s="123" t="s">
        <v>1234</v>
      </c>
      <c r="D123" s="2" t="s">
        <v>11</v>
      </c>
      <c r="E123" s="2" t="s">
        <v>1980</v>
      </c>
      <c r="F123" s="3">
        <v>25</v>
      </c>
      <c r="G123" s="3" t="s">
        <v>65</v>
      </c>
      <c r="H123" s="5" t="s">
        <v>1981</v>
      </c>
      <c r="I123" s="136" t="s">
        <v>151</v>
      </c>
      <c r="J123" s="2" t="s">
        <v>1980</v>
      </c>
      <c r="K123" s="6">
        <v>2.7</v>
      </c>
      <c r="L123" s="6">
        <f>LANÇAMENTO[[#This Row],[VALOR UNITARIO]]*LANÇAMENTO[[#This Row],[QTDADE]]</f>
        <v>67.5</v>
      </c>
      <c r="M123" s="4">
        <v>45876</v>
      </c>
      <c r="N123" s="33" t="str">
        <f>TEXT(LANÇAMENTO[[#This Row],[DATA PEDIDO]],"MMM")&amp;"-"&amp;TEXT(M123,"AAAA")</f>
        <v>ago-2025</v>
      </c>
      <c r="O123" s="5" t="s">
        <v>1983</v>
      </c>
      <c r="P123" s="5" t="s">
        <v>30</v>
      </c>
      <c r="Q123" s="3" t="s">
        <v>12</v>
      </c>
      <c r="R123" s="3">
        <v>1</v>
      </c>
      <c r="S123" s="4">
        <f>IF(LANÇAMENTO[[#This Row],[DATA PEDIDO]]="","",LANÇAMENTO[[#This Row],[DATA PEDIDO]]+LANÇAMENTO[[#This Row],[PRAZO]])</f>
        <v>45877</v>
      </c>
      <c r="T123" s="8" t="str">
        <f>IF(LANÇAMENTO[[#This Row],[OBRA COM MATERIAL]]="OK","ENTREGUE",IF(LANÇAMENTO[[#This Row],[PRAZO]]="","",LANÇAMENTO[[#This Row],[PREVISÃO ENTREGA OBRA]]-$E$1))</f>
        <v>ENTREGUE</v>
      </c>
      <c r="U123" s="3" t="s">
        <v>129</v>
      </c>
      <c r="V123" s="3"/>
    </row>
    <row r="124" spans="1:22" x14ac:dyDescent="0.25">
      <c r="A124" s="4">
        <v>45876</v>
      </c>
      <c r="B124" s="2" t="s">
        <v>1946</v>
      </c>
      <c r="C124" s="123" t="s">
        <v>1234</v>
      </c>
      <c r="D124" s="2" t="s">
        <v>11</v>
      </c>
      <c r="E124" s="2" t="s">
        <v>1980</v>
      </c>
      <c r="F124" s="3">
        <v>1</v>
      </c>
      <c r="G124" s="3" t="s">
        <v>65</v>
      </c>
      <c r="H124" s="5" t="s">
        <v>1981</v>
      </c>
      <c r="I124" s="136" t="s">
        <v>151</v>
      </c>
      <c r="J124" s="2" t="s">
        <v>1980</v>
      </c>
      <c r="K124" s="6">
        <v>89</v>
      </c>
      <c r="L124" s="6">
        <f>LANÇAMENTO[[#This Row],[VALOR UNITARIO]]*LANÇAMENTO[[#This Row],[QTDADE]]</f>
        <v>89</v>
      </c>
      <c r="M124" s="4">
        <v>45876</v>
      </c>
      <c r="N124" s="33" t="str">
        <f>TEXT(LANÇAMENTO[[#This Row],[DATA PEDIDO]],"MMM")&amp;"-"&amp;TEXT(M124,"AAAA")</f>
        <v>ago-2025</v>
      </c>
      <c r="O124" s="5" t="s">
        <v>1983</v>
      </c>
      <c r="P124" s="5" t="s">
        <v>30</v>
      </c>
      <c r="Q124" s="3" t="s">
        <v>12</v>
      </c>
      <c r="R124" s="3">
        <v>1</v>
      </c>
      <c r="S124" s="4">
        <f>IF(LANÇAMENTO[[#This Row],[DATA PEDIDO]]="","",LANÇAMENTO[[#This Row],[DATA PEDIDO]]+LANÇAMENTO[[#This Row],[PRAZO]])</f>
        <v>45877</v>
      </c>
      <c r="T124" s="8" t="str">
        <f>IF(LANÇAMENTO[[#This Row],[OBRA COM MATERIAL]]="OK","ENTREGUE",IF(LANÇAMENTO[[#This Row],[PRAZO]]="","",LANÇAMENTO[[#This Row],[PREVISÃO ENTREGA OBRA]]-$E$1))</f>
        <v>ENTREGUE</v>
      </c>
      <c r="U124" s="3" t="s">
        <v>129</v>
      </c>
      <c r="V124" s="3"/>
    </row>
    <row r="125" spans="1:22" x14ac:dyDescent="0.25">
      <c r="A125" s="4">
        <v>45876</v>
      </c>
      <c r="B125" s="2" t="s">
        <v>1946</v>
      </c>
      <c r="C125" s="123" t="s">
        <v>1234</v>
      </c>
      <c r="D125" s="2" t="s">
        <v>11</v>
      </c>
      <c r="E125" s="2" t="s">
        <v>1980</v>
      </c>
      <c r="F125" s="3">
        <v>5</v>
      </c>
      <c r="G125" s="3" t="s">
        <v>65</v>
      </c>
      <c r="H125" s="5" t="s">
        <v>1981</v>
      </c>
      <c r="I125" s="136" t="s">
        <v>151</v>
      </c>
      <c r="J125" s="2" t="s">
        <v>1980</v>
      </c>
      <c r="K125" s="6">
        <v>13</v>
      </c>
      <c r="L125" s="6">
        <f>LANÇAMENTO[[#This Row],[VALOR UNITARIO]]*LANÇAMENTO[[#This Row],[QTDADE]]</f>
        <v>65</v>
      </c>
      <c r="M125" s="4">
        <v>45876</v>
      </c>
      <c r="N125" s="33" t="str">
        <f>TEXT(LANÇAMENTO[[#This Row],[DATA PEDIDO]],"MMM")&amp;"-"&amp;TEXT(M125,"AAAA")</f>
        <v>ago-2025</v>
      </c>
      <c r="O125" s="5" t="s">
        <v>1983</v>
      </c>
      <c r="P125" s="5" t="s">
        <v>30</v>
      </c>
      <c r="Q125" s="3" t="s">
        <v>12</v>
      </c>
      <c r="R125" s="3">
        <v>1</v>
      </c>
      <c r="S125" s="4">
        <f>IF(LANÇAMENTO[[#This Row],[DATA PEDIDO]]="","",LANÇAMENTO[[#This Row],[DATA PEDIDO]]+LANÇAMENTO[[#This Row],[PRAZO]])</f>
        <v>45877</v>
      </c>
      <c r="T125" s="8" t="str">
        <f>IF(LANÇAMENTO[[#This Row],[OBRA COM MATERIAL]]="OK","ENTREGUE",IF(LANÇAMENTO[[#This Row],[PRAZO]]="","",LANÇAMENTO[[#This Row],[PREVISÃO ENTREGA OBRA]]-$E$1))</f>
        <v>ENTREGUE</v>
      </c>
      <c r="U125" s="3" t="s">
        <v>129</v>
      </c>
      <c r="V125" s="3"/>
    </row>
    <row r="126" spans="1:22" x14ac:dyDescent="0.25">
      <c r="A126" s="4">
        <v>45876</v>
      </c>
      <c r="B126" s="2" t="s">
        <v>1946</v>
      </c>
      <c r="C126" s="123" t="s">
        <v>1234</v>
      </c>
      <c r="D126" s="2" t="s">
        <v>11</v>
      </c>
      <c r="E126" s="2" t="s">
        <v>1980</v>
      </c>
      <c r="F126" s="3">
        <v>5</v>
      </c>
      <c r="G126" s="3" t="s">
        <v>65</v>
      </c>
      <c r="H126" s="5" t="s">
        <v>1981</v>
      </c>
      <c r="I126" s="136" t="s">
        <v>151</v>
      </c>
      <c r="J126" s="2" t="s">
        <v>1980</v>
      </c>
      <c r="K126" s="6">
        <v>10</v>
      </c>
      <c r="L126" s="6">
        <f>LANÇAMENTO[[#This Row],[VALOR UNITARIO]]*LANÇAMENTO[[#This Row],[QTDADE]]</f>
        <v>50</v>
      </c>
      <c r="M126" s="4">
        <v>45876</v>
      </c>
      <c r="N126" s="33" t="str">
        <f>TEXT(LANÇAMENTO[[#This Row],[DATA PEDIDO]],"MMM")&amp;"-"&amp;TEXT(M126,"AAAA")</f>
        <v>ago-2025</v>
      </c>
      <c r="O126" s="5" t="s">
        <v>1983</v>
      </c>
      <c r="P126" s="5" t="s">
        <v>30</v>
      </c>
      <c r="Q126" s="3" t="s">
        <v>12</v>
      </c>
      <c r="R126" s="3">
        <v>1</v>
      </c>
      <c r="S126" s="4">
        <f>IF(LANÇAMENTO[[#This Row],[DATA PEDIDO]]="","",LANÇAMENTO[[#This Row],[DATA PEDIDO]]+LANÇAMENTO[[#This Row],[PRAZO]])</f>
        <v>45877</v>
      </c>
      <c r="T126" s="8" t="str">
        <f>IF(LANÇAMENTO[[#This Row],[OBRA COM MATERIAL]]="OK","ENTREGUE",IF(LANÇAMENTO[[#This Row],[PRAZO]]="","",LANÇAMENTO[[#This Row],[PREVISÃO ENTREGA OBRA]]-$E$1))</f>
        <v>ENTREGUE</v>
      </c>
      <c r="U126" s="3" t="s">
        <v>129</v>
      </c>
      <c r="V126" s="3"/>
    </row>
    <row r="127" spans="1:22" x14ac:dyDescent="0.25">
      <c r="A127" s="4">
        <v>45876</v>
      </c>
      <c r="B127" s="2" t="s">
        <v>1902</v>
      </c>
      <c r="C127" s="123" t="s">
        <v>1234</v>
      </c>
      <c r="D127" s="2" t="s">
        <v>11</v>
      </c>
      <c r="E127" s="2" t="s">
        <v>1984</v>
      </c>
      <c r="F127" s="3">
        <v>1</v>
      </c>
      <c r="G127" s="3" t="s">
        <v>110</v>
      </c>
      <c r="H127" s="5" t="s">
        <v>1982</v>
      </c>
      <c r="I127" s="136" t="s">
        <v>151</v>
      </c>
      <c r="J127" s="2" t="s">
        <v>1984</v>
      </c>
      <c r="K127" s="6">
        <v>230</v>
      </c>
      <c r="L127" s="6">
        <f>LANÇAMENTO[[#This Row],[VALOR UNITARIO]]*LANÇAMENTO[[#This Row],[QTDADE]]</f>
        <v>230</v>
      </c>
      <c r="M127" s="4">
        <v>45876</v>
      </c>
      <c r="N127" s="33" t="str">
        <f>TEXT(LANÇAMENTO[[#This Row],[DATA PEDIDO]],"MMM")&amp;"-"&amp;TEXT(M127,"AAAA")</f>
        <v>ago-2025</v>
      </c>
      <c r="O127" s="5" t="s">
        <v>1967</v>
      </c>
      <c r="P127" s="5" t="s">
        <v>30</v>
      </c>
      <c r="Q127" s="3" t="s">
        <v>12</v>
      </c>
      <c r="R127" s="3">
        <v>1</v>
      </c>
      <c r="S127" s="4">
        <f>IF(LANÇAMENTO[[#This Row],[DATA PEDIDO]]="","",LANÇAMENTO[[#This Row],[DATA PEDIDO]]+LANÇAMENTO[[#This Row],[PRAZO]])</f>
        <v>45877</v>
      </c>
      <c r="T127" s="8" t="str">
        <f>IF(LANÇAMENTO[[#This Row],[OBRA COM MATERIAL]]="OK","ENTREGUE",IF(LANÇAMENTO[[#This Row],[PRAZO]]="","",LANÇAMENTO[[#This Row],[PREVISÃO ENTREGA OBRA]]-$E$1))</f>
        <v>ENTREGUE</v>
      </c>
      <c r="U127" s="3" t="s">
        <v>129</v>
      </c>
      <c r="V127" s="3"/>
    </row>
    <row r="128" spans="1:22" x14ac:dyDescent="0.25">
      <c r="A128" s="4">
        <v>45876</v>
      </c>
      <c r="B128" s="2" t="s">
        <v>1772</v>
      </c>
      <c r="C128" s="123" t="s">
        <v>1234</v>
      </c>
      <c r="D128" s="2" t="s">
        <v>104</v>
      </c>
      <c r="E128" s="2" t="s">
        <v>1985</v>
      </c>
      <c r="F128" s="3">
        <v>8</v>
      </c>
      <c r="G128" s="3" t="s">
        <v>109</v>
      </c>
      <c r="H128" s="5" t="s">
        <v>1988</v>
      </c>
      <c r="I128" s="136" t="s">
        <v>198</v>
      </c>
      <c r="J128" s="2" t="s">
        <v>1985</v>
      </c>
      <c r="K128" s="6">
        <v>12.16</v>
      </c>
      <c r="L128" s="6">
        <f>LANÇAMENTO[[#This Row],[VALOR UNITARIO]]*LANÇAMENTO[[#This Row],[QTDADE]]</f>
        <v>97.28</v>
      </c>
      <c r="M128" s="4">
        <v>45876</v>
      </c>
      <c r="N128" s="33" t="str">
        <f>TEXT(LANÇAMENTO[[#This Row],[DATA PEDIDO]],"MMM")&amp;"-"&amp;TEXT(M128,"AAAA")</f>
        <v>ago-2025</v>
      </c>
      <c r="O128" s="5" t="s">
        <v>1869</v>
      </c>
      <c r="P128" s="5" t="s">
        <v>30</v>
      </c>
      <c r="Q128" s="3" t="s">
        <v>1705</v>
      </c>
      <c r="R128" s="3">
        <v>3</v>
      </c>
      <c r="S128" s="4">
        <f>IF(LANÇAMENTO[[#This Row],[DATA PEDIDO]]="","",LANÇAMENTO[[#This Row],[DATA PEDIDO]]+LANÇAMENTO[[#This Row],[PRAZO]])</f>
        <v>45879</v>
      </c>
      <c r="T128" s="8" t="str">
        <f>IF(LANÇAMENTO[[#This Row],[OBRA COM MATERIAL]]="OK","ENTREGUE",IF(LANÇAMENTO[[#This Row],[PRAZO]]="","",LANÇAMENTO[[#This Row],[PREVISÃO ENTREGA OBRA]]-$E$1))</f>
        <v>ENTREGUE</v>
      </c>
      <c r="U128" s="3" t="s">
        <v>129</v>
      </c>
      <c r="V128" s="3"/>
    </row>
    <row r="129" spans="1:22" x14ac:dyDescent="0.25">
      <c r="A129" s="4">
        <v>45876</v>
      </c>
      <c r="B129" s="2" t="s">
        <v>1772</v>
      </c>
      <c r="C129" s="123" t="s">
        <v>1234</v>
      </c>
      <c r="D129" s="2" t="s">
        <v>104</v>
      </c>
      <c r="E129" s="2" t="s">
        <v>1986</v>
      </c>
      <c r="F129" s="3">
        <v>64</v>
      </c>
      <c r="G129" s="3" t="s">
        <v>111</v>
      </c>
      <c r="H129" s="5" t="s">
        <v>1988</v>
      </c>
      <c r="I129" s="136" t="s">
        <v>198</v>
      </c>
      <c r="J129" s="2" t="s">
        <v>1986</v>
      </c>
      <c r="K129" s="6">
        <v>43.35</v>
      </c>
      <c r="L129" s="6">
        <f>LANÇAMENTO[[#This Row],[VALOR UNITARIO]]*LANÇAMENTO[[#This Row],[QTDADE]]</f>
        <v>2774.4</v>
      </c>
      <c r="M129" s="4">
        <v>45876</v>
      </c>
      <c r="N129" s="33" t="str">
        <f>TEXT(LANÇAMENTO[[#This Row],[DATA PEDIDO]],"MMM")&amp;"-"&amp;TEXT(M129,"AAAA")</f>
        <v>ago-2025</v>
      </c>
      <c r="O129" s="5" t="s">
        <v>1869</v>
      </c>
      <c r="P129" s="5" t="s">
        <v>30</v>
      </c>
      <c r="Q129" s="3" t="s">
        <v>1705</v>
      </c>
      <c r="R129" s="3">
        <v>3</v>
      </c>
      <c r="S129" s="4">
        <f>IF(LANÇAMENTO[[#This Row],[DATA PEDIDO]]="","",LANÇAMENTO[[#This Row],[DATA PEDIDO]]+LANÇAMENTO[[#This Row],[PRAZO]])</f>
        <v>45879</v>
      </c>
      <c r="T129" s="8" t="str">
        <f>IF(LANÇAMENTO[[#This Row],[OBRA COM MATERIAL]]="OK","ENTREGUE",IF(LANÇAMENTO[[#This Row],[PRAZO]]="","",LANÇAMENTO[[#This Row],[PREVISÃO ENTREGA OBRA]]-$E$1))</f>
        <v>ENTREGUE</v>
      </c>
      <c r="U129" s="3" t="s">
        <v>129</v>
      </c>
      <c r="V129" s="3"/>
    </row>
    <row r="130" spans="1:22" x14ac:dyDescent="0.25">
      <c r="A130" s="4">
        <v>45876</v>
      </c>
      <c r="B130" s="2" t="s">
        <v>1772</v>
      </c>
      <c r="C130" s="123" t="s">
        <v>1234</v>
      </c>
      <c r="D130" s="2" t="s">
        <v>104</v>
      </c>
      <c r="E130" s="2" t="s">
        <v>1987</v>
      </c>
      <c r="F130" s="3">
        <v>4</v>
      </c>
      <c r="G130" s="3" t="s">
        <v>109</v>
      </c>
      <c r="H130" s="5" t="s">
        <v>1988</v>
      </c>
      <c r="I130" s="136" t="s">
        <v>198</v>
      </c>
      <c r="J130" s="2" t="s">
        <v>1987</v>
      </c>
      <c r="K130" s="6">
        <v>15.91</v>
      </c>
      <c r="L130" s="6">
        <f>LANÇAMENTO[[#This Row],[VALOR UNITARIO]]*LANÇAMENTO[[#This Row],[QTDADE]]</f>
        <v>63.64</v>
      </c>
      <c r="M130" s="4">
        <v>45876</v>
      </c>
      <c r="N130" s="33" t="str">
        <f>TEXT(LANÇAMENTO[[#This Row],[DATA PEDIDO]],"MMM")&amp;"-"&amp;TEXT(M130,"AAAA")</f>
        <v>ago-2025</v>
      </c>
      <c r="O130" s="5" t="s">
        <v>1869</v>
      </c>
      <c r="P130" s="5" t="s">
        <v>30</v>
      </c>
      <c r="Q130" s="3" t="s">
        <v>1705</v>
      </c>
      <c r="R130" s="3">
        <v>3</v>
      </c>
      <c r="S130" s="4">
        <f>IF(LANÇAMENTO[[#This Row],[DATA PEDIDO]]="","",LANÇAMENTO[[#This Row],[DATA PEDIDO]]+LANÇAMENTO[[#This Row],[PRAZO]])</f>
        <v>45879</v>
      </c>
      <c r="T130" s="8" t="str">
        <f>IF(LANÇAMENTO[[#This Row],[OBRA COM MATERIAL]]="OK","ENTREGUE",IF(LANÇAMENTO[[#This Row],[PRAZO]]="","",LANÇAMENTO[[#This Row],[PREVISÃO ENTREGA OBRA]]-$E$1))</f>
        <v>ENTREGUE</v>
      </c>
      <c r="U130" s="3" t="s">
        <v>129</v>
      </c>
      <c r="V130" s="3"/>
    </row>
    <row r="131" spans="1:22" x14ac:dyDescent="0.25">
      <c r="A131" s="4">
        <v>45876</v>
      </c>
      <c r="B131" s="2" t="s">
        <v>1802</v>
      </c>
      <c r="C131" s="123" t="s">
        <v>1234</v>
      </c>
      <c r="D131" s="2" t="s">
        <v>21</v>
      </c>
      <c r="E131" s="2" t="s">
        <v>1989</v>
      </c>
      <c r="F131" s="3">
        <v>10</v>
      </c>
      <c r="G131" s="3" t="s">
        <v>65</v>
      </c>
      <c r="H131" s="5" t="s">
        <v>2011</v>
      </c>
      <c r="I131" s="136" t="s">
        <v>198</v>
      </c>
      <c r="J131" s="2" t="s">
        <v>1989</v>
      </c>
      <c r="K131" s="6">
        <v>156.03</v>
      </c>
      <c r="L131" s="6">
        <f>LANÇAMENTO[[#This Row],[VALOR UNITARIO]]*LANÇAMENTO[[#This Row],[QTDADE]]</f>
        <v>1560.3</v>
      </c>
      <c r="M131" s="4">
        <v>45876</v>
      </c>
      <c r="N131" s="33" t="str">
        <f>TEXT(LANÇAMENTO[[#This Row],[DATA PEDIDO]],"MMM")&amp;"-"&amp;TEXT(M131,"AAAA")</f>
        <v>ago-2025</v>
      </c>
      <c r="O131" s="5" t="s">
        <v>1869</v>
      </c>
      <c r="P131" s="5" t="s">
        <v>30</v>
      </c>
      <c r="Q131" s="3" t="s">
        <v>1705</v>
      </c>
      <c r="R131" s="3">
        <v>0</v>
      </c>
      <c r="S131" s="4">
        <f>IF(LANÇAMENTO[[#This Row],[DATA PEDIDO]]="","",LANÇAMENTO[[#This Row],[DATA PEDIDO]]+LANÇAMENTO[[#This Row],[PRAZO]])</f>
        <v>45876</v>
      </c>
      <c r="T131" s="8" t="str">
        <f>IF(LANÇAMENTO[[#This Row],[OBRA COM MATERIAL]]="OK","ENTREGUE",IF(LANÇAMENTO[[#This Row],[PRAZO]]="","",LANÇAMENTO[[#This Row],[PREVISÃO ENTREGA OBRA]]-$E$1))</f>
        <v>ENTREGUE</v>
      </c>
      <c r="U131" s="3" t="s">
        <v>129</v>
      </c>
      <c r="V131" s="3"/>
    </row>
    <row r="132" spans="1:22" x14ac:dyDescent="0.25">
      <c r="A132" s="4">
        <v>45876</v>
      </c>
      <c r="B132" s="2" t="s">
        <v>1802</v>
      </c>
      <c r="C132" s="123" t="s">
        <v>1234</v>
      </c>
      <c r="D132" s="2" t="s">
        <v>21</v>
      </c>
      <c r="E132" s="2" t="s">
        <v>1990</v>
      </c>
      <c r="F132" s="3">
        <v>10</v>
      </c>
      <c r="G132" s="3" t="s">
        <v>65</v>
      </c>
      <c r="H132" s="5" t="s">
        <v>2011</v>
      </c>
      <c r="I132" s="136" t="s">
        <v>198</v>
      </c>
      <c r="J132" s="2" t="s">
        <v>1990</v>
      </c>
      <c r="K132" s="6">
        <v>251</v>
      </c>
      <c r="L132" s="6">
        <f>LANÇAMENTO[[#This Row],[VALOR UNITARIO]]*LANÇAMENTO[[#This Row],[QTDADE]]</f>
        <v>2510</v>
      </c>
      <c r="M132" s="4">
        <v>45876</v>
      </c>
      <c r="N132" s="33" t="str">
        <f>TEXT(LANÇAMENTO[[#This Row],[DATA PEDIDO]],"MMM")&amp;"-"&amp;TEXT(M132,"AAAA")</f>
        <v>ago-2025</v>
      </c>
      <c r="O132" s="5" t="s">
        <v>1869</v>
      </c>
      <c r="P132" s="5" t="s">
        <v>30</v>
      </c>
      <c r="Q132" s="3" t="s">
        <v>1705</v>
      </c>
      <c r="R132" s="3">
        <v>0</v>
      </c>
      <c r="S132" s="4">
        <f>IF(LANÇAMENTO[[#This Row],[DATA PEDIDO]]="","",LANÇAMENTO[[#This Row],[DATA PEDIDO]]+LANÇAMENTO[[#This Row],[PRAZO]])</f>
        <v>45876</v>
      </c>
      <c r="T132" s="8" t="str">
        <f>IF(LANÇAMENTO[[#This Row],[OBRA COM MATERIAL]]="OK","ENTREGUE",IF(LANÇAMENTO[[#This Row],[PRAZO]]="","",LANÇAMENTO[[#This Row],[PREVISÃO ENTREGA OBRA]]-$E$1))</f>
        <v>ENTREGUE</v>
      </c>
      <c r="U132" s="3" t="s">
        <v>129</v>
      </c>
      <c r="V132" s="3"/>
    </row>
    <row r="133" spans="1:22" x14ac:dyDescent="0.25">
      <c r="A133" s="4">
        <v>45876</v>
      </c>
      <c r="B133" s="2" t="s">
        <v>1802</v>
      </c>
      <c r="C133" s="123" t="s">
        <v>1234</v>
      </c>
      <c r="D133" s="2" t="s">
        <v>21</v>
      </c>
      <c r="E133" s="2" t="s">
        <v>1997</v>
      </c>
      <c r="F133" s="3">
        <v>10</v>
      </c>
      <c r="G133" s="3" t="s">
        <v>65</v>
      </c>
      <c r="H133" s="5" t="s">
        <v>2011</v>
      </c>
      <c r="I133" s="136" t="s">
        <v>198</v>
      </c>
      <c r="J133" s="2" t="s">
        <v>1997</v>
      </c>
      <c r="K133" s="6">
        <v>102.92</v>
      </c>
      <c r="L133" s="6">
        <f>LANÇAMENTO[[#This Row],[VALOR UNITARIO]]*LANÇAMENTO[[#This Row],[QTDADE]]</f>
        <v>1029.2</v>
      </c>
      <c r="M133" s="4">
        <v>45876</v>
      </c>
      <c r="N133" s="33" t="str">
        <f>TEXT(LANÇAMENTO[[#This Row],[DATA PEDIDO]],"MMM")&amp;"-"&amp;TEXT(M133,"AAAA")</f>
        <v>ago-2025</v>
      </c>
      <c r="O133" s="5" t="s">
        <v>1869</v>
      </c>
      <c r="P133" s="5" t="s">
        <v>30</v>
      </c>
      <c r="Q133" s="3" t="s">
        <v>1705</v>
      </c>
      <c r="R133" s="3">
        <v>0</v>
      </c>
      <c r="S133" s="4">
        <f>IF(LANÇAMENTO[[#This Row],[DATA PEDIDO]]="","",LANÇAMENTO[[#This Row],[DATA PEDIDO]]+LANÇAMENTO[[#This Row],[PRAZO]])</f>
        <v>45876</v>
      </c>
      <c r="T133" s="8" t="str">
        <f>IF(LANÇAMENTO[[#This Row],[OBRA COM MATERIAL]]="OK","ENTREGUE",IF(LANÇAMENTO[[#This Row],[PRAZO]]="","",LANÇAMENTO[[#This Row],[PREVISÃO ENTREGA OBRA]]-$E$1))</f>
        <v>ENTREGUE</v>
      </c>
      <c r="U133" s="3" t="s">
        <v>129</v>
      </c>
      <c r="V133" s="3"/>
    </row>
    <row r="134" spans="1:22" x14ac:dyDescent="0.25">
      <c r="A134" s="4">
        <v>45876</v>
      </c>
      <c r="B134" s="2" t="s">
        <v>1802</v>
      </c>
      <c r="C134" s="123" t="s">
        <v>1234</v>
      </c>
      <c r="D134" s="2" t="s">
        <v>21</v>
      </c>
      <c r="E134" s="2" t="s">
        <v>1998</v>
      </c>
      <c r="F134" s="3">
        <v>10</v>
      </c>
      <c r="G134" s="3" t="s">
        <v>65</v>
      </c>
      <c r="H134" s="5" t="s">
        <v>2011</v>
      </c>
      <c r="I134" s="136" t="s">
        <v>198</v>
      </c>
      <c r="J134" s="2" t="s">
        <v>1998</v>
      </c>
      <c r="K134" s="6">
        <v>15.34</v>
      </c>
      <c r="L134" s="6">
        <f>LANÇAMENTO[[#This Row],[VALOR UNITARIO]]*LANÇAMENTO[[#This Row],[QTDADE]]</f>
        <v>153.4</v>
      </c>
      <c r="M134" s="4">
        <v>45876</v>
      </c>
      <c r="N134" s="33" t="str">
        <f>TEXT(LANÇAMENTO[[#This Row],[DATA PEDIDO]],"MMM")&amp;"-"&amp;TEXT(M134,"AAAA")</f>
        <v>ago-2025</v>
      </c>
      <c r="O134" s="5" t="s">
        <v>1869</v>
      </c>
      <c r="P134" s="5" t="s">
        <v>30</v>
      </c>
      <c r="Q134" s="3" t="s">
        <v>1705</v>
      </c>
      <c r="R134" s="3">
        <v>0</v>
      </c>
      <c r="S134" s="4">
        <f>IF(LANÇAMENTO[[#This Row],[DATA PEDIDO]]="","",LANÇAMENTO[[#This Row],[DATA PEDIDO]]+LANÇAMENTO[[#This Row],[PRAZO]])</f>
        <v>45876</v>
      </c>
      <c r="T134" s="8" t="str">
        <f>IF(LANÇAMENTO[[#This Row],[OBRA COM MATERIAL]]="OK","ENTREGUE",IF(LANÇAMENTO[[#This Row],[PRAZO]]="","",LANÇAMENTO[[#This Row],[PREVISÃO ENTREGA OBRA]]-$E$1))</f>
        <v>ENTREGUE</v>
      </c>
      <c r="U134" s="3" t="s">
        <v>129</v>
      </c>
      <c r="V134" s="3"/>
    </row>
    <row r="135" spans="1:22" x14ac:dyDescent="0.25">
      <c r="A135" s="4">
        <v>45876</v>
      </c>
      <c r="B135" s="2" t="s">
        <v>1802</v>
      </c>
      <c r="C135" s="123" t="s">
        <v>1234</v>
      </c>
      <c r="D135" s="2" t="s">
        <v>21</v>
      </c>
      <c r="E135" s="2" t="s">
        <v>1999</v>
      </c>
      <c r="F135" s="3">
        <v>3</v>
      </c>
      <c r="G135" s="3" t="s">
        <v>65</v>
      </c>
      <c r="H135" s="5" t="s">
        <v>2011</v>
      </c>
      <c r="I135" s="136" t="s">
        <v>198</v>
      </c>
      <c r="J135" s="2" t="s">
        <v>1999</v>
      </c>
      <c r="K135" s="6">
        <v>39.35</v>
      </c>
      <c r="L135" s="6">
        <f>LANÇAMENTO[[#This Row],[VALOR UNITARIO]]*LANÇAMENTO[[#This Row],[QTDADE]]</f>
        <v>118.05000000000001</v>
      </c>
      <c r="M135" s="4">
        <v>45876</v>
      </c>
      <c r="N135" s="33" t="str">
        <f>TEXT(LANÇAMENTO[[#This Row],[DATA PEDIDO]],"MMM")&amp;"-"&amp;TEXT(M135,"AAAA")</f>
        <v>ago-2025</v>
      </c>
      <c r="O135" s="5" t="s">
        <v>1869</v>
      </c>
      <c r="P135" s="5" t="s">
        <v>30</v>
      </c>
      <c r="Q135" s="3" t="s">
        <v>1705</v>
      </c>
      <c r="R135" s="3">
        <v>0</v>
      </c>
      <c r="S135" s="4">
        <f>IF(LANÇAMENTO[[#This Row],[DATA PEDIDO]]="","",LANÇAMENTO[[#This Row],[DATA PEDIDO]]+LANÇAMENTO[[#This Row],[PRAZO]])</f>
        <v>45876</v>
      </c>
      <c r="T135" s="8" t="str">
        <f>IF(LANÇAMENTO[[#This Row],[OBRA COM MATERIAL]]="OK","ENTREGUE",IF(LANÇAMENTO[[#This Row],[PRAZO]]="","",LANÇAMENTO[[#This Row],[PREVISÃO ENTREGA OBRA]]-$E$1))</f>
        <v>ENTREGUE</v>
      </c>
      <c r="U135" s="3" t="s">
        <v>129</v>
      </c>
      <c r="V135" s="3"/>
    </row>
    <row r="136" spans="1:22" x14ac:dyDescent="0.25">
      <c r="A136" s="4">
        <v>45876</v>
      </c>
      <c r="B136" s="2" t="s">
        <v>1802</v>
      </c>
      <c r="C136" s="123" t="s">
        <v>1234</v>
      </c>
      <c r="D136" s="2" t="s">
        <v>21</v>
      </c>
      <c r="E136" s="2" t="s">
        <v>2000</v>
      </c>
      <c r="F136" s="3">
        <v>3</v>
      </c>
      <c r="G136" s="3" t="s">
        <v>65</v>
      </c>
      <c r="H136" s="5" t="s">
        <v>2011</v>
      </c>
      <c r="I136" s="136" t="s">
        <v>198</v>
      </c>
      <c r="J136" s="2" t="s">
        <v>2000</v>
      </c>
      <c r="K136" s="6">
        <v>13.81</v>
      </c>
      <c r="L136" s="6">
        <f>LANÇAMENTO[[#This Row],[VALOR UNITARIO]]*LANÇAMENTO[[#This Row],[QTDADE]]</f>
        <v>41.43</v>
      </c>
      <c r="M136" s="4">
        <v>45876</v>
      </c>
      <c r="N136" s="33" t="str">
        <f>TEXT(LANÇAMENTO[[#This Row],[DATA PEDIDO]],"MMM")&amp;"-"&amp;TEXT(M136,"AAAA")</f>
        <v>ago-2025</v>
      </c>
      <c r="O136" s="5" t="s">
        <v>1869</v>
      </c>
      <c r="P136" s="5" t="s">
        <v>30</v>
      </c>
      <c r="Q136" s="3" t="s">
        <v>1705</v>
      </c>
      <c r="R136" s="3">
        <v>0</v>
      </c>
      <c r="S136" s="4">
        <f>IF(LANÇAMENTO[[#This Row],[DATA PEDIDO]]="","",LANÇAMENTO[[#This Row],[DATA PEDIDO]]+LANÇAMENTO[[#This Row],[PRAZO]])</f>
        <v>45876</v>
      </c>
      <c r="T136" s="8" t="str">
        <f>IF(LANÇAMENTO[[#This Row],[OBRA COM MATERIAL]]="OK","ENTREGUE",IF(LANÇAMENTO[[#This Row],[PRAZO]]="","",LANÇAMENTO[[#This Row],[PREVISÃO ENTREGA OBRA]]-$E$1))</f>
        <v>ENTREGUE</v>
      </c>
      <c r="U136" s="3" t="s">
        <v>129</v>
      </c>
      <c r="V136" s="3"/>
    </row>
    <row r="137" spans="1:22" x14ac:dyDescent="0.25">
      <c r="A137" s="4">
        <v>45876</v>
      </c>
      <c r="B137" s="2" t="s">
        <v>1802</v>
      </c>
      <c r="C137" s="123" t="s">
        <v>1234</v>
      </c>
      <c r="D137" s="2" t="s">
        <v>21</v>
      </c>
      <c r="E137" s="2" t="s">
        <v>2001</v>
      </c>
      <c r="F137" s="3">
        <v>10</v>
      </c>
      <c r="G137" s="3" t="s">
        <v>65</v>
      </c>
      <c r="H137" s="5" t="s">
        <v>2011</v>
      </c>
      <c r="I137" s="136" t="s">
        <v>198</v>
      </c>
      <c r="J137" s="2" t="s">
        <v>2001</v>
      </c>
      <c r="K137" s="6">
        <v>6.83</v>
      </c>
      <c r="L137" s="6">
        <f>LANÇAMENTO[[#This Row],[VALOR UNITARIO]]*LANÇAMENTO[[#This Row],[QTDADE]]</f>
        <v>68.3</v>
      </c>
      <c r="M137" s="4">
        <v>45876</v>
      </c>
      <c r="N137" s="33" t="str">
        <f>TEXT(LANÇAMENTO[[#This Row],[DATA PEDIDO]],"MMM")&amp;"-"&amp;TEXT(M137,"AAAA")</f>
        <v>ago-2025</v>
      </c>
      <c r="O137" s="5" t="s">
        <v>1869</v>
      </c>
      <c r="P137" s="5" t="s">
        <v>30</v>
      </c>
      <c r="Q137" s="3" t="s">
        <v>1705</v>
      </c>
      <c r="R137" s="3">
        <v>0</v>
      </c>
      <c r="S137" s="4">
        <f>IF(LANÇAMENTO[[#This Row],[DATA PEDIDO]]="","",LANÇAMENTO[[#This Row],[DATA PEDIDO]]+LANÇAMENTO[[#This Row],[PRAZO]])</f>
        <v>45876</v>
      </c>
      <c r="T137" s="8" t="str">
        <f>IF(LANÇAMENTO[[#This Row],[OBRA COM MATERIAL]]="OK","ENTREGUE",IF(LANÇAMENTO[[#This Row],[PRAZO]]="","",LANÇAMENTO[[#This Row],[PREVISÃO ENTREGA OBRA]]-$E$1))</f>
        <v>ENTREGUE</v>
      </c>
      <c r="U137" s="3" t="s">
        <v>129</v>
      </c>
      <c r="V137" s="3"/>
    </row>
    <row r="138" spans="1:22" x14ac:dyDescent="0.25">
      <c r="A138" s="4">
        <v>45876</v>
      </c>
      <c r="B138" s="2" t="s">
        <v>1802</v>
      </c>
      <c r="C138" s="123" t="s">
        <v>1234</v>
      </c>
      <c r="D138" s="2" t="s">
        <v>21</v>
      </c>
      <c r="E138" s="2" t="s">
        <v>2002</v>
      </c>
      <c r="F138" s="3">
        <v>10</v>
      </c>
      <c r="G138" s="3" t="s">
        <v>65</v>
      </c>
      <c r="H138" s="5" t="s">
        <v>2011</v>
      </c>
      <c r="I138" s="136" t="s">
        <v>198</v>
      </c>
      <c r="J138" s="2" t="s">
        <v>2002</v>
      </c>
      <c r="K138" s="6">
        <v>149.80000000000001</v>
      </c>
      <c r="L138" s="6">
        <f>LANÇAMENTO[[#This Row],[VALOR UNITARIO]]*LANÇAMENTO[[#This Row],[QTDADE]]</f>
        <v>1498</v>
      </c>
      <c r="M138" s="4">
        <v>45876</v>
      </c>
      <c r="N138" s="33" t="str">
        <f>TEXT(LANÇAMENTO[[#This Row],[DATA PEDIDO]],"MMM")&amp;"-"&amp;TEXT(M138,"AAAA")</f>
        <v>ago-2025</v>
      </c>
      <c r="O138" s="5" t="s">
        <v>1869</v>
      </c>
      <c r="P138" s="5" t="s">
        <v>30</v>
      </c>
      <c r="Q138" s="3" t="s">
        <v>1705</v>
      </c>
      <c r="R138" s="3">
        <v>0</v>
      </c>
      <c r="S138" s="4">
        <f>IF(LANÇAMENTO[[#This Row],[DATA PEDIDO]]="","",LANÇAMENTO[[#This Row],[DATA PEDIDO]]+LANÇAMENTO[[#This Row],[PRAZO]])</f>
        <v>45876</v>
      </c>
      <c r="T138" s="8" t="str">
        <f>IF(LANÇAMENTO[[#This Row],[OBRA COM MATERIAL]]="OK","ENTREGUE",IF(LANÇAMENTO[[#This Row],[PRAZO]]="","",LANÇAMENTO[[#This Row],[PREVISÃO ENTREGA OBRA]]-$E$1))</f>
        <v>ENTREGUE</v>
      </c>
      <c r="U138" s="3" t="s">
        <v>129</v>
      </c>
      <c r="V138" s="3"/>
    </row>
    <row r="139" spans="1:22" x14ac:dyDescent="0.25">
      <c r="A139" s="4">
        <v>45876</v>
      </c>
      <c r="B139" s="2" t="s">
        <v>1802</v>
      </c>
      <c r="C139" s="123" t="s">
        <v>1234</v>
      </c>
      <c r="D139" s="2" t="s">
        <v>21</v>
      </c>
      <c r="E139" s="2" t="s">
        <v>2003</v>
      </c>
      <c r="F139" s="3">
        <v>10</v>
      </c>
      <c r="G139" s="3" t="s">
        <v>65</v>
      </c>
      <c r="H139" s="5" t="s">
        <v>2011</v>
      </c>
      <c r="I139" s="136" t="s">
        <v>198</v>
      </c>
      <c r="J139" s="2" t="s">
        <v>2003</v>
      </c>
      <c r="K139" s="6">
        <v>34.33</v>
      </c>
      <c r="L139" s="6">
        <f>LANÇAMENTO[[#This Row],[VALOR UNITARIO]]*LANÇAMENTO[[#This Row],[QTDADE]]</f>
        <v>343.29999999999995</v>
      </c>
      <c r="M139" s="4">
        <v>45876</v>
      </c>
      <c r="N139" s="33" t="str">
        <f>TEXT(LANÇAMENTO[[#This Row],[DATA PEDIDO]],"MMM")&amp;"-"&amp;TEXT(M139,"AAAA")</f>
        <v>ago-2025</v>
      </c>
      <c r="O139" s="5" t="s">
        <v>1869</v>
      </c>
      <c r="P139" s="5" t="s">
        <v>30</v>
      </c>
      <c r="Q139" s="3" t="s">
        <v>1705</v>
      </c>
      <c r="R139" s="3">
        <v>0</v>
      </c>
      <c r="S139" s="4">
        <f>IF(LANÇAMENTO[[#This Row],[DATA PEDIDO]]="","",LANÇAMENTO[[#This Row],[DATA PEDIDO]]+LANÇAMENTO[[#This Row],[PRAZO]])</f>
        <v>45876</v>
      </c>
      <c r="T139" s="8" t="str">
        <f>IF(LANÇAMENTO[[#This Row],[OBRA COM MATERIAL]]="OK","ENTREGUE",IF(LANÇAMENTO[[#This Row],[PRAZO]]="","",LANÇAMENTO[[#This Row],[PREVISÃO ENTREGA OBRA]]-$E$1))</f>
        <v>ENTREGUE</v>
      </c>
      <c r="U139" s="3" t="s">
        <v>129</v>
      </c>
      <c r="V139" s="3"/>
    </row>
    <row r="140" spans="1:22" x14ac:dyDescent="0.25">
      <c r="A140" s="4">
        <v>45876</v>
      </c>
      <c r="B140" s="2" t="s">
        <v>1802</v>
      </c>
      <c r="C140" s="123" t="s">
        <v>1234</v>
      </c>
      <c r="D140" s="2" t="s">
        <v>21</v>
      </c>
      <c r="E140" s="2" t="s">
        <v>2004</v>
      </c>
      <c r="F140" s="3">
        <v>6</v>
      </c>
      <c r="G140" s="3" t="s">
        <v>65</v>
      </c>
      <c r="H140" s="5" t="s">
        <v>2011</v>
      </c>
      <c r="I140" s="136" t="s">
        <v>198</v>
      </c>
      <c r="J140" s="2" t="s">
        <v>2004</v>
      </c>
      <c r="K140" s="6">
        <v>83.63</v>
      </c>
      <c r="L140" s="6">
        <f>LANÇAMENTO[[#This Row],[VALOR UNITARIO]]*LANÇAMENTO[[#This Row],[QTDADE]]</f>
        <v>501.78</v>
      </c>
      <c r="M140" s="4">
        <v>45876</v>
      </c>
      <c r="N140" s="33" t="str">
        <f>TEXT(LANÇAMENTO[[#This Row],[DATA PEDIDO]],"MMM")&amp;"-"&amp;TEXT(M140,"AAAA")</f>
        <v>ago-2025</v>
      </c>
      <c r="O140" s="5" t="s">
        <v>1869</v>
      </c>
      <c r="P140" s="5" t="s">
        <v>30</v>
      </c>
      <c r="Q140" s="3" t="s">
        <v>1705</v>
      </c>
      <c r="R140" s="3">
        <v>0</v>
      </c>
      <c r="S140" s="4">
        <f>IF(LANÇAMENTO[[#This Row],[DATA PEDIDO]]="","",LANÇAMENTO[[#This Row],[DATA PEDIDO]]+LANÇAMENTO[[#This Row],[PRAZO]])</f>
        <v>45876</v>
      </c>
      <c r="T140" s="8" t="str">
        <f>IF(LANÇAMENTO[[#This Row],[OBRA COM MATERIAL]]="OK","ENTREGUE",IF(LANÇAMENTO[[#This Row],[PRAZO]]="","",LANÇAMENTO[[#This Row],[PREVISÃO ENTREGA OBRA]]-$E$1))</f>
        <v>ENTREGUE</v>
      </c>
      <c r="U140" s="3" t="s">
        <v>129</v>
      </c>
      <c r="V140" s="3"/>
    </row>
    <row r="141" spans="1:22" x14ac:dyDescent="0.25">
      <c r="A141" s="4">
        <v>45876</v>
      </c>
      <c r="B141" s="2" t="s">
        <v>1802</v>
      </c>
      <c r="C141" s="123" t="s">
        <v>1234</v>
      </c>
      <c r="D141" s="2" t="s">
        <v>21</v>
      </c>
      <c r="E141" s="2" t="s">
        <v>2005</v>
      </c>
      <c r="F141" s="3">
        <v>6</v>
      </c>
      <c r="G141" s="3" t="s">
        <v>65</v>
      </c>
      <c r="H141" s="5" t="s">
        <v>2011</v>
      </c>
      <c r="I141" s="136" t="s">
        <v>198</v>
      </c>
      <c r="J141" s="2" t="s">
        <v>2005</v>
      </c>
      <c r="K141" s="6">
        <v>5.46</v>
      </c>
      <c r="L141" s="6">
        <f>LANÇAMENTO[[#This Row],[VALOR UNITARIO]]*LANÇAMENTO[[#This Row],[QTDADE]]</f>
        <v>32.76</v>
      </c>
      <c r="M141" s="4">
        <v>45876</v>
      </c>
      <c r="N141" s="33" t="str">
        <f>TEXT(LANÇAMENTO[[#This Row],[DATA PEDIDO]],"MMM")&amp;"-"&amp;TEXT(M141,"AAAA")</f>
        <v>ago-2025</v>
      </c>
      <c r="O141" s="5" t="s">
        <v>1869</v>
      </c>
      <c r="P141" s="5" t="s">
        <v>30</v>
      </c>
      <c r="Q141" s="3" t="s">
        <v>1705</v>
      </c>
      <c r="R141" s="3">
        <v>0</v>
      </c>
      <c r="S141" s="4">
        <f>IF(LANÇAMENTO[[#This Row],[DATA PEDIDO]]="","",LANÇAMENTO[[#This Row],[DATA PEDIDO]]+LANÇAMENTO[[#This Row],[PRAZO]])</f>
        <v>45876</v>
      </c>
      <c r="T141" s="8" t="str">
        <f>IF(LANÇAMENTO[[#This Row],[OBRA COM MATERIAL]]="OK","ENTREGUE",IF(LANÇAMENTO[[#This Row],[PRAZO]]="","",LANÇAMENTO[[#This Row],[PREVISÃO ENTREGA OBRA]]-$E$1))</f>
        <v>ENTREGUE</v>
      </c>
      <c r="U141" s="3" t="s">
        <v>129</v>
      </c>
      <c r="V141" s="3"/>
    </row>
    <row r="142" spans="1:22" x14ac:dyDescent="0.25">
      <c r="A142" s="4">
        <v>45876</v>
      </c>
      <c r="B142" s="2" t="s">
        <v>1802</v>
      </c>
      <c r="C142" s="123" t="s">
        <v>1234</v>
      </c>
      <c r="D142" s="2" t="s">
        <v>21</v>
      </c>
      <c r="E142" s="2" t="s">
        <v>2006</v>
      </c>
      <c r="F142" s="3">
        <v>10</v>
      </c>
      <c r="G142" s="3" t="s">
        <v>65</v>
      </c>
      <c r="H142" s="5" t="s">
        <v>2011</v>
      </c>
      <c r="I142" s="136" t="s">
        <v>198</v>
      </c>
      <c r="J142" s="2" t="s">
        <v>2006</v>
      </c>
      <c r="K142" s="6">
        <v>12.62</v>
      </c>
      <c r="L142" s="6">
        <f>LANÇAMENTO[[#This Row],[VALOR UNITARIO]]*LANÇAMENTO[[#This Row],[QTDADE]]</f>
        <v>126.19999999999999</v>
      </c>
      <c r="M142" s="4">
        <v>45876</v>
      </c>
      <c r="N142" s="33" t="str">
        <f>TEXT(LANÇAMENTO[[#This Row],[DATA PEDIDO]],"MMM")&amp;"-"&amp;TEXT(M142,"AAAA")</f>
        <v>ago-2025</v>
      </c>
      <c r="O142" s="5" t="s">
        <v>1869</v>
      </c>
      <c r="P142" s="5" t="s">
        <v>30</v>
      </c>
      <c r="Q142" s="3" t="s">
        <v>1705</v>
      </c>
      <c r="R142" s="3">
        <v>0</v>
      </c>
      <c r="S142" s="4">
        <f>IF(LANÇAMENTO[[#This Row],[DATA PEDIDO]]="","",LANÇAMENTO[[#This Row],[DATA PEDIDO]]+LANÇAMENTO[[#This Row],[PRAZO]])</f>
        <v>45876</v>
      </c>
      <c r="T142" s="8" t="str">
        <f>IF(LANÇAMENTO[[#This Row],[OBRA COM MATERIAL]]="OK","ENTREGUE",IF(LANÇAMENTO[[#This Row],[PRAZO]]="","",LANÇAMENTO[[#This Row],[PREVISÃO ENTREGA OBRA]]-$E$1))</f>
        <v>ENTREGUE</v>
      </c>
      <c r="U142" s="3" t="s">
        <v>129</v>
      </c>
      <c r="V142" s="3"/>
    </row>
    <row r="143" spans="1:22" x14ac:dyDescent="0.25">
      <c r="A143" s="4">
        <v>45876</v>
      </c>
      <c r="B143" s="2" t="s">
        <v>1802</v>
      </c>
      <c r="C143" s="123" t="s">
        <v>1234</v>
      </c>
      <c r="D143" s="2" t="s">
        <v>21</v>
      </c>
      <c r="E143" s="2" t="s">
        <v>2007</v>
      </c>
      <c r="F143" s="3">
        <v>3</v>
      </c>
      <c r="G143" s="3" t="s">
        <v>65</v>
      </c>
      <c r="H143" s="5" t="s">
        <v>2011</v>
      </c>
      <c r="I143" s="136" t="s">
        <v>198</v>
      </c>
      <c r="J143" s="2" t="s">
        <v>2007</v>
      </c>
      <c r="K143" s="6">
        <v>22.26</v>
      </c>
      <c r="L143" s="6">
        <f>LANÇAMENTO[[#This Row],[VALOR UNITARIO]]*LANÇAMENTO[[#This Row],[QTDADE]]</f>
        <v>66.78</v>
      </c>
      <c r="M143" s="4">
        <v>45876</v>
      </c>
      <c r="N143" s="33" t="str">
        <f>TEXT(LANÇAMENTO[[#This Row],[DATA PEDIDO]],"MMM")&amp;"-"&amp;TEXT(M143,"AAAA")</f>
        <v>ago-2025</v>
      </c>
      <c r="O143" s="5" t="s">
        <v>1869</v>
      </c>
      <c r="P143" s="5" t="s">
        <v>30</v>
      </c>
      <c r="Q143" s="3" t="s">
        <v>1705</v>
      </c>
      <c r="R143" s="3">
        <v>0</v>
      </c>
      <c r="S143" s="4">
        <f>IF(LANÇAMENTO[[#This Row],[DATA PEDIDO]]="","",LANÇAMENTO[[#This Row],[DATA PEDIDO]]+LANÇAMENTO[[#This Row],[PRAZO]])</f>
        <v>45876</v>
      </c>
      <c r="T143" s="8" t="str">
        <f>IF(LANÇAMENTO[[#This Row],[OBRA COM MATERIAL]]="OK","ENTREGUE",IF(LANÇAMENTO[[#This Row],[PRAZO]]="","",LANÇAMENTO[[#This Row],[PREVISÃO ENTREGA OBRA]]-$E$1))</f>
        <v>ENTREGUE</v>
      </c>
      <c r="U143" s="3" t="s">
        <v>129</v>
      </c>
      <c r="V143" s="3"/>
    </row>
    <row r="144" spans="1:22" x14ac:dyDescent="0.25">
      <c r="A144" s="4">
        <v>45876</v>
      </c>
      <c r="B144" s="2" t="s">
        <v>1802</v>
      </c>
      <c r="C144" s="123" t="s">
        <v>1234</v>
      </c>
      <c r="D144" s="2" t="s">
        <v>21</v>
      </c>
      <c r="E144" s="2" t="s">
        <v>2008</v>
      </c>
      <c r="F144" s="3">
        <v>14</v>
      </c>
      <c r="G144" s="3" t="s">
        <v>65</v>
      </c>
      <c r="H144" s="5" t="s">
        <v>2011</v>
      </c>
      <c r="I144" s="136" t="s">
        <v>198</v>
      </c>
      <c r="J144" s="2" t="s">
        <v>2008</v>
      </c>
      <c r="K144" s="6">
        <v>10.9</v>
      </c>
      <c r="L144" s="6">
        <f>LANÇAMENTO[[#This Row],[VALOR UNITARIO]]*LANÇAMENTO[[#This Row],[QTDADE]]</f>
        <v>152.6</v>
      </c>
      <c r="M144" s="4">
        <v>45876</v>
      </c>
      <c r="N144" s="33" t="str">
        <f>TEXT(LANÇAMENTO[[#This Row],[DATA PEDIDO]],"MMM")&amp;"-"&amp;TEXT(M144,"AAAA")</f>
        <v>ago-2025</v>
      </c>
      <c r="O144" s="5" t="s">
        <v>1869</v>
      </c>
      <c r="P144" s="5" t="s">
        <v>30</v>
      </c>
      <c r="Q144" s="3" t="s">
        <v>1705</v>
      </c>
      <c r="R144" s="3">
        <v>0</v>
      </c>
      <c r="S144" s="4">
        <f>IF(LANÇAMENTO[[#This Row],[DATA PEDIDO]]="","",LANÇAMENTO[[#This Row],[DATA PEDIDO]]+LANÇAMENTO[[#This Row],[PRAZO]])</f>
        <v>45876</v>
      </c>
      <c r="T144" s="8" t="str">
        <f>IF(LANÇAMENTO[[#This Row],[OBRA COM MATERIAL]]="OK","ENTREGUE",IF(LANÇAMENTO[[#This Row],[PRAZO]]="","",LANÇAMENTO[[#This Row],[PREVISÃO ENTREGA OBRA]]-$E$1))</f>
        <v>ENTREGUE</v>
      </c>
      <c r="U144" s="3" t="s">
        <v>129</v>
      </c>
      <c r="V144" s="3"/>
    </row>
    <row r="145" spans="1:22" x14ac:dyDescent="0.25">
      <c r="A145" s="4">
        <v>45876</v>
      </c>
      <c r="B145" s="2" t="s">
        <v>1802</v>
      </c>
      <c r="C145" s="123" t="s">
        <v>1234</v>
      </c>
      <c r="D145" s="2" t="s">
        <v>21</v>
      </c>
      <c r="E145" s="2" t="s">
        <v>2009</v>
      </c>
      <c r="F145" s="3">
        <v>10</v>
      </c>
      <c r="G145" s="3" t="s">
        <v>65</v>
      </c>
      <c r="H145" s="5" t="s">
        <v>2011</v>
      </c>
      <c r="I145" s="136" t="s">
        <v>198</v>
      </c>
      <c r="J145" s="2" t="s">
        <v>2009</v>
      </c>
      <c r="K145" s="6">
        <v>8.17</v>
      </c>
      <c r="L145" s="6">
        <f>LANÇAMENTO[[#This Row],[VALOR UNITARIO]]*LANÇAMENTO[[#This Row],[QTDADE]]</f>
        <v>81.7</v>
      </c>
      <c r="M145" s="4">
        <v>45876</v>
      </c>
      <c r="N145" s="33" t="str">
        <f>TEXT(LANÇAMENTO[[#This Row],[DATA PEDIDO]],"MMM")&amp;"-"&amp;TEXT(M145,"AAAA")</f>
        <v>ago-2025</v>
      </c>
      <c r="O145" s="5" t="s">
        <v>1869</v>
      </c>
      <c r="P145" s="5" t="s">
        <v>30</v>
      </c>
      <c r="Q145" s="3" t="s">
        <v>1705</v>
      </c>
      <c r="R145" s="3">
        <v>0</v>
      </c>
      <c r="S145" s="4">
        <f>IF(LANÇAMENTO[[#This Row],[DATA PEDIDO]]="","",LANÇAMENTO[[#This Row],[DATA PEDIDO]]+LANÇAMENTO[[#This Row],[PRAZO]])</f>
        <v>45876</v>
      </c>
      <c r="T145" s="8" t="str">
        <f>IF(LANÇAMENTO[[#This Row],[OBRA COM MATERIAL]]="OK","ENTREGUE",IF(LANÇAMENTO[[#This Row],[PRAZO]]="","",LANÇAMENTO[[#This Row],[PREVISÃO ENTREGA OBRA]]-$E$1))</f>
        <v>ENTREGUE</v>
      </c>
      <c r="U145" s="3" t="s">
        <v>129</v>
      </c>
      <c r="V145" s="3"/>
    </row>
    <row r="146" spans="1:22" x14ac:dyDescent="0.25">
      <c r="A146" s="4">
        <v>45876</v>
      </c>
      <c r="B146" s="2" t="s">
        <v>1802</v>
      </c>
      <c r="C146" s="123" t="s">
        <v>1234</v>
      </c>
      <c r="D146" s="2" t="s">
        <v>21</v>
      </c>
      <c r="E146" s="2" t="s">
        <v>2010</v>
      </c>
      <c r="F146" s="3">
        <v>3</v>
      </c>
      <c r="G146" s="3" t="s">
        <v>65</v>
      </c>
      <c r="H146" s="5" t="s">
        <v>2011</v>
      </c>
      <c r="I146" s="136" t="s">
        <v>198</v>
      </c>
      <c r="J146" s="2" t="s">
        <v>2010</v>
      </c>
      <c r="K146" s="6">
        <v>65.42</v>
      </c>
      <c r="L146" s="6">
        <f>LANÇAMENTO[[#This Row],[VALOR UNITARIO]]*LANÇAMENTO[[#This Row],[QTDADE]]</f>
        <v>196.26</v>
      </c>
      <c r="M146" s="4">
        <v>45876</v>
      </c>
      <c r="N146" s="33" t="str">
        <f>TEXT(LANÇAMENTO[[#This Row],[DATA PEDIDO]],"MMM")&amp;"-"&amp;TEXT(M146,"AAAA")</f>
        <v>ago-2025</v>
      </c>
      <c r="O146" s="5" t="s">
        <v>1869</v>
      </c>
      <c r="P146" s="5" t="s">
        <v>30</v>
      </c>
      <c r="Q146" s="3" t="s">
        <v>1705</v>
      </c>
      <c r="R146" s="3">
        <v>0</v>
      </c>
      <c r="S146" s="4">
        <f>IF(LANÇAMENTO[[#This Row],[DATA PEDIDO]]="","",LANÇAMENTO[[#This Row],[DATA PEDIDO]]+LANÇAMENTO[[#This Row],[PRAZO]])</f>
        <v>45876</v>
      </c>
      <c r="T146" s="8" t="str">
        <f>IF(LANÇAMENTO[[#This Row],[OBRA COM MATERIAL]]="OK","ENTREGUE",IF(LANÇAMENTO[[#This Row],[PRAZO]]="","",LANÇAMENTO[[#This Row],[PREVISÃO ENTREGA OBRA]]-$E$1))</f>
        <v>ENTREGUE</v>
      </c>
      <c r="U146" s="3" t="s">
        <v>129</v>
      </c>
      <c r="V146" s="3"/>
    </row>
    <row r="147" spans="1:22" x14ac:dyDescent="0.25">
      <c r="A147" s="4">
        <v>45876</v>
      </c>
      <c r="B147" s="2" t="s">
        <v>1802</v>
      </c>
      <c r="C147" s="123" t="s">
        <v>1234</v>
      </c>
      <c r="D147" s="2" t="s">
        <v>21</v>
      </c>
      <c r="E147" s="2" t="s">
        <v>1727</v>
      </c>
      <c r="F147" s="3">
        <v>2</v>
      </c>
      <c r="G147" s="3" t="s">
        <v>65</v>
      </c>
      <c r="H147" s="5" t="s">
        <v>2011</v>
      </c>
      <c r="I147" s="136" t="s">
        <v>198</v>
      </c>
      <c r="J147" s="2" t="s">
        <v>1727</v>
      </c>
      <c r="K147" s="6">
        <v>16.149999999999999</v>
      </c>
      <c r="L147" s="6">
        <f>LANÇAMENTO[[#This Row],[VALOR UNITARIO]]*LANÇAMENTO[[#This Row],[QTDADE]]</f>
        <v>32.299999999999997</v>
      </c>
      <c r="M147" s="4">
        <v>45876</v>
      </c>
      <c r="N147" s="33" t="str">
        <f>TEXT(LANÇAMENTO[[#This Row],[DATA PEDIDO]],"MMM")&amp;"-"&amp;TEXT(M147,"AAAA")</f>
        <v>ago-2025</v>
      </c>
      <c r="O147" s="5" t="s">
        <v>1869</v>
      </c>
      <c r="P147" s="5" t="s">
        <v>30</v>
      </c>
      <c r="Q147" s="3" t="s">
        <v>1705</v>
      </c>
      <c r="R147" s="3">
        <v>0</v>
      </c>
      <c r="S147" s="4">
        <f>IF(LANÇAMENTO[[#This Row],[DATA PEDIDO]]="","",LANÇAMENTO[[#This Row],[DATA PEDIDO]]+LANÇAMENTO[[#This Row],[PRAZO]])</f>
        <v>45876</v>
      </c>
      <c r="T147" s="8" t="str">
        <f>IF(LANÇAMENTO[[#This Row],[OBRA COM MATERIAL]]="OK","ENTREGUE",IF(LANÇAMENTO[[#This Row],[PRAZO]]="","",LANÇAMENTO[[#This Row],[PREVISÃO ENTREGA OBRA]]-$E$1))</f>
        <v>ENTREGUE</v>
      </c>
      <c r="U147" s="3" t="s">
        <v>129</v>
      </c>
      <c r="V147" s="3"/>
    </row>
    <row r="148" spans="1:22" x14ac:dyDescent="0.25">
      <c r="A148" s="4">
        <v>45876</v>
      </c>
      <c r="B148" s="2" t="s">
        <v>1802</v>
      </c>
      <c r="C148" s="123" t="s">
        <v>1234</v>
      </c>
      <c r="D148" s="2" t="s">
        <v>21</v>
      </c>
      <c r="E148" s="2" t="s">
        <v>1718</v>
      </c>
      <c r="F148" s="3">
        <v>12</v>
      </c>
      <c r="G148" s="3" t="s">
        <v>65</v>
      </c>
      <c r="H148" s="5" t="s">
        <v>2011</v>
      </c>
      <c r="I148" s="136" t="s">
        <v>198</v>
      </c>
      <c r="J148" s="2" t="s">
        <v>1718</v>
      </c>
      <c r="K148" s="6">
        <v>2.4900000000000002</v>
      </c>
      <c r="L148" s="6">
        <f>LANÇAMENTO[[#This Row],[VALOR UNITARIO]]*LANÇAMENTO[[#This Row],[QTDADE]]</f>
        <v>29.880000000000003</v>
      </c>
      <c r="M148" s="4">
        <v>45876</v>
      </c>
      <c r="N148" s="33" t="str">
        <f>TEXT(LANÇAMENTO[[#This Row],[DATA PEDIDO]],"MMM")&amp;"-"&amp;TEXT(M148,"AAAA")</f>
        <v>ago-2025</v>
      </c>
      <c r="O148" s="5" t="s">
        <v>1869</v>
      </c>
      <c r="P148" s="5" t="s">
        <v>30</v>
      </c>
      <c r="Q148" s="3" t="s">
        <v>1705</v>
      </c>
      <c r="R148" s="3">
        <v>0</v>
      </c>
      <c r="S148" s="4">
        <f>IF(LANÇAMENTO[[#This Row],[DATA PEDIDO]]="","",LANÇAMENTO[[#This Row],[DATA PEDIDO]]+LANÇAMENTO[[#This Row],[PRAZO]])</f>
        <v>45876</v>
      </c>
      <c r="T148" s="8" t="str">
        <f>IF(LANÇAMENTO[[#This Row],[OBRA COM MATERIAL]]="OK","ENTREGUE",IF(LANÇAMENTO[[#This Row],[PRAZO]]="","",LANÇAMENTO[[#This Row],[PREVISÃO ENTREGA OBRA]]-$E$1))</f>
        <v>ENTREGUE</v>
      </c>
      <c r="U148" s="3" t="s">
        <v>129</v>
      </c>
      <c r="V148" s="3"/>
    </row>
    <row r="149" spans="1:22" x14ac:dyDescent="0.25">
      <c r="A149" s="4">
        <v>45876</v>
      </c>
      <c r="B149" s="2" t="s">
        <v>1802</v>
      </c>
      <c r="C149" s="123" t="s">
        <v>1234</v>
      </c>
      <c r="D149" s="2" t="s">
        <v>21</v>
      </c>
      <c r="E149" s="2" t="s">
        <v>1991</v>
      </c>
      <c r="F149" s="3">
        <v>1</v>
      </c>
      <c r="G149" s="3" t="s">
        <v>65</v>
      </c>
      <c r="H149" s="5" t="s">
        <v>2011</v>
      </c>
      <c r="I149" s="136" t="s">
        <v>198</v>
      </c>
      <c r="J149" s="2" t="s">
        <v>1991</v>
      </c>
      <c r="K149" s="6">
        <v>22.86</v>
      </c>
      <c r="L149" s="6">
        <f>LANÇAMENTO[[#This Row],[VALOR UNITARIO]]*LANÇAMENTO[[#This Row],[QTDADE]]</f>
        <v>22.86</v>
      </c>
      <c r="M149" s="4">
        <v>45876</v>
      </c>
      <c r="N149" s="33" t="str">
        <f>TEXT(LANÇAMENTO[[#This Row],[DATA PEDIDO]],"MMM")&amp;"-"&amp;TEXT(M149,"AAAA")</f>
        <v>ago-2025</v>
      </c>
      <c r="O149" s="5" t="s">
        <v>1869</v>
      </c>
      <c r="P149" s="5" t="s">
        <v>30</v>
      </c>
      <c r="Q149" s="3" t="s">
        <v>1705</v>
      </c>
      <c r="R149" s="3">
        <v>0</v>
      </c>
      <c r="S149" s="4">
        <f>IF(LANÇAMENTO[[#This Row],[DATA PEDIDO]]="","",LANÇAMENTO[[#This Row],[DATA PEDIDO]]+LANÇAMENTO[[#This Row],[PRAZO]])</f>
        <v>45876</v>
      </c>
      <c r="T149" s="8" t="str">
        <f>IF(LANÇAMENTO[[#This Row],[OBRA COM MATERIAL]]="OK","ENTREGUE",IF(LANÇAMENTO[[#This Row],[PRAZO]]="","",LANÇAMENTO[[#This Row],[PREVISÃO ENTREGA OBRA]]-$E$1))</f>
        <v>ENTREGUE</v>
      </c>
      <c r="U149" s="3" t="s">
        <v>129</v>
      </c>
      <c r="V149" s="3"/>
    </row>
    <row r="150" spans="1:22" x14ac:dyDescent="0.25">
      <c r="A150" s="4">
        <v>45876</v>
      </c>
      <c r="B150" s="2" t="s">
        <v>1802</v>
      </c>
      <c r="C150" s="123" t="s">
        <v>1234</v>
      </c>
      <c r="D150" s="2" t="s">
        <v>21</v>
      </c>
      <c r="E150" s="2" t="s">
        <v>1724</v>
      </c>
      <c r="F150" s="3">
        <v>10</v>
      </c>
      <c r="G150" s="3" t="s">
        <v>65</v>
      </c>
      <c r="H150" s="5" t="s">
        <v>2011</v>
      </c>
      <c r="I150" s="136" t="s">
        <v>198</v>
      </c>
      <c r="J150" s="2" t="s">
        <v>1724</v>
      </c>
      <c r="K150" s="6">
        <v>0.73</v>
      </c>
      <c r="L150" s="6">
        <f>LANÇAMENTO[[#This Row],[VALOR UNITARIO]]*LANÇAMENTO[[#This Row],[QTDADE]]</f>
        <v>7.3</v>
      </c>
      <c r="M150" s="4">
        <v>45876</v>
      </c>
      <c r="N150" s="33" t="str">
        <f>TEXT(LANÇAMENTO[[#This Row],[DATA PEDIDO]],"MMM")&amp;"-"&amp;TEXT(M150,"AAAA")</f>
        <v>ago-2025</v>
      </c>
      <c r="O150" s="5" t="s">
        <v>1869</v>
      </c>
      <c r="P150" s="5" t="s">
        <v>30</v>
      </c>
      <c r="Q150" s="3" t="s">
        <v>1705</v>
      </c>
      <c r="R150" s="3">
        <v>0</v>
      </c>
      <c r="S150" s="4">
        <f>IF(LANÇAMENTO[[#This Row],[DATA PEDIDO]]="","",LANÇAMENTO[[#This Row],[DATA PEDIDO]]+LANÇAMENTO[[#This Row],[PRAZO]])</f>
        <v>45876</v>
      </c>
      <c r="T150" s="8" t="str">
        <f>IF(LANÇAMENTO[[#This Row],[OBRA COM MATERIAL]]="OK","ENTREGUE",IF(LANÇAMENTO[[#This Row],[PRAZO]]="","",LANÇAMENTO[[#This Row],[PREVISÃO ENTREGA OBRA]]-$E$1))</f>
        <v>ENTREGUE</v>
      </c>
      <c r="U150" s="3" t="s">
        <v>129</v>
      </c>
      <c r="V150" s="3"/>
    </row>
    <row r="151" spans="1:22" x14ac:dyDescent="0.25">
      <c r="A151" s="4">
        <v>45876</v>
      </c>
      <c r="B151" s="2" t="s">
        <v>1802</v>
      </c>
      <c r="C151" s="123" t="s">
        <v>1234</v>
      </c>
      <c r="D151" s="2" t="s">
        <v>21</v>
      </c>
      <c r="E151" s="2" t="s">
        <v>1725</v>
      </c>
      <c r="F151" s="3">
        <v>12</v>
      </c>
      <c r="G151" s="3" t="s">
        <v>65</v>
      </c>
      <c r="H151" s="5" t="s">
        <v>2011</v>
      </c>
      <c r="I151" s="136" t="s">
        <v>198</v>
      </c>
      <c r="J151" s="2" t="s">
        <v>1725</v>
      </c>
      <c r="K151" s="6">
        <v>0.53</v>
      </c>
      <c r="L151" s="6">
        <f>LANÇAMENTO[[#This Row],[VALOR UNITARIO]]*LANÇAMENTO[[#This Row],[QTDADE]]</f>
        <v>6.36</v>
      </c>
      <c r="M151" s="4">
        <v>45876</v>
      </c>
      <c r="N151" s="33" t="str">
        <f>TEXT(LANÇAMENTO[[#This Row],[DATA PEDIDO]],"MMM")&amp;"-"&amp;TEXT(M151,"AAAA")</f>
        <v>ago-2025</v>
      </c>
      <c r="O151" s="5" t="s">
        <v>1869</v>
      </c>
      <c r="P151" s="5" t="s">
        <v>30</v>
      </c>
      <c r="Q151" s="3" t="s">
        <v>1705</v>
      </c>
      <c r="R151" s="3">
        <v>0</v>
      </c>
      <c r="S151" s="4">
        <f>IF(LANÇAMENTO[[#This Row],[DATA PEDIDO]]="","",LANÇAMENTO[[#This Row],[DATA PEDIDO]]+LANÇAMENTO[[#This Row],[PRAZO]])</f>
        <v>45876</v>
      </c>
      <c r="T151" s="8" t="str">
        <f>IF(LANÇAMENTO[[#This Row],[OBRA COM MATERIAL]]="OK","ENTREGUE",IF(LANÇAMENTO[[#This Row],[PRAZO]]="","",LANÇAMENTO[[#This Row],[PREVISÃO ENTREGA OBRA]]-$E$1))</f>
        <v>ENTREGUE</v>
      </c>
      <c r="U151" s="3" t="s">
        <v>129</v>
      </c>
      <c r="V151" s="3"/>
    </row>
    <row r="152" spans="1:22" x14ac:dyDescent="0.25">
      <c r="A152" s="4">
        <v>45876</v>
      </c>
      <c r="B152" s="2" t="s">
        <v>1802</v>
      </c>
      <c r="C152" s="123" t="s">
        <v>1234</v>
      </c>
      <c r="D152" s="2" t="s">
        <v>21</v>
      </c>
      <c r="E152" s="2" t="s">
        <v>1992</v>
      </c>
      <c r="F152" s="3">
        <v>5</v>
      </c>
      <c r="G152" s="3" t="s">
        <v>65</v>
      </c>
      <c r="H152" s="5" t="s">
        <v>2011</v>
      </c>
      <c r="I152" s="136" t="s">
        <v>198</v>
      </c>
      <c r="J152" s="2" t="s">
        <v>1992</v>
      </c>
      <c r="K152" s="6">
        <v>0.53</v>
      </c>
      <c r="L152" s="6">
        <f>LANÇAMENTO[[#This Row],[VALOR UNITARIO]]*LANÇAMENTO[[#This Row],[QTDADE]]</f>
        <v>2.6500000000000004</v>
      </c>
      <c r="M152" s="4">
        <v>45876</v>
      </c>
      <c r="N152" s="33" t="str">
        <f>TEXT(LANÇAMENTO[[#This Row],[DATA PEDIDO]],"MMM")&amp;"-"&amp;TEXT(M152,"AAAA")</f>
        <v>ago-2025</v>
      </c>
      <c r="O152" s="5" t="s">
        <v>1869</v>
      </c>
      <c r="P152" s="5" t="s">
        <v>30</v>
      </c>
      <c r="Q152" s="3" t="s">
        <v>1705</v>
      </c>
      <c r="R152" s="3">
        <v>0</v>
      </c>
      <c r="S152" s="4">
        <f>IF(LANÇAMENTO[[#This Row],[DATA PEDIDO]]="","",LANÇAMENTO[[#This Row],[DATA PEDIDO]]+LANÇAMENTO[[#This Row],[PRAZO]])</f>
        <v>45876</v>
      </c>
      <c r="T152" s="8" t="str">
        <f>IF(LANÇAMENTO[[#This Row],[OBRA COM MATERIAL]]="OK","ENTREGUE",IF(LANÇAMENTO[[#This Row],[PRAZO]]="","",LANÇAMENTO[[#This Row],[PREVISÃO ENTREGA OBRA]]-$E$1))</f>
        <v>ENTREGUE</v>
      </c>
      <c r="U152" s="3" t="s">
        <v>129</v>
      </c>
      <c r="V152" s="3"/>
    </row>
    <row r="153" spans="1:22" x14ac:dyDescent="0.25">
      <c r="A153" s="4">
        <v>45876</v>
      </c>
      <c r="B153" s="2" t="s">
        <v>1802</v>
      </c>
      <c r="C153" s="123" t="s">
        <v>1234</v>
      </c>
      <c r="D153" s="2" t="s">
        <v>21</v>
      </c>
      <c r="E153" s="2" t="s">
        <v>1993</v>
      </c>
      <c r="F153" s="3">
        <v>30</v>
      </c>
      <c r="G153" s="3" t="s">
        <v>65</v>
      </c>
      <c r="H153" s="5" t="s">
        <v>2011</v>
      </c>
      <c r="I153" s="136" t="s">
        <v>198</v>
      </c>
      <c r="J153" s="2" t="s">
        <v>1993</v>
      </c>
      <c r="K153" s="6">
        <v>3.41</v>
      </c>
      <c r="L153" s="6">
        <f>LANÇAMENTO[[#This Row],[VALOR UNITARIO]]*LANÇAMENTO[[#This Row],[QTDADE]]</f>
        <v>102.30000000000001</v>
      </c>
      <c r="M153" s="4">
        <v>45876</v>
      </c>
      <c r="N153" s="33" t="str">
        <f>TEXT(LANÇAMENTO[[#This Row],[DATA PEDIDO]],"MMM")&amp;"-"&amp;TEXT(M153,"AAAA")</f>
        <v>ago-2025</v>
      </c>
      <c r="O153" s="5" t="s">
        <v>1869</v>
      </c>
      <c r="P153" s="5" t="s">
        <v>30</v>
      </c>
      <c r="Q153" s="3" t="s">
        <v>1705</v>
      </c>
      <c r="R153" s="3">
        <v>0</v>
      </c>
      <c r="S153" s="4">
        <f>IF(LANÇAMENTO[[#This Row],[DATA PEDIDO]]="","",LANÇAMENTO[[#This Row],[DATA PEDIDO]]+LANÇAMENTO[[#This Row],[PRAZO]])</f>
        <v>45876</v>
      </c>
      <c r="T153" s="8" t="str">
        <f>IF(LANÇAMENTO[[#This Row],[OBRA COM MATERIAL]]="OK","ENTREGUE",IF(LANÇAMENTO[[#This Row],[PRAZO]]="","",LANÇAMENTO[[#This Row],[PREVISÃO ENTREGA OBRA]]-$E$1))</f>
        <v>ENTREGUE</v>
      </c>
      <c r="U153" s="3" t="s">
        <v>129</v>
      </c>
      <c r="V153" s="3"/>
    </row>
    <row r="154" spans="1:22" x14ac:dyDescent="0.25">
      <c r="A154" s="4">
        <v>45876</v>
      </c>
      <c r="B154" s="2" t="s">
        <v>1802</v>
      </c>
      <c r="C154" s="123" t="s">
        <v>1234</v>
      </c>
      <c r="D154" s="2" t="s">
        <v>21</v>
      </c>
      <c r="E154" s="2" t="s">
        <v>1994</v>
      </c>
      <c r="F154" s="3">
        <v>14</v>
      </c>
      <c r="G154" s="3" t="s">
        <v>65</v>
      </c>
      <c r="H154" s="5" t="s">
        <v>2011</v>
      </c>
      <c r="I154" s="136" t="s">
        <v>198</v>
      </c>
      <c r="J154" s="2" t="s">
        <v>1994</v>
      </c>
      <c r="K154" s="6">
        <v>0.75</v>
      </c>
      <c r="L154" s="6">
        <f>LANÇAMENTO[[#This Row],[VALOR UNITARIO]]*LANÇAMENTO[[#This Row],[QTDADE]]</f>
        <v>10.5</v>
      </c>
      <c r="M154" s="4">
        <v>45876</v>
      </c>
      <c r="N154" s="33" t="str">
        <f>TEXT(LANÇAMENTO[[#This Row],[DATA PEDIDO]],"MMM")&amp;"-"&amp;TEXT(M154,"AAAA")</f>
        <v>ago-2025</v>
      </c>
      <c r="O154" s="5" t="s">
        <v>1869</v>
      </c>
      <c r="P154" s="5" t="s">
        <v>30</v>
      </c>
      <c r="Q154" s="3" t="s">
        <v>1705</v>
      </c>
      <c r="R154" s="3">
        <v>0</v>
      </c>
      <c r="S154" s="4">
        <f>IF(LANÇAMENTO[[#This Row],[DATA PEDIDO]]="","",LANÇAMENTO[[#This Row],[DATA PEDIDO]]+LANÇAMENTO[[#This Row],[PRAZO]])</f>
        <v>45876</v>
      </c>
      <c r="T154" s="8" t="str">
        <f>IF(LANÇAMENTO[[#This Row],[OBRA COM MATERIAL]]="OK","ENTREGUE",IF(LANÇAMENTO[[#This Row],[PRAZO]]="","",LANÇAMENTO[[#This Row],[PREVISÃO ENTREGA OBRA]]-$E$1))</f>
        <v>ENTREGUE</v>
      </c>
      <c r="U154" s="3" t="s">
        <v>129</v>
      </c>
      <c r="V154" s="3"/>
    </row>
    <row r="155" spans="1:22" x14ac:dyDescent="0.25">
      <c r="A155" s="4">
        <v>45876</v>
      </c>
      <c r="B155" s="2" t="s">
        <v>1802</v>
      </c>
      <c r="C155" s="123" t="s">
        <v>1234</v>
      </c>
      <c r="D155" s="2" t="s">
        <v>21</v>
      </c>
      <c r="E155" s="2" t="s">
        <v>1995</v>
      </c>
      <c r="F155" s="3">
        <v>8</v>
      </c>
      <c r="G155" s="3" t="s">
        <v>65</v>
      </c>
      <c r="H155" s="5" t="s">
        <v>2011</v>
      </c>
      <c r="I155" s="136" t="s">
        <v>198</v>
      </c>
      <c r="J155" s="2" t="s">
        <v>1995</v>
      </c>
      <c r="K155" s="6">
        <v>6.03</v>
      </c>
      <c r="L155" s="6">
        <f>LANÇAMENTO[[#This Row],[VALOR UNITARIO]]*LANÇAMENTO[[#This Row],[QTDADE]]</f>
        <v>48.24</v>
      </c>
      <c r="M155" s="4">
        <v>45876</v>
      </c>
      <c r="N155" s="33" t="str">
        <f>TEXT(LANÇAMENTO[[#This Row],[DATA PEDIDO]],"MMM")&amp;"-"&amp;TEXT(M155,"AAAA")</f>
        <v>ago-2025</v>
      </c>
      <c r="O155" s="5" t="s">
        <v>1869</v>
      </c>
      <c r="P155" s="5" t="s">
        <v>30</v>
      </c>
      <c r="Q155" s="3" t="s">
        <v>1705</v>
      </c>
      <c r="R155" s="3">
        <v>0</v>
      </c>
      <c r="S155" s="4">
        <f>IF(LANÇAMENTO[[#This Row],[DATA PEDIDO]]="","",LANÇAMENTO[[#This Row],[DATA PEDIDO]]+LANÇAMENTO[[#This Row],[PRAZO]])</f>
        <v>45876</v>
      </c>
      <c r="T155" s="8" t="str">
        <f>IF(LANÇAMENTO[[#This Row],[OBRA COM MATERIAL]]="OK","ENTREGUE",IF(LANÇAMENTO[[#This Row],[PRAZO]]="","",LANÇAMENTO[[#This Row],[PREVISÃO ENTREGA OBRA]]-$E$1))</f>
        <v>ENTREGUE</v>
      </c>
      <c r="U155" s="3" t="s">
        <v>129</v>
      </c>
      <c r="V155" s="3"/>
    </row>
    <row r="156" spans="1:22" x14ac:dyDescent="0.25">
      <c r="A156" s="4">
        <v>45876</v>
      </c>
      <c r="B156" s="2" t="s">
        <v>1802</v>
      </c>
      <c r="C156" s="123" t="s">
        <v>1234</v>
      </c>
      <c r="D156" s="2" t="s">
        <v>21</v>
      </c>
      <c r="E156" s="2" t="s">
        <v>1996</v>
      </c>
      <c r="F156" s="3">
        <v>6</v>
      </c>
      <c r="G156" s="3" t="s">
        <v>65</v>
      </c>
      <c r="H156" s="5" t="s">
        <v>2011</v>
      </c>
      <c r="I156" s="136" t="s">
        <v>198</v>
      </c>
      <c r="J156" s="2" t="s">
        <v>1996</v>
      </c>
      <c r="K156" s="6">
        <v>6.56</v>
      </c>
      <c r="L156" s="6">
        <f>LANÇAMENTO[[#This Row],[VALOR UNITARIO]]*LANÇAMENTO[[#This Row],[QTDADE]]</f>
        <v>39.36</v>
      </c>
      <c r="M156" s="4">
        <v>45876</v>
      </c>
      <c r="N156" s="33" t="str">
        <f>TEXT(LANÇAMENTO[[#This Row],[DATA PEDIDO]],"MMM")&amp;"-"&amp;TEXT(M156,"AAAA")</f>
        <v>ago-2025</v>
      </c>
      <c r="O156" s="5" t="s">
        <v>1869</v>
      </c>
      <c r="P156" s="5" t="s">
        <v>30</v>
      </c>
      <c r="Q156" s="3" t="s">
        <v>1705</v>
      </c>
      <c r="R156" s="3">
        <v>0</v>
      </c>
      <c r="S156" s="4">
        <f>IF(LANÇAMENTO[[#This Row],[DATA PEDIDO]]="","",LANÇAMENTO[[#This Row],[DATA PEDIDO]]+LANÇAMENTO[[#This Row],[PRAZO]])</f>
        <v>45876</v>
      </c>
      <c r="T156" s="8" t="str">
        <f>IF(LANÇAMENTO[[#This Row],[OBRA COM MATERIAL]]="OK","ENTREGUE",IF(LANÇAMENTO[[#This Row],[PRAZO]]="","",LANÇAMENTO[[#This Row],[PREVISÃO ENTREGA OBRA]]-$E$1))</f>
        <v>ENTREGUE</v>
      </c>
      <c r="U156" s="3" t="s">
        <v>129</v>
      </c>
      <c r="V156" s="3"/>
    </row>
    <row r="157" spans="1:22" x14ac:dyDescent="0.25">
      <c r="A157" s="4">
        <v>45876</v>
      </c>
      <c r="B157" s="2" t="s">
        <v>1802</v>
      </c>
      <c r="C157" s="123" t="s">
        <v>1234</v>
      </c>
      <c r="D157" s="2" t="s">
        <v>21</v>
      </c>
      <c r="E157" s="2" t="s">
        <v>1726</v>
      </c>
      <c r="F157" s="3">
        <v>4</v>
      </c>
      <c r="G157" s="3" t="s">
        <v>65</v>
      </c>
      <c r="H157" s="5" t="s">
        <v>2011</v>
      </c>
      <c r="I157" s="136" t="s">
        <v>198</v>
      </c>
      <c r="J157" s="2" t="s">
        <v>1726</v>
      </c>
      <c r="K157" s="6">
        <v>5.26</v>
      </c>
      <c r="L157" s="6">
        <f>LANÇAMENTO[[#This Row],[VALOR UNITARIO]]*LANÇAMENTO[[#This Row],[QTDADE]]</f>
        <v>21.04</v>
      </c>
      <c r="M157" s="4">
        <v>45876</v>
      </c>
      <c r="N157" s="33" t="str">
        <f>TEXT(LANÇAMENTO[[#This Row],[DATA PEDIDO]],"MMM")&amp;"-"&amp;TEXT(M157,"AAAA")</f>
        <v>ago-2025</v>
      </c>
      <c r="O157" s="5" t="s">
        <v>1869</v>
      </c>
      <c r="P157" s="5" t="s">
        <v>30</v>
      </c>
      <c r="Q157" s="3" t="s">
        <v>1705</v>
      </c>
      <c r="R157" s="3">
        <v>0</v>
      </c>
      <c r="S157" s="4">
        <f>IF(LANÇAMENTO[[#This Row],[DATA PEDIDO]]="","",LANÇAMENTO[[#This Row],[DATA PEDIDO]]+LANÇAMENTO[[#This Row],[PRAZO]])</f>
        <v>45876</v>
      </c>
      <c r="T157" s="8" t="str">
        <f>IF(LANÇAMENTO[[#This Row],[OBRA COM MATERIAL]]="OK","ENTREGUE",IF(LANÇAMENTO[[#This Row],[PRAZO]]="","",LANÇAMENTO[[#This Row],[PREVISÃO ENTREGA OBRA]]-$E$1))</f>
        <v>ENTREGUE</v>
      </c>
      <c r="U157" s="3" t="s">
        <v>129</v>
      </c>
      <c r="V157" s="3"/>
    </row>
    <row r="158" spans="1:22" x14ac:dyDescent="0.25">
      <c r="A158" s="4">
        <v>45876</v>
      </c>
      <c r="B158" s="2" t="s">
        <v>1747</v>
      </c>
      <c r="C158" s="123" t="s">
        <v>1234</v>
      </c>
      <c r="D158" s="2" t="s">
        <v>17</v>
      </c>
      <c r="E158" s="2" t="s">
        <v>2017</v>
      </c>
      <c r="F158" s="3">
        <v>1</v>
      </c>
      <c r="G158" s="3" t="s">
        <v>65</v>
      </c>
      <c r="H158" s="5" t="s">
        <v>2024</v>
      </c>
      <c r="I158" s="136" t="s">
        <v>260</v>
      </c>
      <c r="J158" s="2" t="s">
        <v>2017</v>
      </c>
      <c r="K158" s="6">
        <v>334</v>
      </c>
      <c r="L158" s="6">
        <f>LANÇAMENTO[[#This Row],[VALOR UNITARIO]]*LANÇAMENTO[[#This Row],[QTDADE]]</f>
        <v>334</v>
      </c>
      <c r="M158" s="4">
        <v>45876</v>
      </c>
      <c r="N158" s="33" t="str">
        <f>TEXT(LANÇAMENTO[[#This Row],[DATA PEDIDO]],"MMM")&amp;"-"&amp;TEXT(M158,"AAAA")</f>
        <v>ago-2025</v>
      </c>
      <c r="O158" s="5" t="s">
        <v>1715</v>
      </c>
      <c r="P158" s="5" t="s">
        <v>30</v>
      </c>
      <c r="Q158" s="3" t="s">
        <v>12</v>
      </c>
      <c r="R158" s="3">
        <v>0</v>
      </c>
      <c r="S158" s="4">
        <f>IF(LANÇAMENTO[[#This Row],[DATA PEDIDO]]="","",LANÇAMENTO[[#This Row],[DATA PEDIDO]]+LANÇAMENTO[[#This Row],[PRAZO]])</f>
        <v>45876</v>
      </c>
      <c r="T158" s="8" t="str">
        <f>IF(LANÇAMENTO[[#This Row],[OBRA COM MATERIAL]]="OK","ENTREGUE",IF(LANÇAMENTO[[#This Row],[PRAZO]]="","",LANÇAMENTO[[#This Row],[PREVISÃO ENTREGA OBRA]]-$E$1))</f>
        <v>ENTREGUE</v>
      </c>
      <c r="U158" s="3" t="s">
        <v>129</v>
      </c>
      <c r="V158" s="3"/>
    </row>
    <row r="159" spans="1:22" x14ac:dyDescent="0.25">
      <c r="A159" s="4">
        <v>45876</v>
      </c>
      <c r="B159" s="2" t="s">
        <v>1747</v>
      </c>
      <c r="C159" s="123" t="s">
        <v>1234</v>
      </c>
      <c r="D159" s="2" t="s">
        <v>17</v>
      </c>
      <c r="E159" s="2" t="s">
        <v>2018</v>
      </c>
      <c r="F159" s="3">
        <v>1</v>
      </c>
      <c r="G159" s="3" t="s">
        <v>65</v>
      </c>
      <c r="H159" s="5" t="s">
        <v>2024</v>
      </c>
      <c r="I159" s="136" t="s">
        <v>260</v>
      </c>
      <c r="J159" s="2" t="s">
        <v>2018</v>
      </c>
      <c r="K159" s="6">
        <v>282</v>
      </c>
      <c r="L159" s="6">
        <f>LANÇAMENTO[[#This Row],[VALOR UNITARIO]]*LANÇAMENTO[[#This Row],[QTDADE]]</f>
        <v>282</v>
      </c>
      <c r="M159" s="4">
        <v>45876</v>
      </c>
      <c r="N159" s="33" t="str">
        <f>TEXT(LANÇAMENTO[[#This Row],[DATA PEDIDO]],"MMM")&amp;"-"&amp;TEXT(M159,"AAAA")</f>
        <v>ago-2025</v>
      </c>
      <c r="O159" s="5" t="s">
        <v>1715</v>
      </c>
      <c r="P159" s="5" t="s">
        <v>30</v>
      </c>
      <c r="Q159" s="3" t="s">
        <v>12</v>
      </c>
      <c r="R159" s="3">
        <v>0</v>
      </c>
      <c r="S159" s="4">
        <f>IF(LANÇAMENTO[[#This Row],[DATA PEDIDO]]="","",LANÇAMENTO[[#This Row],[DATA PEDIDO]]+LANÇAMENTO[[#This Row],[PRAZO]])</f>
        <v>45876</v>
      </c>
      <c r="T159" s="8" t="str">
        <f>IF(LANÇAMENTO[[#This Row],[OBRA COM MATERIAL]]="OK","ENTREGUE",IF(LANÇAMENTO[[#This Row],[PRAZO]]="","",LANÇAMENTO[[#This Row],[PREVISÃO ENTREGA OBRA]]-$E$1))</f>
        <v>ENTREGUE</v>
      </c>
      <c r="U159" s="3" t="s">
        <v>129</v>
      </c>
      <c r="V159" s="3"/>
    </row>
    <row r="160" spans="1:22" x14ac:dyDescent="0.25">
      <c r="A160" s="4">
        <v>45876</v>
      </c>
      <c r="B160" s="2" t="s">
        <v>1747</v>
      </c>
      <c r="C160" s="123" t="s">
        <v>1234</v>
      </c>
      <c r="D160" s="2" t="s">
        <v>17</v>
      </c>
      <c r="E160" s="2" t="s">
        <v>2019</v>
      </c>
      <c r="F160" s="3">
        <v>1</v>
      </c>
      <c r="G160" s="3" t="s">
        <v>65</v>
      </c>
      <c r="H160" s="5" t="s">
        <v>2024</v>
      </c>
      <c r="I160" s="136" t="s">
        <v>260</v>
      </c>
      <c r="J160" s="2" t="s">
        <v>2019</v>
      </c>
      <c r="K160" s="6">
        <v>46.6</v>
      </c>
      <c r="L160" s="6">
        <f>LANÇAMENTO[[#This Row],[VALOR UNITARIO]]*LANÇAMENTO[[#This Row],[QTDADE]]</f>
        <v>46.6</v>
      </c>
      <c r="M160" s="4">
        <v>45876</v>
      </c>
      <c r="N160" s="33" t="str">
        <f>TEXT(LANÇAMENTO[[#This Row],[DATA PEDIDO]],"MMM")&amp;"-"&amp;TEXT(M160,"AAAA")</f>
        <v>ago-2025</v>
      </c>
      <c r="O160" s="5" t="s">
        <v>1715</v>
      </c>
      <c r="P160" s="5" t="s">
        <v>30</v>
      </c>
      <c r="Q160" s="3" t="s">
        <v>12</v>
      </c>
      <c r="R160" s="3">
        <v>0</v>
      </c>
      <c r="S160" s="4">
        <f>IF(LANÇAMENTO[[#This Row],[DATA PEDIDO]]="","",LANÇAMENTO[[#This Row],[DATA PEDIDO]]+LANÇAMENTO[[#This Row],[PRAZO]])</f>
        <v>45876</v>
      </c>
      <c r="T160" s="8" t="str">
        <f>IF(LANÇAMENTO[[#This Row],[OBRA COM MATERIAL]]="OK","ENTREGUE",IF(LANÇAMENTO[[#This Row],[PRAZO]]="","",LANÇAMENTO[[#This Row],[PREVISÃO ENTREGA OBRA]]-$E$1))</f>
        <v>ENTREGUE</v>
      </c>
      <c r="U160" s="3" t="s">
        <v>129</v>
      </c>
      <c r="V160" s="3"/>
    </row>
    <row r="161" spans="1:22" x14ac:dyDescent="0.25">
      <c r="A161" s="4">
        <v>45876</v>
      </c>
      <c r="B161" s="2" t="s">
        <v>1747</v>
      </c>
      <c r="C161" s="123" t="s">
        <v>1234</v>
      </c>
      <c r="D161" s="2" t="s">
        <v>17</v>
      </c>
      <c r="E161" s="2" t="s">
        <v>2020</v>
      </c>
      <c r="F161" s="3">
        <v>4</v>
      </c>
      <c r="G161" s="3" t="s">
        <v>65</v>
      </c>
      <c r="H161" s="5" t="s">
        <v>2024</v>
      </c>
      <c r="I161" s="136" t="s">
        <v>260</v>
      </c>
      <c r="J161" s="2" t="s">
        <v>2020</v>
      </c>
      <c r="K161" s="6">
        <v>25.9</v>
      </c>
      <c r="L161" s="6">
        <f>LANÇAMENTO[[#This Row],[VALOR UNITARIO]]*LANÇAMENTO[[#This Row],[QTDADE]]</f>
        <v>103.6</v>
      </c>
      <c r="M161" s="4">
        <v>45876</v>
      </c>
      <c r="N161" s="33" t="str">
        <f>TEXT(LANÇAMENTO[[#This Row],[DATA PEDIDO]],"MMM")&amp;"-"&amp;TEXT(M161,"AAAA")</f>
        <v>ago-2025</v>
      </c>
      <c r="O161" s="5" t="s">
        <v>1715</v>
      </c>
      <c r="P161" s="5" t="s">
        <v>30</v>
      </c>
      <c r="Q161" s="3" t="s">
        <v>12</v>
      </c>
      <c r="R161" s="3">
        <v>0</v>
      </c>
      <c r="S161" s="4">
        <f>IF(LANÇAMENTO[[#This Row],[DATA PEDIDO]]="","",LANÇAMENTO[[#This Row],[DATA PEDIDO]]+LANÇAMENTO[[#This Row],[PRAZO]])</f>
        <v>45876</v>
      </c>
      <c r="T161" s="8" t="str">
        <f>IF(LANÇAMENTO[[#This Row],[OBRA COM MATERIAL]]="OK","ENTREGUE",IF(LANÇAMENTO[[#This Row],[PRAZO]]="","",LANÇAMENTO[[#This Row],[PREVISÃO ENTREGA OBRA]]-$E$1))</f>
        <v>ENTREGUE</v>
      </c>
      <c r="U161" s="3" t="s">
        <v>129</v>
      </c>
      <c r="V161" s="3"/>
    </row>
    <row r="162" spans="1:22" x14ac:dyDescent="0.25">
      <c r="A162" s="4">
        <v>45876</v>
      </c>
      <c r="B162" s="2" t="s">
        <v>1747</v>
      </c>
      <c r="C162" s="123" t="s">
        <v>1234</v>
      </c>
      <c r="D162" s="2" t="s">
        <v>17</v>
      </c>
      <c r="E162" s="2" t="s">
        <v>2021</v>
      </c>
      <c r="F162" s="3">
        <v>2</v>
      </c>
      <c r="G162" s="3" t="s">
        <v>65</v>
      </c>
      <c r="H162" s="5" t="s">
        <v>2024</v>
      </c>
      <c r="I162" s="136" t="s">
        <v>260</v>
      </c>
      <c r="J162" s="2" t="s">
        <v>2021</v>
      </c>
      <c r="K162" s="6">
        <v>25.9</v>
      </c>
      <c r="L162" s="6">
        <f>LANÇAMENTO[[#This Row],[VALOR UNITARIO]]*LANÇAMENTO[[#This Row],[QTDADE]]</f>
        <v>51.8</v>
      </c>
      <c r="M162" s="4">
        <v>45876</v>
      </c>
      <c r="N162" s="33" t="str">
        <f>TEXT(LANÇAMENTO[[#This Row],[DATA PEDIDO]],"MMM")&amp;"-"&amp;TEXT(M162,"AAAA")</f>
        <v>ago-2025</v>
      </c>
      <c r="O162" s="5" t="s">
        <v>1715</v>
      </c>
      <c r="P162" s="5" t="s">
        <v>30</v>
      </c>
      <c r="Q162" s="3" t="s">
        <v>12</v>
      </c>
      <c r="R162" s="3">
        <v>0</v>
      </c>
      <c r="S162" s="4">
        <f>IF(LANÇAMENTO[[#This Row],[DATA PEDIDO]]="","",LANÇAMENTO[[#This Row],[DATA PEDIDO]]+LANÇAMENTO[[#This Row],[PRAZO]])</f>
        <v>45876</v>
      </c>
      <c r="T162" s="8" t="str">
        <f>IF(LANÇAMENTO[[#This Row],[OBRA COM MATERIAL]]="OK","ENTREGUE",IF(LANÇAMENTO[[#This Row],[PRAZO]]="","",LANÇAMENTO[[#This Row],[PREVISÃO ENTREGA OBRA]]-$E$1))</f>
        <v>ENTREGUE</v>
      </c>
      <c r="U162" s="3" t="s">
        <v>129</v>
      </c>
      <c r="V162" s="3"/>
    </row>
    <row r="163" spans="1:22" x14ac:dyDescent="0.25">
      <c r="A163" s="4">
        <v>45876</v>
      </c>
      <c r="B163" s="2" t="s">
        <v>1747</v>
      </c>
      <c r="C163" s="123" t="s">
        <v>1234</v>
      </c>
      <c r="D163" s="2" t="s">
        <v>17</v>
      </c>
      <c r="E163" s="2" t="s">
        <v>2022</v>
      </c>
      <c r="F163" s="3">
        <v>5</v>
      </c>
      <c r="G163" s="3" t="s">
        <v>65</v>
      </c>
      <c r="H163" s="5" t="s">
        <v>2024</v>
      </c>
      <c r="I163" s="136" t="s">
        <v>260</v>
      </c>
      <c r="J163" s="2" t="s">
        <v>2022</v>
      </c>
      <c r="K163" s="6">
        <v>8.4</v>
      </c>
      <c r="L163" s="6">
        <f>LANÇAMENTO[[#This Row],[VALOR UNITARIO]]*LANÇAMENTO[[#This Row],[QTDADE]]</f>
        <v>42</v>
      </c>
      <c r="M163" s="4">
        <v>45876</v>
      </c>
      <c r="N163" s="33" t="str">
        <f>TEXT(LANÇAMENTO[[#This Row],[DATA PEDIDO]],"MMM")&amp;"-"&amp;TEXT(M163,"AAAA")</f>
        <v>ago-2025</v>
      </c>
      <c r="O163" s="5" t="s">
        <v>1715</v>
      </c>
      <c r="P163" s="5" t="s">
        <v>30</v>
      </c>
      <c r="Q163" s="3" t="s">
        <v>12</v>
      </c>
      <c r="R163" s="3">
        <v>0</v>
      </c>
      <c r="S163" s="4">
        <f>IF(LANÇAMENTO[[#This Row],[DATA PEDIDO]]="","",LANÇAMENTO[[#This Row],[DATA PEDIDO]]+LANÇAMENTO[[#This Row],[PRAZO]])</f>
        <v>45876</v>
      </c>
      <c r="T163" s="8" t="str">
        <f>IF(LANÇAMENTO[[#This Row],[OBRA COM MATERIAL]]="OK","ENTREGUE",IF(LANÇAMENTO[[#This Row],[PRAZO]]="","",LANÇAMENTO[[#This Row],[PREVISÃO ENTREGA OBRA]]-$E$1))</f>
        <v>ENTREGUE</v>
      </c>
      <c r="U163" s="3" t="s">
        <v>129</v>
      </c>
      <c r="V163" s="3"/>
    </row>
    <row r="164" spans="1:22" x14ac:dyDescent="0.25">
      <c r="A164" s="4">
        <v>45876</v>
      </c>
      <c r="B164" s="2" t="s">
        <v>1874</v>
      </c>
      <c r="C164" s="123" t="s">
        <v>1234</v>
      </c>
      <c r="D164" s="2" t="s">
        <v>104</v>
      </c>
      <c r="E164" s="2" t="s">
        <v>2025</v>
      </c>
      <c r="F164" s="3">
        <v>8</v>
      </c>
      <c r="G164" s="3" t="s">
        <v>65</v>
      </c>
      <c r="H164" s="5" t="s">
        <v>2028</v>
      </c>
      <c r="I164" s="136" t="s">
        <v>467</v>
      </c>
      <c r="J164" s="2" t="s">
        <v>2025</v>
      </c>
      <c r="K164" s="6">
        <v>105</v>
      </c>
      <c r="L164" s="6">
        <f>LANÇAMENTO[[#This Row],[VALOR UNITARIO]]*LANÇAMENTO[[#This Row],[QTDADE]]</f>
        <v>840</v>
      </c>
      <c r="M164" s="4">
        <v>45876</v>
      </c>
      <c r="N164" s="33" t="str">
        <f>TEXT(LANÇAMENTO[[#This Row],[DATA PEDIDO]],"MMM")&amp;"-"&amp;TEXT(M164,"AAAA")</f>
        <v>ago-2025</v>
      </c>
      <c r="O164" s="5" t="s">
        <v>2029</v>
      </c>
      <c r="P164" s="5" t="s">
        <v>30</v>
      </c>
      <c r="Q164" s="3" t="s">
        <v>12</v>
      </c>
      <c r="R164" s="3">
        <v>0</v>
      </c>
      <c r="S164" s="4">
        <f>IF(LANÇAMENTO[[#This Row],[DATA PEDIDO]]="","",LANÇAMENTO[[#This Row],[DATA PEDIDO]]+LANÇAMENTO[[#This Row],[PRAZO]])</f>
        <v>45876</v>
      </c>
      <c r="T164" s="8" t="str">
        <f>IF(LANÇAMENTO[[#This Row],[OBRA COM MATERIAL]]="OK","ENTREGUE",IF(LANÇAMENTO[[#This Row],[PRAZO]]="","",LANÇAMENTO[[#This Row],[PREVISÃO ENTREGA OBRA]]-$E$1))</f>
        <v>ENTREGUE</v>
      </c>
      <c r="U164" s="3" t="s">
        <v>129</v>
      </c>
      <c r="V164" s="3"/>
    </row>
    <row r="165" spans="1:22" x14ac:dyDescent="0.25">
      <c r="A165" s="4">
        <v>45876</v>
      </c>
      <c r="B165" s="2" t="s">
        <v>1874</v>
      </c>
      <c r="C165" s="123" t="s">
        <v>1234</v>
      </c>
      <c r="D165" s="2" t="s">
        <v>104</v>
      </c>
      <c r="E165" s="2" t="s">
        <v>2026</v>
      </c>
      <c r="F165" s="3">
        <v>8</v>
      </c>
      <c r="G165" s="3" t="s">
        <v>65</v>
      </c>
      <c r="H165" s="5" t="s">
        <v>2028</v>
      </c>
      <c r="I165" s="136" t="s">
        <v>467</v>
      </c>
      <c r="J165" s="2" t="s">
        <v>2026</v>
      </c>
      <c r="K165" s="6">
        <v>66</v>
      </c>
      <c r="L165" s="6">
        <f>LANÇAMENTO[[#This Row],[VALOR UNITARIO]]*LANÇAMENTO[[#This Row],[QTDADE]]</f>
        <v>528</v>
      </c>
      <c r="M165" s="4">
        <v>45876</v>
      </c>
      <c r="N165" s="33" t="str">
        <f>TEXT(LANÇAMENTO[[#This Row],[DATA PEDIDO]],"MMM")&amp;"-"&amp;TEXT(M165,"AAAA")</f>
        <v>ago-2025</v>
      </c>
      <c r="O165" s="5" t="s">
        <v>2029</v>
      </c>
      <c r="P165" s="5" t="s">
        <v>30</v>
      </c>
      <c r="Q165" s="3" t="s">
        <v>12</v>
      </c>
      <c r="R165" s="3">
        <v>0</v>
      </c>
      <c r="S165" s="4">
        <f>IF(LANÇAMENTO[[#This Row],[DATA PEDIDO]]="","",LANÇAMENTO[[#This Row],[DATA PEDIDO]]+LANÇAMENTO[[#This Row],[PRAZO]])</f>
        <v>45876</v>
      </c>
      <c r="T165" s="8" t="str">
        <f>IF(LANÇAMENTO[[#This Row],[OBRA COM MATERIAL]]="OK","ENTREGUE",IF(LANÇAMENTO[[#This Row],[PRAZO]]="","",LANÇAMENTO[[#This Row],[PREVISÃO ENTREGA OBRA]]-$E$1))</f>
        <v>ENTREGUE</v>
      </c>
      <c r="U165" s="3" t="s">
        <v>129</v>
      </c>
      <c r="V165" s="3"/>
    </row>
    <row r="166" spans="1:22" x14ac:dyDescent="0.25">
      <c r="A166" s="4">
        <v>45876</v>
      </c>
      <c r="B166" s="2" t="s">
        <v>1874</v>
      </c>
      <c r="C166" s="123" t="s">
        <v>1234</v>
      </c>
      <c r="D166" s="2" t="s">
        <v>104</v>
      </c>
      <c r="E166" s="2" t="s">
        <v>2027</v>
      </c>
      <c r="F166" s="3">
        <v>14</v>
      </c>
      <c r="G166" s="3" t="s">
        <v>65</v>
      </c>
      <c r="H166" s="5" t="s">
        <v>2028</v>
      </c>
      <c r="I166" s="136" t="s">
        <v>467</v>
      </c>
      <c r="J166" s="2" t="s">
        <v>2027</v>
      </c>
      <c r="K166" s="6">
        <v>79</v>
      </c>
      <c r="L166" s="6">
        <f>LANÇAMENTO[[#This Row],[VALOR UNITARIO]]*LANÇAMENTO[[#This Row],[QTDADE]]</f>
        <v>1106</v>
      </c>
      <c r="M166" s="4">
        <v>45876</v>
      </c>
      <c r="N166" s="33" t="str">
        <f>TEXT(LANÇAMENTO[[#This Row],[DATA PEDIDO]],"MMM")&amp;"-"&amp;TEXT(M166,"AAAA")</f>
        <v>ago-2025</v>
      </c>
      <c r="O166" s="5" t="s">
        <v>2029</v>
      </c>
      <c r="P166" s="5" t="s">
        <v>30</v>
      </c>
      <c r="Q166" s="3" t="s">
        <v>12</v>
      </c>
      <c r="R166" s="3">
        <v>0</v>
      </c>
      <c r="S166" s="4">
        <f>IF(LANÇAMENTO[[#This Row],[DATA PEDIDO]]="","",LANÇAMENTO[[#This Row],[DATA PEDIDO]]+LANÇAMENTO[[#This Row],[PRAZO]])</f>
        <v>45876</v>
      </c>
      <c r="T166" s="8" t="str">
        <f>IF(LANÇAMENTO[[#This Row],[OBRA COM MATERIAL]]="OK","ENTREGUE",IF(LANÇAMENTO[[#This Row],[PRAZO]]="","",LANÇAMENTO[[#This Row],[PREVISÃO ENTREGA OBRA]]-$E$1))</f>
        <v>ENTREGUE</v>
      </c>
      <c r="U166" s="3" t="s">
        <v>129</v>
      </c>
      <c r="V166" s="3"/>
    </row>
    <row r="167" spans="1:22" x14ac:dyDescent="0.25">
      <c r="A167" s="4">
        <v>45876</v>
      </c>
      <c r="B167" s="2" t="s">
        <v>1874</v>
      </c>
      <c r="C167" s="123" t="s">
        <v>1234</v>
      </c>
      <c r="D167" s="2" t="s">
        <v>104</v>
      </c>
      <c r="E167" s="2" t="s">
        <v>1939</v>
      </c>
      <c r="F167" s="3">
        <v>1</v>
      </c>
      <c r="G167" s="3" t="s">
        <v>65</v>
      </c>
      <c r="H167" s="5" t="s">
        <v>2028</v>
      </c>
      <c r="I167" s="136" t="s">
        <v>467</v>
      </c>
      <c r="J167" s="2" t="s">
        <v>1939</v>
      </c>
      <c r="K167" s="6">
        <v>80.41</v>
      </c>
      <c r="L167" s="6">
        <f>LANÇAMENTO[[#This Row],[VALOR UNITARIO]]*LANÇAMENTO[[#This Row],[QTDADE]]</f>
        <v>80.41</v>
      </c>
      <c r="M167" s="4">
        <v>45876</v>
      </c>
      <c r="N167" s="33" t="str">
        <f>TEXT(LANÇAMENTO[[#This Row],[DATA PEDIDO]],"MMM")&amp;"-"&amp;TEXT(M167,"AAAA")</f>
        <v>ago-2025</v>
      </c>
      <c r="O167" s="5" t="s">
        <v>2029</v>
      </c>
      <c r="P167" s="5" t="s">
        <v>30</v>
      </c>
      <c r="Q167" s="3" t="s">
        <v>12</v>
      </c>
      <c r="R167" s="3">
        <v>0</v>
      </c>
      <c r="S167" s="4">
        <f>IF(LANÇAMENTO[[#This Row],[DATA PEDIDO]]="","",LANÇAMENTO[[#This Row],[DATA PEDIDO]]+LANÇAMENTO[[#This Row],[PRAZO]])</f>
        <v>45876</v>
      </c>
      <c r="T167" s="8" t="str">
        <f>IF(LANÇAMENTO[[#This Row],[OBRA COM MATERIAL]]="OK","ENTREGUE",IF(LANÇAMENTO[[#This Row],[PRAZO]]="","",LANÇAMENTO[[#This Row],[PREVISÃO ENTREGA OBRA]]-$E$1))</f>
        <v>ENTREGUE</v>
      </c>
      <c r="U167" s="3" t="s">
        <v>129</v>
      </c>
      <c r="V167" s="3"/>
    </row>
    <row r="168" spans="1:22" x14ac:dyDescent="0.25">
      <c r="A168" s="4">
        <v>45876</v>
      </c>
      <c r="B168" s="2" t="s">
        <v>1802</v>
      </c>
      <c r="C168" s="123" t="s">
        <v>1234</v>
      </c>
      <c r="D168" s="2" t="s">
        <v>104</v>
      </c>
      <c r="E168" s="2" t="s">
        <v>1690</v>
      </c>
      <c r="F168" s="3">
        <v>2</v>
      </c>
      <c r="G168" s="3" t="s">
        <v>65</v>
      </c>
      <c r="H168" s="5" t="s">
        <v>2030</v>
      </c>
      <c r="I168" s="136" t="s">
        <v>1033</v>
      </c>
      <c r="J168" s="2" t="s">
        <v>1690</v>
      </c>
      <c r="K168" s="6">
        <v>440</v>
      </c>
      <c r="L168" s="6">
        <f>LANÇAMENTO[[#This Row],[VALOR UNITARIO]]*LANÇAMENTO[[#This Row],[QTDADE]]</f>
        <v>880</v>
      </c>
      <c r="M168" s="4">
        <v>45876</v>
      </c>
      <c r="N168" s="33" t="str">
        <f>TEXT(LANÇAMENTO[[#This Row],[DATA PEDIDO]],"MMM")&amp;"-"&amp;TEXT(M168,"AAAA")</f>
        <v>ago-2025</v>
      </c>
      <c r="O168" s="5" t="s">
        <v>1823</v>
      </c>
      <c r="P168" s="5" t="s">
        <v>30</v>
      </c>
      <c r="Q168" s="3" t="s">
        <v>12</v>
      </c>
      <c r="R168" s="3">
        <v>1</v>
      </c>
      <c r="S168" s="4">
        <f>IF(LANÇAMENTO[[#This Row],[DATA PEDIDO]]="","",LANÇAMENTO[[#This Row],[DATA PEDIDO]]+LANÇAMENTO[[#This Row],[PRAZO]])</f>
        <v>45877</v>
      </c>
      <c r="T168" s="8" t="str">
        <f>IF(LANÇAMENTO[[#This Row],[OBRA COM MATERIAL]]="OK","ENTREGUE",IF(LANÇAMENTO[[#This Row],[PRAZO]]="","",LANÇAMENTO[[#This Row],[PREVISÃO ENTREGA OBRA]]-$E$1))</f>
        <v>ENTREGUE</v>
      </c>
      <c r="U168" s="3" t="s">
        <v>129</v>
      </c>
      <c r="V168" s="3"/>
    </row>
    <row r="169" spans="1:22" x14ac:dyDescent="0.25">
      <c r="A169" s="4">
        <v>45876</v>
      </c>
      <c r="B169" s="2" t="s">
        <v>1902</v>
      </c>
      <c r="C169" s="123" t="s">
        <v>1234</v>
      </c>
      <c r="D169" s="2" t="s">
        <v>104</v>
      </c>
      <c r="E169" s="2" t="s">
        <v>1822</v>
      </c>
      <c r="F169" s="3">
        <v>50</v>
      </c>
      <c r="G169" s="3" t="s">
        <v>114</v>
      </c>
      <c r="H169" s="5" t="s">
        <v>2031</v>
      </c>
      <c r="I169" s="136" t="s">
        <v>627</v>
      </c>
      <c r="J169" s="2" t="s">
        <v>1822</v>
      </c>
      <c r="K169" s="6">
        <v>33</v>
      </c>
      <c r="L169" s="6">
        <f>LANÇAMENTO[[#This Row],[VALOR UNITARIO]]*LANÇAMENTO[[#This Row],[QTDADE]]</f>
        <v>1650</v>
      </c>
      <c r="M169" s="4">
        <v>45876</v>
      </c>
      <c r="N169" s="33" t="str">
        <f>TEXT(LANÇAMENTO[[#This Row],[DATA PEDIDO]],"MMM")&amp;"-"&amp;TEXT(M169,"AAAA")</f>
        <v>ago-2025</v>
      </c>
      <c r="O169" s="5" t="s">
        <v>1715</v>
      </c>
      <c r="P169" s="5" t="s">
        <v>30</v>
      </c>
      <c r="Q169" s="3" t="s">
        <v>12</v>
      </c>
      <c r="R169" s="3">
        <v>3</v>
      </c>
      <c r="S169" s="4">
        <f>IF(LANÇAMENTO[[#This Row],[DATA PEDIDO]]="","",LANÇAMENTO[[#This Row],[DATA PEDIDO]]+LANÇAMENTO[[#This Row],[PRAZO]])</f>
        <v>45879</v>
      </c>
      <c r="T169" s="8" t="str">
        <f>IF(LANÇAMENTO[[#This Row],[OBRA COM MATERIAL]]="OK","ENTREGUE",IF(LANÇAMENTO[[#This Row],[PRAZO]]="","",LANÇAMENTO[[#This Row],[PREVISÃO ENTREGA OBRA]]-$E$1))</f>
        <v>ENTREGUE</v>
      </c>
      <c r="U169" s="3" t="s">
        <v>129</v>
      </c>
      <c r="V169" s="3"/>
    </row>
    <row r="170" spans="1:22" x14ac:dyDescent="0.25">
      <c r="A170" s="4">
        <v>45876</v>
      </c>
      <c r="B170" s="2" t="s">
        <v>1901</v>
      </c>
      <c r="C170" s="123" t="s">
        <v>1234</v>
      </c>
      <c r="D170" s="2" t="s">
        <v>17</v>
      </c>
      <c r="E170" s="2" t="s">
        <v>2032</v>
      </c>
      <c r="F170" s="3">
        <v>1</v>
      </c>
      <c r="G170" s="3" t="s">
        <v>65</v>
      </c>
      <c r="H170" s="5" t="s">
        <v>2023</v>
      </c>
      <c r="I170" s="136" t="s">
        <v>177</v>
      </c>
      <c r="J170" s="2" t="s">
        <v>2032</v>
      </c>
      <c r="K170" s="6">
        <v>45.543999999999997</v>
      </c>
      <c r="L170" s="6">
        <f>LANÇAMENTO[[#This Row],[VALOR UNITARIO]]*LANÇAMENTO[[#This Row],[QTDADE]]</f>
        <v>45.543999999999997</v>
      </c>
      <c r="M170" s="4">
        <v>45876</v>
      </c>
      <c r="N170" s="33" t="str">
        <f>TEXT(LANÇAMENTO[[#This Row],[DATA PEDIDO]],"MMM")&amp;"-"&amp;TEXT(M170,"AAAA")</f>
        <v>ago-2025</v>
      </c>
      <c r="O170" s="5" t="s">
        <v>2059</v>
      </c>
      <c r="P170" s="5" t="s">
        <v>30</v>
      </c>
      <c r="Q170" s="3" t="s">
        <v>12</v>
      </c>
      <c r="R170" s="3">
        <v>1</v>
      </c>
      <c r="S170" s="4">
        <f>IF(LANÇAMENTO[[#This Row],[DATA PEDIDO]]="","",LANÇAMENTO[[#This Row],[DATA PEDIDO]]+LANÇAMENTO[[#This Row],[PRAZO]])</f>
        <v>45877</v>
      </c>
      <c r="T170" s="8" t="str">
        <f>IF(LANÇAMENTO[[#This Row],[OBRA COM MATERIAL]]="OK","ENTREGUE",IF(LANÇAMENTO[[#This Row],[PRAZO]]="","",LANÇAMENTO[[#This Row],[PREVISÃO ENTREGA OBRA]]-$E$1))</f>
        <v>ENTREGUE</v>
      </c>
      <c r="U170" s="3" t="s">
        <v>129</v>
      </c>
      <c r="V170" s="3"/>
    </row>
    <row r="171" spans="1:22" x14ac:dyDescent="0.25">
      <c r="A171" s="4">
        <v>45876</v>
      </c>
      <c r="B171" s="2" t="s">
        <v>1901</v>
      </c>
      <c r="C171" s="123" t="s">
        <v>1234</v>
      </c>
      <c r="D171" s="2" t="s">
        <v>17</v>
      </c>
      <c r="E171" s="2" t="s">
        <v>2033</v>
      </c>
      <c r="F171" s="3">
        <v>4</v>
      </c>
      <c r="G171" s="3" t="s">
        <v>65</v>
      </c>
      <c r="H171" s="5" t="s">
        <v>2023</v>
      </c>
      <c r="I171" s="136" t="s">
        <v>177</v>
      </c>
      <c r="J171" s="2" t="s">
        <v>2033</v>
      </c>
      <c r="K171" s="6">
        <v>123.386</v>
      </c>
      <c r="L171" s="6">
        <f>LANÇAMENTO[[#This Row],[VALOR UNITARIO]]*LANÇAMENTO[[#This Row],[QTDADE]]</f>
        <v>493.54399999999998</v>
      </c>
      <c r="M171" s="4">
        <v>45876</v>
      </c>
      <c r="N171" s="33" t="str">
        <f>TEXT(LANÇAMENTO[[#This Row],[DATA PEDIDO]],"MMM")&amp;"-"&amp;TEXT(M171,"AAAA")</f>
        <v>ago-2025</v>
      </c>
      <c r="O171" s="5" t="s">
        <v>2059</v>
      </c>
      <c r="P171" s="5" t="s">
        <v>30</v>
      </c>
      <c r="Q171" s="3" t="s">
        <v>12</v>
      </c>
      <c r="R171" s="3">
        <v>1</v>
      </c>
      <c r="S171" s="4">
        <f>IF(LANÇAMENTO[[#This Row],[DATA PEDIDO]]="","",LANÇAMENTO[[#This Row],[DATA PEDIDO]]+LANÇAMENTO[[#This Row],[PRAZO]])</f>
        <v>45877</v>
      </c>
      <c r="T171" s="8" t="str">
        <f>IF(LANÇAMENTO[[#This Row],[OBRA COM MATERIAL]]="OK","ENTREGUE",IF(LANÇAMENTO[[#This Row],[PRAZO]]="","",LANÇAMENTO[[#This Row],[PREVISÃO ENTREGA OBRA]]-$E$1))</f>
        <v>ENTREGUE</v>
      </c>
      <c r="U171" s="3" t="s">
        <v>129</v>
      </c>
      <c r="V171" s="3"/>
    </row>
    <row r="172" spans="1:22" x14ac:dyDescent="0.25">
      <c r="A172" s="4">
        <v>45876</v>
      </c>
      <c r="B172" s="2" t="s">
        <v>1901</v>
      </c>
      <c r="C172" s="123" t="s">
        <v>1234</v>
      </c>
      <c r="D172" s="2" t="s">
        <v>17</v>
      </c>
      <c r="E172" s="2" t="s">
        <v>2034</v>
      </c>
      <c r="F172" s="3">
        <v>1</v>
      </c>
      <c r="G172" s="3" t="s">
        <v>65</v>
      </c>
      <c r="H172" s="5" t="s">
        <v>2023</v>
      </c>
      <c r="I172" s="136" t="s">
        <v>177</v>
      </c>
      <c r="J172" s="2" t="s">
        <v>2034</v>
      </c>
      <c r="K172" s="6">
        <v>192.67400000000001</v>
      </c>
      <c r="L172" s="6">
        <f>LANÇAMENTO[[#This Row],[VALOR UNITARIO]]*LANÇAMENTO[[#This Row],[QTDADE]]</f>
        <v>192.67400000000001</v>
      </c>
      <c r="M172" s="4">
        <v>45876</v>
      </c>
      <c r="N172" s="33" t="str">
        <f>TEXT(LANÇAMENTO[[#This Row],[DATA PEDIDO]],"MMM")&amp;"-"&amp;TEXT(M172,"AAAA")</f>
        <v>ago-2025</v>
      </c>
      <c r="O172" s="5" t="s">
        <v>2059</v>
      </c>
      <c r="P172" s="5" t="s">
        <v>30</v>
      </c>
      <c r="Q172" s="3" t="s">
        <v>12</v>
      </c>
      <c r="R172" s="3">
        <v>1</v>
      </c>
      <c r="S172" s="4">
        <f>IF(LANÇAMENTO[[#This Row],[DATA PEDIDO]]="","",LANÇAMENTO[[#This Row],[DATA PEDIDO]]+LANÇAMENTO[[#This Row],[PRAZO]])</f>
        <v>45877</v>
      </c>
      <c r="T172" s="8" t="str">
        <f>IF(LANÇAMENTO[[#This Row],[OBRA COM MATERIAL]]="OK","ENTREGUE",IF(LANÇAMENTO[[#This Row],[PRAZO]]="","",LANÇAMENTO[[#This Row],[PREVISÃO ENTREGA OBRA]]-$E$1))</f>
        <v>ENTREGUE</v>
      </c>
      <c r="U172" s="3" t="s">
        <v>129</v>
      </c>
      <c r="V172" s="3"/>
    </row>
    <row r="173" spans="1:22" x14ac:dyDescent="0.25">
      <c r="A173" s="4">
        <v>45876</v>
      </c>
      <c r="B173" s="2" t="s">
        <v>1901</v>
      </c>
      <c r="C173" s="123" t="s">
        <v>1234</v>
      </c>
      <c r="D173" s="2" t="s">
        <v>17</v>
      </c>
      <c r="E173" s="2" t="s">
        <v>2035</v>
      </c>
      <c r="F173" s="3">
        <v>1</v>
      </c>
      <c r="G173" s="3" t="s">
        <v>65</v>
      </c>
      <c r="H173" s="5" t="s">
        <v>2023</v>
      </c>
      <c r="I173" s="136" t="s">
        <v>177</v>
      </c>
      <c r="J173" s="2" t="s">
        <v>2035</v>
      </c>
      <c r="K173" s="6">
        <v>192.67400000000001</v>
      </c>
      <c r="L173" s="6">
        <f>LANÇAMENTO[[#This Row],[VALOR UNITARIO]]*LANÇAMENTO[[#This Row],[QTDADE]]</f>
        <v>192.67400000000001</v>
      </c>
      <c r="M173" s="4">
        <v>45876</v>
      </c>
      <c r="N173" s="33" t="str">
        <f>TEXT(LANÇAMENTO[[#This Row],[DATA PEDIDO]],"MMM")&amp;"-"&amp;TEXT(M173,"AAAA")</f>
        <v>ago-2025</v>
      </c>
      <c r="O173" s="5" t="s">
        <v>2059</v>
      </c>
      <c r="P173" s="5" t="s">
        <v>30</v>
      </c>
      <c r="Q173" s="3" t="s">
        <v>12</v>
      </c>
      <c r="R173" s="3">
        <v>1</v>
      </c>
      <c r="S173" s="4">
        <f>IF(LANÇAMENTO[[#This Row],[DATA PEDIDO]]="","",LANÇAMENTO[[#This Row],[DATA PEDIDO]]+LANÇAMENTO[[#This Row],[PRAZO]])</f>
        <v>45877</v>
      </c>
      <c r="T173" s="8" t="str">
        <f>IF(LANÇAMENTO[[#This Row],[OBRA COM MATERIAL]]="OK","ENTREGUE",IF(LANÇAMENTO[[#This Row],[PRAZO]]="","",LANÇAMENTO[[#This Row],[PREVISÃO ENTREGA OBRA]]-$E$1))</f>
        <v>ENTREGUE</v>
      </c>
      <c r="U173" s="3" t="s">
        <v>129</v>
      </c>
      <c r="V173" s="3"/>
    </row>
    <row r="174" spans="1:22" x14ac:dyDescent="0.25">
      <c r="A174" s="4">
        <v>45876</v>
      </c>
      <c r="B174" s="2" t="s">
        <v>1901</v>
      </c>
      <c r="C174" s="123" t="s">
        <v>1234</v>
      </c>
      <c r="D174" s="2" t="s">
        <v>17</v>
      </c>
      <c r="E174" s="2" t="s">
        <v>2036</v>
      </c>
      <c r="F174" s="3">
        <v>2</v>
      </c>
      <c r="G174" s="3" t="s">
        <v>65</v>
      </c>
      <c r="H174" s="5" t="s">
        <v>2023</v>
      </c>
      <c r="I174" s="136" t="s">
        <v>177</v>
      </c>
      <c r="J174" s="2" t="s">
        <v>2036</v>
      </c>
      <c r="K174" s="6">
        <v>318.77800000000002</v>
      </c>
      <c r="L174" s="6">
        <f>LANÇAMENTO[[#This Row],[VALOR UNITARIO]]*LANÇAMENTO[[#This Row],[QTDADE]]</f>
        <v>637.55600000000004</v>
      </c>
      <c r="M174" s="4">
        <v>45876</v>
      </c>
      <c r="N174" s="33" t="str">
        <f>TEXT(LANÇAMENTO[[#This Row],[DATA PEDIDO]],"MMM")&amp;"-"&amp;TEXT(M174,"AAAA")</f>
        <v>ago-2025</v>
      </c>
      <c r="O174" s="5" t="s">
        <v>2059</v>
      </c>
      <c r="P174" s="5" t="s">
        <v>30</v>
      </c>
      <c r="Q174" s="3" t="s">
        <v>12</v>
      </c>
      <c r="R174" s="3">
        <v>1</v>
      </c>
      <c r="S174" s="4">
        <f>IF(LANÇAMENTO[[#This Row],[DATA PEDIDO]]="","",LANÇAMENTO[[#This Row],[DATA PEDIDO]]+LANÇAMENTO[[#This Row],[PRAZO]])</f>
        <v>45877</v>
      </c>
      <c r="T174" s="8" t="str">
        <f>IF(LANÇAMENTO[[#This Row],[OBRA COM MATERIAL]]="OK","ENTREGUE",IF(LANÇAMENTO[[#This Row],[PRAZO]]="","",LANÇAMENTO[[#This Row],[PREVISÃO ENTREGA OBRA]]-$E$1))</f>
        <v>ENTREGUE</v>
      </c>
      <c r="U174" s="3" t="s">
        <v>129</v>
      </c>
      <c r="V174" s="3"/>
    </row>
    <row r="175" spans="1:22" x14ac:dyDescent="0.25">
      <c r="A175" s="4">
        <v>45876</v>
      </c>
      <c r="B175" s="2" t="s">
        <v>1901</v>
      </c>
      <c r="C175" s="123" t="s">
        <v>1234</v>
      </c>
      <c r="D175" s="2" t="s">
        <v>17</v>
      </c>
      <c r="E175" s="2" t="s">
        <v>2037</v>
      </c>
      <c r="F175" s="3">
        <v>2</v>
      </c>
      <c r="G175" s="3" t="s">
        <v>65</v>
      </c>
      <c r="H175" s="5" t="s">
        <v>2023</v>
      </c>
      <c r="I175" s="136" t="s">
        <v>177</v>
      </c>
      <c r="J175" s="2" t="s">
        <v>2037</v>
      </c>
      <c r="K175" s="6">
        <v>318.77800000000002</v>
      </c>
      <c r="L175" s="6">
        <f>LANÇAMENTO[[#This Row],[VALOR UNITARIO]]*LANÇAMENTO[[#This Row],[QTDADE]]</f>
        <v>637.55600000000004</v>
      </c>
      <c r="M175" s="4">
        <v>45876</v>
      </c>
      <c r="N175" s="33" t="str">
        <f>TEXT(LANÇAMENTO[[#This Row],[DATA PEDIDO]],"MMM")&amp;"-"&amp;TEXT(M175,"AAAA")</f>
        <v>ago-2025</v>
      </c>
      <c r="O175" s="5" t="s">
        <v>2059</v>
      </c>
      <c r="P175" s="5" t="s">
        <v>30</v>
      </c>
      <c r="Q175" s="3" t="s">
        <v>12</v>
      </c>
      <c r="R175" s="3">
        <v>1</v>
      </c>
      <c r="S175" s="4">
        <f>IF(LANÇAMENTO[[#This Row],[DATA PEDIDO]]="","",LANÇAMENTO[[#This Row],[DATA PEDIDO]]+LANÇAMENTO[[#This Row],[PRAZO]])</f>
        <v>45877</v>
      </c>
      <c r="T175" s="8" t="str">
        <f>IF(LANÇAMENTO[[#This Row],[OBRA COM MATERIAL]]="OK","ENTREGUE",IF(LANÇAMENTO[[#This Row],[PRAZO]]="","",LANÇAMENTO[[#This Row],[PREVISÃO ENTREGA OBRA]]-$E$1))</f>
        <v>ENTREGUE</v>
      </c>
      <c r="U175" s="3" t="s">
        <v>129</v>
      </c>
      <c r="V175" s="3"/>
    </row>
    <row r="176" spans="1:22" x14ac:dyDescent="0.25">
      <c r="A176" s="4">
        <v>45876</v>
      </c>
      <c r="B176" s="2" t="s">
        <v>1901</v>
      </c>
      <c r="C176" s="123" t="s">
        <v>1234</v>
      </c>
      <c r="D176" s="2" t="s">
        <v>17</v>
      </c>
      <c r="E176" s="2" t="s">
        <v>2038</v>
      </c>
      <c r="F176" s="3">
        <v>2</v>
      </c>
      <c r="G176" s="3" t="s">
        <v>65</v>
      </c>
      <c r="H176" s="5" t="s">
        <v>2023</v>
      </c>
      <c r="I176" s="136" t="s">
        <v>177</v>
      </c>
      <c r="J176" s="2" t="s">
        <v>2038</v>
      </c>
      <c r="K176" s="6">
        <v>16.209</v>
      </c>
      <c r="L176" s="6">
        <f>LANÇAMENTO[[#This Row],[VALOR UNITARIO]]*LANÇAMENTO[[#This Row],[QTDADE]]</f>
        <v>32.417999999999999</v>
      </c>
      <c r="M176" s="4">
        <v>45876</v>
      </c>
      <c r="N176" s="33" t="str">
        <f>TEXT(LANÇAMENTO[[#This Row],[DATA PEDIDO]],"MMM")&amp;"-"&amp;TEXT(M176,"AAAA")</f>
        <v>ago-2025</v>
      </c>
      <c r="O176" s="5" t="s">
        <v>2059</v>
      </c>
      <c r="P176" s="5" t="s">
        <v>30</v>
      </c>
      <c r="Q176" s="3" t="s">
        <v>12</v>
      </c>
      <c r="R176" s="3">
        <v>1</v>
      </c>
      <c r="S176" s="4">
        <f>IF(LANÇAMENTO[[#This Row],[DATA PEDIDO]]="","",LANÇAMENTO[[#This Row],[DATA PEDIDO]]+LANÇAMENTO[[#This Row],[PRAZO]])</f>
        <v>45877</v>
      </c>
      <c r="T176" s="8" t="str">
        <f>IF(LANÇAMENTO[[#This Row],[OBRA COM MATERIAL]]="OK","ENTREGUE",IF(LANÇAMENTO[[#This Row],[PRAZO]]="","",LANÇAMENTO[[#This Row],[PREVISÃO ENTREGA OBRA]]-$E$1))</f>
        <v>ENTREGUE</v>
      </c>
      <c r="U176" s="3" t="s">
        <v>129</v>
      </c>
      <c r="V176" s="3"/>
    </row>
    <row r="177" spans="1:22" x14ac:dyDescent="0.25">
      <c r="A177" s="4">
        <v>45876</v>
      </c>
      <c r="B177" s="2" t="s">
        <v>1901</v>
      </c>
      <c r="C177" s="123" t="s">
        <v>1234</v>
      </c>
      <c r="D177" s="2" t="s">
        <v>17</v>
      </c>
      <c r="E177" s="2" t="s">
        <v>2039</v>
      </c>
      <c r="F177" s="3">
        <v>1</v>
      </c>
      <c r="G177" s="3" t="s">
        <v>65</v>
      </c>
      <c r="H177" s="5" t="s">
        <v>2023</v>
      </c>
      <c r="I177" s="136" t="s">
        <v>177</v>
      </c>
      <c r="J177" s="2" t="s">
        <v>2039</v>
      </c>
      <c r="K177" s="6">
        <v>22.617000000000001</v>
      </c>
      <c r="L177" s="6">
        <f>LANÇAMENTO[[#This Row],[VALOR UNITARIO]]*LANÇAMENTO[[#This Row],[QTDADE]]</f>
        <v>22.617000000000001</v>
      </c>
      <c r="M177" s="4">
        <v>45876</v>
      </c>
      <c r="N177" s="33" t="str">
        <f>TEXT(LANÇAMENTO[[#This Row],[DATA PEDIDO]],"MMM")&amp;"-"&amp;TEXT(M177,"AAAA")</f>
        <v>ago-2025</v>
      </c>
      <c r="O177" s="5" t="s">
        <v>2059</v>
      </c>
      <c r="P177" s="5" t="s">
        <v>30</v>
      </c>
      <c r="Q177" s="3" t="s">
        <v>12</v>
      </c>
      <c r="R177" s="3">
        <v>1</v>
      </c>
      <c r="S177" s="4">
        <f>IF(LANÇAMENTO[[#This Row],[DATA PEDIDO]]="","",LANÇAMENTO[[#This Row],[DATA PEDIDO]]+LANÇAMENTO[[#This Row],[PRAZO]])</f>
        <v>45877</v>
      </c>
      <c r="T177" s="8" t="str">
        <f>IF(LANÇAMENTO[[#This Row],[OBRA COM MATERIAL]]="OK","ENTREGUE",IF(LANÇAMENTO[[#This Row],[PRAZO]]="","",LANÇAMENTO[[#This Row],[PREVISÃO ENTREGA OBRA]]-$E$1))</f>
        <v>ENTREGUE</v>
      </c>
      <c r="U177" s="3" t="s">
        <v>129</v>
      </c>
      <c r="V177" s="3"/>
    </row>
    <row r="178" spans="1:22" x14ac:dyDescent="0.25">
      <c r="A178" s="4">
        <v>45876</v>
      </c>
      <c r="B178" s="2" t="s">
        <v>1901</v>
      </c>
      <c r="C178" s="123" t="s">
        <v>1234</v>
      </c>
      <c r="D178" s="2" t="s">
        <v>17</v>
      </c>
      <c r="E178" s="2" t="s">
        <v>2040</v>
      </c>
      <c r="F178" s="3">
        <v>20</v>
      </c>
      <c r="G178" s="3" t="s">
        <v>65</v>
      </c>
      <c r="H178" s="5" t="s">
        <v>2023</v>
      </c>
      <c r="I178" s="136" t="s">
        <v>177</v>
      </c>
      <c r="J178" s="2" t="s">
        <v>2040</v>
      </c>
      <c r="K178" s="6">
        <v>13.968</v>
      </c>
      <c r="L178" s="6">
        <f>LANÇAMENTO[[#This Row],[VALOR UNITARIO]]*LANÇAMENTO[[#This Row],[QTDADE]]</f>
        <v>279.36</v>
      </c>
      <c r="M178" s="4">
        <v>45876</v>
      </c>
      <c r="N178" s="33" t="str">
        <f>TEXT(LANÇAMENTO[[#This Row],[DATA PEDIDO]],"MMM")&amp;"-"&amp;TEXT(M178,"AAAA")</f>
        <v>ago-2025</v>
      </c>
      <c r="O178" s="5" t="s">
        <v>2059</v>
      </c>
      <c r="P178" s="5" t="s">
        <v>30</v>
      </c>
      <c r="Q178" s="3" t="s">
        <v>12</v>
      </c>
      <c r="R178" s="3">
        <v>1</v>
      </c>
      <c r="S178" s="4">
        <f>IF(LANÇAMENTO[[#This Row],[DATA PEDIDO]]="","",LANÇAMENTO[[#This Row],[DATA PEDIDO]]+LANÇAMENTO[[#This Row],[PRAZO]])</f>
        <v>45877</v>
      </c>
      <c r="T178" s="8" t="str">
        <f>IF(LANÇAMENTO[[#This Row],[OBRA COM MATERIAL]]="OK","ENTREGUE",IF(LANÇAMENTO[[#This Row],[PRAZO]]="","",LANÇAMENTO[[#This Row],[PREVISÃO ENTREGA OBRA]]-$E$1))</f>
        <v>ENTREGUE</v>
      </c>
      <c r="U178" s="3" t="s">
        <v>129</v>
      </c>
      <c r="V178" s="3"/>
    </row>
    <row r="179" spans="1:22" x14ac:dyDescent="0.25">
      <c r="A179" s="4">
        <v>45876</v>
      </c>
      <c r="B179" s="2" t="s">
        <v>1901</v>
      </c>
      <c r="C179" s="123" t="s">
        <v>1234</v>
      </c>
      <c r="D179" s="2" t="s">
        <v>17</v>
      </c>
      <c r="E179" s="2" t="s">
        <v>2041</v>
      </c>
      <c r="F179" s="3">
        <v>6</v>
      </c>
      <c r="G179" s="3" t="s">
        <v>65</v>
      </c>
      <c r="H179" s="5" t="s">
        <v>2023</v>
      </c>
      <c r="I179" s="136" t="s">
        <v>177</v>
      </c>
      <c r="J179" s="2" t="s">
        <v>2041</v>
      </c>
      <c r="K179" s="6">
        <v>2.532</v>
      </c>
      <c r="L179" s="6">
        <f>LANÇAMENTO[[#This Row],[VALOR UNITARIO]]*LANÇAMENTO[[#This Row],[QTDADE]]</f>
        <v>15.192</v>
      </c>
      <c r="M179" s="4">
        <v>45876</v>
      </c>
      <c r="N179" s="33" t="str">
        <f>TEXT(LANÇAMENTO[[#This Row],[DATA PEDIDO]],"MMM")&amp;"-"&amp;TEXT(M179,"AAAA")</f>
        <v>ago-2025</v>
      </c>
      <c r="O179" s="5" t="s">
        <v>2059</v>
      </c>
      <c r="P179" s="5" t="s">
        <v>30</v>
      </c>
      <c r="Q179" s="3" t="s">
        <v>12</v>
      </c>
      <c r="R179" s="3">
        <v>1</v>
      </c>
      <c r="S179" s="4">
        <f>IF(LANÇAMENTO[[#This Row],[DATA PEDIDO]]="","",LANÇAMENTO[[#This Row],[DATA PEDIDO]]+LANÇAMENTO[[#This Row],[PRAZO]])</f>
        <v>45877</v>
      </c>
      <c r="T179" s="8" t="str">
        <f>IF(LANÇAMENTO[[#This Row],[OBRA COM MATERIAL]]="OK","ENTREGUE",IF(LANÇAMENTO[[#This Row],[PRAZO]]="","",LANÇAMENTO[[#This Row],[PREVISÃO ENTREGA OBRA]]-$E$1))</f>
        <v>ENTREGUE</v>
      </c>
      <c r="U179" s="3" t="s">
        <v>129</v>
      </c>
      <c r="V179" s="3"/>
    </row>
    <row r="180" spans="1:22" x14ac:dyDescent="0.25">
      <c r="A180" s="4">
        <v>45876</v>
      </c>
      <c r="B180" s="2" t="s">
        <v>1901</v>
      </c>
      <c r="C180" s="123" t="s">
        <v>1234</v>
      </c>
      <c r="D180" s="2" t="s">
        <v>17</v>
      </c>
      <c r="E180" s="2" t="s">
        <v>2042</v>
      </c>
      <c r="F180" s="3">
        <v>20</v>
      </c>
      <c r="G180" s="3" t="s">
        <v>65</v>
      </c>
      <c r="H180" s="5" t="s">
        <v>2023</v>
      </c>
      <c r="I180" s="136" t="s">
        <v>177</v>
      </c>
      <c r="J180" s="2" t="s">
        <v>2042</v>
      </c>
      <c r="K180" s="6">
        <v>6.34</v>
      </c>
      <c r="L180" s="6">
        <f>LANÇAMENTO[[#This Row],[VALOR UNITARIO]]*LANÇAMENTO[[#This Row],[QTDADE]]</f>
        <v>126.8</v>
      </c>
      <c r="M180" s="4">
        <v>45876</v>
      </c>
      <c r="N180" s="33" t="str">
        <f>TEXT(LANÇAMENTO[[#This Row],[DATA PEDIDO]],"MMM")&amp;"-"&amp;TEXT(M180,"AAAA")</f>
        <v>ago-2025</v>
      </c>
      <c r="O180" s="5" t="s">
        <v>2059</v>
      </c>
      <c r="P180" s="5" t="s">
        <v>30</v>
      </c>
      <c r="Q180" s="3" t="s">
        <v>12</v>
      </c>
      <c r="R180" s="3">
        <v>1</v>
      </c>
      <c r="S180" s="4">
        <f>IF(LANÇAMENTO[[#This Row],[DATA PEDIDO]]="","",LANÇAMENTO[[#This Row],[DATA PEDIDO]]+LANÇAMENTO[[#This Row],[PRAZO]])</f>
        <v>45877</v>
      </c>
      <c r="T180" s="8" t="str">
        <f>IF(LANÇAMENTO[[#This Row],[OBRA COM MATERIAL]]="OK","ENTREGUE",IF(LANÇAMENTO[[#This Row],[PRAZO]]="","",LANÇAMENTO[[#This Row],[PREVISÃO ENTREGA OBRA]]-$E$1))</f>
        <v>ENTREGUE</v>
      </c>
      <c r="U180" s="3" t="s">
        <v>129</v>
      </c>
      <c r="V180" s="3"/>
    </row>
    <row r="181" spans="1:22" x14ac:dyDescent="0.25">
      <c r="A181" s="4">
        <v>45876</v>
      </c>
      <c r="B181" s="2" t="s">
        <v>1901</v>
      </c>
      <c r="C181" s="123" t="s">
        <v>1234</v>
      </c>
      <c r="D181" s="2" t="s">
        <v>17</v>
      </c>
      <c r="E181" s="2" t="s">
        <v>2043</v>
      </c>
      <c r="F181" s="3">
        <v>8</v>
      </c>
      <c r="G181" s="3" t="s">
        <v>65</v>
      </c>
      <c r="H181" s="5" t="s">
        <v>2023</v>
      </c>
      <c r="I181" s="136" t="s">
        <v>177</v>
      </c>
      <c r="J181" s="2" t="s">
        <v>2043</v>
      </c>
      <c r="K181" s="6">
        <v>2.1150000000000002</v>
      </c>
      <c r="L181" s="6">
        <f>LANÇAMENTO[[#This Row],[VALOR UNITARIO]]*LANÇAMENTO[[#This Row],[QTDADE]]</f>
        <v>16.920000000000002</v>
      </c>
      <c r="M181" s="4">
        <v>45876</v>
      </c>
      <c r="N181" s="33" t="str">
        <f>TEXT(LANÇAMENTO[[#This Row],[DATA PEDIDO]],"MMM")&amp;"-"&amp;TEXT(M181,"AAAA")</f>
        <v>ago-2025</v>
      </c>
      <c r="O181" s="5" t="s">
        <v>2059</v>
      </c>
      <c r="P181" s="5" t="s">
        <v>30</v>
      </c>
      <c r="Q181" s="3" t="s">
        <v>12</v>
      </c>
      <c r="R181" s="3">
        <v>1</v>
      </c>
      <c r="S181" s="4">
        <f>IF(LANÇAMENTO[[#This Row],[DATA PEDIDO]]="","",LANÇAMENTO[[#This Row],[DATA PEDIDO]]+LANÇAMENTO[[#This Row],[PRAZO]])</f>
        <v>45877</v>
      </c>
      <c r="T181" s="8" t="str">
        <f>IF(LANÇAMENTO[[#This Row],[OBRA COM MATERIAL]]="OK","ENTREGUE",IF(LANÇAMENTO[[#This Row],[PRAZO]]="","",LANÇAMENTO[[#This Row],[PREVISÃO ENTREGA OBRA]]-$E$1))</f>
        <v>ENTREGUE</v>
      </c>
      <c r="U181" s="3" t="s">
        <v>129</v>
      </c>
      <c r="V181" s="3"/>
    </row>
    <row r="182" spans="1:22" x14ac:dyDescent="0.25">
      <c r="A182" s="4">
        <v>45876</v>
      </c>
      <c r="B182" s="2" t="s">
        <v>1901</v>
      </c>
      <c r="C182" s="123" t="s">
        <v>1234</v>
      </c>
      <c r="D182" s="2" t="s">
        <v>17</v>
      </c>
      <c r="E182" s="2" t="s">
        <v>2044</v>
      </c>
      <c r="F182" s="3">
        <v>20</v>
      </c>
      <c r="G182" s="3" t="s">
        <v>65</v>
      </c>
      <c r="H182" s="5" t="s">
        <v>2023</v>
      </c>
      <c r="I182" s="136" t="s">
        <v>177</v>
      </c>
      <c r="J182" s="2" t="s">
        <v>2044</v>
      </c>
      <c r="K182" s="6">
        <v>2.1150000000000002</v>
      </c>
      <c r="L182" s="6">
        <f>LANÇAMENTO[[#This Row],[VALOR UNITARIO]]*LANÇAMENTO[[#This Row],[QTDADE]]</f>
        <v>42.300000000000004</v>
      </c>
      <c r="M182" s="4">
        <v>45876</v>
      </c>
      <c r="N182" s="33" t="str">
        <f>TEXT(LANÇAMENTO[[#This Row],[DATA PEDIDO]],"MMM")&amp;"-"&amp;TEXT(M182,"AAAA")</f>
        <v>ago-2025</v>
      </c>
      <c r="O182" s="5" t="s">
        <v>2059</v>
      </c>
      <c r="P182" s="5" t="s">
        <v>30</v>
      </c>
      <c r="Q182" s="3" t="s">
        <v>12</v>
      </c>
      <c r="R182" s="3">
        <v>1</v>
      </c>
      <c r="S182" s="4">
        <f>IF(LANÇAMENTO[[#This Row],[DATA PEDIDO]]="","",LANÇAMENTO[[#This Row],[DATA PEDIDO]]+LANÇAMENTO[[#This Row],[PRAZO]])</f>
        <v>45877</v>
      </c>
      <c r="T182" s="8" t="str">
        <f>IF(LANÇAMENTO[[#This Row],[OBRA COM MATERIAL]]="OK","ENTREGUE",IF(LANÇAMENTO[[#This Row],[PRAZO]]="","",LANÇAMENTO[[#This Row],[PREVISÃO ENTREGA OBRA]]-$E$1))</f>
        <v>ENTREGUE</v>
      </c>
      <c r="U182" s="3" t="s">
        <v>129</v>
      </c>
      <c r="V182" s="3"/>
    </row>
    <row r="183" spans="1:22" x14ac:dyDescent="0.25">
      <c r="A183" s="4">
        <v>45876</v>
      </c>
      <c r="B183" s="2" t="s">
        <v>1901</v>
      </c>
      <c r="C183" s="123" t="s">
        <v>1234</v>
      </c>
      <c r="D183" s="2" t="s">
        <v>17</v>
      </c>
      <c r="E183" s="2" t="s">
        <v>2045</v>
      </c>
      <c r="F183" s="3">
        <v>30</v>
      </c>
      <c r="G183" s="3" t="s">
        <v>65</v>
      </c>
      <c r="H183" s="5" t="s">
        <v>2023</v>
      </c>
      <c r="I183" s="136" t="s">
        <v>177</v>
      </c>
      <c r="J183" s="2" t="s">
        <v>2045</v>
      </c>
      <c r="K183" s="6">
        <v>2.1989999999999998</v>
      </c>
      <c r="L183" s="6">
        <f>LANÇAMENTO[[#This Row],[VALOR UNITARIO]]*LANÇAMENTO[[#This Row],[QTDADE]]</f>
        <v>65.97</v>
      </c>
      <c r="M183" s="4">
        <v>45876</v>
      </c>
      <c r="N183" s="33" t="str">
        <f>TEXT(LANÇAMENTO[[#This Row],[DATA PEDIDO]],"MMM")&amp;"-"&amp;TEXT(M183,"AAAA")</f>
        <v>ago-2025</v>
      </c>
      <c r="O183" s="5" t="s">
        <v>2059</v>
      </c>
      <c r="P183" s="5" t="s">
        <v>30</v>
      </c>
      <c r="Q183" s="3" t="s">
        <v>12</v>
      </c>
      <c r="R183" s="3">
        <v>1</v>
      </c>
      <c r="S183" s="4">
        <f>IF(LANÇAMENTO[[#This Row],[DATA PEDIDO]]="","",LANÇAMENTO[[#This Row],[DATA PEDIDO]]+LANÇAMENTO[[#This Row],[PRAZO]])</f>
        <v>45877</v>
      </c>
      <c r="T183" s="8" t="str">
        <f>IF(LANÇAMENTO[[#This Row],[OBRA COM MATERIAL]]="OK","ENTREGUE",IF(LANÇAMENTO[[#This Row],[PRAZO]]="","",LANÇAMENTO[[#This Row],[PREVISÃO ENTREGA OBRA]]-$E$1))</f>
        <v>ENTREGUE</v>
      </c>
      <c r="U183" s="3" t="s">
        <v>129</v>
      </c>
      <c r="V183" s="3"/>
    </row>
    <row r="184" spans="1:22" x14ac:dyDescent="0.25">
      <c r="A184" s="4">
        <v>45876</v>
      </c>
      <c r="B184" s="2" t="s">
        <v>1901</v>
      </c>
      <c r="C184" s="123" t="s">
        <v>1234</v>
      </c>
      <c r="D184" s="2" t="s">
        <v>17</v>
      </c>
      <c r="E184" s="2" t="s">
        <v>2046</v>
      </c>
      <c r="F184" s="3">
        <v>20</v>
      </c>
      <c r="G184" s="3" t="s">
        <v>65</v>
      </c>
      <c r="H184" s="5" t="s">
        <v>2023</v>
      </c>
      <c r="I184" s="136" t="s">
        <v>177</v>
      </c>
      <c r="J184" s="2" t="s">
        <v>2046</v>
      </c>
      <c r="K184" s="6">
        <v>2.8210000000000002</v>
      </c>
      <c r="L184" s="6">
        <f>LANÇAMENTO[[#This Row],[VALOR UNITARIO]]*LANÇAMENTO[[#This Row],[QTDADE]]</f>
        <v>56.42</v>
      </c>
      <c r="M184" s="4">
        <v>45876</v>
      </c>
      <c r="N184" s="33" t="str">
        <f>TEXT(LANÇAMENTO[[#This Row],[DATA PEDIDO]],"MMM")&amp;"-"&amp;TEXT(M184,"AAAA")</f>
        <v>ago-2025</v>
      </c>
      <c r="O184" s="5" t="s">
        <v>2059</v>
      </c>
      <c r="P184" s="5" t="s">
        <v>30</v>
      </c>
      <c r="Q184" s="3" t="s">
        <v>12</v>
      </c>
      <c r="R184" s="3">
        <v>1</v>
      </c>
      <c r="S184" s="4">
        <f>IF(LANÇAMENTO[[#This Row],[DATA PEDIDO]]="","",LANÇAMENTO[[#This Row],[DATA PEDIDO]]+LANÇAMENTO[[#This Row],[PRAZO]])</f>
        <v>45877</v>
      </c>
      <c r="T184" s="8" t="str">
        <f>IF(LANÇAMENTO[[#This Row],[OBRA COM MATERIAL]]="OK","ENTREGUE",IF(LANÇAMENTO[[#This Row],[PRAZO]]="","",LANÇAMENTO[[#This Row],[PREVISÃO ENTREGA OBRA]]-$E$1))</f>
        <v>ENTREGUE</v>
      </c>
      <c r="U184" s="3" t="s">
        <v>129</v>
      </c>
      <c r="V184" s="3"/>
    </row>
    <row r="185" spans="1:22" x14ac:dyDescent="0.25">
      <c r="A185" s="4">
        <v>45876</v>
      </c>
      <c r="B185" s="2" t="s">
        <v>1901</v>
      </c>
      <c r="C185" s="123" t="s">
        <v>1234</v>
      </c>
      <c r="D185" s="2" t="s">
        <v>17</v>
      </c>
      <c r="E185" s="2" t="s">
        <v>2047</v>
      </c>
      <c r="F185" s="3">
        <v>2</v>
      </c>
      <c r="G185" s="3" t="s">
        <v>65</v>
      </c>
      <c r="H185" s="5" t="s">
        <v>2023</v>
      </c>
      <c r="I185" s="136" t="s">
        <v>177</v>
      </c>
      <c r="J185" s="2" t="s">
        <v>2047</v>
      </c>
      <c r="K185" s="6">
        <v>1.756</v>
      </c>
      <c r="L185" s="6">
        <f>LANÇAMENTO[[#This Row],[VALOR UNITARIO]]*LANÇAMENTO[[#This Row],[QTDADE]]</f>
        <v>3.512</v>
      </c>
      <c r="M185" s="4">
        <v>45876</v>
      </c>
      <c r="N185" s="33" t="str">
        <f>TEXT(LANÇAMENTO[[#This Row],[DATA PEDIDO]],"MMM")&amp;"-"&amp;TEXT(M185,"AAAA")</f>
        <v>ago-2025</v>
      </c>
      <c r="O185" s="5" t="s">
        <v>2059</v>
      </c>
      <c r="P185" s="5" t="s">
        <v>30</v>
      </c>
      <c r="Q185" s="3" t="s">
        <v>12</v>
      </c>
      <c r="R185" s="3">
        <v>1</v>
      </c>
      <c r="S185" s="4">
        <f>IF(LANÇAMENTO[[#This Row],[DATA PEDIDO]]="","",LANÇAMENTO[[#This Row],[DATA PEDIDO]]+LANÇAMENTO[[#This Row],[PRAZO]])</f>
        <v>45877</v>
      </c>
      <c r="T185" s="8" t="str">
        <f>IF(LANÇAMENTO[[#This Row],[OBRA COM MATERIAL]]="OK","ENTREGUE",IF(LANÇAMENTO[[#This Row],[PRAZO]]="","",LANÇAMENTO[[#This Row],[PREVISÃO ENTREGA OBRA]]-$E$1))</f>
        <v>ENTREGUE</v>
      </c>
      <c r="U185" s="3" t="s">
        <v>129</v>
      </c>
      <c r="V185" s="3"/>
    </row>
    <row r="186" spans="1:22" x14ac:dyDescent="0.25">
      <c r="A186" s="4">
        <v>45876</v>
      </c>
      <c r="B186" s="2" t="s">
        <v>1901</v>
      </c>
      <c r="C186" s="123" t="s">
        <v>1234</v>
      </c>
      <c r="D186" s="2" t="s">
        <v>17</v>
      </c>
      <c r="E186" s="2" t="s">
        <v>2048</v>
      </c>
      <c r="F186" s="3">
        <v>10</v>
      </c>
      <c r="G186" s="3" t="s">
        <v>65</v>
      </c>
      <c r="H186" s="5" t="s">
        <v>2023</v>
      </c>
      <c r="I186" s="136" t="s">
        <v>177</v>
      </c>
      <c r="J186" s="2" t="s">
        <v>2048</v>
      </c>
      <c r="K186" s="6">
        <v>39.787999999999997</v>
      </c>
      <c r="L186" s="6">
        <f>LANÇAMENTO[[#This Row],[VALOR UNITARIO]]*LANÇAMENTO[[#This Row],[QTDADE]]</f>
        <v>397.88</v>
      </c>
      <c r="M186" s="4">
        <v>45876</v>
      </c>
      <c r="N186" s="33" t="str">
        <f>TEXT(LANÇAMENTO[[#This Row],[DATA PEDIDO]],"MMM")&amp;"-"&amp;TEXT(M186,"AAAA")</f>
        <v>ago-2025</v>
      </c>
      <c r="O186" s="5" t="s">
        <v>2059</v>
      </c>
      <c r="P186" s="5" t="s">
        <v>30</v>
      </c>
      <c r="Q186" s="3" t="s">
        <v>12</v>
      </c>
      <c r="R186" s="3">
        <v>1</v>
      </c>
      <c r="S186" s="4">
        <f>IF(LANÇAMENTO[[#This Row],[DATA PEDIDO]]="","",LANÇAMENTO[[#This Row],[DATA PEDIDO]]+LANÇAMENTO[[#This Row],[PRAZO]])</f>
        <v>45877</v>
      </c>
      <c r="T186" s="8" t="str">
        <f>IF(LANÇAMENTO[[#This Row],[OBRA COM MATERIAL]]="OK","ENTREGUE",IF(LANÇAMENTO[[#This Row],[PRAZO]]="","",LANÇAMENTO[[#This Row],[PREVISÃO ENTREGA OBRA]]-$E$1))</f>
        <v>ENTREGUE</v>
      </c>
      <c r="U186" s="3" t="s">
        <v>129</v>
      </c>
      <c r="V186" s="3"/>
    </row>
    <row r="187" spans="1:22" x14ac:dyDescent="0.25">
      <c r="A187" s="4">
        <v>45876</v>
      </c>
      <c r="B187" s="2" t="s">
        <v>1901</v>
      </c>
      <c r="C187" s="123" t="s">
        <v>1234</v>
      </c>
      <c r="D187" s="2" t="s">
        <v>17</v>
      </c>
      <c r="E187" s="2" t="s">
        <v>2049</v>
      </c>
      <c r="F187" s="3">
        <v>4</v>
      </c>
      <c r="G187" s="3" t="s">
        <v>65</v>
      </c>
      <c r="H187" s="5" t="s">
        <v>2023</v>
      </c>
      <c r="I187" s="136" t="s">
        <v>177</v>
      </c>
      <c r="J187" s="2" t="s">
        <v>2049</v>
      </c>
      <c r="K187" s="6">
        <v>7.1559999999999997</v>
      </c>
      <c r="L187" s="6">
        <f>LANÇAMENTO[[#This Row],[VALOR UNITARIO]]*LANÇAMENTO[[#This Row],[QTDADE]]</f>
        <v>28.623999999999999</v>
      </c>
      <c r="M187" s="4">
        <v>45876</v>
      </c>
      <c r="N187" s="33" t="str">
        <f>TEXT(LANÇAMENTO[[#This Row],[DATA PEDIDO]],"MMM")&amp;"-"&amp;TEXT(M187,"AAAA")</f>
        <v>ago-2025</v>
      </c>
      <c r="O187" s="5" t="s">
        <v>2059</v>
      </c>
      <c r="P187" s="5" t="s">
        <v>30</v>
      </c>
      <c r="Q187" s="3" t="s">
        <v>12</v>
      </c>
      <c r="R187" s="3">
        <v>1</v>
      </c>
      <c r="S187" s="4">
        <f>IF(LANÇAMENTO[[#This Row],[DATA PEDIDO]]="","",LANÇAMENTO[[#This Row],[DATA PEDIDO]]+LANÇAMENTO[[#This Row],[PRAZO]])</f>
        <v>45877</v>
      </c>
      <c r="T187" s="8" t="str">
        <f>IF(LANÇAMENTO[[#This Row],[OBRA COM MATERIAL]]="OK","ENTREGUE",IF(LANÇAMENTO[[#This Row],[PRAZO]]="","",LANÇAMENTO[[#This Row],[PREVISÃO ENTREGA OBRA]]-$E$1))</f>
        <v>ENTREGUE</v>
      </c>
      <c r="U187" s="3" t="s">
        <v>129</v>
      </c>
      <c r="V187" s="3"/>
    </row>
    <row r="188" spans="1:22" x14ac:dyDescent="0.25">
      <c r="A188" s="4">
        <v>45876</v>
      </c>
      <c r="B188" s="2" t="s">
        <v>1901</v>
      </c>
      <c r="C188" s="123" t="s">
        <v>1234</v>
      </c>
      <c r="D188" s="2" t="s">
        <v>17</v>
      </c>
      <c r="E188" s="2" t="s">
        <v>2050</v>
      </c>
      <c r="F188" s="3">
        <v>8</v>
      </c>
      <c r="G188" s="3" t="s">
        <v>65</v>
      </c>
      <c r="H188" s="5" t="s">
        <v>2023</v>
      </c>
      <c r="I188" s="136" t="s">
        <v>177</v>
      </c>
      <c r="J188" s="2" t="s">
        <v>2050</v>
      </c>
      <c r="K188" s="6">
        <v>16.41</v>
      </c>
      <c r="L188" s="6">
        <f>LANÇAMENTO[[#This Row],[VALOR UNITARIO]]*LANÇAMENTO[[#This Row],[QTDADE]]</f>
        <v>131.28</v>
      </c>
      <c r="M188" s="4">
        <v>45876</v>
      </c>
      <c r="N188" s="33" t="str">
        <f>TEXT(LANÇAMENTO[[#This Row],[DATA PEDIDO]],"MMM")&amp;"-"&amp;TEXT(M188,"AAAA")</f>
        <v>ago-2025</v>
      </c>
      <c r="O188" s="5" t="s">
        <v>2059</v>
      </c>
      <c r="P188" s="5" t="s">
        <v>30</v>
      </c>
      <c r="Q188" s="3" t="s">
        <v>12</v>
      </c>
      <c r="R188" s="3">
        <v>1</v>
      </c>
      <c r="S188" s="4">
        <f>IF(LANÇAMENTO[[#This Row],[DATA PEDIDO]]="","",LANÇAMENTO[[#This Row],[DATA PEDIDO]]+LANÇAMENTO[[#This Row],[PRAZO]])</f>
        <v>45877</v>
      </c>
      <c r="T188" s="8" t="str">
        <f>IF(LANÇAMENTO[[#This Row],[OBRA COM MATERIAL]]="OK","ENTREGUE",IF(LANÇAMENTO[[#This Row],[PRAZO]]="","",LANÇAMENTO[[#This Row],[PREVISÃO ENTREGA OBRA]]-$E$1))</f>
        <v>ENTREGUE</v>
      </c>
      <c r="U188" s="3" t="s">
        <v>129</v>
      </c>
      <c r="V188" s="3"/>
    </row>
    <row r="189" spans="1:22" x14ac:dyDescent="0.25">
      <c r="A189" s="4">
        <v>45876</v>
      </c>
      <c r="B189" s="2" t="s">
        <v>1901</v>
      </c>
      <c r="C189" s="123" t="s">
        <v>1234</v>
      </c>
      <c r="D189" s="2" t="s">
        <v>17</v>
      </c>
      <c r="E189" s="2" t="s">
        <v>2051</v>
      </c>
      <c r="F189" s="3">
        <v>6</v>
      </c>
      <c r="G189" s="3" t="s">
        <v>65</v>
      </c>
      <c r="H189" s="5" t="s">
        <v>2023</v>
      </c>
      <c r="I189" s="136" t="s">
        <v>177</v>
      </c>
      <c r="J189" s="2" t="s">
        <v>2051</v>
      </c>
      <c r="K189" s="6">
        <v>14.771000000000001</v>
      </c>
      <c r="L189" s="6">
        <f>LANÇAMENTO[[#This Row],[VALOR UNITARIO]]*LANÇAMENTO[[#This Row],[QTDADE]]</f>
        <v>88.626000000000005</v>
      </c>
      <c r="M189" s="4">
        <v>45876</v>
      </c>
      <c r="N189" s="33" t="str">
        <f>TEXT(LANÇAMENTO[[#This Row],[DATA PEDIDO]],"MMM")&amp;"-"&amp;TEXT(M189,"AAAA")</f>
        <v>ago-2025</v>
      </c>
      <c r="O189" s="5" t="s">
        <v>2059</v>
      </c>
      <c r="P189" s="5" t="s">
        <v>30</v>
      </c>
      <c r="Q189" s="3" t="s">
        <v>12</v>
      </c>
      <c r="R189" s="3">
        <v>1</v>
      </c>
      <c r="S189" s="4">
        <f>IF(LANÇAMENTO[[#This Row],[DATA PEDIDO]]="","",LANÇAMENTO[[#This Row],[DATA PEDIDO]]+LANÇAMENTO[[#This Row],[PRAZO]])</f>
        <v>45877</v>
      </c>
      <c r="T189" s="8" t="str">
        <f>IF(LANÇAMENTO[[#This Row],[OBRA COM MATERIAL]]="OK","ENTREGUE",IF(LANÇAMENTO[[#This Row],[PRAZO]]="","",LANÇAMENTO[[#This Row],[PREVISÃO ENTREGA OBRA]]-$E$1))</f>
        <v>ENTREGUE</v>
      </c>
      <c r="U189" s="3" t="s">
        <v>129</v>
      </c>
      <c r="V189" s="3"/>
    </row>
    <row r="190" spans="1:22" x14ac:dyDescent="0.25">
      <c r="A190" s="4">
        <v>45876</v>
      </c>
      <c r="B190" s="2" t="s">
        <v>1901</v>
      </c>
      <c r="C190" s="123" t="s">
        <v>1234</v>
      </c>
      <c r="D190" s="2" t="s">
        <v>17</v>
      </c>
      <c r="E190" s="2" t="s">
        <v>2052</v>
      </c>
      <c r="F190" s="3">
        <v>2</v>
      </c>
      <c r="G190" s="3" t="s">
        <v>65</v>
      </c>
      <c r="H190" s="5" t="s">
        <v>2023</v>
      </c>
      <c r="I190" s="136" t="s">
        <v>177</v>
      </c>
      <c r="J190" s="2" t="s">
        <v>2052</v>
      </c>
      <c r="K190" s="6">
        <v>17.64</v>
      </c>
      <c r="L190" s="6">
        <f>LANÇAMENTO[[#This Row],[VALOR UNITARIO]]*LANÇAMENTO[[#This Row],[QTDADE]]</f>
        <v>35.28</v>
      </c>
      <c r="M190" s="4">
        <v>45876</v>
      </c>
      <c r="N190" s="33" t="str">
        <f>TEXT(LANÇAMENTO[[#This Row],[DATA PEDIDO]],"MMM")&amp;"-"&amp;TEXT(M190,"AAAA")</f>
        <v>ago-2025</v>
      </c>
      <c r="O190" s="5" t="s">
        <v>2059</v>
      </c>
      <c r="P190" s="5" t="s">
        <v>30</v>
      </c>
      <c r="Q190" s="3" t="s">
        <v>12</v>
      </c>
      <c r="R190" s="3">
        <v>1</v>
      </c>
      <c r="S190" s="4">
        <f>IF(LANÇAMENTO[[#This Row],[DATA PEDIDO]]="","",LANÇAMENTO[[#This Row],[DATA PEDIDO]]+LANÇAMENTO[[#This Row],[PRAZO]])</f>
        <v>45877</v>
      </c>
      <c r="T190" s="8" t="str">
        <f>IF(LANÇAMENTO[[#This Row],[OBRA COM MATERIAL]]="OK","ENTREGUE",IF(LANÇAMENTO[[#This Row],[PRAZO]]="","",LANÇAMENTO[[#This Row],[PREVISÃO ENTREGA OBRA]]-$E$1))</f>
        <v>ENTREGUE</v>
      </c>
      <c r="U190" s="3" t="s">
        <v>129</v>
      </c>
      <c r="V190" s="3"/>
    </row>
    <row r="191" spans="1:22" x14ac:dyDescent="0.25">
      <c r="A191" s="4">
        <v>45876</v>
      </c>
      <c r="B191" s="2" t="s">
        <v>1901</v>
      </c>
      <c r="C191" s="123" t="s">
        <v>1234</v>
      </c>
      <c r="D191" s="2" t="s">
        <v>17</v>
      </c>
      <c r="E191" s="2" t="s">
        <v>2053</v>
      </c>
      <c r="F191" s="3">
        <v>8</v>
      </c>
      <c r="G191" s="3" t="s">
        <v>65</v>
      </c>
      <c r="H191" s="5" t="s">
        <v>2023</v>
      </c>
      <c r="I191" s="136" t="s">
        <v>177</v>
      </c>
      <c r="J191" s="2" t="s">
        <v>2053</v>
      </c>
      <c r="K191" s="6">
        <v>84.572000000000003</v>
      </c>
      <c r="L191" s="6">
        <f>LANÇAMENTO[[#This Row],[VALOR UNITARIO]]*LANÇAMENTO[[#This Row],[QTDADE]]</f>
        <v>676.57600000000002</v>
      </c>
      <c r="M191" s="4">
        <v>45876</v>
      </c>
      <c r="N191" s="33" t="str">
        <f>TEXT(LANÇAMENTO[[#This Row],[DATA PEDIDO]],"MMM")&amp;"-"&amp;TEXT(M191,"AAAA")</f>
        <v>ago-2025</v>
      </c>
      <c r="O191" s="5" t="s">
        <v>2059</v>
      </c>
      <c r="P191" s="5" t="s">
        <v>30</v>
      </c>
      <c r="Q191" s="3" t="s">
        <v>12</v>
      </c>
      <c r="R191" s="3">
        <v>1</v>
      </c>
      <c r="S191" s="4">
        <f>IF(LANÇAMENTO[[#This Row],[DATA PEDIDO]]="","",LANÇAMENTO[[#This Row],[DATA PEDIDO]]+LANÇAMENTO[[#This Row],[PRAZO]])</f>
        <v>45877</v>
      </c>
      <c r="T191" s="8" t="str">
        <f>IF(LANÇAMENTO[[#This Row],[OBRA COM MATERIAL]]="OK","ENTREGUE",IF(LANÇAMENTO[[#This Row],[PRAZO]]="","",LANÇAMENTO[[#This Row],[PREVISÃO ENTREGA OBRA]]-$E$1))</f>
        <v>ENTREGUE</v>
      </c>
      <c r="U191" s="3" t="s">
        <v>129</v>
      </c>
      <c r="V191" s="3"/>
    </row>
    <row r="192" spans="1:22" x14ac:dyDescent="0.25">
      <c r="A192" s="4">
        <v>45876</v>
      </c>
      <c r="B192" s="2" t="s">
        <v>1901</v>
      </c>
      <c r="C192" s="123" t="s">
        <v>1234</v>
      </c>
      <c r="D192" s="2" t="s">
        <v>17</v>
      </c>
      <c r="E192" s="2" t="s">
        <v>2054</v>
      </c>
      <c r="F192" s="3">
        <v>2</v>
      </c>
      <c r="G192" s="3" t="s">
        <v>65</v>
      </c>
      <c r="H192" s="5" t="s">
        <v>2023</v>
      </c>
      <c r="I192" s="136" t="s">
        <v>177</v>
      </c>
      <c r="J192" s="2" t="s">
        <v>2054</v>
      </c>
      <c r="K192" s="6">
        <v>33.003999999999998</v>
      </c>
      <c r="L192" s="6">
        <f>LANÇAMENTO[[#This Row],[VALOR UNITARIO]]*LANÇAMENTO[[#This Row],[QTDADE]]</f>
        <v>66.007999999999996</v>
      </c>
      <c r="M192" s="4">
        <v>45876</v>
      </c>
      <c r="N192" s="33" t="str">
        <f>TEXT(LANÇAMENTO[[#This Row],[DATA PEDIDO]],"MMM")&amp;"-"&amp;TEXT(M192,"AAAA")</f>
        <v>ago-2025</v>
      </c>
      <c r="O192" s="5" t="s">
        <v>2059</v>
      </c>
      <c r="P192" s="5" t="s">
        <v>30</v>
      </c>
      <c r="Q192" s="3" t="s">
        <v>12</v>
      </c>
      <c r="R192" s="3">
        <v>1</v>
      </c>
      <c r="S192" s="4">
        <f>IF(LANÇAMENTO[[#This Row],[DATA PEDIDO]]="","",LANÇAMENTO[[#This Row],[DATA PEDIDO]]+LANÇAMENTO[[#This Row],[PRAZO]])</f>
        <v>45877</v>
      </c>
      <c r="T192" s="8" t="str">
        <f>IF(LANÇAMENTO[[#This Row],[OBRA COM MATERIAL]]="OK","ENTREGUE",IF(LANÇAMENTO[[#This Row],[PRAZO]]="","",LANÇAMENTO[[#This Row],[PREVISÃO ENTREGA OBRA]]-$E$1))</f>
        <v>ENTREGUE</v>
      </c>
      <c r="U192" s="3" t="s">
        <v>129</v>
      </c>
      <c r="V192" s="3"/>
    </row>
    <row r="193" spans="1:22" x14ac:dyDescent="0.25">
      <c r="A193" s="4">
        <v>45876</v>
      </c>
      <c r="B193" s="2" t="s">
        <v>1901</v>
      </c>
      <c r="C193" s="123" t="s">
        <v>1234</v>
      </c>
      <c r="D193" s="2" t="s">
        <v>17</v>
      </c>
      <c r="E193" s="2" t="s">
        <v>2055</v>
      </c>
      <c r="F193" s="3">
        <v>8</v>
      </c>
      <c r="G193" s="3" t="s">
        <v>65</v>
      </c>
      <c r="H193" s="5" t="s">
        <v>2023</v>
      </c>
      <c r="I193" s="136" t="s">
        <v>177</v>
      </c>
      <c r="J193" s="2" t="s">
        <v>2055</v>
      </c>
      <c r="K193" s="6">
        <v>5.7430000000000003</v>
      </c>
      <c r="L193" s="6">
        <f>LANÇAMENTO[[#This Row],[VALOR UNITARIO]]*LANÇAMENTO[[#This Row],[QTDADE]]</f>
        <v>45.944000000000003</v>
      </c>
      <c r="M193" s="4">
        <v>45876</v>
      </c>
      <c r="N193" s="33" t="str">
        <f>TEXT(LANÇAMENTO[[#This Row],[DATA PEDIDO]],"MMM")&amp;"-"&amp;TEXT(M193,"AAAA")</f>
        <v>ago-2025</v>
      </c>
      <c r="O193" s="5" t="s">
        <v>2059</v>
      </c>
      <c r="P193" s="5" t="s">
        <v>30</v>
      </c>
      <c r="Q193" s="3" t="s">
        <v>12</v>
      </c>
      <c r="R193" s="3">
        <v>1</v>
      </c>
      <c r="S193" s="4">
        <f>IF(LANÇAMENTO[[#This Row],[DATA PEDIDO]]="","",LANÇAMENTO[[#This Row],[DATA PEDIDO]]+LANÇAMENTO[[#This Row],[PRAZO]])</f>
        <v>45877</v>
      </c>
      <c r="T193" s="8" t="str">
        <f>IF(LANÇAMENTO[[#This Row],[OBRA COM MATERIAL]]="OK","ENTREGUE",IF(LANÇAMENTO[[#This Row],[PRAZO]]="","",LANÇAMENTO[[#This Row],[PREVISÃO ENTREGA OBRA]]-$E$1))</f>
        <v>ENTREGUE</v>
      </c>
      <c r="U193" s="3" t="s">
        <v>129</v>
      </c>
      <c r="V193" s="3"/>
    </row>
    <row r="194" spans="1:22" x14ac:dyDescent="0.25">
      <c r="A194" s="4">
        <v>45876</v>
      </c>
      <c r="B194" s="2" t="s">
        <v>1901</v>
      </c>
      <c r="C194" s="123" t="s">
        <v>1234</v>
      </c>
      <c r="D194" s="2" t="s">
        <v>17</v>
      </c>
      <c r="E194" s="2" t="s">
        <v>2056</v>
      </c>
      <c r="F194" s="3">
        <v>6</v>
      </c>
      <c r="G194" s="3" t="s">
        <v>65</v>
      </c>
      <c r="H194" s="5" t="s">
        <v>2023</v>
      </c>
      <c r="I194" s="136" t="s">
        <v>177</v>
      </c>
      <c r="J194" s="2" t="s">
        <v>2056</v>
      </c>
      <c r="K194" s="6">
        <v>4.8970000000000002</v>
      </c>
      <c r="L194" s="6">
        <f>LANÇAMENTO[[#This Row],[VALOR UNITARIO]]*LANÇAMENTO[[#This Row],[QTDADE]]</f>
        <v>29.382000000000001</v>
      </c>
      <c r="M194" s="4">
        <v>45876</v>
      </c>
      <c r="N194" s="33" t="str">
        <f>TEXT(LANÇAMENTO[[#This Row],[DATA PEDIDO]],"MMM")&amp;"-"&amp;TEXT(M194,"AAAA")</f>
        <v>ago-2025</v>
      </c>
      <c r="O194" s="5" t="s">
        <v>2059</v>
      </c>
      <c r="P194" s="5" t="s">
        <v>30</v>
      </c>
      <c r="Q194" s="3" t="s">
        <v>12</v>
      </c>
      <c r="R194" s="3">
        <v>1</v>
      </c>
      <c r="S194" s="4">
        <f>IF(LANÇAMENTO[[#This Row],[DATA PEDIDO]]="","",LANÇAMENTO[[#This Row],[DATA PEDIDO]]+LANÇAMENTO[[#This Row],[PRAZO]])</f>
        <v>45877</v>
      </c>
      <c r="T194" s="8" t="str">
        <f>IF(LANÇAMENTO[[#This Row],[OBRA COM MATERIAL]]="OK","ENTREGUE",IF(LANÇAMENTO[[#This Row],[PRAZO]]="","",LANÇAMENTO[[#This Row],[PREVISÃO ENTREGA OBRA]]-$E$1))</f>
        <v>ENTREGUE</v>
      </c>
      <c r="U194" s="3" t="s">
        <v>129</v>
      </c>
      <c r="V194" s="3"/>
    </row>
    <row r="195" spans="1:22" x14ac:dyDescent="0.25">
      <c r="A195" s="4">
        <v>45876</v>
      </c>
      <c r="B195" s="2" t="s">
        <v>1901</v>
      </c>
      <c r="C195" s="123" t="s">
        <v>1234</v>
      </c>
      <c r="D195" s="2" t="s">
        <v>17</v>
      </c>
      <c r="E195" s="2" t="s">
        <v>2057</v>
      </c>
      <c r="F195" s="3">
        <v>2</v>
      </c>
      <c r="G195" s="3" t="s">
        <v>65</v>
      </c>
      <c r="H195" s="5" t="s">
        <v>2023</v>
      </c>
      <c r="I195" s="136" t="s">
        <v>177</v>
      </c>
      <c r="J195" s="2" t="s">
        <v>2057</v>
      </c>
      <c r="K195" s="6">
        <v>5.1779999999999999</v>
      </c>
      <c r="L195" s="6">
        <f>LANÇAMENTO[[#This Row],[VALOR UNITARIO]]*LANÇAMENTO[[#This Row],[QTDADE]]</f>
        <v>10.356</v>
      </c>
      <c r="M195" s="4">
        <v>45876</v>
      </c>
      <c r="N195" s="33" t="str">
        <f>TEXT(LANÇAMENTO[[#This Row],[DATA PEDIDO]],"MMM")&amp;"-"&amp;TEXT(M195,"AAAA")</f>
        <v>ago-2025</v>
      </c>
      <c r="O195" s="5" t="s">
        <v>2059</v>
      </c>
      <c r="P195" s="5" t="s">
        <v>30</v>
      </c>
      <c r="Q195" s="3" t="s">
        <v>12</v>
      </c>
      <c r="R195" s="3">
        <v>1</v>
      </c>
      <c r="S195" s="4">
        <f>IF(LANÇAMENTO[[#This Row],[DATA PEDIDO]]="","",LANÇAMENTO[[#This Row],[DATA PEDIDO]]+LANÇAMENTO[[#This Row],[PRAZO]])</f>
        <v>45877</v>
      </c>
      <c r="T195" s="8" t="str">
        <f>IF(LANÇAMENTO[[#This Row],[OBRA COM MATERIAL]]="OK","ENTREGUE",IF(LANÇAMENTO[[#This Row],[PRAZO]]="","",LANÇAMENTO[[#This Row],[PREVISÃO ENTREGA OBRA]]-$E$1))</f>
        <v>ENTREGUE</v>
      </c>
      <c r="U195" s="3" t="s">
        <v>129</v>
      </c>
      <c r="V195" s="3"/>
    </row>
    <row r="196" spans="1:22" x14ac:dyDescent="0.25">
      <c r="A196" s="4">
        <v>45876</v>
      </c>
      <c r="B196" s="2" t="s">
        <v>1901</v>
      </c>
      <c r="C196" s="123" t="s">
        <v>1234</v>
      </c>
      <c r="D196" s="2" t="s">
        <v>17</v>
      </c>
      <c r="E196" s="2" t="s">
        <v>2058</v>
      </c>
      <c r="F196" s="3">
        <v>40</v>
      </c>
      <c r="G196" s="3" t="s">
        <v>65</v>
      </c>
      <c r="H196" s="5" t="s">
        <v>2023</v>
      </c>
      <c r="I196" s="136" t="s">
        <v>177</v>
      </c>
      <c r="J196" s="2" t="s">
        <v>2058</v>
      </c>
      <c r="K196" s="6">
        <v>0.20599999999999999</v>
      </c>
      <c r="L196" s="6">
        <f>LANÇAMENTO[[#This Row],[VALOR UNITARIO]]*LANÇAMENTO[[#This Row],[QTDADE]]</f>
        <v>8.24</v>
      </c>
      <c r="M196" s="4">
        <v>45876</v>
      </c>
      <c r="N196" s="33" t="str">
        <f>TEXT(LANÇAMENTO[[#This Row],[DATA PEDIDO]],"MMM")&amp;"-"&amp;TEXT(M196,"AAAA")</f>
        <v>ago-2025</v>
      </c>
      <c r="O196" s="5" t="s">
        <v>2059</v>
      </c>
      <c r="P196" s="5" t="s">
        <v>30</v>
      </c>
      <c r="Q196" s="3" t="s">
        <v>12</v>
      </c>
      <c r="R196" s="3">
        <v>1</v>
      </c>
      <c r="S196" s="4">
        <f>IF(LANÇAMENTO[[#This Row],[DATA PEDIDO]]="","",LANÇAMENTO[[#This Row],[DATA PEDIDO]]+LANÇAMENTO[[#This Row],[PRAZO]])</f>
        <v>45877</v>
      </c>
      <c r="T196" s="8" t="str">
        <f>IF(LANÇAMENTO[[#This Row],[OBRA COM MATERIAL]]="OK","ENTREGUE",IF(LANÇAMENTO[[#This Row],[PRAZO]]="","",LANÇAMENTO[[#This Row],[PREVISÃO ENTREGA OBRA]]-$E$1))</f>
        <v>ENTREGUE</v>
      </c>
      <c r="U196" s="3" t="s">
        <v>129</v>
      </c>
      <c r="V196" s="3"/>
    </row>
    <row r="197" spans="1:22" x14ac:dyDescent="0.25">
      <c r="A197" s="4">
        <v>45876</v>
      </c>
      <c r="B197" s="2" t="s">
        <v>1780</v>
      </c>
      <c r="C197" s="123" t="s">
        <v>1234</v>
      </c>
      <c r="D197" s="2" t="s">
        <v>104</v>
      </c>
      <c r="E197" s="2" t="s">
        <v>2060</v>
      </c>
      <c r="F197" s="3">
        <v>1</v>
      </c>
      <c r="G197" s="3" t="s">
        <v>112</v>
      </c>
      <c r="H197" s="5" t="s">
        <v>2066</v>
      </c>
      <c r="I197" s="136" t="s">
        <v>984</v>
      </c>
      <c r="J197" s="2" t="s">
        <v>2060</v>
      </c>
      <c r="K197" s="6">
        <v>1850</v>
      </c>
      <c r="L197" s="6">
        <f>LANÇAMENTO[[#This Row],[VALOR UNITARIO]]*LANÇAMENTO[[#This Row],[QTDADE]]</f>
        <v>1850</v>
      </c>
      <c r="M197" s="4">
        <v>45876</v>
      </c>
      <c r="N197" s="33" t="str">
        <f>TEXT(LANÇAMENTO[[#This Row],[DATA PEDIDO]],"MMM")&amp;"-"&amp;TEXT(M197,"AAAA")</f>
        <v>ago-2025</v>
      </c>
      <c r="O197" s="5" t="s">
        <v>2068</v>
      </c>
      <c r="P197" s="5" t="s">
        <v>30</v>
      </c>
      <c r="Q197" s="3" t="s">
        <v>12</v>
      </c>
      <c r="R197" s="3">
        <v>4</v>
      </c>
      <c r="S197" s="4">
        <f>IF(LANÇAMENTO[[#This Row],[DATA PEDIDO]]="","",LANÇAMENTO[[#This Row],[DATA PEDIDO]]+LANÇAMENTO[[#This Row],[PRAZO]])</f>
        <v>45880</v>
      </c>
      <c r="T197" s="8" t="str">
        <f>IF(LANÇAMENTO[[#This Row],[OBRA COM MATERIAL]]="OK","ENTREGUE",IF(LANÇAMENTO[[#This Row],[PRAZO]]="","",LANÇAMENTO[[#This Row],[PREVISÃO ENTREGA OBRA]]-$E$1))</f>
        <v>ENTREGUE</v>
      </c>
      <c r="U197" s="3" t="s">
        <v>129</v>
      </c>
      <c r="V197" s="3"/>
    </row>
    <row r="198" spans="1:22" x14ac:dyDescent="0.25">
      <c r="A198" s="4">
        <v>45876</v>
      </c>
      <c r="B198" s="2" t="s">
        <v>1780</v>
      </c>
      <c r="C198" s="123" t="s">
        <v>1234</v>
      </c>
      <c r="D198" s="2" t="s">
        <v>104</v>
      </c>
      <c r="E198" s="2" t="s">
        <v>2061</v>
      </c>
      <c r="F198" s="3">
        <v>1</v>
      </c>
      <c r="G198" s="3" t="s">
        <v>112</v>
      </c>
      <c r="H198" s="5" t="s">
        <v>2066</v>
      </c>
      <c r="I198" s="136" t="s">
        <v>984</v>
      </c>
      <c r="J198" s="2" t="s">
        <v>2061</v>
      </c>
      <c r="K198" s="6">
        <v>2100</v>
      </c>
      <c r="L198" s="6">
        <f>LANÇAMENTO[[#This Row],[VALOR UNITARIO]]*LANÇAMENTO[[#This Row],[QTDADE]]</f>
        <v>2100</v>
      </c>
      <c r="M198" s="4">
        <v>45876</v>
      </c>
      <c r="N198" s="33" t="str">
        <f>TEXT(LANÇAMENTO[[#This Row],[DATA PEDIDO]],"MMM")&amp;"-"&amp;TEXT(M198,"AAAA")</f>
        <v>ago-2025</v>
      </c>
      <c r="O198" s="5" t="s">
        <v>2068</v>
      </c>
      <c r="P198" s="5" t="s">
        <v>30</v>
      </c>
      <c r="Q198" s="3" t="s">
        <v>12</v>
      </c>
      <c r="R198" s="3">
        <v>4</v>
      </c>
      <c r="S198" s="4">
        <f>IF(LANÇAMENTO[[#This Row],[DATA PEDIDO]]="","",LANÇAMENTO[[#This Row],[DATA PEDIDO]]+LANÇAMENTO[[#This Row],[PRAZO]])</f>
        <v>45880</v>
      </c>
      <c r="T198" s="8" t="str">
        <f>IF(LANÇAMENTO[[#This Row],[OBRA COM MATERIAL]]="OK","ENTREGUE",IF(LANÇAMENTO[[#This Row],[PRAZO]]="","",LANÇAMENTO[[#This Row],[PREVISÃO ENTREGA OBRA]]-$E$1))</f>
        <v>ENTREGUE</v>
      </c>
      <c r="U198" s="3" t="s">
        <v>129</v>
      </c>
      <c r="V198" s="3"/>
    </row>
    <row r="199" spans="1:22" x14ac:dyDescent="0.25">
      <c r="A199" s="4">
        <v>45876</v>
      </c>
      <c r="B199" s="2" t="s">
        <v>1780</v>
      </c>
      <c r="C199" s="123" t="s">
        <v>1234</v>
      </c>
      <c r="D199" s="2" t="s">
        <v>104</v>
      </c>
      <c r="E199" s="2" t="s">
        <v>2062</v>
      </c>
      <c r="F199" s="3">
        <v>1</v>
      </c>
      <c r="G199" s="3" t="s">
        <v>112</v>
      </c>
      <c r="H199" s="5" t="s">
        <v>2066</v>
      </c>
      <c r="I199" s="136" t="s">
        <v>984</v>
      </c>
      <c r="J199" s="2" t="s">
        <v>2062</v>
      </c>
      <c r="K199" s="6">
        <v>238</v>
      </c>
      <c r="L199" s="6">
        <f>LANÇAMENTO[[#This Row],[VALOR UNITARIO]]*LANÇAMENTO[[#This Row],[QTDADE]]</f>
        <v>238</v>
      </c>
      <c r="M199" s="4">
        <v>45876</v>
      </c>
      <c r="N199" s="33" t="str">
        <f>TEXT(LANÇAMENTO[[#This Row],[DATA PEDIDO]],"MMM")&amp;"-"&amp;TEXT(M199,"AAAA")</f>
        <v>ago-2025</v>
      </c>
      <c r="O199" s="5" t="s">
        <v>2068</v>
      </c>
      <c r="P199" s="5" t="s">
        <v>30</v>
      </c>
      <c r="Q199" s="3" t="s">
        <v>12</v>
      </c>
      <c r="R199" s="3">
        <v>4</v>
      </c>
      <c r="S199" s="4">
        <f>IF(LANÇAMENTO[[#This Row],[DATA PEDIDO]]="","",LANÇAMENTO[[#This Row],[DATA PEDIDO]]+LANÇAMENTO[[#This Row],[PRAZO]])</f>
        <v>45880</v>
      </c>
      <c r="T199" s="8" t="str">
        <f>IF(LANÇAMENTO[[#This Row],[OBRA COM MATERIAL]]="OK","ENTREGUE",IF(LANÇAMENTO[[#This Row],[PRAZO]]="","",LANÇAMENTO[[#This Row],[PREVISÃO ENTREGA OBRA]]-$E$1))</f>
        <v>ENTREGUE</v>
      </c>
      <c r="U199" s="3" t="s">
        <v>129</v>
      </c>
      <c r="V199" s="3"/>
    </row>
    <row r="200" spans="1:22" x14ac:dyDescent="0.25">
      <c r="A200" s="4">
        <v>45876</v>
      </c>
      <c r="B200" s="2" t="s">
        <v>1780</v>
      </c>
      <c r="C200" s="123" t="s">
        <v>1234</v>
      </c>
      <c r="D200" s="2" t="s">
        <v>104</v>
      </c>
      <c r="E200" s="2" t="s">
        <v>2063</v>
      </c>
      <c r="F200" s="3">
        <v>1</v>
      </c>
      <c r="G200" s="3" t="s">
        <v>112</v>
      </c>
      <c r="H200" s="5" t="s">
        <v>2066</v>
      </c>
      <c r="I200" s="136" t="s">
        <v>984</v>
      </c>
      <c r="J200" s="2" t="s">
        <v>2063</v>
      </c>
      <c r="K200" s="6">
        <v>1000</v>
      </c>
      <c r="L200" s="6">
        <f>LANÇAMENTO[[#This Row],[VALOR UNITARIO]]*LANÇAMENTO[[#This Row],[QTDADE]]</f>
        <v>1000</v>
      </c>
      <c r="M200" s="4">
        <v>45876</v>
      </c>
      <c r="N200" s="33" t="str">
        <f>TEXT(LANÇAMENTO[[#This Row],[DATA PEDIDO]],"MMM")&amp;"-"&amp;TEXT(M200,"AAAA")</f>
        <v>ago-2025</v>
      </c>
      <c r="O200" s="5" t="s">
        <v>2068</v>
      </c>
      <c r="P200" s="5" t="s">
        <v>30</v>
      </c>
      <c r="Q200" s="3" t="s">
        <v>12</v>
      </c>
      <c r="R200" s="3">
        <v>4</v>
      </c>
      <c r="S200" s="4">
        <f>IF(LANÇAMENTO[[#This Row],[DATA PEDIDO]]="","",LANÇAMENTO[[#This Row],[DATA PEDIDO]]+LANÇAMENTO[[#This Row],[PRAZO]])</f>
        <v>45880</v>
      </c>
      <c r="T200" s="8" t="str">
        <f>IF(LANÇAMENTO[[#This Row],[OBRA COM MATERIAL]]="OK","ENTREGUE",IF(LANÇAMENTO[[#This Row],[PRAZO]]="","",LANÇAMENTO[[#This Row],[PREVISÃO ENTREGA OBRA]]-$E$1))</f>
        <v>ENTREGUE</v>
      </c>
      <c r="U200" s="3" t="s">
        <v>129</v>
      </c>
      <c r="V200" s="3"/>
    </row>
    <row r="201" spans="1:22" x14ac:dyDescent="0.25">
      <c r="A201" s="4">
        <v>45876</v>
      </c>
      <c r="B201" s="2" t="s">
        <v>1780</v>
      </c>
      <c r="C201" s="123" t="s">
        <v>1234</v>
      </c>
      <c r="D201" s="2" t="s">
        <v>104</v>
      </c>
      <c r="E201" s="2" t="s">
        <v>2064</v>
      </c>
      <c r="F201" s="3">
        <v>1</v>
      </c>
      <c r="G201" s="3" t="s">
        <v>65</v>
      </c>
      <c r="H201" s="5" t="s">
        <v>2066</v>
      </c>
      <c r="I201" s="136" t="s">
        <v>984</v>
      </c>
      <c r="J201" s="2" t="s">
        <v>2064</v>
      </c>
      <c r="K201" s="6">
        <v>70</v>
      </c>
      <c r="L201" s="6">
        <f>LANÇAMENTO[[#This Row],[VALOR UNITARIO]]*LANÇAMENTO[[#This Row],[QTDADE]]</f>
        <v>70</v>
      </c>
      <c r="M201" s="4">
        <v>45876</v>
      </c>
      <c r="N201" s="33" t="str">
        <f>TEXT(LANÇAMENTO[[#This Row],[DATA PEDIDO]],"MMM")&amp;"-"&amp;TEXT(M201,"AAAA")</f>
        <v>ago-2025</v>
      </c>
      <c r="O201" s="5" t="s">
        <v>2068</v>
      </c>
      <c r="P201" s="5" t="s">
        <v>30</v>
      </c>
      <c r="Q201" s="3" t="s">
        <v>12</v>
      </c>
      <c r="R201" s="3">
        <v>4</v>
      </c>
      <c r="S201" s="4">
        <f>IF(LANÇAMENTO[[#This Row],[DATA PEDIDO]]="","",LANÇAMENTO[[#This Row],[DATA PEDIDO]]+LANÇAMENTO[[#This Row],[PRAZO]])</f>
        <v>45880</v>
      </c>
      <c r="T201" s="8" t="str">
        <f>IF(LANÇAMENTO[[#This Row],[OBRA COM MATERIAL]]="OK","ENTREGUE",IF(LANÇAMENTO[[#This Row],[PRAZO]]="","",LANÇAMENTO[[#This Row],[PREVISÃO ENTREGA OBRA]]-$E$1))</f>
        <v>ENTREGUE</v>
      </c>
      <c r="U201" s="3" t="s">
        <v>129</v>
      </c>
      <c r="V201" s="3"/>
    </row>
    <row r="202" spans="1:22" x14ac:dyDescent="0.25">
      <c r="A202" s="4">
        <v>45876</v>
      </c>
      <c r="B202" s="2" t="s">
        <v>1780</v>
      </c>
      <c r="C202" s="123" t="s">
        <v>1234</v>
      </c>
      <c r="D202" s="2" t="s">
        <v>104</v>
      </c>
      <c r="E202" s="2" t="s">
        <v>2065</v>
      </c>
      <c r="F202" s="3">
        <v>1</v>
      </c>
      <c r="G202" s="3" t="s">
        <v>65</v>
      </c>
      <c r="H202" s="5" t="s">
        <v>2066</v>
      </c>
      <c r="I202" s="136" t="s">
        <v>984</v>
      </c>
      <c r="J202" s="2" t="s">
        <v>2065</v>
      </c>
      <c r="K202" s="6">
        <v>323</v>
      </c>
      <c r="L202" s="6">
        <f>LANÇAMENTO[[#This Row],[VALOR UNITARIO]]*LANÇAMENTO[[#This Row],[QTDADE]]</f>
        <v>323</v>
      </c>
      <c r="M202" s="4">
        <v>45876</v>
      </c>
      <c r="N202" s="33" t="str">
        <f>TEXT(LANÇAMENTO[[#This Row],[DATA PEDIDO]],"MMM")&amp;"-"&amp;TEXT(M202,"AAAA")</f>
        <v>ago-2025</v>
      </c>
      <c r="O202" s="5" t="s">
        <v>2068</v>
      </c>
      <c r="P202" s="5" t="s">
        <v>30</v>
      </c>
      <c r="Q202" s="3" t="s">
        <v>12</v>
      </c>
      <c r="R202" s="3">
        <v>4</v>
      </c>
      <c r="S202" s="4">
        <f>IF(LANÇAMENTO[[#This Row],[DATA PEDIDO]]="","",LANÇAMENTO[[#This Row],[DATA PEDIDO]]+LANÇAMENTO[[#This Row],[PRAZO]])</f>
        <v>45880</v>
      </c>
      <c r="T202" s="8" t="str">
        <f>IF(LANÇAMENTO[[#This Row],[OBRA COM MATERIAL]]="OK","ENTREGUE",IF(LANÇAMENTO[[#This Row],[PRAZO]]="","",LANÇAMENTO[[#This Row],[PREVISÃO ENTREGA OBRA]]-$E$1))</f>
        <v>ENTREGUE</v>
      </c>
      <c r="U202" s="3" t="s">
        <v>129</v>
      </c>
      <c r="V202" s="3"/>
    </row>
    <row r="203" spans="1:22" x14ac:dyDescent="0.25">
      <c r="A203" s="4">
        <v>45876</v>
      </c>
      <c r="B203" s="2" t="s">
        <v>1772</v>
      </c>
      <c r="C203" s="123" t="s">
        <v>1234</v>
      </c>
      <c r="D203" s="2" t="s">
        <v>104</v>
      </c>
      <c r="E203" s="2" t="s">
        <v>2060</v>
      </c>
      <c r="F203" s="3">
        <v>1</v>
      </c>
      <c r="G203" s="3" t="s">
        <v>112</v>
      </c>
      <c r="H203" s="5" t="s">
        <v>2067</v>
      </c>
      <c r="I203" s="136" t="s">
        <v>984</v>
      </c>
      <c r="J203" s="2" t="s">
        <v>2060</v>
      </c>
      <c r="K203" s="6">
        <v>1850</v>
      </c>
      <c r="L203" s="6">
        <f>LANÇAMENTO[[#This Row],[VALOR UNITARIO]]*LANÇAMENTO[[#This Row],[QTDADE]]</f>
        <v>1850</v>
      </c>
      <c r="M203" s="4">
        <v>45876</v>
      </c>
      <c r="N203" s="33" t="str">
        <f>TEXT(LANÇAMENTO[[#This Row],[DATA PEDIDO]],"MMM")&amp;"-"&amp;TEXT(M203,"AAAA")</f>
        <v>ago-2025</v>
      </c>
      <c r="O203" s="5" t="s">
        <v>2068</v>
      </c>
      <c r="P203" s="5" t="s">
        <v>30</v>
      </c>
      <c r="Q203" s="3" t="s">
        <v>12</v>
      </c>
      <c r="R203" s="3">
        <v>4</v>
      </c>
      <c r="S203" s="4">
        <f>IF(LANÇAMENTO[[#This Row],[DATA PEDIDO]]="","",LANÇAMENTO[[#This Row],[DATA PEDIDO]]+LANÇAMENTO[[#This Row],[PRAZO]])</f>
        <v>45880</v>
      </c>
      <c r="T203" s="8" t="str">
        <f>IF(LANÇAMENTO[[#This Row],[OBRA COM MATERIAL]]="OK","ENTREGUE",IF(LANÇAMENTO[[#This Row],[PRAZO]]="","",LANÇAMENTO[[#This Row],[PREVISÃO ENTREGA OBRA]]-$E$1))</f>
        <v>ENTREGUE</v>
      </c>
      <c r="U203" s="3" t="s">
        <v>129</v>
      </c>
      <c r="V203" s="3"/>
    </row>
    <row r="204" spans="1:22" x14ac:dyDescent="0.25">
      <c r="A204" s="4">
        <v>45876</v>
      </c>
      <c r="B204" s="2" t="s">
        <v>1772</v>
      </c>
      <c r="C204" s="123" t="s">
        <v>1234</v>
      </c>
      <c r="D204" s="2" t="s">
        <v>104</v>
      </c>
      <c r="E204" s="2" t="s">
        <v>2061</v>
      </c>
      <c r="F204" s="3">
        <v>1</v>
      </c>
      <c r="G204" s="3" t="s">
        <v>112</v>
      </c>
      <c r="H204" s="5" t="s">
        <v>2067</v>
      </c>
      <c r="I204" s="136" t="s">
        <v>984</v>
      </c>
      <c r="J204" s="2" t="s">
        <v>2061</v>
      </c>
      <c r="K204" s="6">
        <v>2100</v>
      </c>
      <c r="L204" s="6">
        <f>LANÇAMENTO[[#This Row],[VALOR UNITARIO]]*LANÇAMENTO[[#This Row],[QTDADE]]</f>
        <v>2100</v>
      </c>
      <c r="M204" s="4">
        <v>45876</v>
      </c>
      <c r="N204" s="33" t="str">
        <f>TEXT(LANÇAMENTO[[#This Row],[DATA PEDIDO]],"MMM")&amp;"-"&amp;TEXT(M204,"AAAA")</f>
        <v>ago-2025</v>
      </c>
      <c r="O204" s="5" t="s">
        <v>2068</v>
      </c>
      <c r="P204" s="5" t="s">
        <v>30</v>
      </c>
      <c r="Q204" s="3" t="s">
        <v>12</v>
      </c>
      <c r="R204" s="3">
        <v>4</v>
      </c>
      <c r="S204" s="4">
        <f>IF(LANÇAMENTO[[#This Row],[DATA PEDIDO]]="","",LANÇAMENTO[[#This Row],[DATA PEDIDO]]+LANÇAMENTO[[#This Row],[PRAZO]])</f>
        <v>45880</v>
      </c>
      <c r="T204" s="8" t="str">
        <f>IF(LANÇAMENTO[[#This Row],[OBRA COM MATERIAL]]="OK","ENTREGUE",IF(LANÇAMENTO[[#This Row],[PRAZO]]="","",LANÇAMENTO[[#This Row],[PREVISÃO ENTREGA OBRA]]-$E$1))</f>
        <v>ENTREGUE</v>
      </c>
      <c r="U204" s="3" t="s">
        <v>129</v>
      </c>
      <c r="V204" s="3"/>
    </row>
    <row r="205" spans="1:22" x14ac:dyDescent="0.25">
      <c r="A205" s="4">
        <v>45876</v>
      </c>
      <c r="B205" s="2" t="s">
        <v>1772</v>
      </c>
      <c r="C205" s="123" t="s">
        <v>1234</v>
      </c>
      <c r="D205" s="2" t="s">
        <v>104</v>
      </c>
      <c r="E205" s="2" t="s">
        <v>2062</v>
      </c>
      <c r="F205" s="3">
        <v>1</v>
      </c>
      <c r="G205" s="3" t="s">
        <v>112</v>
      </c>
      <c r="H205" s="5" t="s">
        <v>2067</v>
      </c>
      <c r="I205" s="136" t="s">
        <v>984</v>
      </c>
      <c r="J205" s="2" t="s">
        <v>2062</v>
      </c>
      <c r="K205" s="6">
        <v>238</v>
      </c>
      <c r="L205" s="6">
        <f>LANÇAMENTO[[#This Row],[VALOR UNITARIO]]*LANÇAMENTO[[#This Row],[QTDADE]]</f>
        <v>238</v>
      </c>
      <c r="M205" s="4">
        <v>45876</v>
      </c>
      <c r="N205" s="33" t="str">
        <f>TEXT(LANÇAMENTO[[#This Row],[DATA PEDIDO]],"MMM")&amp;"-"&amp;TEXT(M205,"AAAA")</f>
        <v>ago-2025</v>
      </c>
      <c r="O205" s="5" t="s">
        <v>2068</v>
      </c>
      <c r="P205" s="5" t="s">
        <v>30</v>
      </c>
      <c r="Q205" s="3" t="s">
        <v>12</v>
      </c>
      <c r="R205" s="3">
        <v>4</v>
      </c>
      <c r="S205" s="4">
        <f>IF(LANÇAMENTO[[#This Row],[DATA PEDIDO]]="","",LANÇAMENTO[[#This Row],[DATA PEDIDO]]+LANÇAMENTO[[#This Row],[PRAZO]])</f>
        <v>45880</v>
      </c>
      <c r="T205" s="8" t="str">
        <f>IF(LANÇAMENTO[[#This Row],[OBRA COM MATERIAL]]="OK","ENTREGUE",IF(LANÇAMENTO[[#This Row],[PRAZO]]="","",LANÇAMENTO[[#This Row],[PREVISÃO ENTREGA OBRA]]-$E$1))</f>
        <v>ENTREGUE</v>
      </c>
      <c r="U205" s="3" t="s">
        <v>129</v>
      </c>
      <c r="V205" s="3"/>
    </row>
    <row r="206" spans="1:22" x14ac:dyDescent="0.25">
      <c r="A206" s="4">
        <v>45876</v>
      </c>
      <c r="B206" s="2" t="s">
        <v>1772</v>
      </c>
      <c r="C206" s="123" t="s">
        <v>1234</v>
      </c>
      <c r="D206" s="2" t="s">
        <v>104</v>
      </c>
      <c r="E206" s="2" t="s">
        <v>2063</v>
      </c>
      <c r="F206" s="3">
        <v>1</v>
      </c>
      <c r="G206" s="3" t="s">
        <v>112</v>
      </c>
      <c r="H206" s="5" t="s">
        <v>2067</v>
      </c>
      <c r="I206" s="136" t="s">
        <v>984</v>
      </c>
      <c r="J206" s="2" t="s">
        <v>2063</v>
      </c>
      <c r="K206" s="6">
        <v>1000</v>
      </c>
      <c r="L206" s="6">
        <f>LANÇAMENTO[[#This Row],[VALOR UNITARIO]]*LANÇAMENTO[[#This Row],[QTDADE]]</f>
        <v>1000</v>
      </c>
      <c r="M206" s="4">
        <v>45876</v>
      </c>
      <c r="N206" s="33" t="str">
        <f>TEXT(LANÇAMENTO[[#This Row],[DATA PEDIDO]],"MMM")&amp;"-"&amp;TEXT(M206,"AAAA")</f>
        <v>ago-2025</v>
      </c>
      <c r="O206" s="5" t="s">
        <v>2068</v>
      </c>
      <c r="P206" s="5" t="s">
        <v>30</v>
      </c>
      <c r="Q206" s="3" t="s">
        <v>12</v>
      </c>
      <c r="R206" s="3">
        <v>4</v>
      </c>
      <c r="S206" s="4">
        <f>IF(LANÇAMENTO[[#This Row],[DATA PEDIDO]]="","",LANÇAMENTO[[#This Row],[DATA PEDIDO]]+LANÇAMENTO[[#This Row],[PRAZO]])</f>
        <v>45880</v>
      </c>
      <c r="T206" s="8" t="str">
        <f>IF(LANÇAMENTO[[#This Row],[OBRA COM MATERIAL]]="OK","ENTREGUE",IF(LANÇAMENTO[[#This Row],[PRAZO]]="","",LANÇAMENTO[[#This Row],[PREVISÃO ENTREGA OBRA]]-$E$1))</f>
        <v>ENTREGUE</v>
      </c>
      <c r="U206" s="3" t="s">
        <v>129</v>
      </c>
      <c r="V206" s="3"/>
    </row>
    <row r="207" spans="1:22" x14ac:dyDescent="0.25">
      <c r="A207" s="4">
        <v>45876</v>
      </c>
      <c r="B207" s="2" t="s">
        <v>1772</v>
      </c>
      <c r="C207" s="123" t="s">
        <v>1234</v>
      </c>
      <c r="D207" s="2" t="s">
        <v>104</v>
      </c>
      <c r="E207" s="2" t="s">
        <v>2064</v>
      </c>
      <c r="F207" s="3">
        <v>1</v>
      </c>
      <c r="G207" s="3" t="s">
        <v>65</v>
      </c>
      <c r="H207" s="5" t="s">
        <v>2067</v>
      </c>
      <c r="I207" s="136" t="s">
        <v>984</v>
      </c>
      <c r="J207" s="2" t="s">
        <v>2064</v>
      </c>
      <c r="K207" s="6">
        <v>70</v>
      </c>
      <c r="L207" s="6">
        <f>LANÇAMENTO[[#This Row],[VALOR UNITARIO]]*LANÇAMENTO[[#This Row],[QTDADE]]</f>
        <v>70</v>
      </c>
      <c r="M207" s="4">
        <v>45876</v>
      </c>
      <c r="N207" s="33" t="str">
        <f>TEXT(LANÇAMENTO[[#This Row],[DATA PEDIDO]],"MMM")&amp;"-"&amp;TEXT(M207,"AAAA")</f>
        <v>ago-2025</v>
      </c>
      <c r="O207" s="5" t="s">
        <v>2068</v>
      </c>
      <c r="P207" s="5" t="s">
        <v>30</v>
      </c>
      <c r="Q207" s="3" t="s">
        <v>12</v>
      </c>
      <c r="R207" s="3">
        <v>4</v>
      </c>
      <c r="S207" s="4">
        <f>IF(LANÇAMENTO[[#This Row],[DATA PEDIDO]]="","",LANÇAMENTO[[#This Row],[DATA PEDIDO]]+LANÇAMENTO[[#This Row],[PRAZO]])</f>
        <v>45880</v>
      </c>
      <c r="T207" s="8" t="str">
        <f>IF(LANÇAMENTO[[#This Row],[OBRA COM MATERIAL]]="OK","ENTREGUE",IF(LANÇAMENTO[[#This Row],[PRAZO]]="","",LANÇAMENTO[[#This Row],[PREVISÃO ENTREGA OBRA]]-$E$1))</f>
        <v>ENTREGUE</v>
      </c>
      <c r="U207" s="3" t="s">
        <v>129</v>
      </c>
      <c r="V207" s="3"/>
    </row>
    <row r="208" spans="1:22" x14ac:dyDescent="0.25">
      <c r="A208" s="4">
        <v>45876</v>
      </c>
      <c r="B208" s="2" t="s">
        <v>1772</v>
      </c>
      <c r="C208" s="123" t="s">
        <v>1234</v>
      </c>
      <c r="D208" s="2" t="s">
        <v>104</v>
      </c>
      <c r="E208" s="2" t="s">
        <v>2065</v>
      </c>
      <c r="F208" s="3">
        <v>1</v>
      </c>
      <c r="G208" s="3" t="s">
        <v>65</v>
      </c>
      <c r="H208" s="5" t="s">
        <v>2067</v>
      </c>
      <c r="I208" s="136" t="s">
        <v>984</v>
      </c>
      <c r="J208" s="2" t="s">
        <v>2065</v>
      </c>
      <c r="K208" s="6">
        <v>323</v>
      </c>
      <c r="L208" s="6">
        <f>LANÇAMENTO[[#This Row],[VALOR UNITARIO]]*LANÇAMENTO[[#This Row],[QTDADE]]</f>
        <v>323</v>
      </c>
      <c r="M208" s="4">
        <v>45876</v>
      </c>
      <c r="N208" s="33" t="str">
        <f>TEXT(LANÇAMENTO[[#This Row],[DATA PEDIDO]],"MMM")&amp;"-"&amp;TEXT(M208,"AAAA")</f>
        <v>ago-2025</v>
      </c>
      <c r="O208" s="5" t="s">
        <v>2068</v>
      </c>
      <c r="P208" s="5" t="s">
        <v>30</v>
      </c>
      <c r="Q208" s="3" t="s">
        <v>12</v>
      </c>
      <c r="R208" s="3">
        <v>4</v>
      </c>
      <c r="S208" s="4">
        <f>IF(LANÇAMENTO[[#This Row],[DATA PEDIDO]]="","",LANÇAMENTO[[#This Row],[DATA PEDIDO]]+LANÇAMENTO[[#This Row],[PRAZO]])</f>
        <v>45880</v>
      </c>
      <c r="T208" s="8" t="str">
        <f>IF(LANÇAMENTO[[#This Row],[OBRA COM MATERIAL]]="OK","ENTREGUE",IF(LANÇAMENTO[[#This Row],[PRAZO]]="","",LANÇAMENTO[[#This Row],[PREVISÃO ENTREGA OBRA]]-$E$1))</f>
        <v>ENTREGUE</v>
      </c>
      <c r="U208" s="3" t="s">
        <v>129</v>
      </c>
      <c r="V208" s="3"/>
    </row>
    <row r="209" spans="1:22" x14ac:dyDescent="0.25">
      <c r="A209" s="4">
        <v>45876</v>
      </c>
      <c r="B209" s="2" t="s">
        <v>1729</v>
      </c>
      <c r="C209" s="123" t="s">
        <v>551</v>
      </c>
      <c r="D209" s="2" t="s">
        <v>104</v>
      </c>
      <c r="E209" s="2" t="s">
        <v>2071</v>
      </c>
      <c r="F209" s="3">
        <v>2</v>
      </c>
      <c r="G209" s="3" t="s">
        <v>65</v>
      </c>
      <c r="H209" s="5" t="s">
        <v>2076</v>
      </c>
      <c r="I209" s="136" t="s">
        <v>2073</v>
      </c>
      <c r="J209" s="2" t="s">
        <v>2071</v>
      </c>
      <c r="K209" s="6">
        <v>137.5</v>
      </c>
      <c r="L209" s="6">
        <f>LANÇAMENTO[[#This Row],[VALOR UNITARIO]]*LANÇAMENTO[[#This Row],[QTDADE]]</f>
        <v>275</v>
      </c>
      <c r="M209" s="4">
        <v>45877</v>
      </c>
      <c r="N209" s="33" t="str">
        <f>TEXT(LANÇAMENTO[[#This Row],[DATA PEDIDO]],"MMM")&amp;"-"&amp;TEXT(M209,"AAAA")</f>
        <v>ago-2025</v>
      </c>
      <c r="O209" s="5" t="s">
        <v>1778</v>
      </c>
      <c r="P209" s="5" t="s">
        <v>30</v>
      </c>
      <c r="Q209" s="3" t="s">
        <v>12</v>
      </c>
      <c r="R209" s="3">
        <v>0</v>
      </c>
      <c r="S209" s="4">
        <f>IF(LANÇAMENTO[[#This Row],[DATA PEDIDO]]="","",LANÇAMENTO[[#This Row],[DATA PEDIDO]]+LANÇAMENTO[[#This Row],[PRAZO]])</f>
        <v>45877</v>
      </c>
      <c r="T209" s="8" t="str">
        <f>IF(LANÇAMENTO[[#This Row],[OBRA COM MATERIAL]]="OK","ENTREGUE",IF(LANÇAMENTO[[#This Row],[PRAZO]]="","",LANÇAMENTO[[#This Row],[PREVISÃO ENTREGA OBRA]]-$E$1))</f>
        <v>ENTREGUE</v>
      </c>
      <c r="U209" s="3" t="s">
        <v>129</v>
      </c>
      <c r="V209" s="3"/>
    </row>
    <row r="210" spans="1:22" x14ac:dyDescent="0.25">
      <c r="A210" s="4">
        <v>45877</v>
      </c>
      <c r="B210" s="2" t="s">
        <v>1747</v>
      </c>
      <c r="C210" s="123" t="s">
        <v>1234</v>
      </c>
      <c r="D210" s="2" t="s">
        <v>104</v>
      </c>
      <c r="E210" s="2" t="s">
        <v>1690</v>
      </c>
      <c r="F210" s="3">
        <v>1</v>
      </c>
      <c r="G210" s="3" t="s">
        <v>65</v>
      </c>
      <c r="H210" s="5" t="s">
        <v>2077</v>
      </c>
      <c r="I210" s="136" t="s">
        <v>1033</v>
      </c>
      <c r="J210" s="2" t="s">
        <v>1690</v>
      </c>
      <c r="K210" s="6">
        <v>440</v>
      </c>
      <c r="L210" s="6">
        <f>LANÇAMENTO[[#This Row],[VALOR UNITARIO]]*LANÇAMENTO[[#This Row],[QTDADE]]</f>
        <v>440</v>
      </c>
      <c r="M210" s="4">
        <v>45877</v>
      </c>
      <c r="N210" s="33" t="str">
        <f>TEXT(LANÇAMENTO[[#This Row],[DATA PEDIDO]],"MMM")&amp;"-"&amp;TEXT(M210,"AAAA")</f>
        <v>ago-2025</v>
      </c>
      <c r="O210" s="5" t="s">
        <v>1823</v>
      </c>
      <c r="P210" s="5" t="s">
        <v>30</v>
      </c>
      <c r="Q210" s="3" t="s">
        <v>12</v>
      </c>
      <c r="R210" s="3">
        <v>0</v>
      </c>
      <c r="S210" s="4">
        <f>IF(LANÇAMENTO[[#This Row],[DATA PEDIDO]]="","",LANÇAMENTO[[#This Row],[DATA PEDIDO]]+LANÇAMENTO[[#This Row],[PRAZO]])</f>
        <v>45877</v>
      </c>
      <c r="T210" s="8" t="str">
        <f>IF(LANÇAMENTO[[#This Row],[OBRA COM MATERIAL]]="OK","ENTREGUE",IF(LANÇAMENTO[[#This Row],[PRAZO]]="","",LANÇAMENTO[[#This Row],[PREVISÃO ENTREGA OBRA]]-$E$1))</f>
        <v>ENTREGUE</v>
      </c>
      <c r="U210" s="3" t="s">
        <v>129</v>
      </c>
      <c r="V210" s="3"/>
    </row>
    <row r="211" spans="1:22" x14ac:dyDescent="0.25">
      <c r="A211" s="4">
        <v>45877</v>
      </c>
      <c r="B211" s="2" t="s">
        <v>1729</v>
      </c>
      <c r="C211" s="123" t="s">
        <v>551</v>
      </c>
      <c r="D211" s="2" t="s">
        <v>104</v>
      </c>
      <c r="E211" s="2" t="s">
        <v>1690</v>
      </c>
      <c r="F211" s="3">
        <v>1</v>
      </c>
      <c r="G211" s="3" t="s">
        <v>65</v>
      </c>
      <c r="H211" s="5" t="s">
        <v>2078</v>
      </c>
      <c r="I211" s="136" t="s">
        <v>1764</v>
      </c>
      <c r="J211" s="2" t="s">
        <v>1690</v>
      </c>
      <c r="K211" s="6">
        <v>200</v>
      </c>
      <c r="L211" s="6">
        <f>LANÇAMENTO[[#This Row],[VALOR UNITARIO]]*LANÇAMENTO[[#This Row],[QTDADE]]</f>
        <v>200</v>
      </c>
      <c r="M211" s="4">
        <v>45877</v>
      </c>
      <c r="N211" s="33" t="str">
        <f>TEXT(LANÇAMENTO[[#This Row],[DATA PEDIDO]],"MMM")&amp;"-"&amp;TEXT(M211,"AAAA")</f>
        <v>ago-2025</v>
      </c>
      <c r="O211" s="5" t="s">
        <v>1692</v>
      </c>
      <c r="P211" s="5" t="s">
        <v>30</v>
      </c>
      <c r="Q211" s="3" t="s">
        <v>12</v>
      </c>
      <c r="R211" s="3">
        <v>0</v>
      </c>
      <c r="S211" s="4">
        <f>IF(LANÇAMENTO[[#This Row],[DATA PEDIDO]]="","",LANÇAMENTO[[#This Row],[DATA PEDIDO]]+LANÇAMENTO[[#This Row],[PRAZO]])</f>
        <v>45877</v>
      </c>
      <c r="T211" s="8" t="str">
        <f>IF(LANÇAMENTO[[#This Row],[OBRA COM MATERIAL]]="OK","ENTREGUE",IF(LANÇAMENTO[[#This Row],[PRAZO]]="","",LANÇAMENTO[[#This Row],[PREVISÃO ENTREGA OBRA]]-$E$1))</f>
        <v>ENTREGUE</v>
      </c>
      <c r="U211" s="3" t="s">
        <v>129</v>
      </c>
      <c r="V211" s="3"/>
    </row>
    <row r="212" spans="1:22" x14ac:dyDescent="0.25">
      <c r="A212" s="4">
        <v>45877</v>
      </c>
      <c r="B212" s="2" t="s">
        <v>1707</v>
      </c>
      <c r="C212" s="123" t="s">
        <v>551</v>
      </c>
      <c r="D212" s="2" t="s">
        <v>104</v>
      </c>
      <c r="E212" s="2" t="s">
        <v>2079</v>
      </c>
      <c r="F212" s="3">
        <v>12</v>
      </c>
      <c r="G212" s="3" t="s">
        <v>65</v>
      </c>
      <c r="H212" s="5" t="s">
        <v>2083</v>
      </c>
      <c r="I212" s="136" t="s">
        <v>1516</v>
      </c>
      <c r="J212" s="2" t="s">
        <v>2079</v>
      </c>
      <c r="K212" s="6">
        <v>13.8</v>
      </c>
      <c r="L212" s="6">
        <f>LANÇAMENTO[[#This Row],[VALOR UNITARIO]]*LANÇAMENTO[[#This Row],[QTDADE]]</f>
        <v>165.60000000000002</v>
      </c>
      <c r="M212" s="4">
        <v>45877</v>
      </c>
      <c r="N212" s="33" t="str">
        <f>TEXT(LANÇAMENTO[[#This Row],[DATA PEDIDO]],"MMM")&amp;"-"&amp;TEXT(M212,"AAAA")</f>
        <v>ago-2025</v>
      </c>
      <c r="O212" s="5" t="s">
        <v>1715</v>
      </c>
      <c r="P212" s="5" t="s">
        <v>30</v>
      </c>
      <c r="Q212" s="3" t="s">
        <v>12</v>
      </c>
      <c r="R212" s="3">
        <v>0</v>
      </c>
      <c r="S212" s="4">
        <f>IF(LANÇAMENTO[[#This Row],[DATA PEDIDO]]="","",LANÇAMENTO[[#This Row],[DATA PEDIDO]]+LANÇAMENTO[[#This Row],[PRAZO]])</f>
        <v>45877</v>
      </c>
      <c r="T212" s="8" t="str">
        <f>IF(LANÇAMENTO[[#This Row],[OBRA COM MATERIAL]]="OK","ENTREGUE",IF(LANÇAMENTO[[#This Row],[PRAZO]]="","",LANÇAMENTO[[#This Row],[PREVISÃO ENTREGA OBRA]]-$E$1))</f>
        <v>ENTREGUE</v>
      </c>
      <c r="U212" s="3" t="s">
        <v>129</v>
      </c>
      <c r="V212" s="3"/>
    </row>
    <row r="213" spans="1:22" x14ac:dyDescent="0.25">
      <c r="A213" s="4">
        <v>45877</v>
      </c>
      <c r="B213" s="2" t="s">
        <v>1707</v>
      </c>
      <c r="C213" s="123" t="s">
        <v>551</v>
      </c>
      <c r="D213" s="2" t="s">
        <v>104</v>
      </c>
      <c r="E213" s="2" t="s">
        <v>2080</v>
      </c>
      <c r="F213" s="3">
        <v>2</v>
      </c>
      <c r="G213" s="3" t="s">
        <v>65</v>
      </c>
      <c r="H213" s="5" t="s">
        <v>2083</v>
      </c>
      <c r="I213" s="136" t="s">
        <v>1516</v>
      </c>
      <c r="J213" s="2" t="s">
        <v>2080</v>
      </c>
      <c r="K213" s="6">
        <v>3.45</v>
      </c>
      <c r="L213" s="6">
        <f>LANÇAMENTO[[#This Row],[VALOR UNITARIO]]*LANÇAMENTO[[#This Row],[QTDADE]]</f>
        <v>6.9</v>
      </c>
      <c r="M213" s="4">
        <v>45877</v>
      </c>
      <c r="N213" s="33" t="str">
        <f>TEXT(LANÇAMENTO[[#This Row],[DATA PEDIDO]],"MMM")&amp;"-"&amp;TEXT(M213,"AAAA")</f>
        <v>ago-2025</v>
      </c>
      <c r="O213" s="5" t="s">
        <v>1715</v>
      </c>
      <c r="P213" s="5" t="s">
        <v>30</v>
      </c>
      <c r="Q213" s="3" t="s">
        <v>12</v>
      </c>
      <c r="R213" s="3">
        <v>0</v>
      </c>
      <c r="S213" s="4">
        <f>IF(LANÇAMENTO[[#This Row],[DATA PEDIDO]]="","",LANÇAMENTO[[#This Row],[DATA PEDIDO]]+LANÇAMENTO[[#This Row],[PRAZO]])</f>
        <v>45877</v>
      </c>
      <c r="T213" s="8" t="str">
        <f>IF(LANÇAMENTO[[#This Row],[OBRA COM MATERIAL]]="OK","ENTREGUE",IF(LANÇAMENTO[[#This Row],[PRAZO]]="","",LANÇAMENTO[[#This Row],[PREVISÃO ENTREGA OBRA]]-$E$1))</f>
        <v>ENTREGUE</v>
      </c>
      <c r="U213" s="3" t="s">
        <v>129</v>
      </c>
      <c r="V213" s="3"/>
    </row>
    <row r="214" spans="1:22" x14ac:dyDescent="0.25">
      <c r="A214" s="4">
        <v>45877</v>
      </c>
      <c r="B214" s="2" t="s">
        <v>1707</v>
      </c>
      <c r="C214" s="123" t="s">
        <v>551</v>
      </c>
      <c r="D214" s="2" t="s">
        <v>104</v>
      </c>
      <c r="E214" s="2" t="s">
        <v>2081</v>
      </c>
      <c r="F214" s="3">
        <v>5</v>
      </c>
      <c r="G214" s="3" t="s">
        <v>65</v>
      </c>
      <c r="H214" s="5" t="s">
        <v>2083</v>
      </c>
      <c r="I214" s="136" t="s">
        <v>1516</v>
      </c>
      <c r="J214" s="2" t="s">
        <v>2081</v>
      </c>
      <c r="K214" s="6">
        <v>20.7</v>
      </c>
      <c r="L214" s="6">
        <f>LANÇAMENTO[[#This Row],[VALOR UNITARIO]]*LANÇAMENTO[[#This Row],[QTDADE]]</f>
        <v>103.5</v>
      </c>
      <c r="M214" s="4">
        <v>45877</v>
      </c>
      <c r="N214" s="33" t="str">
        <f>TEXT(LANÇAMENTO[[#This Row],[DATA PEDIDO]],"MMM")&amp;"-"&amp;TEXT(M214,"AAAA")</f>
        <v>ago-2025</v>
      </c>
      <c r="O214" s="5" t="s">
        <v>1715</v>
      </c>
      <c r="P214" s="5" t="s">
        <v>30</v>
      </c>
      <c r="Q214" s="3" t="s">
        <v>12</v>
      </c>
      <c r="R214" s="3">
        <v>0</v>
      </c>
      <c r="S214" s="4">
        <f>IF(LANÇAMENTO[[#This Row],[DATA PEDIDO]]="","",LANÇAMENTO[[#This Row],[DATA PEDIDO]]+LANÇAMENTO[[#This Row],[PRAZO]])</f>
        <v>45877</v>
      </c>
      <c r="T214" s="8" t="str">
        <f>IF(LANÇAMENTO[[#This Row],[OBRA COM MATERIAL]]="OK","ENTREGUE",IF(LANÇAMENTO[[#This Row],[PRAZO]]="","",LANÇAMENTO[[#This Row],[PREVISÃO ENTREGA OBRA]]-$E$1))</f>
        <v>ENTREGUE</v>
      </c>
      <c r="U214" s="3" t="s">
        <v>129</v>
      </c>
      <c r="V214" s="3"/>
    </row>
    <row r="215" spans="1:22" x14ac:dyDescent="0.25">
      <c r="A215" s="4">
        <v>45877</v>
      </c>
      <c r="B215" s="2" t="s">
        <v>1707</v>
      </c>
      <c r="C215" s="123" t="s">
        <v>551</v>
      </c>
      <c r="D215" s="2" t="s">
        <v>104</v>
      </c>
      <c r="E215" s="2" t="s">
        <v>2082</v>
      </c>
      <c r="F215" s="3">
        <v>4</v>
      </c>
      <c r="G215" s="3" t="s">
        <v>65</v>
      </c>
      <c r="H215" s="5" t="s">
        <v>2083</v>
      </c>
      <c r="I215" s="136" t="s">
        <v>1516</v>
      </c>
      <c r="J215" s="2" t="s">
        <v>2082</v>
      </c>
      <c r="K215" s="6">
        <v>25.3</v>
      </c>
      <c r="L215" s="6">
        <f>LANÇAMENTO[[#This Row],[VALOR UNITARIO]]*LANÇAMENTO[[#This Row],[QTDADE]]</f>
        <v>101.2</v>
      </c>
      <c r="M215" s="4">
        <v>45877</v>
      </c>
      <c r="N215" s="33" t="str">
        <f>TEXT(LANÇAMENTO[[#This Row],[DATA PEDIDO]],"MMM")&amp;"-"&amp;TEXT(M215,"AAAA")</f>
        <v>ago-2025</v>
      </c>
      <c r="O215" s="5" t="s">
        <v>1715</v>
      </c>
      <c r="P215" s="5" t="s">
        <v>30</v>
      </c>
      <c r="Q215" s="3" t="s">
        <v>12</v>
      </c>
      <c r="R215" s="3">
        <v>0</v>
      </c>
      <c r="S215" s="4">
        <f>IF(LANÇAMENTO[[#This Row],[DATA PEDIDO]]="","",LANÇAMENTO[[#This Row],[DATA PEDIDO]]+LANÇAMENTO[[#This Row],[PRAZO]])</f>
        <v>45877</v>
      </c>
      <c r="T215" s="8" t="str">
        <f>IF(LANÇAMENTO[[#This Row],[OBRA COM MATERIAL]]="OK","ENTREGUE",IF(LANÇAMENTO[[#This Row],[PRAZO]]="","",LANÇAMENTO[[#This Row],[PREVISÃO ENTREGA OBRA]]-$E$1))</f>
        <v>ENTREGUE</v>
      </c>
      <c r="U215" s="3" t="s">
        <v>129</v>
      </c>
      <c r="V215" s="3"/>
    </row>
    <row r="216" spans="1:22" x14ac:dyDescent="0.25">
      <c r="A216" s="4">
        <v>45877</v>
      </c>
      <c r="B216" s="2" t="s">
        <v>1707</v>
      </c>
      <c r="C216" s="123" t="s">
        <v>551</v>
      </c>
      <c r="D216" s="2" t="s">
        <v>104</v>
      </c>
      <c r="E216" s="2" t="s">
        <v>1814</v>
      </c>
      <c r="F216" s="3">
        <v>1</v>
      </c>
      <c r="G216" s="3" t="s">
        <v>65</v>
      </c>
      <c r="H216" s="5" t="s">
        <v>2083</v>
      </c>
      <c r="I216" s="136" t="s">
        <v>1516</v>
      </c>
      <c r="J216" s="2" t="s">
        <v>1814</v>
      </c>
      <c r="K216" s="6">
        <v>80</v>
      </c>
      <c r="L216" s="6">
        <f>LANÇAMENTO[[#This Row],[VALOR UNITARIO]]*LANÇAMENTO[[#This Row],[QTDADE]]</f>
        <v>80</v>
      </c>
      <c r="M216" s="4">
        <v>45877</v>
      </c>
      <c r="N216" s="33" t="str">
        <f>TEXT(LANÇAMENTO[[#This Row],[DATA PEDIDO]],"MMM")&amp;"-"&amp;TEXT(M216,"AAAA")</f>
        <v>ago-2025</v>
      </c>
      <c r="O216" s="5" t="s">
        <v>1715</v>
      </c>
      <c r="P216" s="5" t="s">
        <v>30</v>
      </c>
      <c r="Q216" s="3" t="s">
        <v>12</v>
      </c>
      <c r="R216" s="3">
        <v>0</v>
      </c>
      <c r="S216" s="4">
        <f>IF(LANÇAMENTO[[#This Row],[DATA PEDIDO]]="","",LANÇAMENTO[[#This Row],[DATA PEDIDO]]+LANÇAMENTO[[#This Row],[PRAZO]])</f>
        <v>45877</v>
      </c>
      <c r="T216" s="8" t="str">
        <f>IF(LANÇAMENTO[[#This Row],[OBRA COM MATERIAL]]="OK","ENTREGUE",IF(LANÇAMENTO[[#This Row],[PRAZO]]="","",LANÇAMENTO[[#This Row],[PREVISÃO ENTREGA OBRA]]-$E$1))</f>
        <v>ENTREGUE</v>
      </c>
      <c r="U216" s="3" t="s">
        <v>129</v>
      </c>
      <c r="V216" s="3"/>
    </row>
    <row r="217" spans="1:22" x14ac:dyDescent="0.25">
      <c r="A217" s="4">
        <v>45877</v>
      </c>
      <c r="B217" s="2" t="s">
        <v>1780</v>
      </c>
      <c r="C217" s="123" t="s">
        <v>1234</v>
      </c>
      <c r="D217" s="2" t="s">
        <v>104</v>
      </c>
      <c r="E217" s="2" t="s">
        <v>1763</v>
      </c>
      <c r="F217" s="3">
        <v>3</v>
      </c>
      <c r="G217" s="3" t="s">
        <v>65</v>
      </c>
      <c r="H217" s="5" t="s">
        <v>2084</v>
      </c>
      <c r="I217" s="136" t="s">
        <v>2013</v>
      </c>
      <c r="J217" s="2" t="s">
        <v>1763</v>
      </c>
      <c r="K217" s="6">
        <v>350</v>
      </c>
      <c r="L217" s="6">
        <f>LANÇAMENTO[[#This Row],[VALOR UNITARIO]]*LANÇAMENTO[[#This Row],[QTDADE]]</f>
        <v>1050</v>
      </c>
      <c r="M217" s="4">
        <v>45877</v>
      </c>
      <c r="N217" s="33" t="str">
        <f>TEXT(LANÇAMENTO[[#This Row],[DATA PEDIDO]],"MMM")&amp;"-"&amp;TEXT(M217,"AAAA")</f>
        <v>ago-2025</v>
      </c>
      <c r="O217" s="5" t="s">
        <v>1692</v>
      </c>
      <c r="P217" s="5" t="s">
        <v>192</v>
      </c>
      <c r="Q217" s="3" t="s">
        <v>12</v>
      </c>
      <c r="R217" s="3">
        <v>0</v>
      </c>
      <c r="S217" s="4">
        <f>IF(LANÇAMENTO[[#This Row],[DATA PEDIDO]]="","",LANÇAMENTO[[#This Row],[DATA PEDIDO]]+LANÇAMENTO[[#This Row],[PRAZO]])</f>
        <v>45877</v>
      </c>
      <c r="T217" s="8" t="str">
        <f>IF(LANÇAMENTO[[#This Row],[OBRA COM MATERIAL]]="OK","ENTREGUE",IF(LANÇAMENTO[[#This Row],[PRAZO]]="","",LANÇAMENTO[[#This Row],[PREVISÃO ENTREGA OBRA]]-$E$1))</f>
        <v>ENTREGUE</v>
      </c>
      <c r="U217" s="3" t="s">
        <v>129</v>
      </c>
      <c r="V217" s="3"/>
    </row>
    <row r="218" spans="1:22" x14ac:dyDescent="0.25">
      <c r="A218" s="4">
        <v>45877</v>
      </c>
      <c r="B218" s="2" t="s">
        <v>1707</v>
      </c>
      <c r="C218" s="123" t="s">
        <v>551</v>
      </c>
      <c r="D218" s="2" t="s">
        <v>104</v>
      </c>
      <c r="E218" s="2" t="s">
        <v>2085</v>
      </c>
      <c r="F218" s="3">
        <v>12</v>
      </c>
      <c r="G218" s="3" t="s">
        <v>111</v>
      </c>
      <c r="H218" s="5" t="s">
        <v>2086</v>
      </c>
      <c r="I218" s="136" t="s">
        <v>198</v>
      </c>
      <c r="J218" s="2" t="s">
        <v>2085</v>
      </c>
      <c r="K218" s="6">
        <v>73.62</v>
      </c>
      <c r="L218" s="6">
        <f>LANÇAMENTO[[#This Row],[VALOR UNITARIO]]*LANÇAMENTO[[#This Row],[QTDADE]]</f>
        <v>883.44</v>
      </c>
      <c r="M218" s="4">
        <v>45877</v>
      </c>
      <c r="N218" s="33" t="str">
        <f>TEXT(LANÇAMENTO[[#This Row],[DATA PEDIDO]],"MMM")&amp;"-"&amp;TEXT(M218,"AAAA")</f>
        <v>ago-2025</v>
      </c>
      <c r="O218" s="5" t="s">
        <v>1715</v>
      </c>
      <c r="P218" s="5" t="s">
        <v>30</v>
      </c>
      <c r="Q218" s="3" t="s">
        <v>12</v>
      </c>
      <c r="R218" s="3">
        <v>3</v>
      </c>
      <c r="S218" s="4">
        <f>IF(LANÇAMENTO[[#This Row],[DATA PEDIDO]]="","",LANÇAMENTO[[#This Row],[DATA PEDIDO]]+LANÇAMENTO[[#This Row],[PRAZO]])</f>
        <v>45880</v>
      </c>
      <c r="T218" s="8" t="str">
        <f>IF(LANÇAMENTO[[#This Row],[OBRA COM MATERIAL]]="OK","ENTREGUE",IF(LANÇAMENTO[[#This Row],[PRAZO]]="","",LANÇAMENTO[[#This Row],[PREVISÃO ENTREGA OBRA]]-$E$1))</f>
        <v>ENTREGUE</v>
      </c>
      <c r="U218" s="3" t="s">
        <v>129</v>
      </c>
      <c r="V218" s="3"/>
    </row>
    <row r="219" spans="1:22" x14ac:dyDescent="0.25">
      <c r="A219" s="4">
        <v>45877</v>
      </c>
      <c r="B219" s="2" t="s">
        <v>1707</v>
      </c>
      <c r="C219" s="123" t="s">
        <v>551</v>
      </c>
      <c r="D219" s="2" t="s">
        <v>104</v>
      </c>
      <c r="E219" s="2" t="s">
        <v>1815</v>
      </c>
      <c r="F219" s="3">
        <v>2</v>
      </c>
      <c r="G219" s="3" t="s">
        <v>140</v>
      </c>
      <c r="H219" s="5" t="s">
        <v>2087</v>
      </c>
      <c r="I219" s="136" t="s">
        <v>1510</v>
      </c>
      <c r="J219" s="2" t="s">
        <v>1815</v>
      </c>
      <c r="K219" s="6">
        <v>269.89999999999998</v>
      </c>
      <c r="L219" s="6">
        <f>LANÇAMENTO[[#This Row],[VALOR UNITARIO]]*LANÇAMENTO[[#This Row],[QTDADE]]</f>
        <v>539.79999999999995</v>
      </c>
      <c r="M219" s="4">
        <v>45877</v>
      </c>
      <c r="N219" s="33" t="str">
        <f>TEXT(LANÇAMENTO[[#This Row],[DATA PEDIDO]],"MMM")&amp;"-"&amp;TEXT(M219,"AAAA")</f>
        <v>ago-2025</v>
      </c>
      <c r="O219" s="5" t="s">
        <v>1778</v>
      </c>
      <c r="P219" s="5" t="s">
        <v>30</v>
      </c>
      <c r="Q219" s="3" t="s">
        <v>12</v>
      </c>
      <c r="R219" s="3">
        <v>0</v>
      </c>
      <c r="S219" s="4">
        <f>IF(LANÇAMENTO[[#This Row],[DATA PEDIDO]]="","",LANÇAMENTO[[#This Row],[DATA PEDIDO]]+LANÇAMENTO[[#This Row],[PRAZO]])</f>
        <v>45877</v>
      </c>
      <c r="T219" s="8" t="str">
        <f>IF(LANÇAMENTO[[#This Row],[OBRA COM MATERIAL]]="OK","ENTREGUE",IF(LANÇAMENTO[[#This Row],[PRAZO]]="","",LANÇAMENTO[[#This Row],[PREVISÃO ENTREGA OBRA]]-$E$1))</f>
        <v>ENTREGUE</v>
      </c>
      <c r="U219" s="3" t="s">
        <v>129</v>
      </c>
      <c r="V219" s="3"/>
    </row>
    <row r="220" spans="1:22" x14ac:dyDescent="0.25">
      <c r="A220" s="4">
        <v>45877</v>
      </c>
      <c r="B220" s="2" t="s">
        <v>1707</v>
      </c>
      <c r="C220" s="123" t="s">
        <v>551</v>
      </c>
      <c r="D220" s="2" t="s">
        <v>104</v>
      </c>
      <c r="E220" s="2" t="s">
        <v>1822</v>
      </c>
      <c r="F220" s="3">
        <v>12</v>
      </c>
      <c r="G220" s="3" t="s">
        <v>114</v>
      </c>
      <c r="H220" s="5" t="s">
        <v>2087</v>
      </c>
      <c r="I220" s="136" t="s">
        <v>1510</v>
      </c>
      <c r="J220" s="2" t="s">
        <v>1822</v>
      </c>
      <c r="K220" s="6">
        <v>42.75</v>
      </c>
      <c r="L220" s="6">
        <f>LANÇAMENTO[[#This Row],[VALOR UNITARIO]]*LANÇAMENTO[[#This Row],[QTDADE]]</f>
        <v>513</v>
      </c>
      <c r="M220" s="4">
        <v>45877</v>
      </c>
      <c r="N220" s="33" t="str">
        <f>TEXT(LANÇAMENTO[[#This Row],[DATA PEDIDO]],"MMM")&amp;"-"&amp;TEXT(M220,"AAAA")</f>
        <v>ago-2025</v>
      </c>
      <c r="O220" s="5" t="s">
        <v>1778</v>
      </c>
      <c r="P220" s="5" t="s">
        <v>30</v>
      </c>
      <c r="Q220" s="3" t="s">
        <v>12</v>
      </c>
      <c r="R220" s="3">
        <v>0</v>
      </c>
      <c r="S220" s="4">
        <f>IF(LANÇAMENTO[[#This Row],[DATA PEDIDO]]="","",LANÇAMENTO[[#This Row],[DATA PEDIDO]]+LANÇAMENTO[[#This Row],[PRAZO]])</f>
        <v>45877</v>
      </c>
      <c r="T220" s="8" t="str">
        <f>IF(LANÇAMENTO[[#This Row],[OBRA COM MATERIAL]]="OK","ENTREGUE",IF(LANÇAMENTO[[#This Row],[PRAZO]]="","",LANÇAMENTO[[#This Row],[PREVISÃO ENTREGA OBRA]]-$E$1))</f>
        <v>ENTREGUE</v>
      </c>
      <c r="U220" s="3" t="s">
        <v>129</v>
      </c>
      <c r="V220" s="3"/>
    </row>
    <row r="221" spans="1:22" x14ac:dyDescent="0.25">
      <c r="A221" s="4">
        <v>45877</v>
      </c>
      <c r="B221" s="2" t="s">
        <v>1699</v>
      </c>
      <c r="C221" s="123" t="s">
        <v>551</v>
      </c>
      <c r="D221" s="2" t="s">
        <v>104</v>
      </c>
      <c r="E221" s="2" t="s">
        <v>2088</v>
      </c>
      <c r="F221" s="3">
        <v>4</v>
      </c>
      <c r="G221" s="3" t="s">
        <v>141</v>
      </c>
      <c r="H221" s="5" t="s">
        <v>2089</v>
      </c>
      <c r="I221" s="136" t="s">
        <v>1824</v>
      </c>
      <c r="J221" s="2" t="s">
        <v>2088</v>
      </c>
      <c r="K221" s="6">
        <v>253.4</v>
      </c>
      <c r="L221" s="6">
        <f>LANÇAMENTO[[#This Row],[VALOR UNITARIO]]*LANÇAMENTO[[#This Row],[QTDADE]]</f>
        <v>1013.6</v>
      </c>
      <c r="M221" s="4">
        <v>45877</v>
      </c>
      <c r="N221" s="33" t="str">
        <f>TEXT(LANÇAMENTO[[#This Row],[DATA PEDIDO]],"MMM")&amp;"-"&amp;TEXT(M221,"AAAA")</f>
        <v>ago-2025</v>
      </c>
      <c r="O221" s="5" t="s">
        <v>1967</v>
      </c>
      <c r="P221" s="5" t="s">
        <v>30</v>
      </c>
      <c r="Q221" s="3" t="s">
        <v>12</v>
      </c>
      <c r="R221" s="3">
        <v>3</v>
      </c>
      <c r="S221" s="4">
        <f>IF(LANÇAMENTO[[#This Row],[DATA PEDIDO]]="","",LANÇAMENTO[[#This Row],[DATA PEDIDO]]+LANÇAMENTO[[#This Row],[PRAZO]])</f>
        <v>45880</v>
      </c>
      <c r="T221" s="8" t="str">
        <f>IF(LANÇAMENTO[[#This Row],[OBRA COM MATERIAL]]="OK","ENTREGUE",IF(LANÇAMENTO[[#This Row],[PRAZO]]="","",LANÇAMENTO[[#This Row],[PREVISÃO ENTREGA OBRA]]-$E$1))</f>
        <v>ENTREGUE</v>
      </c>
      <c r="U221" s="3" t="s">
        <v>129</v>
      </c>
      <c r="V221" s="3"/>
    </row>
    <row r="222" spans="1:22" x14ac:dyDescent="0.25">
      <c r="A222" s="4">
        <v>45877</v>
      </c>
      <c r="B222" s="2" t="s">
        <v>1802</v>
      </c>
      <c r="C222" s="123" t="s">
        <v>1234</v>
      </c>
      <c r="D222" s="2" t="s">
        <v>27</v>
      </c>
      <c r="E222" s="2" t="s">
        <v>1690</v>
      </c>
      <c r="F222" s="3">
        <v>1</v>
      </c>
      <c r="G222" s="3" t="s">
        <v>65</v>
      </c>
      <c r="H222" s="5" t="s">
        <v>2090</v>
      </c>
      <c r="I222" s="136" t="s">
        <v>1033</v>
      </c>
      <c r="J222" s="2" t="s">
        <v>1690</v>
      </c>
      <c r="K222" s="6">
        <v>440</v>
      </c>
      <c r="L222" s="6">
        <f>LANÇAMENTO[[#This Row],[VALOR UNITARIO]]*LANÇAMENTO[[#This Row],[QTDADE]]</f>
        <v>440</v>
      </c>
      <c r="M222" s="4">
        <v>45877</v>
      </c>
      <c r="N222" s="33" t="str">
        <f>TEXT(LANÇAMENTO[[#This Row],[DATA PEDIDO]],"MMM")&amp;"-"&amp;TEXT(M222,"AAAA")</f>
        <v>ago-2025</v>
      </c>
      <c r="O222" s="5" t="s">
        <v>1823</v>
      </c>
      <c r="P222" s="5" t="s">
        <v>30</v>
      </c>
      <c r="Q222" s="3" t="s">
        <v>12</v>
      </c>
      <c r="R222" s="3">
        <v>3</v>
      </c>
      <c r="S222" s="4">
        <f>IF(LANÇAMENTO[[#This Row],[DATA PEDIDO]]="","",LANÇAMENTO[[#This Row],[DATA PEDIDO]]+LANÇAMENTO[[#This Row],[PRAZO]])</f>
        <v>45880</v>
      </c>
      <c r="T222" s="8" t="str">
        <f>IF(LANÇAMENTO[[#This Row],[OBRA COM MATERIAL]]="OK","ENTREGUE",IF(LANÇAMENTO[[#This Row],[PRAZO]]="","",LANÇAMENTO[[#This Row],[PREVISÃO ENTREGA OBRA]]-$E$1))</f>
        <v>ENTREGUE</v>
      </c>
      <c r="U222" s="3" t="s">
        <v>129</v>
      </c>
      <c r="V222" s="3"/>
    </row>
    <row r="223" spans="1:22" x14ac:dyDescent="0.25">
      <c r="A223" s="4">
        <v>45877</v>
      </c>
      <c r="B223" s="2" t="s">
        <v>1780</v>
      </c>
      <c r="C223" s="123" t="s">
        <v>1234</v>
      </c>
      <c r="D223" s="2" t="s">
        <v>11</v>
      </c>
      <c r="E223" s="2" t="s">
        <v>2091</v>
      </c>
      <c r="F223" s="3">
        <v>2</v>
      </c>
      <c r="G223" s="3" t="s">
        <v>65</v>
      </c>
      <c r="H223" s="5" t="s">
        <v>2101</v>
      </c>
      <c r="I223" s="136" t="s">
        <v>151</v>
      </c>
      <c r="J223" s="2" t="s">
        <v>2091</v>
      </c>
      <c r="K223" s="6">
        <v>440</v>
      </c>
      <c r="L223" s="6">
        <f>LANÇAMENTO[[#This Row],[VALOR UNITARIO]]*LANÇAMENTO[[#This Row],[QTDADE]]</f>
        <v>880</v>
      </c>
      <c r="M223" s="4">
        <v>45877</v>
      </c>
      <c r="N223" s="33" t="str">
        <f>TEXT(LANÇAMENTO[[#This Row],[DATA PEDIDO]],"MMM")&amp;"-"&amp;TEXT(M223,"AAAA")</f>
        <v>ago-2025</v>
      </c>
      <c r="O223" s="5" t="s">
        <v>2102</v>
      </c>
      <c r="P223" s="5" t="s">
        <v>30</v>
      </c>
      <c r="Q223" s="3" t="s">
        <v>12</v>
      </c>
      <c r="R223" s="3">
        <v>3</v>
      </c>
      <c r="S223" s="4">
        <f>IF(LANÇAMENTO[[#This Row],[DATA PEDIDO]]="","",LANÇAMENTO[[#This Row],[DATA PEDIDO]]+LANÇAMENTO[[#This Row],[PRAZO]])</f>
        <v>45880</v>
      </c>
      <c r="T223" s="8" t="str">
        <f>IF(LANÇAMENTO[[#This Row],[OBRA COM MATERIAL]]="OK","ENTREGUE",IF(LANÇAMENTO[[#This Row],[PRAZO]]="","",LANÇAMENTO[[#This Row],[PREVISÃO ENTREGA OBRA]]-$E$1))</f>
        <v>ENTREGUE</v>
      </c>
      <c r="U223" s="3" t="s">
        <v>129</v>
      </c>
      <c r="V223" s="3"/>
    </row>
    <row r="224" spans="1:22" x14ac:dyDescent="0.25">
      <c r="A224" s="4">
        <v>45877</v>
      </c>
      <c r="B224" s="2" t="s">
        <v>1780</v>
      </c>
      <c r="C224" s="123" t="s">
        <v>1234</v>
      </c>
      <c r="D224" s="2" t="s">
        <v>11</v>
      </c>
      <c r="E224" s="2" t="s">
        <v>2092</v>
      </c>
      <c r="F224" s="3">
        <v>2</v>
      </c>
      <c r="G224" s="3" t="s">
        <v>65</v>
      </c>
      <c r="H224" s="5" t="s">
        <v>2101</v>
      </c>
      <c r="I224" s="136" t="s">
        <v>151</v>
      </c>
      <c r="J224" s="2" t="s">
        <v>2092</v>
      </c>
      <c r="K224" s="6">
        <v>240</v>
      </c>
      <c r="L224" s="6">
        <f>LANÇAMENTO[[#This Row],[VALOR UNITARIO]]*LANÇAMENTO[[#This Row],[QTDADE]]</f>
        <v>480</v>
      </c>
      <c r="M224" s="4">
        <v>45877</v>
      </c>
      <c r="N224" s="33" t="str">
        <f>TEXT(LANÇAMENTO[[#This Row],[DATA PEDIDO]],"MMM")&amp;"-"&amp;TEXT(M224,"AAAA")</f>
        <v>ago-2025</v>
      </c>
      <c r="O224" s="5" t="s">
        <v>2102</v>
      </c>
      <c r="P224" s="5" t="s">
        <v>30</v>
      </c>
      <c r="Q224" s="3" t="s">
        <v>12</v>
      </c>
      <c r="R224" s="3">
        <v>3</v>
      </c>
      <c r="S224" s="4">
        <f>IF(LANÇAMENTO[[#This Row],[DATA PEDIDO]]="","",LANÇAMENTO[[#This Row],[DATA PEDIDO]]+LANÇAMENTO[[#This Row],[PRAZO]])</f>
        <v>45880</v>
      </c>
      <c r="T224" s="8" t="str">
        <f>IF(LANÇAMENTO[[#This Row],[OBRA COM MATERIAL]]="OK","ENTREGUE",IF(LANÇAMENTO[[#This Row],[PRAZO]]="","",LANÇAMENTO[[#This Row],[PREVISÃO ENTREGA OBRA]]-$E$1))</f>
        <v>ENTREGUE</v>
      </c>
      <c r="U224" s="3" t="s">
        <v>129</v>
      </c>
      <c r="V224" s="3"/>
    </row>
    <row r="225" spans="1:22" x14ac:dyDescent="0.25">
      <c r="A225" s="4">
        <v>45877</v>
      </c>
      <c r="B225" s="2" t="s">
        <v>1780</v>
      </c>
      <c r="C225" s="123" t="s">
        <v>1234</v>
      </c>
      <c r="D225" s="2" t="s">
        <v>11</v>
      </c>
      <c r="E225" s="2" t="s">
        <v>2093</v>
      </c>
      <c r="F225" s="3">
        <v>1</v>
      </c>
      <c r="G225" s="3" t="s">
        <v>65</v>
      </c>
      <c r="H225" s="5" t="s">
        <v>2101</v>
      </c>
      <c r="I225" s="136" t="s">
        <v>151</v>
      </c>
      <c r="J225" s="2" t="s">
        <v>2093</v>
      </c>
      <c r="K225" s="6">
        <v>240</v>
      </c>
      <c r="L225" s="6">
        <f>LANÇAMENTO[[#This Row],[VALOR UNITARIO]]*LANÇAMENTO[[#This Row],[QTDADE]]</f>
        <v>240</v>
      </c>
      <c r="M225" s="4">
        <v>45877</v>
      </c>
      <c r="N225" s="33" t="str">
        <f>TEXT(LANÇAMENTO[[#This Row],[DATA PEDIDO]],"MMM")&amp;"-"&amp;TEXT(M225,"AAAA")</f>
        <v>ago-2025</v>
      </c>
      <c r="O225" s="5" t="s">
        <v>2102</v>
      </c>
      <c r="P225" s="5" t="s">
        <v>30</v>
      </c>
      <c r="Q225" s="3" t="s">
        <v>12</v>
      </c>
      <c r="R225" s="3">
        <v>3</v>
      </c>
      <c r="S225" s="4">
        <f>IF(LANÇAMENTO[[#This Row],[DATA PEDIDO]]="","",LANÇAMENTO[[#This Row],[DATA PEDIDO]]+LANÇAMENTO[[#This Row],[PRAZO]])</f>
        <v>45880</v>
      </c>
      <c r="T225" s="8" t="str">
        <f>IF(LANÇAMENTO[[#This Row],[OBRA COM MATERIAL]]="OK","ENTREGUE",IF(LANÇAMENTO[[#This Row],[PRAZO]]="","",LANÇAMENTO[[#This Row],[PREVISÃO ENTREGA OBRA]]-$E$1))</f>
        <v>ENTREGUE</v>
      </c>
      <c r="U225" s="3" t="s">
        <v>129</v>
      </c>
      <c r="V225" s="3"/>
    </row>
    <row r="226" spans="1:22" x14ac:dyDescent="0.25">
      <c r="A226" s="4">
        <v>45877</v>
      </c>
      <c r="B226" s="2" t="s">
        <v>1780</v>
      </c>
      <c r="C226" s="123" t="s">
        <v>1234</v>
      </c>
      <c r="D226" s="2" t="s">
        <v>11</v>
      </c>
      <c r="E226" s="2" t="s">
        <v>2094</v>
      </c>
      <c r="F226" s="3">
        <v>1</v>
      </c>
      <c r="G226" s="3" t="s">
        <v>65</v>
      </c>
      <c r="H226" s="5" t="s">
        <v>2101</v>
      </c>
      <c r="I226" s="136" t="s">
        <v>151</v>
      </c>
      <c r="J226" s="2" t="s">
        <v>2094</v>
      </c>
      <c r="K226" s="6">
        <v>84</v>
      </c>
      <c r="L226" s="6">
        <f>LANÇAMENTO[[#This Row],[VALOR UNITARIO]]*LANÇAMENTO[[#This Row],[QTDADE]]</f>
        <v>84</v>
      </c>
      <c r="M226" s="4">
        <v>45877</v>
      </c>
      <c r="N226" s="33" t="str">
        <f>TEXT(LANÇAMENTO[[#This Row],[DATA PEDIDO]],"MMM")&amp;"-"&amp;TEXT(M226,"AAAA")</f>
        <v>ago-2025</v>
      </c>
      <c r="O226" s="5" t="s">
        <v>2102</v>
      </c>
      <c r="P226" s="5" t="s">
        <v>30</v>
      </c>
      <c r="Q226" s="3" t="s">
        <v>12</v>
      </c>
      <c r="R226" s="3">
        <v>3</v>
      </c>
      <c r="S226" s="4">
        <f>IF(LANÇAMENTO[[#This Row],[DATA PEDIDO]]="","",LANÇAMENTO[[#This Row],[DATA PEDIDO]]+LANÇAMENTO[[#This Row],[PRAZO]])</f>
        <v>45880</v>
      </c>
      <c r="T226" s="8" t="str">
        <f>IF(LANÇAMENTO[[#This Row],[OBRA COM MATERIAL]]="OK","ENTREGUE",IF(LANÇAMENTO[[#This Row],[PRAZO]]="","",LANÇAMENTO[[#This Row],[PREVISÃO ENTREGA OBRA]]-$E$1))</f>
        <v>ENTREGUE</v>
      </c>
      <c r="U226" s="3" t="s">
        <v>129</v>
      </c>
      <c r="V226" s="3"/>
    </row>
    <row r="227" spans="1:22" x14ac:dyDescent="0.25">
      <c r="A227" s="4">
        <v>45877</v>
      </c>
      <c r="B227" s="2" t="s">
        <v>1780</v>
      </c>
      <c r="C227" s="123" t="s">
        <v>1234</v>
      </c>
      <c r="D227" s="2" t="s">
        <v>11</v>
      </c>
      <c r="E227" s="2" t="s">
        <v>2095</v>
      </c>
      <c r="F227" s="3">
        <v>1</v>
      </c>
      <c r="G227" s="3" t="s">
        <v>65</v>
      </c>
      <c r="H227" s="5" t="s">
        <v>2101</v>
      </c>
      <c r="I227" s="136" t="s">
        <v>151</v>
      </c>
      <c r="J227" s="2" t="s">
        <v>2095</v>
      </c>
      <c r="K227" s="6">
        <v>84</v>
      </c>
      <c r="L227" s="6">
        <f>LANÇAMENTO[[#This Row],[VALOR UNITARIO]]*LANÇAMENTO[[#This Row],[QTDADE]]</f>
        <v>84</v>
      </c>
      <c r="M227" s="4">
        <v>45877</v>
      </c>
      <c r="N227" s="33" t="str">
        <f>TEXT(LANÇAMENTO[[#This Row],[DATA PEDIDO]],"MMM")&amp;"-"&amp;TEXT(M227,"AAAA")</f>
        <v>ago-2025</v>
      </c>
      <c r="O227" s="5" t="s">
        <v>2102</v>
      </c>
      <c r="P227" s="5" t="s">
        <v>30</v>
      </c>
      <c r="Q227" s="3" t="s">
        <v>12</v>
      </c>
      <c r="R227" s="3">
        <v>3</v>
      </c>
      <c r="S227" s="4">
        <f>IF(LANÇAMENTO[[#This Row],[DATA PEDIDO]]="","",LANÇAMENTO[[#This Row],[DATA PEDIDO]]+LANÇAMENTO[[#This Row],[PRAZO]])</f>
        <v>45880</v>
      </c>
      <c r="T227" s="8" t="str">
        <f>IF(LANÇAMENTO[[#This Row],[OBRA COM MATERIAL]]="OK","ENTREGUE",IF(LANÇAMENTO[[#This Row],[PRAZO]]="","",LANÇAMENTO[[#This Row],[PREVISÃO ENTREGA OBRA]]-$E$1))</f>
        <v>ENTREGUE</v>
      </c>
      <c r="U227" s="3" t="s">
        <v>129</v>
      </c>
      <c r="V227" s="3"/>
    </row>
    <row r="228" spans="1:22" x14ac:dyDescent="0.25">
      <c r="A228" s="4">
        <v>45877</v>
      </c>
      <c r="B228" s="2" t="s">
        <v>1780</v>
      </c>
      <c r="C228" s="123" t="s">
        <v>1234</v>
      </c>
      <c r="D228" s="2" t="s">
        <v>11</v>
      </c>
      <c r="E228" s="2" t="s">
        <v>2096</v>
      </c>
      <c r="F228" s="3">
        <v>1</v>
      </c>
      <c r="G228" s="3" t="s">
        <v>65</v>
      </c>
      <c r="H228" s="5" t="s">
        <v>2101</v>
      </c>
      <c r="I228" s="136" t="s">
        <v>151</v>
      </c>
      <c r="J228" s="2" t="s">
        <v>2096</v>
      </c>
      <c r="K228" s="6">
        <v>84</v>
      </c>
      <c r="L228" s="6">
        <f>LANÇAMENTO[[#This Row],[VALOR UNITARIO]]*LANÇAMENTO[[#This Row],[QTDADE]]</f>
        <v>84</v>
      </c>
      <c r="M228" s="4">
        <v>45877</v>
      </c>
      <c r="N228" s="33" t="str">
        <f>TEXT(LANÇAMENTO[[#This Row],[DATA PEDIDO]],"MMM")&amp;"-"&amp;TEXT(M228,"AAAA")</f>
        <v>ago-2025</v>
      </c>
      <c r="O228" s="5" t="s">
        <v>2102</v>
      </c>
      <c r="P228" s="5" t="s">
        <v>30</v>
      </c>
      <c r="Q228" s="3" t="s">
        <v>12</v>
      </c>
      <c r="R228" s="3">
        <v>3</v>
      </c>
      <c r="S228" s="4">
        <f>IF(LANÇAMENTO[[#This Row],[DATA PEDIDO]]="","",LANÇAMENTO[[#This Row],[DATA PEDIDO]]+LANÇAMENTO[[#This Row],[PRAZO]])</f>
        <v>45880</v>
      </c>
      <c r="T228" s="8" t="str">
        <f>IF(LANÇAMENTO[[#This Row],[OBRA COM MATERIAL]]="OK","ENTREGUE",IF(LANÇAMENTO[[#This Row],[PRAZO]]="","",LANÇAMENTO[[#This Row],[PREVISÃO ENTREGA OBRA]]-$E$1))</f>
        <v>ENTREGUE</v>
      </c>
      <c r="U228" s="3" t="s">
        <v>129</v>
      </c>
      <c r="V228" s="3"/>
    </row>
    <row r="229" spans="1:22" x14ac:dyDescent="0.25">
      <c r="A229" s="4">
        <v>45877</v>
      </c>
      <c r="B229" s="2" t="s">
        <v>1780</v>
      </c>
      <c r="C229" s="123" t="s">
        <v>1234</v>
      </c>
      <c r="D229" s="2" t="s">
        <v>11</v>
      </c>
      <c r="E229" s="2" t="s">
        <v>2097</v>
      </c>
      <c r="F229" s="3">
        <v>10</v>
      </c>
      <c r="G229" s="3" t="s">
        <v>65</v>
      </c>
      <c r="H229" s="5" t="s">
        <v>2101</v>
      </c>
      <c r="I229" s="136" t="s">
        <v>151</v>
      </c>
      <c r="J229" s="2" t="s">
        <v>2097</v>
      </c>
      <c r="K229" s="6">
        <v>4.4000000000000004</v>
      </c>
      <c r="L229" s="6">
        <f>LANÇAMENTO[[#This Row],[VALOR UNITARIO]]*LANÇAMENTO[[#This Row],[QTDADE]]</f>
        <v>44</v>
      </c>
      <c r="M229" s="4">
        <v>45877</v>
      </c>
      <c r="N229" s="33" t="str">
        <f>TEXT(LANÇAMENTO[[#This Row],[DATA PEDIDO]],"MMM")&amp;"-"&amp;TEXT(M229,"AAAA")</f>
        <v>ago-2025</v>
      </c>
      <c r="O229" s="5" t="s">
        <v>2102</v>
      </c>
      <c r="P229" s="5" t="s">
        <v>30</v>
      </c>
      <c r="Q229" s="3" t="s">
        <v>12</v>
      </c>
      <c r="R229" s="3">
        <v>3</v>
      </c>
      <c r="S229" s="4">
        <f>IF(LANÇAMENTO[[#This Row],[DATA PEDIDO]]="","",LANÇAMENTO[[#This Row],[DATA PEDIDO]]+LANÇAMENTO[[#This Row],[PRAZO]])</f>
        <v>45880</v>
      </c>
      <c r="T229" s="8" t="str">
        <f>IF(LANÇAMENTO[[#This Row],[OBRA COM MATERIAL]]="OK","ENTREGUE",IF(LANÇAMENTO[[#This Row],[PRAZO]]="","",LANÇAMENTO[[#This Row],[PREVISÃO ENTREGA OBRA]]-$E$1))</f>
        <v>ENTREGUE</v>
      </c>
      <c r="U229" s="3" t="s">
        <v>129</v>
      </c>
      <c r="V229" s="3"/>
    </row>
    <row r="230" spans="1:22" x14ac:dyDescent="0.25">
      <c r="A230" s="4">
        <v>45877</v>
      </c>
      <c r="B230" s="2" t="s">
        <v>1780</v>
      </c>
      <c r="C230" s="123" t="s">
        <v>1234</v>
      </c>
      <c r="D230" s="2" t="s">
        <v>11</v>
      </c>
      <c r="E230" s="2" t="s">
        <v>2098</v>
      </c>
      <c r="F230" s="3">
        <v>6</v>
      </c>
      <c r="G230" s="3" t="s">
        <v>65</v>
      </c>
      <c r="H230" s="5" t="s">
        <v>2101</v>
      </c>
      <c r="I230" s="136" t="s">
        <v>151</v>
      </c>
      <c r="J230" s="2" t="s">
        <v>2098</v>
      </c>
      <c r="K230" s="6">
        <v>6.5</v>
      </c>
      <c r="L230" s="6">
        <f>LANÇAMENTO[[#This Row],[VALOR UNITARIO]]*LANÇAMENTO[[#This Row],[QTDADE]]</f>
        <v>39</v>
      </c>
      <c r="M230" s="4">
        <v>45877</v>
      </c>
      <c r="N230" s="33" t="str">
        <f>TEXT(LANÇAMENTO[[#This Row],[DATA PEDIDO]],"MMM")&amp;"-"&amp;TEXT(M230,"AAAA")</f>
        <v>ago-2025</v>
      </c>
      <c r="O230" s="5" t="s">
        <v>2102</v>
      </c>
      <c r="P230" s="5" t="s">
        <v>30</v>
      </c>
      <c r="Q230" s="3" t="s">
        <v>12</v>
      </c>
      <c r="R230" s="3">
        <v>3</v>
      </c>
      <c r="S230" s="4">
        <f>IF(LANÇAMENTO[[#This Row],[DATA PEDIDO]]="","",LANÇAMENTO[[#This Row],[DATA PEDIDO]]+LANÇAMENTO[[#This Row],[PRAZO]])</f>
        <v>45880</v>
      </c>
      <c r="T230" s="8" t="str">
        <f>IF(LANÇAMENTO[[#This Row],[OBRA COM MATERIAL]]="OK","ENTREGUE",IF(LANÇAMENTO[[#This Row],[PRAZO]]="","",LANÇAMENTO[[#This Row],[PREVISÃO ENTREGA OBRA]]-$E$1))</f>
        <v>ENTREGUE</v>
      </c>
      <c r="U230" s="3" t="s">
        <v>129</v>
      </c>
      <c r="V230" s="3"/>
    </row>
    <row r="231" spans="1:22" x14ac:dyDescent="0.25">
      <c r="A231" s="4">
        <v>45877</v>
      </c>
      <c r="B231" s="2" t="s">
        <v>1780</v>
      </c>
      <c r="C231" s="123" t="s">
        <v>1234</v>
      </c>
      <c r="D231" s="2" t="s">
        <v>11</v>
      </c>
      <c r="E231" s="2" t="s">
        <v>2099</v>
      </c>
      <c r="F231" s="3">
        <v>2</v>
      </c>
      <c r="G231" s="3" t="s">
        <v>65</v>
      </c>
      <c r="H231" s="5" t="s">
        <v>2101</v>
      </c>
      <c r="I231" s="136" t="s">
        <v>151</v>
      </c>
      <c r="J231" s="2" t="s">
        <v>2099</v>
      </c>
      <c r="K231" s="6">
        <v>59</v>
      </c>
      <c r="L231" s="6">
        <f>LANÇAMENTO[[#This Row],[VALOR UNITARIO]]*LANÇAMENTO[[#This Row],[QTDADE]]</f>
        <v>118</v>
      </c>
      <c r="M231" s="4">
        <v>45877</v>
      </c>
      <c r="N231" s="33" t="str">
        <f>TEXT(LANÇAMENTO[[#This Row],[DATA PEDIDO]],"MMM")&amp;"-"&amp;TEXT(M231,"AAAA")</f>
        <v>ago-2025</v>
      </c>
      <c r="O231" s="5" t="s">
        <v>2102</v>
      </c>
      <c r="P231" s="5" t="s">
        <v>30</v>
      </c>
      <c r="Q231" s="3" t="s">
        <v>12</v>
      </c>
      <c r="R231" s="3">
        <v>3</v>
      </c>
      <c r="S231" s="4">
        <f>IF(LANÇAMENTO[[#This Row],[DATA PEDIDO]]="","",LANÇAMENTO[[#This Row],[DATA PEDIDO]]+LANÇAMENTO[[#This Row],[PRAZO]])</f>
        <v>45880</v>
      </c>
      <c r="T231" s="8" t="str">
        <f>IF(LANÇAMENTO[[#This Row],[OBRA COM MATERIAL]]="OK","ENTREGUE",IF(LANÇAMENTO[[#This Row],[PRAZO]]="","",LANÇAMENTO[[#This Row],[PREVISÃO ENTREGA OBRA]]-$E$1))</f>
        <v>ENTREGUE</v>
      </c>
      <c r="U231" s="3" t="s">
        <v>129</v>
      </c>
      <c r="V231" s="3"/>
    </row>
    <row r="232" spans="1:22" x14ac:dyDescent="0.25">
      <c r="A232" s="4">
        <v>45877</v>
      </c>
      <c r="B232" s="2" t="s">
        <v>1780</v>
      </c>
      <c r="C232" s="123" t="s">
        <v>1234</v>
      </c>
      <c r="D232" s="2" t="s">
        <v>11</v>
      </c>
      <c r="E232" s="2" t="s">
        <v>2100</v>
      </c>
      <c r="F232" s="3">
        <v>1</v>
      </c>
      <c r="G232" s="3" t="s">
        <v>65</v>
      </c>
      <c r="H232" s="5" t="s">
        <v>2101</v>
      </c>
      <c r="I232" s="136" t="s">
        <v>151</v>
      </c>
      <c r="J232" s="2" t="s">
        <v>2100</v>
      </c>
      <c r="K232" s="6">
        <v>89</v>
      </c>
      <c r="L232" s="6">
        <f>LANÇAMENTO[[#This Row],[VALOR UNITARIO]]*LANÇAMENTO[[#This Row],[QTDADE]]</f>
        <v>89</v>
      </c>
      <c r="M232" s="4">
        <v>45877</v>
      </c>
      <c r="N232" s="33" t="str">
        <f>TEXT(LANÇAMENTO[[#This Row],[DATA PEDIDO]],"MMM")&amp;"-"&amp;TEXT(M232,"AAAA")</f>
        <v>ago-2025</v>
      </c>
      <c r="O232" s="5" t="s">
        <v>2102</v>
      </c>
      <c r="P232" s="5" t="s">
        <v>30</v>
      </c>
      <c r="Q232" s="3" t="s">
        <v>12</v>
      </c>
      <c r="R232" s="3">
        <v>3</v>
      </c>
      <c r="S232" s="4">
        <f>IF(LANÇAMENTO[[#This Row],[DATA PEDIDO]]="","",LANÇAMENTO[[#This Row],[DATA PEDIDO]]+LANÇAMENTO[[#This Row],[PRAZO]])</f>
        <v>45880</v>
      </c>
      <c r="T232" s="8" t="str">
        <f>IF(LANÇAMENTO[[#This Row],[OBRA COM MATERIAL]]="OK","ENTREGUE",IF(LANÇAMENTO[[#This Row],[PRAZO]]="","",LANÇAMENTO[[#This Row],[PREVISÃO ENTREGA OBRA]]-$E$1))</f>
        <v>ENTREGUE</v>
      </c>
      <c r="U232" s="3" t="s">
        <v>129</v>
      </c>
      <c r="V232" s="3"/>
    </row>
    <row r="233" spans="1:22" x14ac:dyDescent="0.25">
      <c r="A233" s="4">
        <v>45877</v>
      </c>
      <c r="B233" s="2" t="s">
        <v>1780</v>
      </c>
      <c r="C233" s="123" t="s">
        <v>1234</v>
      </c>
      <c r="D233" s="2" t="s">
        <v>104</v>
      </c>
      <c r="E233" s="2" t="s">
        <v>2103</v>
      </c>
      <c r="F233" s="3">
        <v>36</v>
      </c>
      <c r="G233" s="3" t="s">
        <v>65</v>
      </c>
      <c r="H233" s="5" t="s">
        <v>2106</v>
      </c>
      <c r="I233" s="136" t="s">
        <v>238</v>
      </c>
      <c r="J233" s="2" t="s">
        <v>2103</v>
      </c>
      <c r="K233" s="6">
        <v>7.82</v>
      </c>
      <c r="L233" s="6">
        <f>LANÇAMENTO[[#This Row],[VALOR UNITARIO]]*LANÇAMENTO[[#This Row],[QTDADE]]</f>
        <v>281.52</v>
      </c>
      <c r="M233" s="4">
        <v>45877</v>
      </c>
      <c r="N233" s="33" t="str">
        <f>TEXT(LANÇAMENTO[[#This Row],[DATA PEDIDO]],"MMM")&amp;"-"&amp;TEXT(M233,"AAAA")</f>
        <v>ago-2025</v>
      </c>
      <c r="O233" s="5" t="s">
        <v>1836</v>
      </c>
      <c r="P233" s="5" t="s">
        <v>30</v>
      </c>
      <c r="Q233" s="3" t="s">
        <v>12</v>
      </c>
      <c r="R233" s="3">
        <v>4</v>
      </c>
      <c r="S233" s="4">
        <f>IF(LANÇAMENTO[[#This Row],[DATA PEDIDO]]="","",LANÇAMENTO[[#This Row],[DATA PEDIDO]]+LANÇAMENTO[[#This Row],[PRAZO]])</f>
        <v>45881</v>
      </c>
      <c r="T233" s="8" t="str">
        <f>IF(LANÇAMENTO[[#This Row],[OBRA COM MATERIAL]]="OK","ENTREGUE",IF(LANÇAMENTO[[#This Row],[PRAZO]]="","",LANÇAMENTO[[#This Row],[PREVISÃO ENTREGA OBRA]]-$E$1))</f>
        <v>ENTREGUE</v>
      </c>
      <c r="U233" s="3" t="s">
        <v>129</v>
      </c>
      <c r="V233" s="3"/>
    </row>
    <row r="234" spans="1:22" x14ac:dyDescent="0.25">
      <c r="A234" s="4">
        <v>45877</v>
      </c>
      <c r="B234" s="2" t="s">
        <v>1780</v>
      </c>
      <c r="C234" s="123" t="s">
        <v>1234</v>
      </c>
      <c r="D234" s="2" t="s">
        <v>104</v>
      </c>
      <c r="E234" s="2" t="s">
        <v>2104</v>
      </c>
      <c r="F234" s="3">
        <v>366</v>
      </c>
      <c r="G234" s="3" t="s">
        <v>65</v>
      </c>
      <c r="H234" s="5" t="s">
        <v>2106</v>
      </c>
      <c r="I234" s="136" t="s">
        <v>238</v>
      </c>
      <c r="J234" s="2" t="s">
        <v>2104</v>
      </c>
      <c r="K234" s="6">
        <v>7.81</v>
      </c>
      <c r="L234" s="6">
        <f>LANÇAMENTO[[#This Row],[VALOR UNITARIO]]*LANÇAMENTO[[#This Row],[QTDADE]]</f>
        <v>2858.46</v>
      </c>
      <c r="M234" s="4">
        <v>45877</v>
      </c>
      <c r="N234" s="33" t="str">
        <f>TEXT(LANÇAMENTO[[#This Row],[DATA PEDIDO]],"MMM")&amp;"-"&amp;TEXT(M234,"AAAA")</f>
        <v>ago-2025</v>
      </c>
      <c r="O234" s="5" t="s">
        <v>1836</v>
      </c>
      <c r="P234" s="5" t="s">
        <v>30</v>
      </c>
      <c r="Q234" s="3" t="s">
        <v>12</v>
      </c>
      <c r="R234" s="3">
        <v>4</v>
      </c>
      <c r="S234" s="4">
        <f>IF(LANÇAMENTO[[#This Row],[DATA PEDIDO]]="","",LANÇAMENTO[[#This Row],[DATA PEDIDO]]+LANÇAMENTO[[#This Row],[PRAZO]])</f>
        <v>45881</v>
      </c>
      <c r="T234" s="8" t="str">
        <f>IF(LANÇAMENTO[[#This Row],[OBRA COM MATERIAL]]="OK","ENTREGUE",IF(LANÇAMENTO[[#This Row],[PRAZO]]="","",LANÇAMENTO[[#This Row],[PREVISÃO ENTREGA OBRA]]-$E$1))</f>
        <v>ENTREGUE</v>
      </c>
      <c r="U234" s="3" t="s">
        <v>129</v>
      </c>
      <c r="V234" s="3"/>
    </row>
    <row r="235" spans="1:22" x14ac:dyDescent="0.25">
      <c r="A235" s="4">
        <v>45877</v>
      </c>
      <c r="B235" s="2" t="s">
        <v>1780</v>
      </c>
      <c r="C235" s="123" t="s">
        <v>1234</v>
      </c>
      <c r="D235" s="2" t="s">
        <v>104</v>
      </c>
      <c r="E235" s="2" t="s">
        <v>2105</v>
      </c>
      <c r="F235" s="3">
        <v>54</v>
      </c>
      <c r="G235" s="3" t="s">
        <v>65</v>
      </c>
      <c r="H235" s="5" t="s">
        <v>2106</v>
      </c>
      <c r="I235" s="136" t="s">
        <v>238</v>
      </c>
      <c r="J235" s="2" t="s">
        <v>2105</v>
      </c>
      <c r="K235" s="6">
        <v>7.15</v>
      </c>
      <c r="L235" s="6">
        <f>LANÇAMENTO[[#This Row],[VALOR UNITARIO]]*LANÇAMENTO[[#This Row],[QTDADE]]</f>
        <v>386.1</v>
      </c>
      <c r="M235" s="4">
        <v>45877</v>
      </c>
      <c r="N235" s="33" t="str">
        <f>TEXT(LANÇAMENTO[[#This Row],[DATA PEDIDO]],"MMM")&amp;"-"&amp;TEXT(M235,"AAAA")</f>
        <v>ago-2025</v>
      </c>
      <c r="O235" s="5" t="s">
        <v>1836</v>
      </c>
      <c r="P235" s="5" t="s">
        <v>30</v>
      </c>
      <c r="Q235" s="3" t="s">
        <v>12</v>
      </c>
      <c r="R235" s="3">
        <v>4</v>
      </c>
      <c r="S235" s="4">
        <f>IF(LANÇAMENTO[[#This Row],[DATA PEDIDO]]="","",LANÇAMENTO[[#This Row],[DATA PEDIDO]]+LANÇAMENTO[[#This Row],[PRAZO]])</f>
        <v>45881</v>
      </c>
      <c r="T235" s="8" t="str">
        <f>IF(LANÇAMENTO[[#This Row],[OBRA COM MATERIAL]]="OK","ENTREGUE",IF(LANÇAMENTO[[#This Row],[PRAZO]]="","",LANÇAMENTO[[#This Row],[PREVISÃO ENTREGA OBRA]]-$E$1))</f>
        <v>ENTREGUE</v>
      </c>
      <c r="U235" s="3" t="s">
        <v>129</v>
      </c>
      <c r="V235" s="3"/>
    </row>
    <row r="236" spans="1:22" x14ac:dyDescent="0.25">
      <c r="A236" s="4">
        <v>45877</v>
      </c>
      <c r="B236" s="2" t="s">
        <v>1780</v>
      </c>
      <c r="C236" s="123" t="s">
        <v>1234</v>
      </c>
      <c r="D236" s="2" t="s">
        <v>104</v>
      </c>
      <c r="E236" s="2" t="s">
        <v>2151</v>
      </c>
      <c r="F236" s="3">
        <v>3</v>
      </c>
      <c r="G236" s="3" t="s">
        <v>65</v>
      </c>
      <c r="H236" s="5" t="s">
        <v>2106</v>
      </c>
      <c r="I236" s="136" t="s">
        <v>238</v>
      </c>
      <c r="J236" s="2" t="s">
        <v>2151</v>
      </c>
      <c r="K236" s="6">
        <v>8.19</v>
      </c>
      <c r="L236" s="6">
        <f>LANÇAMENTO[[#This Row],[VALOR UNITARIO]]*LANÇAMENTO[[#This Row],[QTDADE]]</f>
        <v>24.57</v>
      </c>
      <c r="M236" s="4">
        <v>45877</v>
      </c>
      <c r="N236" s="33" t="str">
        <f>TEXT(LANÇAMENTO[[#This Row],[DATA PEDIDO]],"MMM")&amp;"-"&amp;TEXT(M236,"AAAA")</f>
        <v>ago-2025</v>
      </c>
      <c r="O236" s="5" t="s">
        <v>1836</v>
      </c>
      <c r="P236" s="5" t="s">
        <v>30</v>
      </c>
      <c r="Q236" s="3" t="s">
        <v>12</v>
      </c>
      <c r="R236" s="3">
        <v>0</v>
      </c>
      <c r="S236" s="4">
        <f>IF(LANÇAMENTO[[#This Row],[DATA PEDIDO]]="","",LANÇAMENTO[[#This Row],[DATA PEDIDO]]+LANÇAMENTO[[#This Row],[PRAZO]])</f>
        <v>45877</v>
      </c>
      <c r="T236" s="8" t="str">
        <f>IF(LANÇAMENTO[[#This Row],[OBRA COM MATERIAL]]="OK","ENTREGUE",IF(LANÇAMENTO[[#This Row],[PRAZO]]="","",LANÇAMENTO[[#This Row],[PREVISÃO ENTREGA OBRA]]-$E$1))</f>
        <v>ENTREGUE</v>
      </c>
      <c r="U236" s="3" t="s">
        <v>129</v>
      </c>
      <c r="V236" s="3"/>
    </row>
    <row r="237" spans="1:22" x14ac:dyDescent="0.25">
      <c r="A237" s="4">
        <v>45877</v>
      </c>
      <c r="B237" s="2" t="s">
        <v>1772</v>
      </c>
      <c r="C237" s="123" t="s">
        <v>1234</v>
      </c>
      <c r="D237" s="2" t="s">
        <v>104</v>
      </c>
      <c r="E237" s="2" t="s">
        <v>2107</v>
      </c>
      <c r="F237" s="3">
        <v>4</v>
      </c>
      <c r="G237" s="3" t="s">
        <v>65</v>
      </c>
      <c r="H237" s="5" t="s">
        <v>2109</v>
      </c>
      <c r="I237" s="136" t="s">
        <v>230</v>
      </c>
      <c r="J237" s="2" t="s">
        <v>2107</v>
      </c>
      <c r="K237" s="6">
        <v>13.56</v>
      </c>
      <c r="L237" s="6">
        <f>LANÇAMENTO[[#This Row],[VALOR UNITARIO]]*LANÇAMENTO[[#This Row],[QTDADE]]</f>
        <v>54.24</v>
      </c>
      <c r="M237" s="4">
        <v>45877</v>
      </c>
      <c r="N237" s="33" t="str">
        <f>TEXT(LANÇAMENTO[[#This Row],[DATA PEDIDO]],"MMM")&amp;"-"&amp;TEXT(M237,"AAAA")</f>
        <v>ago-2025</v>
      </c>
      <c r="O237" s="5" t="s">
        <v>2110</v>
      </c>
      <c r="P237" s="5" t="s">
        <v>30</v>
      </c>
      <c r="Q237" s="3" t="s">
        <v>12</v>
      </c>
      <c r="R237" s="3">
        <v>0</v>
      </c>
      <c r="S237" s="4">
        <f>IF(LANÇAMENTO[[#This Row],[DATA PEDIDO]]="","",LANÇAMENTO[[#This Row],[DATA PEDIDO]]+LANÇAMENTO[[#This Row],[PRAZO]])</f>
        <v>45877</v>
      </c>
      <c r="T237" s="8" t="str">
        <f>IF(LANÇAMENTO[[#This Row],[OBRA COM MATERIAL]]="OK","ENTREGUE",IF(LANÇAMENTO[[#This Row],[PRAZO]]="","",LANÇAMENTO[[#This Row],[PREVISÃO ENTREGA OBRA]]-$E$1))</f>
        <v>ENTREGUE</v>
      </c>
      <c r="U237" s="3" t="s">
        <v>129</v>
      </c>
      <c r="V237" s="3"/>
    </row>
    <row r="238" spans="1:22" x14ac:dyDescent="0.25">
      <c r="A238" s="4">
        <v>45877</v>
      </c>
      <c r="B238" s="2" t="s">
        <v>1772</v>
      </c>
      <c r="C238" s="123" t="s">
        <v>1234</v>
      </c>
      <c r="D238" s="2" t="s">
        <v>104</v>
      </c>
      <c r="E238" s="2" t="s">
        <v>2108</v>
      </c>
      <c r="F238" s="3">
        <v>200</v>
      </c>
      <c r="G238" s="3" t="s">
        <v>65</v>
      </c>
      <c r="H238" s="5" t="s">
        <v>2109</v>
      </c>
      <c r="I238" s="136" t="s">
        <v>230</v>
      </c>
      <c r="J238" s="2" t="s">
        <v>2108</v>
      </c>
      <c r="K238" s="6">
        <v>1.52</v>
      </c>
      <c r="L238" s="6">
        <f>LANÇAMENTO[[#This Row],[VALOR UNITARIO]]*LANÇAMENTO[[#This Row],[QTDADE]]</f>
        <v>304</v>
      </c>
      <c r="M238" s="4">
        <v>45877</v>
      </c>
      <c r="N238" s="33" t="str">
        <f>TEXT(LANÇAMENTO[[#This Row],[DATA PEDIDO]],"MMM")&amp;"-"&amp;TEXT(M238,"AAAA")</f>
        <v>ago-2025</v>
      </c>
      <c r="O238" s="5" t="s">
        <v>2110</v>
      </c>
      <c r="P238" s="5" t="s">
        <v>30</v>
      </c>
      <c r="Q238" s="3" t="s">
        <v>12</v>
      </c>
      <c r="R238" s="3">
        <v>0</v>
      </c>
      <c r="S238" s="4">
        <f>IF(LANÇAMENTO[[#This Row],[DATA PEDIDO]]="","",LANÇAMENTO[[#This Row],[DATA PEDIDO]]+LANÇAMENTO[[#This Row],[PRAZO]])</f>
        <v>45877</v>
      </c>
      <c r="T238" s="8" t="str">
        <f>IF(LANÇAMENTO[[#This Row],[OBRA COM MATERIAL]]="OK","ENTREGUE",IF(LANÇAMENTO[[#This Row],[PRAZO]]="","",LANÇAMENTO[[#This Row],[PREVISÃO ENTREGA OBRA]]-$E$1))</f>
        <v>ENTREGUE</v>
      </c>
      <c r="U238" s="3" t="s">
        <v>129</v>
      </c>
      <c r="V238" s="3"/>
    </row>
    <row r="239" spans="1:22" x14ac:dyDescent="0.25">
      <c r="A239" s="4">
        <v>45880</v>
      </c>
      <c r="B239" s="2" t="s">
        <v>1699</v>
      </c>
      <c r="C239" s="123" t="s">
        <v>551</v>
      </c>
      <c r="D239" s="2" t="s">
        <v>27</v>
      </c>
      <c r="E239" s="2" t="s">
        <v>2111</v>
      </c>
      <c r="F239" s="3">
        <v>8</v>
      </c>
      <c r="G239" s="3" t="s">
        <v>65</v>
      </c>
      <c r="H239" s="5" t="s">
        <v>2115</v>
      </c>
      <c r="I239" s="136" t="s">
        <v>1395</v>
      </c>
      <c r="J239" s="2" t="s">
        <v>2111</v>
      </c>
      <c r="K239" s="6">
        <v>3.45</v>
      </c>
      <c r="L239" s="6">
        <f>LANÇAMENTO[[#This Row],[VALOR UNITARIO]]*LANÇAMENTO[[#This Row],[QTDADE]]</f>
        <v>27.6</v>
      </c>
      <c r="M239" s="4">
        <v>45880</v>
      </c>
      <c r="N239" s="33" t="str">
        <f>TEXT(LANÇAMENTO[[#This Row],[DATA PEDIDO]],"MMM")&amp;"-"&amp;TEXT(M239,"AAAA")</f>
        <v>ago-2025</v>
      </c>
      <c r="O239" s="5" t="s">
        <v>1715</v>
      </c>
      <c r="P239" s="5" t="s">
        <v>30</v>
      </c>
      <c r="Q239" s="3" t="s">
        <v>12</v>
      </c>
      <c r="R239" s="3">
        <v>0</v>
      </c>
      <c r="S239" s="4">
        <f>IF(LANÇAMENTO[[#This Row],[DATA PEDIDO]]="","",LANÇAMENTO[[#This Row],[DATA PEDIDO]]+LANÇAMENTO[[#This Row],[PRAZO]])</f>
        <v>45880</v>
      </c>
      <c r="T239" s="8" t="str">
        <f>IF(LANÇAMENTO[[#This Row],[OBRA COM MATERIAL]]="OK","ENTREGUE",IF(LANÇAMENTO[[#This Row],[PRAZO]]="","",LANÇAMENTO[[#This Row],[PREVISÃO ENTREGA OBRA]]-$E$1))</f>
        <v>ENTREGUE</v>
      </c>
      <c r="U239" s="3" t="s">
        <v>129</v>
      </c>
      <c r="V239" s="3"/>
    </row>
    <row r="240" spans="1:22" x14ac:dyDescent="0.25">
      <c r="A240" s="4">
        <v>45880</v>
      </c>
      <c r="B240" s="2" t="s">
        <v>1699</v>
      </c>
      <c r="C240" s="123" t="s">
        <v>551</v>
      </c>
      <c r="D240" s="2" t="s">
        <v>27</v>
      </c>
      <c r="E240" s="2" t="s">
        <v>2112</v>
      </c>
      <c r="F240" s="3">
        <v>40</v>
      </c>
      <c r="G240" s="3" t="s">
        <v>65</v>
      </c>
      <c r="H240" s="5" t="s">
        <v>2115</v>
      </c>
      <c r="I240" s="136" t="s">
        <v>1395</v>
      </c>
      <c r="J240" s="2" t="s">
        <v>2112</v>
      </c>
      <c r="K240" s="6">
        <v>13.8</v>
      </c>
      <c r="L240" s="6">
        <f>LANÇAMENTO[[#This Row],[VALOR UNITARIO]]*LANÇAMENTO[[#This Row],[QTDADE]]</f>
        <v>552</v>
      </c>
      <c r="M240" s="4">
        <v>45880</v>
      </c>
      <c r="N240" s="33" t="str">
        <f>TEXT(LANÇAMENTO[[#This Row],[DATA PEDIDO]],"MMM")&amp;"-"&amp;TEXT(M240,"AAAA")</f>
        <v>ago-2025</v>
      </c>
      <c r="O240" s="5" t="s">
        <v>1715</v>
      </c>
      <c r="P240" s="5" t="s">
        <v>30</v>
      </c>
      <c r="Q240" s="3" t="s">
        <v>12</v>
      </c>
      <c r="R240" s="3">
        <v>0</v>
      </c>
      <c r="S240" s="4">
        <f>IF(LANÇAMENTO[[#This Row],[DATA PEDIDO]]="","",LANÇAMENTO[[#This Row],[DATA PEDIDO]]+LANÇAMENTO[[#This Row],[PRAZO]])</f>
        <v>45880</v>
      </c>
      <c r="T240" s="8" t="str">
        <f>IF(LANÇAMENTO[[#This Row],[OBRA COM MATERIAL]]="OK","ENTREGUE",IF(LANÇAMENTO[[#This Row],[PRAZO]]="","",LANÇAMENTO[[#This Row],[PREVISÃO ENTREGA OBRA]]-$E$1))</f>
        <v>ENTREGUE</v>
      </c>
      <c r="U240" s="3" t="s">
        <v>129</v>
      </c>
      <c r="V240" s="3"/>
    </row>
    <row r="241" spans="1:22" x14ac:dyDescent="0.25">
      <c r="A241" s="4">
        <v>45880</v>
      </c>
      <c r="B241" s="2" t="s">
        <v>1699</v>
      </c>
      <c r="C241" s="123" t="s">
        <v>551</v>
      </c>
      <c r="D241" s="2" t="s">
        <v>27</v>
      </c>
      <c r="E241" s="2" t="s">
        <v>2113</v>
      </c>
      <c r="F241" s="3">
        <v>8</v>
      </c>
      <c r="G241" s="3" t="s">
        <v>65</v>
      </c>
      <c r="H241" s="5" t="s">
        <v>2115</v>
      </c>
      <c r="I241" s="136" t="s">
        <v>1395</v>
      </c>
      <c r="J241" s="2" t="s">
        <v>2113</v>
      </c>
      <c r="K241" s="6">
        <v>29.9</v>
      </c>
      <c r="L241" s="6">
        <f>LANÇAMENTO[[#This Row],[VALOR UNITARIO]]*LANÇAMENTO[[#This Row],[QTDADE]]</f>
        <v>239.2</v>
      </c>
      <c r="M241" s="4">
        <v>45880</v>
      </c>
      <c r="N241" s="33" t="str">
        <f>TEXT(LANÇAMENTO[[#This Row],[DATA PEDIDO]],"MMM")&amp;"-"&amp;TEXT(M241,"AAAA")</f>
        <v>ago-2025</v>
      </c>
      <c r="O241" s="5" t="s">
        <v>1715</v>
      </c>
      <c r="P241" s="5" t="s">
        <v>30</v>
      </c>
      <c r="Q241" s="3" t="s">
        <v>12</v>
      </c>
      <c r="R241" s="3">
        <v>0</v>
      </c>
      <c r="S241" s="4">
        <f>IF(LANÇAMENTO[[#This Row],[DATA PEDIDO]]="","",LANÇAMENTO[[#This Row],[DATA PEDIDO]]+LANÇAMENTO[[#This Row],[PRAZO]])</f>
        <v>45880</v>
      </c>
      <c r="T241" s="8" t="str">
        <f>IF(LANÇAMENTO[[#This Row],[OBRA COM MATERIAL]]="OK","ENTREGUE",IF(LANÇAMENTO[[#This Row],[PRAZO]]="","",LANÇAMENTO[[#This Row],[PREVISÃO ENTREGA OBRA]]-$E$1))</f>
        <v>ENTREGUE</v>
      </c>
      <c r="U241" s="3" t="s">
        <v>129</v>
      </c>
      <c r="V241" s="3"/>
    </row>
    <row r="242" spans="1:22" x14ac:dyDescent="0.25">
      <c r="A242" s="4">
        <v>45880</v>
      </c>
      <c r="B242" s="2" t="s">
        <v>1699</v>
      </c>
      <c r="C242" s="123" t="s">
        <v>551</v>
      </c>
      <c r="D242" s="2" t="s">
        <v>27</v>
      </c>
      <c r="E242" s="2" t="s">
        <v>2114</v>
      </c>
      <c r="F242" s="3">
        <v>4</v>
      </c>
      <c r="G242" s="3" t="s">
        <v>65</v>
      </c>
      <c r="H242" s="5" t="s">
        <v>2115</v>
      </c>
      <c r="I242" s="136" t="s">
        <v>1395</v>
      </c>
      <c r="J242" s="2" t="s">
        <v>2114</v>
      </c>
      <c r="K242" s="6">
        <v>3.45</v>
      </c>
      <c r="L242" s="6">
        <f>LANÇAMENTO[[#This Row],[VALOR UNITARIO]]*LANÇAMENTO[[#This Row],[QTDADE]]</f>
        <v>13.8</v>
      </c>
      <c r="M242" s="4">
        <v>45880</v>
      </c>
      <c r="N242" s="33" t="str">
        <f>TEXT(LANÇAMENTO[[#This Row],[DATA PEDIDO]],"MMM")&amp;"-"&amp;TEXT(M242,"AAAA")</f>
        <v>ago-2025</v>
      </c>
      <c r="O242" s="5" t="s">
        <v>1715</v>
      </c>
      <c r="P242" s="5" t="s">
        <v>30</v>
      </c>
      <c r="Q242" s="3" t="s">
        <v>12</v>
      </c>
      <c r="R242" s="3">
        <v>0</v>
      </c>
      <c r="S242" s="4">
        <f>IF(LANÇAMENTO[[#This Row],[DATA PEDIDO]]="","",LANÇAMENTO[[#This Row],[DATA PEDIDO]]+LANÇAMENTO[[#This Row],[PRAZO]])</f>
        <v>45880</v>
      </c>
      <c r="T242" s="8" t="str">
        <f>IF(LANÇAMENTO[[#This Row],[OBRA COM MATERIAL]]="OK","ENTREGUE",IF(LANÇAMENTO[[#This Row],[PRAZO]]="","",LANÇAMENTO[[#This Row],[PREVISÃO ENTREGA OBRA]]-$E$1))</f>
        <v>ENTREGUE</v>
      </c>
      <c r="U242" s="3" t="s">
        <v>129</v>
      </c>
      <c r="V242" s="3"/>
    </row>
    <row r="243" spans="1:22" x14ac:dyDescent="0.25">
      <c r="A243" s="4">
        <v>45880</v>
      </c>
      <c r="B243" s="2" t="s">
        <v>1699</v>
      </c>
      <c r="C243" s="123" t="s">
        <v>551</v>
      </c>
      <c r="D243" s="2" t="s">
        <v>27</v>
      </c>
      <c r="E243" s="2" t="s">
        <v>2082</v>
      </c>
      <c r="F243" s="3">
        <v>8</v>
      </c>
      <c r="G243" s="3" t="s">
        <v>65</v>
      </c>
      <c r="H243" s="5" t="s">
        <v>2115</v>
      </c>
      <c r="I243" s="136" t="s">
        <v>1395</v>
      </c>
      <c r="J243" s="2" t="s">
        <v>2082</v>
      </c>
      <c r="K243" s="6">
        <v>25.3</v>
      </c>
      <c r="L243" s="6">
        <f>LANÇAMENTO[[#This Row],[VALOR UNITARIO]]*LANÇAMENTO[[#This Row],[QTDADE]]</f>
        <v>202.4</v>
      </c>
      <c r="M243" s="4">
        <v>45880</v>
      </c>
      <c r="N243" s="33" t="str">
        <f>TEXT(LANÇAMENTO[[#This Row],[DATA PEDIDO]],"MMM")&amp;"-"&amp;TEXT(M243,"AAAA")</f>
        <v>ago-2025</v>
      </c>
      <c r="O243" s="5" t="s">
        <v>1715</v>
      </c>
      <c r="P243" s="5" t="s">
        <v>30</v>
      </c>
      <c r="Q243" s="3" t="s">
        <v>12</v>
      </c>
      <c r="R243" s="3">
        <v>0</v>
      </c>
      <c r="S243" s="4">
        <f>IF(LANÇAMENTO[[#This Row],[DATA PEDIDO]]="","",LANÇAMENTO[[#This Row],[DATA PEDIDO]]+LANÇAMENTO[[#This Row],[PRAZO]])</f>
        <v>45880</v>
      </c>
      <c r="T243" s="8" t="str">
        <f>IF(LANÇAMENTO[[#This Row],[OBRA COM MATERIAL]]="OK","ENTREGUE",IF(LANÇAMENTO[[#This Row],[PRAZO]]="","",LANÇAMENTO[[#This Row],[PREVISÃO ENTREGA OBRA]]-$E$1))</f>
        <v>ENTREGUE</v>
      </c>
      <c r="U243" s="3" t="s">
        <v>129</v>
      </c>
      <c r="V243" s="3"/>
    </row>
    <row r="244" spans="1:22" x14ac:dyDescent="0.25">
      <c r="A244" s="4">
        <v>45880</v>
      </c>
      <c r="B244" s="2" t="s">
        <v>1699</v>
      </c>
      <c r="C244" s="123" t="s">
        <v>551</v>
      </c>
      <c r="D244" s="2" t="s">
        <v>27</v>
      </c>
      <c r="E244" s="2" t="s">
        <v>2081</v>
      </c>
      <c r="F244" s="3">
        <v>10</v>
      </c>
      <c r="G244" s="3" t="s">
        <v>65</v>
      </c>
      <c r="H244" s="5" t="s">
        <v>2115</v>
      </c>
      <c r="I244" s="136" t="s">
        <v>1395</v>
      </c>
      <c r="J244" s="2" t="s">
        <v>2081</v>
      </c>
      <c r="K244" s="6">
        <v>20.7</v>
      </c>
      <c r="L244" s="6">
        <f>LANÇAMENTO[[#This Row],[VALOR UNITARIO]]*LANÇAMENTO[[#This Row],[QTDADE]]</f>
        <v>207</v>
      </c>
      <c r="M244" s="4">
        <v>45880</v>
      </c>
      <c r="N244" s="33" t="str">
        <f>TEXT(LANÇAMENTO[[#This Row],[DATA PEDIDO]],"MMM")&amp;"-"&amp;TEXT(M244,"AAAA")</f>
        <v>ago-2025</v>
      </c>
      <c r="O244" s="5" t="s">
        <v>1715</v>
      </c>
      <c r="P244" s="5" t="s">
        <v>30</v>
      </c>
      <c r="Q244" s="3" t="s">
        <v>12</v>
      </c>
      <c r="R244" s="3">
        <v>0</v>
      </c>
      <c r="S244" s="4">
        <f>IF(LANÇAMENTO[[#This Row],[DATA PEDIDO]]="","",LANÇAMENTO[[#This Row],[DATA PEDIDO]]+LANÇAMENTO[[#This Row],[PRAZO]])</f>
        <v>45880</v>
      </c>
      <c r="T244" s="8" t="str">
        <f>IF(LANÇAMENTO[[#This Row],[OBRA COM MATERIAL]]="OK","ENTREGUE",IF(LANÇAMENTO[[#This Row],[PRAZO]]="","",LANÇAMENTO[[#This Row],[PREVISÃO ENTREGA OBRA]]-$E$1))</f>
        <v>ENTREGUE</v>
      </c>
      <c r="U244" s="3" t="s">
        <v>129</v>
      </c>
      <c r="V244" s="3"/>
    </row>
    <row r="245" spans="1:22" x14ac:dyDescent="0.25">
      <c r="A245" s="4">
        <v>45880</v>
      </c>
      <c r="B245" s="2" t="s">
        <v>1699</v>
      </c>
      <c r="C245" s="123" t="s">
        <v>551</v>
      </c>
      <c r="D245" s="2" t="s">
        <v>27</v>
      </c>
      <c r="E245" s="2" t="s">
        <v>1814</v>
      </c>
      <c r="F245" s="3">
        <v>1</v>
      </c>
      <c r="G245" s="3" t="s">
        <v>65</v>
      </c>
      <c r="H245" s="5" t="s">
        <v>2115</v>
      </c>
      <c r="I245" s="136" t="s">
        <v>1395</v>
      </c>
      <c r="J245" s="2" t="s">
        <v>1814</v>
      </c>
      <c r="K245" s="6">
        <v>80</v>
      </c>
      <c r="L245" s="6">
        <f>LANÇAMENTO[[#This Row],[VALOR UNITARIO]]*LANÇAMENTO[[#This Row],[QTDADE]]</f>
        <v>80</v>
      </c>
      <c r="M245" s="4">
        <v>45880</v>
      </c>
      <c r="N245" s="33" t="str">
        <f>TEXT(LANÇAMENTO[[#This Row],[DATA PEDIDO]],"MMM")&amp;"-"&amp;TEXT(M245,"AAAA")</f>
        <v>ago-2025</v>
      </c>
      <c r="O245" s="5" t="s">
        <v>1715</v>
      </c>
      <c r="P245" s="5" t="s">
        <v>30</v>
      </c>
      <c r="Q245" s="3" t="s">
        <v>12</v>
      </c>
      <c r="R245" s="3">
        <v>0</v>
      </c>
      <c r="S245" s="4">
        <f>IF(LANÇAMENTO[[#This Row],[DATA PEDIDO]]="","",LANÇAMENTO[[#This Row],[DATA PEDIDO]]+LANÇAMENTO[[#This Row],[PRAZO]])</f>
        <v>45880</v>
      </c>
      <c r="T245" s="8" t="str">
        <f>IF(LANÇAMENTO[[#This Row],[OBRA COM MATERIAL]]="OK","ENTREGUE",IF(LANÇAMENTO[[#This Row],[PRAZO]]="","",LANÇAMENTO[[#This Row],[PREVISÃO ENTREGA OBRA]]-$E$1))</f>
        <v>ENTREGUE</v>
      </c>
      <c r="U245" s="3" t="s">
        <v>129</v>
      </c>
      <c r="V245" s="3"/>
    </row>
    <row r="246" spans="1:22" x14ac:dyDescent="0.25">
      <c r="A246" s="4">
        <v>45880</v>
      </c>
      <c r="B246" s="2" t="s">
        <v>1802</v>
      </c>
      <c r="C246" s="123" t="s">
        <v>1234</v>
      </c>
      <c r="D246" s="2" t="s">
        <v>107</v>
      </c>
      <c r="E246" s="2" t="s">
        <v>2116</v>
      </c>
      <c r="F246" s="3">
        <v>76.11</v>
      </c>
      <c r="G246" s="3" t="s">
        <v>72</v>
      </c>
      <c r="H246" s="5" t="s">
        <v>2117</v>
      </c>
      <c r="I246" s="136" t="s">
        <v>346</v>
      </c>
      <c r="J246" s="2" t="s">
        <v>2116</v>
      </c>
      <c r="K246" s="6">
        <v>87.92</v>
      </c>
      <c r="L246" s="6">
        <f>LANÇAMENTO[[#This Row],[VALOR UNITARIO]]*LANÇAMENTO[[#This Row],[QTDADE]]</f>
        <v>6691.5911999999998</v>
      </c>
      <c r="M246" s="4">
        <v>45880</v>
      </c>
      <c r="N246" s="33" t="str">
        <f>TEXT(LANÇAMENTO[[#This Row],[DATA PEDIDO]],"MMM")&amp;"-"&amp;TEXT(M246,"AAAA")</f>
        <v>ago-2025</v>
      </c>
      <c r="O246" s="5" t="s">
        <v>1813</v>
      </c>
      <c r="P246" s="5" t="s">
        <v>30</v>
      </c>
      <c r="Q246" s="3" t="s">
        <v>12</v>
      </c>
      <c r="R246" s="3">
        <v>3</v>
      </c>
      <c r="S246" s="4">
        <f>IF(LANÇAMENTO[[#This Row],[DATA PEDIDO]]="","",LANÇAMENTO[[#This Row],[DATA PEDIDO]]+LANÇAMENTO[[#This Row],[PRAZO]])</f>
        <v>45883</v>
      </c>
      <c r="T246" s="8" t="str">
        <f>IF(LANÇAMENTO[[#This Row],[OBRA COM MATERIAL]]="OK","ENTREGUE",IF(LANÇAMENTO[[#This Row],[PRAZO]]="","",LANÇAMENTO[[#This Row],[PREVISÃO ENTREGA OBRA]]-$E$1))</f>
        <v>ENTREGUE</v>
      </c>
      <c r="U246" s="3" t="s">
        <v>129</v>
      </c>
      <c r="V246" s="3"/>
    </row>
    <row r="247" spans="1:22" x14ac:dyDescent="0.25">
      <c r="A247" s="4">
        <v>45880</v>
      </c>
      <c r="B247" s="2" t="s">
        <v>1802</v>
      </c>
      <c r="C247" s="123" t="s">
        <v>1234</v>
      </c>
      <c r="D247" s="2" t="s">
        <v>107</v>
      </c>
      <c r="E247" s="2" t="s">
        <v>1814</v>
      </c>
      <c r="F247" s="3">
        <v>1</v>
      </c>
      <c r="G247" s="3" t="s">
        <v>65</v>
      </c>
      <c r="H247" s="5" t="s">
        <v>2117</v>
      </c>
      <c r="I247" s="136" t="s">
        <v>346</v>
      </c>
      <c r="J247" s="2" t="s">
        <v>1814</v>
      </c>
      <c r="K247" s="6">
        <v>602.24</v>
      </c>
      <c r="L247" s="6">
        <f>LANÇAMENTO[[#This Row],[VALOR UNITARIO]]*LANÇAMENTO[[#This Row],[QTDADE]]</f>
        <v>602.24</v>
      </c>
      <c r="M247" s="4">
        <v>45880</v>
      </c>
      <c r="N247" s="33" t="str">
        <f>TEXT(LANÇAMENTO[[#This Row],[DATA PEDIDO]],"MMM")&amp;"-"&amp;TEXT(M247,"AAAA")</f>
        <v>ago-2025</v>
      </c>
      <c r="O247" s="5" t="s">
        <v>1813</v>
      </c>
      <c r="P247" s="5" t="s">
        <v>30</v>
      </c>
      <c r="Q247" s="3" t="s">
        <v>12</v>
      </c>
      <c r="R247" s="3">
        <v>3</v>
      </c>
      <c r="S247" s="4">
        <f>IF(LANÇAMENTO[[#This Row],[DATA PEDIDO]]="","",LANÇAMENTO[[#This Row],[DATA PEDIDO]]+LANÇAMENTO[[#This Row],[PRAZO]])</f>
        <v>45883</v>
      </c>
      <c r="T247" s="8" t="str">
        <f>IF(LANÇAMENTO[[#This Row],[OBRA COM MATERIAL]]="OK","ENTREGUE",IF(LANÇAMENTO[[#This Row],[PRAZO]]="","",LANÇAMENTO[[#This Row],[PREVISÃO ENTREGA OBRA]]-$E$1))</f>
        <v>ENTREGUE</v>
      </c>
      <c r="U247" s="3" t="s">
        <v>129</v>
      </c>
      <c r="V247" s="3"/>
    </row>
    <row r="248" spans="1:22" x14ac:dyDescent="0.25">
      <c r="A248" s="4">
        <v>45880</v>
      </c>
      <c r="B248" s="2" t="s">
        <v>1802</v>
      </c>
      <c r="C248" s="123" t="s">
        <v>1234</v>
      </c>
      <c r="D248" s="2" t="s">
        <v>27</v>
      </c>
      <c r="E248" s="2" t="s">
        <v>2118</v>
      </c>
      <c r="F248" s="3">
        <v>1</v>
      </c>
      <c r="G248" s="3" t="s">
        <v>65</v>
      </c>
      <c r="H248" s="5" t="s">
        <v>2122</v>
      </c>
      <c r="I248" s="136" t="s">
        <v>834</v>
      </c>
      <c r="J248" s="2" t="s">
        <v>2118</v>
      </c>
      <c r="K248" s="6">
        <v>800</v>
      </c>
      <c r="L248" s="6">
        <f>LANÇAMENTO[[#This Row],[VALOR UNITARIO]]*LANÇAMENTO[[#This Row],[QTDADE]]</f>
        <v>800</v>
      </c>
      <c r="M248" s="4">
        <v>45880</v>
      </c>
      <c r="N248" s="33" t="str">
        <f>TEXT(LANÇAMENTO[[#This Row],[DATA PEDIDO]],"MMM")&amp;"-"&amp;TEXT(M248,"AAAA")</f>
        <v>ago-2025</v>
      </c>
      <c r="O248" s="5" t="s">
        <v>1692</v>
      </c>
      <c r="P248" s="5" t="s">
        <v>30</v>
      </c>
      <c r="Q248" s="3" t="s">
        <v>12</v>
      </c>
      <c r="R248" s="3">
        <v>2</v>
      </c>
      <c r="S248" s="4">
        <f>IF(LANÇAMENTO[[#This Row],[DATA PEDIDO]]="","",LANÇAMENTO[[#This Row],[DATA PEDIDO]]+LANÇAMENTO[[#This Row],[PRAZO]])</f>
        <v>45882</v>
      </c>
      <c r="T248" s="8" t="str">
        <f>IF(LANÇAMENTO[[#This Row],[OBRA COM MATERIAL]]="OK","ENTREGUE",IF(LANÇAMENTO[[#This Row],[PRAZO]]="","",LANÇAMENTO[[#This Row],[PREVISÃO ENTREGA OBRA]]-$E$1))</f>
        <v>ENTREGUE</v>
      </c>
      <c r="U248" s="3" t="s">
        <v>129</v>
      </c>
      <c r="V248" s="3"/>
    </row>
    <row r="249" spans="1:22" x14ac:dyDescent="0.25">
      <c r="A249" s="4">
        <v>45880</v>
      </c>
      <c r="B249" s="2" t="s">
        <v>1780</v>
      </c>
      <c r="C249" s="123" t="s">
        <v>1234</v>
      </c>
      <c r="D249" s="2" t="s">
        <v>27</v>
      </c>
      <c r="E249" s="2" t="s">
        <v>2119</v>
      </c>
      <c r="F249" s="3">
        <v>1</v>
      </c>
      <c r="G249" s="3" t="s">
        <v>65</v>
      </c>
      <c r="H249" s="5" t="s">
        <v>2120</v>
      </c>
      <c r="I249" s="136" t="s">
        <v>1922</v>
      </c>
      <c r="J249" s="2" t="s">
        <v>2119</v>
      </c>
      <c r="K249" s="6">
        <v>300</v>
      </c>
      <c r="L249" s="6">
        <f>LANÇAMENTO[[#This Row],[VALOR UNITARIO]]*LANÇAMENTO[[#This Row],[QTDADE]]</f>
        <v>300</v>
      </c>
      <c r="M249" s="4">
        <v>45880</v>
      </c>
      <c r="N249" s="33" t="str">
        <f>TEXT(LANÇAMENTO[[#This Row],[DATA PEDIDO]],"MMM")&amp;"-"&amp;TEXT(M249,"AAAA")</f>
        <v>ago-2025</v>
      </c>
      <c r="O249" s="5" t="s">
        <v>2121</v>
      </c>
      <c r="P249" s="5" t="s">
        <v>192</v>
      </c>
      <c r="Q249" s="3" t="s">
        <v>12</v>
      </c>
      <c r="R249" s="3">
        <v>0</v>
      </c>
      <c r="S249" s="4">
        <f>IF(LANÇAMENTO[[#This Row],[DATA PEDIDO]]="","",LANÇAMENTO[[#This Row],[DATA PEDIDO]]+LANÇAMENTO[[#This Row],[PRAZO]])</f>
        <v>45880</v>
      </c>
      <c r="T249" s="8" t="str">
        <f>IF(LANÇAMENTO[[#This Row],[OBRA COM MATERIAL]]="OK","ENTREGUE",IF(LANÇAMENTO[[#This Row],[PRAZO]]="","",LANÇAMENTO[[#This Row],[PREVISÃO ENTREGA OBRA]]-$E$1))</f>
        <v>ENTREGUE</v>
      </c>
      <c r="U249" s="3" t="s">
        <v>129</v>
      </c>
      <c r="V249" s="3"/>
    </row>
    <row r="250" spans="1:22" x14ac:dyDescent="0.25">
      <c r="A250" s="4">
        <v>45880</v>
      </c>
      <c r="B250" s="2" t="s">
        <v>1802</v>
      </c>
      <c r="C250" s="123" t="s">
        <v>1234</v>
      </c>
      <c r="D250" s="2" t="s">
        <v>104</v>
      </c>
      <c r="E250" s="2" t="s">
        <v>2123</v>
      </c>
      <c r="F250" s="3">
        <v>8</v>
      </c>
      <c r="G250" s="3" t="s">
        <v>65</v>
      </c>
      <c r="H250" s="5" t="s">
        <v>2127</v>
      </c>
      <c r="I250" s="136" t="s">
        <v>456</v>
      </c>
      <c r="J250" s="2" t="s">
        <v>2123</v>
      </c>
      <c r="K250" s="6">
        <v>30.31</v>
      </c>
      <c r="L250" s="6">
        <f>LANÇAMENTO[[#This Row],[VALOR UNITARIO]]*LANÇAMENTO[[#This Row],[QTDADE]]</f>
        <v>242.48</v>
      </c>
      <c r="M250" s="4">
        <v>45880</v>
      </c>
      <c r="N250" s="33" t="str">
        <f>TEXT(LANÇAMENTO[[#This Row],[DATA PEDIDO]],"MMM")&amp;"-"&amp;TEXT(M250,"AAAA")</f>
        <v>ago-2025</v>
      </c>
      <c r="O250" s="5" t="s">
        <v>2139</v>
      </c>
      <c r="P250" s="5" t="s">
        <v>30</v>
      </c>
      <c r="Q250" s="3" t="s">
        <v>12</v>
      </c>
      <c r="R250" s="3">
        <v>1</v>
      </c>
      <c r="S250" s="4">
        <f>IF(LANÇAMENTO[[#This Row],[DATA PEDIDO]]="","",LANÇAMENTO[[#This Row],[DATA PEDIDO]]+LANÇAMENTO[[#This Row],[PRAZO]])</f>
        <v>45881</v>
      </c>
      <c r="T250" s="8" t="str">
        <f>IF(LANÇAMENTO[[#This Row],[OBRA COM MATERIAL]]="OK","ENTREGUE",IF(LANÇAMENTO[[#This Row],[PRAZO]]="","",LANÇAMENTO[[#This Row],[PREVISÃO ENTREGA OBRA]]-$E$1))</f>
        <v>ENTREGUE</v>
      </c>
      <c r="U250" s="3" t="s">
        <v>129</v>
      </c>
      <c r="V250" s="3"/>
    </row>
    <row r="251" spans="1:22" x14ac:dyDescent="0.25">
      <c r="A251" s="4">
        <v>45880</v>
      </c>
      <c r="B251" s="2" t="s">
        <v>1802</v>
      </c>
      <c r="C251" s="123" t="s">
        <v>1234</v>
      </c>
      <c r="D251" s="2" t="s">
        <v>104</v>
      </c>
      <c r="E251" s="2" t="s">
        <v>2124</v>
      </c>
      <c r="F251" s="3">
        <v>3</v>
      </c>
      <c r="G251" s="3" t="s">
        <v>65</v>
      </c>
      <c r="H251" s="5" t="s">
        <v>2127</v>
      </c>
      <c r="I251" s="136" t="s">
        <v>456</v>
      </c>
      <c r="J251" s="2" t="s">
        <v>2124</v>
      </c>
      <c r="K251" s="6">
        <v>30.31</v>
      </c>
      <c r="L251" s="6">
        <f>LANÇAMENTO[[#This Row],[VALOR UNITARIO]]*LANÇAMENTO[[#This Row],[QTDADE]]</f>
        <v>90.929999999999993</v>
      </c>
      <c r="M251" s="4">
        <v>45880</v>
      </c>
      <c r="N251" s="33" t="str">
        <f>TEXT(LANÇAMENTO[[#This Row],[DATA PEDIDO]],"MMM")&amp;"-"&amp;TEXT(M251,"AAAA")</f>
        <v>ago-2025</v>
      </c>
      <c r="O251" s="5" t="s">
        <v>2139</v>
      </c>
      <c r="P251" s="5" t="s">
        <v>30</v>
      </c>
      <c r="Q251" s="3" t="s">
        <v>12</v>
      </c>
      <c r="R251" s="3">
        <v>1</v>
      </c>
      <c r="S251" s="4">
        <f>IF(LANÇAMENTO[[#This Row],[DATA PEDIDO]]="","",LANÇAMENTO[[#This Row],[DATA PEDIDO]]+LANÇAMENTO[[#This Row],[PRAZO]])</f>
        <v>45881</v>
      </c>
      <c r="T251" s="8" t="str">
        <f>IF(LANÇAMENTO[[#This Row],[OBRA COM MATERIAL]]="OK","ENTREGUE",IF(LANÇAMENTO[[#This Row],[PRAZO]]="","",LANÇAMENTO[[#This Row],[PREVISÃO ENTREGA OBRA]]-$E$1))</f>
        <v>ENTREGUE</v>
      </c>
      <c r="U251" s="3" t="s">
        <v>129</v>
      </c>
      <c r="V251" s="3"/>
    </row>
    <row r="252" spans="1:22" x14ac:dyDescent="0.25">
      <c r="A252" s="4">
        <v>45880</v>
      </c>
      <c r="B252" s="2" t="s">
        <v>1802</v>
      </c>
      <c r="C252" s="123" t="s">
        <v>1234</v>
      </c>
      <c r="D252" s="2" t="s">
        <v>104</v>
      </c>
      <c r="E252" s="2" t="s">
        <v>2125</v>
      </c>
      <c r="F252" s="3">
        <v>8</v>
      </c>
      <c r="G252" s="3" t="s">
        <v>65</v>
      </c>
      <c r="H252" s="5" t="s">
        <v>2127</v>
      </c>
      <c r="I252" s="136" t="s">
        <v>456</v>
      </c>
      <c r="J252" s="2" t="s">
        <v>2125</v>
      </c>
      <c r="K252" s="6">
        <v>30.31</v>
      </c>
      <c r="L252" s="6">
        <f>LANÇAMENTO[[#This Row],[VALOR UNITARIO]]*LANÇAMENTO[[#This Row],[QTDADE]]</f>
        <v>242.48</v>
      </c>
      <c r="M252" s="4">
        <v>45880</v>
      </c>
      <c r="N252" s="33" t="str">
        <f>TEXT(LANÇAMENTO[[#This Row],[DATA PEDIDO]],"MMM")&amp;"-"&amp;TEXT(M252,"AAAA")</f>
        <v>ago-2025</v>
      </c>
      <c r="O252" s="5" t="s">
        <v>2139</v>
      </c>
      <c r="P252" s="5" t="s">
        <v>30</v>
      </c>
      <c r="Q252" s="3" t="s">
        <v>12</v>
      </c>
      <c r="R252" s="3">
        <v>1</v>
      </c>
      <c r="S252" s="4">
        <f>IF(LANÇAMENTO[[#This Row],[DATA PEDIDO]]="","",LANÇAMENTO[[#This Row],[DATA PEDIDO]]+LANÇAMENTO[[#This Row],[PRAZO]])</f>
        <v>45881</v>
      </c>
      <c r="T252" s="8" t="str">
        <f>IF(LANÇAMENTO[[#This Row],[OBRA COM MATERIAL]]="OK","ENTREGUE",IF(LANÇAMENTO[[#This Row],[PRAZO]]="","",LANÇAMENTO[[#This Row],[PREVISÃO ENTREGA OBRA]]-$E$1))</f>
        <v>ENTREGUE</v>
      </c>
      <c r="U252" s="3" t="s">
        <v>129</v>
      </c>
      <c r="V252" s="3"/>
    </row>
    <row r="253" spans="1:22" x14ac:dyDescent="0.25">
      <c r="A253" s="4">
        <v>45880</v>
      </c>
      <c r="B253" s="2" t="s">
        <v>1802</v>
      </c>
      <c r="C253" s="123" t="s">
        <v>1234</v>
      </c>
      <c r="D253" s="2" t="s">
        <v>104</v>
      </c>
      <c r="E253" s="2" t="s">
        <v>2126</v>
      </c>
      <c r="F253" s="3">
        <v>5</v>
      </c>
      <c r="G253" s="3" t="s">
        <v>65</v>
      </c>
      <c r="H253" s="5" t="s">
        <v>2127</v>
      </c>
      <c r="I253" s="136" t="s">
        <v>456</v>
      </c>
      <c r="J253" s="2" t="s">
        <v>2126</v>
      </c>
      <c r="K253" s="6">
        <v>30.31</v>
      </c>
      <c r="L253" s="6">
        <f>LANÇAMENTO[[#This Row],[VALOR UNITARIO]]*LANÇAMENTO[[#This Row],[QTDADE]]</f>
        <v>151.54999999999998</v>
      </c>
      <c r="M253" s="4">
        <v>45880</v>
      </c>
      <c r="N253" s="33" t="str">
        <f>TEXT(LANÇAMENTO[[#This Row],[DATA PEDIDO]],"MMM")&amp;"-"&amp;TEXT(M253,"AAAA")</f>
        <v>ago-2025</v>
      </c>
      <c r="O253" s="5" t="s">
        <v>2139</v>
      </c>
      <c r="P253" s="5" t="s">
        <v>30</v>
      </c>
      <c r="Q253" s="3" t="s">
        <v>12</v>
      </c>
      <c r="R253" s="3">
        <v>1</v>
      </c>
      <c r="S253" s="4">
        <f>IF(LANÇAMENTO[[#This Row],[DATA PEDIDO]]="","",LANÇAMENTO[[#This Row],[DATA PEDIDO]]+LANÇAMENTO[[#This Row],[PRAZO]])</f>
        <v>45881</v>
      </c>
      <c r="T253" s="8" t="str">
        <f>IF(LANÇAMENTO[[#This Row],[OBRA COM MATERIAL]]="OK","ENTREGUE",IF(LANÇAMENTO[[#This Row],[PRAZO]]="","",LANÇAMENTO[[#This Row],[PREVISÃO ENTREGA OBRA]]-$E$1))</f>
        <v>ENTREGUE</v>
      </c>
      <c r="U253" s="3" t="s">
        <v>129</v>
      </c>
      <c r="V253" s="3"/>
    </row>
    <row r="254" spans="1:22" x14ac:dyDescent="0.25">
      <c r="A254" s="4">
        <v>45880</v>
      </c>
      <c r="B254" s="2" t="s">
        <v>1802</v>
      </c>
      <c r="C254" s="123" t="s">
        <v>1234</v>
      </c>
      <c r="D254" s="2" t="s">
        <v>104</v>
      </c>
      <c r="E254" s="2" t="s">
        <v>2136</v>
      </c>
      <c r="F254" s="3">
        <v>10</v>
      </c>
      <c r="G254" s="3" t="s">
        <v>65</v>
      </c>
      <c r="H254" s="5" t="s">
        <v>2127</v>
      </c>
      <c r="I254" s="136" t="s">
        <v>456</v>
      </c>
      <c r="J254" s="2" t="s">
        <v>2136</v>
      </c>
      <c r="K254" s="6">
        <v>21.38</v>
      </c>
      <c r="L254" s="6">
        <f>LANÇAMENTO[[#This Row],[VALOR UNITARIO]]*LANÇAMENTO[[#This Row],[QTDADE]]</f>
        <v>213.79999999999998</v>
      </c>
      <c r="M254" s="4">
        <v>45880</v>
      </c>
      <c r="N254" s="33" t="str">
        <f>TEXT(LANÇAMENTO[[#This Row],[DATA PEDIDO]],"MMM")&amp;"-"&amp;TEXT(M254,"AAAA")</f>
        <v>ago-2025</v>
      </c>
      <c r="O254" s="5" t="s">
        <v>2139</v>
      </c>
      <c r="P254" s="5" t="s">
        <v>30</v>
      </c>
      <c r="Q254" s="3" t="s">
        <v>12</v>
      </c>
      <c r="R254" s="3">
        <v>1</v>
      </c>
      <c r="S254" s="4">
        <f>IF(LANÇAMENTO[[#This Row],[DATA PEDIDO]]="","",LANÇAMENTO[[#This Row],[DATA PEDIDO]]+LANÇAMENTO[[#This Row],[PRAZO]])</f>
        <v>45881</v>
      </c>
      <c r="T254" s="8" t="str">
        <f>IF(LANÇAMENTO[[#This Row],[OBRA COM MATERIAL]]="OK","ENTREGUE",IF(LANÇAMENTO[[#This Row],[PRAZO]]="","",LANÇAMENTO[[#This Row],[PREVISÃO ENTREGA OBRA]]-$E$1))</f>
        <v>ENTREGUE</v>
      </c>
      <c r="U254" s="3" t="s">
        <v>129</v>
      </c>
      <c r="V254" s="3"/>
    </row>
    <row r="255" spans="1:22" x14ac:dyDescent="0.25">
      <c r="A255" s="4">
        <v>45880</v>
      </c>
      <c r="B255" s="2" t="s">
        <v>2128</v>
      </c>
      <c r="C255" s="123" t="s">
        <v>551</v>
      </c>
      <c r="D255" s="2" t="s">
        <v>27</v>
      </c>
      <c r="E255" s="2" t="s">
        <v>2134</v>
      </c>
      <c r="F255" s="3">
        <v>1</v>
      </c>
      <c r="G255" s="3" t="s">
        <v>65</v>
      </c>
      <c r="H255" s="5" t="s">
        <v>2135</v>
      </c>
      <c r="I255" s="136" t="s">
        <v>1617</v>
      </c>
      <c r="J255" s="2" t="s">
        <v>2134</v>
      </c>
      <c r="K255" s="6">
        <v>350</v>
      </c>
      <c r="L255" s="6">
        <f>LANÇAMENTO[[#This Row],[VALOR UNITARIO]]*LANÇAMENTO[[#This Row],[QTDADE]]</f>
        <v>350</v>
      </c>
      <c r="M255" s="4">
        <v>45880</v>
      </c>
      <c r="N255" s="33" t="str">
        <f>TEXT(LANÇAMENTO[[#This Row],[DATA PEDIDO]],"MMM")&amp;"-"&amp;TEXT(M255,"AAAA")</f>
        <v>ago-2025</v>
      </c>
      <c r="O255" s="5" t="s">
        <v>2110</v>
      </c>
      <c r="P255" s="5" t="s">
        <v>192</v>
      </c>
      <c r="Q255" s="3" t="s">
        <v>12</v>
      </c>
      <c r="R255" s="3">
        <v>0</v>
      </c>
      <c r="S255" s="4">
        <f>IF(LANÇAMENTO[[#This Row],[DATA PEDIDO]]="","",LANÇAMENTO[[#This Row],[DATA PEDIDO]]+LANÇAMENTO[[#This Row],[PRAZO]])</f>
        <v>45880</v>
      </c>
      <c r="T255" s="8" t="str">
        <f>IF(LANÇAMENTO[[#This Row],[OBRA COM MATERIAL]]="OK","ENTREGUE",IF(LANÇAMENTO[[#This Row],[PRAZO]]="","",LANÇAMENTO[[#This Row],[PREVISÃO ENTREGA OBRA]]-$E$1))</f>
        <v>ENTREGUE</v>
      </c>
      <c r="U255" s="3" t="s">
        <v>129</v>
      </c>
      <c r="V255" s="3"/>
    </row>
    <row r="256" spans="1:22" x14ac:dyDescent="0.25">
      <c r="A256" s="4">
        <v>45880</v>
      </c>
      <c r="B256" s="2" t="s">
        <v>1780</v>
      </c>
      <c r="C256" s="123" t="s">
        <v>1234</v>
      </c>
      <c r="D256" s="2" t="s">
        <v>104</v>
      </c>
      <c r="E256" s="2" t="s">
        <v>2137</v>
      </c>
      <c r="F256" s="3">
        <v>50</v>
      </c>
      <c r="G256" s="3" t="s">
        <v>111</v>
      </c>
      <c r="H256" s="5" t="s">
        <v>2138</v>
      </c>
      <c r="I256" s="136" t="s">
        <v>260</v>
      </c>
      <c r="J256" s="2" t="s">
        <v>2137</v>
      </c>
      <c r="K256" s="6">
        <v>8.9</v>
      </c>
      <c r="L256" s="6">
        <f>LANÇAMENTO[[#This Row],[VALOR UNITARIO]]*LANÇAMENTO[[#This Row],[QTDADE]]</f>
        <v>445</v>
      </c>
      <c r="M256" s="4">
        <v>45880</v>
      </c>
      <c r="N256" s="33" t="str">
        <f>TEXT(LANÇAMENTO[[#This Row],[DATA PEDIDO]],"MMM")&amp;"-"&amp;TEXT(M256,"AAAA")</f>
        <v>ago-2025</v>
      </c>
      <c r="O256" s="5" t="s">
        <v>1967</v>
      </c>
      <c r="P256" s="5" t="s">
        <v>30</v>
      </c>
      <c r="Q256" s="3" t="s">
        <v>12</v>
      </c>
      <c r="R256" s="3">
        <v>0</v>
      </c>
      <c r="S256" s="4">
        <f>IF(LANÇAMENTO[[#This Row],[DATA PEDIDO]]="","",LANÇAMENTO[[#This Row],[DATA PEDIDO]]+LANÇAMENTO[[#This Row],[PRAZO]])</f>
        <v>45880</v>
      </c>
      <c r="T256" s="8" t="str">
        <f>IF(LANÇAMENTO[[#This Row],[OBRA COM MATERIAL]]="OK","ENTREGUE",IF(LANÇAMENTO[[#This Row],[PRAZO]]="","",LANÇAMENTO[[#This Row],[PREVISÃO ENTREGA OBRA]]-$E$1))</f>
        <v>ENTREGUE</v>
      </c>
      <c r="U256" s="3" t="s">
        <v>129</v>
      </c>
      <c r="V256" s="3"/>
    </row>
    <row r="257" spans="1:22" x14ac:dyDescent="0.25">
      <c r="A257" s="4">
        <v>45880</v>
      </c>
      <c r="B257" s="2" t="s">
        <v>1684</v>
      </c>
      <c r="C257" s="123" t="s">
        <v>1234</v>
      </c>
      <c r="D257" s="2" t="s">
        <v>104</v>
      </c>
      <c r="E257" s="2" t="s">
        <v>2140</v>
      </c>
      <c r="F257" s="3">
        <v>24</v>
      </c>
      <c r="G257" s="3" t="s">
        <v>140</v>
      </c>
      <c r="H257" s="5" t="s">
        <v>2141</v>
      </c>
      <c r="I257" s="136" t="s">
        <v>894</v>
      </c>
      <c r="J257" s="2" t="s">
        <v>2140</v>
      </c>
      <c r="K257" s="6">
        <v>445</v>
      </c>
      <c r="L257" s="6">
        <f>LANÇAMENTO[[#This Row],[VALOR UNITARIO]]*LANÇAMENTO[[#This Row],[QTDADE]]</f>
        <v>10680</v>
      </c>
      <c r="M257" s="4">
        <v>45880</v>
      </c>
      <c r="N257" s="33" t="str">
        <f>TEXT(LANÇAMENTO[[#This Row],[DATA PEDIDO]],"MMM")&amp;"-"&amp;TEXT(M257,"AAAA")</f>
        <v>ago-2025</v>
      </c>
      <c r="O257" s="5" t="s">
        <v>1715</v>
      </c>
      <c r="P257" s="5" t="s">
        <v>30</v>
      </c>
      <c r="Q257" s="3" t="s">
        <v>12</v>
      </c>
      <c r="R257" s="3">
        <v>5</v>
      </c>
      <c r="S257" s="4">
        <f>IF(LANÇAMENTO[[#This Row],[DATA PEDIDO]]="","",LANÇAMENTO[[#This Row],[DATA PEDIDO]]+LANÇAMENTO[[#This Row],[PRAZO]])</f>
        <v>45885</v>
      </c>
      <c r="T257" s="8" t="str">
        <f>IF(LANÇAMENTO[[#This Row],[OBRA COM MATERIAL]]="OK","ENTREGUE",IF(LANÇAMENTO[[#This Row],[PRAZO]]="","",LANÇAMENTO[[#This Row],[PREVISÃO ENTREGA OBRA]]-$E$1))</f>
        <v>ENTREGUE</v>
      </c>
      <c r="U257" s="3" t="s">
        <v>129</v>
      </c>
      <c r="V257" s="3"/>
    </row>
    <row r="258" spans="1:22" x14ac:dyDescent="0.25">
      <c r="A258" s="4">
        <v>45880</v>
      </c>
      <c r="B258" s="2" t="s">
        <v>1684</v>
      </c>
      <c r="C258" s="123" t="s">
        <v>1234</v>
      </c>
      <c r="D258" s="2" t="s">
        <v>27</v>
      </c>
      <c r="E258" s="2" t="s">
        <v>1690</v>
      </c>
      <c r="F258" s="3">
        <v>1</v>
      </c>
      <c r="G258" s="3" t="s">
        <v>65</v>
      </c>
      <c r="H258" s="5" t="s">
        <v>2146</v>
      </c>
      <c r="I258" s="136" t="s">
        <v>1681</v>
      </c>
      <c r="J258" s="2" t="s">
        <v>1690</v>
      </c>
      <c r="K258" s="6">
        <v>400</v>
      </c>
      <c r="L258" s="6">
        <f>LANÇAMENTO[[#This Row],[VALOR UNITARIO]]*LANÇAMENTO[[#This Row],[QTDADE]]</f>
        <v>400</v>
      </c>
      <c r="M258" s="4">
        <v>45880</v>
      </c>
      <c r="N258" s="33" t="str">
        <f>TEXT(LANÇAMENTO[[#This Row],[DATA PEDIDO]],"MMM")&amp;"-"&amp;TEXT(M258,"AAAA")</f>
        <v>ago-2025</v>
      </c>
      <c r="O258" s="5" t="s">
        <v>1692</v>
      </c>
      <c r="P258" s="5" t="s">
        <v>30</v>
      </c>
      <c r="Q258" s="3" t="s">
        <v>12</v>
      </c>
      <c r="R258" s="3">
        <v>1</v>
      </c>
      <c r="S258" s="4">
        <f>IF(LANÇAMENTO[[#This Row],[DATA PEDIDO]]="","",LANÇAMENTO[[#This Row],[DATA PEDIDO]]+LANÇAMENTO[[#This Row],[PRAZO]])</f>
        <v>45881</v>
      </c>
      <c r="T258" s="8" t="str">
        <f>IF(LANÇAMENTO[[#This Row],[OBRA COM MATERIAL]]="OK","ENTREGUE",IF(LANÇAMENTO[[#This Row],[PRAZO]]="","",LANÇAMENTO[[#This Row],[PREVISÃO ENTREGA OBRA]]-$E$1))</f>
        <v>ENTREGUE</v>
      </c>
      <c r="U258" s="3" t="s">
        <v>129</v>
      </c>
      <c r="V258" s="3"/>
    </row>
    <row r="259" spans="1:22" x14ac:dyDescent="0.25">
      <c r="A259" s="4">
        <v>45880</v>
      </c>
      <c r="B259" s="2" t="s">
        <v>1729</v>
      </c>
      <c r="C259" s="123" t="s">
        <v>551</v>
      </c>
      <c r="D259" s="2" t="s">
        <v>27</v>
      </c>
      <c r="E259" s="2" t="s">
        <v>2142</v>
      </c>
      <c r="F259" s="3">
        <v>4</v>
      </c>
      <c r="G259" s="3" t="s">
        <v>65</v>
      </c>
      <c r="H259" s="5" t="s">
        <v>2144</v>
      </c>
      <c r="I259" s="136" t="s">
        <v>295</v>
      </c>
      <c r="J259" s="2" t="s">
        <v>2142</v>
      </c>
      <c r="K259" s="6">
        <v>10</v>
      </c>
      <c r="L259" s="6">
        <f>LANÇAMENTO[[#This Row],[VALOR UNITARIO]]*LANÇAMENTO[[#This Row],[QTDADE]]</f>
        <v>40</v>
      </c>
      <c r="M259" s="4">
        <v>45880</v>
      </c>
      <c r="N259" s="33" t="str">
        <f>TEXT(LANÇAMENTO[[#This Row],[DATA PEDIDO]],"MMM")&amp;"-"&amp;TEXT(M259,"AAAA")</f>
        <v>ago-2025</v>
      </c>
      <c r="O259" s="5" t="s">
        <v>1692</v>
      </c>
      <c r="P259" s="5" t="s">
        <v>30</v>
      </c>
      <c r="Q259" s="3" t="s">
        <v>12</v>
      </c>
      <c r="R259" s="3">
        <v>1</v>
      </c>
      <c r="S259" s="4">
        <f>IF(LANÇAMENTO[[#This Row],[DATA PEDIDO]]="","",LANÇAMENTO[[#This Row],[DATA PEDIDO]]+LANÇAMENTO[[#This Row],[PRAZO]])</f>
        <v>45881</v>
      </c>
      <c r="T259" s="8" t="str">
        <f>IF(LANÇAMENTO[[#This Row],[OBRA COM MATERIAL]]="OK","ENTREGUE",IF(LANÇAMENTO[[#This Row],[PRAZO]]="","",LANÇAMENTO[[#This Row],[PREVISÃO ENTREGA OBRA]]-$E$1))</f>
        <v>ENTREGUE</v>
      </c>
      <c r="U259" s="3" t="s">
        <v>129</v>
      </c>
      <c r="V259" s="3"/>
    </row>
    <row r="260" spans="1:22" x14ac:dyDescent="0.25">
      <c r="A260" s="4">
        <v>45880</v>
      </c>
      <c r="B260" s="2" t="s">
        <v>1729</v>
      </c>
      <c r="C260" s="123" t="s">
        <v>551</v>
      </c>
      <c r="D260" s="2" t="s">
        <v>27</v>
      </c>
      <c r="E260" s="2" t="s">
        <v>2143</v>
      </c>
      <c r="F260" s="3">
        <v>1</v>
      </c>
      <c r="G260" s="3" t="s">
        <v>65</v>
      </c>
      <c r="H260" s="5" t="s">
        <v>2144</v>
      </c>
      <c r="I260" s="136" t="s">
        <v>295</v>
      </c>
      <c r="J260" s="2" t="s">
        <v>2143</v>
      </c>
      <c r="K260" s="6">
        <v>60</v>
      </c>
      <c r="L260" s="6">
        <f>LANÇAMENTO[[#This Row],[VALOR UNITARIO]]*LANÇAMENTO[[#This Row],[QTDADE]]</f>
        <v>60</v>
      </c>
      <c r="M260" s="4">
        <v>45880</v>
      </c>
      <c r="N260" s="33" t="str">
        <f>TEXT(LANÇAMENTO[[#This Row],[DATA PEDIDO]],"MMM")&amp;"-"&amp;TEXT(M260,"AAAA")</f>
        <v>ago-2025</v>
      </c>
      <c r="O260" s="5" t="s">
        <v>1692</v>
      </c>
      <c r="P260" s="5" t="s">
        <v>30</v>
      </c>
      <c r="Q260" s="3" t="s">
        <v>12</v>
      </c>
      <c r="R260" s="3">
        <v>1</v>
      </c>
      <c r="S260" s="4">
        <f>IF(LANÇAMENTO[[#This Row],[DATA PEDIDO]]="","",LANÇAMENTO[[#This Row],[DATA PEDIDO]]+LANÇAMENTO[[#This Row],[PRAZO]])</f>
        <v>45881</v>
      </c>
      <c r="T260" s="8" t="str">
        <f>IF(LANÇAMENTO[[#This Row],[OBRA COM MATERIAL]]="OK","ENTREGUE",IF(LANÇAMENTO[[#This Row],[PRAZO]]="","",LANÇAMENTO[[#This Row],[PREVISÃO ENTREGA OBRA]]-$E$1))</f>
        <v>ENTREGUE</v>
      </c>
      <c r="U260" s="3" t="s">
        <v>129</v>
      </c>
      <c r="V260" s="3"/>
    </row>
    <row r="261" spans="1:22" x14ac:dyDescent="0.25">
      <c r="A261" s="4">
        <v>45880</v>
      </c>
      <c r="B261" s="2" t="s">
        <v>1729</v>
      </c>
      <c r="C261" s="123" t="s">
        <v>551</v>
      </c>
      <c r="D261" s="2" t="s">
        <v>27</v>
      </c>
      <c r="E261" s="2" t="s">
        <v>2145</v>
      </c>
      <c r="F261" s="3">
        <v>1</v>
      </c>
      <c r="G261" s="3" t="s">
        <v>65</v>
      </c>
      <c r="H261" s="5" t="s">
        <v>2144</v>
      </c>
      <c r="I261" s="136" t="s">
        <v>295</v>
      </c>
      <c r="J261" s="2" t="s">
        <v>2145</v>
      </c>
      <c r="K261" s="6">
        <v>25</v>
      </c>
      <c r="L261" s="6">
        <f>LANÇAMENTO[[#This Row],[VALOR UNITARIO]]*LANÇAMENTO[[#This Row],[QTDADE]]</f>
        <v>25</v>
      </c>
      <c r="M261" s="4">
        <v>45880</v>
      </c>
      <c r="N261" s="33" t="str">
        <f>TEXT(LANÇAMENTO[[#This Row],[DATA PEDIDO]],"MMM")&amp;"-"&amp;TEXT(M261,"AAAA")</f>
        <v>ago-2025</v>
      </c>
      <c r="O261" s="5" t="s">
        <v>1692</v>
      </c>
      <c r="P261" s="5" t="s">
        <v>30</v>
      </c>
      <c r="Q261" s="3" t="s">
        <v>12</v>
      </c>
      <c r="R261" s="3">
        <v>1</v>
      </c>
      <c r="S261" s="4">
        <f>IF(LANÇAMENTO[[#This Row],[DATA PEDIDO]]="","",LANÇAMENTO[[#This Row],[DATA PEDIDO]]+LANÇAMENTO[[#This Row],[PRAZO]])</f>
        <v>45881</v>
      </c>
      <c r="T261" s="8" t="str">
        <f>IF(LANÇAMENTO[[#This Row],[OBRA COM MATERIAL]]="OK","ENTREGUE",IF(LANÇAMENTO[[#This Row],[PRAZO]]="","",LANÇAMENTO[[#This Row],[PREVISÃO ENTREGA OBRA]]-$E$1))</f>
        <v>ENTREGUE</v>
      </c>
      <c r="U261" s="3" t="s">
        <v>129</v>
      </c>
      <c r="V261" s="3"/>
    </row>
    <row r="262" spans="1:22" x14ac:dyDescent="0.25">
      <c r="A262" s="4">
        <v>45880</v>
      </c>
      <c r="B262" s="2" t="s">
        <v>1747</v>
      </c>
      <c r="C262" s="123" t="s">
        <v>1234</v>
      </c>
      <c r="D262" s="2" t="s">
        <v>27</v>
      </c>
      <c r="E262" s="2" t="s">
        <v>2148</v>
      </c>
      <c r="F262" s="3">
        <v>1</v>
      </c>
      <c r="G262" s="3" t="s">
        <v>65</v>
      </c>
      <c r="H262" s="5" t="s">
        <v>2147</v>
      </c>
      <c r="I262" s="136" t="s">
        <v>834</v>
      </c>
      <c r="J262" s="2" t="s">
        <v>2148</v>
      </c>
      <c r="K262" s="6">
        <v>1300</v>
      </c>
      <c r="L262" s="6">
        <f>LANÇAMENTO[[#This Row],[VALOR UNITARIO]]*LANÇAMENTO[[#This Row],[QTDADE]]</f>
        <v>1300</v>
      </c>
      <c r="M262" s="4">
        <v>45880</v>
      </c>
      <c r="N262" s="33" t="str">
        <f>TEXT(LANÇAMENTO[[#This Row],[DATA PEDIDO]],"MMM")&amp;"-"&amp;TEXT(M262,"AAAA")</f>
        <v>ago-2025</v>
      </c>
      <c r="O262" s="5" t="s">
        <v>1715</v>
      </c>
      <c r="P262" s="5" t="s">
        <v>30</v>
      </c>
      <c r="Q262" s="3" t="s">
        <v>12</v>
      </c>
      <c r="R262" s="3">
        <v>0</v>
      </c>
      <c r="S262" s="4">
        <f>IF(LANÇAMENTO[[#This Row],[DATA PEDIDO]]="","",LANÇAMENTO[[#This Row],[DATA PEDIDO]]+LANÇAMENTO[[#This Row],[PRAZO]])</f>
        <v>45880</v>
      </c>
      <c r="T262" s="8" t="str">
        <f>IF(LANÇAMENTO[[#This Row],[OBRA COM MATERIAL]]="OK","ENTREGUE",IF(LANÇAMENTO[[#This Row],[PRAZO]]="","",LANÇAMENTO[[#This Row],[PREVISÃO ENTREGA OBRA]]-$E$1))</f>
        <v>ENTREGUE</v>
      </c>
      <c r="U262" s="3" t="s">
        <v>129</v>
      </c>
      <c r="V262" s="3"/>
    </row>
    <row r="263" spans="1:22" x14ac:dyDescent="0.25">
      <c r="A263" s="4">
        <v>45880</v>
      </c>
      <c r="B263" s="2" t="s">
        <v>1747</v>
      </c>
      <c r="C263" s="123" t="s">
        <v>1234</v>
      </c>
      <c r="D263" s="2" t="s">
        <v>27</v>
      </c>
      <c r="E263" s="2" t="s">
        <v>2149</v>
      </c>
      <c r="F263" s="3">
        <v>2</v>
      </c>
      <c r="G263" s="3" t="s">
        <v>65</v>
      </c>
      <c r="H263" s="5" t="s">
        <v>2150</v>
      </c>
      <c r="I263" s="136" t="s">
        <v>1271</v>
      </c>
      <c r="J263" s="2" t="s">
        <v>2151</v>
      </c>
      <c r="K263" s="6">
        <v>300</v>
      </c>
      <c r="L263" s="6">
        <f>LANÇAMENTO[[#This Row],[VALOR UNITARIO]]*LANÇAMENTO[[#This Row],[QTDADE]]</f>
        <v>600</v>
      </c>
      <c r="M263" s="4">
        <v>45880</v>
      </c>
      <c r="N263" s="33" t="str">
        <f>TEXT(LANÇAMENTO[[#This Row],[DATA PEDIDO]],"MMM")&amp;"-"&amp;TEXT(M263,"AAAA")</f>
        <v>ago-2025</v>
      </c>
      <c r="O263" s="5" t="s">
        <v>1692</v>
      </c>
      <c r="P263" s="5" t="s">
        <v>30</v>
      </c>
      <c r="Q263" s="3" t="s">
        <v>12</v>
      </c>
      <c r="R263" s="3">
        <v>0</v>
      </c>
      <c r="S263" s="4">
        <f>IF(LANÇAMENTO[[#This Row],[DATA PEDIDO]]="","",LANÇAMENTO[[#This Row],[DATA PEDIDO]]+LANÇAMENTO[[#This Row],[PRAZO]])</f>
        <v>45880</v>
      </c>
      <c r="T263" s="8" t="str">
        <f>IF(LANÇAMENTO[[#This Row],[OBRA COM MATERIAL]]="OK","ENTREGUE",IF(LANÇAMENTO[[#This Row],[PRAZO]]="","",LANÇAMENTO[[#This Row],[PREVISÃO ENTREGA OBRA]]-$E$1))</f>
        <v>ENTREGUE</v>
      </c>
      <c r="U263" s="3" t="s">
        <v>129</v>
      </c>
      <c r="V263" s="3"/>
    </row>
    <row r="264" spans="1:22" x14ac:dyDescent="0.25">
      <c r="A264" s="4">
        <v>45881</v>
      </c>
      <c r="B264" s="2" t="s">
        <v>1747</v>
      </c>
      <c r="C264" s="123" t="s">
        <v>1234</v>
      </c>
      <c r="D264" s="2" t="s">
        <v>104</v>
      </c>
      <c r="E264" s="2" t="s">
        <v>2179</v>
      </c>
      <c r="F264" s="3">
        <v>6</v>
      </c>
      <c r="G264" s="3" t="s">
        <v>140</v>
      </c>
      <c r="H264" s="5" t="s">
        <v>2180</v>
      </c>
      <c r="I264" s="136" t="s">
        <v>1027</v>
      </c>
      <c r="J264" s="2" t="s">
        <v>2179</v>
      </c>
      <c r="K264" s="6">
        <v>118.59</v>
      </c>
      <c r="L264" s="6">
        <f>LANÇAMENTO[[#This Row],[VALOR UNITARIO]]*LANÇAMENTO[[#This Row],[QTDADE]]</f>
        <v>711.54</v>
      </c>
      <c r="M264" s="4">
        <v>45881</v>
      </c>
      <c r="N264" s="33" t="str">
        <f>TEXT(LANÇAMENTO[[#This Row],[DATA PEDIDO]],"MMM")&amp;"-"&amp;TEXT(M264,"AAAA")</f>
        <v>ago-2025</v>
      </c>
      <c r="O264" s="5" t="s">
        <v>1692</v>
      </c>
      <c r="P264" s="5" t="s">
        <v>30</v>
      </c>
      <c r="Q264" s="3" t="s">
        <v>12</v>
      </c>
      <c r="R264" s="3">
        <v>1</v>
      </c>
      <c r="S264" s="4">
        <f>IF(LANÇAMENTO[[#This Row],[DATA PEDIDO]]="","",LANÇAMENTO[[#This Row],[DATA PEDIDO]]+LANÇAMENTO[[#This Row],[PRAZO]])</f>
        <v>45882</v>
      </c>
      <c r="T264" s="8" t="str">
        <f>IF(LANÇAMENTO[[#This Row],[OBRA COM MATERIAL]]="OK","ENTREGUE",IF(LANÇAMENTO[[#This Row],[PRAZO]]="","",LANÇAMENTO[[#This Row],[PREVISÃO ENTREGA OBRA]]-$E$1))</f>
        <v>ENTREGUE</v>
      </c>
      <c r="U264" s="3" t="s">
        <v>2553</v>
      </c>
      <c r="V264" s="3"/>
    </row>
    <row r="265" spans="1:22" x14ac:dyDescent="0.25">
      <c r="A265" s="4">
        <v>45881</v>
      </c>
      <c r="B265" s="2" t="s">
        <v>1699</v>
      </c>
      <c r="C265" s="123" t="s">
        <v>551</v>
      </c>
      <c r="D265" s="2" t="s">
        <v>27</v>
      </c>
      <c r="E265" s="2" t="s">
        <v>2181</v>
      </c>
      <c r="F265" s="3">
        <v>8</v>
      </c>
      <c r="G265" s="3" t="s">
        <v>65</v>
      </c>
      <c r="H265" s="5" t="s">
        <v>2182</v>
      </c>
      <c r="I265" s="136" t="s">
        <v>1395</v>
      </c>
      <c r="J265" s="2" t="s">
        <v>2181</v>
      </c>
      <c r="K265" s="6">
        <v>29.9</v>
      </c>
      <c r="L265" s="6">
        <f>LANÇAMENTO[[#This Row],[VALOR UNITARIO]]*LANÇAMENTO[[#This Row],[QTDADE]]</f>
        <v>239.2</v>
      </c>
      <c r="M265" s="4">
        <v>45881</v>
      </c>
      <c r="N265" s="33" t="str">
        <f>TEXT(LANÇAMENTO[[#This Row],[DATA PEDIDO]],"MMM")&amp;"-"&amp;TEXT(M265,"AAAA")</f>
        <v>ago-2025</v>
      </c>
      <c r="O265" s="5" t="s">
        <v>1715</v>
      </c>
      <c r="P265" s="5" t="s">
        <v>30</v>
      </c>
      <c r="Q265" s="3" t="s">
        <v>12</v>
      </c>
      <c r="R265" s="3">
        <v>0</v>
      </c>
      <c r="S265" s="4">
        <f>IF(LANÇAMENTO[[#This Row],[DATA PEDIDO]]="","",LANÇAMENTO[[#This Row],[DATA PEDIDO]]+LANÇAMENTO[[#This Row],[PRAZO]])</f>
        <v>45881</v>
      </c>
      <c r="T265" s="8" t="str">
        <f>IF(LANÇAMENTO[[#This Row],[OBRA COM MATERIAL]]="OK","ENTREGUE",IF(LANÇAMENTO[[#This Row],[PRAZO]]="","",LANÇAMENTO[[#This Row],[PREVISÃO ENTREGA OBRA]]-$E$1))</f>
        <v>ENTREGUE</v>
      </c>
      <c r="U265" s="3" t="s">
        <v>2553</v>
      </c>
      <c r="V265" s="3"/>
    </row>
    <row r="266" spans="1:22" x14ac:dyDescent="0.25">
      <c r="A266" s="4">
        <v>45881</v>
      </c>
      <c r="B266" s="2" t="s">
        <v>1699</v>
      </c>
      <c r="C266" s="123" t="s">
        <v>551</v>
      </c>
      <c r="D266" s="2" t="s">
        <v>27</v>
      </c>
      <c r="E266" s="2" t="s">
        <v>1814</v>
      </c>
      <c r="F266" s="3">
        <v>1</v>
      </c>
      <c r="G266" s="3" t="s">
        <v>65</v>
      </c>
      <c r="H266" s="5" t="s">
        <v>2182</v>
      </c>
      <c r="I266" s="136" t="s">
        <v>1395</v>
      </c>
      <c r="J266" s="2" t="s">
        <v>1814</v>
      </c>
      <c r="K266" s="6">
        <v>40</v>
      </c>
      <c r="L266" s="6">
        <f>LANÇAMENTO[[#This Row],[VALOR UNITARIO]]*LANÇAMENTO[[#This Row],[QTDADE]]</f>
        <v>40</v>
      </c>
      <c r="M266" s="4">
        <v>45881</v>
      </c>
      <c r="N266" s="33" t="str">
        <f>TEXT(LANÇAMENTO[[#This Row],[DATA PEDIDO]],"MMM")&amp;"-"&amp;TEXT(M266,"AAAA")</f>
        <v>ago-2025</v>
      </c>
      <c r="O266" s="5" t="s">
        <v>1715</v>
      </c>
      <c r="P266" s="5" t="s">
        <v>30</v>
      </c>
      <c r="Q266" s="3" t="s">
        <v>12</v>
      </c>
      <c r="R266" s="3">
        <v>0</v>
      </c>
      <c r="S266" s="4">
        <f>IF(LANÇAMENTO[[#This Row],[DATA PEDIDO]]="","",LANÇAMENTO[[#This Row],[DATA PEDIDO]]+LANÇAMENTO[[#This Row],[PRAZO]])</f>
        <v>45881</v>
      </c>
      <c r="T266" s="8" t="str">
        <f>IF(LANÇAMENTO[[#This Row],[OBRA COM MATERIAL]]="OK","ENTREGUE",IF(LANÇAMENTO[[#This Row],[PRAZO]]="","",LANÇAMENTO[[#This Row],[PREVISÃO ENTREGA OBRA]]-$E$1))</f>
        <v>ENTREGUE</v>
      </c>
      <c r="U266" s="3" t="s">
        <v>2553</v>
      </c>
      <c r="V266" s="3"/>
    </row>
    <row r="267" spans="1:22" x14ac:dyDescent="0.25">
      <c r="A267" s="4">
        <v>45881</v>
      </c>
      <c r="B267" s="2" t="s">
        <v>1828</v>
      </c>
      <c r="C267" s="123" t="s">
        <v>1234</v>
      </c>
      <c r="D267" s="2" t="s">
        <v>104</v>
      </c>
      <c r="E267" s="2" t="s">
        <v>2183</v>
      </c>
      <c r="F267" s="3">
        <v>1</v>
      </c>
      <c r="G267" s="3" t="s">
        <v>24</v>
      </c>
      <c r="H267" s="5" t="s">
        <v>2185</v>
      </c>
      <c r="I267" s="136" t="s">
        <v>147</v>
      </c>
      <c r="J267" s="2" t="s">
        <v>2183</v>
      </c>
      <c r="K267" s="6">
        <v>69.900000000000006</v>
      </c>
      <c r="L267" s="6">
        <f>LANÇAMENTO[[#This Row],[VALOR UNITARIO]]*LANÇAMENTO[[#This Row],[QTDADE]]</f>
        <v>69.900000000000006</v>
      </c>
      <c r="M267" s="4">
        <v>45881</v>
      </c>
      <c r="N267" s="33" t="str">
        <f>TEXT(LANÇAMENTO[[#This Row],[DATA PEDIDO]],"MMM")&amp;"-"&amp;TEXT(M267,"AAAA")</f>
        <v>ago-2025</v>
      </c>
      <c r="O267" s="5" t="s">
        <v>1715</v>
      </c>
      <c r="P267" s="5" t="s">
        <v>30</v>
      </c>
      <c r="Q267" s="3" t="s">
        <v>1705</v>
      </c>
      <c r="R267" s="3">
        <v>0</v>
      </c>
      <c r="S267" s="4">
        <f>IF(LANÇAMENTO[[#This Row],[DATA PEDIDO]]="","",LANÇAMENTO[[#This Row],[DATA PEDIDO]]+LANÇAMENTO[[#This Row],[PRAZO]])</f>
        <v>45881</v>
      </c>
      <c r="T267" s="8" t="str">
        <f>IF(LANÇAMENTO[[#This Row],[OBRA COM MATERIAL]]="OK","ENTREGUE",IF(LANÇAMENTO[[#This Row],[PRAZO]]="","",LANÇAMENTO[[#This Row],[PREVISÃO ENTREGA OBRA]]-$E$1))</f>
        <v>ENTREGUE</v>
      </c>
      <c r="U267" s="3" t="s">
        <v>2553</v>
      </c>
      <c r="V267" s="3"/>
    </row>
    <row r="268" spans="1:22" x14ac:dyDescent="0.25">
      <c r="A268" s="4">
        <v>45881</v>
      </c>
      <c r="B268" s="2" t="s">
        <v>1828</v>
      </c>
      <c r="C268" s="123" t="s">
        <v>1234</v>
      </c>
      <c r="D268" s="2" t="s">
        <v>104</v>
      </c>
      <c r="E268" s="2" t="s">
        <v>2184</v>
      </c>
      <c r="F268" s="3">
        <v>1</v>
      </c>
      <c r="G268" s="3" t="s">
        <v>24</v>
      </c>
      <c r="H268" s="5" t="s">
        <v>2185</v>
      </c>
      <c r="I268" s="136" t="s">
        <v>147</v>
      </c>
      <c r="J268" s="2" t="s">
        <v>2184</v>
      </c>
      <c r="K268" s="6">
        <v>249.9</v>
      </c>
      <c r="L268" s="6">
        <f>LANÇAMENTO[[#This Row],[VALOR UNITARIO]]*LANÇAMENTO[[#This Row],[QTDADE]]</f>
        <v>249.9</v>
      </c>
      <c r="M268" s="4">
        <v>45881</v>
      </c>
      <c r="N268" s="33" t="str">
        <f>TEXT(LANÇAMENTO[[#This Row],[DATA PEDIDO]],"MMM")&amp;"-"&amp;TEXT(M268,"AAAA")</f>
        <v>ago-2025</v>
      </c>
      <c r="O268" s="5" t="s">
        <v>1715</v>
      </c>
      <c r="P268" s="5" t="s">
        <v>30</v>
      </c>
      <c r="Q268" s="3" t="s">
        <v>1705</v>
      </c>
      <c r="R268" s="3">
        <v>0</v>
      </c>
      <c r="S268" s="4">
        <f>IF(LANÇAMENTO[[#This Row],[DATA PEDIDO]]="","",LANÇAMENTO[[#This Row],[DATA PEDIDO]]+LANÇAMENTO[[#This Row],[PRAZO]])</f>
        <v>45881</v>
      </c>
      <c r="T268" s="8" t="str">
        <f>IF(LANÇAMENTO[[#This Row],[OBRA COM MATERIAL]]="OK","ENTREGUE",IF(LANÇAMENTO[[#This Row],[PRAZO]]="","",LANÇAMENTO[[#This Row],[PREVISÃO ENTREGA OBRA]]-$E$1))</f>
        <v>ENTREGUE</v>
      </c>
      <c r="U268" s="3" t="s">
        <v>2553</v>
      </c>
      <c r="V268" s="3"/>
    </row>
    <row r="269" spans="1:22" x14ac:dyDescent="0.25">
      <c r="A269" s="4">
        <v>45881</v>
      </c>
      <c r="B269" s="2" t="s">
        <v>1901</v>
      </c>
      <c r="C269" s="123" t="s">
        <v>1234</v>
      </c>
      <c r="D269" s="2" t="s">
        <v>104</v>
      </c>
      <c r="E269" s="2" t="s">
        <v>2091</v>
      </c>
      <c r="F269" s="3">
        <v>6</v>
      </c>
      <c r="G269" s="3" t="s">
        <v>65</v>
      </c>
      <c r="H269" s="5" t="s">
        <v>2192</v>
      </c>
      <c r="I269" s="136" t="s">
        <v>151</v>
      </c>
      <c r="J269" s="2" t="s">
        <v>2091</v>
      </c>
      <c r="K269" s="6">
        <v>440</v>
      </c>
      <c r="L269" s="6">
        <f>LANÇAMENTO[[#This Row],[VALOR UNITARIO]]*LANÇAMENTO[[#This Row],[QTDADE]]</f>
        <v>2640</v>
      </c>
      <c r="M269" s="4">
        <v>45881</v>
      </c>
      <c r="N269" s="33" t="str">
        <f>TEXT(LANÇAMENTO[[#This Row],[DATA PEDIDO]],"MMM")&amp;"-"&amp;TEXT(M269,"AAAA")</f>
        <v>ago-2025</v>
      </c>
      <c r="O269" s="5" t="s">
        <v>1983</v>
      </c>
      <c r="P269" s="5" t="s">
        <v>30</v>
      </c>
      <c r="Q269" s="3" t="s">
        <v>12</v>
      </c>
      <c r="R269" s="3">
        <v>1</v>
      </c>
      <c r="S269" s="4">
        <f>IF(LANÇAMENTO[[#This Row],[DATA PEDIDO]]="","",LANÇAMENTO[[#This Row],[DATA PEDIDO]]+LANÇAMENTO[[#This Row],[PRAZO]])</f>
        <v>45882</v>
      </c>
      <c r="T269" s="8" t="str">
        <f>IF(LANÇAMENTO[[#This Row],[OBRA COM MATERIAL]]="OK","ENTREGUE",IF(LANÇAMENTO[[#This Row],[PRAZO]]="","",LANÇAMENTO[[#This Row],[PREVISÃO ENTREGA OBRA]]-$E$1))</f>
        <v>ENTREGUE</v>
      </c>
      <c r="U269" s="3" t="s">
        <v>2553</v>
      </c>
      <c r="V269" s="3"/>
    </row>
    <row r="270" spans="1:22" x14ac:dyDescent="0.25">
      <c r="A270" s="4">
        <v>45881</v>
      </c>
      <c r="B270" s="2" t="s">
        <v>1901</v>
      </c>
      <c r="C270" s="123" t="s">
        <v>1234</v>
      </c>
      <c r="D270" s="2" t="s">
        <v>104</v>
      </c>
      <c r="E270" s="2" t="s">
        <v>2092</v>
      </c>
      <c r="F270" s="3">
        <v>6</v>
      </c>
      <c r="G270" s="3" t="s">
        <v>65</v>
      </c>
      <c r="H270" s="5" t="s">
        <v>2192</v>
      </c>
      <c r="I270" s="136" t="s">
        <v>151</v>
      </c>
      <c r="J270" s="2" t="s">
        <v>2092</v>
      </c>
      <c r="K270" s="6">
        <v>240</v>
      </c>
      <c r="L270" s="6">
        <f>LANÇAMENTO[[#This Row],[VALOR UNITARIO]]*LANÇAMENTO[[#This Row],[QTDADE]]</f>
        <v>1440</v>
      </c>
      <c r="M270" s="4">
        <v>45881</v>
      </c>
      <c r="N270" s="33" t="str">
        <f>TEXT(LANÇAMENTO[[#This Row],[DATA PEDIDO]],"MMM")&amp;"-"&amp;TEXT(M270,"AAAA")</f>
        <v>ago-2025</v>
      </c>
      <c r="O270" s="5" t="s">
        <v>1983</v>
      </c>
      <c r="P270" s="5" t="s">
        <v>30</v>
      </c>
      <c r="Q270" s="3" t="s">
        <v>12</v>
      </c>
      <c r="R270" s="3">
        <v>1</v>
      </c>
      <c r="S270" s="4">
        <f>IF(LANÇAMENTO[[#This Row],[DATA PEDIDO]]="","",LANÇAMENTO[[#This Row],[DATA PEDIDO]]+LANÇAMENTO[[#This Row],[PRAZO]])</f>
        <v>45882</v>
      </c>
      <c r="T270" s="8" t="str">
        <f>IF(LANÇAMENTO[[#This Row],[OBRA COM MATERIAL]]="OK","ENTREGUE",IF(LANÇAMENTO[[#This Row],[PRAZO]]="","",LANÇAMENTO[[#This Row],[PREVISÃO ENTREGA OBRA]]-$E$1))</f>
        <v>ENTREGUE</v>
      </c>
      <c r="U270" s="3" t="s">
        <v>2553</v>
      </c>
      <c r="V270" s="3"/>
    </row>
    <row r="271" spans="1:22" x14ac:dyDescent="0.25">
      <c r="A271" s="4">
        <v>45881</v>
      </c>
      <c r="B271" s="2" t="s">
        <v>1901</v>
      </c>
      <c r="C271" s="123" t="s">
        <v>1234</v>
      </c>
      <c r="D271" s="2" t="s">
        <v>104</v>
      </c>
      <c r="E271" s="2" t="s">
        <v>2186</v>
      </c>
      <c r="F271" s="3">
        <v>2</v>
      </c>
      <c r="G271" s="3" t="s">
        <v>65</v>
      </c>
      <c r="H271" s="5" t="s">
        <v>2192</v>
      </c>
      <c r="I271" s="136" t="s">
        <v>151</v>
      </c>
      <c r="J271" s="2" t="s">
        <v>2186</v>
      </c>
      <c r="K271" s="6">
        <v>240</v>
      </c>
      <c r="L271" s="6">
        <f>LANÇAMENTO[[#This Row],[VALOR UNITARIO]]*LANÇAMENTO[[#This Row],[QTDADE]]</f>
        <v>480</v>
      </c>
      <c r="M271" s="4">
        <v>45881</v>
      </c>
      <c r="N271" s="33" t="str">
        <f>TEXT(LANÇAMENTO[[#This Row],[DATA PEDIDO]],"MMM")&amp;"-"&amp;TEXT(M271,"AAAA")</f>
        <v>ago-2025</v>
      </c>
      <c r="O271" s="5" t="s">
        <v>1983</v>
      </c>
      <c r="P271" s="5" t="s">
        <v>30</v>
      </c>
      <c r="Q271" s="3" t="s">
        <v>12</v>
      </c>
      <c r="R271" s="3">
        <v>1</v>
      </c>
      <c r="S271" s="4">
        <f>IF(LANÇAMENTO[[#This Row],[DATA PEDIDO]]="","",LANÇAMENTO[[#This Row],[DATA PEDIDO]]+LANÇAMENTO[[#This Row],[PRAZO]])</f>
        <v>45882</v>
      </c>
      <c r="T271" s="8" t="str">
        <f>IF(LANÇAMENTO[[#This Row],[OBRA COM MATERIAL]]="OK","ENTREGUE",IF(LANÇAMENTO[[#This Row],[PRAZO]]="","",LANÇAMENTO[[#This Row],[PREVISÃO ENTREGA OBRA]]-$E$1))</f>
        <v>ENTREGUE</v>
      </c>
      <c r="U271" s="3" t="s">
        <v>2553</v>
      </c>
      <c r="V271" s="3"/>
    </row>
    <row r="272" spans="1:22" x14ac:dyDescent="0.25">
      <c r="A272" s="4">
        <v>45881</v>
      </c>
      <c r="B272" s="2" t="s">
        <v>1901</v>
      </c>
      <c r="C272" s="123" t="s">
        <v>1234</v>
      </c>
      <c r="D272" s="2" t="s">
        <v>104</v>
      </c>
      <c r="E272" s="2" t="s">
        <v>2187</v>
      </c>
      <c r="F272" s="3">
        <v>6</v>
      </c>
      <c r="G272" s="3" t="s">
        <v>65</v>
      </c>
      <c r="H272" s="5" t="s">
        <v>2192</v>
      </c>
      <c r="I272" s="136" t="s">
        <v>151</v>
      </c>
      <c r="J272" s="2" t="s">
        <v>2187</v>
      </c>
      <c r="K272" s="6">
        <v>11</v>
      </c>
      <c r="L272" s="6">
        <f>LANÇAMENTO[[#This Row],[VALOR UNITARIO]]*LANÇAMENTO[[#This Row],[QTDADE]]</f>
        <v>66</v>
      </c>
      <c r="M272" s="4">
        <v>45881</v>
      </c>
      <c r="N272" s="33" t="str">
        <f>TEXT(LANÇAMENTO[[#This Row],[DATA PEDIDO]],"MMM")&amp;"-"&amp;TEXT(M272,"AAAA")</f>
        <v>ago-2025</v>
      </c>
      <c r="O272" s="5" t="s">
        <v>1983</v>
      </c>
      <c r="P272" s="5" t="s">
        <v>30</v>
      </c>
      <c r="Q272" s="3" t="s">
        <v>12</v>
      </c>
      <c r="R272" s="3">
        <v>1</v>
      </c>
      <c r="S272" s="4">
        <f>IF(LANÇAMENTO[[#This Row],[DATA PEDIDO]]="","",LANÇAMENTO[[#This Row],[DATA PEDIDO]]+LANÇAMENTO[[#This Row],[PRAZO]])</f>
        <v>45882</v>
      </c>
      <c r="T272" s="8" t="str">
        <f>IF(LANÇAMENTO[[#This Row],[OBRA COM MATERIAL]]="OK","ENTREGUE",IF(LANÇAMENTO[[#This Row],[PRAZO]]="","",LANÇAMENTO[[#This Row],[PREVISÃO ENTREGA OBRA]]-$E$1))</f>
        <v>ENTREGUE</v>
      </c>
      <c r="U272" s="3" t="s">
        <v>2553</v>
      </c>
      <c r="V272" s="3"/>
    </row>
    <row r="273" spans="1:22" x14ac:dyDescent="0.25">
      <c r="A273" s="4">
        <v>45881</v>
      </c>
      <c r="B273" s="2" t="s">
        <v>1901</v>
      </c>
      <c r="C273" s="123" t="s">
        <v>1234</v>
      </c>
      <c r="D273" s="2" t="s">
        <v>104</v>
      </c>
      <c r="E273" s="2" t="s">
        <v>2188</v>
      </c>
      <c r="F273" s="3">
        <v>6</v>
      </c>
      <c r="G273" s="3" t="s">
        <v>65</v>
      </c>
      <c r="H273" s="5" t="s">
        <v>2192</v>
      </c>
      <c r="I273" s="136" t="s">
        <v>151</v>
      </c>
      <c r="J273" s="2" t="s">
        <v>2188</v>
      </c>
      <c r="K273" s="6">
        <v>6.5</v>
      </c>
      <c r="L273" s="6">
        <f>LANÇAMENTO[[#This Row],[VALOR UNITARIO]]*LANÇAMENTO[[#This Row],[QTDADE]]</f>
        <v>39</v>
      </c>
      <c r="M273" s="4">
        <v>45881</v>
      </c>
      <c r="N273" s="33" t="str">
        <f>TEXT(LANÇAMENTO[[#This Row],[DATA PEDIDO]],"MMM")&amp;"-"&amp;TEXT(M273,"AAAA")</f>
        <v>ago-2025</v>
      </c>
      <c r="O273" s="5" t="s">
        <v>1983</v>
      </c>
      <c r="P273" s="5" t="s">
        <v>30</v>
      </c>
      <c r="Q273" s="3" t="s">
        <v>12</v>
      </c>
      <c r="R273" s="3">
        <v>1</v>
      </c>
      <c r="S273" s="4">
        <f>IF(LANÇAMENTO[[#This Row],[DATA PEDIDO]]="","",LANÇAMENTO[[#This Row],[DATA PEDIDO]]+LANÇAMENTO[[#This Row],[PRAZO]])</f>
        <v>45882</v>
      </c>
      <c r="T273" s="8" t="str">
        <f>IF(LANÇAMENTO[[#This Row],[OBRA COM MATERIAL]]="OK","ENTREGUE",IF(LANÇAMENTO[[#This Row],[PRAZO]]="","",LANÇAMENTO[[#This Row],[PREVISÃO ENTREGA OBRA]]-$E$1))</f>
        <v>ENTREGUE</v>
      </c>
      <c r="U273" s="3" t="s">
        <v>2553</v>
      </c>
      <c r="V273" s="3"/>
    </row>
    <row r="274" spans="1:22" x14ac:dyDescent="0.25">
      <c r="A274" s="4">
        <v>45881</v>
      </c>
      <c r="B274" s="2" t="s">
        <v>1901</v>
      </c>
      <c r="C274" s="123" t="s">
        <v>1234</v>
      </c>
      <c r="D274" s="2" t="s">
        <v>104</v>
      </c>
      <c r="E274" s="2" t="s">
        <v>1980</v>
      </c>
      <c r="F274" s="3">
        <v>6</v>
      </c>
      <c r="G274" s="3" t="s">
        <v>65</v>
      </c>
      <c r="H274" s="5" t="s">
        <v>2192</v>
      </c>
      <c r="I274" s="136" t="s">
        <v>151</v>
      </c>
      <c r="J274" s="2" t="s">
        <v>1980</v>
      </c>
      <c r="K274" s="6">
        <v>4.9000000000000004</v>
      </c>
      <c r="L274" s="6">
        <f>LANÇAMENTO[[#This Row],[VALOR UNITARIO]]*LANÇAMENTO[[#This Row],[QTDADE]]</f>
        <v>29.400000000000002</v>
      </c>
      <c r="M274" s="4">
        <v>45881</v>
      </c>
      <c r="N274" s="33" t="str">
        <f>TEXT(LANÇAMENTO[[#This Row],[DATA PEDIDO]],"MMM")&amp;"-"&amp;TEXT(M274,"AAAA")</f>
        <v>ago-2025</v>
      </c>
      <c r="O274" s="5" t="s">
        <v>1983</v>
      </c>
      <c r="P274" s="5" t="s">
        <v>30</v>
      </c>
      <c r="Q274" s="3" t="s">
        <v>12</v>
      </c>
      <c r="R274" s="3">
        <v>1</v>
      </c>
      <c r="S274" s="4">
        <f>IF(LANÇAMENTO[[#This Row],[DATA PEDIDO]]="","",LANÇAMENTO[[#This Row],[DATA PEDIDO]]+LANÇAMENTO[[#This Row],[PRAZO]])</f>
        <v>45882</v>
      </c>
      <c r="T274" s="8" t="str">
        <f>IF(LANÇAMENTO[[#This Row],[OBRA COM MATERIAL]]="OK","ENTREGUE",IF(LANÇAMENTO[[#This Row],[PRAZO]]="","",LANÇAMENTO[[#This Row],[PREVISÃO ENTREGA OBRA]]-$E$1))</f>
        <v>ENTREGUE</v>
      </c>
      <c r="U274" s="3" t="s">
        <v>2553</v>
      </c>
      <c r="V274" s="3"/>
    </row>
    <row r="275" spans="1:22" x14ac:dyDescent="0.25">
      <c r="A275" s="4">
        <v>45881</v>
      </c>
      <c r="B275" s="2" t="s">
        <v>1901</v>
      </c>
      <c r="C275" s="123" t="s">
        <v>1234</v>
      </c>
      <c r="D275" s="2" t="s">
        <v>104</v>
      </c>
      <c r="E275" s="2" t="s">
        <v>2189</v>
      </c>
      <c r="F275" s="3">
        <v>25</v>
      </c>
      <c r="G275" s="3" t="s">
        <v>65</v>
      </c>
      <c r="H275" s="5" t="s">
        <v>2192</v>
      </c>
      <c r="I275" s="136" t="s">
        <v>151</v>
      </c>
      <c r="J275" s="2" t="s">
        <v>2189</v>
      </c>
      <c r="K275" s="6">
        <v>6</v>
      </c>
      <c r="L275" s="6">
        <f>LANÇAMENTO[[#This Row],[VALOR UNITARIO]]*LANÇAMENTO[[#This Row],[QTDADE]]</f>
        <v>150</v>
      </c>
      <c r="M275" s="4">
        <v>45881</v>
      </c>
      <c r="N275" s="33" t="str">
        <f>TEXT(LANÇAMENTO[[#This Row],[DATA PEDIDO]],"MMM")&amp;"-"&amp;TEXT(M275,"AAAA")</f>
        <v>ago-2025</v>
      </c>
      <c r="O275" s="5" t="s">
        <v>1983</v>
      </c>
      <c r="P275" s="5" t="s">
        <v>30</v>
      </c>
      <c r="Q275" s="3" t="s">
        <v>12</v>
      </c>
      <c r="R275" s="3">
        <v>1</v>
      </c>
      <c r="S275" s="4">
        <f>IF(LANÇAMENTO[[#This Row],[DATA PEDIDO]]="","",LANÇAMENTO[[#This Row],[DATA PEDIDO]]+LANÇAMENTO[[#This Row],[PRAZO]])</f>
        <v>45882</v>
      </c>
      <c r="T275" s="8" t="str">
        <f>IF(LANÇAMENTO[[#This Row],[OBRA COM MATERIAL]]="OK","ENTREGUE",IF(LANÇAMENTO[[#This Row],[PRAZO]]="","",LANÇAMENTO[[#This Row],[PREVISÃO ENTREGA OBRA]]-$E$1))</f>
        <v>ENTREGUE</v>
      </c>
      <c r="U275" s="3" t="s">
        <v>2553</v>
      </c>
      <c r="V275" s="3"/>
    </row>
    <row r="276" spans="1:22" x14ac:dyDescent="0.25">
      <c r="A276" s="4">
        <v>45881</v>
      </c>
      <c r="B276" s="2" t="s">
        <v>1901</v>
      </c>
      <c r="C276" s="123" t="s">
        <v>1234</v>
      </c>
      <c r="D276" s="2" t="s">
        <v>104</v>
      </c>
      <c r="E276" s="2" t="s">
        <v>2190</v>
      </c>
      <c r="F276" s="3">
        <v>1</v>
      </c>
      <c r="G276" s="3" t="s">
        <v>65</v>
      </c>
      <c r="H276" s="5" t="s">
        <v>2192</v>
      </c>
      <c r="I276" s="136" t="s">
        <v>151</v>
      </c>
      <c r="J276" s="2" t="s">
        <v>2190</v>
      </c>
      <c r="K276" s="6">
        <v>63</v>
      </c>
      <c r="L276" s="6">
        <f>LANÇAMENTO[[#This Row],[VALOR UNITARIO]]*LANÇAMENTO[[#This Row],[QTDADE]]</f>
        <v>63</v>
      </c>
      <c r="M276" s="4">
        <v>45881</v>
      </c>
      <c r="N276" s="33" t="str">
        <f>TEXT(LANÇAMENTO[[#This Row],[DATA PEDIDO]],"MMM")&amp;"-"&amp;TEXT(M276,"AAAA")</f>
        <v>ago-2025</v>
      </c>
      <c r="O276" s="5" t="s">
        <v>1983</v>
      </c>
      <c r="P276" s="5" t="s">
        <v>30</v>
      </c>
      <c r="Q276" s="3" t="s">
        <v>12</v>
      </c>
      <c r="R276" s="3">
        <v>1</v>
      </c>
      <c r="S276" s="4">
        <f>IF(LANÇAMENTO[[#This Row],[DATA PEDIDO]]="","",LANÇAMENTO[[#This Row],[DATA PEDIDO]]+LANÇAMENTO[[#This Row],[PRAZO]])</f>
        <v>45882</v>
      </c>
      <c r="T276" s="8" t="str">
        <f>IF(LANÇAMENTO[[#This Row],[OBRA COM MATERIAL]]="OK","ENTREGUE",IF(LANÇAMENTO[[#This Row],[PRAZO]]="","",LANÇAMENTO[[#This Row],[PREVISÃO ENTREGA OBRA]]-$E$1))</f>
        <v>ENTREGUE</v>
      </c>
      <c r="U276" s="3" t="s">
        <v>2553</v>
      </c>
      <c r="V276" s="3"/>
    </row>
    <row r="277" spans="1:22" x14ac:dyDescent="0.25">
      <c r="A277" s="4">
        <v>45881</v>
      </c>
      <c r="B277" s="2" t="s">
        <v>1828</v>
      </c>
      <c r="C277" s="123" t="s">
        <v>1234</v>
      </c>
      <c r="D277" s="2" t="s">
        <v>27</v>
      </c>
      <c r="E277" s="2" t="s">
        <v>1690</v>
      </c>
      <c r="F277" s="3">
        <v>1</v>
      </c>
      <c r="G277" s="3" t="s">
        <v>65</v>
      </c>
      <c r="H277" s="5" t="s">
        <v>2191</v>
      </c>
      <c r="I277" s="136" t="s">
        <v>1033</v>
      </c>
      <c r="J277" s="2" t="s">
        <v>1690</v>
      </c>
      <c r="K277" s="6">
        <v>440</v>
      </c>
      <c r="L277" s="6">
        <f>LANÇAMENTO[[#This Row],[VALOR UNITARIO]]*LANÇAMENTO[[#This Row],[QTDADE]]</f>
        <v>440</v>
      </c>
      <c r="M277" s="4">
        <v>45881</v>
      </c>
      <c r="N277" s="33" t="str">
        <f>TEXT(LANÇAMENTO[[#This Row],[DATA PEDIDO]],"MMM")&amp;"-"&amp;TEXT(M277,"AAAA")</f>
        <v>ago-2025</v>
      </c>
      <c r="O277" s="5" t="s">
        <v>1823</v>
      </c>
      <c r="P277" s="5" t="s">
        <v>30</v>
      </c>
      <c r="Q277" s="3" t="s">
        <v>12</v>
      </c>
      <c r="R277" s="3">
        <v>1</v>
      </c>
      <c r="S277" s="4">
        <f>IF(LANÇAMENTO[[#This Row],[DATA PEDIDO]]="","",LANÇAMENTO[[#This Row],[DATA PEDIDO]]+LANÇAMENTO[[#This Row],[PRAZO]])</f>
        <v>45882</v>
      </c>
      <c r="T277" s="8" t="str">
        <f>IF(LANÇAMENTO[[#This Row],[OBRA COM MATERIAL]]="OK","ENTREGUE",IF(LANÇAMENTO[[#This Row],[PRAZO]]="","",LANÇAMENTO[[#This Row],[PREVISÃO ENTREGA OBRA]]-$E$1))</f>
        <v>ENTREGUE</v>
      </c>
      <c r="U277" s="3" t="s">
        <v>2553</v>
      </c>
      <c r="V277" s="3"/>
    </row>
    <row r="278" spans="1:22" x14ac:dyDescent="0.25">
      <c r="A278" s="4">
        <v>45881</v>
      </c>
      <c r="B278" s="2" t="s">
        <v>1946</v>
      </c>
      <c r="C278" s="123" t="s">
        <v>1234</v>
      </c>
      <c r="D278" s="2" t="s">
        <v>104</v>
      </c>
      <c r="E278" s="2" t="s">
        <v>1815</v>
      </c>
      <c r="F278" s="3">
        <v>3</v>
      </c>
      <c r="G278" s="3" t="s">
        <v>140</v>
      </c>
      <c r="H278" s="5" t="s">
        <v>2193</v>
      </c>
      <c r="I278" s="136" t="s">
        <v>1436</v>
      </c>
      <c r="J278" s="2" t="s">
        <v>1815</v>
      </c>
      <c r="K278" s="6">
        <v>176</v>
      </c>
      <c r="L278" s="6">
        <f>LANÇAMENTO[[#This Row],[VALOR UNITARIO]]*LANÇAMENTO[[#This Row],[QTDADE]]</f>
        <v>528</v>
      </c>
      <c r="M278" s="4">
        <v>45881</v>
      </c>
      <c r="N278" s="33" t="str">
        <f>TEXT(LANÇAMENTO[[#This Row],[DATA PEDIDO]],"MMM")&amp;"-"&amp;TEXT(M278,"AAAA")</f>
        <v>ago-2025</v>
      </c>
      <c r="O278" s="5" t="s">
        <v>1715</v>
      </c>
      <c r="P278" s="5" t="s">
        <v>30</v>
      </c>
      <c r="Q278" s="3" t="s">
        <v>12</v>
      </c>
      <c r="R278" s="3">
        <v>2</v>
      </c>
      <c r="S278" s="4">
        <f>IF(LANÇAMENTO[[#This Row],[DATA PEDIDO]]="","",LANÇAMENTO[[#This Row],[DATA PEDIDO]]+LANÇAMENTO[[#This Row],[PRAZO]])</f>
        <v>45883</v>
      </c>
      <c r="T278" s="8" t="str">
        <f>IF(LANÇAMENTO[[#This Row],[OBRA COM MATERIAL]]="OK","ENTREGUE",IF(LANÇAMENTO[[#This Row],[PRAZO]]="","",LANÇAMENTO[[#This Row],[PREVISÃO ENTREGA OBRA]]-$E$1))</f>
        <v>ENTREGUE</v>
      </c>
      <c r="U278" s="3" t="s">
        <v>2553</v>
      </c>
      <c r="V278" s="3"/>
    </row>
    <row r="279" spans="1:22" x14ac:dyDescent="0.25">
      <c r="A279" s="4">
        <v>45881</v>
      </c>
      <c r="B279" s="2" t="s">
        <v>1946</v>
      </c>
      <c r="C279" s="123" t="s">
        <v>1234</v>
      </c>
      <c r="D279" s="2" t="s">
        <v>27</v>
      </c>
      <c r="E279" s="2" t="s">
        <v>1690</v>
      </c>
      <c r="F279" s="3">
        <v>1</v>
      </c>
      <c r="G279" s="3" t="s">
        <v>65</v>
      </c>
      <c r="H279" s="5" t="s">
        <v>2194</v>
      </c>
      <c r="I279" s="136" t="s">
        <v>1390</v>
      </c>
      <c r="J279" s="2" t="s">
        <v>1690</v>
      </c>
      <c r="K279" s="6">
        <v>450</v>
      </c>
      <c r="L279" s="6">
        <f>LANÇAMENTO[[#This Row],[VALOR UNITARIO]]*LANÇAMENTO[[#This Row],[QTDADE]]</f>
        <v>450</v>
      </c>
      <c r="M279" s="4">
        <v>45881</v>
      </c>
      <c r="N279" s="33" t="str">
        <f>TEXT(LANÇAMENTO[[#This Row],[DATA PEDIDO]],"MMM")&amp;"-"&amp;TEXT(M279,"AAAA")</f>
        <v>ago-2025</v>
      </c>
      <c r="O279" s="5" t="s">
        <v>1778</v>
      </c>
      <c r="P279" s="5" t="s">
        <v>30</v>
      </c>
      <c r="Q279" s="3" t="s">
        <v>12</v>
      </c>
      <c r="R279" s="3">
        <v>1</v>
      </c>
      <c r="S279" s="4">
        <f>IF(LANÇAMENTO[[#This Row],[DATA PEDIDO]]="","",LANÇAMENTO[[#This Row],[DATA PEDIDO]]+LANÇAMENTO[[#This Row],[PRAZO]])</f>
        <v>45882</v>
      </c>
      <c r="T279" s="8" t="str">
        <f>IF(LANÇAMENTO[[#This Row],[OBRA COM MATERIAL]]="OK","ENTREGUE",IF(LANÇAMENTO[[#This Row],[PRAZO]]="","",LANÇAMENTO[[#This Row],[PREVISÃO ENTREGA OBRA]]-$E$1))</f>
        <v>ENTREGUE</v>
      </c>
      <c r="U279" s="3" t="s">
        <v>2553</v>
      </c>
      <c r="V279" s="3"/>
    </row>
    <row r="280" spans="1:22" x14ac:dyDescent="0.25">
      <c r="A280" s="4">
        <v>45881</v>
      </c>
      <c r="B280" s="2" t="s">
        <v>1901</v>
      </c>
      <c r="C280" s="123" t="s">
        <v>1234</v>
      </c>
      <c r="D280" s="2" t="s">
        <v>104</v>
      </c>
      <c r="E280" s="2" t="s">
        <v>2195</v>
      </c>
      <c r="F280" s="3">
        <v>50</v>
      </c>
      <c r="G280" s="3" t="s">
        <v>65</v>
      </c>
      <c r="H280" s="5" t="s">
        <v>2196</v>
      </c>
      <c r="I280" s="136" t="s">
        <v>230</v>
      </c>
      <c r="J280" s="2" t="s">
        <v>2195</v>
      </c>
      <c r="K280" s="6">
        <v>4.13</v>
      </c>
      <c r="L280" s="6">
        <f>LANÇAMENTO[[#This Row],[VALOR UNITARIO]]*LANÇAMENTO[[#This Row],[QTDADE]]</f>
        <v>206.5</v>
      </c>
      <c r="M280" s="4">
        <v>45881</v>
      </c>
      <c r="N280" s="33" t="str">
        <f>TEXT(LANÇAMENTO[[#This Row],[DATA PEDIDO]],"MMM")&amp;"-"&amp;TEXT(M280,"AAAA")</f>
        <v>ago-2025</v>
      </c>
      <c r="O280" s="5" t="s">
        <v>2200</v>
      </c>
      <c r="P280" s="5" t="s">
        <v>30</v>
      </c>
      <c r="Q280" s="3" t="s">
        <v>1705</v>
      </c>
      <c r="R280" s="3">
        <v>0</v>
      </c>
      <c r="S280" s="4">
        <f>IF(LANÇAMENTO[[#This Row],[DATA PEDIDO]]="","",LANÇAMENTO[[#This Row],[DATA PEDIDO]]+LANÇAMENTO[[#This Row],[PRAZO]])</f>
        <v>45881</v>
      </c>
      <c r="T280" s="8" t="str">
        <f>IF(LANÇAMENTO[[#This Row],[OBRA COM MATERIAL]]="OK","ENTREGUE",IF(LANÇAMENTO[[#This Row],[PRAZO]]="","",LANÇAMENTO[[#This Row],[PREVISÃO ENTREGA OBRA]]-$E$1))</f>
        <v>ENTREGUE</v>
      </c>
      <c r="U280" s="3" t="s">
        <v>2553</v>
      </c>
      <c r="V280" s="3"/>
    </row>
    <row r="281" spans="1:22" x14ac:dyDescent="0.25">
      <c r="A281" s="4">
        <v>45881</v>
      </c>
      <c r="B281" s="2" t="s">
        <v>1901</v>
      </c>
      <c r="C281" s="123" t="s">
        <v>1234</v>
      </c>
      <c r="D281" s="2" t="s">
        <v>104</v>
      </c>
      <c r="E281" s="2" t="s">
        <v>2199</v>
      </c>
      <c r="F281" s="3">
        <v>4</v>
      </c>
      <c r="G281" s="3" t="s">
        <v>65</v>
      </c>
      <c r="H281" s="5" t="s">
        <v>2196</v>
      </c>
      <c r="I281" s="136" t="s">
        <v>230</v>
      </c>
      <c r="J281" s="2" t="s">
        <v>2197</v>
      </c>
      <c r="K281" s="6">
        <v>41.64</v>
      </c>
      <c r="L281" s="6">
        <f>LANÇAMENTO[[#This Row],[VALOR UNITARIO]]*LANÇAMENTO[[#This Row],[QTDADE]]</f>
        <v>166.56</v>
      </c>
      <c r="M281" s="4">
        <v>45881</v>
      </c>
      <c r="N281" s="33" t="str">
        <f>TEXT(LANÇAMENTO[[#This Row],[DATA PEDIDO]],"MMM")&amp;"-"&amp;TEXT(M281,"AAAA")</f>
        <v>ago-2025</v>
      </c>
      <c r="O281" s="5" t="s">
        <v>2200</v>
      </c>
      <c r="P281" s="5" t="s">
        <v>30</v>
      </c>
      <c r="Q281" s="3" t="s">
        <v>1705</v>
      </c>
      <c r="R281" s="3">
        <v>0</v>
      </c>
      <c r="S281" s="4">
        <f>IF(LANÇAMENTO[[#This Row],[DATA PEDIDO]]="","",LANÇAMENTO[[#This Row],[DATA PEDIDO]]+LANÇAMENTO[[#This Row],[PRAZO]])</f>
        <v>45881</v>
      </c>
      <c r="T281" s="8" t="str">
        <f>IF(LANÇAMENTO[[#This Row],[OBRA COM MATERIAL]]="OK","ENTREGUE",IF(LANÇAMENTO[[#This Row],[PRAZO]]="","",LANÇAMENTO[[#This Row],[PREVISÃO ENTREGA OBRA]]-$E$1))</f>
        <v>ENTREGUE</v>
      </c>
      <c r="U281" s="3" t="s">
        <v>2553</v>
      </c>
      <c r="V281" s="3"/>
    </row>
    <row r="282" spans="1:22" x14ac:dyDescent="0.25">
      <c r="A282" s="4">
        <v>45881</v>
      </c>
      <c r="B282" s="2" t="s">
        <v>1901</v>
      </c>
      <c r="C282" s="123" t="s">
        <v>1234</v>
      </c>
      <c r="D282" s="2" t="s">
        <v>104</v>
      </c>
      <c r="E282" s="2" t="s">
        <v>2198</v>
      </c>
      <c r="F282" s="3">
        <v>1</v>
      </c>
      <c r="G282" s="3" t="s">
        <v>65</v>
      </c>
      <c r="H282" s="5" t="s">
        <v>2196</v>
      </c>
      <c r="I282" s="136" t="s">
        <v>230</v>
      </c>
      <c r="J282" s="2" t="s">
        <v>2198</v>
      </c>
      <c r="K282" s="6">
        <v>19.84</v>
      </c>
      <c r="L282" s="6">
        <f>LANÇAMENTO[[#This Row],[VALOR UNITARIO]]*LANÇAMENTO[[#This Row],[QTDADE]]</f>
        <v>19.84</v>
      </c>
      <c r="M282" s="4">
        <v>45881</v>
      </c>
      <c r="N282" s="33" t="str">
        <f>TEXT(LANÇAMENTO[[#This Row],[DATA PEDIDO]],"MMM")&amp;"-"&amp;TEXT(M282,"AAAA")</f>
        <v>ago-2025</v>
      </c>
      <c r="O282" s="5" t="s">
        <v>2200</v>
      </c>
      <c r="P282" s="5" t="s">
        <v>30</v>
      </c>
      <c r="Q282" s="3" t="s">
        <v>1705</v>
      </c>
      <c r="R282" s="3">
        <v>0</v>
      </c>
      <c r="S282" s="4">
        <f>IF(LANÇAMENTO[[#This Row],[DATA PEDIDO]]="","",LANÇAMENTO[[#This Row],[DATA PEDIDO]]+LANÇAMENTO[[#This Row],[PRAZO]])</f>
        <v>45881</v>
      </c>
      <c r="T282" s="8" t="str">
        <f>IF(LANÇAMENTO[[#This Row],[OBRA COM MATERIAL]]="OK","ENTREGUE",IF(LANÇAMENTO[[#This Row],[PRAZO]]="","",LANÇAMENTO[[#This Row],[PREVISÃO ENTREGA OBRA]]-$E$1))</f>
        <v>ENTREGUE</v>
      </c>
      <c r="U282" s="3" t="s">
        <v>2553</v>
      </c>
      <c r="V282" s="3"/>
    </row>
    <row r="283" spans="1:22" x14ac:dyDescent="0.25">
      <c r="A283" s="4">
        <v>45881</v>
      </c>
      <c r="B283" s="2" t="s">
        <v>1684</v>
      </c>
      <c r="C283" s="123" t="s">
        <v>1234</v>
      </c>
      <c r="D283" s="2" t="s">
        <v>104</v>
      </c>
      <c r="E283" s="2" t="s">
        <v>2201</v>
      </c>
      <c r="F283" s="3">
        <v>2</v>
      </c>
      <c r="G283" s="3" t="s">
        <v>65</v>
      </c>
      <c r="H283" s="5" t="s">
        <v>2202</v>
      </c>
      <c r="I283" s="136" t="s">
        <v>1027</v>
      </c>
      <c r="J283" s="2" t="s">
        <v>2201</v>
      </c>
      <c r="K283" s="6">
        <v>44.6</v>
      </c>
      <c r="L283" s="6">
        <f>LANÇAMENTO[[#This Row],[VALOR UNITARIO]]*LANÇAMENTO[[#This Row],[QTDADE]]</f>
        <v>89.2</v>
      </c>
      <c r="M283" s="4">
        <v>45881</v>
      </c>
      <c r="N283" s="33" t="str">
        <f>TEXT(LANÇAMENTO[[#This Row],[DATA PEDIDO]],"MMM")&amp;"-"&amp;TEXT(M283,"AAAA")</f>
        <v>ago-2025</v>
      </c>
      <c r="O283" s="5" t="s">
        <v>1692</v>
      </c>
      <c r="P283" s="5" t="s">
        <v>30</v>
      </c>
      <c r="Q283" s="3" t="s">
        <v>12</v>
      </c>
      <c r="R283" s="3">
        <v>1</v>
      </c>
      <c r="S283" s="4">
        <f>IF(LANÇAMENTO[[#This Row],[DATA PEDIDO]]="","",LANÇAMENTO[[#This Row],[DATA PEDIDO]]+LANÇAMENTO[[#This Row],[PRAZO]])</f>
        <v>45882</v>
      </c>
      <c r="T283" s="8" t="str">
        <f>IF(LANÇAMENTO[[#This Row],[OBRA COM MATERIAL]]="OK","ENTREGUE",IF(LANÇAMENTO[[#This Row],[PRAZO]]="","",LANÇAMENTO[[#This Row],[PREVISÃO ENTREGA OBRA]]-$E$1))</f>
        <v>ENTREGUE</v>
      </c>
      <c r="U283" s="3" t="s">
        <v>2553</v>
      </c>
      <c r="V283" s="3"/>
    </row>
    <row r="284" spans="1:22" x14ac:dyDescent="0.25">
      <c r="A284" s="4">
        <v>45881</v>
      </c>
      <c r="B284" s="2" t="s">
        <v>1684</v>
      </c>
      <c r="C284" s="123" t="s">
        <v>1234</v>
      </c>
      <c r="D284" s="2" t="s">
        <v>104</v>
      </c>
      <c r="E284" s="2" t="s">
        <v>2203</v>
      </c>
      <c r="F284" s="3">
        <v>1</v>
      </c>
      <c r="G284" s="3" t="s">
        <v>65</v>
      </c>
      <c r="H284" s="5" t="s">
        <v>2202</v>
      </c>
      <c r="I284" s="136" t="s">
        <v>1027</v>
      </c>
      <c r="J284" s="2" t="s">
        <v>2203</v>
      </c>
      <c r="K284" s="6">
        <v>196</v>
      </c>
      <c r="L284" s="6">
        <f>LANÇAMENTO[[#This Row],[VALOR UNITARIO]]*LANÇAMENTO[[#This Row],[QTDADE]]</f>
        <v>196</v>
      </c>
      <c r="M284" s="4">
        <v>45881</v>
      </c>
      <c r="N284" s="33" t="str">
        <f>TEXT(LANÇAMENTO[[#This Row],[DATA PEDIDO]],"MMM")&amp;"-"&amp;TEXT(M284,"AAAA")</f>
        <v>ago-2025</v>
      </c>
      <c r="O284" s="5" t="s">
        <v>1692</v>
      </c>
      <c r="P284" s="5" t="s">
        <v>30</v>
      </c>
      <c r="Q284" s="3" t="s">
        <v>12</v>
      </c>
      <c r="R284" s="3">
        <v>1</v>
      </c>
      <c r="S284" s="4">
        <f>IF(LANÇAMENTO[[#This Row],[DATA PEDIDO]]="","",LANÇAMENTO[[#This Row],[DATA PEDIDO]]+LANÇAMENTO[[#This Row],[PRAZO]])</f>
        <v>45882</v>
      </c>
      <c r="T284" s="8" t="str">
        <f>IF(LANÇAMENTO[[#This Row],[OBRA COM MATERIAL]]="OK","ENTREGUE",IF(LANÇAMENTO[[#This Row],[PRAZO]]="","",LANÇAMENTO[[#This Row],[PREVISÃO ENTREGA OBRA]]-$E$1))</f>
        <v>ENTREGUE</v>
      </c>
      <c r="U284" s="3" t="s">
        <v>2553</v>
      </c>
      <c r="V284" s="3"/>
    </row>
    <row r="285" spans="1:22" x14ac:dyDescent="0.25">
      <c r="A285" s="4">
        <v>45881</v>
      </c>
      <c r="B285" s="2" t="s">
        <v>1684</v>
      </c>
      <c r="C285" s="123" t="s">
        <v>1234</v>
      </c>
      <c r="D285" s="2" t="s">
        <v>104</v>
      </c>
      <c r="E285" s="2" t="s">
        <v>2204</v>
      </c>
      <c r="F285" s="3">
        <v>3</v>
      </c>
      <c r="G285" s="3" t="s">
        <v>140</v>
      </c>
      <c r="H285" s="5" t="s">
        <v>2202</v>
      </c>
      <c r="I285" s="136" t="s">
        <v>1027</v>
      </c>
      <c r="J285" s="2" t="s">
        <v>2204</v>
      </c>
      <c r="K285" s="6">
        <v>137.72999999999999</v>
      </c>
      <c r="L285" s="6">
        <f>LANÇAMENTO[[#This Row],[VALOR UNITARIO]]*LANÇAMENTO[[#This Row],[QTDADE]]</f>
        <v>413.18999999999994</v>
      </c>
      <c r="M285" s="4">
        <v>45881</v>
      </c>
      <c r="N285" s="33" t="str">
        <f>TEXT(LANÇAMENTO[[#This Row],[DATA PEDIDO]],"MMM")&amp;"-"&amp;TEXT(M285,"AAAA")</f>
        <v>ago-2025</v>
      </c>
      <c r="O285" s="5" t="s">
        <v>1692</v>
      </c>
      <c r="P285" s="5" t="s">
        <v>30</v>
      </c>
      <c r="Q285" s="3" t="s">
        <v>12</v>
      </c>
      <c r="R285" s="3">
        <v>1</v>
      </c>
      <c r="S285" s="4">
        <f>IF(LANÇAMENTO[[#This Row],[DATA PEDIDO]]="","",LANÇAMENTO[[#This Row],[DATA PEDIDO]]+LANÇAMENTO[[#This Row],[PRAZO]])</f>
        <v>45882</v>
      </c>
      <c r="T285" s="8" t="str">
        <f>IF(LANÇAMENTO[[#This Row],[OBRA COM MATERIAL]]="OK","ENTREGUE",IF(LANÇAMENTO[[#This Row],[PRAZO]]="","",LANÇAMENTO[[#This Row],[PREVISÃO ENTREGA OBRA]]-$E$1))</f>
        <v>ENTREGUE</v>
      </c>
      <c r="U285" s="3" t="s">
        <v>2553</v>
      </c>
      <c r="V285" s="3"/>
    </row>
    <row r="286" spans="1:22" x14ac:dyDescent="0.25">
      <c r="A286" s="4">
        <v>45881</v>
      </c>
      <c r="B286" s="2" t="s">
        <v>1684</v>
      </c>
      <c r="C286" s="123" t="s">
        <v>1234</v>
      </c>
      <c r="D286" s="2" t="s">
        <v>104</v>
      </c>
      <c r="E286" s="2" t="s">
        <v>2205</v>
      </c>
      <c r="F286" s="3">
        <v>1</v>
      </c>
      <c r="G286" s="3" t="s">
        <v>65</v>
      </c>
      <c r="H286" s="5" t="s">
        <v>2202</v>
      </c>
      <c r="I286" s="136" t="s">
        <v>1027</v>
      </c>
      <c r="J286" s="2" t="s">
        <v>2205</v>
      </c>
      <c r="K286" s="6">
        <v>11.96</v>
      </c>
      <c r="L286" s="6">
        <f>LANÇAMENTO[[#This Row],[VALOR UNITARIO]]*LANÇAMENTO[[#This Row],[QTDADE]]</f>
        <v>11.96</v>
      </c>
      <c r="M286" s="4">
        <v>45881</v>
      </c>
      <c r="N286" s="33" t="str">
        <f>TEXT(LANÇAMENTO[[#This Row],[DATA PEDIDO]],"MMM")&amp;"-"&amp;TEXT(M286,"AAAA")</f>
        <v>ago-2025</v>
      </c>
      <c r="O286" s="5" t="s">
        <v>1692</v>
      </c>
      <c r="P286" s="5" t="s">
        <v>30</v>
      </c>
      <c r="Q286" s="3" t="s">
        <v>12</v>
      </c>
      <c r="R286" s="3">
        <v>1</v>
      </c>
      <c r="S286" s="4">
        <f>IF(LANÇAMENTO[[#This Row],[DATA PEDIDO]]="","",LANÇAMENTO[[#This Row],[DATA PEDIDO]]+LANÇAMENTO[[#This Row],[PRAZO]])</f>
        <v>45882</v>
      </c>
      <c r="T286" s="8" t="str">
        <f>IF(LANÇAMENTO[[#This Row],[OBRA COM MATERIAL]]="OK","ENTREGUE",IF(LANÇAMENTO[[#This Row],[PRAZO]]="","",LANÇAMENTO[[#This Row],[PREVISÃO ENTREGA OBRA]]-$E$1))</f>
        <v>ENTREGUE</v>
      </c>
      <c r="U286" s="3" t="s">
        <v>2553</v>
      </c>
      <c r="V286" s="3"/>
    </row>
    <row r="287" spans="1:22" x14ac:dyDescent="0.25">
      <c r="A287" s="4">
        <v>45881</v>
      </c>
      <c r="B287" s="2" t="s">
        <v>1780</v>
      </c>
      <c r="C287" s="123" t="s">
        <v>1234</v>
      </c>
      <c r="D287" s="2" t="s">
        <v>104</v>
      </c>
      <c r="E287" s="2" t="s">
        <v>2211</v>
      </c>
      <c r="F287" s="3">
        <v>2</v>
      </c>
      <c r="G287" s="3" t="s">
        <v>65</v>
      </c>
      <c r="H287" s="5" t="s">
        <v>2206</v>
      </c>
      <c r="I287" s="136" t="s">
        <v>2208</v>
      </c>
      <c r="J287" s="2" t="s">
        <v>2211</v>
      </c>
      <c r="K287" s="6">
        <v>180.47</v>
      </c>
      <c r="L287" s="6">
        <f>LANÇAMENTO[[#This Row],[VALOR UNITARIO]]*LANÇAMENTO[[#This Row],[QTDADE]]</f>
        <v>360.94</v>
      </c>
      <c r="M287" s="4">
        <v>45881</v>
      </c>
      <c r="N287" s="33" t="str">
        <f>TEXT(LANÇAMENTO[[#This Row],[DATA PEDIDO]],"MMM")&amp;"-"&amp;TEXT(M287,"AAAA")</f>
        <v>ago-2025</v>
      </c>
      <c r="O287" s="5" t="s">
        <v>2213</v>
      </c>
      <c r="P287" s="5" t="s">
        <v>192</v>
      </c>
      <c r="Q287" s="3" t="s">
        <v>1705</v>
      </c>
      <c r="R287" s="3">
        <v>1</v>
      </c>
      <c r="S287" s="4">
        <f>IF(LANÇAMENTO[[#This Row],[DATA PEDIDO]]="","",LANÇAMENTO[[#This Row],[DATA PEDIDO]]+LANÇAMENTO[[#This Row],[PRAZO]])</f>
        <v>45882</v>
      </c>
      <c r="T287" s="8" t="str">
        <f>IF(LANÇAMENTO[[#This Row],[OBRA COM MATERIAL]]="OK","ENTREGUE",IF(LANÇAMENTO[[#This Row],[PRAZO]]="","",LANÇAMENTO[[#This Row],[PREVISÃO ENTREGA OBRA]]-$E$1))</f>
        <v>ENTREGUE</v>
      </c>
      <c r="U287" s="3" t="s">
        <v>2553</v>
      </c>
      <c r="V287" s="3"/>
    </row>
    <row r="288" spans="1:22" x14ac:dyDescent="0.25">
      <c r="A288" s="4">
        <v>45881</v>
      </c>
      <c r="B288" s="2" t="s">
        <v>1780</v>
      </c>
      <c r="C288" s="123" t="s">
        <v>1234</v>
      </c>
      <c r="D288" s="2" t="s">
        <v>104</v>
      </c>
      <c r="E288" s="2" t="s">
        <v>2212</v>
      </c>
      <c r="F288" s="3">
        <v>2</v>
      </c>
      <c r="G288" s="3" t="s">
        <v>65</v>
      </c>
      <c r="H288" s="5" t="s">
        <v>2206</v>
      </c>
      <c r="I288" s="136" t="s">
        <v>2208</v>
      </c>
      <c r="J288" s="2" t="s">
        <v>2212</v>
      </c>
      <c r="K288" s="6">
        <v>91.58</v>
      </c>
      <c r="L288" s="6">
        <f>LANÇAMENTO[[#This Row],[VALOR UNITARIO]]*LANÇAMENTO[[#This Row],[QTDADE]]</f>
        <v>183.16</v>
      </c>
      <c r="M288" s="4">
        <v>45881</v>
      </c>
      <c r="N288" s="33" t="str">
        <f>TEXT(LANÇAMENTO[[#This Row],[DATA PEDIDO]],"MMM")&amp;"-"&amp;TEXT(M288,"AAAA")</f>
        <v>ago-2025</v>
      </c>
      <c r="O288" s="5" t="s">
        <v>2213</v>
      </c>
      <c r="P288" s="5" t="s">
        <v>192</v>
      </c>
      <c r="Q288" s="3" t="s">
        <v>1705</v>
      </c>
      <c r="R288" s="3">
        <v>1</v>
      </c>
      <c r="S288" s="4">
        <f>IF(LANÇAMENTO[[#This Row],[DATA PEDIDO]]="","",LANÇAMENTO[[#This Row],[DATA PEDIDO]]+LANÇAMENTO[[#This Row],[PRAZO]])</f>
        <v>45882</v>
      </c>
      <c r="T288" s="8" t="str">
        <f>IF(LANÇAMENTO[[#This Row],[OBRA COM MATERIAL]]="OK","ENTREGUE",IF(LANÇAMENTO[[#This Row],[PRAZO]]="","",LANÇAMENTO[[#This Row],[PREVISÃO ENTREGA OBRA]]-$E$1))</f>
        <v>ENTREGUE</v>
      </c>
      <c r="U288" s="3" t="s">
        <v>2553</v>
      </c>
      <c r="V288" s="3"/>
    </row>
    <row r="289" spans="1:22" x14ac:dyDescent="0.25">
      <c r="A289" s="4">
        <v>45882</v>
      </c>
      <c r="B289" s="2" t="s">
        <v>1729</v>
      </c>
      <c r="C289" s="123" t="s">
        <v>551</v>
      </c>
      <c r="D289" s="2" t="s">
        <v>27</v>
      </c>
      <c r="E289" s="2" t="s">
        <v>1690</v>
      </c>
      <c r="F289" s="3">
        <v>1</v>
      </c>
      <c r="G289" s="3" t="s">
        <v>65</v>
      </c>
      <c r="H289" s="5" t="s">
        <v>2214</v>
      </c>
      <c r="I289" s="136" t="s">
        <v>1764</v>
      </c>
      <c r="J289" s="2" t="s">
        <v>1690</v>
      </c>
      <c r="K289" s="6">
        <v>200</v>
      </c>
      <c r="L289" s="6">
        <f>LANÇAMENTO[[#This Row],[VALOR UNITARIO]]*LANÇAMENTO[[#This Row],[QTDADE]]</f>
        <v>200</v>
      </c>
      <c r="M289" s="4">
        <v>45882</v>
      </c>
      <c r="N289" s="33" t="str">
        <f>TEXT(LANÇAMENTO[[#This Row],[DATA PEDIDO]],"MMM")&amp;"-"&amp;TEXT(M289,"AAAA")</f>
        <v>ago-2025</v>
      </c>
      <c r="O289" s="5" t="s">
        <v>1818</v>
      </c>
      <c r="P289" s="5" t="s">
        <v>30</v>
      </c>
      <c r="Q289" s="3" t="s">
        <v>12</v>
      </c>
      <c r="R289" s="3">
        <v>0</v>
      </c>
      <c r="S289" s="4">
        <f>IF(LANÇAMENTO[[#This Row],[DATA PEDIDO]]="","",LANÇAMENTO[[#This Row],[DATA PEDIDO]]+LANÇAMENTO[[#This Row],[PRAZO]])</f>
        <v>45882</v>
      </c>
      <c r="T289" s="8" t="str">
        <f>IF(LANÇAMENTO[[#This Row],[OBRA COM MATERIAL]]="OK","ENTREGUE",IF(LANÇAMENTO[[#This Row],[PRAZO]]="","",LANÇAMENTO[[#This Row],[PREVISÃO ENTREGA OBRA]]-$E$1))</f>
        <v>ENTREGUE</v>
      </c>
      <c r="U289" s="3" t="s">
        <v>2553</v>
      </c>
      <c r="V289" s="3"/>
    </row>
    <row r="290" spans="1:22" x14ac:dyDescent="0.25">
      <c r="A290" s="4">
        <v>45882</v>
      </c>
      <c r="B290" s="2" t="s">
        <v>1699</v>
      </c>
      <c r="C290" s="123" t="s">
        <v>551</v>
      </c>
      <c r="D290" s="2" t="s">
        <v>104</v>
      </c>
      <c r="E290" s="2" t="s">
        <v>2215</v>
      </c>
      <c r="F290" s="3">
        <v>60</v>
      </c>
      <c r="G290" s="3" t="s">
        <v>111</v>
      </c>
      <c r="H290" s="5" t="s">
        <v>2218</v>
      </c>
      <c r="I290" s="136" t="s">
        <v>1652</v>
      </c>
      <c r="J290" s="2" t="s">
        <v>2215</v>
      </c>
      <c r="K290" s="6">
        <v>140</v>
      </c>
      <c r="L290" s="6">
        <f>LANÇAMENTO[[#This Row],[VALOR UNITARIO]]*LANÇAMENTO[[#This Row],[QTDADE]]</f>
        <v>8400</v>
      </c>
      <c r="M290" s="4">
        <v>45882</v>
      </c>
      <c r="N290" s="33" t="str">
        <f>TEXT(LANÇAMENTO[[#This Row],[DATA PEDIDO]],"MMM")&amp;"-"&amp;TEXT(M290,"AAAA")</f>
        <v>ago-2025</v>
      </c>
      <c r="O290" s="5" t="s">
        <v>2219</v>
      </c>
      <c r="P290" s="5" t="s">
        <v>30</v>
      </c>
      <c r="Q290" s="3" t="s">
        <v>12</v>
      </c>
      <c r="R290" s="3">
        <v>15</v>
      </c>
      <c r="S290" s="4">
        <f>IF(LANÇAMENTO[[#This Row],[DATA PEDIDO]]="","",LANÇAMENTO[[#This Row],[DATA PEDIDO]]+LANÇAMENTO[[#This Row],[PRAZO]])</f>
        <v>45897</v>
      </c>
      <c r="T290" s="8" t="str">
        <f>IF(LANÇAMENTO[[#This Row],[OBRA COM MATERIAL]]="OK","ENTREGUE",IF(LANÇAMENTO[[#This Row],[PRAZO]]="","",LANÇAMENTO[[#This Row],[PREVISÃO ENTREGA OBRA]]-$E$1))</f>
        <v>ENTREGUE</v>
      </c>
      <c r="U290" s="3" t="s">
        <v>2553</v>
      </c>
      <c r="V290" s="3"/>
    </row>
    <row r="291" spans="1:22" x14ac:dyDescent="0.25">
      <c r="A291" s="4">
        <v>45882</v>
      </c>
      <c r="B291" s="2" t="s">
        <v>1699</v>
      </c>
      <c r="C291" s="123" t="s">
        <v>551</v>
      </c>
      <c r="D291" s="2" t="s">
        <v>104</v>
      </c>
      <c r="E291" s="2" t="s">
        <v>2216</v>
      </c>
      <c r="F291" s="3">
        <v>30</v>
      </c>
      <c r="G291" s="3" t="s">
        <v>111</v>
      </c>
      <c r="H291" s="5" t="s">
        <v>2218</v>
      </c>
      <c r="I291" s="136" t="s">
        <v>1652</v>
      </c>
      <c r="J291" s="2" t="s">
        <v>2216</v>
      </c>
      <c r="K291" s="6">
        <v>50</v>
      </c>
      <c r="L291" s="6">
        <f>LANÇAMENTO[[#This Row],[VALOR UNITARIO]]*LANÇAMENTO[[#This Row],[QTDADE]]</f>
        <v>1500</v>
      </c>
      <c r="M291" s="4">
        <v>45882</v>
      </c>
      <c r="N291" s="33" t="str">
        <f>TEXT(LANÇAMENTO[[#This Row],[DATA PEDIDO]],"MMM")&amp;"-"&amp;TEXT(M291,"AAAA")</f>
        <v>ago-2025</v>
      </c>
      <c r="O291" s="5" t="s">
        <v>2219</v>
      </c>
      <c r="P291" s="5" t="s">
        <v>30</v>
      </c>
      <c r="Q291" s="3" t="s">
        <v>12</v>
      </c>
      <c r="R291" s="3">
        <v>15</v>
      </c>
      <c r="S291" s="4">
        <f>IF(LANÇAMENTO[[#This Row],[DATA PEDIDO]]="","",LANÇAMENTO[[#This Row],[DATA PEDIDO]]+LANÇAMENTO[[#This Row],[PRAZO]])</f>
        <v>45897</v>
      </c>
      <c r="T291" s="8" t="str">
        <f>IF(LANÇAMENTO[[#This Row],[OBRA COM MATERIAL]]="OK","ENTREGUE",IF(LANÇAMENTO[[#This Row],[PRAZO]]="","",LANÇAMENTO[[#This Row],[PREVISÃO ENTREGA OBRA]]-$E$1))</f>
        <v>ENTREGUE</v>
      </c>
      <c r="U291" s="3" t="s">
        <v>2553</v>
      </c>
      <c r="V291" s="3"/>
    </row>
    <row r="292" spans="1:22" x14ac:dyDescent="0.25">
      <c r="A292" s="4">
        <v>45882</v>
      </c>
      <c r="B292" s="2" t="s">
        <v>1699</v>
      </c>
      <c r="C292" s="123" t="s">
        <v>551</v>
      </c>
      <c r="D292" s="2" t="s">
        <v>104</v>
      </c>
      <c r="E292" s="2" t="s">
        <v>2217</v>
      </c>
      <c r="F292" s="3">
        <v>56</v>
      </c>
      <c r="G292" s="3" t="s">
        <v>111</v>
      </c>
      <c r="H292" s="5" t="s">
        <v>2218</v>
      </c>
      <c r="I292" s="136" t="s">
        <v>1652</v>
      </c>
      <c r="J292" s="2" t="s">
        <v>2217</v>
      </c>
      <c r="K292" s="6">
        <v>15</v>
      </c>
      <c r="L292" s="6">
        <f>LANÇAMENTO[[#This Row],[VALOR UNITARIO]]*LANÇAMENTO[[#This Row],[QTDADE]]</f>
        <v>840</v>
      </c>
      <c r="M292" s="4">
        <v>45882</v>
      </c>
      <c r="N292" s="33" t="str">
        <f>TEXT(LANÇAMENTO[[#This Row],[DATA PEDIDO]],"MMM")&amp;"-"&amp;TEXT(M292,"AAAA")</f>
        <v>ago-2025</v>
      </c>
      <c r="O292" s="5" t="s">
        <v>2219</v>
      </c>
      <c r="P292" s="5" t="s">
        <v>30</v>
      </c>
      <c r="Q292" s="3" t="s">
        <v>12</v>
      </c>
      <c r="R292" s="3">
        <v>15</v>
      </c>
      <c r="S292" s="4">
        <f>IF(LANÇAMENTO[[#This Row],[DATA PEDIDO]]="","",LANÇAMENTO[[#This Row],[DATA PEDIDO]]+LANÇAMENTO[[#This Row],[PRAZO]])</f>
        <v>45897</v>
      </c>
      <c r="T292" s="8" t="str">
        <f>IF(LANÇAMENTO[[#This Row],[OBRA COM MATERIAL]]="OK","ENTREGUE",IF(LANÇAMENTO[[#This Row],[PRAZO]]="","",LANÇAMENTO[[#This Row],[PREVISÃO ENTREGA OBRA]]-$E$1))</f>
        <v>ENTREGUE</v>
      </c>
      <c r="U292" s="3" t="s">
        <v>2553</v>
      </c>
      <c r="V292" s="3"/>
    </row>
    <row r="293" spans="1:22" x14ac:dyDescent="0.25">
      <c r="A293" s="4">
        <v>45882</v>
      </c>
      <c r="B293" s="2" t="s">
        <v>1699</v>
      </c>
      <c r="C293" s="123" t="s">
        <v>551</v>
      </c>
      <c r="D293" s="2" t="s">
        <v>104</v>
      </c>
      <c r="E293" s="2" t="s">
        <v>68</v>
      </c>
      <c r="F293" s="3">
        <v>1</v>
      </c>
      <c r="G293" s="3" t="s">
        <v>65</v>
      </c>
      <c r="H293" s="5" t="s">
        <v>2218</v>
      </c>
      <c r="I293" s="136" t="s">
        <v>1652</v>
      </c>
      <c r="J293" s="2" t="s">
        <v>68</v>
      </c>
      <c r="K293" s="6">
        <v>-240</v>
      </c>
      <c r="L293" s="6">
        <f>LANÇAMENTO[[#This Row],[VALOR UNITARIO]]*LANÇAMENTO[[#This Row],[QTDADE]]</f>
        <v>-240</v>
      </c>
      <c r="M293" s="4">
        <v>45882</v>
      </c>
      <c r="N293" s="33" t="str">
        <f>TEXT(LANÇAMENTO[[#This Row],[DATA PEDIDO]],"MMM")&amp;"-"&amp;TEXT(M293,"AAAA")</f>
        <v>ago-2025</v>
      </c>
      <c r="O293" s="5" t="s">
        <v>2219</v>
      </c>
      <c r="P293" s="5" t="s">
        <v>30</v>
      </c>
      <c r="Q293" s="3" t="s">
        <v>12</v>
      </c>
      <c r="R293" s="3">
        <v>15</v>
      </c>
      <c r="S293" s="4">
        <f>IF(LANÇAMENTO[[#This Row],[DATA PEDIDO]]="","",LANÇAMENTO[[#This Row],[DATA PEDIDO]]+LANÇAMENTO[[#This Row],[PRAZO]])</f>
        <v>45897</v>
      </c>
      <c r="T293" s="8" t="str">
        <f>IF(LANÇAMENTO[[#This Row],[OBRA COM MATERIAL]]="OK","ENTREGUE",IF(LANÇAMENTO[[#This Row],[PRAZO]]="","",LANÇAMENTO[[#This Row],[PREVISÃO ENTREGA OBRA]]-$E$1))</f>
        <v>ENTREGUE</v>
      </c>
      <c r="U293" s="3" t="s">
        <v>2553</v>
      </c>
      <c r="V293" s="3"/>
    </row>
    <row r="294" spans="1:22" x14ac:dyDescent="0.25">
      <c r="A294" s="4">
        <v>45882</v>
      </c>
      <c r="B294" s="2" t="s">
        <v>1699</v>
      </c>
      <c r="C294" s="123" t="s">
        <v>551</v>
      </c>
      <c r="D294" s="2" t="s">
        <v>104</v>
      </c>
      <c r="E294" s="2" t="s">
        <v>2224</v>
      </c>
      <c r="F294" s="3">
        <v>2</v>
      </c>
      <c r="G294" s="3" t="s">
        <v>65</v>
      </c>
      <c r="H294" s="5" t="s">
        <v>2226</v>
      </c>
      <c r="I294" s="136" t="s">
        <v>2220</v>
      </c>
      <c r="J294" s="2" t="s">
        <v>2224</v>
      </c>
      <c r="K294" s="6">
        <v>1700</v>
      </c>
      <c r="L294" s="6">
        <f>LANÇAMENTO[[#This Row],[VALOR UNITARIO]]*LANÇAMENTO[[#This Row],[QTDADE]]</f>
        <v>3400</v>
      </c>
      <c r="M294" s="4">
        <v>45882</v>
      </c>
      <c r="N294" s="33" t="str">
        <f>TEXT(LANÇAMENTO[[#This Row],[DATA PEDIDO]],"MMM")&amp;"-"&amp;TEXT(M294,"AAAA")</f>
        <v>ago-2025</v>
      </c>
      <c r="O294" s="5" t="s">
        <v>1692</v>
      </c>
      <c r="P294" s="5" t="s">
        <v>192</v>
      </c>
      <c r="Q294" s="3" t="s">
        <v>12</v>
      </c>
      <c r="R294" s="3">
        <v>0</v>
      </c>
      <c r="S294" s="4">
        <f>IF(LANÇAMENTO[[#This Row],[DATA PEDIDO]]="","",LANÇAMENTO[[#This Row],[DATA PEDIDO]]+LANÇAMENTO[[#This Row],[PRAZO]])</f>
        <v>45882</v>
      </c>
      <c r="T294" s="8" t="str">
        <f>IF(LANÇAMENTO[[#This Row],[OBRA COM MATERIAL]]="OK","ENTREGUE",IF(LANÇAMENTO[[#This Row],[PRAZO]]="","",LANÇAMENTO[[#This Row],[PREVISÃO ENTREGA OBRA]]-$E$1))</f>
        <v>ENTREGUE</v>
      </c>
      <c r="U294" s="3" t="s">
        <v>2553</v>
      </c>
      <c r="V294" s="3"/>
    </row>
    <row r="295" spans="1:22" x14ac:dyDescent="0.25">
      <c r="A295" s="4">
        <v>45882</v>
      </c>
      <c r="B295" s="2" t="s">
        <v>1699</v>
      </c>
      <c r="C295" s="123" t="s">
        <v>551</v>
      </c>
      <c r="D295" s="2" t="s">
        <v>104</v>
      </c>
      <c r="E295" s="2" t="s">
        <v>2225</v>
      </c>
      <c r="F295" s="3">
        <v>1</v>
      </c>
      <c r="G295" s="3" t="s">
        <v>65</v>
      </c>
      <c r="H295" s="5" t="s">
        <v>2226</v>
      </c>
      <c r="I295" s="136" t="s">
        <v>2220</v>
      </c>
      <c r="J295" s="2" t="s">
        <v>2225</v>
      </c>
      <c r="K295" s="6">
        <v>1000</v>
      </c>
      <c r="L295" s="6">
        <f>LANÇAMENTO[[#This Row],[VALOR UNITARIO]]*LANÇAMENTO[[#This Row],[QTDADE]]</f>
        <v>1000</v>
      </c>
      <c r="M295" s="4">
        <v>45882</v>
      </c>
      <c r="N295" s="33" t="str">
        <f>TEXT(LANÇAMENTO[[#This Row],[DATA PEDIDO]],"MMM")&amp;"-"&amp;TEXT(M295,"AAAA")</f>
        <v>ago-2025</v>
      </c>
      <c r="O295" s="5" t="s">
        <v>1692</v>
      </c>
      <c r="P295" s="5" t="s">
        <v>192</v>
      </c>
      <c r="Q295" s="3" t="s">
        <v>12</v>
      </c>
      <c r="R295" s="3">
        <v>0</v>
      </c>
      <c r="S295" s="4">
        <f>IF(LANÇAMENTO[[#This Row],[DATA PEDIDO]]="","",LANÇAMENTO[[#This Row],[DATA PEDIDO]]+LANÇAMENTO[[#This Row],[PRAZO]])</f>
        <v>45882</v>
      </c>
      <c r="T295" s="8" t="str">
        <f>IF(LANÇAMENTO[[#This Row],[OBRA COM MATERIAL]]="OK","ENTREGUE",IF(LANÇAMENTO[[#This Row],[PRAZO]]="","",LANÇAMENTO[[#This Row],[PREVISÃO ENTREGA OBRA]]-$E$1))</f>
        <v>ENTREGUE</v>
      </c>
      <c r="U295" s="3" t="s">
        <v>2553</v>
      </c>
      <c r="V295" s="3"/>
    </row>
    <row r="296" spans="1:22" x14ac:dyDescent="0.25">
      <c r="A296" s="4">
        <v>45882</v>
      </c>
      <c r="B296" s="2" t="s">
        <v>1901</v>
      </c>
      <c r="C296" s="123" t="s">
        <v>1234</v>
      </c>
      <c r="D296" s="2" t="s">
        <v>104</v>
      </c>
      <c r="E296" s="2" t="s">
        <v>2227</v>
      </c>
      <c r="F296" s="3">
        <v>90</v>
      </c>
      <c r="G296" s="3" t="s">
        <v>23</v>
      </c>
      <c r="H296" s="5" t="s">
        <v>2235</v>
      </c>
      <c r="I296" s="136" t="s">
        <v>238</v>
      </c>
      <c r="J296" s="2" t="s">
        <v>2227</v>
      </c>
      <c r="K296" s="6">
        <v>10.59</v>
      </c>
      <c r="L296" s="6">
        <f>LANÇAMENTO[[#This Row],[VALOR UNITARIO]]*LANÇAMENTO[[#This Row],[QTDADE]]</f>
        <v>953.1</v>
      </c>
      <c r="M296" s="4">
        <v>45882</v>
      </c>
      <c r="N296" s="33" t="str">
        <f>TEXT(LANÇAMENTO[[#This Row],[DATA PEDIDO]],"MMM")&amp;"-"&amp;TEXT(M296,"AAAA")</f>
        <v>ago-2025</v>
      </c>
      <c r="O296" s="5" t="s">
        <v>1836</v>
      </c>
      <c r="P296" s="5" t="s">
        <v>30</v>
      </c>
      <c r="Q296" s="3" t="s">
        <v>12</v>
      </c>
      <c r="R296" s="3">
        <v>0</v>
      </c>
      <c r="S296" s="4">
        <f>IF(LANÇAMENTO[[#This Row],[DATA PEDIDO]]="","",LANÇAMENTO[[#This Row],[DATA PEDIDO]]+LANÇAMENTO[[#This Row],[PRAZO]])</f>
        <v>45882</v>
      </c>
      <c r="T296" s="8" t="str">
        <f>IF(LANÇAMENTO[[#This Row],[OBRA COM MATERIAL]]="OK","ENTREGUE",IF(LANÇAMENTO[[#This Row],[PRAZO]]="","",LANÇAMENTO[[#This Row],[PREVISÃO ENTREGA OBRA]]-$E$1))</f>
        <v>ENTREGUE</v>
      </c>
      <c r="U296" s="3" t="s">
        <v>2553</v>
      </c>
      <c r="V296" s="3"/>
    </row>
    <row r="297" spans="1:22" x14ac:dyDescent="0.25">
      <c r="A297" s="4">
        <v>45882</v>
      </c>
      <c r="B297" s="2" t="s">
        <v>1901</v>
      </c>
      <c r="C297" s="123" t="s">
        <v>1234</v>
      </c>
      <c r="D297" s="2" t="s">
        <v>104</v>
      </c>
      <c r="E297" s="2" t="s">
        <v>2228</v>
      </c>
      <c r="F297" s="3">
        <v>46</v>
      </c>
      <c r="G297" s="3" t="s">
        <v>23</v>
      </c>
      <c r="H297" s="5" t="s">
        <v>2235</v>
      </c>
      <c r="I297" s="136" t="s">
        <v>238</v>
      </c>
      <c r="J297" s="2" t="s">
        <v>2228</v>
      </c>
      <c r="K297" s="6">
        <v>7.54</v>
      </c>
      <c r="L297" s="6">
        <f>LANÇAMENTO[[#This Row],[VALOR UNITARIO]]*LANÇAMENTO[[#This Row],[QTDADE]]</f>
        <v>346.84</v>
      </c>
      <c r="M297" s="4">
        <v>45882</v>
      </c>
      <c r="N297" s="33" t="str">
        <f>TEXT(LANÇAMENTO[[#This Row],[DATA PEDIDO]],"MMM")&amp;"-"&amp;TEXT(M297,"AAAA")</f>
        <v>ago-2025</v>
      </c>
      <c r="O297" s="5" t="s">
        <v>1836</v>
      </c>
      <c r="P297" s="5" t="s">
        <v>30</v>
      </c>
      <c r="Q297" s="3" t="s">
        <v>12</v>
      </c>
      <c r="R297" s="3">
        <v>0</v>
      </c>
      <c r="S297" s="4">
        <f>IF(LANÇAMENTO[[#This Row],[DATA PEDIDO]]="","",LANÇAMENTO[[#This Row],[DATA PEDIDO]]+LANÇAMENTO[[#This Row],[PRAZO]])</f>
        <v>45882</v>
      </c>
      <c r="T297" s="8" t="str">
        <f>IF(LANÇAMENTO[[#This Row],[OBRA COM MATERIAL]]="OK","ENTREGUE",IF(LANÇAMENTO[[#This Row],[PRAZO]]="","",LANÇAMENTO[[#This Row],[PREVISÃO ENTREGA OBRA]]-$E$1))</f>
        <v>ENTREGUE</v>
      </c>
      <c r="U297" s="3" t="s">
        <v>2553</v>
      </c>
      <c r="V297" s="3"/>
    </row>
    <row r="298" spans="1:22" x14ac:dyDescent="0.25">
      <c r="A298" s="4">
        <v>45882</v>
      </c>
      <c r="B298" s="2" t="s">
        <v>1901</v>
      </c>
      <c r="C298" s="123" t="s">
        <v>1234</v>
      </c>
      <c r="D298" s="2" t="s">
        <v>104</v>
      </c>
      <c r="E298" s="2" t="s">
        <v>2229</v>
      </c>
      <c r="F298" s="3">
        <v>8</v>
      </c>
      <c r="G298" s="3" t="s">
        <v>65</v>
      </c>
      <c r="H298" s="5" t="s">
        <v>2235</v>
      </c>
      <c r="I298" s="136" t="s">
        <v>238</v>
      </c>
      <c r="J298" s="2" t="s">
        <v>2229</v>
      </c>
      <c r="K298" s="6">
        <v>9.23</v>
      </c>
      <c r="L298" s="6">
        <f>LANÇAMENTO[[#This Row],[VALOR UNITARIO]]*LANÇAMENTO[[#This Row],[QTDADE]]</f>
        <v>73.84</v>
      </c>
      <c r="M298" s="4">
        <v>45882</v>
      </c>
      <c r="N298" s="33" t="str">
        <f>TEXT(LANÇAMENTO[[#This Row],[DATA PEDIDO]],"MMM")&amp;"-"&amp;TEXT(M298,"AAAA")</f>
        <v>ago-2025</v>
      </c>
      <c r="O298" s="5" t="s">
        <v>1836</v>
      </c>
      <c r="P298" s="5" t="s">
        <v>30</v>
      </c>
      <c r="Q298" s="3" t="s">
        <v>12</v>
      </c>
      <c r="R298" s="3">
        <v>0</v>
      </c>
      <c r="S298" s="4">
        <f>IF(LANÇAMENTO[[#This Row],[DATA PEDIDO]]="","",LANÇAMENTO[[#This Row],[DATA PEDIDO]]+LANÇAMENTO[[#This Row],[PRAZO]])</f>
        <v>45882</v>
      </c>
      <c r="T298" s="8" t="str">
        <f>IF(LANÇAMENTO[[#This Row],[OBRA COM MATERIAL]]="OK","ENTREGUE",IF(LANÇAMENTO[[#This Row],[PRAZO]]="","",LANÇAMENTO[[#This Row],[PREVISÃO ENTREGA OBRA]]-$E$1))</f>
        <v>ENTREGUE</v>
      </c>
      <c r="U298" s="3" t="s">
        <v>2553</v>
      </c>
      <c r="V298" s="3"/>
    </row>
    <row r="299" spans="1:22" x14ac:dyDescent="0.25">
      <c r="A299" s="4">
        <v>45882</v>
      </c>
      <c r="B299" s="2" t="s">
        <v>1901</v>
      </c>
      <c r="C299" s="123" t="s">
        <v>1234</v>
      </c>
      <c r="D299" s="2" t="s">
        <v>104</v>
      </c>
      <c r="E299" s="2" t="s">
        <v>2230</v>
      </c>
      <c r="F299" s="3">
        <v>6</v>
      </c>
      <c r="G299" s="3" t="s">
        <v>65</v>
      </c>
      <c r="H299" s="5" t="s">
        <v>2235</v>
      </c>
      <c r="I299" s="136" t="s">
        <v>238</v>
      </c>
      <c r="J299" s="2" t="s">
        <v>2230</v>
      </c>
      <c r="K299" s="6">
        <v>8.64</v>
      </c>
      <c r="L299" s="6">
        <f>LANÇAMENTO[[#This Row],[VALOR UNITARIO]]*LANÇAMENTO[[#This Row],[QTDADE]]</f>
        <v>51.84</v>
      </c>
      <c r="M299" s="4">
        <v>45882</v>
      </c>
      <c r="N299" s="33" t="str">
        <f>TEXT(LANÇAMENTO[[#This Row],[DATA PEDIDO]],"MMM")&amp;"-"&amp;TEXT(M299,"AAAA")</f>
        <v>ago-2025</v>
      </c>
      <c r="O299" s="5" t="s">
        <v>1836</v>
      </c>
      <c r="P299" s="5" t="s">
        <v>30</v>
      </c>
      <c r="Q299" s="3" t="s">
        <v>12</v>
      </c>
      <c r="R299" s="3">
        <v>0</v>
      </c>
      <c r="S299" s="4">
        <f>IF(LANÇAMENTO[[#This Row],[DATA PEDIDO]]="","",LANÇAMENTO[[#This Row],[DATA PEDIDO]]+LANÇAMENTO[[#This Row],[PRAZO]])</f>
        <v>45882</v>
      </c>
      <c r="T299" s="8" t="str">
        <f>IF(LANÇAMENTO[[#This Row],[OBRA COM MATERIAL]]="OK","ENTREGUE",IF(LANÇAMENTO[[#This Row],[PRAZO]]="","",LANÇAMENTO[[#This Row],[PREVISÃO ENTREGA OBRA]]-$E$1))</f>
        <v>ENTREGUE</v>
      </c>
      <c r="U299" s="3" t="s">
        <v>2553</v>
      </c>
      <c r="V299" s="3"/>
    </row>
    <row r="300" spans="1:22" x14ac:dyDescent="0.25">
      <c r="A300" s="4">
        <v>45882</v>
      </c>
      <c r="B300" s="2" t="s">
        <v>1902</v>
      </c>
      <c r="C300" s="123" t="s">
        <v>1234</v>
      </c>
      <c r="D300" s="2" t="s">
        <v>104</v>
      </c>
      <c r="E300" s="2" t="s">
        <v>2231</v>
      </c>
      <c r="F300" s="3">
        <v>1</v>
      </c>
      <c r="G300" s="3" t="s">
        <v>65</v>
      </c>
      <c r="H300" s="5" t="s">
        <v>2234</v>
      </c>
      <c r="I300" s="136" t="s">
        <v>177</v>
      </c>
      <c r="J300" s="2" t="s">
        <v>2231</v>
      </c>
      <c r="K300" s="6">
        <v>117.6</v>
      </c>
      <c r="L300" s="6">
        <f>LANÇAMENTO[[#This Row],[VALOR UNITARIO]]*LANÇAMENTO[[#This Row],[QTDADE]]</f>
        <v>117.6</v>
      </c>
      <c r="M300" s="4">
        <v>45882</v>
      </c>
      <c r="N300" s="33" t="str">
        <f>TEXT(LANÇAMENTO[[#This Row],[DATA PEDIDO]],"MMM")&amp;"-"&amp;TEXT(M300,"AAAA")</f>
        <v>ago-2025</v>
      </c>
      <c r="O300" s="5" t="s">
        <v>1715</v>
      </c>
      <c r="P300" s="5" t="s">
        <v>30</v>
      </c>
      <c r="Q300" s="3" t="s">
        <v>12</v>
      </c>
      <c r="R300" s="3">
        <v>1</v>
      </c>
      <c r="S300" s="4">
        <f>IF(LANÇAMENTO[[#This Row],[DATA PEDIDO]]="","",LANÇAMENTO[[#This Row],[DATA PEDIDO]]+LANÇAMENTO[[#This Row],[PRAZO]])</f>
        <v>45883</v>
      </c>
      <c r="T300" s="8" t="str">
        <f>IF(LANÇAMENTO[[#This Row],[OBRA COM MATERIAL]]="OK","ENTREGUE",IF(LANÇAMENTO[[#This Row],[PRAZO]]="","",LANÇAMENTO[[#This Row],[PREVISÃO ENTREGA OBRA]]-$E$1))</f>
        <v>ENTREGUE</v>
      </c>
      <c r="U300" s="3" t="s">
        <v>2553</v>
      </c>
      <c r="V300" s="3"/>
    </row>
    <row r="301" spans="1:22" x14ac:dyDescent="0.25">
      <c r="A301" s="4">
        <v>45882</v>
      </c>
      <c r="B301" s="2" t="s">
        <v>1902</v>
      </c>
      <c r="C301" s="123" t="s">
        <v>1234</v>
      </c>
      <c r="D301" s="2" t="s">
        <v>104</v>
      </c>
      <c r="E301" s="2" t="s">
        <v>2232</v>
      </c>
      <c r="F301" s="3">
        <v>32</v>
      </c>
      <c r="G301" s="3" t="s">
        <v>65</v>
      </c>
      <c r="H301" s="5" t="s">
        <v>2234</v>
      </c>
      <c r="I301" s="136" t="s">
        <v>177</v>
      </c>
      <c r="J301" s="2" t="s">
        <v>2232</v>
      </c>
      <c r="K301" s="6">
        <v>4.2779999999999996</v>
      </c>
      <c r="L301" s="6">
        <f>LANÇAMENTO[[#This Row],[VALOR UNITARIO]]*LANÇAMENTO[[#This Row],[QTDADE]]</f>
        <v>136.89599999999999</v>
      </c>
      <c r="M301" s="4">
        <v>45882</v>
      </c>
      <c r="N301" s="33" t="str">
        <f>TEXT(LANÇAMENTO[[#This Row],[DATA PEDIDO]],"MMM")&amp;"-"&amp;TEXT(M301,"AAAA")</f>
        <v>ago-2025</v>
      </c>
      <c r="O301" s="5" t="s">
        <v>1715</v>
      </c>
      <c r="P301" s="5" t="s">
        <v>30</v>
      </c>
      <c r="Q301" s="3" t="s">
        <v>12</v>
      </c>
      <c r="R301" s="3">
        <v>1</v>
      </c>
      <c r="S301" s="4">
        <f>IF(LANÇAMENTO[[#This Row],[DATA PEDIDO]]="","",LANÇAMENTO[[#This Row],[DATA PEDIDO]]+LANÇAMENTO[[#This Row],[PRAZO]])</f>
        <v>45883</v>
      </c>
      <c r="T301" s="8" t="str">
        <f>IF(LANÇAMENTO[[#This Row],[OBRA COM MATERIAL]]="OK","ENTREGUE",IF(LANÇAMENTO[[#This Row],[PRAZO]]="","",LANÇAMENTO[[#This Row],[PREVISÃO ENTREGA OBRA]]-$E$1))</f>
        <v>ENTREGUE</v>
      </c>
      <c r="U301" s="3" t="s">
        <v>2553</v>
      </c>
      <c r="V301" s="3"/>
    </row>
    <row r="302" spans="1:22" x14ac:dyDescent="0.25">
      <c r="A302" s="4">
        <v>45882</v>
      </c>
      <c r="B302" s="2" t="s">
        <v>1902</v>
      </c>
      <c r="C302" s="123" t="s">
        <v>1234</v>
      </c>
      <c r="D302" s="2" t="s">
        <v>104</v>
      </c>
      <c r="E302" s="2" t="s">
        <v>2233</v>
      </c>
      <c r="F302" s="3">
        <v>2</v>
      </c>
      <c r="G302" s="3" t="s">
        <v>65</v>
      </c>
      <c r="H302" s="5" t="s">
        <v>2234</v>
      </c>
      <c r="I302" s="136" t="s">
        <v>177</v>
      </c>
      <c r="J302" s="2" t="s">
        <v>2233</v>
      </c>
      <c r="K302" s="6">
        <v>13.744</v>
      </c>
      <c r="L302" s="6">
        <f>LANÇAMENTO[[#This Row],[VALOR UNITARIO]]*LANÇAMENTO[[#This Row],[QTDADE]]</f>
        <v>27.488</v>
      </c>
      <c r="M302" s="4">
        <v>45882</v>
      </c>
      <c r="N302" s="33" t="str">
        <f>TEXT(LANÇAMENTO[[#This Row],[DATA PEDIDO]],"MMM")&amp;"-"&amp;TEXT(M302,"AAAA")</f>
        <v>ago-2025</v>
      </c>
      <c r="O302" s="5" t="s">
        <v>1715</v>
      </c>
      <c r="P302" s="5" t="s">
        <v>30</v>
      </c>
      <c r="Q302" s="3" t="s">
        <v>12</v>
      </c>
      <c r="R302" s="3">
        <v>1</v>
      </c>
      <c r="S302" s="4">
        <f>IF(LANÇAMENTO[[#This Row],[DATA PEDIDO]]="","",LANÇAMENTO[[#This Row],[DATA PEDIDO]]+LANÇAMENTO[[#This Row],[PRAZO]])</f>
        <v>45883</v>
      </c>
      <c r="T302" s="8" t="str">
        <f>IF(LANÇAMENTO[[#This Row],[OBRA COM MATERIAL]]="OK","ENTREGUE",IF(LANÇAMENTO[[#This Row],[PRAZO]]="","",LANÇAMENTO[[#This Row],[PREVISÃO ENTREGA OBRA]]-$E$1))</f>
        <v>ENTREGUE</v>
      </c>
      <c r="U302" s="3" t="s">
        <v>2553</v>
      </c>
      <c r="V302" s="3"/>
    </row>
    <row r="303" spans="1:22" x14ac:dyDescent="0.25">
      <c r="A303" s="4">
        <v>45882</v>
      </c>
      <c r="B303" s="2" t="s">
        <v>1902</v>
      </c>
      <c r="C303" s="123" t="s">
        <v>1234</v>
      </c>
      <c r="D303" s="2" t="s">
        <v>104</v>
      </c>
      <c r="E303" s="2" t="s">
        <v>2044</v>
      </c>
      <c r="F303" s="3">
        <v>7</v>
      </c>
      <c r="G303" s="3" t="s">
        <v>65</v>
      </c>
      <c r="H303" s="5" t="s">
        <v>2234</v>
      </c>
      <c r="I303" s="136" t="s">
        <v>177</v>
      </c>
      <c r="J303" s="2" t="s">
        <v>2044</v>
      </c>
      <c r="K303" s="6">
        <v>2.1579999999999999</v>
      </c>
      <c r="L303" s="6">
        <f>LANÇAMENTO[[#This Row],[VALOR UNITARIO]]*LANÇAMENTO[[#This Row],[QTDADE]]</f>
        <v>15.106</v>
      </c>
      <c r="M303" s="4">
        <v>45882</v>
      </c>
      <c r="N303" s="33" t="str">
        <f>TEXT(LANÇAMENTO[[#This Row],[DATA PEDIDO]],"MMM")&amp;"-"&amp;TEXT(M303,"AAAA")</f>
        <v>ago-2025</v>
      </c>
      <c r="O303" s="5" t="s">
        <v>1715</v>
      </c>
      <c r="P303" s="5" t="s">
        <v>30</v>
      </c>
      <c r="Q303" s="3" t="s">
        <v>12</v>
      </c>
      <c r="R303" s="3">
        <v>1</v>
      </c>
      <c r="S303" s="4">
        <f>IF(LANÇAMENTO[[#This Row],[DATA PEDIDO]]="","",LANÇAMENTO[[#This Row],[DATA PEDIDO]]+LANÇAMENTO[[#This Row],[PRAZO]])</f>
        <v>45883</v>
      </c>
      <c r="T303" s="8" t="str">
        <f>IF(LANÇAMENTO[[#This Row],[OBRA COM MATERIAL]]="OK","ENTREGUE",IF(LANÇAMENTO[[#This Row],[PRAZO]]="","",LANÇAMENTO[[#This Row],[PREVISÃO ENTREGA OBRA]]-$E$1))</f>
        <v>ENTREGUE</v>
      </c>
      <c r="U303" s="3" t="s">
        <v>2553</v>
      </c>
      <c r="V303" s="3"/>
    </row>
    <row r="304" spans="1:22" x14ac:dyDescent="0.25">
      <c r="A304" s="4">
        <v>45882</v>
      </c>
      <c r="B304" s="2" t="s">
        <v>1946</v>
      </c>
      <c r="C304" s="123" t="s">
        <v>1234</v>
      </c>
      <c r="D304" s="2" t="s">
        <v>104</v>
      </c>
      <c r="E304" s="2" t="s">
        <v>2227</v>
      </c>
      <c r="F304" s="3">
        <v>90</v>
      </c>
      <c r="G304" s="3" t="s">
        <v>23</v>
      </c>
      <c r="H304" s="5" t="s">
        <v>2236</v>
      </c>
      <c r="I304" s="136" t="s">
        <v>238</v>
      </c>
      <c r="J304" s="2" t="s">
        <v>2227</v>
      </c>
      <c r="K304" s="6">
        <v>10.59</v>
      </c>
      <c r="L304" s="6">
        <f>LANÇAMENTO[[#This Row],[VALOR UNITARIO]]*LANÇAMENTO[[#This Row],[QTDADE]]</f>
        <v>953.1</v>
      </c>
      <c r="M304" s="4">
        <v>45882</v>
      </c>
      <c r="N304" s="33" t="str">
        <f>TEXT(LANÇAMENTO[[#This Row],[DATA PEDIDO]],"MMM")&amp;"-"&amp;TEXT(M304,"AAAA")</f>
        <v>ago-2025</v>
      </c>
      <c r="O304" s="5" t="s">
        <v>1836</v>
      </c>
      <c r="P304" s="5" t="s">
        <v>30</v>
      </c>
      <c r="Q304" s="3" t="s">
        <v>12</v>
      </c>
      <c r="R304" s="3">
        <v>0</v>
      </c>
      <c r="S304" s="4">
        <f>IF(LANÇAMENTO[[#This Row],[DATA PEDIDO]]="","",LANÇAMENTO[[#This Row],[DATA PEDIDO]]+LANÇAMENTO[[#This Row],[PRAZO]])</f>
        <v>45882</v>
      </c>
      <c r="T304" s="8" t="str">
        <f>IF(LANÇAMENTO[[#This Row],[OBRA COM MATERIAL]]="OK","ENTREGUE",IF(LANÇAMENTO[[#This Row],[PRAZO]]="","",LANÇAMENTO[[#This Row],[PREVISÃO ENTREGA OBRA]]-$E$1))</f>
        <v>ENTREGUE</v>
      </c>
      <c r="U304" s="3" t="s">
        <v>2553</v>
      </c>
      <c r="V304" s="3"/>
    </row>
    <row r="305" spans="1:22" x14ac:dyDescent="0.25">
      <c r="A305" s="4">
        <v>45882</v>
      </c>
      <c r="B305" s="2" t="s">
        <v>1946</v>
      </c>
      <c r="C305" s="123" t="s">
        <v>1234</v>
      </c>
      <c r="D305" s="2" t="s">
        <v>104</v>
      </c>
      <c r="E305" s="2" t="s">
        <v>2228</v>
      </c>
      <c r="F305" s="3">
        <v>46</v>
      </c>
      <c r="G305" s="3" t="s">
        <v>23</v>
      </c>
      <c r="H305" s="5" t="s">
        <v>2236</v>
      </c>
      <c r="I305" s="136" t="s">
        <v>238</v>
      </c>
      <c r="J305" s="2" t="s">
        <v>2228</v>
      </c>
      <c r="K305" s="6">
        <v>7.54</v>
      </c>
      <c r="L305" s="6">
        <f>LANÇAMENTO[[#This Row],[VALOR UNITARIO]]*LANÇAMENTO[[#This Row],[QTDADE]]</f>
        <v>346.84</v>
      </c>
      <c r="M305" s="4">
        <v>45882</v>
      </c>
      <c r="N305" s="33" t="str">
        <f>TEXT(LANÇAMENTO[[#This Row],[DATA PEDIDO]],"MMM")&amp;"-"&amp;TEXT(M305,"AAAA")</f>
        <v>ago-2025</v>
      </c>
      <c r="O305" s="5" t="s">
        <v>1836</v>
      </c>
      <c r="P305" s="5" t="s">
        <v>30</v>
      </c>
      <c r="Q305" s="3" t="s">
        <v>12</v>
      </c>
      <c r="R305" s="3">
        <v>0</v>
      </c>
      <c r="S305" s="4">
        <f>IF(LANÇAMENTO[[#This Row],[DATA PEDIDO]]="","",LANÇAMENTO[[#This Row],[DATA PEDIDO]]+LANÇAMENTO[[#This Row],[PRAZO]])</f>
        <v>45882</v>
      </c>
      <c r="T305" s="8" t="str">
        <f>IF(LANÇAMENTO[[#This Row],[OBRA COM MATERIAL]]="OK","ENTREGUE",IF(LANÇAMENTO[[#This Row],[PRAZO]]="","",LANÇAMENTO[[#This Row],[PREVISÃO ENTREGA OBRA]]-$E$1))</f>
        <v>ENTREGUE</v>
      </c>
      <c r="U305" s="3" t="s">
        <v>2553</v>
      </c>
      <c r="V305" s="3"/>
    </row>
    <row r="306" spans="1:22" x14ac:dyDescent="0.25">
      <c r="A306" s="4">
        <v>45882</v>
      </c>
      <c r="B306" s="2" t="s">
        <v>1946</v>
      </c>
      <c r="C306" s="123" t="s">
        <v>1234</v>
      </c>
      <c r="D306" s="2" t="s">
        <v>104</v>
      </c>
      <c r="E306" s="2" t="s">
        <v>2229</v>
      </c>
      <c r="F306" s="3">
        <v>8</v>
      </c>
      <c r="G306" s="3" t="s">
        <v>65</v>
      </c>
      <c r="H306" s="5" t="s">
        <v>2236</v>
      </c>
      <c r="I306" s="136" t="s">
        <v>238</v>
      </c>
      <c r="J306" s="2" t="s">
        <v>2229</v>
      </c>
      <c r="K306" s="6">
        <v>9.23</v>
      </c>
      <c r="L306" s="6">
        <f>LANÇAMENTO[[#This Row],[VALOR UNITARIO]]*LANÇAMENTO[[#This Row],[QTDADE]]</f>
        <v>73.84</v>
      </c>
      <c r="M306" s="4">
        <v>45882</v>
      </c>
      <c r="N306" s="33" t="str">
        <f>TEXT(LANÇAMENTO[[#This Row],[DATA PEDIDO]],"MMM")&amp;"-"&amp;TEXT(M306,"AAAA")</f>
        <v>ago-2025</v>
      </c>
      <c r="O306" s="5" t="s">
        <v>1836</v>
      </c>
      <c r="P306" s="5" t="s">
        <v>30</v>
      </c>
      <c r="Q306" s="3" t="s">
        <v>12</v>
      </c>
      <c r="R306" s="3">
        <v>0</v>
      </c>
      <c r="S306" s="4">
        <f>IF(LANÇAMENTO[[#This Row],[DATA PEDIDO]]="","",LANÇAMENTO[[#This Row],[DATA PEDIDO]]+LANÇAMENTO[[#This Row],[PRAZO]])</f>
        <v>45882</v>
      </c>
      <c r="T306" s="8" t="str">
        <f>IF(LANÇAMENTO[[#This Row],[OBRA COM MATERIAL]]="OK","ENTREGUE",IF(LANÇAMENTO[[#This Row],[PRAZO]]="","",LANÇAMENTO[[#This Row],[PREVISÃO ENTREGA OBRA]]-$E$1))</f>
        <v>ENTREGUE</v>
      </c>
      <c r="U306" s="3" t="s">
        <v>2553</v>
      </c>
      <c r="V306" s="3"/>
    </row>
    <row r="307" spans="1:22" x14ac:dyDescent="0.25">
      <c r="A307" s="4">
        <v>45882</v>
      </c>
      <c r="B307" s="2" t="s">
        <v>1946</v>
      </c>
      <c r="C307" s="123" t="s">
        <v>1234</v>
      </c>
      <c r="D307" s="2" t="s">
        <v>104</v>
      </c>
      <c r="E307" s="2" t="s">
        <v>2230</v>
      </c>
      <c r="F307" s="3">
        <v>6</v>
      </c>
      <c r="G307" s="3" t="s">
        <v>65</v>
      </c>
      <c r="H307" s="5" t="s">
        <v>2236</v>
      </c>
      <c r="I307" s="136" t="s">
        <v>238</v>
      </c>
      <c r="J307" s="2" t="s">
        <v>2230</v>
      </c>
      <c r="K307" s="6">
        <v>8.64</v>
      </c>
      <c r="L307" s="6">
        <f>LANÇAMENTO[[#This Row],[VALOR UNITARIO]]*LANÇAMENTO[[#This Row],[QTDADE]]</f>
        <v>51.84</v>
      </c>
      <c r="M307" s="4">
        <v>45882</v>
      </c>
      <c r="N307" s="33" t="str">
        <f>TEXT(LANÇAMENTO[[#This Row],[DATA PEDIDO]],"MMM")&amp;"-"&amp;TEXT(M307,"AAAA")</f>
        <v>ago-2025</v>
      </c>
      <c r="O307" s="5" t="s">
        <v>1836</v>
      </c>
      <c r="P307" s="5" t="s">
        <v>30</v>
      </c>
      <c r="Q307" s="3" t="s">
        <v>12</v>
      </c>
      <c r="R307" s="3">
        <v>0</v>
      </c>
      <c r="S307" s="4">
        <f>IF(LANÇAMENTO[[#This Row],[DATA PEDIDO]]="","",LANÇAMENTO[[#This Row],[DATA PEDIDO]]+LANÇAMENTO[[#This Row],[PRAZO]])</f>
        <v>45882</v>
      </c>
      <c r="T307" s="8" t="str">
        <f>IF(LANÇAMENTO[[#This Row],[OBRA COM MATERIAL]]="OK","ENTREGUE",IF(LANÇAMENTO[[#This Row],[PRAZO]]="","",LANÇAMENTO[[#This Row],[PREVISÃO ENTREGA OBRA]]-$E$1))</f>
        <v>ENTREGUE</v>
      </c>
      <c r="U307" s="3" t="s">
        <v>2553</v>
      </c>
      <c r="V307" s="3"/>
    </row>
    <row r="308" spans="1:22" x14ac:dyDescent="0.25">
      <c r="A308" s="4">
        <v>45882</v>
      </c>
      <c r="B308" s="2" t="s">
        <v>1729</v>
      </c>
      <c r="C308" s="123" t="s">
        <v>551</v>
      </c>
      <c r="D308" s="2" t="s">
        <v>21</v>
      </c>
      <c r="E308" s="2" t="s">
        <v>2237</v>
      </c>
      <c r="F308" s="3">
        <v>2</v>
      </c>
      <c r="G308" s="3" t="s">
        <v>65</v>
      </c>
      <c r="H308" s="5" t="s">
        <v>2257</v>
      </c>
      <c r="I308" s="136" t="s">
        <v>198</v>
      </c>
      <c r="J308" s="2" t="s">
        <v>2237</v>
      </c>
      <c r="K308" s="6">
        <v>244.51</v>
      </c>
      <c r="L308" s="6">
        <f>LANÇAMENTO[[#This Row],[VALOR UNITARIO]]*LANÇAMENTO[[#This Row],[QTDADE]]</f>
        <v>489.02</v>
      </c>
      <c r="M308" s="4">
        <v>45882</v>
      </c>
      <c r="N308" s="33" t="str">
        <f>TEXT(LANÇAMENTO[[#This Row],[DATA PEDIDO]],"MMM")&amp;"-"&amp;TEXT(M308,"AAAA")</f>
        <v>ago-2025</v>
      </c>
      <c r="O308" s="5" t="s">
        <v>1869</v>
      </c>
      <c r="P308" s="5" t="s">
        <v>30</v>
      </c>
      <c r="Q308" s="3" t="s">
        <v>12</v>
      </c>
      <c r="R308" s="3">
        <v>0</v>
      </c>
      <c r="S308" s="4">
        <f>IF(LANÇAMENTO[[#This Row],[DATA PEDIDO]]="","",LANÇAMENTO[[#This Row],[DATA PEDIDO]]+LANÇAMENTO[[#This Row],[PRAZO]])</f>
        <v>45882</v>
      </c>
      <c r="T308" s="8" t="str">
        <f>IF(LANÇAMENTO[[#This Row],[OBRA COM MATERIAL]]="OK","ENTREGUE",IF(LANÇAMENTO[[#This Row],[PRAZO]]="","",LANÇAMENTO[[#This Row],[PREVISÃO ENTREGA OBRA]]-$E$1))</f>
        <v>ENTREGUE</v>
      </c>
      <c r="U308" s="3" t="s">
        <v>2553</v>
      </c>
      <c r="V308" s="3"/>
    </row>
    <row r="309" spans="1:22" x14ac:dyDescent="0.25">
      <c r="A309" s="4">
        <v>45882</v>
      </c>
      <c r="B309" s="2" t="s">
        <v>1729</v>
      </c>
      <c r="C309" s="123" t="s">
        <v>551</v>
      </c>
      <c r="D309" s="2" t="s">
        <v>21</v>
      </c>
      <c r="E309" s="2" t="s">
        <v>2238</v>
      </c>
      <c r="F309" s="3">
        <v>2</v>
      </c>
      <c r="G309" s="3" t="s">
        <v>65</v>
      </c>
      <c r="H309" s="5" t="s">
        <v>2257</v>
      </c>
      <c r="I309" s="136" t="s">
        <v>198</v>
      </c>
      <c r="J309" s="2" t="s">
        <v>2238</v>
      </c>
      <c r="K309" s="6">
        <v>78.069999999999993</v>
      </c>
      <c r="L309" s="6">
        <f>LANÇAMENTO[[#This Row],[VALOR UNITARIO]]*LANÇAMENTO[[#This Row],[QTDADE]]</f>
        <v>156.13999999999999</v>
      </c>
      <c r="M309" s="4">
        <v>45882</v>
      </c>
      <c r="N309" s="33" t="str">
        <f>TEXT(LANÇAMENTO[[#This Row],[DATA PEDIDO]],"MMM")&amp;"-"&amp;TEXT(M309,"AAAA")</f>
        <v>ago-2025</v>
      </c>
      <c r="O309" s="5" t="s">
        <v>1869</v>
      </c>
      <c r="P309" s="5" t="s">
        <v>30</v>
      </c>
      <c r="Q309" s="3" t="s">
        <v>12</v>
      </c>
      <c r="R309" s="3">
        <v>0</v>
      </c>
      <c r="S309" s="4">
        <f>IF(LANÇAMENTO[[#This Row],[DATA PEDIDO]]="","",LANÇAMENTO[[#This Row],[DATA PEDIDO]]+LANÇAMENTO[[#This Row],[PRAZO]])</f>
        <v>45882</v>
      </c>
      <c r="T309" s="8" t="str">
        <f>IF(LANÇAMENTO[[#This Row],[OBRA COM MATERIAL]]="OK","ENTREGUE",IF(LANÇAMENTO[[#This Row],[PRAZO]]="","",LANÇAMENTO[[#This Row],[PREVISÃO ENTREGA OBRA]]-$E$1))</f>
        <v>ENTREGUE</v>
      </c>
      <c r="U309" s="3" t="s">
        <v>2553</v>
      </c>
      <c r="V309" s="3"/>
    </row>
    <row r="310" spans="1:22" x14ac:dyDescent="0.25">
      <c r="A310" s="4">
        <v>45882</v>
      </c>
      <c r="B310" s="2" t="s">
        <v>1729</v>
      </c>
      <c r="C310" s="123" t="s">
        <v>551</v>
      </c>
      <c r="D310" s="2" t="s">
        <v>21</v>
      </c>
      <c r="E310" s="2" t="s">
        <v>2239</v>
      </c>
      <c r="F310" s="3">
        <v>3</v>
      </c>
      <c r="G310" s="3" t="s">
        <v>65</v>
      </c>
      <c r="H310" s="5" t="s">
        <v>2257</v>
      </c>
      <c r="I310" s="136" t="s">
        <v>198</v>
      </c>
      <c r="J310" s="2" t="s">
        <v>2239</v>
      </c>
      <c r="K310" s="6">
        <v>175.62</v>
      </c>
      <c r="L310" s="6">
        <f>LANÇAMENTO[[#This Row],[VALOR UNITARIO]]*LANÇAMENTO[[#This Row],[QTDADE]]</f>
        <v>526.86</v>
      </c>
      <c r="M310" s="4">
        <v>45882</v>
      </c>
      <c r="N310" s="33" t="str">
        <f>TEXT(LANÇAMENTO[[#This Row],[DATA PEDIDO]],"MMM")&amp;"-"&amp;TEXT(M310,"AAAA")</f>
        <v>ago-2025</v>
      </c>
      <c r="O310" s="5" t="s">
        <v>1869</v>
      </c>
      <c r="P310" s="5" t="s">
        <v>30</v>
      </c>
      <c r="Q310" s="3" t="s">
        <v>12</v>
      </c>
      <c r="R310" s="3">
        <v>0</v>
      </c>
      <c r="S310" s="4">
        <f>IF(LANÇAMENTO[[#This Row],[DATA PEDIDO]]="","",LANÇAMENTO[[#This Row],[DATA PEDIDO]]+LANÇAMENTO[[#This Row],[PRAZO]])</f>
        <v>45882</v>
      </c>
      <c r="T310" s="8" t="str">
        <f>IF(LANÇAMENTO[[#This Row],[OBRA COM MATERIAL]]="OK","ENTREGUE",IF(LANÇAMENTO[[#This Row],[PRAZO]]="","",LANÇAMENTO[[#This Row],[PREVISÃO ENTREGA OBRA]]-$E$1))</f>
        <v>ENTREGUE</v>
      </c>
      <c r="U310" s="3" t="s">
        <v>2553</v>
      </c>
      <c r="V310" s="3"/>
    </row>
    <row r="311" spans="1:22" x14ac:dyDescent="0.25">
      <c r="A311" s="4">
        <v>45882</v>
      </c>
      <c r="B311" s="2" t="s">
        <v>1729</v>
      </c>
      <c r="C311" s="123" t="s">
        <v>551</v>
      </c>
      <c r="D311" s="2" t="s">
        <v>21</v>
      </c>
      <c r="E311" s="2" t="s">
        <v>2240</v>
      </c>
      <c r="F311" s="3">
        <v>1</v>
      </c>
      <c r="G311" s="3" t="s">
        <v>65</v>
      </c>
      <c r="H311" s="5" t="s">
        <v>2257</v>
      </c>
      <c r="I311" s="136" t="s">
        <v>198</v>
      </c>
      <c r="J311" s="2" t="s">
        <v>2240</v>
      </c>
      <c r="K311" s="6">
        <v>1061.3900000000001</v>
      </c>
      <c r="L311" s="6">
        <f>LANÇAMENTO[[#This Row],[VALOR UNITARIO]]*LANÇAMENTO[[#This Row],[QTDADE]]</f>
        <v>1061.3900000000001</v>
      </c>
      <c r="M311" s="4">
        <v>45882</v>
      </c>
      <c r="N311" s="33" t="str">
        <f>TEXT(LANÇAMENTO[[#This Row],[DATA PEDIDO]],"MMM")&amp;"-"&amp;TEXT(M311,"AAAA")</f>
        <v>ago-2025</v>
      </c>
      <c r="O311" s="5" t="s">
        <v>1869</v>
      </c>
      <c r="P311" s="5" t="s">
        <v>30</v>
      </c>
      <c r="Q311" s="3" t="s">
        <v>12</v>
      </c>
      <c r="R311" s="3">
        <v>0</v>
      </c>
      <c r="S311" s="4">
        <f>IF(LANÇAMENTO[[#This Row],[DATA PEDIDO]]="","",LANÇAMENTO[[#This Row],[DATA PEDIDO]]+LANÇAMENTO[[#This Row],[PRAZO]])</f>
        <v>45882</v>
      </c>
      <c r="T311" s="8" t="str">
        <f>IF(LANÇAMENTO[[#This Row],[OBRA COM MATERIAL]]="OK","ENTREGUE",IF(LANÇAMENTO[[#This Row],[PRAZO]]="","",LANÇAMENTO[[#This Row],[PREVISÃO ENTREGA OBRA]]-$E$1))</f>
        <v>ENTREGUE</v>
      </c>
      <c r="U311" s="3" t="s">
        <v>2553</v>
      </c>
      <c r="V311" s="3"/>
    </row>
    <row r="312" spans="1:22" x14ac:dyDescent="0.25">
      <c r="A312" s="4">
        <v>45882</v>
      </c>
      <c r="B312" s="2" t="s">
        <v>1729</v>
      </c>
      <c r="C312" s="123" t="s">
        <v>551</v>
      </c>
      <c r="D312" s="2" t="s">
        <v>21</v>
      </c>
      <c r="E312" s="2" t="s">
        <v>2241</v>
      </c>
      <c r="F312" s="3">
        <v>4</v>
      </c>
      <c r="G312" s="3" t="s">
        <v>65</v>
      </c>
      <c r="H312" s="5" t="s">
        <v>2257</v>
      </c>
      <c r="I312" s="136" t="s">
        <v>198</v>
      </c>
      <c r="J312" s="2" t="s">
        <v>2241</v>
      </c>
      <c r="K312" s="6">
        <v>15.31</v>
      </c>
      <c r="L312" s="6">
        <f>LANÇAMENTO[[#This Row],[VALOR UNITARIO]]*LANÇAMENTO[[#This Row],[QTDADE]]</f>
        <v>61.24</v>
      </c>
      <c r="M312" s="4">
        <v>45882</v>
      </c>
      <c r="N312" s="33" t="str">
        <f>TEXT(LANÇAMENTO[[#This Row],[DATA PEDIDO]],"MMM")&amp;"-"&amp;TEXT(M312,"AAAA")</f>
        <v>ago-2025</v>
      </c>
      <c r="O312" s="5" t="s">
        <v>1869</v>
      </c>
      <c r="P312" s="5" t="s">
        <v>30</v>
      </c>
      <c r="Q312" s="3" t="s">
        <v>12</v>
      </c>
      <c r="R312" s="3">
        <v>0</v>
      </c>
      <c r="S312" s="4">
        <f>IF(LANÇAMENTO[[#This Row],[DATA PEDIDO]]="","",LANÇAMENTO[[#This Row],[DATA PEDIDO]]+LANÇAMENTO[[#This Row],[PRAZO]])</f>
        <v>45882</v>
      </c>
      <c r="T312" s="8" t="str">
        <f>IF(LANÇAMENTO[[#This Row],[OBRA COM MATERIAL]]="OK","ENTREGUE",IF(LANÇAMENTO[[#This Row],[PRAZO]]="","",LANÇAMENTO[[#This Row],[PREVISÃO ENTREGA OBRA]]-$E$1))</f>
        <v>ENTREGUE</v>
      </c>
      <c r="U312" s="3" t="s">
        <v>2553</v>
      </c>
      <c r="V312" s="3"/>
    </row>
    <row r="313" spans="1:22" x14ac:dyDescent="0.25">
      <c r="A313" s="4">
        <v>45882</v>
      </c>
      <c r="B313" s="2" t="s">
        <v>1729</v>
      </c>
      <c r="C313" s="123" t="s">
        <v>551</v>
      </c>
      <c r="D313" s="2" t="s">
        <v>21</v>
      </c>
      <c r="E313" s="2" t="s">
        <v>2003</v>
      </c>
      <c r="F313" s="3">
        <v>4</v>
      </c>
      <c r="G313" s="3" t="s">
        <v>65</v>
      </c>
      <c r="H313" s="5" t="s">
        <v>2257</v>
      </c>
      <c r="I313" s="136" t="s">
        <v>198</v>
      </c>
      <c r="J313" s="2" t="s">
        <v>2003</v>
      </c>
      <c r="K313" s="6">
        <v>34.33</v>
      </c>
      <c r="L313" s="6">
        <f>LANÇAMENTO[[#This Row],[VALOR UNITARIO]]*LANÇAMENTO[[#This Row],[QTDADE]]</f>
        <v>137.32</v>
      </c>
      <c r="M313" s="4">
        <v>45882</v>
      </c>
      <c r="N313" s="33" t="str">
        <f>TEXT(LANÇAMENTO[[#This Row],[DATA PEDIDO]],"MMM")&amp;"-"&amp;TEXT(M313,"AAAA")</f>
        <v>ago-2025</v>
      </c>
      <c r="O313" s="5" t="s">
        <v>1869</v>
      </c>
      <c r="P313" s="5" t="s">
        <v>30</v>
      </c>
      <c r="Q313" s="3" t="s">
        <v>12</v>
      </c>
      <c r="R313" s="3">
        <v>0</v>
      </c>
      <c r="S313" s="4">
        <f>IF(LANÇAMENTO[[#This Row],[DATA PEDIDO]]="","",LANÇAMENTO[[#This Row],[DATA PEDIDO]]+LANÇAMENTO[[#This Row],[PRAZO]])</f>
        <v>45882</v>
      </c>
      <c r="T313" s="8" t="str">
        <f>IF(LANÇAMENTO[[#This Row],[OBRA COM MATERIAL]]="OK","ENTREGUE",IF(LANÇAMENTO[[#This Row],[PRAZO]]="","",LANÇAMENTO[[#This Row],[PREVISÃO ENTREGA OBRA]]-$E$1))</f>
        <v>ENTREGUE</v>
      </c>
      <c r="U313" s="3" t="s">
        <v>2553</v>
      </c>
      <c r="V313" s="3"/>
    </row>
    <row r="314" spans="1:22" x14ac:dyDescent="0.25">
      <c r="A314" s="4">
        <v>45882</v>
      </c>
      <c r="B314" s="2" t="s">
        <v>1729</v>
      </c>
      <c r="C314" s="123" t="s">
        <v>551</v>
      </c>
      <c r="D314" s="2" t="s">
        <v>21</v>
      </c>
      <c r="E314" s="2" t="s">
        <v>2242</v>
      </c>
      <c r="F314" s="3">
        <v>2</v>
      </c>
      <c r="G314" s="3" t="s">
        <v>65</v>
      </c>
      <c r="H314" s="5" t="s">
        <v>2257</v>
      </c>
      <c r="I314" s="136" t="s">
        <v>198</v>
      </c>
      <c r="J314" s="2" t="s">
        <v>2242</v>
      </c>
      <c r="K314" s="6">
        <v>205.26</v>
      </c>
      <c r="L314" s="6">
        <f>LANÇAMENTO[[#This Row],[VALOR UNITARIO]]*LANÇAMENTO[[#This Row],[QTDADE]]</f>
        <v>410.52</v>
      </c>
      <c r="M314" s="4">
        <v>45882</v>
      </c>
      <c r="N314" s="33" t="str">
        <f>TEXT(LANÇAMENTO[[#This Row],[DATA PEDIDO]],"MMM")&amp;"-"&amp;TEXT(M314,"AAAA")</f>
        <v>ago-2025</v>
      </c>
      <c r="O314" s="5" t="s">
        <v>1869</v>
      </c>
      <c r="P314" s="5" t="s">
        <v>30</v>
      </c>
      <c r="Q314" s="3" t="s">
        <v>12</v>
      </c>
      <c r="R314" s="3">
        <v>0</v>
      </c>
      <c r="S314" s="4">
        <f>IF(LANÇAMENTO[[#This Row],[DATA PEDIDO]]="","",LANÇAMENTO[[#This Row],[DATA PEDIDO]]+LANÇAMENTO[[#This Row],[PRAZO]])</f>
        <v>45882</v>
      </c>
      <c r="T314" s="8" t="str">
        <f>IF(LANÇAMENTO[[#This Row],[OBRA COM MATERIAL]]="OK","ENTREGUE",IF(LANÇAMENTO[[#This Row],[PRAZO]]="","",LANÇAMENTO[[#This Row],[PREVISÃO ENTREGA OBRA]]-$E$1))</f>
        <v>ENTREGUE</v>
      </c>
      <c r="U314" s="3" t="s">
        <v>2553</v>
      </c>
      <c r="V314" s="3"/>
    </row>
    <row r="315" spans="1:22" x14ac:dyDescent="0.25">
      <c r="A315" s="4">
        <v>45882</v>
      </c>
      <c r="B315" s="2" t="s">
        <v>1729</v>
      </c>
      <c r="C315" s="123" t="s">
        <v>551</v>
      </c>
      <c r="D315" s="2" t="s">
        <v>21</v>
      </c>
      <c r="E315" s="2" t="s">
        <v>2243</v>
      </c>
      <c r="F315" s="3">
        <v>2</v>
      </c>
      <c r="G315" s="3" t="s">
        <v>65</v>
      </c>
      <c r="H315" s="5" t="s">
        <v>2257</v>
      </c>
      <c r="I315" s="136" t="s">
        <v>198</v>
      </c>
      <c r="J315" s="2" t="s">
        <v>2243</v>
      </c>
      <c r="K315" s="6">
        <v>261.75</v>
      </c>
      <c r="L315" s="6">
        <f>LANÇAMENTO[[#This Row],[VALOR UNITARIO]]*LANÇAMENTO[[#This Row],[QTDADE]]</f>
        <v>523.5</v>
      </c>
      <c r="M315" s="4">
        <v>45882</v>
      </c>
      <c r="N315" s="33" t="str">
        <f>TEXT(LANÇAMENTO[[#This Row],[DATA PEDIDO]],"MMM")&amp;"-"&amp;TEXT(M315,"AAAA")</f>
        <v>ago-2025</v>
      </c>
      <c r="O315" s="5" t="s">
        <v>1869</v>
      </c>
      <c r="P315" s="5" t="s">
        <v>30</v>
      </c>
      <c r="Q315" s="3" t="s">
        <v>12</v>
      </c>
      <c r="R315" s="3">
        <v>0</v>
      </c>
      <c r="S315" s="4">
        <f>IF(LANÇAMENTO[[#This Row],[DATA PEDIDO]]="","",LANÇAMENTO[[#This Row],[DATA PEDIDO]]+LANÇAMENTO[[#This Row],[PRAZO]])</f>
        <v>45882</v>
      </c>
      <c r="T315" s="8" t="str">
        <f>IF(LANÇAMENTO[[#This Row],[OBRA COM MATERIAL]]="OK","ENTREGUE",IF(LANÇAMENTO[[#This Row],[PRAZO]]="","",LANÇAMENTO[[#This Row],[PREVISÃO ENTREGA OBRA]]-$E$1))</f>
        <v>ENTREGUE</v>
      </c>
      <c r="U315" s="3" t="s">
        <v>2553</v>
      </c>
      <c r="V315" s="3"/>
    </row>
    <row r="316" spans="1:22" x14ac:dyDescent="0.25">
      <c r="A316" s="4">
        <v>45882</v>
      </c>
      <c r="B316" s="2" t="s">
        <v>1729</v>
      </c>
      <c r="C316" s="123" t="s">
        <v>551</v>
      </c>
      <c r="D316" s="2" t="s">
        <v>21</v>
      </c>
      <c r="E316" s="2" t="s">
        <v>2244</v>
      </c>
      <c r="F316" s="3">
        <v>2</v>
      </c>
      <c r="G316" s="3" t="s">
        <v>65</v>
      </c>
      <c r="H316" s="5" t="s">
        <v>2257</v>
      </c>
      <c r="I316" s="136" t="s">
        <v>198</v>
      </c>
      <c r="J316" s="2" t="s">
        <v>2244</v>
      </c>
      <c r="K316" s="6">
        <v>74.97</v>
      </c>
      <c r="L316" s="6">
        <f>LANÇAMENTO[[#This Row],[VALOR UNITARIO]]*LANÇAMENTO[[#This Row],[QTDADE]]</f>
        <v>149.94</v>
      </c>
      <c r="M316" s="4">
        <v>45882</v>
      </c>
      <c r="N316" s="33" t="str">
        <f>TEXT(LANÇAMENTO[[#This Row],[DATA PEDIDO]],"MMM")&amp;"-"&amp;TEXT(M316,"AAAA")</f>
        <v>ago-2025</v>
      </c>
      <c r="O316" s="5" t="s">
        <v>1869</v>
      </c>
      <c r="P316" s="5" t="s">
        <v>30</v>
      </c>
      <c r="Q316" s="3" t="s">
        <v>12</v>
      </c>
      <c r="R316" s="3">
        <v>0</v>
      </c>
      <c r="S316" s="4">
        <f>IF(LANÇAMENTO[[#This Row],[DATA PEDIDO]]="","",LANÇAMENTO[[#This Row],[DATA PEDIDO]]+LANÇAMENTO[[#This Row],[PRAZO]])</f>
        <v>45882</v>
      </c>
      <c r="T316" s="8" t="str">
        <f>IF(LANÇAMENTO[[#This Row],[OBRA COM MATERIAL]]="OK","ENTREGUE",IF(LANÇAMENTO[[#This Row],[PRAZO]]="","",LANÇAMENTO[[#This Row],[PREVISÃO ENTREGA OBRA]]-$E$1))</f>
        <v>ENTREGUE</v>
      </c>
      <c r="U316" s="3" t="s">
        <v>2553</v>
      </c>
      <c r="V316" s="3"/>
    </row>
    <row r="317" spans="1:22" x14ac:dyDescent="0.25">
      <c r="A317" s="4">
        <v>45882</v>
      </c>
      <c r="B317" s="2" t="s">
        <v>1729</v>
      </c>
      <c r="C317" s="123" t="s">
        <v>551</v>
      </c>
      <c r="D317" s="2" t="s">
        <v>21</v>
      </c>
      <c r="E317" s="2" t="s">
        <v>2245</v>
      </c>
      <c r="F317" s="3">
        <v>5</v>
      </c>
      <c r="G317" s="3" t="s">
        <v>65</v>
      </c>
      <c r="H317" s="5" t="s">
        <v>2257</v>
      </c>
      <c r="I317" s="136" t="s">
        <v>198</v>
      </c>
      <c r="J317" s="2" t="s">
        <v>2245</v>
      </c>
      <c r="K317" s="6">
        <v>11.2</v>
      </c>
      <c r="L317" s="6">
        <f>LANÇAMENTO[[#This Row],[VALOR UNITARIO]]*LANÇAMENTO[[#This Row],[QTDADE]]</f>
        <v>56</v>
      </c>
      <c r="M317" s="4">
        <v>45882</v>
      </c>
      <c r="N317" s="33" t="str">
        <f>TEXT(LANÇAMENTO[[#This Row],[DATA PEDIDO]],"MMM")&amp;"-"&amp;TEXT(M317,"AAAA")</f>
        <v>ago-2025</v>
      </c>
      <c r="O317" s="5" t="s">
        <v>1869</v>
      </c>
      <c r="P317" s="5" t="s">
        <v>30</v>
      </c>
      <c r="Q317" s="3" t="s">
        <v>12</v>
      </c>
      <c r="R317" s="3">
        <v>0</v>
      </c>
      <c r="S317" s="4">
        <f>IF(LANÇAMENTO[[#This Row],[DATA PEDIDO]]="","",LANÇAMENTO[[#This Row],[DATA PEDIDO]]+LANÇAMENTO[[#This Row],[PRAZO]])</f>
        <v>45882</v>
      </c>
      <c r="T317" s="8" t="str">
        <f>IF(LANÇAMENTO[[#This Row],[OBRA COM MATERIAL]]="OK","ENTREGUE",IF(LANÇAMENTO[[#This Row],[PRAZO]]="","",LANÇAMENTO[[#This Row],[PREVISÃO ENTREGA OBRA]]-$E$1))</f>
        <v>ENTREGUE</v>
      </c>
      <c r="U317" s="3" t="s">
        <v>2553</v>
      </c>
      <c r="V317" s="3"/>
    </row>
    <row r="318" spans="1:22" x14ac:dyDescent="0.25">
      <c r="A318" s="4">
        <v>45882</v>
      </c>
      <c r="B318" s="2" t="s">
        <v>1729</v>
      </c>
      <c r="C318" s="123" t="s">
        <v>551</v>
      </c>
      <c r="D318" s="2" t="s">
        <v>21</v>
      </c>
      <c r="E318" s="2" t="s">
        <v>2005</v>
      </c>
      <c r="F318" s="3">
        <v>2</v>
      </c>
      <c r="G318" s="3" t="s">
        <v>65</v>
      </c>
      <c r="H318" s="5" t="s">
        <v>2257</v>
      </c>
      <c r="I318" s="136" t="s">
        <v>198</v>
      </c>
      <c r="J318" s="2" t="s">
        <v>2005</v>
      </c>
      <c r="K318" s="6">
        <v>5.46</v>
      </c>
      <c r="L318" s="6">
        <f>LANÇAMENTO[[#This Row],[VALOR UNITARIO]]*LANÇAMENTO[[#This Row],[QTDADE]]</f>
        <v>10.92</v>
      </c>
      <c r="M318" s="4">
        <v>45882</v>
      </c>
      <c r="N318" s="33" t="str">
        <f>TEXT(LANÇAMENTO[[#This Row],[DATA PEDIDO]],"MMM")&amp;"-"&amp;TEXT(M318,"AAAA")</f>
        <v>ago-2025</v>
      </c>
      <c r="O318" s="5" t="s">
        <v>1869</v>
      </c>
      <c r="P318" s="5" t="s">
        <v>30</v>
      </c>
      <c r="Q318" s="3" t="s">
        <v>12</v>
      </c>
      <c r="R318" s="3">
        <v>0</v>
      </c>
      <c r="S318" s="4">
        <f>IF(LANÇAMENTO[[#This Row],[DATA PEDIDO]]="","",LANÇAMENTO[[#This Row],[DATA PEDIDO]]+LANÇAMENTO[[#This Row],[PRAZO]])</f>
        <v>45882</v>
      </c>
      <c r="T318" s="8" t="str">
        <f>IF(LANÇAMENTO[[#This Row],[OBRA COM MATERIAL]]="OK","ENTREGUE",IF(LANÇAMENTO[[#This Row],[PRAZO]]="","",LANÇAMENTO[[#This Row],[PREVISÃO ENTREGA OBRA]]-$E$1))</f>
        <v>ENTREGUE</v>
      </c>
      <c r="U318" s="3" t="s">
        <v>2553</v>
      </c>
      <c r="V318" s="3"/>
    </row>
    <row r="319" spans="1:22" x14ac:dyDescent="0.25">
      <c r="A319" s="4">
        <v>45882</v>
      </c>
      <c r="B319" s="2" t="s">
        <v>1729</v>
      </c>
      <c r="C319" s="123" t="s">
        <v>551</v>
      </c>
      <c r="D319" s="2" t="s">
        <v>21</v>
      </c>
      <c r="E319" s="2" t="s">
        <v>2246</v>
      </c>
      <c r="F319" s="3">
        <v>4</v>
      </c>
      <c r="G319" s="3" t="s">
        <v>65</v>
      </c>
      <c r="H319" s="5" t="s">
        <v>2257</v>
      </c>
      <c r="I319" s="136" t="s">
        <v>198</v>
      </c>
      <c r="J319" s="2" t="s">
        <v>2246</v>
      </c>
      <c r="K319" s="6">
        <v>7.83</v>
      </c>
      <c r="L319" s="6">
        <f>LANÇAMENTO[[#This Row],[VALOR UNITARIO]]*LANÇAMENTO[[#This Row],[QTDADE]]</f>
        <v>31.32</v>
      </c>
      <c r="M319" s="4">
        <v>45882</v>
      </c>
      <c r="N319" s="33" t="str">
        <f>TEXT(LANÇAMENTO[[#This Row],[DATA PEDIDO]],"MMM")&amp;"-"&amp;TEXT(M319,"AAAA")</f>
        <v>ago-2025</v>
      </c>
      <c r="O319" s="5" t="s">
        <v>1869</v>
      </c>
      <c r="P319" s="5" t="s">
        <v>30</v>
      </c>
      <c r="Q319" s="3" t="s">
        <v>12</v>
      </c>
      <c r="R319" s="3">
        <v>0</v>
      </c>
      <c r="S319" s="4">
        <f>IF(LANÇAMENTO[[#This Row],[DATA PEDIDO]]="","",LANÇAMENTO[[#This Row],[DATA PEDIDO]]+LANÇAMENTO[[#This Row],[PRAZO]])</f>
        <v>45882</v>
      </c>
      <c r="T319" s="8" t="str">
        <f>IF(LANÇAMENTO[[#This Row],[OBRA COM MATERIAL]]="OK","ENTREGUE",IF(LANÇAMENTO[[#This Row],[PRAZO]]="","",LANÇAMENTO[[#This Row],[PREVISÃO ENTREGA OBRA]]-$E$1))</f>
        <v>ENTREGUE</v>
      </c>
      <c r="U319" s="3" t="s">
        <v>2553</v>
      </c>
      <c r="V319" s="3"/>
    </row>
    <row r="320" spans="1:22" x14ac:dyDescent="0.25">
      <c r="A320" s="4">
        <v>45882</v>
      </c>
      <c r="B320" s="2" t="s">
        <v>1729</v>
      </c>
      <c r="C320" s="123" t="s">
        <v>551</v>
      </c>
      <c r="D320" s="2" t="s">
        <v>21</v>
      </c>
      <c r="E320" s="2" t="s">
        <v>2247</v>
      </c>
      <c r="F320" s="3">
        <v>4</v>
      </c>
      <c r="G320" s="3" t="s">
        <v>65</v>
      </c>
      <c r="H320" s="5" t="s">
        <v>2257</v>
      </c>
      <c r="I320" s="136" t="s">
        <v>198</v>
      </c>
      <c r="J320" s="2" t="s">
        <v>2247</v>
      </c>
      <c r="K320" s="6">
        <v>110.04</v>
      </c>
      <c r="L320" s="6">
        <f>LANÇAMENTO[[#This Row],[VALOR UNITARIO]]*LANÇAMENTO[[#This Row],[QTDADE]]</f>
        <v>440.16</v>
      </c>
      <c r="M320" s="4">
        <v>45882</v>
      </c>
      <c r="N320" s="33" t="str">
        <f>TEXT(LANÇAMENTO[[#This Row],[DATA PEDIDO]],"MMM")&amp;"-"&amp;TEXT(M320,"AAAA")</f>
        <v>ago-2025</v>
      </c>
      <c r="O320" s="5" t="s">
        <v>1869</v>
      </c>
      <c r="P320" s="5" t="s">
        <v>30</v>
      </c>
      <c r="Q320" s="3" t="s">
        <v>12</v>
      </c>
      <c r="R320" s="3">
        <v>0</v>
      </c>
      <c r="S320" s="4">
        <f>IF(LANÇAMENTO[[#This Row],[DATA PEDIDO]]="","",LANÇAMENTO[[#This Row],[DATA PEDIDO]]+LANÇAMENTO[[#This Row],[PRAZO]])</f>
        <v>45882</v>
      </c>
      <c r="T320" s="8" t="str">
        <f>IF(LANÇAMENTO[[#This Row],[OBRA COM MATERIAL]]="OK","ENTREGUE",IF(LANÇAMENTO[[#This Row],[PRAZO]]="","",LANÇAMENTO[[#This Row],[PREVISÃO ENTREGA OBRA]]-$E$1))</f>
        <v>ENTREGUE</v>
      </c>
      <c r="U320" s="3" t="s">
        <v>2553</v>
      </c>
      <c r="V320" s="3"/>
    </row>
    <row r="321" spans="1:22" x14ac:dyDescent="0.25">
      <c r="A321" s="4">
        <v>45882</v>
      </c>
      <c r="B321" s="2" t="s">
        <v>1729</v>
      </c>
      <c r="C321" s="123" t="s">
        <v>551</v>
      </c>
      <c r="D321" s="2" t="s">
        <v>21</v>
      </c>
      <c r="E321" s="2" t="s">
        <v>2248</v>
      </c>
      <c r="F321" s="3">
        <v>4</v>
      </c>
      <c r="G321" s="3" t="s">
        <v>65</v>
      </c>
      <c r="H321" s="5" t="s">
        <v>2257</v>
      </c>
      <c r="I321" s="136" t="s">
        <v>198</v>
      </c>
      <c r="J321" s="2" t="s">
        <v>2248</v>
      </c>
      <c r="K321" s="6">
        <v>139.22</v>
      </c>
      <c r="L321" s="6">
        <f>LANÇAMENTO[[#This Row],[VALOR UNITARIO]]*LANÇAMENTO[[#This Row],[QTDADE]]</f>
        <v>556.88</v>
      </c>
      <c r="M321" s="4">
        <v>45882</v>
      </c>
      <c r="N321" s="33" t="str">
        <f>TEXT(LANÇAMENTO[[#This Row],[DATA PEDIDO]],"MMM")&amp;"-"&amp;TEXT(M321,"AAAA")</f>
        <v>ago-2025</v>
      </c>
      <c r="O321" s="5" t="s">
        <v>1869</v>
      </c>
      <c r="P321" s="5" t="s">
        <v>30</v>
      </c>
      <c r="Q321" s="3" t="s">
        <v>12</v>
      </c>
      <c r="R321" s="3">
        <v>0</v>
      </c>
      <c r="S321" s="4">
        <f>IF(LANÇAMENTO[[#This Row],[DATA PEDIDO]]="","",LANÇAMENTO[[#This Row],[DATA PEDIDO]]+LANÇAMENTO[[#This Row],[PRAZO]])</f>
        <v>45882</v>
      </c>
      <c r="T321" s="8" t="str">
        <f>IF(LANÇAMENTO[[#This Row],[OBRA COM MATERIAL]]="OK","ENTREGUE",IF(LANÇAMENTO[[#This Row],[PRAZO]]="","",LANÇAMENTO[[#This Row],[PREVISÃO ENTREGA OBRA]]-$E$1))</f>
        <v>ENTREGUE</v>
      </c>
      <c r="U321" s="3" t="s">
        <v>2553</v>
      </c>
      <c r="V321" s="3"/>
    </row>
    <row r="322" spans="1:22" x14ac:dyDescent="0.25">
      <c r="A322" s="4">
        <v>45882</v>
      </c>
      <c r="B322" s="2" t="s">
        <v>1729</v>
      </c>
      <c r="C322" s="123" t="s">
        <v>551</v>
      </c>
      <c r="D322" s="2" t="s">
        <v>21</v>
      </c>
      <c r="E322" s="2" t="s">
        <v>2249</v>
      </c>
      <c r="F322" s="3">
        <v>9</v>
      </c>
      <c r="G322" s="3" t="s">
        <v>65</v>
      </c>
      <c r="H322" s="5" t="s">
        <v>2257</v>
      </c>
      <c r="I322" s="136" t="s">
        <v>198</v>
      </c>
      <c r="J322" s="2" t="s">
        <v>2249</v>
      </c>
      <c r="K322" s="6">
        <v>122.26</v>
      </c>
      <c r="L322" s="6">
        <f>LANÇAMENTO[[#This Row],[VALOR UNITARIO]]*LANÇAMENTO[[#This Row],[QTDADE]]</f>
        <v>1100.3400000000001</v>
      </c>
      <c r="M322" s="4">
        <v>45882</v>
      </c>
      <c r="N322" s="33" t="str">
        <f>TEXT(LANÇAMENTO[[#This Row],[DATA PEDIDO]],"MMM")&amp;"-"&amp;TEXT(M322,"AAAA")</f>
        <v>ago-2025</v>
      </c>
      <c r="O322" s="5" t="s">
        <v>1869</v>
      </c>
      <c r="P322" s="5" t="s">
        <v>30</v>
      </c>
      <c r="Q322" s="3" t="s">
        <v>12</v>
      </c>
      <c r="R322" s="3">
        <v>0</v>
      </c>
      <c r="S322" s="4">
        <f>IF(LANÇAMENTO[[#This Row],[DATA PEDIDO]]="","",LANÇAMENTO[[#This Row],[DATA PEDIDO]]+LANÇAMENTO[[#This Row],[PRAZO]])</f>
        <v>45882</v>
      </c>
      <c r="T322" s="8" t="str">
        <f>IF(LANÇAMENTO[[#This Row],[OBRA COM MATERIAL]]="OK","ENTREGUE",IF(LANÇAMENTO[[#This Row],[PRAZO]]="","",LANÇAMENTO[[#This Row],[PREVISÃO ENTREGA OBRA]]-$E$1))</f>
        <v>ENTREGUE</v>
      </c>
      <c r="U322" s="3" t="s">
        <v>2553</v>
      </c>
      <c r="V322" s="3"/>
    </row>
    <row r="323" spans="1:22" x14ac:dyDescent="0.25">
      <c r="A323" s="4">
        <v>45882</v>
      </c>
      <c r="B323" s="2" t="s">
        <v>1729</v>
      </c>
      <c r="C323" s="123" t="s">
        <v>551</v>
      </c>
      <c r="D323" s="2" t="s">
        <v>21</v>
      </c>
      <c r="E323" s="2" t="s">
        <v>2250</v>
      </c>
      <c r="F323" s="3">
        <v>4</v>
      </c>
      <c r="G323" s="3" t="s">
        <v>65</v>
      </c>
      <c r="H323" s="5" t="s">
        <v>2257</v>
      </c>
      <c r="I323" s="136" t="s">
        <v>198</v>
      </c>
      <c r="J323" s="2" t="s">
        <v>2250</v>
      </c>
      <c r="K323" s="6">
        <v>22.83</v>
      </c>
      <c r="L323" s="6">
        <f>LANÇAMENTO[[#This Row],[VALOR UNITARIO]]*LANÇAMENTO[[#This Row],[QTDADE]]</f>
        <v>91.32</v>
      </c>
      <c r="M323" s="4">
        <v>45882</v>
      </c>
      <c r="N323" s="33" t="str">
        <f>TEXT(LANÇAMENTO[[#This Row],[DATA PEDIDO]],"MMM")&amp;"-"&amp;TEXT(M323,"AAAA")</f>
        <v>ago-2025</v>
      </c>
      <c r="O323" s="5" t="s">
        <v>1869</v>
      </c>
      <c r="P323" s="5" t="s">
        <v>30</v>
      </c>
      <c r="Q323" s="3" t="s">
        <v>12</v>
      </c>
      <c r="R323" s="3">
        <v>0</v>
      </c>
      <c r="S323" s="4">
        <f>IF(LANÇAMENTO[[#This Row],[DATA PEDIDO]]="","",LANÇAMENTO[[#This Row],[DATA PEDIDO]]+LANÇAMENTO[[#This Row],[PRAZO]])</f>
        <v>45882</v>
      </c>
      <c r="T323" s="8" t="str">
        <f>IF(LANÇAMENTO[[#This Row],[OBRA COM MATERIAL]]="OK","ENTREGUE",IF(LANÇAMENTO[[#This Row],[PRAZO]]="","",LANÇAMENTO[[#This Row],[PREVISÃO ENTREGA OBRA]]-$E$1))</f>
        <v>ENTREGUE</v>
      </c>
      <c r="U323" s="3" t="s">
        <v>2553</v>
      </c>
      <c r="V323" s="3"/>
    </row>
    <row r="324" spans="1:22" x14ac:dyDescent="0.25">
      <c r="A324" s="4">
        <v>45882</v>
      </c>
      <c r="B324" s="2" t="s">
        <v>1729</v>
      </c>
      <c r="C324" s="123" t="s">
        <v>551</v>
      </c>
      <c r="D324" s="2" t="s">
        <v>21</v>
      </c>
      <c r="E324" s="2" t="s">
        <v>2251</v>
      </c>
      <c r="F324" s="3">
        <v>2</v>
      </c>
      <c r="G324" s="3" t="s">
        <v>65</v>
      </c>
      <c r="H324" s="5" t="s">
        <v>2257</v>
      </c>
      <c r="I324" s="136" t="s">
        <v>198</v>
      </c>
      <c r="J324" s="2" t="s">
        <v>2251</v>
      </c>
      <c r="K324" s="6">
        <v>75.73</v>
      </c>
      <c r="L324" s="6">
        <f>LANÇAMENTO[[#This Row],[VALOR UNITARIO]]*LANÇAMENTO[[#This Row],[QTDADE]]</f>
        <v>151.46</v>
      </c>
      <c r="M324" s="4">
        <v>45882</v>
      </c>
      <c r="N324" s="33" t="str">
        <f>TEXT(LANÇAMENTO[[#This Row],[DATA PEDIDO]],"MMM")&amp;"-"&amp;TEXT(M324,"AAAA")</f>
        <v>ago-2025</v>
      </c>
      <c r="O324" s="5" t="s">
        <v>1869</v>
      </c>
      <c r="P324" s="5" t="s">
        <v>30</v>
      </c>
      <c r="Q324" s="3" t="s">
        <v>12</v>
      </c>
      <c r="R324" s="3">
        <v>0</v>
      </c>
      <c r="S324" s="4">
        <f>IF(LANÇAMENTO[[#This Row],[DATA PEDIDO]]="","",LANÇAMENTO[[#This Row],[DATA PEDIDO]]+LANÇAMENTO[[#This Row],[PRAZO]])</f>
        <v>45882</v>
      </c>
      <c r="T324" s="8" t="str">
        <f>IF(LANÇAMENTO[[#This Row],[OBRA COM MATERIAL]]="OK","ENTREGUE",IF(LANÇAMENTO[[#This Row],[PRAZO]]="","",LANÇAMENTO[[#This Row],[PREVISÃO ENTREGA OBRA]]-$E$1))</f>
        <v>ENTREGUE</v>
      </c>
      <c r="U324" s="3" t="s">
        <v>2553</v>
      </c>
      <c r="V324" s="3"/>
    </row>
    <row r="325" spans="1:22" x14ac:dyDescent="0.25">
      <c r="A325" s="4">
        <v>45882</v>
      </c>
      <c r="B325" s="2" t="s">
        <v>1729</v>
      </c>
      <c r="C325" s="123" t="s">
        <v>551</v>
      </c>
      <c r="D325" s="2" t="s">
        <v>21</v>
      </c>
      <c r="E325" s="2" t="s">
        <v>2009</v>
      </c>
      <c r="F325" s="3">
        <v>4</v>
      </c>
      <c r="G325" s="3" t="s">
        <v>65</v>
      </c>
      <c r="H325" s="5" t="s">
        <v>2257</v>
      </c>
      <c r="I325" s="136" t="s">
        <v>198</v>
      </c>
      <c r="J325" s="2" t="s">
        <v>2009</v>
      </c>
      <c r="K325" s="6">
        <v>8.17</v>
      </c>
      <c r="L325" s="6">
        <f>LANÇAMENTO[[#This Row],[VALOR UNITARIO]]*LANÇAMENTO[[#This Row],[QTDADE]]</f>
        <v>32.68</v>
      </c>
      <c r="M325" s="4">
        <v>45882</v>
      </c>
      <c r="N325" s="33" t="str">
        <f>TEXT(LANÇAMENTO[[#This Row],[DATA PEDIDO]],"MMM")&amp;"-"&amp;TEXT(M325,"AAAA")</f>
        <v>ago-2025</v>
      </c>
      <c r="O325" s="5" t="s">
        <v>1869</v>
      </c>
      <c r="P325" s="5" t="s">
        <v>30</v>
      </c>
      <c r="Q325" s="3" t="s">
        <v>12</v>
      </c>
      <c r="R325" s="3">
        <v>0</v>
      </c>
      <c r="S325" s="4">
        <f>IF(LANÇAMENTO[[#This Row],[DATA PEDIDO]]="","",LANÇAMENTO[[#This Row],[DATA PEDIDO]]+LANÇAMENTO[[#This Row],[PRAZO]])</f>
        <v>45882</v>
      </c>
      <c r="T325" s="8" t="str">
        <f>IF(LANÇAMENTO[[#This Row],[OBRA COM MATERIAL]]="OK","ENTREGUE",IF(LANÇAMENTO[[#This Row],[PRAZO]]="","",LANÇAMENTO[[#This Row],[PREVISÃO ENTREGA OBRA]]-$E$1))</f>
        <v>ENTREGUE</v>
      </c>
      <c r="U325" s="3" t="s">
        <v>2553</v>
      </c>
      <c r="V325" s="3"/>
    </row>
    <row r="326" spans="1:22" x14ac:dyDescent="0.25">
      <c r="A326" s="4">
        <v>45882</v>
      </c>
      <c r="B326" s="2" t="s">
        <v>1729</v>
      </c>
      <c r="C326" s="123" t="s">
        <v>551</v>
      </c>
      <c r="D326" s="2" t="s">
        <v>21</v>
      </c>
      <c r="E326" s="2" t="s">
        <v>2252</v>
      </c>
      <c r="F326" s="3">
        <v>1</v>
      </c>
      <c r="G326" s="3" t="s">
        <v>65</v>
      </c>
      <c r="H326" s="5" t="s">
        <v>2257</v>
      </c>
      <c r="I326" s="136" t="s">
        <v>198</v>
      </c>
      <c r="J326" s="2" t="s">
        <v>2252</v>
      </c>
      <c r="K326" s="6">
        <v>83.37</v>
      </c>
      <c r="L326" s="6">
        <f>LANÇAMENTO[[#This Row],[VALOR UNITARIO]]*LANÇAMENTO[[#This Row],[QTDADE]]</f>
        <v>83.37</v>
      </c>
      <c r="M326" s="4">
        <v>45882</v>
      </c>
      <c r="N326" s="33" t="str">
        <f>TEXT(LANÇAMENTO[[#This Row],[DATA PEDIDO]],"MMM")&amp;"-"&amp;TEXT(M326,"AAAA")</f>
        <v>ago-2025</v>
      </c>
      <c r="O326" s="5" t="s">
        <v>1869</v>
      </c>
      <c r="P326" s="5" t="s">
        <v>30</v>
      </c>
      <c r="Q326" s="3" t="s">
        <v>12</v>
      </c>
      <c r="R326" s="3">
        <v>0</v>
      </c>
      <c r="S326" s="4">
        <f>IF(LANÇAMENTO[[#This Row],[DATA PEDIDO]]="","",LANÇAMENTO[[#This Row],[DATA PEDIDO]]+LANÇAMENTO[[#This Row],[PRAZO]])</f>
        <v>45882</v>
      </c>
      <c r="T326" s="8" t="str">
        <f>IF(LANÇAMENTO[[#This Row],[OBRA COM MATERIAL]]="OK","ENTREGUE",IF(LANÇAMENTO[[#This Row],[PRAZO]]="","",LANÇAMENTO[[#This Row],[PREVISÃO ENTREGA OBRA]]-$E$1))</f>
        <v>ENTREGUE</v>
      </c>
      <c r="U326" s="3" t="s">
        <v>2553</v>
      </c>
      <c r="V326" s="3"/>
    </row>
    <row r="327" spans="1:22" x14ac:dyDescent="0.25">
      <c r="A327" s="4">
        <v>45882</v>
      </c>
      <c r="B327" s="2" t="s">
        <v>1729</v>
      </c>
      <c r="C327" s="123" t="s">
        <v>551</v>
      </c>
      <c r="D327" s="2" t="s">
        <v>21</v>
      </c>
      <c r="E327" s="2" t="s">
        <v>2253</v>
      </c>
      <c r="F327" s="3">
        <v>3</v>
      </c>
      <c r="G327" s="3" t="s">
        <v>65</v>
      </c>
      <c r="H327" s="5" t="s">
        <v>2257</v>
      </c>
      <c r="I327" s="136" t="s">
        <v>198</v>
      </c>
      <c r="J327" s="2" t="s">
        <v>2253</v>
      </c>
      <c r="K327" s="6">
        <v>74.97</v>
      </c>
      <c r="L327" s="6">
        <f>LANÇAMENTO[[#This Row],[VALOR UNITARIO]]*LANÇAMENTO[[#This Row],[QTDADE]]</f>
        <v>224.91</v>
      </c>
      <c r="M327" s="4">
        <v>45882</v>
      </c>
      <c r="N327" s="33" t="str">
        <f>TEXT(LANÇAMENTO[[#This Row],[DATA PEDIDO]],"MMM")&amp;"-"&amp;TEXT(M327,"AAAA")</f>
        <v>ago-2025</v>
      </c>
      <c r="O327" s="5" t="s">
        <v>1869</v>
      </c>
      <c r="P327" s="5" t="s">
        <v>30</v>
      </c>
      <c r="Q327" s="3" t="s">
        <v>12</v>
      </c>
      <c r="R327" s="3">
        <v>0</v>
      </c>
      <c r="S327" s="4">
        <f>IF(LANÇAMENTO[[#This Row],[DATA PEDIDO]]="","",LANÇAMENTO[[#This Row],[DATA PEDIDO]]+LANÇAMENTO[[#This Row],[PRAZO]])</f>
        <v>45882</v>
      </c>
      <c r="T327" s="8" t="str">
        <f>IF(LANÇAMENTO[[#This Row],[OBRA COM MATERIAL]]="OK","ENTREGUE",IF(LANÇAMENTO[[#This Row],[PRAZO]]="","",LANÇAMENTO[[#This Row],[PREVISÃO ENTREGA OBRA]]-$E$1))</f>
        <v>ENTREGUE</v>
      </c>
      <c r="U327" s="3" t="s">
        <v>2553</v>
      </c>
      <c r="V327" s="3"/>
    </row>
    <row r="328" spans="1:22" x14ac:dyDescent="0.25">
      <c r="A328" s="4">
        <v>45882</v>
      </c>
      <c r="B328" s="2" t="s">
        <v>1729</v>
      </c>
      <c r="C328" s="123" t="s">
        <v>551</v>
      </c>
      <c r="D328" s="2" t="s">
        <v>21</v>
      </c>
      <c r="E328" s="2" t="s">
        <v>2254</v>
      </c>
      <c r="F328" s="3">
        <v>3</v>
      </c>
      <c r="G328" s="3" t="s">
        <v>65</v>
      </c>
      <c r="H328" s="5" t="s">
        <v>2257</v>
      </c>
      <c r="I328" s="136" t="s">
        <v>198</v>
      </c>
      <c r="J328" s="2" t="s">
        <v>2254</v>
      </c>
      <c r="K328" s="6">
        <v>106.51</v>
      </c>
      <c r="L328" s="6">
        <f>LANÇAMENTO[[#This Row],[VALOR UNITARIO]]*LANÇAMENTO[[#This Row],[QTDADE]]</f>
        <v>319.53000000000003</v>
      </c>
      <c r="M328" s="4">
        <v>45882</v>
      </c>
      <c r="N328" s="33" t="str">
        <f>TEXT(LANÇAMENTO[[#This Row],[DATA PEDIDO]],"MMM")&amp;"-"&amp;TEXT(M328,"AAAA")</f>
        <v>ago-2025</v>
      </c>
      <c r="O328" s="5" t="s">
        <v>1869</v>
      </c>
      <c r="P328" s="5" t="s">
        <v>30</v>
      </c>
      <c r="Q328" s="3" t="s">
        <v>12</v>
      </c>
      <c r="R328" s="3">
        <v>0</v>
      </c>
      <c r="S328" s="4">
        <f>IF(LANÇAMENTO[[#This Row],[DATA PEDIDO]]="","",LANÇAMENTO[[#This Row],[DATA PEDIDO]]+LANÇAMENTO[[#This Row],[PRAZO]])</f>
        <v>45882</v>
      </c>
      <c r="T328" s="8" t="str">
        <f>IF(LANÇAMENTO[[#This Row],[OBRA COM MATERIAL]]="OK","ENTREGUE",IF(LANÇAMENTO[[#This Row],[PRAZO]]="","",LANÇAMENTO[[#This Row],[PREVISÃO ENTREGA OBRA]]-$E$1))</f>
        <v>ENTREGUE</v>
      </c>
      <c r="U328" s="3" t="s">
        <v>2553</v>
      </c>
      <c r="V328" s="3"/>
    </row>
    <row r="329" spans="1:22" x14ac:dyDescent="0.25">
      <c r="A329" s="4">
        <v>45882</v>
      </c>
      <c r="B329" s="2" t="s">
        <v>1729</v>
      </c>
      <c r="C329" s="123" t="s">
        <v>551</v>
      </c>
      <c r="D329" s="2" t="s">
        <v>21</v>
      </c>
      <c r="E329" s="2" t="s">
        <v>2255</v>
      </c>
      <c r="F329" s="3">
        <v>1</v>
      </c>
      <c r="G329" s="3" t="s">
        <v>65</v>
      </c>
      <c r="H329" s="5" t="s">
        <v>2257</v>
      </c>
      <c r="I329" s="136" t="s">
        <v>198</v>
      </c>
      <c r="J329" s="2" t="s">
        <v>2255</v>
      </c>
      <c r="K329" s="6">
        <v>15.04</v>
      </c>
      <c r="L329" s="6">
        <f>LANÇAMENTO[[#This Row],[VALOR UNITARIO]]*LANÇAMENTO[[#This Row],[QTDADE]]</f>
        <v>15.04</v>
      </c>
      <c r="M329" s="4">
        <v>45882</v>
      </c>
      <c r="N329" s="33" t="str">
        <f>TEXT(LANÇAMENTO[[#This Row],[DATA PEDIDO]],"MMM")&amp;"-"&amp;TEXT(M329,"AAAA")</f>
        <v>ago-2025</v>
      </c>
      <c r="O329" s="5" t="s">
        <v>1869</v>
      </c>
      <c r="P329" s="5" t="s">
        <v>30</v>
      </c>
      <c r="Q329" s="3" t="s">
        <v>12</v>
      </c>
      <c r="R329" s="3">
        <v>0</v>
      </c>
      <c r="S329" s="4">
        <f>IF(LANÇAMENTO[[#This Row],[DATA PEDIDO]]="","",LANÇAMENTO[[#This Row],[DATA PEDIDO]]+LANÇAMENTO[[#This Row],[PRAZO]])</f>
        <v>45882</v>
      </c>
      <c r="T329" s="8" t="str">
        <f>IF(LANÇAMENTO[[#This Row],[OBRA COM MATERIAL]]="OK","ENTREGUE",IF(LANÇAMENTO[[#This Row],[PRAZO]]="","",LANÇAMENTO[[#This Row],[PREVISÃO ENTREGA OBRA]]-$E$1))</f>
        <v>ENTREGUE</v>
      </c>
      <c r="U329" s="3" t="s">
        <v>2553</v>
      </c>
      <c r="V329" s="3"/>
    </row>
    <row r="330" spans="1:22" x14ac:dyDescent="0.25">
      <c r="A330" s="4">
        <v>45882</v>
      </c>
      <c r="B330" s="2" t="s">
        <v>1729</v>
      </c>
      <c r="C330" s="123" t="s">
        <v>551</v>
      </c>
      <c r="D330" s="2" t="s">
        <v>21</v>
      </c>
      <c r="E330" s="2" t="s">
        <v>1719</v>
      </c>
      <c r="F330" s="3">
        <v>4</v>
      </c>
      <c r="G330" s="3" t="s">
        <v>65</v>
      </c>
      <c r="H330" s="5" t="s">
        <v>2257</v>
      </c>
      <c r="I330" s="136" t="s">
        <v>198</v>
      </c>
      <c r="J330" s="2" t="s">
        <v>1719</v>
      </c>
      <c r="K330" s="6">
        <v>4.5999999999999996</v>
      </c>
      <c r="L330" s="6">
        <f>LANÇAMENTO[[#This Row],[VALOR UNITARIO]]*LANÇAMENTO[[#This Row],[QTDADE]]</f>
        <v>18.399999999999999</v>
      </c>
      <c r="M330" s="4">
        <v>45882</v>
      </c>
      <c r="N330" s="33" t="str">
        <f>TEXT(LANÇAMENTO[[#This Row],[DATA PEDIDO]],"MMM")&amp;"-"&amp;TEXT(M330,"AAAA")</f>
        <v>ago-2025</v>
      </c>
      <c r="O330" s="5" t="s">
        <v>1869</v>
      </c>
      <c r="P330" s="5" t="s">
        <v>30</v>
      </c>
      <c r="Q330" s="3" t="s">
        <v>12</v>
      </c>
      <c r="R330" s="3">
        <v>0</v>
      </c>
      <c r="S330" s="4">
        <f>IF(LANÇAMENTO[[#This Row],[DATA PEDIDO]]="","",LANÇAMENTO[[#This Row],[DATA PEDIDO]]+LANÇAMENTO[[#This Row],[PRAZO]])</f>
        <v>45882</v>
      </c>
      <c r="T330" s="8" t="str">
        <f>IF(LANÇAMENTO[[#This Row],[OBRA COM MATERIAL]]="OK","ENTREGUE",IF(LANÇAMENTO[[#This Row],[PRAZO]]="","",LANÇAMENTO[[#This Row],[PREVISÃO ENTREGA OBRA]]-$E$1))</f>
        <v>ENTREGUE</v>
      </c>
      <c r="U330" s="3" t="s">
        <v>2553</v>
      </c>
      <c r="V330" s="3"/>
    </row>
    <row r="331" spans="1:22" x14ac:dyDescent="0.25">
      <c r="A331" s="4">
        <v>45882</v>
      </c>
      <c r="B331" s="2" t="s">
        <v>1729</v>
      </c>
      <c r="C331" s="123" t="s">
        <v>551</v>
      </c>
      <c r="D331" s="2" t="s">
        <v>21</v>
      </c>
      <c r="E331" s="2" t="s">
        <v>1720</v>
      </c>
      <c r="F331" s="3">
        <v>5</v>
      </c>
      <c r="G331" s="3" t="s">
        <v>65</v>
      </c>
      <c r="H331" s="5" t="s">
        <v>2257</v>
      </c>
      <c r="I331" s="136" t="s">
        <v>198</v>
      </c>
      <c r="J331" s="2" t="s">
        <v>1720</v>
      </c>
      <c r="K331" s="6">
        <v>1.76</v>
      </c>
      <c r="L331" s="6">
        <f>LANÇAMENTO[[#This Row],[VALOR UNITARIO]]*LANÇAMENTO[[#This Row],[QTDADE]]</f>
        <v>8.8000000000000007</v>
      </c>
      <c r="M331" s="4">
        <v>45882</v>
      </c>
      <c r="N331" s="33" t="str">
        <f>TEXT(LANÇAMENTO[[#This Row],[DATA PEDIDO]],"MMM")&amp;"-"&amp;TEXT(M331,"AAAA")</f>
        <v>ago-2025</v>
      </c>
      <c r="O331" s="5" t="s">
        <v>1869</v>
      </c>
      <c r="P331" s="5" t="s">
        <v>30</v>
      </c>
      <c r="Q331" s="3" t="s">
        <v>12</v>
      </c>
      <c r="R331" s="3">
        <v>0</v>
      </c>
      <c r="S331" s="4">
        <f>IF(LANÇAMENTO[[#This Row],[DATA PEDIDO]]="","",LANÇAMENTO[[#This Row],[DATA PEDIDO]]+LANÇAMENTO[[#This Row],[PRAZO]])</f>
        <v>45882</v>
      </c>
      <c r="T331" s="8" t="str">
        <f>IF(LANÇAMENTO[[#This Row],[OBRA COM MATERIAL]]="OK","ENTREGUE",IF(LANÇAMENTO[[#This Row],[PRAZO]]="","",LANÇAMENTO[[#This Row],[PREVISÃO ENTREGA OBRA]]-$E$1))</f>
        <v>ENTREGUE</v>
      </c>
      <c r="U331" s="3" t="s">
        <v>2553</v>
      </c>
      <c r="V331" s="3"/>
    </row>
    <row r="332" spans="1:22" x14ac:dyDescent="0.25">
      <c r="A332" s="4">
        <v>45882</v>
      </c>
      <c r="B332" s="2" t="s">
        <v>1729</v>
      </c>
      <c r="C332" s="123" t="s">
        <v>551</v>
      </c>
      <c r="D332" s="2" t="s">
        <v>21</v>
      </c>
      <c r="E332" s="2" t="s">
        <v>2256</v>
      </c>
      <c r="F332" s="3">
        <v>1</v>
      </c>
      <c r="G332" s="3" t="s">
        <v>65</v>
      </c>
      <c r="H332" s="5" t="s">
        <v>2257</v>
      </c>
      <c r="I332" s="136" t="s">
        <v>198</v>
      </c>
      <c r="J332" s="2" t="s">
        <v>2256</v>
      </c>
      <c r="K332" s="6">
        <v>50.92</v>
      </c>
      <c r="L332" s="6">
        <f>LANÇAMENTO[[#This Row],[VALOR UNITARIO]]*LANÇAMENTO[[#This Row],[QTDADE]]</f>
        <v>50.92</v>
      </c>
      <c r="M332" s="4">
        <v>45882</v>
      </c>
      <c r="N332" s="33" t="str">
        <f>TEXT(LANÇAMENTO[[#This Row],[DATA PEDIDO]],"MMM")&amp;"-"&amp;TEXT(M332,"AAAA")</f>
        <v>ago-2025</v>
      </c>
      <c r="O332" s="5" t="s">
        <v>1869</v>
      </c>
      <c r="P332" s="5" t="s">
        <v>30</v>
      </c>
      <c r="Q332" s="3" t="s">
        <v>12</v>
      </c>
      <c r="R332" s="3">
        <v>0</v>
      </c>
      <c r="S332" s="4">
        <f>IF(LANÇAMENTO[[#This Row],[DATA PEDIDO]]="","",LANÇAMENTO[[#This Row],[DATA PEDIDO]]+LANÇAMENTO[[#This Row],[PRAZO]])</f>
        <v>45882</v>
      </c>
      <c r="T332" s="8" t="str">
        <f>IF(LANÇAMENTO[[#This Row],[OBRA COM MATERIAL]]="OK","ENTREGUE",IF(LANÇAMENTO[[#This Row],[PRAZO]]="","",LANÇAMENTO[[#This Row],[PREVISÃO ENTREGA OBRA]]-$E$1))</f>
        <v>ENTREGUE</v>
      </c>
      <c r="U332" s="3" t="s">
        <v>2553</v>
      </c>
      <c r="V332" s="3"/>
    </row>
    <row r="333" spans="1:22" x14ac:dyDescent="0.25">
      <c r="A333" s="4">
        <v>45882</v>
      </c>
      <c r="B333" s="2" t="s">
        <v>1901</v>
      </c>
      <c r="C333" s="123" t="s">
        <v>1234</v>
      </c>
      <c r="D333" s="2" t="s">
        <v>104</v>
      </c>
      <c r="E333" s="2" t="s">
        <v>2260</v>
      </c>
      <c r="F333" s="3">
        <v>25</v>
      </c>
      <c r="G333" s="3" t="s">
        <v>72</v>
      </c>
      <c r="H333" s="5" t="s">
        <v>2259</v>
      </c>
      <c r="I333" s="136" t="s">
        <v>463</v>
      </c>
      <c r="J333" s="2" t="s">
        <v>2258</v>
      </c>
      <c r="K333" s="6">
        <v>43.1</v>
      </c>
      <c r="L333" s="6">
        <f>LANÇAMENTO[[#This Row],[VALOR UNITARIO]]*LANÇAMENTO[[#This Row],[QTDADE]]</f>
        <v>1077.5</v>
      </c>
      <c r="M333" s="4">
        <v>45882</v>
      </c>
      <c r="N333" s="33" t="str">
        <f>TEXT(LANÇAMENTO[[#This Row],[DATA PEDIDO]],"MMM")&amp;"-"&amp;TEXT(M333,"AAAA")</f>
        <v>ago-2025</v>
      </c>
      <c r="O333" s="5">
        <v>28</v>
      </c>
      <c r="P333" s="5" t="s">
        <v>30</v>
      </c>
      <c r="Q333" s="3" t="s">
        <v>12</v>
      </c>
      <c r="R333" s="3">
        <v>7</v>
      </c>
      <c r="S333" s="4">
        <f>IF(LANÇAMENTO[[#This Row],[DATA PEDIDO]]="","",LANÇAMENTO[[#This Row],[DATA PEDIDO]]+LANÇAMENTO[[#This Row],[PRAZO]])</f>
        <v>45889</v>
      </c>
      <c r="T333" s="8" t="str">
        <f>IF(LANÇAMENTO[[#This Row],[OBRA COM MATERIAL]]="OK","ENTREGUE",IF(LANÇAMENTO[[#This Row],[PRAZO]]="","",LANÇAMENTO[[#This Row],[PREVISÃO ENTREGA OBRA]]-$E$1))</f>
        <v>ENTREGUE</v>
      </c>
      <c r="U333" s="3" t="s">
        <v>2553</v>
      </c>
      <c r="V333" s="3"/>
    </row>
    <row r="334" spans="1:22" x14ac:dyDescent="0.25">
      <c r="A334" s="4">
        <v>45882</v>
      </c>
      <c r="B334" s="2" t="s">
        <v>1874</v>
      </c>
      <c r="C334" s="123" t="s">
        <v>1234</v>
      </c>
      <c r="D334" s="2" t="s">
        <v>11</v>
      </c>
      <c r="E334" s="2" t="s">
        <v>2092</v>
      </c>
      <c r="F334" s="3">
        <v>5</v>
      </c>
      <c r="G334" s="3" t="s">
        <v>24</v>
      </c>
      <c r="H334" s="5" t="s">
        <v>2264</v>
      </c>
      <c r="I334" s="136" t="s">
        <v>151</v>
      </c>
      <c r="J334" s="2" t="s">
        <v>2092</v>
      </c>
      <c r="K334" s="6">
        <v>240</v>
      </c>
      <c r="L334" s="6">
        <f>LANÇAMENTO[[#This Row],[VALOR UNITARIO]]*LANÇAMENTO[[#This Row],[QTDADE]]</f>
        <v>1200</v>
      </c>
      <c r="M334" s="4">
        <v>45882</v>
      </c>
      <c r="N334" s="33" t="str">
        <f>TEXT(LANÇAMENTO[[#This Row],[DATA PEDIDO]],"MMM")&amp;"-"&amp;TEXT(M334,"AAAA")</f>
        <v>ago-2025</v>
      </c>
      <c r="O334" s="5" t="s">
        <v>2102</v>
      </c>
      <c r="P334" s="5" t="s">
        <v>30</v>
      </c>
      <c r="Q334" s="3" t="s">
        <v>12</v>
      </c>
      <c r="R334" s="3">
        <v>1</v>
      </c>
      <c r="S334" s="4">
        <f>IF(LANÇAMENTO[[#This Row],[DATA PEDIDO]]="","",LANÇAMENTO[[#This Row],[DATA PEDIDO]]+LANÇAMENTO[[#This Row],[PRAZO]])</f>
        <v>45883</v>
      </c>
      <c r="T334" s="8" t="str">
        <f>IF(LANÇAMENTO[[#This Row],[OBRA COM MATERIAL]]="OK","ENTREGUE",IF(LANÇAMENTO[[#This Row],[PRAZO]]="","",LANÇAMENTO[[#This Row],[PREVISÃO ENTREGA OBRA]]-$E$1))</f>
        <v>ENTREGUE</v>
      </c>
      <c r="U334" s="3" t="s">
        <v>2553</v>
      </c>
      <c r="V334" s="3"/>
    </row>
    <row r="335" spans="1:22" x14ac:dyDescent="0.25">
      <c r="A335" s="4">
        <v>45882</v>
      </c>
      <c r="B335" s="2" t="s">
        <v>1874</v>
      </c>
      <c r="C335" s="123" t="s">
        <v>1234</v>
      </c>
      <c r="D335" s="2" t="s">
        <v>11</v>
      </c>
      <c r="E335" s="2" t="s">
        <v>2093</v>
      </c>
      <c r="F335" s="3">
        <v>1</v>
      </c>
      <c r="G335" s="3" t="s">
        <v>24</v>
      </c>
      <c r="H335" s="5" t="s">
        <v>2264</v>
      </c>
      <c r="I335" s="136" t="s">
        <v>151</v>
      </c>
      <c r="J335" s="2" t="s">
        <v>2093</v>
      </c>
      <c r="K335" s="6">
        <v>240</v>
      </c>
      <c r="L335" s="6">
        <f>LANÇAMENTO[[#This Row],[VALOR UNITARIO]]*LANÇAMENTO[[#This Row],[QTDADE]]</f>
        <v>240</v>
      </c>
      <c r="M335" s="4">
        <v>45882</v>
      </c>
      <c r="N335" s="33" t="str">
        <f>TEXT(LANÇAMENTO[[#This Row],[DATA PEDIDO]],"MMM")&amp;"-"&amp;TEXT(M335,"AAAA")</f>
        <v>ago-2025</v>
      </c>
      <c r="O335" s="5" t="s">
        <v>2102</v>
      </c>
      <c r="P335" s="5" t="s">
        <v>30</v>
      </c>
      <c r="Q335" s="3" t="s">
        <v>12</v>
      </c>
      <c r="R335" s="3">
        <v>1</v>
      </c>
      <c r="S335" s="4">
        <f>IF(LANÇAMENTO[[#This Row],[DATA PEDIDO]]="","",LANÇAMENTO[[#This Row],[DATA PEDIDO]]+LANÇAMENTO[[#This Row],[PRAZO]])</f>
        <v>45883</v>
      </c>
      <c r="T335" s="8" t="str">
        <f>IF(LANÇAMENTO[[#This Row],[OBRA COM MATERIAL]]="OK","ENTREGUE",IF(LANÇAMENTO[[#This Row],[PRAZO]]="","",LANÇAMENTO[[#This Row],[PREVISÃO ENTREGA OBRA]]-$E$1))</f>
        <v>ENTREGUE</v>
      </c>
      <c r="U335" s="3" t="s">
        <v>2553</v>
      </c>
      <c r="V335" s="3"/>
    </row>
    <row r="336" spans="1:22" x14ac:dyDescent="0.25">
      <c r="A336" s="4">
        <v>45882</v>
      </c>
      <c r="B336" s="2" t="s">
        <v>1874</v>
      </c>
      <c r="C336" s="123" t="s">
        <v>1234</v>
      </c>
      <c r="D336" s="2" t="s">
        <v>11</v>
      </c>
      <c r="E336" s="2" t="s">
        <v>2261</v>
      </c>
      <c r="F336" s="3">
        <v>1</v>
      </c>
      <c r="G336" s="3" t="s">
        <v>24</v>
      </c>
      <c r="H336" s="5" t="s">
        <v>2264</v>
      </c>
      <c r="I336" s="136" t="s">
        <v>151</v>
      </c>
      <c r="J336" s="2" t="s">
        <v>2261</v>
      </c>
      <c r="K336" s="6">
        <v>260</v>
      </c>
      <c r="L336" s="6">
        <f>LANÇAMENTO[[#This Row],[VALOR UNITARIO]]*LANÇAMENTO[[#This Row],[QTDADE]]</f>
        <v>260</v>
      </c>
      <c r="M336" s="4">
        <v>45882</v>
      </c>
      <c r="N336" s="33" t="str">
        <f>TEXT(LANÇAMENTO[[#This Row],[DATA PEDIDO]],"MMM")&amp;"-"&amp;TEXT(M336,"AAAA")</f>
        <v>ago-2025</v>
      </c>
      <c r="O336" s="5" t="s">
        <v>2102</v>
      </c>
      <c r="P336" s="5" t="s">
        <v>30</v>
      </c>
      <c r="Q336" s="3" t="s">
        <v>12</v>
      </c>
      <c r="R336" s="3">
        <v>1</v>
      </c>
      <c r="S336" s="4">
        <f>IF(LANÇAMENTO[[#This Row],[DATA PEDIDO]]="","",LANÇAMENTO[[#This Row],[DATA PEDIDO]]+LANÇAMENTO[[#This Row],[PRAZO]])</f>
        <v>45883</v>
      </c>
      <c r="T336" s="8" t="str">
        <f>IF(LANÇAMENTO[[#This Row],[OBRA COM MATERIAL]]="OK","ENTREGUE",IF(LANÇAMENTO[[#This Row],[PRAZO]]="","",LANÇAMENTO[[#This Row],[PREVISÃO ENTREGA OBRA]]-$E$1))</f>
        <v>ENTREGUE</v>
      </c>
      <c r="U336" s="3" t="s">
        <v>2553</v>
      </c>
      <c r="V336" s="3"/>
    </row>
    <row r="337" spans="1:22" x14ac:dyDescent="0.25">
      <c r="A337" s="4">
        <v>45882</v>
      </c>
      <c r="B337" s="2" t="s">
        <v>1874</v>
      </c>
      <c r="C337" s="123" t="s">
        <v>1234</v>
      </c>
      <c r="D337" s="2" t="s">
        <v>11</v>
      </c>
      <c r="E337" s="2" t="s">
        <v>2094</v>
      </c>
      <c r="F337" s="3">
        <v>1</v>
      </c>
      <c r="G337" s="3" t="s">
        <v>110</v>
      </c>
      <c r="H337" s="5" t="s">
        <v>2264</v>
      </c>
      <c r="I337" s="136" t="s">
        <v>151</v>
      </c>
      <c r="J337" s="2" t="s">
        <v>2094</v>
      </c>
      <c r="K337" s="6">
        <v>84</v>
      </c>
      <c r="L337" s="6">
        <f>LANÇAMENTO[[#This Row],[VALOR UNITARIO]]*LANÇAMENTO[[#This Row],[QTDADE]]</f>
        <v>84</v>
      </c>
      <c r="M337" s="4">
        <v>45882</v>
      </c>
      <c r="N337" s="33" t="str">
        <f>TEXT(LANÇAMENTO[[#This Row],[DATA PEDIDO]],"MMM")&amp;"-"&amp;TEXT(M337,"AAAA")</f>
        <v>ago-2025</v>
      </c>
      <c r="O337" s="5" t="s">
        <v>2102</v>
      </c>
      <c r="P337" s="5" t="s">
        <v>30</v>
      </c>
      <c r="Q337" s="3" t="s">
        <v>12</v>
      </c>
      <c r="R337" s="3">
        <v>1</v>
      </c>
      <c r="S337" s="4">
        <f>IF(LANÇAMENTO[[#This Row],[DATA PEDIDO]]="","",LANÇAMENTO[[#This Row],[DATA PEDIDO]]+LANÇAMENTO[[#This Row],[PRAZO]])</f>
        <v>45883</v>
      </c>
      <c r="T337" s="8" t="str">
        <f>IF(LANÇAMENTO[[#This Row],[OBRA COM MATERIAL]]="OK","ENTREGUE",IF(LANÇAMENTO[[#This Row],[PRAZO]]="","",LANÇAMENTO[[#This Row],[PREVISÃO ENTREGA OBRA]]-$E$1))</f>
        <v>ENTREGUE</v>
      </c>
      <c r="U337" s="3" t="s">
        <v>2553</v>
      </c>
      <c r="V337" s="3"/>
    </row>
    <row r="338" spans="1:22" x14ac:dyDescent="0.25">
      <c r="A338" s="4">
        <v>45882</v>
      </c>
      <c r="B338" s="2" t="s">
        <v>1874</v>
      </c>
      <c r="C338" s="123" t="s">
        <v>1234</v>
      </c>
      <c r="D338" s="2" t="s">
        <v>11</v>
      </c>
      <c r="E338" s="2" t="s">
        <v>2189</v>
      </c>
      <c r="F338" s="3">
        <v>10</v>
      </c>
      <c r="G338" s="3" t="s">
        <v>65</v>
      </c>
      <c r="H338" s="5" t="s">
        <v>2264</v>
      </c>
      <c r="I338" s="136" t="s">
        <v>151</v>
      </c>
      <c r="J338" s="2" t="s">
        <v>2189</v>
      </c>
      <c r="K338" s="6">
        <v>6</v>
      </c>
      <c r="L338" s="6">
        <f>LANÇAMENTO[[#This Row],[VALOR UNITARIO]]*LANÇAMENTO[[#This Row],[QTDADE]]</f>
        <v>60</v>
      </c>
      <c r="M338" s="4">
        <v>45882</v>
      </c>
      <c r="N338" s="33" t="str">
        <f>TEXT(LANÇAMENTO[[#This Row],[DATA PEDIDO]],"MMM")&amp;"-"&amp;TEXT(M338,"AAAA")</f>
        <v>ago-2025</v>
      </c>
      <c r="O338" s="5" t="s">
        <v>2102</v>
      </c>
      <c r="P338" s="5" t="s">
        <v>30</v>
      </c>
      <c r="Q338" s="3" t="s">
        <v>12</v>
      </c>
      <c r="R338" s="3">
        <v>1</v>
      </c>
      <c r="S338" s="4">
        <f>IF(LANÇAMENTO[[#This Row],[DATA PEDIDO]]="","",LANÇAMENTO[[#This Row],[DATA PEDIDO]]+LANÇAMENTO[[#This Row],[PRAZO]])</f>
        <v>45883</v>
      </c>
      <c r="T338" s="8" t="str">
        <f>IF(LANÇAMENTO[[#This Row],[OBRA COM MATERIAL]]="OK","ENTREGUE",IF(LANÇAMENTO[[#This Row],[PRAZO]]="","",LANÇAMENTO[[#This Row],[PREVISÃO ENTREGA OBRA]]-$E$1))</f>
        <v>ENTREGUE</v>
      </c>
      <c r="U338" s="3" t="s">
        <v>2553</v>
      </c>
      <c r="V338" s="3"/>
    </row>
    <row r="339" spans="1:22" x14ac:dyDescent="0.25">
      <c r="A339" s="4">
        <v>45882</v>
      </c>
      <c r="B339" s="2" t="s">
        <v>1874</v>
      </c>
      <c r="C339" s="123" t="s">
        <v>1234</v>
      </c>
      <c r="D339" s="2" t="s">
        <v>11</v>
      </c>
      <c r="E339" s="2" t="s">
        <v>1980</v>
      </c>
      <c r="F339" s="3">
        <v>2</v>
      </c>
      <c r="G339" s="3" t="s">
        <v>65</v>
      </c>
      <c r="H339" s="5" t="s">
        <v>2264</v>
      </c>
      <c r="I339" s="136" t="s">
        <v>151</v>
      </c>
      <c r="J339" s="2" t="s">
        <v>1980</v>
      </c>
      <c r="K339" s="6">
        <v>4.9000000000000004</v>
      </c>
      <c r="L339" s="6">
        <f>LANÇAMENTO[[#This Row],[VALOR UNITARIO]]*LANÇAMENTO[[#This Row],[QTDADE]]</f>
        <v>9.8000000000000007</v>
      </c>
      <c r="M339" s="4">
        <v>45882</v>
      </c>
      <c r="N339" s="33" t="str">
        <f>TEXT(LANÇAMENTO[[#This Row],[DATA PEDIDO]],"MMM")&amp;"-"&amp;TEXT(M339,"AAAA")</f>
        <v>ago-2025</v>
      </c>
      <c r="O339" s="5" t="s">
        <v>2102</v>
      </c>
      <c r="P339" s="5" t="s">
        <v>30</v>
      </c>
      <c r="Q339" s="3" t="s">
        <v>12</v>
      </c>
      <c r="R339" s="3">
        <v>1</v>
      </c>
      <c r="S339" s="4">
        <f>IF(LANÇAMENTO[[#This Row],[DATA PEDIDO]]="","",LANÇAMENTO[[#This Row],[DATA PEDIDO]]+LANÇAMENTO[[#This Row],[PRAZO]])</f>
        <v>45883</v>
      </c>
      <c r="T339" s="8" t="str">
        <f>IF(LANÇAMENTO[[#This Row],[OBRA COM MATERIAL]]="OK","ENTREGUE",IF(LANÇAMENTO[[#This Row],[PRAZO]]="","",LANÇAMENTO[[#This Row],[PREVISÃO ENTREGA OBRA]]-$E$1))</f>
        <v>ENTREGUE</v>
      </c>
      <c r="U339" s="3" t="s">
        <v>2553</v>
      </c>
      <c r="V339" s="3"/>
    </row>
    <row r="340" spans="1:22" x14ac:dyDescent="0.25">
      <c r="A340" s="4">
        <v>45882</v>
      </c>
      <c r="B340" s="2" t="s">
        <v>1874</v>
      </c>
      <c r="C340" s="123" t="s">
        <v>1234</v>
      </c>
      <c r="D340" s="2" t="s">
        <v>11</v>
      </c>
      <c r="E340" s="2" t="s">
        <v>2262</v>
      </c>
      <c r="F340" s="3">
        <v>3</v>
      </c>
      <c r="G340" s="3" t="s">
        <v>65</v>
      </c>
      <c r="H340" s="5" t="s">
        <v>2264</v>
      </c>
      <c r="I340" s="136" t="s">
        <v>151</v>
      </c>
      <c r="J340" s="2" t="s">
        <v>2262</v>
      </c>
      <c r="K340" s="6">
        <v>10</v>
      </c>
      <c r="L340" s="6">
        <f>LANÇAMENTO[[#This Row],[VALOR UNITARIO]]*LANÇAMENTO[[#This Row],[QTDADE]]</f>
        <v>30</v>
      </c>
      <c r="M340" s="4">
        <v>45882</v>
      </c>
      <c r="N340" s="33" t="str">
        <f>TEXT(LANÇAMENTO[[#This Row],[DATA PEDIDO]],"MMM")&amp;"-"&amp;TEXT(M340,"AAAA")</f>
        <v>ago-2025</v>
      </c>
      <c r="O340" s="5" t="s">
        <v>2102</v>
      </c>
      <c r="P340" s="5" t="s">
        <v>30</v>
      </c>
      <c r="Q340" s="3" t="s">
        <v>12</v>
      </c>
      <c r="R340" s="3">
        <v>1</v>
      </c>
      <c r="S340" s="4">
        <f>IF(LANÇAMENTO[[#This Row],[DATA PEDIDO]]="","",LANÇAMENTO[[#This Row],[DATA PEDIDO]]+LANÇAMENTO[[#This Row],[PRAZO]])</f>
        <v>45883</v>
      </c>
      <c r="T340" s="8" t="str">
        <f>IF(LANÇAMENTO[[#This Row],[OBRA COM MATERIAL]]="OK","ENTREGUE",IF(LANÇAMENTO[[#This Row],[PRAZO]]="","",LANÇAMENTO[[#This Row],[PREVISÃO ENTREGA OBRA]]-$E$1))</f>
        <v>ENTREGUE</v>
      </c>
      <c r="U340" s="3" t="s">
        <v>2553</v>
      </c>
      <c r="V340" s="3"/>
    </row>
    <row r="341" spans="1:22" x14ac:dyDescent="0.25">
      <c r="A341" s="4">
        <v>45882</v>
      </c>
      <c r="B341" s="2" t="s">
        <v>1874</v>
      </c>
      <c r="C341" s="123" t="s">
        <v>1234</v>
      </c>
      <c r="D341" s="2" t="s">
        <v>11</v>
      </c>
      <c r="E341" s="2" t="s">
        <v>2188</v>
      </c>
      <c r="F341" s="3">
        <v>3</v>
      </c>
      <c r="G341" s="3" t="s">
        <v>65</v>
      </c>
      <c r="H341" s="5" t="s">
        <v>2264</v>
      </c>
      <c r="I341" s="136" t="s">
        <v>151</v>
      </c>
      <c r="J341" s="2" t="s">
        <v>2188</v>
      </c>
      <c r="K341" s="6">
        <v>6.5</v>
      </c>
      <c r="L341" s="6">
        <f>LANÇAMENTO[[#This Row],[VALOR UNITARIO]]*LANÇAMENTO[[#This Row],[QTDADE]]</f>
        <v>19.5</v>
      </c>
      <c r="M341" s="4">
        <v>45882</v>
      </c>
      <c r="N341" s="33" t="str">
        <f>TEXT(LANÇAMENTO[[#This Row],[DATA PEDIDO]],"MMM")&amp;"-"&amp;TEXT(M341,"AAAA")</f>
        <v>ago-2025</v>
      </c>
      <c r="O341" s="5" t="s">
        <v>2102</v>
      </c>
      <c r="P341" s="5" t="s">
        <v>30</v>
      </c>
      <c r="Q341" s="3" t="s">
        <v>12</v>
      </c>
      <c r="R341" s="3">
        <v>1</v>
      </c>
      <c r="S341" s="4">
        <f>IF(LANÇAMENTO[[#This Row],[DATA PEDIDO]]="","",LANÇAMENTO[[#This Row],[DATA PEDIDO]]+LANÇAMENTO[[#This Row],[PRAZO]])</f>
        <v>45883</v>
      </c>
      <c r="T341" s="8" t="str">
        <f>IF(LANÇAMENTO[[#This Row],[OBRA COM MATERIAL]]="OK","ENTREGUE",IF(LANÇAMENTO[[#This Row],[PRAZO]]="","",LANÇAMENTO[[#This Row],[PREVISÃO ENTREGA OBRA]]-$E$1))</f>
        <v>ENTREGUE</v>
      </c>
      <c r="U341" s="3" t="s">
        <v>2553</v>
      </c>
      <c r="V341" s="3"/>
    </row>
    <row r="342" spans="1:22" x14ac:dyDescent="0.25">
      <c r="A342" s="4">
        <v>45882</v>
      </c>
      <c r="B342" s="2" t="s">
        <v>1802</v>
      </c>
      <c r="C342" s="123" t="s">
        <v>1234</v>
      </c>
      <c r="D342" s="2" t="s">
        <v>27</v>
      </c>
      <c r="E342" s="2" t="s">
        <v>1690</v>
      </c>
      <c r="F342" s="3">
        <v>1</v>
      </c>
      <c r="G342" s="3" t="s">
        <v>65</v>
      </c>
      <c r="H342" s="5" t="s">
        <v>2263</v>
      </c>
      <c r="I342" s="136" t="s">
        <v>1033</v>
      </c>
      <c r="J342" s="2" t="s">
        <v>1690</v>
      </c>
      <c r="K342" s="6">
        <v>440</v>
      </c>
      <c r="L342" s="6">
        <f>LANÇAMENTO[[#This Row],[VALOR UNITARIO]]*LANÇAMENTO[[#This Row],[QTDADE]]</f>
        <v>440</v>
      </c>
      <c r="M342" s="4">
        <v>45882</v>
      </c>
      <c r="N342" s="33" t="str">
        <f>TEXT(LANÇAMENTO[[#This Row],[DATA PEDIDO]],"MMM")&amp;"-"&amp;TEXT(M342,"AAAA")</f>
        <v>ago-2025</v>
      </c>
      <c r="O342" s="5">
        <v>10</v>
      </c>
      <c r="P342" s="5" t="s">
        <v>30</v>
      </c>
      <c r="Q342" s="3" t="s">
        <v>12</v>
      </c>
      <c r="R342" s="3">
        <v>1</v>
      </c>
      <c r="S342" s="4">
        <f>IF(LANÇAMENTO[[#This Row],[DATA PEDIDO]]="","",LANÇAMENTO[[#This Row],[DATA PEDIDO]]+LANÇAMENTO[[#This Row],[PRAZO]])</f>
        <v>45883</v>
      </c>
      <c r="T342" s="8" t="str">
        <f>IF(LANÇAMENTO[[#This Row],[OBRA COM MATERIAL]]="OK","ENTREGUE",IF(LANÇAMENTO[[#This Row],[PRAZO]]="","",LANÇAMENTO[[#This Row],[PREVISÃO ENTREGA OBRA]]-$E$1))</f>
        <v>ENTREGUE</v>
      </c>
      <c r="U342" s="3" t="s">
        <v>2553</v>
      </c>
      <c r="V342" s="3"/>
    </row>
    <row r="343" spans="1:22" x14ac:dyDescent="0.25">
      <c r="A343" s="4">
        <v>45882</v>
      </c>
      <c r="B343" s="2" t="s">
        <v>1747</v>
      </c>
      <c r="C343" s="123" t="s">
        <v>1234</v>
      </c>
      <c r="D343" s="2" t="s">
        <v>27</v>
      </c>
      <c r="E343" s="2" t="s">
        <v>1690</v>
      </c>
      <c r="F343" s="3">
        <v>1</v>
      </c>
      <c r="G343" s="3" t="s">
        <v>65</v>
      </c>
      <c r="H343" s="5" t="s">
        <v>2265</v>
      </c>
      <c r="I343" s="136" t="s">
        <v>1033</v>
      </c>
      <c r="J343" s="2" t="s">
        <v>1690</v>
      </c>
      <c r="K343" s="6">
        <v>440</v>
      </c>
      <c r="L343" s="6">
        <f>LANÇAMENTO[[#This Row],[VALOR UNITARIO]]*LANÇAMENTO[[#This Row],[QTDADE]]</f>
        <v>440</v>
      </c>
      <c r="M343" s="4">
        <v>45882</v>
      </c>
      <c r="N343" s="33" t="str">
        <f>TEXT(LANÇAMENTO[[#This Row],[DATA PEDIDO]],"MMM")&amp;"-"&amp;TEXT(M343,"AAAA")</f>
        <v>ago-2025</v>
      </c>
      <c r="O343" s="5">
        <v>10</v>
      </c>
      <c r="P343" s="5" t="s">
        <v>30</v>
      </c>
      <c r="Q343" s="3" t="s">
        <v>12</v>
      </c>
      <c r="R343" s="3">
        <v>1</v>
      </c>
      <c r="S343" s="4">
        <f>IF(LANÇAMENTO[[#This Row],[DATA PEDIDO]]="","",LANÇAMENTO[[#This Row],[DATA PEDIDO]]+LANÇAMENTO[[#This Row],[PRAZO]])</f>
        <v>45883</v>
      </c>
      <c r="T343" s="8" t="str">
        <f>IF(LANÇAMENTO[[#This Row],[OBRA COM MATERIAL]]="OK","ENTREGUE",IF(LANÇAMENTO[[#This Row],[PRAZO]]="","",LANÇAMENTO[[#This Row],[PREVISÃO ENTREGA OBRA]]-$E$1))</f>
        <v>ENTREGUE</v>
      </c>
      <c r="U343" s="3" t="s">
        <v>2553</v>
      </c>
      <c r="V343" s="3"/>
    </row>
    <row r="344" spans="1:22" x14ac:dyDescent="0.25">
      <c r="A344" s="4">
        <v>45882</v>
      </c>
      <c r="B344" s="2" t="s">
        <v>1747</v>
      </c>
      <c r="C344" s="123" t="s">
        <v>1234</v>
      </c>
      <c r="D344" s="2" t="s">
        <v>27</v>
      </c>
      <c r="E344" s="2" t="s">
        <v>2266</v>
      </c>
      <c r="F344" s="3">
        <v>1</v>
      </c>
      <c r="G344" s="3" t="s">
        <v>65</v>
      </c>
      <c r="H344" s="5" t="s">
        <v>2267</v>
      </c>
      <c r="I344" s="136" t="s">
        <v>1001</v>
      </c>
      <c r="J344" s="2" t="s">
        <v>2266</v>
      </c>
      <c r="K344" s="6">
        <v>350</v>
      </c>
      <c r="L344" s="6">
        <f>LANÇAMENTO[[#This Row],[VALOR UNITARIO]]*LANÇAMENTO[[#This Row],[QTDADE]]</f>
        <v>350</v>
      </c>
      <c r="M344" s="4">
        <v>45882</v>
      </c>
      <c r="N344" s="33" t="str">
        <f>TEXT(LANÇAMENTO[[#This Row],[DATA PEDIDO]],"MMM")&amp;"-"&amp;TEXT(M344,"AAAA")</f>
        <v>ago-2025</v>
      </c>
      <c r="O344" s="5">
        <v>10</v>
      </c>
      <c r="P344" s="5" t="s">
        <v>30</v>
      </c>
      <c r="Q344" s="3" t="s">
        <v>12</v>
      </c>
      <c r="R344" s="3">
        <v>0</v>
      </c>
      <c r="S344" s="4">
        <f>IF(LANÇAMENTO[[#This Row],[DATA PEDIDO]]="","",LANÇAMENTO[[#This Row],[DATA PEDIDO]]+LANÇAMENTO[[#This Row],[PRAZO]])</f>
        <v>45882</v>
      </c>
      <c r="T344" s="8" t="str">
        <f>IF(LANÇAMENTO[[#This Row],[OBRA COM MATERIAL]]="OK","ENTREGUE",IF(LANÇAMENTO[[#This Row],[PRAZO]]="","",LANÇAMENTO[[#This Row],[PREVISÃO ENTREGA OBRA]]-$E$1))</f>
        <v>ENTREGUE</v>
      </c>
      <c r="U344" s="3" t="s">
        <v>2553</v>
      </c>
      <c r="V344" s="3"/>
    </row>
    <row r="345" spans="1:22" x14ac:dyDescent="0.25">
      <c r="A345" s="4">
        <v>45882</v>
      </c>
      <c r="B345" s="2" t="s">
        <v>1747</v>
      </c>
      <c r="C345" s="123" t="s">
        <v>1234</v>
      </c>
      <c r="D345" s="2" t="s">
        <v>27</v>
      </c>
      <c r="E345" s="2" t="s">
        <v>2268</v>
      </c>
      <c r="F345" s="3">
        <v>8</v>
      </c>
      <c r="G345" s="3" t="s">
        <v>65</v>
      </c>
      <c r="H345" s="5" t="s">
        <v>2271</v>
      </c>
      <c r="I345" s="136" t="s">
        <v>1001</v>
      </c>
      <c r="J345" s="2" t="s">
        <v>2268</v>
      </c>
      <c r="K345" s="6">
        <v>10.5</v>
      </c>
      <c r="L345" s="6">
        <f>LANÇAMENTO[[#This Row],[VALOR UNITARIO]]*LANÇAMENTO[[#This Row],[QTDADE]]</f>
        <v>84</v>
      </c>
      <c r="M345" s="4">
        <v>45882</v>
      </c>
      <c r="N345" s="33" t="str">
        <f>TEXT(LANÇAMENTO[[#This Row],[DATA PEDIDO]],"MMM")&amp;"-"&amp;TEXT(M345,"AAAA")</f>
        <v>ago-2025</v>
      </c>
      <c r="O345" s="5">
        <v>10</v>
      </c>
      <c r="P345" s="5" t="s">
        <v>30</v>
      </c>
      <c r="Q345" s="3" t="s">
        <v>12</v>
      </c>
      <c r="R345" s="3">
        <v>0</v>
      </c>
      <c r="S345" s="4">
        <f>IF(LANÇAMENTO[[#This Row],[DATA PEDIDO]]="","",LANÇAMENTO[[#This Row],[DATA PEDIDO]]+LANÇAMENTO[[#This Row],[PRAZO]])</f>
        <v>45882</v>
      </c>
      <c r="T345" s="8" t="str">
        <f>IF(LANÇAMENTO[[#This Row],[OBRA COM MATERIAL]]="OK","ENTREGUE",IF(LANÇAMENTO[[#This Row],[PRAZO]]="","",LANÇAMENTO[[#This Row],[PREVISÃO ENTREGA OBRA]]-$E$1))</f>
        <v>ENTREGUE</v>
      </c>
      <c r="U345" s="3" t="s">
        <v>2553</v>
      </c>
      <c r="V345" s="3"/>
    </row>
    <row r="346" spans="1:22" x14ac:dyDescent="0.25">
      <c r="A346" s="4">
        <v>45882</v>
      </c>
      <c r="B346" s="2" t="s">
        <v>1747</v>
      </c>
      <c r="C346" s="123" t="s">
        <v>1234</v>
      </c>
      <c r="D346" s="2" t="s">
        <v>27</v>
      </c>
      <c r="E346" s="2" t="s">
        <v>2269</v>
      </c>
      <c r="F346" s="3">
        <v>8</v>
      </c>
      <c r="G346" s="3" t="s">
        <v>65</v>
      </c>
      <c r="H346" s="5" t="s">
        <v>2271</v>
      </c>
      <c r="I346" s="136" t="s">
        <v>1001</v>
      </c>
      <c r="J346" s="2" t="s">
        <v>2269</v>
      </c>
      <c r="K346" s="6">
        <v>21</v>
      </c>
      <c r="L346" s="6">
        <f>LANÇAMENTO[[#This Row],[VALOR UNITARIO]]*LANÇAMENTO[[#This Row],[QTDADE]]</f>
        <v>168</v>
      </c>
      <c r="M346" s="4">
        <v>45882</v>
      </c>
      <c r="N346" s="33" t="str">
        <f>TEXT(LANÇAMENTO[[#This Row],[DATA PEDIDO]],"MMM")&amp;"-"&amp;TEXT(M346,"AAAA")</f>
        <v>ago-2025</v>
      </c>
      <c r="O346" s="5">
        <v>10</v>
      </c>
      <c r="P346" s="5" t="s">
        <v>30</v>
      </c>
      <c r="Q346" s="3" t="s">
        <v>12</v>
      </c>
      <c r="R346" s="3">
        <v>0</v>
      </c>
      <c r="S346" s="4">
        <f>IF(LANÇAMENTO[[#This Row],[DATA PEDIDO]]="","",LANÇAMENTO[[#This Row],[DATA PEDIDO]]+LANÇAMENTO[[#This Row],[PRAZO]])</f>
        <v>45882</v>
      </c>
      <c r="T346" s="8" t="str">
        <f>IF(LANÇAMENTO[[#This Row],[OBRA COM MATERIAL]]="OK","ENTREGUE",IF(LANÇAMENTO[[#This Row],[PRAZO]]="","",LANÇAMENTO[[#This Row],[PREVISÃO ENTREGA OBRA]]-$E$1))</f>
        <v>ENTREGUE</v>
      </c>
      <c r="U346" s="3" t="s">
        <v>2553</v>
      </c>
      <c r="V346" s="3"/>
    </row>
    <row r="347" spans="1:22" x14ac:dyDescent="0.25">
      <c r="A347" s="4">
        <v>45882</v>
      </c>
      <c r="B347" s="2" t="s">
        <v>1747</v>
      </c>
      <c r="C347" s="123" t="s">
        <v>1234</v>
      </c>
      <c r="D347" s="2" t="s">
        <v>27</v>
      </c>
      <c r="E347" s="2" t="s">
        <v>2270</v>
      </c>
      <c r="F347" s="3">
        <v>1</v>
      </c>
      <c r="G347" s="3" t="s">
        <v>65</v>
      </c>
      <c r="H347" s="5" t="s">
        <v>2271</v>
      </c>
      <c r="I347" s="136" t="s">
        <v>1001</v>
      </c>
      <c r="J347" s="2" t="s">
        <v>2270</v>
      </c>
      <c r="K347" s="6">
        <v>0</v>
      </c>
      <c r="L347" s="6">
        <f>LANÇAMENTO[[#This Row],[VALOR UNITARIO]]*LANÇAMENTO[[#This Row],[QTDADE]]</f>
        <v>0</v>
      </c>
      <c r="M347" s="4">
        <v>45882</v>
      </c>
      <c r="N347" s="33" t="str">
        <f>TEXT(LANÇAMENTO[[#This Row],[DATA PEDIDO]],"MMM")&amp;"-"&amp;TEXT(M347,"AAAA")</f>
        <v>ago-2025</v>
      </c>
      <c r="O347" s="5">
        <v>10</v>
      </c>
      <c r="P347" s="5" t="s">
        <v>30</v>
      </c>
      <c r="Q347" s="3" t="s">
        <v>12</v>
      </c>
      <c r="R347" s="3">
        <v>0</v>
      </c>
      <c r="S347" s="4">
        <f>IF(LANÇAMENTO[[#This Row],[DATA PEDIDO]]="","",LANÇAMENTO[[#This Row],[DATA PEDIDO]]+LANÇAMENTO[[#This Row],[PRAZO]])</f>
        <v>45882</v>
      </c>
      <c r="T347" s="8" t="str">
        <f>IF(LANÇAMENTO[[#This Row],[OBRA COM MATERIAL]]="OK","ENTREGUE",IF(LANÇAMENTO[[#This Row],[PRAZO]]="","",LANÇAMENTO[[#This Row],[PREVISÃO ENTREGA OBRA]]-$E$1))</f>
        <v>ENTREGUE</v>
      </c>
      <c r="U347" s="3" t="s">
        <v>2553</v>
      </c>
      <c r="V347" s="3"/>
    </row>
    <row r="348" spans="1:22" x14ac:dyDescent="0.25">
      <c r="A348" s="4">
        <v>45882</v>
      </c>
      <c r="B348" s="2" t="s">
        <v>1747</v>
      </c>
      <c r="C348" s="123" t="s">
        <v>1234</v>
      </c>
      <c r="D348" s="2" t="s">
        <v>27</v>
      </c>
      <c r="E348" s="2" t="s">
        <v>2268</v>
      </c>
      <c r="F348" s="3">
        <v>8</v>
      </c>
      <c r="G348" s="3" t="s">
        <v>65</v>
      </c>
      <c r="H348" s="5" t="s">
        <v>2272</v>
      </c>
      <c r="I348" s="136" t="s">
        <v>1001</v>
      </c>
      <c r="J348" s="2" t="s">
        <v>2268</v>
      </c>
      <c r="K348" s="6">
        <v>10.5</v>
      </c>
      <c r="L348" s="6">
        <f>LANÇAMENTO[[#This Row],[VALOR UNITARIO]]*LANÇAMENTO[[#This Row],[QTDADE]]</f>
        <v>84</v>
      </c>
      <c r="M348" s="4">
        <v>45882</v>
      </c>
      <c r="N348" s="33" t="str">
        <f>TEXT(LANÇAMENTO[[#This Row],[DATA PEDIDO]],"MMM")&amp;"-"&amp;TEXT(M348,"AAAA")</f>
        <v>ago-2025</v>
      </c>
      <c r="O348" s="5">
        <v>10</v>
      </c>
      <c r="P348" s="5" t="s">
        <v>30</v>
      </c>
      <c r="Q348" s="3" t="s">
        <v>12</v>
      </c>
      <c r="R348" s="3">
        <v>0</v>
      </c>
      <c r="S348" s="4">
        <f>IF(LANÇAMENTO[[#This Row],[DATA PEDIDO]]="","",LANÇAMENTO[[#This Row],[DATA PEDIDO]]+LANÇAMENTO[[#This Row],[PRAZO]])</f>
        <v>45882</v>
      </c>
      <c r="T348" s="8" t="str">
        <f>IF(LANÇAMENTO[[#This Row],[OBRA COM MATERIAL]]="OK","ENTREGUE",IF(LANÇAMENTO[[#This Row],[PRAZO]]="","",LANÇAMENTO[[#This Row],[PREVISÃO ENTREGA OBRA]]-$E$1))</f>
        <v>ENTREGUE</v>
      </c>
      <c r="U348" s="3" t="s">
        <v>2553</v>
      </c>
      <c r="V348" s="3"/>
    </row>
    <row r="349" spans="1:22" x14ac:dyDescent="0.25">
      <c r="A349" s="4">
        <v>45882</v>
      </c>
      <c r="B349" s="2" t="s">
        <v>1747</v>
      </c>
      <c r="C349" s="123" t="s">
        <v>1234</v>
      </c>
      <c r="D349" s="2" t="s">
        <v>27</v>
      </c>
      <c r="E349" s="2" t="s">
        <v>2270</v>
      </c>
      <c r="F349" s="3">
        <v>1</v>
      </c>
      <c r="G349" s="3" t="s">
        <v>65</v>
      </c>
      <c r="H349" s="5" t="s">
        <v>2272</v>
      </c>
      <c r="I349" s="136" t="s">
        <v>1001</v>
      </c>
      <c r="J349" s="2" t="s">
        <v>2270</v>
      </c>
      <c r="K349" s="6">
        <v>0</v>
      </c>
      <c r="L349" s="6">
        <f>LANÇAMENTO[[#This Row],[VALOR UNITARIO]]*LANÇAMENTO[[#This Row],[QTDADE]]</f>
        <v>0</v>
      </c>
      <c r="M349" s="4">
        <v>45882</v>
      </c>
      <c r="N349" s="33" t="str">
        <f>TEXT(LANÇAMENTO[[#This Row],[DATA PEDIDO]],"MMM")&amp;"-"&amp;TEXT(M349,"AAAA")</f>
        <v>ago-2025</v>
      </c>
      <c r="O349" s="5">
        <v>10</v>
      </c>
      <c r="P349" s="5" t="s">
        <v>30</v>
      </c>
      <c r="Q349" s="3" t="s">
        <v>12</v>
      </c>
      <c r="R349" s="3">
        <v>0</v>
      </c>
      <c r="S349" s="4">
        <f>IF(LANÇAMENTO[[#This Row],[DATA PEDIDO]]="","",LANÇAMENTO[[#This Row],[DATA PEDIDO]]+LANÇAMENTO[[#This Row],[PRAZO]])</f>
        <v>45882</v>
      </c>
      <c r="T349" s="8" t="str">
        <f>IF(LANÇAMENTO[[#This Row],[OBRA COM MATERIAL]]="OK","ENTREGUE",IF(LANÇAMENTO[[#This Row],[PRAZO]]="","",LANÇAMENTO[[#This Row],[PREVISÃO ENTREGA OBRA]]-$E$1))</f>
        <v>ENTREGUE</v>
      </c>
      <c r="U349" s="3" t="s">
        <v>2553</v>
      </c>
      <c r="V349" s="3"/>
    </row>
    <row r="350" spans="1:22" x14ac:dyDescent="0.25">
      <c r="A350" s="4">
        <v>45883</v>
      </c>
      <c r="B350" s="2" t="s">
        <v>1901</v>
      </c>
      <c r="C350" s="123" t="s">
        <v>1234</v>
      </c>
      <c r="D350" s="2" t="s">
        <v>27</v>
      </c>
      <c r="E350" s="2" t="s">
        <v>2273</v>
      </c>
      <c r="F350" s="3">
        <v>76</v>
      </c>
      <c r="G350" s="3" t="s">
        <v>65</v>
      </c>
      <c r="H350" s="5" t="s">
        <v>2279</v>
      </c>
      <c r="I350" s="136" t="s">
        <v>505</v>
      </c>
      <c r="J350" s="2" t="s">
        <v>2273</v>
      </c>
      <c r="K350" s="6">
        <v>9.86</v>
      </c>
      <c r="L350" s="6">
        <f>LANÇAMENTO[[#This Row],[VALOR UNITARIO]]*LANÇAMENTO[[#This Row],[QTDADE]]</f>
        <v>749.3599999999999</v>
      </c>
      <c r="M350" s="4">
        <v>45883</v>
      </c>
      <c r="N350" s="33" t="str">
        <f>TEXT(LANÇAMENTO[[#This Row],[DATA PEDIDO]],"MMM")&amp;"-"&amp;TEXT(M350,"AAAA")</f>
        <v>ago-2025</v>
      </c>
      <c r="O350" s="5" t="s">
        <v>1715</v>
      </c>
      <c r="P350" s="5" t="s">
        <v>30</v>
      </c>
      <c r="Q350" s="3" t="s">
        <v>12</v>
      </c>
      <c r="R350" s="3">
        <v>0</v>
      </c>
      <c r="S350" s="4">
        <f>IF(LANÇAMENTO[[#This Row],[DATA PEDIDO]]="","",LANÇAMENTO[[#This Row],[DATA PEDIDO]]+LANÇAMENTO[[#This Row],[PRAZO]])</f>
        <v>45883</v>
      </c>
      <c r="T350" s="8" t="str">
        <f>IF(LANÇAMENTO[[#This Row],[OBRA COM MATERIAL]]="OK","ENTREGUE",IF(LANÇAMENTO[[#This Row],[PRAZO]]="","",LANÇAMENTO[[#This Row],[PREVISÃO ENTREGA OBRA]]-$E$1))</f>
        <v>ENTREGUE</v>
      </c>
      <c r="U350" s="3" t="s">
        <v>2553</v>
      </c>
      <c r="V350" s="3"/>
    </row>
    <row r="351" spans="1:22" x14ac:dyDescent="0.25">
      <c r="A351" s="4">
        <v>45883</v>
      </c>
      <c r="B351" s="2" t="s">
        <v>1901</v>
      </c>
      <c r="C351" s="123" t="s">
        <v>1234</v>
      </c>
      <c r="D351" s="2" t="s">
        <v>27</v>
      </c>
      <c r="E351" s="2" t="s">
        <v>2274</v>
      </c>
      <c r="F351" s="3">
        <v>16</v>
      </c>
      <c r="G351" s="3" t="s">
        <v>65</v>
      </c>
      <c r="H351" s="5" t="s">
        <v>2279</v>
      </c>
      <c r="I351" s="136" t="s">
        <v>505</v>
      </c>
      <c r="J351" s="2" t="s">
        <v>2274</v>
      </c>
      <c r="K351" s="6">
        <v>0</v>
      </c>
      <c r="L351" s="6">
        <f>LANÇAMENTO[[#This Row],[VALOR UNITARIO]]*LANÇAMENTO[[#This Row],[QTDADE]]</f>
        <v>0</v>
      </c>
      <c r="M351" s="4">
        <v>45883</v>
      </c>
      <c r="N351" s="33" t="str">
        <f>TEXT(LANÇAMENTO[[#This Row],[DATA PEDIDO]],"MMM")&amp;"-"&amp;TEXT(M351,"AAAA")</f>
        <v>ago-2025</v>
      </c>
      <c r="O351" s="5" t="s">
        <v>1715</v>
      </c>
      <c r="P351" s="5" t="s">
        <v>30</v>
      </c>
      <c r="Q351" s="3" t="s">
        <v>12</v>
      </c>
      <c r="R351" s="3">
        <v>0</v>
      </c>
      <c r="S351" s="4">
        <f>IF(LANÇAMENTO[[#This Row],[DATA PEDIDO]]="","",LANÇAMENTO[[#This Row],[DATA PEDIDO]]+LANÇAMENTO[[#This Row],[PRAZO]])</f>
        <v>45883</v>
      </c>
      <c r="T351" s="8" t="str">
        <f>IF(LANÇAMENTO[[#This Row],[OBRA COM MATERIAL]]="OK","ENTREGUE",IF(LANÇAMENTO[[#This Row],[PRAZO]]="","",LANÇAMENTO[[#This Row],[PREVISÃO ENTREGA OBRA]]-$E$1))</f>
        <v>ENTREGUE</v>
      </c>
      <c r="U351" s="3" t="s">
        <v>2553</v>
      </c>
      <c r="V351" s="3"/>
    </row>
    <row r="352" spans="1:22" x14ac:dyDescent="0.25">
      <c r="A352" s="4">
        <v>45883</v>
      </c>
      <c r="B352" s="2" t="s">
        <v>1901</v>
      </c>
      <c r="C352" s="123" t="s">
        <v>1234</v>
      </c>
      <c r="D352" s="2" t="s">
        <v>27</v>
      </c>
      <c r="E352" s="2" t="s">
        <v>2275</v>
      </c>
      <c r="F352" s="3">
        <v>16</v>
      </c>
      <c r="G352" s="3" t="s">
        <v>65</v>
      </c>
      <c r="H352" s="5" t="s">
        <v>2279</v>
      </c>
      <c r="I352" s="136" t="s">
        <v>505</v>
      </c>
      <c r="J352" s="2" t="s">
        <v>2275</v>
      </c>
      <c r="K352" s="6">
        <v>0</v>
      </c>
      <c r="L352" s="6">
        <f>LANÇAMENTO[[#This Row],[VALOR UNITARIO]]*LANÇAMENTO[[#This Row],[QTDADE]]</f>
        <v>0</v>
      </c>
      <c r="M352" s="4">
        <v>45883</v>
      </c>
      <c r="N352" s="33" t="str">
        <f>TEXT(LANÇAMENTO[[#This Row],[DATA PEDIDO]],"MMM")&amp;"-"&amp;TEXT(M352,"AAAA")</f>
        <v>ago-2025</v>
      </c>
      <c r="O352" s="5" t="s">
        <v>1715</v>
      </c>
      <c r="P352" s="5" t="s">
        <v>30</v>
      </c>
      <c r="Q352" s="3" t="s">
        <v>12</v>
      </c>
      <c r="R352" s="3">
        <v>0</v>
      </c>
      <c r="S352" s="4">
        <f>IF(LANÇAMENTO[[#This Row],[DATA PEDIDO]]="","",LANÇAMENTO[[#This Row],[DATA PEDIDO]]+LANÇAMENTO[[#This Row],[PRAZO]])</f>
        <v>45883</v>
      </c>
      <c r="T352" s="8" t="str">
        <f>IF(LANÇAMENTO[[#This Row],[OBRA COM MATERIAL]]="OK","ENTREGUE",IF(LANÇAMENTO[[#This Row],[PRAZO]]="","",LANÇAMENTO[[#This Row],[PREVISÃO ENTREGA OBRA]]-$E$1))</f>
        <v>ENTREGUE</v>
      </c>
      <c r="U352" s="3" t="s">
        <v>2553</v>
      </c>
      <c r="V352" s="3"/>
    </row>
    <row r="353" spans="1:22" x14ac:dyDescent="0.25">
      <c r="A353" s="4">
        <v>45883</v>
      </c>
      <c r="B353" s="2" t="s">
        <v>1901</v>
      </c>
      <c r="C353" s="123" t="s">
        <v>1234</v>
      </c>
      <c r="D353" s="2" t="s">
        <v>27</v>
      </c>
      <c r="E353" s="2" t="s">
        <v>2276</v>
      </c>
      <c r="F353" s="3">
        <v>16</v>
      </c>
      <c r="G353" s="3" t="s">
        <v>65</v>
      </c>
      <c r="H353" s="5" t="s">
        <v>2279</v>
      </c>
      <c r="I353" s="136" t="s">
        <v>397</v>
      </c>
      <c r="J353" s="2" t="s">
        <v>2276</v>
      </c>
      <c r="K353" s="6">
        <v>30</v>
      </c>
      <c r="L353" s="6">
        <f>LANÇAMENTO[[#This Row],[VALOR UNITARIO]]*LANÇAMENTO[[#This Row],[QTDADE]]</f>
        <v>480</v>
      </c>
      <c r="M353" s="4">
        <v>45883</v>
      </c>
      <c r="N353" s="33" t="str">
        <f>TEXT(LANÇAMENTO[[#This Row],[DATA PEDIDO]],"MMM")&amp;"-"&amp;TEXT(M353,"AAAA")</f>
        <v>ago-2025</v>
      </c>
      <c r="O353" s="5" t="s">
        <v>1715</v>
      </c>
      <c r="P353" s="5" t="s">
        <v>30</v>
      </c>
      <c r="Q353" s="3" t="s">
        <v>12</v>
      </c>
      <c r="R353" s="3">
        <v>0</v>
      </c>
      <c r="S353" s="4">
        <f>IF(LANÇAMENTO[[#This Row],[DATA PEDIDO]]="","",LANÇAMENTO[[#This Row],[DATA PEDIDO]]+LANÇAMENTO[[#This Row],[PRAZO]])</f>
        <v>45883</v>
      </c>
      <c r="T353" s="8" t="str">
        <f>IF(LANÇAMENTO[[#This Row],[OBRA COM MATERIAL]]="OK","ENTREGUE",IF(LANÇAMENTO[[#This Row],[PRAZO]]="","",LANÇAMENTO[[#This Row],[PREVISÃO ENTREGA OBRA]]-$E$1))</f>
        <v>ENTREGUE</v>
      </c>
      <c r="U353" s="3" t="s">
        <v>2553</v>
      </c>
      <c r="V353" s="3"/>
    </row>
    <row r="354" spans="1:22" x14ac:dyDescent="0.25">
      <c r="A354" s="4">
        <v>45883</v>
      </c>
      <c r="B354" s="2" t="s">
        <v>1901</v>
      </c>
      <c r="C354" s="123" t="s">
        <v>1234</v>
      </c>
      <c r="D354" s="2" t="s">
        <v>27</v>
      </c>
      <c r="E354" s="2" t="s">
        <v>2277</v>
      </c>
      <c r="F354" s="3">
        <v>16</v>
      </c>
      <c r="G354" s="3" t="s">
        <v>65</v>
      </c>
      <c r="H354" s="5" t="s">
        <v>2279</v>
      </c>
      <c r="I354" s="136" t="s">
        <v>505</v>
      </c>
      <c r="J354" s="2" t="s">
        <v>2277</v>
      </c>
      <c r="K354" s="6">
        <v>20</v>
      </c>
      <c r="L354" s="6">
        <f>LANÇAMENTO[[#This Row],[VALOR UNITARIO]]*LANÇAMENTO[[#This Row],[QTDADE]]</f>
        <v>320</v>
      </c>
      <c r="M354" s="4">
        <v>45883</v>
      </c>
      <c r="N354" s="33" t="str">
        <f>TEXT(LANÇAMENTO[[#This Row],[DATA PEDIDO]],"MMM")&amp;"-"&amp;TEXT(M354,"AAAA")</f>
        <v>ago-2025</v>
      </c>
      <c r="O354" s="5" t="s">
        <v>1715</v>
      </c>
      <c r="P354" s="5" t="s">
        <v>30</v>
      </c>
      <c r="Q354" s="3" t="s">
        <v>12</v>
      </c>
      <c r="R354" s="3">
        <v>0</v>
      </c>
      <c r="S354" s="4">
        <f>IF(LANÇAMENTO[[#This Row],[DATA PEDIDO]]="","",LANÇAMENTO[[#This Row],[DATA PEDIDO]]+LANÇAMENTO[[#This Row],[PRAZO]])</f>
        <v>45883</v>
      </c>
      <c r="T354" s="8" t="str">
        <f>IF(LANÇAMENTO[[#This Row],[OBRA COM MATERIAL]]="OK","ENTREGUE",IF(LANÇAMENTO[[#This Row],[PRAZO]]="","",LANÇAMENTO[[#This Row],[PREVISÃO ENTREGA OBRA]]-$E$1))</f>
        <v>ENTREGUE</v>
      </c>
      <c r="U354" s="3" t="s">
        <v>2553</v>
      </c>
      <c r="V354" s="3"/>
    </row>
    <row r="355" spans="1:22" x14ac:dyDescent="0.25">
      <c r="A355" s="4">
        <v>45883</v>
      </c>
      <c r="B355" s="2" t="s">
        <v>1699</v>
      </c>
      <c r="C355" s="123" t="s">
        <v>551</v>
      </c>
      <c r="D355" s="2" t="s">
        <v>27</v>
      </c>
      <c r="E355" s="2" t="s">
        <v>1690</v>
      </c>
      <c r="F355" s="3">
        <v>1</v>
      </c>
      <c r="G355" s="3" t="s">
        <v>65</v>
      </c>
      <c r="H355" s="5" t="s">
        <v>2278</v>
      </c>
      <c r="I355" s="136" t="s">
        <v>1338</v>
      </c>
      <c r="J355" s="2" t="s">
        <v>1690</v>
      </c>
      <c r="K355" s="6">
        <v>450</v>
      </c>
      <c r="L355" s="6">
        <f>LANÇAMENTO[[#This Row],[VALOR UNITARIO]]*LANÇAMENTO[[#This Row],[QTDADE]]</f>
        <v>450</v>
      </c>
      <c r="M355" s="4">
        <v>45883</v>
      </c>
      <c r="N355" s="33" t="str">
        <f>TEXT(LANÇAMENTO[[#This Row],[DATA PEDIDO]],"MMM")&amp;"-"&amp;TEXT(M355,"AAAA")</f>
        <v>ago-2025</v>
      </c>
      <c r="O355" s="5" t="s">
        <v>1692</v>
      </c>
      <c r="P355" s="5" t="s">
        <v>30</v>
      </c>
      <c r="Q355" s="3" t="s">
        <v>12</v>
      </c>
      <c r="R355" s="3">
        <v>1</v>
      </c>
      <c r="S355" s="4">
        <f>IF(LANÇAMENTO[[#This Row],[DATA PEDIDO]]="","",LANÇAMENTO[[#This Row],[DATA PEDIDO]]+LANÇAMENTO[[#This Row],[PRAZO]])</f>
        <v>45884</v>
      </c>
      <c r="T355" s="8" t="str">
        <f>IF(LANÇAMENTO[[#This Row],[OBRA COM MATERIAL]]="OK","ENTREGUE",IF(LANÇAMENTO[[#This Row],[PRAZO]]="","",LANÇAMENTO[[#This Row],[PREVISÃO ENTREGA OBRA]]-$E$1))</f>
        <v>ENTREGUE</v>
      </c>
      <c r="U355" s="3" t="s">
        <v>2553</v>
      </c>
      <c r="V355" s="3"/>
    </row>
    <row r="356" spans="1:22" x14ac:dyDescent="0.25">
      <c r="A356" s="4">
        <v>45883</v>
      </c>
      <c r="B356" s="2" t="s">
        <v>1780</v>
      </c>
      <c r="C356" s="123" t="s">
        <v>1234</v>
      </c>
      <c r="D356" s="2" t="s">
        <v>27</v>
      </c>
      <c r="E356" s="2" t="s">
        <v>2280</v>
      </c>
      <c r="F356" s="3">
        <v>48</v>
      </c>
      <c r="G356" s="3" t="s">
        <v>65</v>
      </c>
      <c r="H356" s="5" t="s">
        <v>2283</v>
      </c>
      <c r="I356" s="136" t="s">
        <v>2285</v>
      </c>
      <c r="J356" s="2" t="s">
        <v>2280</v>
      </c>
      <c r="K356" s="6">
        <v>11.25</v>
      </c>
      <c r="L356" s="6">
        <f>LANÇAMENTO[[#This Row],[VALOR UNITARIO]]*LANÇAMENTO[[#This Row],[QTDADE]]</f>
        <v>540</v>
      </c>
      <c r="M356" s="4">
        <v>45883</v>
      </c>
      <c r="N356" s="33" t="str">
        <f>TEXT(LANÇAMENTO[[#This Row],[DATA PEDIDO]],"MMM")&amp;"-"&amp;TEXT(M356,"AAAA")</f>
        <v>ago-2025</v>
      </c>
      <c r="O356" s="5" t="s">
        <v>2287</v>
      </c>
      <c r="P356" s="5" t="s">
        <v>30</v>
      </c>
      <c r="Q356" s="3" t="s">
        <v>12</v>
      </c>
      <c r="R356" s="3">
        <v>0</v>
      </c>
      <c r="S356" s="4">
        <f>IF(LANÇAMENTO[[#This Row],[DATA PEDIDO]]="","",LANÇAMENTO[[#This Row],[DATA PEDIDO]]+LANÇAMENTO[[#This Row],[PRAZO]])</f>
        <v>45883</v>
      </c>
      <c r="T356" s="8" t="str">
        <f>IF(LANÇAMENTO[[#This Row],[OBRA COM MATERIAL]]="OK","ENTREGUE",IF(LANÇAMENTO[[#This Row],[PRAZO]]="","",LANÇAMENTO[[#This Row],[PREVISÃO ENTREGA OBRA]]-$E$1))</f>
        <v>ENTREGUE</v>
      </c>
      <c r="U356" s="3" t="s">
        <v>2553</v>
      </c>
      <c r="V356" s="3"/>
    </row>
    <row r="357" spans="1:22" x14ac:dyDescent="0.25">
      <c r="A357" s="4">
        <v>45883</v>
      </c>
      <c r="B357" s="2" t="s">
        <v>1780</v>
      </c>
      <c r="C357" s="123" t="s">
        <v>1234</v>
      </c>
      <c r="D357" s="2" t="s">
        <v>27</v>
      </c>
      <c r="E357" s="2" t="s">
        <v>2281</v>
      </c>
      <c r="F357" s="3">
        <v>10</v>
      </c>
      <c r="G357" s="3" t="s">
        <v>65</v>
      </c>
      <c r="H357" s="5" t="s">
        <v>2283</v>
      </c>
      <c r="I357" s="136" t="s">
        <v>2285</v>
      </c>
      <c r="J357" s="2" t="s">
        <v>2281</v>
      </c>
      <c r="K357" s="6">
        <v>22.5</v>
      </c>
      <c r="L357" s="6">
        <f>LANÇAMENTO[[#This Row],[VALOR UNITARIO]]*LANÇAMENTO[[#This Row],[QTDADE]]</f>
        <v>225</v>
      </c>
      <c r="M357" s="4">
        <v>45883</v>
      </c>
      <c r="N357" s="33" t="str">
        <f>TEXT(LANÇAMENTO[[#This Row],[DATA PEDIDO]],"MMM")&amp;"-"&amp;TEXT(M357,"AAAA")</f>
        <v>ago-2025</v>
      </c>
      <c r="O357" s="5" t="s">
        <v>2287</v>
      </c>
      <c r="P357" s="5" t="s">
        <v>30</v>
      </c>
      <c r="Q357" s="3" t="s">
        <v>12</v>
      </c>
      <c r="R357" s="3">
        <v>0</v>
      </c>
      <c r="S357" s="4">
        <f>IF(LANÇAMENTO[[#This Row],[DATA PEDIDO]]="","",LANÇAMENTO[[#This Row],[DATA PEDIDO]]+LANÇAMENTO[[#This Row],[PRAZO]])</f>
        <v>45883</v>
      </c>
      <c r="T357" s="8" t="str">
        <f>IF(LANÇAMENTO[[#This Row],[OBRA COM MATERIAL]]="OK","ENTREGUE",IF(LANÇAMENTO[[#This Row],[PRAZO]]="","",LANÇAMENTO[[#This Row],[PREVISÃO ENTREGA OBRA]]-$E$1))</f>
        <v>ENTREGUE</v>
      </c>
      <c r="U357" s="3" t="s">
        <v>2553</v>
      </c>
      <c r="V357" s="3"/>
    </row>
    <row r="358" spans="1:22" x14ac:dyDescent="0.25">
      <c r="A358" s="4">
        <v>45883</v>
      </c>
      <c r="B358" s="2" t="s">
        <v>1780</v>
      </c>
      <c r="C358" s="123" t="s">
        <v>1234</v>
      </c>
      <c r="D358" s="2" t="s">
        <v>27</v>
      </c>
      <c r="E358" s="2" t="s">
        <v>2282</v>
      </c>
      <c r="F358" s="3">
        <v>8</v>
      </c>
      <c r="G358" s="3" t="s">
        <v>65</v>
      </c>
      <c r="H358" s="5" t="s">
        <v>2283</v>
      </c>
      <c r="I358" s="136" t="s">
        <v>2285</v>
      </c>
      <c r="J358" s="2" t="s">
        <v>2282</v>
      </c>
      <c r="K358" s="6">
        <v>22.5</v>
      </c>
      <c r="L358" s="6">
        <f>LANÇAMENTO[[#This Row],[VALOR UNITARIO]]*LANÇAMENTO[[#This Row],[QTDADE]]</f>
        <v>180</v>
      </c>
      <c r="M358" s="4">
        <v>45883</v>
      </c>
      <c r="N358" s="33" t="str">
        <f>TEXT(LANÇAMENTO[[#This Row],[DATA PEDIDO]],"MMM")&amp;"-"&amp;TEXT(M358,"AAAA")</f>
        <v>ago-2025</v>
      </c>
      <c r="O358" s="5" t="s">
        <v>2287</v>
      </c>
      <c r="P358" s="5" t="s">
        <v>30</v>
      </c>
      <c r="Q358" s="3" t="s">
        <v>12</v>
      </c>
      <c r="R358" s="3">
        <v>0</v>
      </c>
      <c r="S358" s="4">
        <f>IF(LANÇAMENTO[[#This Row],[DATA PEDIDO]]="","",LANÇAMENTO[[#This Row],[DATA PEDIDO]]+LANÇAMENTO[[#This Row],[PRAZO]])</f>
        <v>45883</v>
      </c>
      <c r="T358" s="8" t="str">
        <f>IF(LANÇAMENTO[[#This Row],[OBRA COM MATERIAL]]="OK","ENTREGUE",IF(LANÇAMENTO[[#This Row],[PRAZO]]="","",LANÇAMENTO[[#This Row],[PREVISÃO ENTREGA OBRA]]-$E$1))</f>
        <v>ENTREGUE</v>
      </c>
      <c r="U358" s="3" t="s">
        <v>2553</v>
      </c>
      <c r="V358" s="3"/>
    </row>
    <row r="359" spans="1:22" x14ac:dyDescent="0.25">
      <c r="A359" s="4">
        <v>45883</v>
      </c>
      <c r="B359" s="2" t="s">
        <v>1729</v>
      </c>
      <c r="C359" s="123" t="s">
        <v>551</v>
      </c>
      <c r="D359" s="2" t="s">
        <v>27</v>
      </c>
      <c r="E359" s="2" t="s">
        <v>1690</v>
      </c>
      <c r="F359" s="3">
        <v>1</v>
      </c>
      <c r="G359" s="3" t="s">
        <v>65</v>
      </c>
      <c r="H359" s="5" t="s">
        <v>2288</v>
      </c>
      <c r="I359" s="136" t="s">
        <v>1764</v>
      </c>
      <c r="J359" s="2" t="s">
        <v>1690</v>
      </c>
      <c r="K359" s="6">
        <v>200</v>
      </c>
      <c r="L359" s="6">
        <f>LANÇAMENTO[[#This Row],[VALOR UNITARIO]]*LANÇAMENTO[[#This Row],[QTDADE]]</f>
        <v>200</v>
      </c>
      <c r="M359" s="4">
        <v>45883</v>
      </c>
      <c r="N359" s="33" t="str">
        <f>TEXT(LANÇAMENTO[[#This Row],[DATA PEDIDO]],"MMM")&amp;"-"&amp;TEXT(M359,"AAAA")</f>
        <v>ago-2025</v>
      </c>
      <c r="O359" s="5" t="s">
        <v>1692</v>
      </c>
      <c r="P359" s="5" t="s">
        <v>30</v>
      </c>
      <c r="Q359" s="3" t="s">
        <v>12</v>
      </c>
      <c r="R359" s="3">
        <v>0</v>
      </c>
      <c r="S359" s="4">
        <f>IF(LANÇAMENTO[[#This Row],[DATA PEDIDO]]="","",LANÇAMENTO[[#This Row],[DATA PEDIDO]]+LANÇAMENTO[[#This Row],[PRAZO]])</f>
        <v>45883</v>
      </c>
      <c r="T359" s="8" t="str">
        <f>IF(LANÇAMENTO[[#This Row],[OBRA COM MATERIAL]]="OK","ENTREGUE",IF(LANÇAMENTO[[#This Row],[PRAZO]]="","",LANÇAMENTO[[#This Row],[PREVISÃO ENTREGA OBRA]]-$E$1))</f>
        <v>ENTREGUE</v>
      </c>
      <c r="U359" s="3" t="s">
        <v>2553</v>
      </c>
      <c r="V359" s="3"/>
    </row>
    <row r="360" spans="1:22" x14ac:dyDescent="0.25">
      <c r="A360" s="4">
        <v>45883</v>
      </c>
      <c r="B360" s="2" t="s">
        <v>1802</v>
      </c>
      <c r="C360" s="123" t="s">
        <v>1234</v>
      </c>
      <c r="D360" s="2" t="s">
        <v>104</v>
      </c>
      <c r="E360" s="2" t="s">
        <v>2289</v>
      </c>
      <c r="F360" s="3">
        <v>3</v>
      </c>
      <c r="G360" s="3" t="s">
        <v>140</v>
      </c>
      <c r="H360" s="5" t="s">
        <v>2293</v>
      </c>
      <c r="I360" s="136" t="s">
        <v>1027</v>
      </c>
      <c r="J360" s="2" t="s">
        <v>2289</v>
      </c>
      <c r="K360" s="6">
        <v>118.59</v>
      </c>
      <c r="L360" s="6">
        <f>LANÇAMENTO[[#This Row],[VALOR UNITARIO]]*LANÇAMENTO[[#This Row],[QTDADE]]</f>
        <v>355.77</v>
      </c>
      <c r="M360" s="4">
        <v>45883</v>
      </c>
      <c r="N360" s="33" t="str">
        <f>TEXT(LANÇAMENTO[[#This Row],[DATA PEDIDO]],"MMM")&amp;"-"&amp;TEXT(M360,"AAAA")</f>
        <v>ago-2025</v>
      </c>
      <c r="O360" s="5" t="s">
        <v>1692</v>
      </c>
      <c r="P360" s="5" t="s">
        <v>30</v>
      </c>
      <c r="Q360" s="3" t="s">
        <v>12</v>
      </c>
      <c r="R360" s="3">
        <v>1</v>
      </c>
      <c r="S360" s="4">
        <f>IF(LANÇAMENTO[[#This Row],[DATA PEDIDO]]="","",LANÇAMENTO[[#This Row],[DATA PEDIDO]]+LANÇAMENTO[[#This Row],[PRAZO]])</f>
        <v>45884</v>
      </c>
      <c r="T360" s="8" t="str">
        <f>IF(LANÇAMENTO[[#This Row],[OBRA COM MATERIAL]]="OK","ENTREGUE",IF(LANÇAMENTO[[#This Row],[PRAZO]]="","",LANÇAMENTO[[#This Row],[PREVISÃO ENTREGA OBRA]]-$E$1))</f>
        <v>ENTREGUE</v>
      </c>
      <c r="U360" s="3" t="s">
        <v>2553</v>
      </c>
      <c r="V360" s="3"/>
    </row>
    <row r="361" spans="1:22" x14ac:dyDescent="0.25">
      <c r="A361" s="4">
        <v>45883</v>
      </c>
      <c r="B361" s="2" t="s">
        <v>1802</v>
      </c>
      <c r="C361" s="123" t="s">
        <v>1234</v>
      </c>
      <c r="D361" s="2" t="s">
        <v>104</v>
      </c>
      <c r="E361" s="2" t="s">
        <v>2290</v>
      </c>
      <c r="F361" s="3">
        <v>20</v>
      </c>
      <c r="G361" s="3" t="s">
        <v>65</v>
      </c>
      <c r="H361" s="5" t="s">
        <v>2293</v>
      </c>
      <c r="I361" s="136" t="s">
        <v>1027</v>
      </c>
      <c r="J361" s="2" t="s">
        <v>2290</v>
      </c>
      <c r="K361" s="6">
        <v>22.89</v>
      </c>
      <c r="L361" s="6">
        <f>LANÇAMENTO[[#This Row],[VALOR UNITARIO]]*LANÇAMENTO[[#This Row],[QTDADE]]</f>
        <v>457.8</v>
      </c>
      <c r="M361" s="4">
        <v>45883</v>
      </c>
      <c r="N361" s="33" t="str">
        <f>TEXT(LANÇAMENTO[[#This Row],[DATA PEDIDO]],"MMM")&amp;"-"&amp;TEXT(M361,"AAAA")</f>
        <v>ago-2025</v>
      </c>
      <c r="O361" s="5" t="s">
        <v>1692</v>
      </c>
      <c r="P361" s="5" t="s">
        <v>30</v>
      </c>
      <c r="Q361" s="3" t="s">
        <v>12</v>
      </c>
      <c r="R361" s="3">
        <v>1</v>
      </c>
      <c r="S361" s="4">
        <f>IF(LANÇAMENTO[[#This Row],[DATA PEDIDO]]="","",LANÇAMENTO[[#This Row],[DATA PEDIDO]]+LANÇAMENTO[[#This Row],[PRAZO]])</f>
        <v>45884</v>
      </c>
      <c r="T361" s="8" t="str">
        <f>IF(LANÇAMENTO[[#This Row],[OBRA COM MATERIAL]]="OK","ENTREGUE",IF(LANÇAMENTO[[#This Row],[PRAZO]]="","",LANÇAMENTO[[#This Row],[PREVISÃO ENTREGA OBRA]]-$E$1))</f>
        <v>ENTREGUE</v>
      </c>
      <c r="U361" s="3" t="s">
        <v>2553</v>
      </c>
      <c r="V361" s="3"/>
    </row>
    <row r="362" spans="1:22" x14ac:dyDescent="0.25">
      <c r="A362" s="4">
        <v>45883</v>
      </c>
      <c r="B362" s="2" t="s">
        <v>1802</v>
      </c>
      <c r="C362" s="123" t="s">
        <v>1234</v>
      </c>
      <c r="D362" s="2" t="s">
        <v>104</v>
      </c>
      <c r="E362" s="2" t="s">
        <v>2291</v>
      </c>
      <c r="F362" s="3">
        <v>3</v>
      </c>
      <c r="G362" s="3" t="s">
        <v>65</v>
      </c>
      <c r="H362" s="5" t="s">
        <v>2293</v>
      </c>
      <c r="I362" s="136" t="s">
        <v>1027</v>
      </c>
      <c r="J362" s="2" t="s">
        <v>2291</v>
      </c>
      <c r="K362" s="6">
        <v>19.22</v>
      </c>
      <c r="L362" s="6">
        <f>LANÇAMENTO[[#This Row],[VALOR UNITARIO]]*LANÇAMENTO[[#This Row],[QTDADE]]</f>
        <v>57.66</v>
      </c>
      <c r="M362" s="4">
        <v>45883</v>
      </c>
      <c r="N362" s="33" t="str">
        <f>TEXT(LANÇAMENTO[[#This Row],[DATA PEDIDO]],"MMM")&amp;"-"&amp;TEXT(M362,"AAAA")</f>
        <v>ago-2025</v>
      </c>
      <c r="O362" s="5" t="s">
        <v>1692</v>
      </c>
      <c r="P362" s="5" t="s">
        <v>30</v>
      </c>
      <c r="Q362" s="3" t="s">
        <v>12</v>
      </c>
      <c r="R362" s="3">
        <v>1</v>
      </c>
      <c r="S362" s="4">
        <f>IF(LANÇAMENTO[[#This Row],[DATA PEDIDO]]="","",LANÇAMENTO[[#This Row],[DATA PEDIDO]]+LANÇAMENTO[[#This Row],[PRAZO]])</f>
        <v>45884</v>
      </c>
      <c r="T362" s="8" t="str">
        <f>IF(LANÇAMENTO[[#This Row],[OBRA COM MATERIAL]]="OK","ENTREGUE",IF(LANÇAMENTO[[#This Row],[PRAZO]]="","",LANÇAMENTO[[#This Row],[PREVISÃO ENTREGA OBRA]]-$E$1))</f>
        <v>ENTREGUE</v>
      </c>
      <c r="U362" s="3" t="s">
        <v>2553</v>
      </c>
      <c r="V362" s="3"/>
    </row>
    <row r="363" spans="1:22" x14ac:dyDescent="0.25">
      <c r="A363" s="4">
        <v>45883</v>
      </c>
      <c r="B363" s="2" t="s">
        <v>1802</v>
      </c>
      <c r="C363" s="123" t="s">
        <v>1234</v>
      </c>
      <c r="D363" s="2" t="s">
        <v>104</v>
      </c>
      <c r="E363" s="2" t="s">
        <v>2292</v>
      </c>
      <c r="F363" s="3">
        <v>6</v>
      </c>
      <c r="G363" s="3" t="s">
        <v>65</v>
      </c>
      <c r="H363" s="5" t="s">
        <v>2293</v>
      </c>
      <c r="I363" s="136" t="s">
        <v>1027</v>
      </c>
      <c r="J363" s="2" t="s">
        <v>2292</v>
      </c>
      <c r="K363" s="6">
        <v>17.899999999999999</v>
      </c>
      <c r="L363" s="6">
        <f>LANÇAMENTO[[#This Row],[VALOR UNITARIO]]*LANÇAMENTO[[#This Row],[QTDADE]]</f>
        <v>107.39999999999999</v>
      </c>
      <c r="M363" s="4">
        <v>45883</v>
      </c>
      <c r="N363" s="33" t="str">
        <f>TEXT(LANÇAMENTO[[#This Row],[DATA PEDIDO]],"MMM")&amp;"-"&amp;TEXT(M363,"AAAA")</f>
        <v>ago-2025</v>
      </c>
      <c r="O363" s="5" t="s">
        <v>1692</v>
      </c>
      <c r="P363" s="5" t="s">
        <v>30</v>
      </c>
      <c r="Q363" s="3" t="s">
        <v>12</v>
      </c>
      <c r="R363" s="3">
        <v>1</v>
      </c>
      <c r="S363" s="4">
        <f>IF(LANÇAMENTO[[#This Row],[DATA PEDIDO]]="","",LANÇAMENTO[[#This Row],[DATA PEDIDO]]+LANÇAMENTO[[#This Row],[PRAZO]])</f>
        <v>45884</v>
      </c>
      <c r="T363" s="8" t="str">
        <f>IF(LANÇAMENTO[[#This Row],[OBRA COM MATERIAL]]="OK","ENTREGUE",IF(LANÇAMENTO[[#This Row],[PRAZO]]="","",LANÇAMENTO[[#This Row],[PREVISÃO ENTREGA OBRA]]-$E$1))</f>
        <v>ENTREGUE</v>
      </c>
      <c r="U363" s="3" t="s">
        <v>2553</v>
      </c>
      <c r="V363" s="3"/>
    </row>
    <row r="364" spans="1:22" x14ac:dyDescent="0.25">
      <c r="A364" s="4">
        <v>45883</v>
      </c>
      <c r="B364" s="2" t="s">
        <v>1946</v>
      </c>
      <c r="C364" s="123" t="s">
        <v>1234</v>
      </c>
      <c r="D364" s="2" t="s">
        <v>104</v>
      </c>
      <c r="E364" s="2" t="s">
        <v>1941</v>
      </c>
      <c r="F364" s="3">
        <v>20</v>
      </c>
      <c r="G364" s="3" t="s">
        <v>65</v>
      </c>
      <c r="H364" s="5" t="s">
        <v>2294</v>
      </c>
      <c r="I364" s="136" t="s">
        <v>419</v>
      </c>
      <c r="J364" s="2" t="s">
        <v>1941</v>
      </c>
      <c r="K364" s="6">
        <v>15</v>
      </c>
      <c r="L364" s="6">
        <f>LANÇAMENTO[[#This Row],[VALOR UNITARIO]]*LANÇAMENTO[[#This Row],[QTDADE]]</f>
        <v>300</v>
      </c>
      <c r="M364" s="4">
        <v>45883</v>
      </c>
      <c r="N364" s="33" t="str">
        <f>TEXT(LANÇAMENTO[[#This Row],[DATA PEDIDO]],"MMM")&amp;"-"&amp;TEXT(M364,"AAAA")</f>
        <v>ago-2025</v>
      </c>
      <c r="O364" s="5" t="s">
        <v>1715</v>
      </c>
      <c r="P364" s="5" t="s">
        <v>30</v>
      </c>
      <c r="Q364" s="3" t="s">
        <v>12</v>
      </c>
      <c r="R364" s="3">
        <v>1</v>
      </c>
      <c r="S364" s="4">
        <f>IF(LANÇAMENTO[[#This Row],[DATA PEDIDO]]="","",LANÇAMENTO[[#This Row],[DATA PEDIDO]]+LANÇAMENTO[[#This Row],[PRAZO]])</f>
        <v>45884</v>
      </c>
      <c r="T364" s="8" t="str">
        <f>IF(LANÇAMENTO[[#This Row],[OBRA COM MATERIAL]]="OK","ENTREGUE",IF(LANÇAMENTO[[#This Row],[PRAZO]]="","",LANÇAMENTO[[#This Row],[PREVISÃO ENTREGA OBRA]]-$E$1))</f>
        <v>ENTREGUE</v>
      </c>
      <c r="U364" s="3" t="s">
        <v>2553</v>
      </c>
      <c r="V364" s="3"/>
    </row>
    <row r="365" spans="1:22" x14ac:dyDescent="0.25">
      <c r="A365" s="4">
        <v>45883</v>
      </c>
      <c r="B365" s="2" t="s">
        <v>1946</v>
      </c>
      <c r="C365" s="123" t="s">
        <v>1234</v>
      </c>
      <c r="D365" s="2" t="s">
        <v>104</v>
      </c>
      <c r="E365" s="2" t="s">
        <v>1942</v>
      </c>
      <c r="F365" s="3">
        <v>4</v>
      </c>
      <c r="G365" s="3" t="s">
        <v>65</v>
      </c>
      <c r="H365" s="5" t="s">
        <v>2294</v>
      </c>
      <c r="I365" s="136" t="s">
        <v>419</v>
      </c>
      <c r="J365" s="2" t="s">
        <v>1942</v>
      </c>
      <c r="K365" s="6">
        <v>24</v>
      </c>
      <c r="L365" s="6">
        <f>LANÇAMENTO[[#This Row],[VALOR UNITARIO]]*LANÇAMENTO[[#This Row],[QTDADE]]</f>
        <v>96</v>
      </c>
      <c r="M365" s="4">
        <v>45883</v>
      </c>
      <c r="N365" s="33" t="str">
        <f>TEXT(LANÇAMENTO[[#This Row],[DATA PEDIDO]],"MMM")&amp;"-"&amp;TEXT(M365,"AAAA")</f>
        <v>ago-2025</v>
      </c>
      <c r="O365" s="5" t="s">
        <v>1715</v>
      </c>
      <c r="P365" s="5" t="s">
        <v>30</v>
      </c>
      <c r="Q365" s="3" t="s">
        <v>12</v>
      </c>
      <c r="R365" s="3">
        <v>1</v>
      </c>
      <c r="S365" s="4">
        <f>IF(LANÇAMENTO[[#This Row],[DATA PEDIDO]]="","",LANÇAMENTO[[#This Row],[DATA PEDIDO]]+LANÇAMENTO[[#This Row],[PRAZO]])</f>
        <v>45884</v>
      </c>
      <c r="T365" s="8" t="str">
        <f>IF(LANÇAMENTO[[#This Row],[OBRA COM MATERIAL]]="OK","ENTREGUE",IF(LANÇAMENTO[[#This Row],[PRAZO]]="","",LANÇAMENTO[[#This Row],[PREVISÃO ENTREGA OBRA]]-$E$1))</f>
        <v>ENTREGUE</v>
      </c>
      <c r="U365" s="3" t="s">
        <v>2553</v>
      </c>
      <c r="V365" s="3"/>
    </row>
    <row r="366" spans="1:22" x14ac:dyDescent="0.25">
      <c r="A366" s="4">
        <v>45883</v>
      </c>
      <c r="B366" s="2" t="s">
        <v>1946</v>
      </c>
      <c r="C366" s="123" t="s">
        <v>1234</v>
      </c>
      <c r="D366" s="2" t="s">
        <v>104</v>
      </c>
      <c r="E366" s="2" t="s">
        <v>1943</v>
      </c>
      <c r="F366" s="3">
        <v>4</v>
      </c>
      <c r="G366" s="3" t="s">
        <v>65</v>
      </c>
      <c r="H366" s="5" t="s">
        <v>2294</v>
      </c>
      <c r="I366" s="136" t="s">
        <v>419</v>
      </c>
      <c r="J366" s="2" t="s">
        <v>1943</v>
      </c>
      <c r="K366" s="6">
        <v>5</v>
      </c>
      <c r="L366" s="6">
        <f>LANÇAMENTO[[#This Row],[VALOR UNITARIO]]*LANÇAMENTO[[#This Row],[QTDADE]]</f>
        <v>20</v>
      </c>
      <c r="M366" s="4">
        <v>45883</v>
      </c>
      <c r="N366" s="33" t="str">
        <f>TEXT(LANÇAMENTO[[#This Row],[DATA PEDIDO]],"MMM")&amp;"-"&amp;TEXT(M366,"AAAA")</f>
        <v>ago-2025</v>
      </c>
      <c r="O366" s="5" t="s">
        <v>1715</v>
      </c>
      <c r="P366" s="5" t="s">
        <v>30</v>
      </c>
      <c r="Q366" s="3" t="s">
        <v>12</v>
      </c>
      <c r="R366" s="3">
        <v>1</v>
      </c>
      <c r="S366" s="4">
        <f>IF(LANÇAMENTO[[#This Row],[DATA PEDIDO]]="","",LANÇAMENTO[[#This Row],[DATA PEDIDO]]+LANÇAMENTO[[#This Row],[PRAZO]])</f>
        <v>45884</v>
      </c>
      <c r="T366" s="8" t="str">
        <f>IF(LANÇAMENTO[[#This Row],[OBRA COM MATERIAL]]="OK","ENTREGUE",IF(LANÇAMENTO[[#This Row],[PRAZO]]="","",LANÇAMENTO[[#This Row],[PREVISÃO ENTREGA OBRA]]-$E$1))</f>
        <v>ENTREGUE</v>
      </c>
      <c r="U366" s="3" t="s">
        <v>2553</v>
      </c>
      <c r="V366" s="3"/>
    </row>
    <row r="367" spans="1:22" x14ac:dyDescent="0.25">
      <c r="A367" s="4">
        <v>45883</v>
      </c>
      <c r="B367" s="2" t="s">
        <v>1946</v>
      </c>
      <c r="C367" s="123" t="s">
        <v>1234</v>
      </c>
      <c r="D367" s="2" t="s">
        <v>104</v>
      </c>
      <c r="E367" s="2" t="s">
        <v>1944</v>
      </c>
      <c r="F367" s="3">
        <v>4</v>
      </c>
      <c r="G367" s="3" t="s">
        <v>65</v>
      </c>
      <c r="H367" s="5" t="s">
        <v>2294</v>
      </c>
      <c r="I367" s="136" t="s">
        <v>419</v>
      </c>
      <c r="J367" s="2" t="s">
        <v>1944</v>
      </c>
      <c r="K367" s="6">
        <v>16</v>
      </c>
      <c r="L367" s="6">
        <f>LANÇAMENTO[[#This Row],[VALOR UNITARIO]]*LANÇAMENTO[[#This Row],[QTDADE]]</f>
        <v>64</v>
      </c>
      <c r="M367" s="4">
        <v>45883</v>
      </c>
      <c r="N367" s="33" t="str">
        <f>TEXT(LANÇAMENTO[[#This Row],[DATA PEDIDO]],"MMM")&amp;"-"&amp;TEXT(M367,"AAAA")</f>
        <v>ago-2025</v>
      </c>
      <c r="O367" s="5" t="s">
        <v>1715</v>
      </c>
      <c r="P367" s="5" t="s">
        <v>30</v>
      </c>
      <c r="Q367" s="3" t="s">
        <v>12</v>
      </c>
      <c r="R367" s="3">
        <v>1</v>
      </c>
      <c r="S367" s="4">
        <f>IF(LANÇAMENTO[[#This Row],[DATA PEDIDO]]="","",LANÇAMENTO[[#This Row],[DATA PEDIDO]]+LANÇAMENTO[[#This Row],[PRAZO]])</f>
        <v>45884</v>
      </c>
      <c r="T367" s="8" t="str">
        <f>IF(LANÇAMENTO[[#This Row],[OBRA COM MATERIAL]]="OK","ENTREGUE",IF(LANÇAMENTO[[#This Row],[PRAZO]]="","",LANÇAMENTO[[#This Row],[PREVISÃO ENTREGA OBRA]]-$E$1))</f>
        <v>ENTREGUE</v>
      </c>
      <c r="U367" s="3" t="s">
        <v>2553</v>
      </c>
      <c r="V367" s="3"/>
    </row>
    <row r="368" spans="1:22" x14ac:dyDescent="0.25">
      <c r="A368" s="4">
        <v>45883</v>
      </c>
      <c r="B368" s="2" t="s">
        <v>1946</v>
      </c>
      <c r="C368" s="123" t="s">
        <v>1234</v>
      </c>
      <c r="D368" s="2" t="s">
        <v>104</v>
      </c>
      <c r="E368" s="2" t="s">
        <v>1814</v>
      </c>
      <c r="F368" s="3">
        <v>1</v>
      </c>
      <c r="G368" s="3" t="s">
        <v>65</v>
      </c>
      <c r="H368" s="5" t="s">
        <v>2294</v>
      </c>
      <c r="I368" s="136" t="s">
        <v>419</v>
      </c>
      <c r="J368" s="2" t="s">
        <v>1814</v>
      </c>
      <c r="K368" s="6">
        <v>70</v>
      </c>
      <c r="L368" s="6">
        <f>LANÇAMENTO[[#This Row],[VALOR UNITARIO]]*LANÇAMENTO[[#This Row],[QTDADE]]</f>
        <v>70</v>
      </c>
      <c r="M368" s="4">
        <v>45883</v>
      </c>
      <c r="N368" s="33" t="str">
        <f>TEXT(LANÇAMENTO[[#This Row],[DATA PEDIDO]],"MMM")&amp;"-"&amp;TEXT(M368,"AAAA")</f>
        <v>ago-2025</v>
      </c>
      <c r="O368" s="5" t="s">
        <v>1715</v>
      </c>
      <c r="P368" s="5" t="s">
        <v>30</v>
      </c>
      <c r="Q368" s="3" t="s">
        <v>12</v>
      </c>
      <c r="R368" s="3">
        <v>1</v>
      </c>
      <c r="S368" s="4">
        <f>IF(LANÇAMENTO[[#This Row],[DATA PEDIDO]]="","",LANÇAMENTO[[#This Row],[DATA PEDIDO]]+LANÇAMENTO[[#This Row],[PRAZO]])</f>
        <v>45884</v>
      </c>
      <c r="T368" s="8" t="str">
        <f>IF(LANÇAMENTO[[#This Row],[OBRA COM MATERIAL]]="OK","ENTREGUE",IF(LANÇAMENTO[[#This Row],[PRAZO]]="","",LANÇAMENTO[[#This Row],[PREVISÃO ENTREGA OBRA]]-$E$1))</f>
        <v>ENTREGUE</v>
      </c>
      <c r="U368" s="3" t="s">
        <v>2553</v>
      </c>
      <c r="V368" s="3"/>
    </row>
    <row r="369" spans="1:22" x14ac:dyDescent="0.25">
      <c r="A369" s="4">
        <v>45883</v>
      </c>
      <c r="B369" s="2" t="s">
        <v>1780</v>
      </c>
      <c r="C369" s="123" t="s">
        <v>1234</v>
      </c>
      <c r="D369" s="2" t="s">
        <v>27</v>
      </c>
      <c r="E369" s="2" t="s">
        <v>2296</v>
      </c>
      <c r="F369" s="3">
        <v>2</v>
      </c>
      <c r="G369" s="3" t="s">
        <v>22</v>
      </c>
      <c r="H369" s="5" t="s">
        <v>2295</v>
      </c>
      <c r="I369" s="136" t="s">
        <v>2285</v>
      </c>
      <c r="J369" s="2" t="s">
        <v>2296</v>
      </c>
      <c r="K369" s="6">
        <v>90</v>
      </c>
      <c r="L369" s="6">
        <f>LANÇAMENTO[[#This Row],[VALOR UNITARIO]]*LANÇAMENTO[[#This Row],[QTDADE]]</f>
        <v>180</v>
      </c>
      <c r="M369" s="4">
        <v>45883</v>
      </c>
      <c r="N369" s="33" t="str">
        <f>TEXT(LANÇAMENTO[[#This Row],[DATA PEDIDO]],"MMM")&amp;"-"&amp;TEXT(M369,"AAAA")</f>
        <v>ago-2025</v>
      </c>
      <c r="O369" s="5" t="s">
        <v>2287</v>
      </c>
      <c r="P369" s="5" t="s">
        <v>30</v>
      </c>
      <c r="Q369" s="3" t="s">
        <v>12</v>
      </c>
      <c r="R369" s="3">
        <v>0</v>
      </c>
      <c r="S369" s="4">
        <f>IF(LANÇAMENTO[[#This Row],[DATA PEDIDO]]="","",LANÇAMENTO[[#This Row],[DATA PEDIDO]]+LANÇAMENTO[[#This Row],[PRAZO]])</f>
        <v>45883</v>
      </c>
      <c r="T369" s="8" t="str">
        <f>IF(LANÇAMENTO[[#This Row],[OBRA COM MATERIAL]]="OK","ENTREGUE",IF(LANÇAMENTO[[#This Row],[PRAZO]]="","",LANÇAMENTO[[#This Row],[PREVISÃO ENTREGA OBRA]]-$E$1))</f>
        <v>ENTREGUE</v>
      </c>
      <c r="U369" s="3" t="s">
        <v>2553</v>
      </c>
      <c r="V369" s="3"/>
    </row>
    <row r="370" spans="1:22" x14ac:dyDescent="0.25">
      <c r="A370" s="4">
        <v>45883</v>
      </c>
      <c r="B370" s="2" t="s">
        <v>1780</v>
      </c>
      <c r="C370" s="123" t="s">
        <v>1234</v>
      </c>
      <c r="D370" s="2" t="s">
        <v>104</v>
      </c>
      <c r="E370" s="2" t="s">
        <v>2297</v>
      </c>
      <c r="F370" s="3">
        <v>466</v>
      </c>
      <c r="G370" s="3" t="s">
        <v>23</v>
      </c>
      <c r="H370" s="5" t="s">
        <v>2298</v>
      </c>
      <c r="I370" s="136" t="s">
        <v>238</v>
      </c>
      <c r="J370" s="2" t="s">
        <v>2297</v>
      </c>
      <c r="K370" s="6">
        <v>7.54</v>
      </c>
      <c r="L370" s="6">
        <f>LANÇAMENTO[[#This Row],[VALOR UNITARIO]]*LANÇAMENTO[[#This Row],[QTDADE]]</f>
        <v>3513.64</v>
      </c>
      <c r="M370" s="4">
        <v>45883</v>
      </c>
      <c r="N370" s="33" t="str">
        <f>TEXT(LANÇAMENTO[[#This Row],[DATA PEDIDO]],"MMM")&amp;"-"&amp;TEXT(M370,"AAAA")</f>
        <v>ago-2025</v>
      </c>
      <c r="O370" s="5" t="s">
        <v>2068</v>
      </c>
      <c r="P370" s="5" t="s">
        <v>30</v>
      </c>
      <c r="Q370" s="3" t="s">
        <v>12</v>
      </c>
      <c r="R370" s="3">
        <v>4</v>
      </c>
      <c r="S370" s="4">
        <f>IF(LANÇAMENTO[[#This Row],[DATA PEDIDO]]="","",LANÇAMENTO[[#This Row],[DATA PEDIDO]]+LANÇAMENTO[[#This Row],[PRAZO]])</f>
        <v>45887</v>
      </c>
      <c r="T370" s="8" t="str">
        <f>IF(LANÇAMENTO[[#This Row],[OBRA COM MATERIAL]]="OK","ENTREGUE",IF(LANÇAMENTO[[#This Row],[PRAZO]]="","",LANÇAMENTO[[#This Row],[PREVISÃO ENTREGA OBRA]]-$E$1))</f>
        <v>ENTREGUE</v>
      </c>
      <c r="U370" s="3" t="s">
        <v>2553</v>
      </c>
      <c r="V370" s="3"/>
    </row>
    <row r="371" spans="1:22" x14ac:dyDescent="0.25">
      <c r="A371" s="4">
        <v>45883</v>
      </c>
      <c r="B371" s="2" t="s">
        <v>1780</v>
      </c>
      <c r="C371" s="123" t="s">
        <v>1234</v>
      </c>
      <c r="D371" s="2" t="s">
        <v>104</v>
      </c>
      <c r="E371" s="2" t="s">
        <v>68</v>
      </c>
      <c r="F371" s="3">
        <v>1</v>
      </c>
      <c r="G371" s="3" t="s">
        <v>65</v>
      </c>
      <c r="H371" s="5" t="s">
        <v>2298</v>
      </c>
      <c r="I371" s="136" t="s">
        <v>238</v>
      </c>
      <c r="J371" s="2" t="s">
        <v>68</v>
      </c>
      <c r="K371" s="6">
        <v>-2858.46</v>
      </c>
      <c r="L371" s="6">
        <f>LANÇAMENTO[[#This Row],[VALOR UNITARIO]]*LANÇAMENTO[[#This Row],[QTDADE]]</f>
        <v>-2858.46</v>
      </c>
      <c r="M371" s="4">
        <v>45883</v>
      </c>
      <c r="N371" s="33" t="str">
        <f>TEXT(LANÇAMENTO[[#This Row],[DATA PEDIDO]],"MMM")&amp;"-"&amp;TEXT(M371,"AAAA")</f>
        <v>ago-2025</v>
      </c>
      <c r="O371" s="5" t="s">
        <v>2068</v>
      </c>
      <c r="P371" s="5" t="s">
        <v>30</v>
      </c>
      <c r="Q371" s="3" t="s">
        <v>12</v>
      </c>
      <c r="R371" s="3">
        <v>4</v>
      </c>
      <c r="S371" s="4">
        <f>IF(LANÇAMENTO[[#This Row],[DATA PEDIDO]]="","",LANÇAMENTO[[#This Row],[DATA PEDIDO]]+LANÇAMENTO[[#This Row],[PRAZO]])</f>
        <v>45887</v>
      </c>
      <c r="T371" s="8" t="str">
        <f>IF(LANÇAMENTO[[#This Row],[OBRA COM MATERIAL]]="OK","ENTREGUE",IF(LANÇAMENTO[[#This Row],[PRAZO]]="","",LANÇAMENTO[[#This Row],[PREVISÃO ENTREGA OBRA]]-$E$1))</f>
        <v>ENTREGUE</v>
      </c>
      <c r="U371" s="3" t="s">
        <v>2553</v>
      </c>
      <c r="V371" s="3"/>
    </row>
    <row r="372" spans="1:22" x14ac:dyDescent="0.25">
      <c r="A372" s="4">
        <v>45883</v>
      </c>
      <c r="B372" s="2" t="s">
        <v>1747</v>
      </c>
      <c r="C372" s="123" t="s">
        <v>1234</v>
      </c>
      <c r="D372" s="2" t="s">
        <v>104</v>
      </c>
      <c r="E372" s="2" t="s">
        <v>2299</v>
      </c>
      <c r="F372" s="3">
        <v>2</v>
      </c>
      <c r="G372" s="3" t="s">
        <v>65</v>
      </c>
      <c r="H372" s="5" t="s">
        <v>2301</v>
      </c>
      <c r="I372" s="136" t="s">
        <v>1027</v>
      </c>
      <c r="J372" s="2" t="s">
        <v>2300</v>
      </c>
      <c r="K372" s="6">
        <v>63.12</v>
      </c>
      <c r="L372" s="6">
        <f>LANÇAMENTO[[#This Row],[VALOR UNITARIO]]*LANÇAMENTO[[#This Row],[QTDADE]]</f>
        <v>126.24</v>
      </c>
      <c r="M372" s="4">
        <v>45883</v>
      </c>
      <c r="N372" s="33" t="str">
        <f>TEXT(LANÇAMENTO[[#This Row],[DATA PEDIDO]],"MMM")&amp;"-"&amp;TEXT(M372,"AAAA")</f>
        <v>ago-2025</v>
      </c>
      <c r="O372" s="5" t="s">
        <v>1692</v>
      </c>
      <c r="P372" s="5" t="s">
        <v>30</v>
      </c>
      <c r="Q372" s="3" t="s">
        <v>12</v>
      </c>
      <c r="R372" s="3">
        <v>1</v>
      </c>
      <c r="S372" s="4">
        <f>IF(LANÇAMENTO[[#This Row],[DATA PEDIDO]]="","",LANÇAMENTO[[#This Row],[DATA PEDIDO]]+LANÇAMENTO[[#This Row],[PRAZO]])</f>
        <v>45884</v>
      </c>
      <c r="T372" s="8" t="str">
        <f>IF(LANÇAMENTO[[#This Row],[OBRA COM MATERIAL]]="OK","ENTREGUE",IF(LANÇAMENTO[[#This Row],[PRAZO]]="","",LANÇAMENTO[[#This Row],[PREVISÃO ENTREGA OBRA]]-$E$1))</f>
        <v>ENTREGUE</v>
      </c>
      <c r="U372" s="3" t="s">
        <v>2553</v>
      </c>
      <c r="V372" s="3"/>
    </row>
    <row r="373" spans="1:22" x14ac:dyDescent="0.25">
      <c r="A373" s="4">
        <v>45883</v>
      </c>
      <c r="B373" s="2" t="s">
        <v>1874</v>
      </c>
      <c r="C373" s="123" t="s">
        <v>1234</v>
      </c>
      <c r="D373" s="2" t="s">
        <v>104</v>
      </c>
      <c r="E373" s="2" t="s">
        <v>2302</v>
      </c>
      <c r="F373" s="3">
        <v>40</v>
      </c>
      <c r="G373" s="3" t="s">
        <v>140</v>
      </c>
      <c r="H373" s="5" t="s">
        <v>2303</v>
      </c>
      <c r="I373" s="136" t="s">
        <v>1080</v>
      </c>
      <c r="J373" s="2" t="s">
        <v>2302</v>
      </c>
      <c r="K373" s="6">
        <v>514</v>
      </c>
      <c r="L373" s="6">
        <f>LANÇAMENTO[[#This Row],[VALOR UNITARIO]]*LANÇAMENTO[[#This Row],[QTDADE]]</f>
        <v>20560</v>
      </c>
      <c r="M373" s="4">
        <v>45883</v>
      </c>
      <c r="N373" s="33" t="str">
        <f>TEXT(LANÇAMENTO[[#This Row],[DATA PEDIDO]],"MMM")&amp;"-"&amp;TEXT(M373,"AAAA")</f>
        <v>ago-2025</v>
      </c>
      <c r="O373" s="5" t="s">
        <v>1715</v>
      </c>
      <c r="P373" s="5" t="s">
        <v>30</v>
      </c>
      <c r="Q373" s="3" t="s">
        <v>12</v>
      </c>
      <c r="R373" s="3">
        <v>7</v>
      </c>
      <c r="S373" s="4">
        <f>IF(LANÇAMENTO[[#This Row],[DATA PEDIDO]]="","",LANÇAMENTO[[#This Row],[DATA PEDIDO]]+LANÇAMENTO[[#This Row],[PRAZO]])</f>
        <v>45890</v>
      </c>
      <c r="T373" s="8" t="str">
        <f>IF(LANÇAMENTO[[#This Row],[OBRA COM MATERIAL]]="OK","ENTREGUE",IF(LANÇAMENTO[[#This Row],[PRAZO]]="","",LANÇAMENTO[[#This Row],[PREVISÃO ENTREGA OBRA]]-$E$1))</f>
        <v>ENTREGUE</v>
      </c>
      <c r="U373" s="3" t="s">
        <v>2553</v>
      </c>
      <c r="V373" s="3"/>
    </row>
    <row r="374" spans="1:22" x14ac:dyDescent="0.25">
      <c r="A374" s="4">
        <v>45883</v>
      </c>
      <c r="B374" s="2" t="s">
        <v>1874</v>
      </c>
      <c r="C374" s="123" t="s">
        <v>1234</v>
      </c>
      <c r="D374" s="2" t="s">
        <v>104</v>
      </c>
      <c r="E374" s="2" t="s">
        <v>2304</v>
      </c>
      <c r="F374" s="3">
        <v>1</v>
      </c>
      <c r="G374" s="3" t="s">
        <v>65</v>
      </c>
      <c r="H374" s="5" t="s">
        <v>2303</v>
      </c>
      <c r="I374" s="136" t="s">
        <v>1080</v>
      </c>
      <c r="J374" s="2" t="s">
        <v>2304</v>
      </c>
      <c r="K374" s="6">
        <v>3080</v>
      </c>
      <c r="L374" s="6">
        <f>LANÇAMENTO[[#This Row],[VALOR UNITARIO]]*LANÇAMENTO[[#This Row],[QTDADE]]</f>
        <v>3080</v>
      </c>
      <c r="M374" s="4">
        <v>45883</v>
      </c>
      <c r="N374" s="33" t="str">
        <f>TEXT(LANÇAMENTO[[#This Row],[DATA PEDIDO]],"MMM")&amp;"-"&amp;TEXT(M374,"AAAA")</f>
        <v>ago-2025</v>
      </c>
      <c r="O374" s="5" t="s">
        <v>1715</v>
      </c>
      <c r="P374" s="5" t="s">
        <v>30</v>
      </c>
      <c r="Q374" s="3" t="s">
        <v>12</v>
      </c>
      <c r="R374" s="3">
        <v>7</v>
      </c>
      <c r="S374" s="4">
        <f>IF(LANÇAMENTO[[#This Row],[DATA PEDIDO]]="","",LANÇAMENTO[[#This Row],[DATA PEDIDO]]+LANÇAMENTO[[#This Row],[PRAZO]])</f>
        <v>45890</v>
      </c>
      <c r="T374" s="8" t="str">
        <f>IF(LANÇAMENTO[[#This Row],[OBRA COM MATERIAL]]="OK","ENTREGUE",IF(LANÇAMENTO[[#This Row],[PRAZO]]="","",LANÇAMENTO[[#This Row],[PREVISÃO ENTREGA OBRA]]-$E$1))</f>
        <v>ENTREGUE</v>
      </c>
      <c r="U374" s="3" t="s">
        <v>2553</v>
      </c>
      <c r="V374" s="3"/>
    </row>
    <row r="375" spans="1:22" x14ac:dyDescent="0.25">
      <c r="A375" s="4">
        <v>45884</v>
      </c>
      <c r="B375" s="2" t="s">
        <v>1741</v>
      </c>
      <c r="C375" s="123" t="s">
        <v>1234</v>
      </c>
      <c r="D375" s="2" t="s">
        <v>11</v>
      </c>
      <c r="E375" s="2" t="s">
        <v>2091</v>
      </c>
      <c r="F375" s="3">
        <v>2</v>
      </c>
      <c r="G375" s="3" t="s">
        <v>24</v>
      </c>
      <c r="H375" s="5" t="s">
        <v>2305</v>
      </c>
      <c r="I375" s="136" t="s">
        <v>151</v>
      </c>
      <c r="J375" s="2" t="s">
        <v>2091</v>
      </c>
      <c r="K375" s="6">
        <v>440</v>
      </c>
      <c r="L375" s="6">
        <f>LANÇAMENTO[[#This Row],[VALOR UNITARIO]]*LANÇAMENTO[[#This Row],[QTDADE]]</f>
        <v>880</v>
      </c>
      <c r="M375" s="4">
        <v>45884</v>
      </c>
      <c r="N375" s="33" t="str">
        <f>TEXT(LANÇAMENTO[[#This Row],[DATA PEDIDO]],"MMM")&amp;"-"&amp;TEXT(M375,"AAAA")</f>
        <v>ago-2025</v>
      </c>
      <c r="O375" s="5" t="s">
        <v>2102</v>
      </c>
      <c r="P375" s="5" t="s">
        <v>30</v>
      </c>
      <c r="Q375" s="3" t="s">
        <v>12</v>
      </c>
      <c r="R375" s="3">
        <v>0</v>
      </c>
      <c r="S375" s="4">
        <f>IF(LANÇAMENTO[[#This Row],[DATA PEDIDO]]="","",LANÇAMENTO[[#This Row],[DATA PEDIDO]]+LANÇAMENTO[[#This Row],[PRAZO]])</f>
        <v>45884</v>
      </c>
      <c r="T375" s="8" t="str">
        <f>IF(LANÇAMENTO[[#This Row],[OBRA COM MATERIAL]]="OK","ENTREGUE",IF(LANÇAMENTO[[#This Row],[PRAZO]]="","",LANÇAMENTO[[#This Row],[PREVISÃO ENTREGA OBRA]]-$E$1))</f>
        <v>ENTREGUE</v>
      </c>
      <c r="U375" s="3" t="s">
        <v>2553</v>
      </c>
      <c r="V375" s="3"/>
    </row>
    <row r="376" spans="1:22" x14ac:dyDescent="0.25">
      <c r="A376" s="4">
        <v>45884</v>
      </c>
      <c r="B376" s="2" t="s">
        <v>1802</v>
      </c>
      <c r="C376" s="123" t="s">
        <v>1234</v>
      </c>
      <c r="D376" s="2" t="s">
        <v>27</v>
      </c>
      <c r="E376" s="2" t="s">
        <v>1690</v>
      </c>
      <c r="F376" s="3">
        <v>1</v>
      </c>
      <c r="G376" s="3" t="s">
        <v>65</v>
      </c>
      <c r="H376" s="5" t="s">
        <v>2306</v>
      </c>
      <c r="I376" s="136" t="s">
        <v>1033</v>
      </c>
      <c r="J376" s="2" t="s">
        <v>1690</v>
      </c>
      <c r="K376" s="6">
        <v>440</v>
      </c>
      <c r="L376" s="6">
        <f>LANÇAMENTO[[#This Row],[VALOR UNITARIO]]*LANÇAMENTO[[#This Row],[QTDADE]]</f>
        <v>440</v>
      </c>
      <c r="M376" s="4">
        <v>45884</v>
      </c>
      <c r="N376" s="33" t="str">
        <f>TEXT(LANÇAMENTO[[#This Row],[DATA PEDIDO]],"MMM")&amp;"-"&amp;TEXT(M376,"AAAA")</f>
        <v>ago-2025</v>
      </c>
      <c r="O376" s="5" t="s">
        <v>1823</v>
      </c>
      <c r="P376" s="5" t="s">
        <v>30</v>
      </c>
      <c r="Q376" s="3" t="s">
        <v>12</v>
      </c>
      <c r="R376" s="3">
        <v>2</v>
      </c>
      <c r="S376" s="4">
        <f>IF(LANÇAMENTO[[#This Row],[DATA PEDIDO]]="","",LANÇAMENTO[[#This Row],[DATA PEDIDO]]+LANÇAMENTO[[#This Row],[PRAZO]])</f>
        <v>45886</v>
      </c>
      <c r="T376" s="8" t="str">
        <f>IF(LANÇAMENTO[[#This Row],[OBRA COM MATERIAL]]="OK","ENTREGUE",IF(LANÇAMENTO[[#This Row],[PRAZO]]="","",LANÇAMENTO[[#This Row],[PREVISÃO ENTREGA OBRA]]-$E$1))</f>
        <v>ENTREGUE</v>
      </c>
      <c r="U376" s="3" t="s">
        <v>2553</v>
      </c>
      <c r="V376" s="3"/>
    </row>
    <row r="377" spans="1:22" x14ac:dyDescent="0.25">
      <c r="A377" s="4">
        <v>45884</v>
      </c>
      <c r="B377" s="2" t="s">
        <v>1699</v>
      </c>
      <c r="C377" s="123" t="s">
        <v>551</v>
      </c>
      <c r="D377" s="2" t="s">
        <v>104</v>
      </c>
      <c r="E377" s="2" t="s">
        <v>2307</v>
      </c>
      <c r="F377" s="3">
        <v>76</v>
      </c>
      <c r="G377" s="3" t="s">
        <v>72</v>
      </c>
      <c r="H377" s="5" t="s">
        <v>2309</v>
      </c>
      <c r="I377" s="136" t="s">
        <v>463</v>
      </c>
      <c r="J377" s="2" t="s">
        <v>2307</v>
      </c>
      <c r="K377" s="6">
        <v>25.3</v>
      </c>
      <c r="L377" s="6">
        <f>LANÇAMENTO[[#This Row],[VALOR UNITARIO]]*LANÇAMENTO[[#This Row],[QTDADE]]</f>
        <v>1922.8</v>
      </c>
      <c r="M377" s="4">
        <v>45884</v>
      </c>
      <c r="N377" s="33" t="str">
        <f>TEXT(LANÇAMENTO[[#This Row],[DATA PEDIDO]],"MMM")&amp;"-"&amp;TEXT(M377,"AAAA")</f>
        <v>ago-2025</v>
      </c>
      <c r="O377" s="5" t="s">
        <v>1704</v>
      </c>
      <c r="P377" s="5" t="s">
        <v>30</v>
      </c>
      <c r="Q377" s="3" t="s">
        <v>12</v>
      </c>
      <c r="R377" s="3">
        <v>7</v>
      </c>
      <c r="S377" s="4">
        <f>IF(LANÇAMENTO[[#This Row],[DATA PEDIDO]]="","",LANÇAMENTO[[#This Row],[DATA PEDIDO]]+LANÇAMENTO[[#This Row],[PRAZO]])</f>
        <v>45891</v>
      </c>
      <c r="T377" s="8" t="str">
        <f>IF(LANÇAMENTO[[#This Row],[OBRA COM MATERIAL]]="OK","ENTREGUE",IF(LANÇAMENTO[[#This Row],[PRAZO]]="","",LANÇAMENTO[[#This Row],[PREVISÃO ENTREGA OBRA]]-$E$1))</f>
        <v>ENTREGUE</v>
      </c>
      <c r="U377" s="3" t="s">
        <v>2553</v>
      </c>
      <c r="V377" s="3"/>
    </row>
    <row r="378" spans="1:22" x14ac:dyDescent="0.25">
      <c r="A378" s="4">
        <v>45884</v>
      </c>
      <c r="B378" s="2" t="s">
        <v>1699</v>
      </c>
      <c r="C378" s="123" t="s">
        <v>551</v>
      </c>
      <c r="D378" s="2" t="s">
        <v>104</v>
      </c>
      <c r="E378" s="2" t="s">
        <v>2308</v>
      </c>
      <c r="F378" s="3">
        <v>4</v>
      </c>
      <c r="G378" s="3" t="s">
        <v>23</v>
      </c>
      <c r="H378" s="5" t="s">
        <v>2309</v>
      </c>
      <c r="I378" s="136" t="s">
        <v>463</v>
      </c>
      <c r="J378" s="2" t="s">
        <v>2308</v>
      </c>
      <c r="K378" s="6">
        <v>25</v>
      </c>
      <c r="L378" s="6">
        <f>LANÇAMENTO[[#This Row],[VALOR UNITARIO]]*LANÇAMENTO[[#This Row],[QTDADE]]</f>
        <v>100</v>
      </c>
      <c r="M378" s="4">
        <v>45884</v>
      </c>
      <c r="N378" s="33" t="str">
        <f>TEXT(LANÇAMENTO[[#This Row],[DATA PEDIDO]],"MMM")&amp;"-"&amp;TEXT(M378,"AAAA")</f>
        <v>ago-2025</v>
      </c>
      <c r="O378" s="5" t="s">
        <v>1704</v>
      </c>
      <c r="P378" s="5" t="s">
        <v>30</v>
      </c>
      <c r="Q378" s="3" t="s">
        <v>12</v>
      </c>
      <c r="R378" s="3">
        <v>7</v>
      </c>
      <c r="S378" s="4">
        <f>IF(LANÇAMENTO[[#This Row],[DATA PEDIDO]]="","",LANÇAMENTO[[#This Row],[DATA PEDIDO]]+LANÇAMENTO[[#This Row],[PRAZO]])</f>
        <v>45891</v>
      </c>
      <c r="T378" s="8" t="str">
        <f>IF(LANÇAMENTO[[#This Row],[OBRA COM MATERIAL]]="OK","ENTREGUE",IF(LANÇAMENTO[[#This Row],[PRAZO]]="","",LANÇAMENTO[[#This Row],[PREVISÃO ENTREGA OBRA]]-$E$1))</f>
        <v>ENTREGUE</v>
      </c>
      <c r="U378" s="3" t="s">
        <v>2553</v>
      </c>
      <c r="V378" s="3"/>
    </row>
    <row r="379" spans="1:22" x14ac:dyDescent="0.25">
      <c r="A379" s="4">
        <v>45884</v>
      </c>
      <c r="B379" s="2" t="s">
        <v>1747</v>
      </c>
      <c r="C379" s="123" t="s">
        <v>1234</v>
      </c>
      <c r="D379" s="2" t="s">
        <v>104</v>
      </c>
      <c r="E379" s="2" t="s">
        <v>2310</v>
      </c>
      <c r="F379" s="3">
        <v>175</v>
      </c>
      <c r="G379" s="3" t="s">
        <v>111</v>
      </c>
      <c r="H379" s="5" t="s">
        <v>2311</v>
      </c>
      <c r="I379" s="136" t="s">
        <v>390</v>
      </c>
      <c r="J379" s="2" t="s">
        <v>2310</v>
      </c>
      <c r="K379" s="6">
        <v>33.6</v>
      </c>
      <c r="L379" s="6">
        <f>LANÇAMENTO[[#This Row],[VALOR UNITARIO]]*LANÇAMENTO[[#This Row],[QTDADE]]</f>
        <v>5880</v>
      </c>
      <c r="M379" s="4">
        <v>45884</v>
      </c>
      <c r="N379" s="33" t="str">
        <f>TEXT(LANÇAMENTO[[#This Row],[DATA PEDIDO]],"MMM")&amp;"-"&amp;TEXT(M379,"AAAA")</f>
        <v>ago-2025</v>
      </c>
      <c r="O379" s="5" t="s">
        <v>1983</v>
      </c>
      <c r="P379" s="5" t="s">
        <v>30</v>
      </c>
      <c r="Q379" s="3" t="s">
        <v>12</v>
      </c>
      <c r="R379" s="3">
        <v>9</v>
      </c>
      <c r="S379" s="4">
        <f>IF(LANÇAMENTO[[#This Row],[DATA PEDIDO]]="","",LANÇAMENTO[[#This Row],[DATA PEDIDO]]+LANÇAMENTO[[#This Row],[PRAZO]])</f>
        <v>45893</v>
      </c>
      <c r="T379" s="8" t="str">
        <f>IF(LANÇAMENTO[[#This Row],[OBRA COM MATERIAL]]="OK","ENTREGUE",IF(LANÇAMENTO[[#This Row],[PRAZO]]="","",LANÇAMENTO[[#This Row],[PREVISÃO ENTREGA OBRA]]-$E$1))</f>
        <v>ENTREGUE</v>
      </c>
      <c r="U379" s="3" t="s">
        <v>2553</v>
      </c>
      <c r="V379" s="3"/>
    </row>
    <row r="380" spans="1:22" x14ac:dyDescent="0.25">
      <c r="A380" s="4">
        <v>45884</v>
      </c>
      <c r="B380" s="2" t="s">
        <v>1772</v>
      </c>
      <c r="C380" s="123" t="s">
        <v>1234</v>
      </c>
      <c r="D380" s="2" t="s">
        <v>104</v>
      </c>
      <c r="E380" s="2" t="s">
        <v>2312</v>
      </c>
      <c r="F380" s="3">
        <v>1</v>
      </c>
      <c r="G380" s="3" t="s">
        <v>65</v>
      </c>
      <c r="H380" s="5" t="s">
        <v>2313</v>
      </c>
      <c r="I380" s="136" t="s">
        <v>1922</v>
      </c>
      <c r="J380" s="2" t="s">
        <v>2312</v>
      </c>
      <c r="K380" s="6">
        <v>300</v>
      </c>
      <c r="L380" s="6">
        <f>LANÇAMENTO[[#This Row],[VALOR UNITARIO]]*LANÇAMENTO[[#This Row],[QTDADE]]</f>
        <v>300</v>
      </c>
      <c r="M380" s="4">
        <v>45884</v>
      </c>
      <c r="N380" s="33" t="str">
        <f>TEXT(LANÇAMENTO[[#This Row],[DATA PEDIDO]],"MMM")&amp;"-"&amp;TEXT(M380,"AAAA")</f>
        <v>ago-2025</v>
      </c>
      <c r="O380" s="5" t="s">
        <v>1692</v>
      </c>
      <c r="P380" s="5" t="s">
        <v>30</v>
      </c>
      <c r="Q380" s="3" t="s">
        <v>12</v>
      </c>
      <c r="R380" s="3">
        <v>0</v>
      </c>
      <c r="S380" s="4">
        <f>IF(LANÇAMENTO[[#This Row],[DATA PEDIDO]]="","",LANÇAMENTO[[#This Row],[DATA PEDIDO]]+LANÇAMENTO[[#This Row],[PRAZO]])</f>
        <v>45884</v>
      </c>
      <c r="T380" s="8" t="str">
        <f>IF(LANÇAMENTO[[#This Row],[OBRA COM MATERIAL]]="OK","ENTREGUE",IF(LANÇAMENTO[[#This Row],[PRAZO]]="","",LANÇAMENTO[[#This Row],[PREVISÃO ENTREGA OBRA]]-$E$1))</f>
        <v>ENTREGUE</v>
      </c>
      <c r="U380" s="3" t="s">
        <v>2553</v>
      </c>
      <c r="V380" s="3"/>
    </row>
    <row r="381" spans="1:22" x14ac:dyDescent="0.25">
      <c r="A381" s="4">
        <v>45887</v>
      </c>
      <c r="B381" s="2" t="s">
        <v>1780</v>
      </c>
      <c r="C381" s="123" t="s">
        <v>1234</v>
      </c>
      <c r="D381" s="2" t="s">
        <v>27</v>
      </c>
      <c r="E381" s="2" t="s">
        <v>2314</v>
      </c>
      <c r="F381" s="3">
        <v>12</v>
      </c>
      <c r="G381" s="3" t="s">
        <v>65</v>
      </c>
      <c r="H381" s="5" t="s">
        <v>2315</v>
      </c>
      <c r="I381" s="136" t="s">
        <v>2285</v>
      </c>
      <c r="J381" s="2" t="s">
        <v>2314</v>
      </c>
      <c r="K381" s="6">
        <v>11.25</v>
      </c>
      <c r="L381" s="6">
        <f>LANÇAMENTO[[#This Row],[VALOR UNITARIO]]*LANÇAMENTO[[#This Row],[QTDADE]]</f>
        <v>135</v>
      </c>
      <c r="M381" s="4">
        <v>45887</v>
      </c>
      <c r="N381" s="33" t="str">
        <f>TEXT(LANÇAMENTO[[#This Row],[DATA PEDIDO]],"MMM")&amp;"-"&amp;TEXT(M381,"AAAA")</f>
        <v>ago-2025</v>
      </c>
      <c r="O381" s="5" t="s">
        <v>2287</v>
      </c>
      <c r="P381" s="5" t="s">
        <v>30</v>
      </c>
      <c r="Q381" s="3" t="s">
        <v>12</v>
      </c>
      <c r="R381" s="3">
        <v>0</v>
      </c>
      <c r="S381" s="4">
        <f>IF(LANÇAMENTO[[#This Row],[DATA PEDIDO]]="","",LANÇAMENTO[[#This Row],[DATA PEDIDO]]+LANÇAMENTO[[#This Row],[PRAZO]])</f>
        <v>45887</v>
      </c>
      <c r="T381" s="8" t="str">
        <f>IF(LANÇAMENTO[[#This Row],[OBRA COM MATERIAL]]="OK","ENTREGUE",IF(LANÇAMENTO[[#This Row],[PRAZO]]="","",LANÇAMENTO[[#This Row],[PREVISÃO ENTREGA OBRA]]-$E$1))</f>
        <v>ENTREGUE</v>
      </c>
      <c r="U381" s="3" t="s">
        <v>2553</v>
      </c>
      <c r="V381" s="3"/>
    </row>
    <row r="382" spans="1:22" x14ac:dyDescent="0.25">
      <c r="A382" s="4">
        <v>45887</v>
      </c>
      <c r="B382" s="2" t="s">
        <v>1780</v>
      </c>
      <c r="C382" s="123" t="s">
        <v>1234</v>
      </c>
      <c r="D382" s="2" t="s">
        <v>27</v>
      </c>
      <c r="E382" s="2" t="s">
        <v>2322</v>
      </c>
      <c r="F382" s="3">
        <v>8</v>
      </c>
      <c r="G382" s="3" t="s">
        <v>65</v>
      </c>
      <c r="H382" s="5" t="s">
        <v>2315</v>
      </c>
      <c r="I382" s="136" t="s">
        <v>2285</v>
      </c>
      <c r="J382" s="2" t="s">
        <v>2322</v>
      </c>
      <c r="K382" s="6">
        <v>22.5</v>
      </c>
      <c r="L382" s="6">
        <f>LANÇAMENTO[[#This Row],[VALOR UNITARIO]]*LANÇAMENTO[[#This Row],[QTDADE]]</f>
        <v>180</v>
      </c>
      <c r="M382" s="4">
        <v>45887</v>
      </c>
      <c r="N382" s="33" t="str">
        <f>TEXT(LANÇAMENTO[[#This Row],[DATA PEDIDO]],"MMM")&amp;"-"&amp;TEXT(M382,"AAAA")</f>
        <v>ago-2025</v>
      </c>
      <c r="O382" s="5" t="s">
        <v>2287</v>
      </c>
      <c r="P382" s="5" t="s">
        <v>30</v>
      </c>
      <c r="Q382" s="3" t="s">
        <v>12</v>
      </c>
      <c r="R382" s="3">
        <v>0</v>
      </c>
      <c r="S382" s="4">
        <f>IF(LANÇAMENTO[[#This Row],[DATA PEDIDO]]="","",LANÇAMENTO[[#This Row],[DATA PEDIDO]]+LANÇAMENTO[[#This Row],[PRAZO]])</f>
        <v>45887</v>
      </c>
      <c r="T382" s="8" t="str">
        <f>IF(LANÇAMENTO[[#This Row],[OBRA COM MATERIAL]]="OK","ENTREGUE",IF(LANÇAMENTO[[#This Row],[PRAZO]]="","",LANÇAMENTO[[#This Row],[PREVISÃO ENTREGA OBRA]]-$E$1))</f>
        <v>ENTREGUE</v>
      </c>
      <c r="U382" s="3" t="s">
        <v>2553</v>
      </c>
      <c r="V382" s="3"/>
    </row>
    <row r="383" spans="1:22" x14ac:dyDescent="0.25">
      <c r="A383" s="4">
        <v>45887</v>
      </c>
      <c r="B383" s="2" t="s">
        <v>1902</v>
      </c>
      <c r="C383" s="123" t="s">
        <v>1234</v>
      </c>
      <c r="D383" s="2" t="s">
        <v>11</v>
      </c>
      <c r="E383" s="2" t="s">
        <v>1978</v>
      </c>
      <c r="F383" s="3">
        <v>2</v>
      </c>
      <c r="G383" s="3" t="s">
        <v>24</v>
      </c>
      <c r="H383" s="5" t="s">
        <v>2319</v>
      </c>
      <c r="I383" s="136" t="s">
        <v>151</v>
      </c>
      <c r="J383" s="2" t="s">
        <v>1978</v>
      </c>
      <c r="K383" s="6">
        <v>240</v>
      </c>
      <c r="L383" s="6">
        <f>LANÇAMENTO[[#This Row],[VALOR UNITARIO]]*LANÇAMENTO[[#This Row],[QTDADE]]</f>
        <v>480</v>
      </c>
      <c r="M383" s="4">
        <v>45887</v>
      </c>
      <c r="N383" s="33" t="str">
        <f>TEXT(LANÇAMENTO[[#This Row],[DATA PEDIDO]],"MMM")&amp;"-"&amp;TEXT(M383,"AAAA")</f>
        <v>ago-2025</v>
      </c>
      <c r="O383" s="5" t="s">
        <v>1983</v>
      </c>
      <c r="P383" s="5" t="s">
        <v>30</v>
      </c>
      <c r="Q383" s="3" t="s">
        <v>12</v>
      </c>
      <c r="R383" s="3">
        <v>1</v>
      </c>
      <c r="S383" s="4">
        <f>IF(LANÇAMENTO[[#This Row],[DATA PEDIDO]]="","",LANÇAMENTO[[#This Row],[DATA PEDIDO]]+LANÇAMENTO[[#This Row],[PRAZO]])</f>
        <v>45888</v>
      </c>
      <c r="T383" s="8" t="str">
        <f>IF(LANÇAMENTO[[#This Row],[OBRA COM MATERIAL]]="OK","ENTREGUE",IF(LANÇAMENTO[[#This Row],[PRAZO]]="","",LANÇAMENTO[[#This Row],[PREVISÃO ENTREGA OBRA]]-$E$1))</f>
        <v>ENTREGUE</v>
      </c>
      <c r="U383" s="3" t="s">
        <v>2553</v>
      </c>
      <c r="V383" s="3"/>
    </row>
    <row r="384" spans="1:22" x14ac:dyDescent="0.25">
      <c r="A384" s="4">
        <v>45887</v>
      </c>
      <c r="B384" s="2" t="s">
        <v>1902</v>
      </c>
      <c r="C384" s="123" t="s">
        <v>1234</v>
      </c>
      <c r="D384" s="2" t="s">
        <v>11</v>
      </c>
      <c r="E384" s="2" t="s">
        <v>1979</v>
      </c>
      <c r="F384" s="3">
        <v>3</v>
      </c>
      <c r="G384" s="3" t="s">
        <v>24</v>
      </c>
      <c r="H384" s="5" t="s">
        <v>2319</v>
      </c>
      <c r="I384" s="136" t="s">
        <v>151</v>
      </c>
      <c r="J384" s="2" t="s">
        <v>1979</v>
      </c>
      <c r="K384" s="6">
        <v>240</v>
      </c>
      <c r="L384" s="6">
        <f>LANÇAMENTO[[#This Row],[VALOR UNITARIO]]*LANÇAMENTO[[#This Row],[QTDADE]]</f>
        <v>720</v>
      </c>
      <c r="M384" s="4">
        <v>45887</v>
      </c>
      <c r="N384" s="33" t="str">
        <f>TEXT(LANÇAMENTO[[#This Row],[DATA PEDIDO]],"MMM")&amp;"-"&amp;TEXT(M384,"AAAA")</f>
        <v>ago-2025</v>
      </c>
      <c r="O384" s="5" t="s">
        <v>1983</v>
      </c>
      <c r="P384" s="5" t="s">
        <v>30</v>
      </c>
      <c r="Q384" s="3" t="s">
        <v>12</v>
      </c>
      <c r="R384" s="3">
        <v>1</v>
      </c>
      <c r="S384" s="4">
        <f>IF(LANÇAMENTO[[#This Row],[DATA PEDIDO]]="","",LANÇAMENTO[[#This Row],[DATA PEDIDO]]+LANÇAMENTO[[#This Row],[PRAZO]])</f>
        <v>45888</v>
      </c>
      <c r="T384" s="8" t="str">
        <f>IF(LANÇAMENTO[[#This Row],[OBRA COM MATERIAL]]="OK","ENTREGUE",IF(LANÇAMENTO[[#This Row],[PRAZO]]="","",LANÇAMENTO[[#This Row],[PREVISÃO ENTREGA OBRA]]-$E$1))</f>
        <v>ENTREGUE</v>
      </c>
      <c r="U384" s="3" t="s">
        <v>2553</v>
      </c>
      <c r="V384" s="3"/>
    </row>
    <row r="385" spans="1:22" x14ac:dyDescent="0.25">
      <c r="A385" s="4">
        <v>45887</v>
      </c>
      <c r="B385" s="2" t="s">
        <v>1902</v>
      </c>
      <c r="C385" s="123" t="s">
        <v>1234</v>
      </c>
      <c r="D385" s="2" t="s">
        <v>11</v>
      </c>
      <c r="E385" s="2" t="s">
        <v>2316</v>
      </c>
      <c r="F385" s="3">
        <v>6</v>
      </c>
      <c r="G385" s="3" t="s">
        <v>65</v>
      </c>
      <c r="H385" s="5" t="s">
        <v>2319</v>
      </c>
      <c r="I385" s="136" t="s">
        <v>151</v>
      </c>
      <c r="J385" s="2" t="s">
        <v>2316</v>
      </c>
      <c r="K385" s="6">
        <v>29</v>
      </c>
      <c r="L385" s="6">
        <f>LANÇAMENTO[[#This Row],[VALOR UNITARIO]]*LANÇAMENTO[[#This Row],[QTDADE]]</f>
        <v>174</v>
      </c>
      <c r="M385" s="4">
        <v>45887</v>
      </c>
      <c r="N385" s="33" t="str">
        <f>TEXT(LANÇAMENTO[[#This Row],[DATA PEDIDO]],"MMM")&amp;"-"&amp;TEXT(M385,"AAAA")</f>
        <v>ago-2025</v>
      </c>
      <c r="O385" s="5" t="s">
        <v>1983</v>
      </c>
      <c r="P385" s="5" t="s">
        <v>30</v>
      </c>
      <c r="Q385" s="3" t="s">
        <v>12</v>
      </c>
      <c r="R385" s="3">
        <v>1</v>
      </c>
      <c r="S385" s="4">
        <f>IF(LANÇAMENTO[[#This Row],[DATA PEDIDO]]="","",LANÇAMENTO[[#This Row],[DATA PEDIDO]]+LANÇAMENTO[[#This Row],[PRAZO]])</f>
        <v>45888</v>
      </c>
      <c r="T385" s="8" t="str">
        <f>IF(LANÇAMENTO[[#This Row],[OBRA COM MATERIAL]]="OK","ENTREGUE",IF(LANÇAMENTO[[#This Row],[PRAZO]]="","",LANÇAMENTO[[#This Row],[PREVISÃO ENTREGA OBRA]]-$E$1))</f>
        <v>ENTREGUE</v>
      </c>
      <c r="U385" s="3" t="s">
        <v>2553</v>
      </c>
      <c r="V385" s="3"/>
    </row>
    <row r="386" spans="1:22" x14ac:dyDescent="0.25">
      <c r="A386" s="4">
        <v>45887</v>
      </c>
      <c r="B386" s="2" t="s">
        <v>1902</v>
      </c>
      <c r="C386" s="123" t="s">
        <v>1234</v>
      </c>
      <c r="D386" s="2" t="s">
        <v>11</v>
      </c>
      <c r="E386" s="2" t="s">
        <v>2188</v>
      </c>
      <c r="F386" s="3">
        <v>6</v>
      </c>
      <c r="G386" s="3" t="s">
        <v>65</v>
      </c>
      <c r="H386" s="5" t="s">
        <v>2319</v>
      </c>
      <c r="I386" s="136" t="s">
        <v>151</v>
      </c>
      <c r="J386" s="2" t="s">
        <v>2188</v>
      </c>
      <c r="K386" s="6">
        <v>6.5</v>
      </c>
      <c r="L386" s="6">
        <f>LANÇAMENTO[[#This Row],[VALOR UNITARIO]]*LANÇAMENTO[[#This Row],[QTDADE]]</f>
        <v>39</v>
      </c>
      <c r="M386" s="4">
        <v>45887</v>
      </c>
      <c r="N386" s="33" t="str">
        <f>TEXT(LANÇAMENTO[[#This Row],[DATA PEDIDO]],"MMM")&amp;"-"&amp;TEXT(M386,"AAAA")</f>
        <v>ago-2025</v>
      </c>
      <c r="O386" s="5" t="s">
        <v>1983</v>
      </c>
      <c r="P386" s="5" t="s">
        <v>30</v>
      </c>
      <c r="Q386" s="3" t="s">
        <v>12</v>
      </c>
      <c r="R386" s="3">
        <v>1</v>
      </c>
      <c r="S386" s="4">
        <f>IF(LANÇAMENTO[[#This Row],[DATA PEDIDO]]="","",LANÇAMENTO[[#This Row],[DATA PEDIDO]]+LANÇAMENTO[[#This Row],[PRAZO]])</f>
        <v>45888</v>
      </c>
      <c r="T386" s="8" t="str">
        <f>IF(LANÇAMENTO[[#This Row],[OBRA COM MATERIAL]]="OK","ENTREGUE",IF(LANÇAMENTO[[#This Row],[PRAZO]]="","",LANÇAMENTO[[#This Row],[PREVISÃO ENTREGA OBRA]]-$E$1))</f>
        <v>ENTREGUE</v>
      </c>
      <c r="U386" s="3" t="s">
        <v>2553</v>
      </c>
      <c r="V386" s="3"/>
    </row>
    <row r="387" spans="1:22" x14ac:dyDescent="0.25">
      <c r="A387" s="4">
        <v>45887</v>
      </c>
      <c r="B387" s="2" t="s">
        <v>1902</v>
      </c>
      <c r="C387" s="123" t="s">
        <v>1234</v>
      </c>
      <c r="D387" s="2" t="s">
        <v>11</v>
      </c>
      <c r="E387" s="2" t="s">
        <v>2317</v>
      </c>
      <c r="F387" s="3">
        <v>5</v>
      </c>
      <c r="G387" s="3" t="s">
        <v>65</v>
      </c>
      <c r="H387" s="5" t="s">
        <v>2319</v>
      </c>
      <c r="I387" s="136" t="s">
        <v>151</v>
      </c>
      <c r="J387" s="2" t="s">
        <v>2317</v>
      </c>
      <c r="K387" s="6">
        <v>14</v>
      </c>
      <c r="L387" s="6">
        <f>LANÇAMENTO[[#This Row],[VALOR UNITARIO]]*LANÇAMENTO[[#This Row],[QTDADE]]</f>
        <v>70</v>
      </c>
      <c r="M387" s="4">
        <v>45887</v>
      </c>
      <c r="N387" s="33" t="str">
        <f>TEXT(LANÇAMENTO[[#This Row],[DATA PEDIDO]],"MMM")&amp;"-"&amp;TEXT(M387,"AAAA")</f>
        <v>ago-2025</v>
      </c>
      <c r="O387" s="5" t="s">
        <v>1983</v>
      </c>
      <c r="P387" s="5" t="s">
        <v>30</v>
      </c>
      <c r="Q387" s="3" t="s">
        <v>12</v>
      </c>
      <c r="R387" s="3">
        <v>1</v>
      </c>
      <c r="S387" s="4">
        <f>IF(LANÇAMENTO[[#This Row],[DATA PEDIDO]]="","",LANÇAMENTO[[#This Row],[DATA PEDIDO]]+LANÇAMENTO[[#This Row],[PRAZO]])</f>
        <v>45888</v>
      </c>
      <c r="T387" s="8" t="str">
        <f>IF(LANÇAMENTO[[#This Row],[OBRA COM MATERIAL]]="OK","ENTREGUE",IF(LANÇAMENTO[[#This Row],[PRAZO]]="","",LANÇAMENTO[[#This Row],[PREVISÃO ENTREGA OBRA]]-$E$1))</f>
        <v>ENTREGUE</v>
      </c>
      <c r="U387" s="3" t="s">
        <v>2553</v>
      </c>
      <c r="V387" s="3"/>
    </row>
    <row r="388" spans="1:22" x14ac:dyDescent="0.25">
      <c r="A388" s="4">
        <v>45887</v>
      </c>
      <c r="B388" s="2" t="s">
        <v>1902</v>
      </c>
      <c r="C388" s="123" t="s">
        <v>1234</v>
      </c>
      <c r="D388" s="2" t="s">
        <v>11</v>
      </c>
      <c r="E388" s="2" t="s">
        <v>1980</v>
      </c>
      <c r="F388" s="3">
        <v>10</v>
      </c>
      <c r="G388" s="3" t="s">
        <v>65</v>
      </c>
      <c r="H388" s="5" t="s">
        <v>2319</v>
      </c>
      <c r="I388" s="136" t="s">
        <v>151</v>
      </c>
      <c r="J388" s="2" t="s">
        <v>1980</v>
      </c>
      <c r="K388" s="6">
        <v>4.9000000000000004</v>
      </c>
      <c r="L388" s="6">
        <f>LANÇAMENTO[[#This Row],[VALOR UNITARIO]]*LANÇAMENTO[[#This Row],[QTDADE]]</f>
        <v>49</v>
      </c>
      <c r="M388" s="4">
        <v>45887</v>
      </c>
      <c r="N388" s="33" t="str">
        <f>TEXT(LANÇAMENTO[[#This Row],[DATA PEDIDO]],"MMM")&amp;"-"&amp;TEXT(M388,"AAAA")</f>
        <v>ago-2025</v>
      </c>
      <c r="O388" s="5" t="s">
        <v>1983</v>
      </c>
      <c r="P388" s="5" t="s">
        <v>30</v>
      </c>
      <c r="Q388" s="3" t="s">
        <v>12</v>
      </c>
      <c r="R388" s="3">
        <v>1</v>
      </c>
      <c r="S388" s="4">
        <f>IF(LANÇAMENTO[[#This Row],[DATA PEDIDO]]="","",LANÇAMENTO[[#This Row],[DATA PEDIDO]]+LANÇAMENTO[[#This Row],[PRAZO]])</f>
        <v>45888</v>
      </c>
      <c r="T388" s="8" t="str">
        <f>IF(LANÇAMENTO[[#This Row],[OBRA COM MATERIAL]]="OK","ENTREGUE",IF(LANÇAMENTO[[#This Row],[PRAZO]]="","",LANÇAMENTO[[#This Row],[PREVISÃO ENTREGA OBRA]]-$E$1))</f>
        <v>ENTREGUE</v>
      </c>
      <c r="U388" s="3" t="s">
        <v>2553</v>
      </c>
      <c r="V388" s="3"/>
    </row>
    <row r="389" spans="1:22" x14ac:dyDescent="0.25">
      <c r="A389" s="4">
        <v>45887</v>
      </c>
      <c r="B389" s="2" t="s">
        <v>1902</v>
      </c>
      <c r="C389" s="123" t="s">
        <v>1234</v>
      </c>
      <c r="D389" s="2" t="s">
        <v>11</v>
      </c>
      <c r="E389" s="2" t="s">
        <v>2091</v>
      </c>
      <c r="F389" s="3">
        <v>4</v>
      </c>
      <c r="G389" s="3" t="s">
        <v>24</v>
      </c>
      <c r="H389" s="5" t="s">
        <v>2319</v>
      </c>
      <c r="I389" s="136" t="s">
        <v>151</v>
      </c>
      <c r="J389" s="2" t="s">
        <v>2091</v>
      </c>
      <c r="K389" s="6">
        <v>440</v>
      </c>
      <c r="L389" s="6">
        <f>LANÇAMENTO[[#This Row],[VALOR UNITARIO]]*LANÇAMENTO[[#This Row],[QTDADE]]</f>
        <v>1760</v>
      </c>
      <c r="M389" s="4">
        <v>45887</v>
      </c>
      <c r="N389" s="33" t="str">
        <f>TEXT(LANÇAMENTO[[#This Row],[DATA PEDIDO]],"MMM")&amp;"-"&amp;TEXT(M389,"AAAA")</f>
        <v>ago-2025</v>
      </c>
      <c r="O389" s="5" t="s">
        <v>1983</v>
      </c>
      <c r="P389" s="5" t="s">
        <v>30</v>
      </c>
      <c r="Q389" s="3" t="s">
        <v>12</v>
      </c>
      <c r="R389" s="3">
        <v>1</v>
      </c>
      <c r="S389" s="4">
        <f>IF(LANÇAMENTO[[#This Row],[DATA PEDIDO]]="","",LANÇAMENTO[[#This Row],[DATA PEDIDO]]+LANÇAMENTO[[#This Row],[PRAZO]])</f>
        <v>45888</v>
      </c>
      <c r="T389" s="8" t="str">
        <f>IF(LANÇAMENTO[[#This Row],[OBRA COM MATERIAL]]="OK","ENTREGUE",IF(LANÇAMENTO[[#This Row],[PRAZO]]="","",LANÇAMENTO[[#This Row],[PREVISÃO ENTREGA OBRA]]-$E$1))</f>
        <v>ENTREGUE</v>
      </c>
      <c r="U389" s="3" t="s">
        <v>2553</v>
      </c>
      <c r="V389" s="3"/>
    </row>
    <row r="390" spans="1:22" x14ac:dyDescent="0.25">
      <c r="A390" s="4">
        <v>45887</v>
      </c>
      <c r="B390" s="2" t="s">
        <v>1902</v>
      </c>
      <c r="C390" s="123" t="s">
        <v>1234</v>
      </c>
      <c r="D390" s="2" t="s">
        <v>11</v>
      </c>
      <c r="E390" s="2" t="s">
        <v>2092</v>
      </c>
      <c r="F390" s="3">
        <v>4</v>
      </c>
      <c r="G390" s="3" t="s">
        <v>24</v>
      </c>
      <c r="H390" s="5" t="s">
        <v>2319</v>
      </c>
      <c r="I390" s="136" t="s">
        <v>151</v>
      </c>
      <c r="J390" s="2" t="s">
        <v>2092</v>
      </c>
      <c r="K390" s="6">
        <v>240</v>
      </c>
      <c r="L390" s="6">
        <f>LANÇAMENTO[[#This Row],[VALOR UNITARIO]]*LANÇAMENTO[[#This Row],[QTDADE]]</f>
        <v>960</v>
      </c>
      <c r="M390" s="4">
        <v>45887</v>
      </c>
      <c r="N390" s="33" t="str">
        <f>TEXT(LANÇAMENTO[[#This Row],[DATA PEDIDO]],"MMM")&amp;"-"&amp;TEXT(M390,"AAAA")</f>
        <v>ago-2025</v>
      </c>
      <c r="O390" s="5" t="s">
        <v>1983</v>
      </c>
      <c r="P390" s="5" t="s">
        <v>30</v>
      </c>
      <c r="Q390" s="3" t="s">
        <v>12</v>
      </c>
      <c r="R390" s="3">
        <v>1</v>
      </c>
      <c r="S390" s="4">
        <f>IF(LANÇAMENTO[[#This Row],[DATA PEDIDO]]="","",LANÇAMENTO[[#This Row],[DATA PEDIDO]]+LANÇAMENTO[[#This Row],[PRAZO]])</f>
        <v>45888</v>
      </c>
      <c r="T390" s="8" t="str">
        <f>IF(LANÇAMENTO[[#This Row],[OBRA COM MATERIAL]]="OK","ENTREGUE",IF(LANÇAMENTO[[#This Row],[PRAZO]]="","",LANÇAMENTO[[#This Row],[PREVISÃO ENTREGA OBRA]]-$E$1))</f>
        <v>ENTREGUE</v>
      </c>
      <c r="U390" s="3" t="s">
        <v>2553</v>
      </c>
      <c r="V390" s="3"/>
    </row>
    <row r="391" spans="1:22" x14ac:dyDescent="0.25">
      <c r="A391" s="4">
        <v>45887</v>
      </c>
      <c r="B391" s="2" t="s">
        <v>1902</v>
      </c>
      <c r="C391" s="123" t="s">
        <v>1234</v>
      </c>
      <c r="D391" s="2" t="s">
        <v>11</v>
      </c>
      <c r="E391" s="2" t="s">
        <v>2318</v>
      </c>
      <c r="F391" s="3">
        <v>1</v>
      </c>
      <c r="G391" s="3" t="s">
        <v>110</v>
      </c>
      <c r="H391" s="5" t="s">
        <v>2319</v>
      </c>
      <c r="I391" s="136" t="s">
        <v>151</v>
      </c>
      <c r="J391" s="2" t="s">
        <v>2318</v>
      </c>
      <c r="K391" s="6">
        <v>84</v>
      </c>
      <c r="L391" s="6">
        <f>LANÇAMENTO[[#This Row],[VALOR UNITARIO]]*LANÇAMENTO[[#This Row],[QTDADE]]</f>
        <v>84</v>
      </c>
      <c r="M391" s="4">
        <v>45887</v>
      </c>
      <c r="N391" s="33" t="str">
        <f>TEXT(LANÇAMENTO[[#This Row],[DATA PEDIDO]],"MMM")&amp;"-"&amp;TEXT(M391,"AAAA")</f>
        <v>ago-2025</v>
      </c>
      <c r="O391" s="5" t="s">
        <v>1983</v>
      </c>
      <c r="P391" s="5" t="s">
        <v>30</v>
      </c>
      <c r="Q391" s="3" t="s">
        <v>12</v>
      </c>
      <c r="R391" s="3">
        <v>1</v>
      </c>
      <c r="S391" s="4">
        <f>IF(LANÇAMENTO[[#This Row],[DATA PEDIDO]]="","",LANÇAMENTO[[#This Row],[DATA PEDIDO]]+LANÇAMENTO[[#This Row],[PRAZO]])</f>
        <v>45888</v>
      </c>
      <c r="T391" s="8" t="str">
        <f>IF(LANÇAMENTO[[#This Row],[OBRA COM MATERIAL]]="OK","ENTREGUE",IF(LANÇAMENTO[[#This Row],[PRAZO]]="","",LANÇAMENTO[[#This Row],[PREVISÃO ENTREGA OBRA]]-$E$1))</f>
        <v>ENTREGUE</v>
      </c>
      <c r="U391" s="3" t="s">
        <v>2553</v>
      </c>
      <c r="V391" s="3"/>
    </row>
    <row r="392" spans="1:22" x14ac:dyDescent="0.25">
      <c r="A392" s="4">
        <v>45887</v>
      </c>
      <c r="B392" s="2" t="s">
        <v>1902</v>
      </c>
      <c r="C392" s="123" t="s">
        <v>1234</v>
      </c>
      <c r="D392" s="2" t="s">
        <v>11</v>
      </c>
      <c r="E392" s="2" t="s">
        <v>2096</v>
      </c>
      <c r="F392" s="3">
        <v>1</v>
      </c>
      <c r="G392" s="3" t="s">
        <v>110</v>
      </c>
      <c r="H392" s="5" t="s">
        <v>2319</v>
      </c>
      <c r="I392" s="136" t="s">
        <v>151</v>
      </c>
      <c r="J392" s="2" t="s">
        <v>2096</v>
      </c>
      <c r="K392" s="6">
        <v>84</v>
      </c>
      <c r="L392" s="6">
        <f>LANÇAMENTO[[#This Row],[VALOR UNITARIO]]*LANÇAMENTO[[#This Row],[QTDADE]]</f>
        <v>84</v>
      </c>
      <c r="M392" s="4">
        <v>45887</v>
      </c>
      <c r="N392" s="33" t="str">
        <f>TEXT(LANÇAMENTO[[#This Row],[DATA PEDIDO]],"MMM")&amp;"-"&amp;TEXT(M392,"AAAA")</f>
        <v>ago-2025</v>
      </c>
      <c r="O392" s="5" t="s">
        <v>1983</v>
      </c>
      <c r="P392" s="5" t="s">
        <v>30</v>
      </c>
      <c r="Q392" s="3" t="s">
        <v>12</v>
      </c>
      <c r="R392" s="3">
        <v>1</v>
      </c>
      <c r="S392" s="4">
        <f>IF(LANÇAMENTO[[#This Row],[DATA PEDIDO]]="","",LANÇAMENTO[[#This Row],[DATA PEDIDO]]+LANÇAMENTO[[#This Row],[PRAZO]])</f>
        <v>45888</v>
      </c>
      <c r="T392" s="8" t="str">
        <f>IF(LANÇAMENTO[[#This Row],[OBRA COM MATERIAL]]="OK","ENTREGUE",IF(LANÇAMENTO[[#This Row],[PRAZO]]="","",LANÇAMENTO[[#This Row],[PREVISÃO ENTREGA OBRA]]-$E$1))</f>
        <v>ENTREGUE</v>
      </c>
      <c r="U392" s="3" t="s">
        <v>2553</v>
      </c>
      <c r="V392" s="3"/>
    </row>
    <row r="393" spans="1:22" x14ac:dyDescent="0.25">
      <c r="A393" s="4">
        <v>45887</v>
      </c>
      <c r="B393" s="2" t="s">
        <v>1902</v>
      </c>
      <c r="C393" s="123" t="s">
        <v>1234</v>
      </c>
      <c r="D393" s="2" t="s">
        <v>11</v>
      </c>
      <c r="E393" s="2" t="s">
        <v>2189</v>
      </c>
      <c r="F393" s="3">
        <v>25</v>
      </c>
      <c r="G393" s="3" t="s">
        <v>65</v>
      </c>
      <c r="H393" s="5" t="s">
        <v>2319</v>
      </c>
      <c r="I393" s="136" t="s">
        <v>151</v>
      </c>
      <c r="J393" s="2" t="s">
        <v>2189</v>
      </c>
      <c r="K393" s="6">
        <v>6</v>
      </c>
      <c r="L393" s="6">
        <f>LANÇAMENTO[[#This Row],[VALOR UNITARIO]]*LANÇAMENTO[[#This Row],[QTDADE]]</f>
        <v>150</v>
      </c>
      <c r="M393" s="4">
        <v>45887</v>
      </c>
      <c r="N393" s="33" t="str">
        <f>TEXT(LANÇAMENTO[[#This Row],[DATA PEDIDO]],"MMM")&amp;"-"&amp;TEXT(M393,"AAAA")</f>
        <v>ago-2025</v>
      </c>
      <c r="O393" s="5" t="s">
        <v>1983</v>
      </c>
      <c r="P393" s="5" t="s">
        <v>30</v>
      </c>
      <c r="Q393" s="3" t="s">
        <v>12</v>
      </c>
      <c r="R393" s="3">
        <v>1</v>
      </c>
      <c r="S393" s="4">
        <f>IF(LANÇAMENTO[[#This Row],[DATA PEDIDO]]="","",LANÇAMENTO[[#This Row],[DATA PEDIDO]]+LANÇAMENTO[[#This Row],[PRAZO]])</f>
        <v>45888</v>
      </c>
      <c r="T393" s="8" t="str">
        <f>IF(LANÇAMENTO[[#This Row],[OBRA COM MATERIAL]]="OK","ENTREGUE",IF(LANÇAMENTO[[#This Row],[PRAZO]]="","",LANÇAMENTO[[#This Row],[PREVISÃO ENTREGA OBRA]]-$E$1))</f>
        <v>ENTREGUE</v>
      </c>
      <c r="U393" s="3" t="s">
        <v>2553</v>
      </c>
      <c r="V393" s="3"/>
    </row>
    <row r="394" spans="1:22" x14ac:dyDescent="0.25">
      <c r="A394" s="4">
        <v>45887</v>
      </c>
      <c r="B394" s="2" t="s">
        <v>1747</v>
      </c>
      <c r="C394" s="123" t="s">
        <v>1234</v>
      </c>
      <c r="D394" s="2" t="s">
        <v>11</v>
      </c>
      <c r="E394" s="2" t="s">
        <v>2320</v>
      </c>
      <c r="F394" s="3">
        <v>2</v>
      </c>
      <c r="G394" s="3" t="s">
        <v>110</v>
      </c>
      <c r="H394" s="5" t="s">
        <v>2321</v>
      </c>
      <c r="I394" s="136" t="s">
        <v>151</v>
      </c>
      <c r="J394" s="2" t="s">
        <v>2320</v>
      </c>
      <c r="K394" s="6">
        <v>149</v>
      </c>
      <c r="L394" s="6">
        <f>LANÇAMENTO[[#This Row],[VALOR UNITARIO]]*LANÇAMENTO[[#This Row],[QTDADE]]</f>
        <v>298</v>
      </c>
      <c r="M394" s="4">
        <v>45887</v>
      </c>
      <c r="N394" s="33" t="str">
        <f>TEXT(LANÇAMENTO[[#This Row],[DATA PEDIDO]],"MMM")&amp;"-"&amp;TEXT(M394,"AAAA")</f>
        <v>ago-2025</v>
      </c>
      <c r="O394" s="5" t="s">
        <v>1967</v>
      </c>
      <c r="P394" s="5" t="s">
        <v>30</v>
      </c>
      <c r="Q394" s="3" t="s">
        <v>12</v>
      </c>
      <c r="R394" s="3">
        <v>1</v>
      </c>
      <c r="S394" s="4">
        <f>IF(LANÇAMENTO[[#This Row],[DATA PEDIDO]]="","",LANÇAMENTO[[#This Row],[DATA PEDIDO]]+LANÇAMENTO[[#This Row],[PRAZO]])</f>
        <v>45888</v>
      </c>
      <c r="T394" s="8" t="str">
        <f>IF(LANÇAMENTO[[#This Row],[OBRA COM MATERIAL]]="OK","ENTREGUE",IF(LANÇAMENTO[[#This Row],[PRAZO]]="","",LANÇAMENTO[[#This Row],[PREVISÃO ENTREGA OBRA]]-$E$1))</f>
        <v>ENTREGUE</v>
      </c>
      <c r="U394" s="3" t="s">
        <v>2553</v>
      </c>
      <c r="V394" s="3"/>
    </row>
    <row r="395" spans="1:22" x14ac:dyDescent="0.25">
      <c r="A395" s="4">
        <v>45887</v>
      </c>
      <c r="B395" s="2" t="s">
        <v>1699</v>
      </c>
      <c r="C395" s="123" t="s">
        <v>551</v>
      </c>
      <c r="D395" s="2" t="s">
        <v>104</v>
      </c>
      <c r="E395" s="2" t="s">
        <v>2325</v>
      </c>
      <c r="F395" s="3">
        <v>2</v>
      </c>
      <c r="G395" s="3" t="s">
        <v>141</v>
      </c>
      <c r="H395" s="5" t="s">
        <v>2323</v>
      </c>
      <c r="I395" s="136" t="s">
        <v>467</v>
      </c>
      <c r="J395" s="2" t="s">
        <v>2325</v>
      </c>
      <c r="K395" s="6">
        <v>66</v>
      </c>
      <c r="L395" s="6">
        <f>LANÇAMENTO[[#This Row],[VALOR UNITARIO]]*LANÇAMENTO[[#This Row],[QTDADE]]</f>
        <v>132</v>
      </c>
      <c r="M395" s="4">
        <v>45887</v>
      </c>
      <c r="N395" s="33" t="str">
        <f>TEXT(LANÇAMENTO[[#This Row],[DATA PEDIDO]],"MMM")&amp;"-"&amp;TEXT(M395,"AAAA")</f>
        <v>ago-2025</v>
      </c>
      <c r="O395" s="5" t="s">
        <v>2200</v>
      </c>
      <c r="P395" s="5" t="s">
        <v>30</v>
      </c>
      <c r="Q395" s="3" t="s">
        <v>12</v>
      </c>
      <c r="R395" s="3">
        <v>0</v>
      </c>
      <c r="S395" s="4">
        <f>IF(LANÇAMENTO[[#This Row],[DATA PEDIDO]]="","",LANÇAMENTO[[#This Row],[DATA PEDIDO]]+LANÇAMENTO[[#This Row],[PRAZO]])</f>
        <v>45887</v>
      </c>
      <c r="T395" s="8" t="str">
        <f>IF(LANÇAMENTO[[#This Row],[OBRA COM MATERIAL]]="OK","ENTREGUE",IF(LANÇAMENTO[[#This Row],[PRAZO]]="","",LANÇAMENTO[[#This Row],[PREVISÃO ENTREGA OBRA]]-$E$1))</f>
        <v>ENTREGUE</v>
      </c>
      <c r="U395" s="3" t="s">
        <v>2553</v>
      </c>
      <c r="V395" s="3"/>
    </row>
    <row r="396" spans="1:22" x14ac:dyDescent="0.25">
      <c r="A396" s="4">
        <v>45887</v>
      </c>
      <c r="B396" s="2" t="s">
        <v>1699</v>
      </c>
      <c r="C396" s="123" t="s">
        <v>551</v>
      </c>
      <c r="D396" s="2" t="s">
        <v>104</v>
      </c>
      <c r="E396" s="2" t="s">
        <v>2326</v>
      </c>
      <c r="F396" s="3">
        <v>1</v>
      </c>
      <c r="G396" s="3" t="s">
        <v>65</v>
      </c>
      <c r="H396" s="5" t="s">
        <v>2323</v>
      </c>
      <c r="I396" s="136" t="s">
        <v>467</v>
      </c>
      <c r="J396" s="2" t="s">
        <v>2326</v>
      </c>
      <c r="K396" s="6">
        <v>4.29</v>
      </c>
      <c r="L396" s="6">
        <f>LANÇAMENTO[[#This Row],[VALOR UNITARIO]]*LANÇAMENTO[[#This Row],[QTDADE]]</f>
        <v>4.29</v>
      </c>
      <c r="M396" s="4">
        <v>45887</v>
      </c>
      <c r="N396" s="33" t="str">
        <f>TEXT(LANÇAMENTO[[#This Row],[DATA PEDIDO]],"MMM")&amp;"-"&amp;TEXT(M396,"AAAA")</f>
        <v>ago-2025</v>
      </c>
      <c r="O396" s="5" t="s">
        <v>2200</v>
      </c>
      <c r="P396" s="5" t="s">
        <v>30</v>
      </c>
      <c r="Q396" s="3" t="s">
        <v>12</v>
      </c>
      <c r="R396" s="3">
        <v>0</v>
      </c>
      <c r="S396" s="4">
        <f>IF(LANÇAMENTO[[#This Row],[DATA PEDIDO]]="","",LANÇAMENTO[[#This Row],[DATA PEDIDO]]+LANÇAMENTO[[#This Row],[PRAZO]])</f>
        <v>45887</v>
      </c>
      <c r="T396" s="8" t="str">
        <f>IF(LANÇAMENTO[[#This Row],[OBRA COM MATERIAL]]="OK","ENTREGUE",IF(LANÇAMENTO[[#This Row],[PRAZO]]="","",LANÇAMENTO[[#This Row],[PREVISÃO ENTREGA OBRA]]-$E$1))</f>
        <v>ENTREGUE</v>
      </c>
      <c r="U396" s="3" t="s">
        <v>2553</v>
      </c>
      <c r="V396" s="3"/>
    </row>
    <row r="397" spans="1:22" x14ac:dyDescent="0.25">
      <c r="A397" s="4">
        <v>45887</v>
      </c>
      <c r="B397" s="2" t="s">
        <v>1741</v>
      </c>
      <c r="C397" s="123" t="s">
        <v>1234</v>
      </c>
      <c r="D397" s="2" t="s">
        <v>27</v>
      </c>
      <c r="E397" s="2" t="s">
        <v>1690</v>
      </c>
      <c r="F397" s="3">
        <v>1</v>
      </c>
      <c r="G397" s="3" t="s">
        <v>65</v>
      </c>
      <c r="H397" s="5" t="s">
        <v>2324</v>
      </c>
      <c r="I397" s="136" t="s">
        <v>1623</v>
      </c>
      <c r="J397" s="2" t="s">
        <v>1690</v>
      </c>
      <c r="K397" s="6">
        <v>380</v>
      </c>
      <c r="L397" s="6">
        <f>LANÇAMENTO[[#This Row],[VALOR UNITARIO]]*LANÇAMENTO[[#This Row],[QTDADE]]</f>
        <v>380</v>
      </c>
      <c r="M397" s="4">
        <v>45887</v>
      </c>
      <c r="N397" s="33" t="str">
        <f>TEXT(LANÇAMENTO[[#This Row],[DATA PEDIDO]],"MMM")&amp;"-"&amp;TEXT(M397,"AAAA")</f>
        <v>ago-2025</v>
      </c>
      <c r="O397" s="5" t="s">
        <v>1692</v>
      </c>
      <c r="P397" s="5" t="s">
        <v>30</v>
      </c>
      <c r="Q397" s="3" t="s">
        <v>12</v>
      </c>
      <c r="R397" s="3">
        <v>1</v>
      </c>
      <c r="S397" s="4">
        <f>IF(LANÇAMENTO[[#This Row],[DATA PEDIDO]]="","",LANÇAMENTO[[#This Row],[DATA PEDIDO]]+LANÇAMENTO[[#This Row],[PRAZO]])</f>
        <v>45888</v>
      </c>
      <c r="T397" s="8" t="str">
        <f>IF(LANÇAMENTO[[#This Row],[OBRA COM MATERIAL]]="OK","ENTREGUE",IF(LANÇAMENTO[[#This Row],[PRAZO]]="","",LANÇAMENTO[[#This Row],[PREVISÃO ENTREGA OBRA]]-$E$1))</f>
        <v>ENTREGUE</v>
      </c>
      <c r="U397" s="3" t="s">
        <v>2553</v>
      </c>
      <c r="V397" s="3"/>
    </row>
    <row r="398" spans="1:22" x14ac:dyDescent="0.25">
      <c r="A398" s="4">
        <v>45887</v>
      </c>
      <c r="B398" s="2" t="s">
        <v>1828</v>
      </c>
      <c r="C398" s="123" t="s">
        <v>1234</v>
      </c>
      <c r="D398" s="2" t="s">
        <v>104</v>
      </c>
      <c r="E398" s="2" t="s">
        <v>2327</v>
      </c>
      <c r="F398" s="3">
        <v>5</v>
      </c>
      <c r="G398" s="3" t="s">
        <v>65</v>
      </c>
      <c r="H398" s="5" t="s">
        <v>2329</v>
      </c>
      <c r="I398" s="136" t="s">
        <v>627</v>
      </c>
      <c r="J398" s="2" t="s">
        <v>2327</v>
      </c>
      <c r="K398" s="6">
        <v>19.57</v>
      </c>
      <c r="L398" s="6">
        <f>LANÇAMENTO[[#This Row],[VALOR UNITARIO]]*LANÇAMENTO[[#This Row],[QTDADE]]</f>
        <v>97.85</v>
      </c>
      <c r="M398" s="4">
        <v>45887</v>
      </c>
      <c r="N398" s="33" t="str">
        <f>TEXT(LANÇAMENTO[[#This Row],[DATA PEDIDO]],"MMM")&amp;"-"&amp;TEXT(M398,"AAAA")</f>
        <v>ago-2025</v>
      </c>
      <c r="O398" s="5" t="s">
        <v>1715</v>
      </c>
      <c r="P398" s="5" t="s">
        <v>30</v>
      </c>
      <c r="Q398" s="3" t="s">
        <v>12</v>
      </c>
      <c r="R398" s="3">
        <v>2</v>
      </c>
      <c r="S398" s="4">
        <f>IF(LANÇAMENTO[[#This Row],[DATA PEDIDO]]="","",LANÇAMENTO[[#This Row],[DATA PEDIDO]]+LANÇAMENTO[[#This Row],[PRAZO]])</f>
        <v>45889</v>
      </c>
      <c r="T398" s="8" t="str">
        <f>IF(LANÇAMENTO[[#This Row],[OBRA COM MATERIAL]]="OK","ENTREGUE",IF(LANÇAMENTO[[#This Row],[PRAZO]]="","",LANÇAMENTO[[#This Row],[PREVISÃO ENTREGA OBRA]]-$E$1))</f>
        <v>ENTREGUE</v>
      </c>
      <c r="U398" s="3" t="s">
        <v>2553</v>
      </c>
      <c r="V398" s="3"/>
    </row>
    <row r="399" spans="1:22" x14ac:dyDescent="0.25">
      <c r="A399" s="4">
        <v>45887</v>
      </c>
      <c r="B399" s="2" t="s">
        <v>1828</v>
      </c>
      <c r="C399" s="123" t="s">
        <v>1234</v>
      </c>
      <c r="D399" s="2" t="s">
        <v>104</v>
      </c>
      <c r="E399" s="2" t="s">
        <v>2328</v>
      </c>
      <c r="F399" s="3">
        <v>15</v>
      </c>
      <c r="G399" s="3" t="s">
        <v>65</v>
      </c>
      <c r="H399" s="5" t="s">
        <v>2329</v>
      </c>
      <c r="I399" s="136" t="s">
        <v>627</v>
      </c>
      <c r="J399" s="2" t="s">
        <v>2328</v>
      </c>
      <c r="K399" s="6">
        <v>33.229999999999997</v>
      </c>
      <c r="L399" s="6">
        <f>LANÇAMENTO[[#This Row],[VALOR UNITARIO]]*LANÇAMENTO[[#This Row],[QTDADE]]</f>
        <v>498.44999999999993</v>
      </c>
      <c r="M399" s="4">
        <v>45887</v>
      </c>
      <c r="N399" s="33" t="str">
        <f>TEXT(LANÇAMENTO[[#This Row],[DATA PEDIDO]],"MMM")&amp;"-"&amp;TEXT(M399,"AAAA")</f>
        <v>ago-2025</v>
      </c>
      <c r="O399" s="5" t="s">
        <v>1715</v>
      </c>
      <c r="P399" s="5" t="s">
        <v>30</v>
      </c>
      <c r="Q399" s="3" t="s">
        <v>12</v>
      </c>
      <c r="R399" s="3">
        <v>2</v>
      </c>
      <c r="S399" s="4">
        <f>IF(LANÇAMENTO[[#This Row],[DATA PEDIDO]]="","",LANÇAMENTO[[#This Row],[DATA PEDIDO]]+LANÇAMENTO[[#This Row],[PRAZO]])</f>
        <v>45889</v>
      </c>
      <c r="T399" s="8" t="str">
        <f>IF(LANÇAMENTO[[#This Row],[OBRA COM MATERIAL]]="OK","ENTREGUE",IF(LANÇAMENTO[[#This Row],[PRAZO]]="","",LANÇAMENTO[[#This Row],[PREVISÃO ENTREGA OBRA]]-$E$1))</f>
        <v>ENTREGUE</v>
      </c>
      <c r="U399" s="3" t="s">
        <v>2553</v>
      </c>
      <c r="V399" s="3"/>
    </row>
    <row r="400" spans="1:22" x14ac:dyDescent="0.25">
      <c r="A400" s="4">
        <v>45887</v>
      </c>
      <c r="B400" s="2" t="s">
        <v>2128</v>
      </c>
      <c r="C400" s="123" t="s">
        <v>551</v>
      </c>
      <c r="D400" s="2" t="s">
        <v>104</v>
      </c>
      <c r="E400" s="2" t="s">
        <v>2330</v>
      </c>
      <c r="F400" s="3">
        <v>6</v>
      </c>
      <c r="G400" s="3" t="s">
        <v>65</v>
      </c>
      <c r="H400" s="5" t="s">
        <v>2343</v>
      </c>
      <c r="I400" s="136" t="s">
        <v>147</v>
      </c>
      <c r="J400" s="2" t="s">
        <v>2330</v>
      </c>
      <c r="K400" s="6">
        <v>8.99</v>
      </c>
      <c r="L400" s="6">
        <f>LANÇAMENTO[[#This Row],[VALOR UNITARIO]]*LANÇAMENTO[[#This Row],[QTDADE]]</f>
        <v>53.94</v>
      </c>
      <c r="M400" s="4">
        <v>45887</v>
      </c>
      <c r="N400" s="33" t="str">
        <f>TEXT(LANÇAMENTO[[#This Row],[DATA PEDIDO]],"MMM")&amp;"-"&amp;TEXT(M400,"AAAA")</f>
        <v>ago-2025</v>
      </c>
      <c r="O400" s="5" t="s">
        <v>1836</v>
      </c>
      <c r="P400" s="5" t="s">
        <v>30</v>
      </c>
      <c r="Q400" s="3" t="s">
        <v>12</v>
      </c>
      <c r="R400" s="3">
        <v>1</v>
      </c>
      <c r="S400" s="4">
        <f>IF(LANÇAMENTO[[#This Row],[DATA PEDIDO]]="","",LANÇAMENTO[[#This Row],[DATA PEDIDO]]+LANÇAMENTO[[#This Row],[PRAZO]])</f>
        <v>45888</v>
      </c>
      <c r="T400" s="8" t="str">
        <f>IF(LANÇAMENTO[[#This Row],[OBRA COM MATERIAL]]="OK","ENTREGUE",IF(LANÇAMENTO[[#This Row],[PRAZO]]="","",LANÇAMENTO[[#This Row],[PREVISÃO ENTREGA OBRA]]-$E$1))</f>
        <v>ENTREGUE</v>
      </c>
      <c r="U400" s="3" t="s">
        <v>2553</v>
      </c>
      <c r="V400" s="3"/>
    </row>
    <row r="401" spans="1:22" x14ac:dyDescent="0.25">
      <c r="A401" s="4">
        <v>45887</v>
      </c>
      <c r="B401" s="2" t="s">
        <v>2128</v>
      </c>
      <c r="C401" s="123" t="s">
        <v>551</v>
      </c>
      <c r="D401" s="2" t="s">
        <v>104</v>
      </c>
      <c r="E401" s="2" t="s">
        <v>2331</v>
      </c>
      <c r="F401" s="3">
        <v>6</v>
      </c>
      <c r="G401" s="3" t="s">
        <v>65</v>
      </c>
      <c r="H401" s="5" t="s">
        <v>2343</v>
      </c>
      <c r="I401" s="136" t="s">
        <v>147</v>
      </c>
      <c r="J401" s="2" t="s">
        <v>2331</v>
      </c>
      <c r="K401" s="6">
        <v>4.99</v>
      </c>
      <c r="L401" s="6">
        <f>LANÇAMENTO[[#This Row],[VALOR UNITARIO]]*LANÇAMENTO[[#This Row],[QTDADE]]</f>
        <v>29.94</v>
      </c>
      <c r="M401" s="4">
        <v>45887</v>
      </c>
      <c r="N401" s="33" t="str">
        <f>TEXT(LANÇAMENTO[[#This Row],[DATA PEDIDO]],"MMM")&amp;"-"&amp;TEXT(M401,"AAAA")</f>
        <v>ago-2025</v>
      </c>
      <c r="O401" s="5" t="s">
        <v>1836</v>
      </c>
      <c r="P401" s="5" t="s">
        <v>30</v>
      </c>
      <c r="Q401" s="3" t="s">
        <v>12</v>
      </c>
      <c r="R401" s="3">
        <v>1</v>
      </c>
      <c r="S401" s="4">
        <f>IF(LANÇAMENTO[[#This Row],[DATA PEDIDO]]="","",LANÇAMENTO[[#This Row],[DATA PEDIDO]]+LANÇAMENTO[[#This Row],[PRAZO]])</f>
        <v>45888</v>
      </c>
      <c r="T401" s="8" t="str">
        <f>IF(LANÇAMENTO[[#This Row],[OBRA COM MATERIAL]]="OK","ENTREGUE",IF(LANÇAMENTO[[#This Row],[PRAZO]]="","",LANÇAMENTO[[#This Row],[PREVISÃO ENTREGA OBRA]]-$E$1))</f>
        <v>ENTREGUE</v>
      </c>
      <c r="U401" s="3" t="s">
        <v>2553</v>
      </c>
      <c r="V401" s="3"/>
    </row>
    <row r="402" spans="1:22" x14ac:dyDescent="0.25">
      <c r="A402" s="4">
        <v>45887</v>
      </c>
      <c r="B402" s="2" t="s">
        <v>2128</v>
      </c>
      <c r="C402" s="123" t="s">
        <v>551</v>
      </c>
      <c r="D402" s="2" t="s">
        <v>104</v>
      </c>
      <c r="E402" s="2" t="s">
        <v>2332</v>
      </c>
      <c r="F402" s="3">
        <v>24</v>
      </c>
      <c r="G402" s="3" t="s">
        <v>65</v>
      </c>
      <c r="H402" s="5" t="s">
        <v>2343</v>
      </c>
      <c r="I402" s="136" t="s">
        <v>147</v>
      </c>
      <c r="J402" s="2" t="s">
        <v>2332</v>
      </c>
      <c r="K402" s="6">
        <v>89.9</v>
      </c>
      <c r="L402" s="6">
        <f>LANÇAMENTO[[#This Row],[VALOR UNITARIO]]*LANÇAMENTO[[#This Row],[QTDADE]]</f>
        <v>2157.6000000000004</v>
      </c>
      <c r="M402" s="4">
        <v>45887</v>
      </c>
      <c r="N402" s="33" t="str">
        <f>TEXT(LANÇAMENTO[[#This Row],[DATA PEDIDO]],"MMM")&amp;"-"&amp;TEXT(M402,"AAAA")</f>
        <v>ago-2025</v>
      </c>
      <c r="O402" s="5" t="s">
        <v>1836</v>
      </c>
      <c r="P402" s="5" t="s">
        <v>30</v>
      </c>
      <c r="Q402" s="3" t="s">
        <v>12</v>
      </c>
      <c r="R402" s="3">
        <v>1</v>
      </c>
      <c r="S402" s="4">
        <f>IF(LANÇAMENTO[[#This Row],[DATA PEDIDO]]="","",LANÇAMENTO[[#This Row],[DATA PEDIDO]]+LANÇAMENTO[[#This Row],[PRAZO]])</f>
        <v>45888</v>
      </c>
      <c r="T402" s="8" t="str">
        <f>IF(LANÇAMENTO[[#This Row],[OBRA COM MATERIAL]]="OK","ENTREGUE",IF(LANÇAMENTO[[#This Row],[PRAZO]]="","",LANÇAMENTO[[#This Row],[PREVISÃO ENTREGA OBRA]]-$E$1))</f>
        <v>ENTREGUE</v>
      </c>
      <c r="U402" s="3" t="s">
        <v>2553</v>
      </c>
      <c r="V402" s="3"/>
    </row>
    <row r="403" spans="1:22" x14ac:dyDescent="0.25">
      <c r="A403" s="4">
        <v>45887</v>
      </c>
      <c r="B403" s="2" t="s">
        <v>2128</v>
      </c>
      <c r="C403" s="123" t="s">
        <v>551</v>
      </c>
      <c r="D403" s="2" t="s">
        <v>104</v>
      </c>
      <c r="E403" s="2" t="s">
        <v>2333</v>
      </c>
      <c r="F403" s="3">
        <v>1</v>
      </c>
      <c r="G403" s="3" t="s">
        <v>65</v>
      </c>
      <c r="H403" s="5" t="s">
        <v>2343</v>
      </c>
      <c r="I403" s="136" t="s">
        <v>147</v>
      </c>
      <c r="J403" s="2" t="s">
        <v>2333</v>
      </c>
      <c r="K403" s="6">
        <v>69.900000000000006</v>
      </c>
      <c r="L403" s="6">
        <f>LANÇAMENTO[[#This Row],[VALOR UNITARIO]]*LANÇAMENTO[[#This Row],[QTDADE]]</f>
        <v>69.900000000000006</v>
      </c>
      <c r="M403" s="4">
        <v>45887</v>
      </c>
      <c r="N403" s="33" t="str">
        <f>TEXT(LANÇAMENTO[[#This Row],[DATA PEDIDO]],"MMM")&amp;"-"&amp;TEXT(M403,"AAAA")</f>
        <v>ago-2025</v>
      </c>
      <c r="O403" s="5" t="s">
        <v>1836</v>
      </c>
      <c r="P403" s="5" t="s">
        <v>30</v>
      </c>
      <c r="Q403" s="3" t="s">
        <v>12</v>
      </c>
      <c r="R403" s="3">
        <v>1</v>
      </c>
      <c r="S403" s="4">
        <f>IF(LANÇAMENTO[[#This Row],[DATA PEDIDO]]="","",LANÇAMENTO[[#This Row],[DATA PEDIDO]]+LANÇAMENTO[[#This Row],[PRAZO]])</f>
        <v>45888</v>
      </c>
      <c r="T403" s="8" t="str">
        <f>IF(LANÇAMENTO[[#This Row],[OBRA COM MATERIAL]]="OK","ENTREGUE",IF(LANÇAMENTO[[#This Row],[PRAZO]]="","",LANÇAMENTO[[#This Row],[PREVISÃO ENTREGA OBRA]]-$E$1))</f>
        <v>ENTREGUE</v>
      </c>
      <c r="U403" s="3" t="s">
        <v>2553</v>
      </c>
      <c r="V403" s="3"/>
    </row>
    <row r="404" spans="1:22" x14ac:dyDescent="0.25">
      <c r="A404" s="4">
        <v>45887</v>
      </c>
      <c r="B404" s="2" t="s">
        <v>2128</v>
      </c>
      <c r="C404" s="123" t="s">
        <v>551</v>
      </c>
      <c r="D404" s="2" t="s">
        <v>104</v>
      </c>
      <c r="E404" s="2" t="s">
        <v>2184</v>
      </c>
      <c r="F404" s="3">
        <v>3</v>
      </c>
      <c r="G404" s="3" t="s">
        <v>65</v>
      </c>
      <c r="H404" s="5" t="s">
        <v>2343</v>
      </c>
      <c r="I404" s="136" t="s">
        <v>147</v>
      </c>
      <c r="J404" s="2" t="s">
        <v>2184</v>
      </c>
      <c r="K404" s="6">
        <v>249.9</v>
      </c>
      <c r="L404" s="6">
        <f>LANÇAMENTO[[#This Row],[VALOR UNITARIO]]*LANÇAMENTO[[#This Row],[QTDADE]]</f>
        <v>749.7</v>
      </c>
      <c r="M404" s="4">
        <v>45887</v>
      </c>
      <c r="N404" s="33" t="str">
        <f>TEXT(LANÇAMENTO[[#This Row],[DATA PEDIDO]],"MMM")&amp;"-"&amp;TEXT(M404,"AAAA")</f>
        <v>ago-2025</v>
      </c>
      <c r="O404" s="5" t="s">
        <v>1836</v>
      </c>
      <c r="P404" s="5" t="s">
        <v>30</v>
      </c>
      <c r="Q404" s="3" t="s">
        <v>12</v>
      </c>
      <c r="R404" s="3">
        <v>1</v>
      </c>
      <c r="S404" s="4">
        <f>IF(LANÇAMENTO[[#This Row],[DATA PEDIDO]]="","",LANÇAMENTO[[#This Row],[DATA PEDIDO]]+LANÇAMENTO[[#This Row],[PRAZO]])</f>
        <v>45888</v>
      </c>
      <c r="T404" s="8" t="str">
        <f>IF(LANÇAMENTO[[#This Row],[OBRA COM MATERIAL]]="OK","ENTREGUE",IF(LANÇAMENTO[[#This Row],[PRAZO]]="","",LANÇAMENTO[[#This Row],[PREVISÃO ENTREGA OBRA]]-$E$1))</f>
        <v>ENTREGUE</v>
      </c>
      <c r="U404" s="3" t="s">
        <v>2553</v>
      </c>
      <c r="V404" s="3"/>
    </row>
    <row r="405" spans="1:22" x14ac:dyDescent="0.25">
      <c r="A405" s="4">
        <v>45887</v>
      </c>
      <c r="B405" s="2" t="s">
        <v>2128</v>
      </c>
      <c r="C405" s="123" t="s">
        <v>551</v>
      </c>
      <c r="D405" s="2" t="s">
        <v>104</v>
      </c>
      <c r="E405" s="2" t="s">
        <v>2334</v>
      </c>
      <c r="F405" s="3">
        <v>2</v>
      </c>
      <c r="G405" s="3" t="s">
        <v>65</v>
      </c>
      <c r="H405" s="5" t="s">
        <v>2343</v>
      </c>
      <c r="I405" s="136" t="s">
        <v>147</v>
      </c>
      <c r="J405" s="2" t="s">
        <v>2334</v>
      </c>
      <c r="K405" s="6">
        <v>69.900000000000006</v>
      </c>
      <c r="L405" s="6">
        <f>LANÇAMENTO[[#This Row],[VALOR UNITARIO]]*LANÇAMENTO[[#This Row],[QTDADE]]</f>
        <v>139.80000000000001</v>
      </c>
      <c r="M405" s="4">
        <v>45887</v>
      </c>
      <c r="N405" s="33" t="str">
        <f>TEXT(LANÇAMENTO[[#This Row],[DATA PEDIDO]],"MMM")&amp;"-"&amp;TEXT(M405,"AAAA")</f>
        <v>ago-2025</v>
      </c>
      <c r="O405" s="5" t="s">
        <v>1836</v>
      </c>
      <c r="P405" s="5" t="s">
        <v>30</v>
      </c>
      <c r="Q405" s="3" t="s">
        <v>12</v>
      </c>
      <c r="R405" s="3">
        <v>1</v>
      </c>
      <c r="S405" s="4">
        <f>IF(LANÇAMENTO[[#This Row],[DATA PEDIDO]]="","",LANÇAMENTO[[#This Row],[DATA PEDIDO]]+LANÇAMENTO[[#This Row],[PRAZO]])</f>
        <v>45888</v>
      </c>
      <c r="T405" s="8" t="str">
        <f>IF(LANÇAMENTO[[#This Row],[OBRA COM MATERIAL]]="OK","ENTREGUE",IF(LANÇAMENTO[[#This Row],[PRAZO]]="","",LANÇAMENTO[[#This Row],[PREVISÃO ENTREGA OBRA]]-$E$1))</f>
        <v>ENTREGUE</v>
      </c>
      <c r="U405" s="3" t="s">
        <v>2553</v>
      </c>
      <c r="V405" s="3"/>
    </row>
    <row r="406" spans="1:22" x14ac:dyDescent="0.25">
      <c r="A406" s="4">
        <v>45887</v>
      </c>
      <c r="B406" s="2" t="s">
        <v>2128</v>
      </c>
      <c r="C406" s="123" t="s">
        <v>551</v>
      </c>
      <c r="D406" s="2" t="s">
        <v>104</v>
      </c>
      <c r="E406" s="2" t="s">
        <v>2335</v>
      </c>
      <c r="F406" s="3">
        <v>2</v>
      </c>
      <c r="G406" s="3" t="s">
        <v>65</v>
      </c>
      <c r="H406" s="5" t="s">
        <v>2343</v>
      </c>
      <c r="I406" s="136" t="s">
        <v>147</v>
      </c>
      <c r="J406" s="2" t="s">
        <v>2335</v>
      </c>
      <c r="K406" s="6">
        <v>69.900000000000006</v>
      </c>
      <c r="L406" s="6">
        <f>LANÇAMENTO[[#This Row],[VALOR UNITARIO]]*LANÇAMENTO[[#This Row],[QTDADE]]</f>
        <v>139.80000000000001</v>
      </c>
      <c r="M406" s="4">
        <v>45887</v>
      </c>
      <c r="N406" s="33" t="str">
        <f>TEXT(LANÇAMENTO[[#This Row],[DATA PEDIDO]],"MMM")&amp;"-"&amp;TEXT(M406,"AAAA")</f>
        <v>ago-2025</v>
      </c>
      <c r="O406" s="5" t="s">
        <v>1836</v>
      </c>
      <c r="P406" s="5" t="s">
        <v>30</v>
      </c>
      <c r="Q406" s="3" t="s">
        <v>12</v>
      </c>
      <c r="R406" s="3">
        <v>1</v>
      </c>
      <c r="S406" s="4">
        <f>IF(LANÇAMENTO[[#This Row],[DATA PEDIDO]]="","",LANÇAMENTO[[#This Row],[DATA PEDIDO]]+LANÇAMENTO[[#This Row],[PRAZO]])</f>
        <v>45888</v>
      </c>
      <c r="T406" s="8" t="str">
        <f>IF(LANÇAMENTO[[#This Row],[OBRA COM MATERIAL]]="OK","ENTREGUE",IF(LANÇAMENTO[[#This Row],[PRAZO]]="","",LANÇAMENTO[[#This Row],[PREVISÃO ENTREGA OBRA]]-$E$1))</f>
        <v>ENTREGUE</v>
      </c>
      <c r="U406" s="3" t="s">
        <v>2553</v>
      </c>
      <c r="V406" s="3"/>
    </row>
    <row r="407" spans="1:22" x14ac:dyDescent="0.25">
      <c r="A407" s="4">
        <v>45887</v>
      </c>
      <c r="B407" s="2" t="s">
        <v>2128</v>
      </c>
      <c r="C407" s="123" t="s">
        <v>551</v>
      </c>
      <c r="D407" s="2" t="s">
        <v>104</v>
      </c>
      <c r="E407" s="2" t="s">
        <v>2336</v>
      </c>
      <c r="F407" s="3">
        <v>4</v>
      </c>
      <c r="G407" s="3" t="s">
        <v>65</v>
      </c>
      <c r="H407" s="5" t="s">
        <v>2343</v>
      </c>
      <c r="I407" s="136" t="s">
        <v>147</v>
      </c>
      <c r="J407" s="2" t="s">
        <v>2336</v>
      </c>
      <c r="K407" s="6">
        <v>4.99</v>
      </c>
      <c r="L407" s="6">
        <f>LANÇAMENTO[[#This Row],[VALOR UNITARIO]]*LANÇAMENTO[[#This Row],[QTDADE]]</f>
        <v>19.96</v>
      </c>
      <c r="M407" s="4">
        <v>45887</v>
      </c>
      <c r="N407" s="33" t="str">
        <f>TEXT(LANÇAMENTO[[#This Row],[DATA PEDIDO]],"MMM")&amp;"-"&amp;TEXT(M407,"AAAA")</f>
        <v>ago-2025</v>
      </c>
      <c r="O407" s="5" t="s">
        <v>1836</v>
      </c>
      <c r="P407" s="5" t="s">
        <v>30</v>
      </c>
      <c r="Q407" s="3" t="s">
        <v>12</v>
      </c>
      <c r="R407" s="3">
        <v>1</v>
      </c>
      <c r="S407" s="4">
        <f>IF(LANÇAMENTO[[#This Row],[DATA PEDIDO]]="","",LANÇAMENTO[[#This Row],[DATA PEDIDO]]+LANÇAMENTO[[#This Row],[PRAZO]])</f>
        <v>45888</v>
      </c>
      <c r="T407" s="8" t="str">
        <f>IF(LANÇAMENTO[[#This Row],[OBRA COM MATERIAL]]="OK","ENTREGUE",IF(LANÇAMENTO[[#This Row],[PRAZO]]="","",LANÇAMENTO[[#This Row],[PREVISÃO ENTREGA OBRA]]-$E$1))</f>
        <v>ENTREGUE</v>
      </c>
      <c r="U407" s="3" t="s">
        <v>2553</v>
      </c>
      <c r="V407" s="3"/>
    </row>
    <row r="408" spans="1:22" x14ac:dyDescent="0.25">
      <c r="A408" s="4">
        <v>45887</v>
      </c>
      <c r="B408" s="2" t="s">
        <v>1729</v>
      </c>
      <c r="C408" s="123" t="s">
        <v>551</v>
      </c>
      <c r="D408" s="2" t="s">
        <v>104</v>
      </c>
      <c r="E408" s="2" t="s">
        <v>2337</v>
      </c>
      <c r="F408" s="3">
        <v>4</v>
      </c>
      <c r="G408" s="3" t="s">
        <v>65</v>
      </c>
      <c r="H408" s="5" t="s">
        <v>2344</v>
      </c>
      <c r="I408" s="136" t="s">
        <v>151</v>
      </c>
      <c r="J408" s="2" t="s">
        <v>2337</v>
      </c>
      <c r="K408" s="6">
        <v>149</v>
      </c>
      <c r="L408" s="6">
        <f>LANÇAMENTO[[#This Row],[VALOR UNITARIO]]*LANÇAMENTO[[#This Row],[QTDADE]]</f>
        <v>596</v>
      </c>
      <c r="M408" s="4">
        <v>45887</v>
      </c>
      <c r="N408" s="33" t="str">
        <f>TEXT(LANÇAMENTO[[#This Row],[DATA PEDIDO]],"MMM")&amp;"-"&amp;TEXT(M408,"AAAA")</f>
        <v>ago-2025</v>
      </c>
      <c r="O408" s="5" t="s">
        <v>1983</v>
      </c>
      <c r="P408" s="5" t="s">
        <v>30</v>
      </c>
      <c r="Q408" s="3" t="s">
        <v>12</v>
      </c>
      <c r="R408" s="3">
        <v>1</v>
      </c>
      <c r="S408" s="4">
        <f>IF(LANÇAMENTO[[#This Row],[DATA PEDIDO]]="","",LANÇAMENTO[[#This Row],[DATA PEDIDO]]+LANÇAMENTO[[#This Row],[PRAZO]])</f>
        <v>45888</v>
      </c>
      <c r="T408" s="8" t="str">
        <f>IF(LANÇAMENTO[[#This Row],[OBRA COM MATERIAL]]="OK","ENTREGUE",IF(LANÇAMENTO[[#This Row],[PRAZO]]="","",LANÇAMENTO[[#This Row],[PREVISÃO ENTREGA OBRA]]-$E$1))</f>
        <v>ENTREGUE</v>
      </c>
      <c r="U408" s="3" t="s">
        <v>2553</v>
      </c>
      <c r="V408" s="3"/>
    </row>
    <row r="409" spans="1:22" x14ac:dyDescent="0.25">
      <c r="A409" s="4">
        <v>45887</v>
      </c>
      <c r="B409" s="2" t="s">
        <v>1729</v>
      </c>
      <c r="C409" s="123" t="s">
        <v>551</v>
      </c>
      <c r="D409" s="2" t="s">
        <v>104</v>
      </c>
      <c r="E409" s="2" t="s">
        <v>2338</v>
      </c>
      <c r="F409" s="3">
        <v>5</v>
      </c>
      <c r="G409" s="3" t="s">
        <v>65</v>
      </c>
      <c r="H409" s="5" t="s">
        <v>2344</v>
      </c>
      <c r="I409" s="136" t="s">
        <v>151</v>
      </c>
      <c r="J409" s="2" t="s">
        <v>2338</v>
      </c>
      <c r="K409" s="6">
        <v>349</v>
      </c>
      <c r="L409" s="6">
        <f>LANÇAMENTO[[#This Row],[VALOR UNITARIO]]*LANÇAMENTO[[#This Row],[QTDADE]]</f>
        <v>1745</v>
      </c>
      <c r="M409" s="4">
        <v>45887</v>
      </c>
      <c r="N409" s="33" t="str">
        <f>TEXT(LANÇAMENTO[[#This Row],[DATA PEDIDO]],"MMM")&amp;"-"&amp;TEXT(M409,"AAAA")</f>
        <v>ago-2025</v>
      </c>
      <c r="O409" s="5" t="s">
        <v>1983</v>
      </c>
      <c r="P409" s="5" t="s">
        <v>30</v>
      </c>
      <c r="Q409" s="3" t="s">
        <v>12</v>
      </c>
      <c r="R409" s="3">
        <v>1</v>
      </c>
      <c r="S409" s="4">
        <f>IF(LANÇAMENTO[[#This Row],[DATA PEDIDO]]="","",LANÇAMENTO[[#This Row],[DATA PEDIDO]]+LANÇAMENTO[[#This Row],[PRAZO]])</f>
        <v>45888</v>
      </c>
      <c r="T409" s="8" t="str">
        <f>IF(LANÇAMENTO[[#This Row],[OBRA COM MATERIAL]]="OK","ENTREGUE",IF(LANÇAMENTO[[#This Row],[PRAZO]]="","",LANÇAMENTO[[#This Row],[PREVISÃO ENTREGA OBRA]]-$E$1))</f>
        <v>ENTREGUE</v>
      </c>
      <c r="U409" s="3" t="s">
        <v>2553</v>
      </c>
      <c r="V409" s="3"/>
    </row>
    <row r="410" spans="1:22" x14ac:dyDescent="0.25">
      <c r="A410" s="4">
        <v>45887</v>
      </c>
      <c r="B410" s="2" t="s">
        <v>1729</v>
      </c>
      <c r="C410" s="123" t="s">
        <v>551</v>
      </c>
      <c r="D410" s="2" t="s">
        <v>104</v>
      </c>
      <c r="E410" s="2" t="s">
        <v>2339</v>
      </c>
      <c r="F410" s="3">
        <v>1</v>
      </c>
      <c r="G410" s="3" t="s">
        <v>65</v>
      </c>
      <c r="H410" s="5" t="s">
        <v>2344</v>
      </c>
      <c r="I410" s="136" t="s">
        <v>151</v>
      </c>
      <c r="J410" s="2" t="s">
        <v>2339</v>
      </c>
      <c r="K410" s="6">
        <v>179</v>
      </c>
      <c r="L410" s="6">
        <f>LANÇAMENTO[[#This Row],[VALOR UNITARIO]]*LANÇAMENTO[[#This Row],[QTDADE]]</f>
        <v>179</v>
      </c>
      <c r="M410" s="4">
        <v>45887</v>
      </c>
      <c r="N410" s="33" t="str">
        <f>TEXT(LANÇAMENTO[[#This Row],[DATA PEDIDO]],"MMM")&amp;"-"&amp;TEXT(M410,"AAAA")</f>
        <v>ago-2025</v>
      </c>
      <c r="O410" s="5" t="s">
        <v>1983</v>
      </c>
      <c r="P410" s="5" t="s">
        <v>30</v>
      </c>
      <c r="Q410" s="3" t="s">
        <v>12</v>
      </c>
      <c r="R410" s="3">
        <v>1</v>
      </c>
      <c r="S410" s="4">
        <f>IF(LANÇAMENTO[[#This Row],[DATA PEDIDO]]="","",LANÇAMENTO[[#This Row],[DATA PEDIDO]]+LANÇAMENTO[[#This Row],[PRAZO]])</f>
        <v>45888</v>
      </c>
      <c r="T410" s="8" t="str">
        <f>IF(LANÇAMENTO[[#This Row],[OBRA COM MATERIAL]]="OK","ENTREGUE",IF(LANÇAMENTO[[#This Row],[PRAZO]]="","",LANÇAMENTO[[#This Row],[PREVISÃO ENTREGA OBRA]]-$E$1))</f>
        <v>ENTREGUE</v>
      </c>
      <c r="U410" s="3" t="s">
        <v>2553</v>
      </c>
      <c r="V410" s="3"/>
    </row>
    <row r="411" spans="1:22" x14ac:dyDescent="0.25">
      <c r="A411" s="4">
        <v>45887</v>
      </c>
      <c r="B411" s="2" t="s">
        <v>1729</v>
      </c>
      <c r="C411" s="123" t="s">
        <v>551</v>
      </c>
      <c r="D411" s="2" t="s">
        <v>104</v>
      </c>
      <c r="E411" s="2" t="s">
        <v>2340</v>
      </c>
      <c r="F411" s="3">
        <v>1</v>
      </c>
      <c r="G411" s="3" t="s">
        <v>65</v>
      </c>
      <c r="H411" s="5" t="s">
        <v>2344</v>
      </c>
      <c r="I411" s="136" t="s">
        <v>151</v>
      </c>
      <c r="J411" s="2" t="s">
        <v>2340</v>
      </c>
      <c r="K411" s="6">
        <v>64</v>
      </c>
      <c r="L411" s="6">
        <f>LANÇAMENTO[[#This Row],[VALOR UNITARIO]]*LANÇAMENTO[[#This Row],[QTDADE]]</f>
        <v>64</v>
      </c>
      <c r="M411" s="4">
        <v>45887</v>
      </c>
      <c r="N411" s="33" t="str">
        <f>TEXT(LANÇAMENTO[[#This Row],[DATA PEDIDO]],"MMM")&amp;"-"&amp;TEXT(M411,"AAAA")</f>
        <v>ago-2025</v>
      </c>
      <c r="O411" s="5" t="s">
        <v>1983</v>
      </c>
      <c r="P411" s="5" t="s">
        <v>30</v>
      </c>
      <c r="Q411" s="3" t="s">
        <v>12</v>
      </c>
      <c r="R411" s="3">
        <v>1</v>
      </c>
      <c r="S411" s="4">
        <f>IF(LANÇAMENTO[[#This Row],[DATA PEDIDO]]="","",LANÇAMENTO[[#This Row],[DATA PEDIDO]]+LANÇAMENTO[[#This Row],[PRAZO]])</f>
        <v>45888</v>
      </c>
      <c r="T411" s="8" t="str">
        <f>IF(LANÇAMENTO[[#This Row],[OBRA COM MATERIAL]]="OK","ENTREGUE",IF(LANÇAMENTO[[#This Row],[PRAZO]]="","",LANÇAMENTO[[#This Row],[PREVISÃO ENTREGA OBRA]]-$E$1))</f>
        <v>ENTREGUE</v>
      </c>
      <c r="U411" s="3" t="s">
        <v>2553</v>
      </c>
      <c r="V411" s="3"/>
    </row>
    <row r="412" spans="1:22" x14ac:dyDescent="0.25">
      <c r="A412" s="4">
        <v>45887</v>
      </c>
      <c r="B412" s="2" t="s">
        <v>1729</v>
      </c>
      <c r="C412" s="123" t="s">
        <v>551</v>
      </c>
      <c r="D412" s="2" t="s">
        <v>104</v>
      </c>
      <c r="E412" s="2" t="s">
        <v>2261</v>
      </c>
      <c r="F412" s="3">
        <v>4</v>
      </c>
      <c r="G412" s="3" t="s">
        <v>65</v>
      </c>
      <c r="H412" s="5" t="s">
        <v>2344</v>
      </c>
      <c r="I412" s="136" t="s">
        <v>151</v>
      </c>
      <c r="J412" s="2" t="s">
        <v>2261</v>
      </c>
      <c r="K412" s="6">
        <v>260</v>
      </c>
      <c r="L412" s="6">
        <f>LANÇAMENTO[[#This Row],[VALOR UNITARIO]]*LANÇAMENTO[[#This Row],[QTDADE]]</f>
        <v>1040</v>
      </c>
      <c r="M412" s="4">
        <v>45887</v>
      </c>
      <c r="N412" s="33" t="str">
        <f>TEXT(LANÇAMENTO[[#This Row],[DATA PEDIDO]],"MMM")&amp;"-"&amp;TEXT(M412,"AAAA")</f>
        <v>ago-2025</v>
      </c>
      <c r="O412" s="5" t="s">
        <v>1983</v>
      </c>
      <c r="P412" s="5" t="s">
        <v>30</v>
      </c>
      <c r="Q412" s="3" t="s">
        <v>12</v>
      </c>
      <c r="R412" s="3">
        <v>1</v>
      </c>
      <c r="S412" s="4">
        <f>IF(LANÇAMENTO[[#This Row],[DATA PEDIDO]]="","",LANÇAMENTO[[#This Row],[DATA PEDIDO]]+LANÇAMENTO[[#This Row],[PRAZO]])</f>
        <v>45888</v>
      </c>
      <c r="T412" s="8" t="str">
        <f>IF(LANÇAMENTO[[#This Row],[OBRA COM MATERIAL]]="OK","ENTREGUE",IF(LANÇAMENTO[[#This Row],[PRAZO]]="","",LANÇAMENTO[[#This Row],[PREVISÃO ENTREGA OBRA]]-$E$1))</f>
        <v>ENTREGUE</v>
      </c>
      <c r="U412" s="3" t="s">
        <v>2553</v>
      </c>
      <c r="V412" s="3"/>
    </row>
    <row r="413" spans="1:22" x14ac:dyDescent="0.25">
      <c r="A413" s="4">
        <v>45887</v>
      </c>
      <c r="B413" s="2" t="s">
        <v>1729</v>
      </c>
      <c r="C413" s="123" t="s">
        <v>551</v>
      </c>
      <c r="D413" s="2" t="s">
        <v>104</v>
      </c>
      <c r="E413" s="2" t="s">
        <v>2187</v>
      </c>
      <c r="F413" s="3">
        <v>5</v>
      </c>
      <c r="G413" s="3" t="s">
        <v>65</v>
      </c>
      <c r="H413" s="5" t="s">
        <v>2344</v>
      </c>
      <c r="I413" s="136" t="s">
        <v>151</v>
      </c>
      <c r="J413" s="2" t="s">
        <v>2187</v>
      </c>
      <c r="K413" s="6">
        <v>11</v>
      </c>
      <c r="L413" s="6">
        <f>LANÇAMENTO[[#This Row],[VALOR UNITARIO]]*LANÇAMENTO[[#This Row],[QTDADE]]</f>
        <v>55</v>
      </c>
      <c r="M413" s="4">
        <v>45887</v>
      </c>
      <c r="N413" s="33" t="str">
        <f>TEXT(LANÇAMENTO[[#This Row],[DATA PEDIDO]],"MMM")&amp;"-"&amp;TEXT(M413,"AAAA")</f>
        <v>ago-2025</v>
      </c>
      <c r="O413" s="5" t="s">
        <v>1983</v>
      </c>
      <c r="P413" s="5" t="s">
        <v>30</v>
      </c>
      <c r="Q413" s="3" t="s">
        <v>12</v>
      </c>
      <c r="R413" s="3">
        <v>1</v>
      </c>
      <c r="S413" s="4">
        <f>IF(LANÇAMENTO[[#This Row],[DATA PEDIDO]]="","",LANÇAMENTO[[#This Row],[DATA PEDIDO]]+LANÇAMENTO[[#This Row],[PRAZO]])</f>
        <v>45888</v>
      </c>
      <c r="T413" s="8" t="str">
        <f>IF(LANÇAMENTO[[#This Row],[OBRA COM MATERIAL]]="OK","ENTREGUE",IF(LANÇAMENTO[[#This Row],[PRAZO]]="","",LANÇAMENTO[[#This Row],[PREVISÃO ENTREGA OBRA]]-$E$1))</f>
        <v>ENTREGUE</v>
      </c>
      <c r="U413" s="3" t="s">
        <v>2553</v>
      </c>
      <c r="V413" s="3"/>
    </row>
    <row r="414" spans="1:22" x14ac:dyDescent="0.25">
      <c r="A414" s="4">
        <v>45887</v>
      </c>
      <c r="B414" s="2" t="s">
        <v>1729</v>
      </c>
      <c r="C414" s="123" t="s">
        <v>551</v>
      </c>
      <c r="D414" s="2" t="s">
        <v>104</v>
      </c>
      <c r="E414" s="2" t="s">
        <v>1980</v>
      </c>
      <c r="F414" s="3">
        <v>4</v>
      </c>
      <c r="G414" s="3" t="s">
        <v>65</v>
      </c>
      <c r="H414" s="5" t="s">
        <v>2344</v>
      </c>
      <c r="I414" s="136" t="s">
        <v>151</v>
      </c>
      <c r="J414" s="2" t="s">
        <v>1980</v>
      </c>
      <c r="K414" s="6">
        <v>4.9000000000000004</v>
      </c>
      <c r="L414" s="6">
        <f>LANÇAMENTO[[#This Row],[VALOR UNITARIO]]*LANÇAMENTO[[#This Row],[QTDADE]]</f>
        <v>19.600000000000001</v>
      </c>
      <c r="M414" s="4">
        <v>45887</v>
      </c>
      <c r="N414" s="33" t="str">
        <f>TEXT(LANÇAMENTO[[#This Row],[DATA PEDIDO]],"MMM")&amp;"-"&amp;TEXT(M414,"AAAA")</f>
        <v>ago-2025</v>
      </c>
      <c r="O414" s="5" t="s">
        <v>1983</v>
      </c>
      <c r="P414" s="5" t="s">
        <v>30</v>
      </c>
      <c r="Q414" s="3" t="s">
        <v>12</v>
      </c>
      <c r="R414" s="3">
        <v>1</v>
      </c>
      <c r="S414" s="4">
        <f>IF(LANÇAMENTO[[#This Row],[DATA PEDIDO]]="","",LANÇAMENTO[[#This Row],[DATA PEDIDO]]+LANÇAMENTO[[#This Row],[PRAZO]])</f>
        <v>45888</v>
      </c>
      <c r="T414" s="8" t="str">
        <f>IF(LANÇAMENTO[[#This Row],[OBRA COM MATERIAL]]="OK","ENTREGUE",IF(LANÇAMENTO[[#This Row],[PRAZO]]="","",LANÇAMENTO[[#This Row],[PREVISÃO ENTREGA OBRA]]-$E$1))</f>
        <v>ENTREGUE</v>
      </c>
      <c r="U414" s="3" t="s">
        <v>2553</v>
      </c>
      <c r="V414" s="3"/>
    </row>
    <row r="415" spans="1:22" x14ac:dyDescent="0.25">
      <c r="A415" s="4">
        <v>45887</v>
      </c>
      <c r="B415" s="2" t="s">
        <v>1729</v>
      </c>
      <c r="C415" s="123" t="s">
        <v>551</v>
      </c>
      <c r="D415" s="2" t="s">
        <v>104</v>
      </c>
      <c r="E415" s="2" t="s">
        <v>2341</v>
      </c>
      <c r="F415" s="3">
        <v>1</v>
      </c>
      <c r="G415" s="3" t="s">
        <v>65</v>
      </c>
      <c r="H415" s="5" t="s">
        <v>2344</v>
      </c>
      <c r="I415" s="136" t="s">
        <v>151</v>
      </c>
      <c r="J415" s="2" t="s">
        <v>2341</v>
      </c>
      <c r="K415" s="6">
        <v>0.6</v>
      </c>
      <c r="L415" s="6">
        <f>LANÇAMENTO[[#This Row],[VALOR UNITARIO]]*LANÇAMENTO[[#This Row],[QTDADE]]</f>
        <v>0.6</v>
      </c>
      <c r="M415" s="4">
        <v>45887</v>
      </c>
      <c r="N415" s="33" t="str">
        <f>TEXT(LANÇAMENTO[[#This Row],[DATA PEDIDO]],"MMM")&amp;"-"&amp;TEXT(M415,"AAAA")</f>
        <v>ago-2025</v>
      </c>
      <c r="O415" s="5" t="s">
        <v>1983</v>
      </c>
      <c r="P415" s="5" t="s">
        <v>30</v>
      </c>
      <c r="Q415" s="3" t="s">
        <v>12</v>
      </c>
      <c r="R415" s="3">
        <v>1</v>
      </c>
      <c r="S415" s="4">
        <f>IF(LANÇAMENTO[[#This Row],[DATA PEDIDO]]="","",LANÇAMENTO[[#This Row],[DATA PEDIDO]]+LANÇAMENTO[[#This Row],[PRAZO]])</f>
        <v>45888</v>
      </c>
      <c r="T415" s="8" t="str">
        <f>IF(LANÇAMENTO[[#This Row],[OBRA COM MATERIAL]]="OK","ENTREGUE",IF(LANÇAMENTO[[#This Row],[PRAZO]]="","",LANÇAMENTO[[#This Row],[PREVISÃO ENTREGA OBRA]]-$E$1))</f>
        <v>ENTREGUE</v>
      </c>
      <c r="U415" s="3" t="s">
        <v>2553</v>
      </c>
      <c r="V415" s="3"/>
    </row>
    <row r="416" spans="1:22" x14ac:dyDescent="0.25">
      <c r="A416" s="4">
        <v>45887</v>
      </c>
      <c r="B416" s="2" t="s">
        <v>1729</v>
      </c>
      <c r="C416" s="123" t="s">
        <v>551</v>
      </c>
      <c r="D416" s="2" t="s">
        <v>104</v>
      </c>
      <c r="E416" s="2" t="s">
        <v>2342</v>
      </c>
      <c r="F416" s="3">
        <v>1</v>
      </c>
      <c r="G416" s="3" t="s">
        <v>65</v>
      </c>
      <c r="H416" s="5" t="s">
        <v>2344</v>
      </c>
      <c r="I416" s="136" t="s">
        <v>151</v>
      </c>
      <c r="J416" s="2" t="s">
        <v>2342</v>
      </c>
      <c r="K416" s="6">
        <v>69</v>
      </c>
      <c r="L416" s="6">
        <f>LANÇAMENTO[[#This Row],[VALOR UNITARIO]]*LANÇAMENTO[[#This Row],[QTDADE]]</f>
        <v>69</v>
      </c>
      <c r="M416" s="4">
        <v>45887</v>
      </c>
      <c r="N416" s="33" t="str">
        <f>TEXT(LANÇAMENTO[[#This Row],[DATA PEDIDO]],"MMM")&amp;"-"&amp;TEXT(M416,"AAAA")</f>
        <v>ago-2025</v>
      </c>
      <c r="O416" s="5" t="s">
        <v>1983</v>
      </c>
      <c r="P416" s="5" t="s">
        <v>30</v>
      </c>
      <c r="Q416" s="3" t="s">
        <v>12</v>
      </c>
      <c r="R416" s="3">
        <v>1</v>
      </c>
      <c r="S416" s="4">
        <f>IF(LANÇAMENTO[[#This Row],[DATA PEDIDO]]="","",LANÇAMENTO[[#This Row],[DATA PEDIDO]]+LANÇAMENTO[[#This Row],[PRAZO]])</f>
        <v>45888</v>
      </c>
      <c r="T416" s="8" t="str">
        <f>IF(LANÇAMENTO[[#This Row],[OBRA COM MATERIAL]]="OK","ENTREGUE",IF(LANÇAMENTO[[#This Row],[PRAZO]]="","",LANÇAMENTO[[#This Row],[PREVISÃO ENTREGA OBRA]]-$E$1))</f>
        <v>ENTREGUE</v>
      </c>
      <c r="U416" s="3" t="s">
        <v>2553</v>
      </c>
      <c r="V416" s="3"/>
    </row>
    <row r="417" spans="1:22" x14ac:dyDescent="0.25">
      <c r="A417" s="4">
        <v>45887</v>
      </c>
      <c r="B417" s="2" t="s">
        <v>1729</v>
      </c>
      <c r="C417" s="123" t="s">
        <v>551</v>
      </c>
      <c r="D417" s="2" t="s">
        <v>104</v>
      </c>
      <c r="E417" s="2" t="s">
        <v>2188</v>
      </c>
      <c r="F417" s="3">
        <v>5</v>
      </c>
      <c r="G417" s="3" t="s">
        <v>65</v>
      </c>
      <c r="H417" s="5" t="s">
        <v>2344</v>
      </c>
      <c r="I417" s="136" t="s">
        <v>151</v>
      </c>
      <c r="J417" s="2" t="s">
        <v>2188</v>
      </c>
      <c r="K417" s="6">
        <v>6.5</v>
      </c>
      <c r="L417" s="6">
        <f>LANÇAMENTO[[#This Row],[VALOR UNITARIO]]*LANÇAMENTO[[#This Row],[QTDADE]]</f>
        <v>32.5</v>
      </c>
      <c r="M417" s="4">
        <v>45887</v>
      </c>
      <c r="N417" s="33" t="str">
        <f>TEXT(LANÇAMENTO[[#This Row],[DATA PEDIDO]],"MMM")&amp;"-"&amp;TEXT(M417,"AAAA")</f>
        <v>ago-2025</v>
      </c>
      <c r="O417" s="5" t="s">
        <v>1983</v>
      </c>
      <c r="P417" s="5" t="s">
        <v>30</v>
      </c>
      <c r="Q417" s="3" t="s">
        <v>12</v>
      </c>
      <c r="R417" s="3">
        <v>1</v>
      </c>
      <c r="S417" s="4">
        <f>IF(LANÇAMENTO[[#This Row],[DATA PEDIDO]]="","",LANÇAMENTO[[#This Row],[DATA PEDIDO]]+LANÇAMENTO[[#This Row],[PRAZO]])</f>
        <v>45888</v>
      </c>
      <c r="T417" s="8" t="str">
        <f>IF(LANÇAMENTO[[#This Row],[OBRA COM MATERIAL]]="OK","ENTREGUE",IF(LANÇAMENTO[[#This Row],[PRAZO]]="","",LANÇAMENTO[[#This Row],[PREVISÃO ENTREGA OBRA]]-$E$1))</f>
        <v>ENTREGUE</v>
      </c>
      <c r="U417" s="3" t="s">
        <v>2553</v>
      </c>
      <c r="V417" s="3"/>
    </row>
    <row r="418" spans="1:22" x14ac:dyDescent="0.25">
      <c r="A418" s="4">
        <v>45888</v>
      </c>
      <c r="B418" s="2" t="s">
        <v>1901</v>
      </c>
      <c r="C418" s="123" t="s">
        <v>1234</v>
      </c>
      <c r="D418" s="2" t="s">
        <v>104</v>
      </c>
      <c r="E418" s="2" t="s">
        <v>2345</v>
      </c>
      <c r="F418" s="3">
        <v>1</v>
      </c>
      <c r="G418" s="3" t="s">
        <v>24</v>
      </c>
      <c r="H418" s="5" t="s">
        <v>2346</v>
      </c>
      <c r="I418" s="136" t="s">
        <v>147</v>
      </c>
      <c r="J418" s="2" t="s">
        <v>2345</v>
      </c>
      <c r="K418" s="6">
        <v>249.9</v>
      </c>
      <c r="L418" s="6">
        <f>LANÇAMENTO[[#This Row],[VALOR UNITARIO]]*LANÇAMENTO[[#This Row],[QTDADE]]</f>
        <v>249.9</v>
      </c>
      <c r="M418" s="4">
        <v>45888</v>
      </c>
      <c r="N418" s="33" t="str">
        <f>TEXT(LANÇAMENTO[[#This Row],[DATA PEDIDO]],"MMM")&amp;"-"&amp;TEXT(M418,"AAAA")</f>
        <v>ago-2025</v>
      </c>
      <c r="O418" s="5" t="s">
        <v>1715</v>
      </c>
      <c r="P418" s="5" t="s">
        <v>30</v>
      </c>
      <c r="Q418" s="3" t="s">
        <v>12</v>
      </c>
      <c r="R418" s="3">
        <v>1</v>
      </c>
      <c r="S418" s="4">
        <f>IF(LANÇAMENTO[[#This Row],[DATA PEDIDO]]="","",LANÇAMENTO[[#This Row],[DATA PEDIDO]]+LANÇAMENTO[[#This Row],[PRAZO]])</f>
        <v>45889</v>
      </c>
      <c r="T418" s="8" t="str">
        <f>IF(LANÇAMENTO[[#This Row],[OBRA COM MATERIAL]]="OK","ENTREGUE",IF(LANÇAMENTO[[#This Row],[PRAZO]]="","",LANÇAMENTO[[#This Row],[PREVISÃO ENTREGA OBRA]]-$E$1))</f>
        <v>ENTREGUE</v>
      </c>
      <c r="U418" s="3" t="s">
        <v>2553</v>
      </c>
      <c r="V418" s="3"/>
    </row>
    <row r="419" spans="1:22" x14ac:dyDescent="0.25">
      <c r="A419" s="4">
        <v>45888</v>
      </c>
      <c r="B419" s="2" t="s">
        <v>1729</v>
      </c>
      <c r="C419" s="123" t="s">
        <v>551</v>
      </c>
      <c r="D419" s="2" t="s">
        <v>17</v>
      </c>
      <c r="E419" s="2" t="s">
        <v>2347</v>
      </c>
      <c r="F419" s="3">
        <v>50</v>
      </c>
      <c r="G419" s="3" t="s">
        <v>65</v>
      </c>
      <c r="H419" s="5" t="s">
        <v>2354</v>
      </c>
      <c r="I419" s="136" t="s">
        <v>260</v>
      </c>
      <c r="J419" s="2" t="s">
        <v>2347</v>
      </c>
      <c r="K419" s="6">
        <v>11.2</v>
      </c>
      <c r="L419" s="6">
        <f>LANÇAMENTO[[#This Row],[VALOR UNITARIO]]*LANÇAMENTO[[#This Row],[QTDADE]]</f>
        <v>560</v>
      </c>
      <c r="M419" s="4">
        <v>45888</v>
      </c>
      <c r="N419" s="33" t="str">
        <f>TEXT(LANÇAMENTO[[#This Row],[DATA PEDIDO]],"MMM")&amp;"-"&amp;TEXT(M419,"AAAA")</f>
        <v>ago-2025</v>
      </c>
      <c r="O419" s="5" t="s">
        <v>2068</v>
      </c>
      <c r="P419" s="5" t="s">
        <v>30</v>
      </c>
      <c r="Q419" s="3" t="s">
        <v>12</v>
      </c>
      <c r="R419" s="3">
        <v>0</v>
      </c>
      <c r="S419" s="4">
        <f>IF(LANÇAMENTO[[#This Row],[DATA PEDIDO]]="","",LANÇAMENTO[[#This Row],[DATA PEDIDO]]+LANÇAMENTO[[#This Row],[PRAZO]])</f>
        <v>45888</v>
      </c>
      <c r="T419" s="8" t="str">
        <f>IF(LANÇAMENTO[[#This Row],[OBRA COM MATERIAL]]="OK","ENTREGUE",IF(LANÇAMENTO[[#This Row],[PRAZO]]="","",LANÇAMENTO[[#This Row],[PREVISÃO ENTREGA OBRA]]-$E$1))</f>
        <v>ENTREGUE</v>
      </c>
      <c r="U419" s="3" t="s">
        <v>2553</v>
      </c>
      <c r="V419" s="3"/>
    </row>
    <row r="420" spans="1:22" x14ac:dyDescent="0.25">
      <c r="A420" s="4">
        <v>45888</v>
      </c>
      <c r="B420" s="2" t="s">
        <v>1729</v>
      </c>
      <c r="C420" s="123" t="s">
        <v>551</v>
      </c>
      <c r="D420" s="2" t="s">
        <v>17</v>
      </c>
      <c r="E420" s="2" t="s">
        <v>2348</v>
      </c>
      <c r="F420" s="3">
        <v>50</v>
      </c>
      <c r="G420" s="3" t="s">
        <v>65</v>
      </c>
      <c r="H420" s="5" t="s">
        <v>2354</v>
      </c>
      <c r="I420" s="136" t="s">
        <v>260</v>
      </c>
      <c r="J420" s="2" t="s">
        <v>2348</v>
      </c>
      <c r="K420" s="6">
        <v>8.9</v>
      </c>
      <c r="L420" s="6">
        <f>LANÇAMENTO[[#This Row],[VALOR UNITARIO]]*LANÇAMENTO[[#This Row],[QTDADE]]</f>
        <v>445</v>
      </c>
      <c r="M420" s="4">
        <v>45888</v>
      </c>
      <c r="N420" s="33" t="str">
        <f>TEXT(LANÇAMENTO[[#This Row],[DATA PEDIDO]],"MMM")&amp;"-"&amp;TEXT(M420,"AAAA")</f>
        <v>ago-2025</v>
      </c>
      <c r="O420" s="5" t="s">
        <v>2068</v>
      </c>
      <c r="P420" s="5" t="s">
        <v>30</v>
      </c>
      <c r="Q420" s="3" t="s">
        <v>12</v>
      </c>
      <c r="R420" s="3">
        <v>0</v>
      </c>
      <c r="S420" s="4">
        <f>IF(LANÇAMENTO[[#This Row],[DATA PEDIDO]]="","",LANÇAMENTO[[#This Row],[DATA PEDIDO]]+LANÇAMENTO[[#This Row],[PRAZO]])</f>
        <v>45888</v>
      </c>
      <c r="T420" s="8" t="str">
        <f>IF(LANÇAMENTO[[#This Row],[OBRA COM MATERIAL]]="OK","ENTREGUE",IF(LANÇAMENTO[[#This Row],[PRAZO]]="","",LANÇAMENTO[[#This Row],[PREVISÃO ENTREGA OBRA]]-$E$1))</f>
        <v>ENTREGUE</v>
      </c>
      <c r="U420" s="3" t="s">
        <v>2553</v>
      </c>
      <c r="V420" s="3"/>
    </row>
    <row r="421" spans="1:22" x14ac:dyDescent="0.25">
      <c r="A421" s="4">
        <v>45888</v>
      </c>
      <c r="B421" s="2" t="s">
        <v>1729</v>
      </c>
      <c r="C421" s="123" t="s">
        <v>551</v>
      </c>
      <c r="D421" s="2" t="s">
        <v>17</v>
      </c>
      <c r="E421" s="2" t="s">
        <v>2349</v>
      </c>
      <c r="F421" s="3">
        <v>1</v>
      </c>
      <c r="G421" s="3" t="s">
        <v>65</v>
      </c>
      <c r="H421" s="5" t="s">
        <v>2354</v>
      </c>
      <c r="I421" s="136" t="s">
        <v>260</v>
      </c>
      <c r="J421" s="2" t="s">
        <v>2349</v>
      </c>
      <c r="K421" s="6">
        <v>130</v>
      </c>
      <c r="L421" s="6">
        <f>LANÇAMENTO[[#This Row],[VALOR UNITARIO]]*LANÇAMENTO[[#This Row],[QTDADE]]</f>
        <v>130</v>
      </c>
      <c r="M421" s="4">
        <v>45888</v>
      </c>
      <c r="N421" s="33" t="str">
        <f>TEXT(LANÇAMENTO[[#This Row],[DATA PEDIDO]],"MMM")&amp;"-"&amp;TEXT(M421,"AAAA")</f>
        <v>ago-2025</v>
      </c>
      <c r="O421" s="5" t="s">
        <v>2068</v>
      </c>
      <c r="P421" s="5" t="s">
        <v>30</v>
      </c>
      <c r="Q421" s="3" t="s">
        <v>12</v>
      </c>
      <c r="R421" s="3">
        <v>0</v>
      </c>
      <c r="S421" s="4">
        <f>IF(LANÇAMENTO[[#This Row],[DATA PEDIDO]]="","",LANÇAMENTO[[#This Row],[DATA PEDIDO]]+LANÇAMENTO[[#This Row],[PRAZO]])</f>
        <v>45888</v>
      </c>
      <c r="T421" s="8" t="str">
        <f>IF(LANÇAMENTO[[#This Row],[OBRA COM MATERIAL]]="OK","ENTREGUE",IF(LANÇAMENTO[[#This Row],[PRAZO]]="","",LANÇAMENTO[[#This Row],[PREVISÃO ENTREGA OBRA]]-$E$1))</f>
        <v>ENTREGUE</v>
      </c>
      <c r="U421" s="3" t="s">
        <v>2553</v>
      </c>
      <c r="V421" s="3"/>
    </row>
    <row r="422" spans="1:22" x14ac:dyDescent="0.25">
      <c r="A422" s="4">
        <v>45888</v>
      </c>
      <c r="B422" s="2" t="s">
        <v>1729</v>
      </c>
      <c r="C422" s="123" t="s">
        <v>551</v>
      </c>
      <c r="D422" s="2" t="s">
        <v>17</v>
      </c>
      <c r="E422" s="2" t="s">
        <v>2350</v>
      </c>
      <c r="F422" s="3">
        <v>2</v>
      </c>
      <c r="G422" s="3" t="s">
        <v>65</v>
      </c>
      <c r="H422" s="5" t="s">
        <v>2354</v>
      </c>
      <c r="I422" s="136" t="s">
        <v>260</v>
      </c>
      <c r="J422" s="2" t="s">
        <v>2350</v>
      </c>
      <c r="K422" s="6">
        <v>29.8</v>
      </c>
      <c r="L422" s="6">
        <f>LANÇAMENTO[[#This Row],[VALOR UNITARIO]]*LANÇAMENTO[[#This Row],[QTDADE]]</f>
        <v>59.6</v>
      </c>
      <c r="M422" s="4">
        <v>45888</v>
      </c>
      <c r="N422" s="33" t="str">
        <f>TEXT(LANÇAMENTO[[#This Row],[DATA PEDIDO]],"MMM")&amp;"-"&amp;TEXT(M422,"AAAA")</f>
        <v>ago-2025</v>
      </c>
      <c r="O422" s="5" t="s">
        <v>2068</v>
      </c>
      <c r="P422" s="5" t="s">
        <v>30</v>
      </c>
      <c r="Q422" s="3" t="s">
        <v>12</v>
      </c>
      <c r="R422" s="3">
        <v>0</v>
      </c>
      <c r="S422" s="4">
        <f>IF(LANÇAMENTO[[#This Row],[DATA PEDIDO]]="","",LANÇAMENTO[[#This Row],[DATA PEDIDO]]+LANÇAMENTO[[#This Row],[PRAZO]])</f>
        <v>45888</v>
      </c>
      <c r="T422" s="8" t="str">
        <f>IF(LANÇAMENTO[[#This Row],[OBRA COM MATERIAL]]="OK","ENTREGUE",IF(LANÇAMENTO[[#This Row],[PRAZO]]="","",LANÇAMENTO[[#This Row],[PREVISÃO ENTREGA OBRA]]-$E$1))</f>
        <v>ENTREGUE</v>
      </c>
      <c r="U422" s="3" t="s">
        <v>2553</v>
      </c>
      <c r="V422" s="3"/>
    </row>
    <row r="423" spans="1:22" x14ac:dyDescent="0.25">
      <c r="A423" s="4">
        <v>45888</v>
      </c>
      <c r="B423" s="2" t="s">
        <v>1729</v>
      </c>
      <c r="C423" s="123" t="s">
        <v>551</v>
      </c>
      <c r="D423" s="2" t="s">
        <v>17</v>
      </c>
      <c r="E423" s="2" t="s">
        <v>2351</v>
      </c>
      <c r="F423" s="3">
        <v>1</v>
      </c>
      <c r="G423" s="3" t="s">
        <v>65</v>
      </c>
      <c r="H423" s="5" t="s">
        <v>2354</v>
      </c>
      <c r="I423" s="136" t="s">
        <v>260</v>
      </c>
      <c r="J423" s="2" t="s">
        <v>2351</v>
      </c>
      <c r="K423" s="6">
        <v>258</v>
      </c>
      <c r="L423" s="6">
        <f>LANÇAMENTO[[#This Row],[VALOR UNITARIO]]*LANÇAMENTO[[#This Row],[QTDADE]]</f>
        <v>258</v>
      </c>
      <c r="M423" s="4">
        <v>45888</v>
      </c>
      <c r="N423" s="33" t="str">
        <f>TEXT(LANÇAMENTO[[#This Row],[DATA PEDIDO]],"MMM")&amp;"-"&amp;TEXT(M423,"AAAA")</f>
        <v>ago-2025</v>
      </c>
      <c r="O423" s="5" t="s">
        <v>2068</v>
      </c>
      <c r="P423" s="5" t="s">
        <v>30</v>
      </c>
      <c r="Q423" s="3" t="s">
        <v>12</v>
      </c>
      <c r="R423" s="3">
        <v>0</v>
      </c>
      <c r="S423" s="4">
        <f>IF(LANÇAMENTO[[#This Row],[DATA PEDIDO]]="","",LANÇAMENTO[[#This Row],[DATA PEDIDO]]+LANÇAMENTO[[#This Row],[PRAZO]])</f>
        <v>45888</v>
      </c>
      <c r="T423" s="8" t="str">
        <f>IF(LANÇAMENTO[[#This Row],[OBRA COM MATERIAL]]="OK","ENTREGUE",IF(LANÇAMENTO[[#This Row],[PRAZO]]="","",LANÇAMENTO[[#This Row],[PREVISÃO ENTREGA OBRA]]-$E$1))</f>
        <v>ENTREGUE</v>
      </c>
      <c r="U423" s="3" t="s">
        <v>2553</v>
      </c>
      <c r="V423" s="3"/>
    </row>
    <row r="424" spans="1:22" x14ac:dyDescent="0.25">
      <c r="A424" s="4">
        <v>45888</v>
      </c>
      <c r="B424" s="2" t="s">
        <v>1729</v>
      </c>
      <c r="C424" s="123" t="s">
        <v>551</v>
      </c>
      <c r="D424" s="2" t="s">
        <v>17</v>
      </c>
      <c r="E424" s="2" t="s">
        <v>2352</v>
      </c>
      <c r="F424" s="3">
        <v>1</v>
      </c>
      <c r="G424" s="3" t="s">
        <v>65</v>
      </c>
      <c r="H424" s="5" t="s">
        <v>2354</v>
      </c>
      <c r="I424" s="136" t="s">
        <v>260</v>
      </c>
      <c r="J424" s="2" t="s">
        <v>2352</v>
      </c>
      <c r="K424" s="6">
        <v>3.9</v>
      </c>
      <c r="L424" s="6">
        <f>LANÇAMENTO[[#This Row],[VALOR UNITARIO]]*LANÇAMENTO[[#This Row],[QTDADE]]</f>
        <v>3.9</v>
      </c>
      <c r="M424" s="4">
        <v>45888</v>
      </c>
      <c r="N424" s="33" t="str">
        <f>TEXT(LANÇAMENTO[[#This Row],[DATA PEDIDO]],"MMM")&amp;"-"&amp;TEXT(M424,"AAAA")</f>
        <v>ago-2025</v>
      </c>
      <c r="O424" s="5" t="s">
        <v>2068</v>
      </c>
      <c r="P424" s="5" t="s">
        <v>30</v>
      </c>
      <c r="Q424" s="3" t="s">
        <v>12</v>
      </c>
      <c r="R424" s="3">
        <v>0</v>
      </c>
      <c r="S424" s="4">
        <f>IF(LANÇAMENTO[[#This Row],[DATA PEDIDO]]="","",LANÇAMENTO[[#This Row],[DATA PEDIDO]]+LANÇAMENTO[[#This Row],[PRAZO]])</f>
        <v>45888</v>
      </c>
      <c r="T424" s="8" t="str">
        <f>IF(LANÇAMENTO[[#This Row],[OBRA COM MATERIAL]]="OK","ENTREGUE",IF(LANÇAMENTO[[#This Row],[PRAZO]]="","",LANÇAMENTO[[#This Row],[PREVISÃO ENTREGA OBRA]]-$E$1))</f>
        <v>ENTREGUE</v>
      </c>
      <c r="U424" s="3" t="s">
        <v>2553</v>
      </c>
      <c r="V424" s="3"/>
    </row>
    <row r="425" spans="1:22" x14ac:dyDescent="0.25">
      <c r="A425" s="4">
        <v>45888</v>
      </c>
      <c r="B425" s="2" t="s">
        <v>1729</v>
      </c>
      <c r="C425" s="123" t="s">
        <v>551</v>
      </c>
      <c r="D425" s="2" t="s">
        <v>17</v>
      </c>
      <c r="E425" s="2" t="s">
        <v>2353</v>
      </c>
      <c r="F425" s="3">
        <v>1</v>
      </c>
      <c r="G425" s="3" t="s">
        <v>65</v>
      </c>
      <c r="H425" s="5" t="s">
        <v>2354</v>
      </c>
      <c r="I425" s="136" t="s">
        <v>260</v>
      </c>
      <c r="J425" s="2" t="s">
        <v>2353</v>
      </c>
      <c r="K425" s="6">
        <v>2.2000000000000002</v>
      </c>
      <c r="L425" s="6">
        <f>LANÇAMENTO[[#This Row],[VALOR UNITARIO]]*LANÇAMENTO[[#This Row],[QTDADE]]</f>
        <v>2.2000000000000002</v>
      </c>
      <c r="M425" s="4">
        <v>45888</v>
      </c>
      <c r="N425" s="33" t="str">
        <f>TEXT(LANÇAMENTO[[#This Row],[DATA PEDIDO]],"MMM")&amp;"-"&amp;TEXT(M425,"AAAA")</f>
        <v>ago-2025</v>
      </c>
      <c r="O425" s="5" t="s">
        <v>2068</v>
      </c>
      <c r="P425" s="5" t="s">
        <v>30</v>
      </c>
      <c r="Q425" s="3" t="s">
        <v>12</v>
      </c>
      <c r="R425" s="3">
        <v>0</v>
      </c>
      <c r="S425" s="4">
        <f>IF(LANÇAMENTO[[#This Row],[DATA PEDIDO]]="","",LANÇAMENTO[[#This Row],[DATA PEDIDO]]+LANÇAMENTO[[#This Row],[PRAZO]])</f>
        <v>45888</v>
      </c>
      <c r="T425" s="8" t="str">
        <f>IF(LANÇAMENTO[[#This Row],[OBRA COM MATERIAL]]="OK","ENTREGUE",IF(LANÇAMENTO[[#This Row],[PRAZO]]="","",LANÇAMENTO[[#This Row],[PREVISÃO ENTREGA OBRA]]-$E$1))</f>
        <v>ENTREGUE</v>
      </c>
      <c r="U425" s="3" t="s">
        <v>2553</v>
      </c>
      <c r="V425" s="3"/>
    </row>
    <row r="426" spans="1:22" x14ac:dyDescent="0.25">
      <c r="A426" s="4">
        <v>45888</v>
      </c>
      <c r="B426" s="2" t="s">
        <v>1741</v>
      </c>
      <c r="C426" s="123" t="s">
        <v>1234</v>
      </c>
      <c r="D426" s="2" t="s">
        <v>27</v>
      </c>
      <c r="E426" s="2" t="s">
        <v>2355</v>
      </c>
      <c r="F426" s="3">
        <v>1</v>
      </c>
      <c r="G426" s="3" t="s">
        <v>65</v>
      </c>
      <c r="H426" s="5" t="s">
        <v>2356</v>
      </c>
      <c r="I426" s="136" t="s">
        <v>2362</v>
      </c>
      <c r="J426" s="2" t="s">
        <v>2355</v>
      </c>
      <c r="K426" s="6">
        <v>950</v>
      </c>
      <c r="L426" s="6">
        <f>LANÇAMENTO[[#This Row],[VALOR UNITARIO]]*LANÇAMENTO[[#This Row],[QTDADE]]</f>
        <v>950</v>
      </c>
      <c r="M426" s="4">
        <v>45888</v>
      </c>
      <c r="N426" s="33" t="str">
        <f>TEXT(LANÇAMENTO[[#This Row],[DATA PEDIDO]],"MMM")&amp;"-"&amp;TEXT(M426,"AAAA")</f>
        <v>ago-2025</v>
      </c>
      <c r="O426" s="5" t="s">
        <v>1778</v>
      </c>
      <c r="P426" s="5" t="s">
        <v>30</v>
      </c>
      <c r="Q426" s="3" t="s">
        <v>12</v>
      </c>
      <c r="R426" s="3">
        <v>0</v>
      </c>
      <c r="S426" s="4">
        <f>IF(LANÇAMENTO[[#This Row],[DATA PEDIDO]]="","",LANÇAMENTO[[#This Row],[DATA PEDIDO]]+LANÇAMENTO[[#This Row],[PRAZO]])</f>
        <v>45888</v>
      </c>
      <c r="T426" s="8" t="str">
        <f>IF(LANÇAMENTO[[#This Row],[OBRA COM MATERIAL]]="OK","ENTREGUE",IF(LANÇAMENTO[[#This Row],[PRAZO]]="","",LANÇAMENTO[[#This Row],[PREVISÃO ENTREGA OBRA]]-$E$1))</f>
        <v>ENTREGUE</v>
      </c>
      <c r="U426" s="3" t="s">
        <v>2553</v>
      </c>
      <c r="V426" s="3"/>
    </row>
    <row r="427" spans="1:22" x14ac:dyDescent="0.25">
      <c r="A427" s="4">
        <v>45888</v>
      </c>
      <c r="B427" s="2" t="s">
        <v>1874</v>
      </c>
      <c r="C427" s="123" t="s">
        <v>1234</v>
      </c>
      <c r="D427" s="2" t="s">
        <v>27</v>
      </c>
      <c r="E427" s="2" t="s">
        <v>2357</v>
      </c>
      <c r="F427" s="3">
        <v>5</v>
      </c>
      <c r="G427" s="3" t="s">
        <v>111</v>
      </c>
      <c r="H427" s="5" t="s">
        <v>2361</v>
      </c>
      <c r="I427" s="136" t="s">
        <v>1535</v>
      </c>
      <c r="J427" s="2" t="s">
        <v>2357</v>
      </c>
      <c r="K427" s="6">
        <v>25</v>
      </c>
      <c r="L427" s="6">
        <f>LANÇAMENTO[[#This Row],[VALOR UNITARIO]]*LANÇAMENTO[[#This Row],[QTDADE]]</f>
        <v>125</v>
      </c>
      <c r="M427" s="4">
        <v>45888</v>
      </c>
      <c r="N427" s="33" t="str">
        <f>TEXT(LANÇAMENTO[[#This Row],[DATA PEDIDO]],"MMM")&amp;"-"&amp;TEXT(M427,"AAAA")</f>
        <v>ago-2025</v>
      </c>
      <c r="O427" s="5" t="s">
        <v>1715</v>
      </c>
      <c r="P427" s="5" t="s">
        <v>30</v>
      </c>
      <c r="Q427" s="3" t="s">
        <v>12</v>
      </c>
      <c r="R427" s="3">
        <v>0</v>
      </c>
      <c r="S427" s="4">
        <f>IF(LANÇAMENTO[[#This Row],[DATA PEDIDO]]="","",LANÇAMENTO[[#This Row],[DATA PEDIDO]]+LANÇAMENTO[[#This Row],[PRAZO]])</f>
        <v>45888</v>
      </c>
      <c r="T427" s="8" t="str">
        <f>IF(LANÇAMENTO[[#This Row],[OBRA COM MATERIAL]]="OK","ENTREGUE",IF(LANÇAMENTO[[#This Row],[PRAZO]]="","",LANÇAMENTO[[#This Row],[PREVISÃO ENTREGA OBRA]]-$E$1))</f>
        <v>ENTREGUE</v>
      </c>
      <c r="U427" s="3" t="s">
        <v>2553</v>
      </c>
      <c r="V427" s="3"/>
    </row>
    <row r="428" spans="1:22" x14ac:dyDescent="0.25">
      <c r="A428" s="4">
        <v>45888</v>
      </c>
      <c r="B428" s="2" t="s">
        <v>1874</v>
      </c>
      <c r="C428" s="123" t="s">
        <v>1234</v>
      </c>
      <c r="D428" s="2" t="s">
        <v>27</v>
      </c>
      <c r="E428" s="2" t="s">
        <v>2270</v>
      </c>
      <c r="F428" s="3">
        <v>2</v>
      </c>
      <c r="G428" s="3" t="s">
        <v>65</v>
      </c>
      <c r="H428" s="5" t="s">
        <v>2361</v>
      </c>
      <c r="I428" s="136" t="s">
        <v>1535</v>
      </c>
      <c r="J428" s="2" t="s">
        <v>2270</v>
      </c>
      <c r="K428" s="6">
        <v>0</v>
      </c>
      <c r="L428" s="6">
        <f>LANÇAMENTO[[#This Row],[VALOR UNITARIO]]*LANÇAMENTO[[#This Row],[QTDADE]]</f>
        <v>0</v>
      </c>
      <c r="M428" s="4">
        <v>45888</v>
      </c>
      <c r="N428" s="33" t="str">
        <f>TEXT(LANÇAMENTO[[#This Row],[DATA PEDIDO]],"MMM")&amp;"-"&amp;TEXT(M428,"AAAA")</f>
        <v>ago-2025</v>
      </c>
      <c r="O428" s="5" t="s">
        <v>1715</v>
      </c>
      <c r="P428" s="5" t="s">
        <v>30</v>
      </c>
      <c r="Q428" s="3" t="s">
        <v>12</v>
      </c>
      <c r="R428" s="3">
        <v>0</v>
      </c>
      <c r="S428" s="4">
        <f>IF(LANÇAMENTO[[#This Row],[DATA PEDIDO]]="","",LANÇAMENTO[[#This Row],[DATA PEDIDO]]+LANÇAMENTO[[#This Row],[PRAZO]])</f>
        <v>45888</v>
      </c>
      <c r="T428" s="8" t="str">
        <f>IF(LANÇAMENTO[[#This Row],[OBRA COM MATERIAL]]="OK","ENTREGUE",IF(LANÇAMENTO[[#This Row],[PRAZO]]="","",LANÇAMENTO[[#This Row],[PREVISÃO ENTREGA OBRA]]-$E$1))</f>
        <v>ENTREGUE</v>
      </c>
      <c r="U428" s="3" t="s">
        <v>2553</v>
      </c>
      <c r="V428" s="3"/>
    </row>
    <row r="429" spans="1:22" x14ac:dyDescent="0.25">
      <c r="A429" s="4">
        <v>45888</v>
      </c>
      <c r="B429" s="2" t="s">
        <v>1874</v>
      </c>
      <c r="C429" s="123" t="s">
        <v>1234</v>
      </c>
      <c r="D429" s="2" t="s">
        <v>27</v>
      </c>
      <c r="E429" s="2" t="s">
        <v>2358</v>
      </c>
      <c r="F429" s="3">
        <v>4</v>
      </c>
      <c r="G429" s="3" t="s">
        <v>65</v>
      </c>
      <c r="H429" s="5" t="s">
        <v>2361</v>
      </c>
      <c r="I429" s="136" t="s">
        <v>1535</v>
      </c>
      <c r="J429" s="2" t="s">
        <v>2358</v>
      </c>
      <c r="K429" s="6">
        <v>25</v>
      </c>
      <c r="L429" s="6">
        <f>LANÇAMENTO[[#This Row],[VALOR UNITARIO]]*LANÇAMENTO[[#This Row],[QTDADE]]</f>
        <v>100</v>
      </c>
      <c r="M429" s="4">
        <v>45888</v>
      </c>
      <c r="N429" s="33" t="str">
        <f>TEXT(LANÇAMENTO[[#This Row],[DATA PEDIDO]],"MMM")&amp;"-"&amp;TEXT(M429,"AAAA")</f>
        <v>ago-2025</v>
      </c>
      <c r="O429" s="5" t="s">
        <v>1715</v>
      </c>
      <c r="P429" s="5" t="s">
        <v>30</v>
      </c>
      <c r="Q429" s="3" t="s">
        <v>12</v>
      </c>
      <c r="R429" s="3">
        <v>0</v>
      </c>
      <c r="S429" s="4">
        <f>IF(LANÇAMENTO[[#This Row],[DATA PEDIDO]]="","",LANÇAMENTO[[#This Row],[DATA PEDIDO]]+LANÇAMENTO[[#This Row],[PRAZO]])</f>
        <v>45888</v>
      </c>
      <c r="T429" s="8" t="str">
        <f>IF(LANÇAMENTO[[#This Row],[OBRA COM MATERIAL]]="OK","ENTREGUE",IF(LANÇAMENTO[[#This Row],[PRAZO]]="","",LANÇAMENTO[[#This Row],[PREVISÃO ENTREGA OBRA]]-$E$1))</f>
        <v>ENTREGUE</v>
      </c>
      <c r="U429" s="3" t="s">
        <v>2553</v>
      </c>
      <c r="V429" s="3"/>
    </row>
    <row r="430" spans="1:22" x14ac:dyDescent="0.25">
      <c r="A430" s="4">
        <v>45888</v>
      </c>
      <c r="B430" s="2" t="s">
        <v>1874</v>
      </c>
      <c r="C430" s="123" t="s">
        <v>1234</v>
      </c>
      <c r="D430" s="2" t="s">
        <v>27</v>
      </c>
      <c r="E430" s="2" t="s">
        <v>2359</v>
      </c>
      <c r="F430" s="3">
        <v>4</v>
      </c>
      <c r="G430" s="3" t="s">
        <v>65</v>
      </c>
      <c r="H430" s="5" t="s">
        <v>2361</v>
      </c>
      <c r="I430" s="136" t="s">
        <v>1535</v>
      </c>
      <c r="J430" s="2" t="s">
        <v>2359</v>
      </c>
      <c r="K430" s="6">
        <v>25</v>
      </c>
      <c r="L430" s="6">
        <f>LANÇAMENTO[[#This Row],[VALOR UNITARIO]]*LANÇAMENTO[[#This Row],[QTDADE]]</f>
        <v>100</v>
      </c>
      <c r="M430" s="4">
        <v>45888</v>
      </c>
      <c r="N430" s="33" t="str">
        <f>TEXT(LANÇAMENTO[[#This Row],[DATA PEDIDO]],"MMM")&amp;"-"&amp;TEXT(M430,"AAAA")</f>
        <v>ago-2025</v>
      </c>
      <c r="O430" s="5" t="s">
        <v>1715</v>
      </c>
      <c r="P430" s="5" t="s">
        <v>30</v>
      </c>
      <c r="Q430" s="3" t="s">
        <v>12</v>
      </c>
      <c r="R430" s="3">
        <v>0</v>
      </c>
      <c r="S430" s="4">
        <f>IF(LANÇAMENTO[[#This Row],[DATA PEDIDO]]="","",LANÇAMENTO[[#This Row],[DATA PEDIDO]]+LANÇAMENTO[[#This Row],[PRAZO]])</f>
        <v>45888</v>
      </c>
      <c r="T430" s="8" t="str">
        <f>IF(LANÇAMENTO[[#This Row],[OBRA COM MATERIAL]]="OK","ENTREGUE",IF(LANÇAMENTO[[#This Row],[PRAZO]]="","",LANÇAMENTO[[#This Row],[PREVISÃO ENTREGA OBRA]]-$E$1))</f>
        <v>ENTREGUE</v>
      </c>
      <c r="U430" s="3" t="s">
        <v>2553</v>
      </c>
      <c r="V430" s="3"/>
    </row>
    <row r="431" spans="1:22" x14ac:dyDescent="0.25">
      <c r="A431" s="4">
        <v>45888</v>
      </c>
      <c r="B431" s="2" t="s">
        <v>1874</v>
      </c>
      <c r="C431" s="123" t="s">
        <v>1234</v>
      </c>
      <c r="D431" s="2" t="s">
        <v>27</v>
      </c>
      <c r="E431" s="2" t="s">
        <v>2360</v>
      </c>
      <c r="F431" s="3">
        <v>2</v>
      </c>
      <c r="G431" s="3" t="s">
        <v>65</v>
      </c>
      <c r="H431" s="5" t="s">
        <v>2361</v>
      </c>
      <c r="I431" s="136" t="s">
        <v>1535</v>
      </c>
      <c r="J431" s="2" t="s">
        <v>2360</v>
      </c>
      <c r="K431" s="6">
        <v>20</v>
      </c>
      <c r="L431" s="6">
        <f>LANÇAMENTO[[#This Row],[VALOR UNITARIO]]*LANÇAMENTO[[#This Row],[QTDADE]]</f>
        <v>40</v>
      </c>
      <c r="M431" s="4">
        <v>45888</v>
      </c>
      <c r="N431" s="33" t="str">
        <f>TEXT(LANÇAMENTO[[#This Row],[DATA PEDIDO]],"MMM")&amp;"-"&amp;TEXT(M431,"AAAA")</f>
        <v>ago-2025</v>
      </c>
      <c r="O431" s="5" t="s">
        <v>1715</v>
      </c>
      <c r="P431" s="5" t="s">
        <v>30</v>
      </c>
      <c r="Q431" s="3" t="s">
        <v>12</v>
      </c>
      <c r="R431" s="3">
        <v>0</v>
      </c>
      <c r="S431" s="4">
        <f>IF(LANÇAMENTO[[#This Row],[DATA PEDIDO]]="","",LANÇAMENTO[[#This Row],[DATA PEDIDO]]+LANÇAMENTO[[#This Row],[PRAZO]])</f>
        <v>45888</v>
      </c>
      <c r="T431" s="8" t="str">
        <f>IF(LANÇAMENTO[[#This Row],[OBRA COM MATERIAL]]="OK","ENTREGUE",IF(LANÇAMENTO[[#This Row],[PRAZO]]="","",LANÇAMENTO[[#This Row],[PREVISÃO ENTREGA OBRA]]-$E$1))</f>
        <v>ENTREGUE</v>
      </c>
      <c r="U431" s="3" t="s">
        <v>2553</v>
      </c>
      <c r="V431" s="3"/>
    </row>
    <row r="432" spans="1:22" x14ac:dyDescent="0.25">
      <c r="A432" s="4">
        <v>45888</v>
      </c>
      <c r="B432" s="2" t="s">
        <v>1874</v>
      </c>
      <c r="C432" s="123" t="s">
        <v>1234</v>
      </c>
      <c r="D432" s="2" t="s">
        <v>27</v>
      </c>
      <c r="E432" s="2" t="s">
        <v>2369</v>
      </c>
      <c r="F432" s="3">
        <v>1</v>
      </c>
      <c r="G432" s="3" t="s">
        <v>65</v>
      </c>
      <c r="H432" s="5" t="s">
        <v>2361</v>
      </c>
      <c r="I432" s="136" t="s">
        <v>1535</v>
      </c>
      <c r="J432" s="2" t="s">
        <v>2369</v>
      </c>
      <c r="K432" s="6">
        <v>100</v>
      </c>
      <c r="L432" s="6">
        <f>LANÇAMENTO[[#This Row],[VALOR UNITARIO]]*LANÇAMENTO[[#This Row],[QTDADE]]</f>
        <v>100</v>
      </c>
      <c r="M432" s="4">
        <v>45888</v>
      </c>
      <c r="N432" s="33" t="str">
        <f>TEXT(LANÇAMENTO[[#This Row],[DATA PEDIDO]],"MMM")&amp;"-"&amp;TEXT(M432,"AAAA")</f>
        <v>ago-2025</v>
      </c>
      <c r="O432" s="5" t="s">
        <v>1715</v>
      </c>
      <c r="P432" s="5" t="s">
        <v>30</v>
      </c>
      <c r="Q432" s="3" t="s">
        <v>12</v>
      </c>
      <c r="R432" s="3">
        <v>0</v>
      </c>
      <c r="S432" s="4">
        <f>IF(LANÇAMENTO[[#This Row],[DATA PEDIDO]]="","",LANÇAMENTO[[#This Row],[DATA PEDIDO]]+LANÇAMENTO[[#This Row],[PRAZO]])</f>
        <v>45888</v>
      </c>
      <c r="T432" s="8" t="str">
        <f>IF(LANÇAMENTO[[#This Row],[OBRA COM MATERIAL]]="OK","ENTREGUE",IF(LANÇAMENTO[[#This Row],[PRAZO]]="","",LANÇAMENTO[[#This Row],[PREVISÃO ENTREGA OBRA]]-$E$1))</f>
        <v>ENTREGUE</v>
      </c>
      <c r="U432" s="3" t="s">
        <v>2553</v>
      </c>
      <c r="V432" s="3"/>
    </row>
    <row r="433" spans="1:22" x14ac:dyDescent="0.25">
      <c r="A433" s="4">
        <v>45888</v>
      </c>
      <c r="B433" s="2" t="s">
        <v>1780</v>
      </c>
      <c r="C433" s="123" t="s">
        <v>1234</v>
      </c>
      <c r="D433" s="2" t="s">
        <v>27</v>
      </c>
      <c r="E433" s="2" t="s">
        <v>2366</v>
      </c>
      <c r="F433" s="3">
        <v>10</v>
      </c>
      <c r="G433" s="3" t="s">
        <v>65</v>
      </c>
      <c r="H433" s="5" t="s">
        <v>2367</v>
      </c>
      <c r="I433" s="136" t="s">
        <v>2285</v>
      </c>
      <c r="J433" s="2" t="s">
        <v>2366</v>
      </c>
      <c r="K433" s="6">
        <v>12.5</v>
      </c>
      <c r="L433" s="6">
        <f>LANÇAMENTO[[#This Row],[VALOR UNITARIO]]*LANÇAMENTO[[#This Row],[QTDADE]]</f>
        <v>125</v>
      </c>
      <c r="M433" s="4">
        <v>45888</v>
      </c>
      <c r="N433" s="33" t="str">
        <f>TEXT(LANÇAMENTO[[#This Row],[DATA PEDIDO]],"MMM")&amp;"-"&amp;TEXT(M433,"AAAA")</f>
        <v>ago-2025</v>
      </c>
      <c r="O433" s="5" t="s">
        <v>2287</v>
      </c>
      <c r="P433" s="5" t="s">
        <v>30</v>
      </c>
      <c r="Q433" s="3" t="s">
        <v>12</v>
      </c>
      <c r="R433" s="3">
        <v>0</v>
      </c>
      <c r="S433" s="4">
        <f>IF(LANÇAMENTO[[#This Row],[DATA PEDIDO]]="","",LANÇAMENTO[[#This Row],[DATA PEDIDO]]+LANÇAMENTO[[#This Row],[PRAZO]])</f>
        <v>45888</v>
      </c>
      <c r="T433" s="8" t="str">
        <f>IF(LANÇAMENTO[[#This Row],[OBRA COM MATERIAL]]="OK","ENTREGUE",IF(LANÇAMENTO[[#This Row],[PRAZO]]="","",LANÇAMENTO[[#This Row],[PREVISÃO ENTREGA OBRA]]-$E$1))</f>
        <v>ENTREGUE</v>
      </c>
      <c r="U433" s="3" t="s">
        <v>2553</v>
      </c>
      <c r="V433" s="3"/>
    </row>
    <row r="434" spans="1:22" x14ac:dyDescent="0.25">
      <c r="A434" s="4">
        <v>45888</v>
      </c>
      <c r="B434" s="2" t="s">
        <v>1828</v>
      </c>
      <c r="C434" s="123" t="s">
        <v>1234</v>
      </c>
      <c r="D434" s="2" t="s">
        <v>27</v>
      </c>
      <c r="E434" s="2" t="s">
        <v>1690</v>
      </c>
      <c r="F434" s="3">
        <v>1</v>
      </c>
      <c r="G434" s="3" t="s">
        <v>65</v>
      </c>
      <c r="H434" s="5" t="s">
        <v>2368</v>
      </c>
      <c r="I434" s="136" t="s">
        <v>1033</v>
      </c>
      <c r="J434" s="2" t="s">
        <v>1690</v>
      </c>
      <c r="K434" s="6">
        <v>440</v>
      </c>
      <c r="L434" s="6">
        <f>LANÇAMENTO[[#This Row],[VALOR UNITARIO]]*LANÇAMENTO[[#This Row],[QTDADE]]</f>
        <v>440</v>
      </c>
      <c r="M434" s="4">
        <v>45888</v>
      </c>
      <c r="N434" s="33" t="str">
        <f>TEXT(LANÇAMENTO[[#This Row],[DATA PEDIDO]],"MMM")&amp;"-"&amp;TEXT(M434,"AAAA")</f>
        <v>ago-2025</v>
      </c>
      <c r="O434" s="5" t="s">
        <v>1823</v>
      </c>
      <c r="P434" s="5" t="s">
        <v>30</v>
      </c>
      <c r="Q434" s="3" t="s">
        <v>12</v>
      </c>
      <c r="R434" s="3">
        <v>0</v>
      </c>
      <c r="S434" s="4">
        <f>IF(LANÇAMENTO[[#This Row],[DATA PEDIDO]]="","",LANÇAMENTO[[#This Row],[DATA PEDIDO]]+LANÇAMENTO[[#This Row],[PRAZO]])</f>
        <v>45888</v>
      </c>
      <c r="T434" s="8" t="str">
        <f>IF(LANÇAMENTO[[#This Row],[OBRA COM MATERIAL]]="OK","ENTREGUE",IF(LANÇAMENTO[[#This Row],[PRAZO]]="","",LANÇAMENTO[[#This Row],[PREVISÃO ENTREGA OBRA]]-$E$1))</f>
        <v>ENTREGUE</v>
      </c>
      <c r="U434" s="3" t="s">
        <v>2553</v>
      </c>
      <c r="V434" s="3"/>
    </row>
    <row r="435" spans="1:22" x14ac:dyDescent="0.25">
      <c r="A435" s="4">
        <v>45888</v>
      </c>
      <c r="B435" s="2" t="s">
        <v>2372</v>
      </c>
      <c r="C435" s="123" t="s">
        <v>549</v>
      </c>
      <c r="D435" s="2" t="s">
        <v>27</v>
      </c>
      <c r="E435" s="2" t="s">
        <v>2370</v>
      </c>
      <c r="F435" s="3">
        <v>1</v>
      </c>
      <c r="G435" s="3" t="s">
        <v>65</v>
      </c>
      <c r="H435" s="5" t="s">
        <v>2371</v>
      </c>
      <c r="I435" s="136" t="s">
        <v>2362</v>
      </c>
      <c r="J435" s="2" t="s">
        <v>2370</v>
      </c>
      <c r="K435" s="6">
        <v>100</v>
      </c>
      <c r="L435" s="6">
        <f>LANÇAMENTO[[#This Row],[VALOR UNITARIO]]*LANÇAMENTO[[#This Row],[QTDADE]]</f>
        <v>100</v>
      </c>
      <c r="M435" s="4">
        <v>45888</v>
      </c>
      <c r="N435" s="33" t="str">
        <f>TEXT(LANÇAMENTO[[#This Row],[DATA PEDIDO]],"MMM")&amp;"-"&amp;TEXT(M435,"AAAA")</f>
        <v>ago-2025</v>
      </c>
      <c r="O435" s="5" t="s">
        <v>2213</v>
      </c>
      <c r="P435" s="5" t="s">
        <v>30</v>
      </c>
      <c r="Q435" s="3" t="s">
        <v>12</v>
      </c>
      <c r="R435" s="3">
        <v>0</v>
      </c>
      <c r="S435" s="4">
        <f>IF(LANÇAMENTO[[#This Row],[DATA PEDIDO]]="","",LANÇAMENTO[[#This Row],[DATA PEDIDO]]+LANÇAMENTO[[#This Row],[PRAZO]])</f>
        <v>45888</v>
      </c>
      <c r="T435" s="8" t="str">
        <f>IF(LANÇAMENTO[[#This Row],[OBRA COM MATERIAL]]="OK","ENTREGUE",IF(LANÇAMENTO[[#This Row],[PRAZO]]="","",LANÇAMENTO[[#This Row],[PREVISÃO ENTREGA OBRA]]-$E$1))</f>
        <v>ENTREGUE</v>
      </c>
      <c r="U435" s="3" t="s">
        <v>2553</v>
      </c>
      <c r="V435" s="3"/>
    </row>
    <row r="436" spans="1:22" x14ac:dyDescent="0.25">
      <c r="A436" s="4">
        <v>45888</v>
      </c>
      <c r="B436" s="2" t="s">
        <v>2379</v>
      </c>
      <c r="C436" s="123" t="s">
        <v>1234</v>
      </c>
      <c r="D436" s="2" t="s">
        <v>107</v>
      </c>
      <c r="E436" s="2" t="s">
        <v>2377</v>
      </c>
      <c r="F436" s="3">
        <v>80</v>
      </c>
      <c r="G436" s="3" t="s">
        <v>114</v>
      </c>
      <c r="H436" s="5" t="s">
        <v>2385</v>
      </c>
      <c r="I436" s="136" t="s">
        <v>615</v>
      </c>
      <c r="J436" s="2" t="s">
        <v>2377</v>
      </c>
      <c r="K436" s="6">
        <v>21.51</v>
      </c>
      <c r="L436" s="6">
        <f>LANÇAMENTO[[#This Row],[VALOR UNITARIO]]*LANÇAMENTO[[#This Row],[QTDADE]]</f>
        <v>1720.8000000000002</v>
      </c>
      <c r="M436" s="4">
        <v>45888</v>
      </c>
      <c r="N436" s="33" t="str">
        <f>TEXT(LANÇAMENTO[[#This Row],[DATA PEDIDO]],"MMM")&amp;"-"&amp;TEXT(M436,"AAAA")</f>
        <v>ago-2025</v>
      </c>
      <c r="O436" s="5" t="s">
        <v>1813</v>
      </c>
      <c r="P436" s="5" t="s">
        <v>30</v>
      </c>
      <c r="Q436" s="3" t="s">
        <v>12</v>
      </c>
      <c r="R436" s="3">
        <v>6</v>
      </c>
      <c r="S436" s="4">
        <f>IF(LANÇAMENTO[[#This Row],[DATA PEDIDO]]="","",LANÇAMENTO[[#This Row],[DATA PEDIDO]]+LANÇAMENTO[[#This Row],[PRAZO]])</f>
        <v>45894</v>
      </c>
      <c r="T436" s="8" t="str">
        <f>IF(LANÇAMENTO[[#This Row],[OBRA COM MATERIAL]]="OK","ENTREGUE",IF(LANÇAMENTO[[#This Row],[PRAZO]]="","",LANÇAMENTO[[#This Row],[PREVISÃO ENTREGA OBRA]]-$E$1))</f>
        <v>ENTREGUE</v>
      </c>
      <c r="U436" s="3" t="s">
        <v>2553</v>
      </c>
      <c r="V436" s="3"/>
    </row>
    <row r="437" spans="1:22" x14ac:dyDescent="0.25">
      <c r="A437" s="4">
        <v>45888</v>
      </c>
      <c r="B437" s="2" t="s">
        <v>2379</v>
      </c>
      <c r="C437" s="123" t="s">
        <v>1234</v>
      </c>
      <c r="D437" s="2" t="s">
        <v>107</v>
      </c>
      <c r="E437" s="2" t="s">
        <v>1810</v>
      </c>
      <c r="F437" s="3">
        <v>241.2</v>
      </c>
      <c r="G437" s="3" t="s">
        <v>72</v>
      </c>
      <c r="H437" s="5" t="s">
        <v>2385</v>
      </c>
      <c r="I437" s="136" t="s">
        <v>615</v>
      </c>
      <c r="J437" s="2" t="s">
        <v>2450</v>
      </c>
      <c r="K437" s="6">
        <v>73.510000000000005</v>
      </c>
      <c r="L437" s="6">
        <f>LANÇAMENTO[[#This Row],[VALOR UNITARIO]]*LANÇAMENTO[[#This Row],[QTDADE]]</f>
        <v>17730.612000000001</v>
      </c>
      <c r="M437" s="4">
        <v>45888</v>
      </c>
      <c r="N437" s="33" t="str">
        <f>TEXT(LANÇAMENTO[[#This Row],[DATA PEDIDO]],"MMM")&amp;"-"&amp;TEXT(M437,"AAAA")</f>
        <v>ago-2025</v>
      </c>
      <c r="O437" s="5" t="s">
        <v>1813</v>
      </c>
      <c r="P437" s="5" t="s">
        <v>30</v>
      </c>
      <c r="Q437" s="3" t="s">
        <v>12</v>
      </c>
      <c r="R437" s="3">
        <v>6</v>
      </c>
      <c r="S437" s="4">
        <f>IF(LANÇAMENTO[[#This Row],[DATA PEDIDO]]="","",LANÇAMENTO[[#This Row],[DATA PEDIDO]]+LANÇAMENTO[[#This Row],[PRAZO]])</f>
        <v>45894</v>
      </c>
      <c r="T437" s="8" t="str">
        <f>IF(LANÇAMENTO[[#This Row],[OBRA COM MATERIAL]]="OK","ENTREGUE",IF(LANÇAMENTO[[#This Row],[PRAZO]]="","",LANÇAMENTO[[#This Row],[PREVISÃO ENTREGA OBRA]]-$E$1))</f>
        <v>ENTREGUE</v>
      </c>
      <c r="U437" s="3" t="s">
        <v>2553</v>
      </c>
      <c r="V437" s="3"/>
    </row>
    <row r="438" spans="1:22" x14ac:dyDescent="0.25">
      <c r="A438" s="4">
        <v>45888</v>
      </c>
      <c r="B438" s="2" t="s">
        <v>2379</v>
      </c>
      <c r="C438" s="123" t="s">
        <v>1234</v>
      </c>
      <c r="D438" s="2" t="s">
        <v>107</v>
      </c>
      <c r="E438" s="2" t="s">
        <v>2378</v>
      </c>
      <c r="F438" s="3">
        <v>8</v>
      </c>
      <c r="G438" s="3" t="s">
        <v>114</v>
      </c>
      <c r="H438" s="5" t="s">
        <v>2385</v>
      </c>
      <c r="I438" s="136" t="s">
        <v>615</v>
      </c>
      <c r="J438" s="2" t="s">
        <v>1810</v>
      </c>
      <c r="K438" s="6">
        <v>49.41</v>
      </c>
      <c r="L438" s="6">
        <f>LANÇAMENTO[[#This Row],[VALOR UNITARIO]]*LANÇAMENTO[[#This Row],[QTDADE]]</f>
        <v>395.28</v>
      </c>
      <c r="M438" s="4">
        <v>45888</v>
      </c>
      <c r="N438" s="33" t="str">
        <f>TEXT(LANÇAMENTO[[#This Row],[DATA PEDIDO]],"MMM")&amp;"-"&amp;TEXT(M438,"AAAA")</f>
        <v>ago-2025</v>
      </c>
      <c r="O438" s="5" t="s">
        <v>1813</v>
      </c>
      <c r="P438" s="5" t="s">
        <v>30</v>
      </c>
      <c r="Q438" s="3" t="s">
        <v>12</v>
      </c>
      <c r="R438" s="3">
        <v>6</v>
      </c>
      <c r="S438" s="4">
        <f>IF(LANÇAMENTO[[#This Row],[DATA PEDIDO]]="","",LANÇAMENTO[[#This Row],[DATA PEDIDO]]+LANÇAMENTO[[#This Row],[PRAZO]])</f>
        <v>45894</v>
      </c>
      <c r="T438" s="8" t="str">
        <f>IF(LANÇAMENTO[[#This Row],[OBRA COM MATERIAL]]="OK","ENTREGUE",IF(LANÇAMENTO[[#This Row],[PRAZO]]="","",LANÇAMENTO[[#This Row],[PREVISÃO ENTREGA OBRA]]-$E$1))</f>
        <v>ENTREGUE</v>
      </c>
      <c r="U438" s="3" t="s">
        <v>2553</v>
      </c>
      <c r="V438" s="3"/>
    </row>
    <row r="439" spans="1:22" x14ac:dyDescent="0.25">
      <c r="A439" s="4">
        <v>45888</v>
      </c>
      <c r="B439" s="2" t="s">
        <v>2379</v>
      </c>
      <c r="C439" s="123" t="s">
        <v>1234</v>
      </c>
      <c r="D439" s="2" t="s">
        <v>107</v>
      </c>
      <c r="E439" s="2" t="s">
        <v>1814</v>
      </c>
      <c r="F439" s="3">
        <v>1</v>
      </c>
      <c r="G439" s="3" t="s">
        <v>65</v>
      </c>
      <c r="H439" s="5" t="s">
        <v>2385</v>
      </c>
      <c r="I439" s="136" t="s">
        <v>615</v>
      </c>
      <c r="J439" s="2" t="s">
        <v>1814</v>
      </c>
      <c r="K439" s="6">
        <v>1647.28</v>
      </c>
      <c r="L439" s="6">
        <f>LANÇAMENTO[[#This Row],[VALOR UNITARIO]]*LANÇAMENTO[[#This Row],[QTDADE]]</f>
        <v>1647.28</v>
      </c>
      <c r="M439" s="4">
        <v>45888</v>
      </c>
      <c r="N439" s="33" t="str">
        <f>TEXT(LANÇAMENTO[[#This Row],[DATA PEDIDO]],"MMM")&amp;"-"&amp;TEXT(M439,"AAAA")</f>
        <v>ago-2025</v>
      </c>
      <c r="O439" s="5" t="s">
        <v>1813</v>
      </c>
      <c r="P439" s="5" t="s">
        <v>30</v>
      </c>
      <c r="Q439" s="3" t="s">
        <v>12</v>
      </c>
      <c r="R439" s="3">
        <v>6</v>
      </c>
      <c r="S439" s="4">
        <f>IF(LANÇAMENTO[[#This Row],[DATA PEDIDO]]="","",LANÇAMENTO[[#This Row],[DATA PEDIDO]]+LANÇAMENTO[[#This Row],[PRAZO]])</f>
        <v>45894</v>
      </c>
      <c r="T439" s="8" t="str">
        <f>IF(LANÇAMENTO[[#This Row],[OBRA COM MATERIAL]]="OK","ENTREGUE",IF(LANÇAMENTO[[#This Row],[PRAZO]]="","",LANÇAMENTO[[#This Row],[PREVISÃO ENTREGA OBRA]]-$E$1))</f>
        <v>ENTREGUE</v>
      </c>
      <c r="U439" s="3" t="s">
        <v>2553</v>
      </c>
      <c r="V439" s="3"/>
    </row>
    <row r="440" spans="1:22" x14ac:dyDescent="0.25">
      <c r="A440" s="4">
        <v>45888</v>
      </c>
      <c r="B440" s="2" t="s">
        <v>2379</v>
      </c>
      <c r="C440" s="123" t="s">
        <v>1234</v>
      </c>
      <c r="D440" s="2" t="s">
        <v>104</v>
      </c>
      <c r="E440" s="2" t="s">
        <v>1918</v>
      </c>
      <c r="F440" s="3">
        <v>10</v>
      </c>
      <c r="G440" s="3" t="s">
        <v>65</v>
      </c>
      <c r="H440" s="5" t="s">
        <v>2392</v>
      </c>
      <c r="I440" s="136" t="s">
        <v>230</v>
      </c>
      <c r="J440" s="2" t="s">
        <v>1918</v>
      </c>
      <c r="K440" s="6">
        <v>24.01</v>
      </c>
      <c r="L440" s="6">
        <f>LANÇAMENTO[[#This Row],[VALOR UNITARIO]]*LANÇAMENTO[[#This Row],[QTDADE]]</f>
        <v>240.10000000000002</v>
      </c>
      <c r="M440" s="4">
        <v>45888</v>
      </c>
      <c r="N440" s="33" t="str">
        <f>TEXT(LANÇAMENTO[[#This Row],[DATA PEDIDO]],"MMM")&amp;"-"&amp;TEXT(M440,"AAAA")</f>
        <v>ago-2025</v>
      </c>
      <c r="O440" s="5" t="s">
        <v>1715</v>
      </c>
      <c r="P440" s="5" t="s">
        <v>30</v>
      </c>
      <c r="Q440" s="3" t="s">
        <v>12</v>
      </c>
      <c r="R440" s="3">
        <v>0</v>
      </c>
      <c r="S440" s="4">
        <f>IF(LANÇAMENTO[[#This Row],[DATA PEDIDO]]="","",LANÇAMENTO[[#This Row],[DATA PEDIDO]]+LANÇAMENTO[[#This Row],[PRAZO]])</f>
        <v>45888</v>
      </c>
      <c r="T440" s="8" t="str">
        <f>IF(LANÇAMENTO[[#This Row],[OBRA COM MATERIAL]]="OK","ENTREGUE",IF(LANÇAMENTO[[#This Row],[PRAZO]]="","",LANÇAMENTO[[#This Row],[PREVISÃO ENTREGA OBRA]]-$E$1))</f>
        <v>ENTREGUE</v>
      </c>
      <c r="U440" s="3" t="s">
        <v>2553</v>
      </c>
      <c r="V440" s="3"/>
    </row>
    <row r="441" spans="1:22" x14ac:dyDescent="0.25">
      <c r="A441" s="4">
        <v>45888</v>
      </c>
      <c r="B441" s="2" t="s">
        <v>2379</v>
      </c>
      <c r="C441" s="123" t="s">
        <v>1234</v>
      </c>
      <c r="D441" s="2" t="s">
        <v>104</v>
      </c>
      <c r="E441" s="2" t="s">
        <v>2386</v>
      </c>
      <c r="F441" s="3">
        <v>4</v>
      </c>
      <c r="G441" s="3" t="s">
        <v>65</v>
      </c>
      <c r="H441" s="5" t="s">
        <v>2392</v>
      </c>
      <c r="I441" s="136" t="s">
        <v>230</v>
      </c>
      <c r="J441" s="2" t="s">
        <v>2386</v>
      </c>
      <c r="K441" s="6">
        <v>104.3</v>
      </c>
      <c r="L441" s="6">
        <f>LANÇAMENTO[[#This Row],[VALOR UNITARIO]]*LANÇAMENTO[[#This Row],[QTDADE]]</f>
        <v>417.2</v>
      </c>
      <c r="M441" s="4">
        <v>45888</v>
      </c>
      <c r="N441" s="33" t="str">
        <f>TEXT(LANÇAMENTO[[#This Row],[DATA PEDIDO]],"MMM")&amp;"-"&amp;TEXT(M441,"AAAA")</f>
        <v>ago-2025</v>
      </c>
      <c r="O441" s="5" t="s">
        <v>1715</v>
      </c>
      <c r="P441" s="5" t="s">
        <v>30</v>
      </c>
      <c r="Q441" s="3" t="s">
        <v>12</v>
      </c>
      <c r="R441" s="3">
        <v>0</v>
      </c>
      <c r="S441" s="4">
        <f>IF(LANÇAMENTO[[#This Row],[DATA PEDIDO]]="","",LANÇAMENTO[[#This Row],[DATA PEDIDO]]+LANÇAMENTO[[#This Row],[PRAZO]])</f>
        <v>45888</v>
      </c>
      <c r="T441" s="8" t="str">
        <f>IF(LANÇAMENTO[[#This Row],[OBRA COM MATERIAL]]="OK","ENTREGUE",IF(LANÇAMENTO[[#This Row],[PRAZO]]="","",LANÇAMENTO[[#This Row],[PREVISÃO ENTREGA OBRA]]-$E$1))</f>
        <v>ENTREGUE</v>
      </c>
      <c r="U441" s="3" t="s">
        <v>2553</v>
      </c>
      <c r="V441" s="3"/>
    </row>
    <row r="442" spans="1:22" x14ac:dyDescent="0.25">
      <c r="A442" s="4">
        <v>45888</v>
      </c>
      <c r="B442" s="2" t="s">
        <v>1235</v>
      </c>
      <c r="C442" s="123" t="s">
        <v>1234</v>
      </c>
      <c r="D442" s="2" t="s">
        <v>104</v>
      </c>
      <c r="E442" s="2" t="s">
        <v>1918</v>
      </c>
      <c r="F442" s="3">
        <v>10</v>
      </c>
      <c r="G442" s="3" t="s">
        <v>65</v>
      </c>
      <c r="H442" s="5" t="s">
        <v>2393</v>
      </c>
      <c r="I442" s="136" t="s">
        <v>230</v>
      </c>
      <c r="J442" s="2" t="s">
        <v>1918</v>
      </c>
      <c r="K442" s="6">
        <v>24.01</v>
      </c>
      <c r="L442" s="6">
        <f>LANÇAMENTO[[#This Row],[VALOR UNITARIO]]*LANÇAMENTO[[#This Row],[QTDADE]]</f>
        <v>240.10000000000002</v>
      </c>
      <c r="M442" s="4">
        <v>45888</v>
      </c>
      <c r="N442" s="33" t="str">
        <f>TEXT(LANÇAMENTO[[#This Row],[DATA PEDIDO]],"MMM")&amp;"-"&amp;TEXT(M442,"AAAA")</f>
        <v>ago-2025</v>
      </c>
      <c r="O442" s="5" t="s">
        <v>1715</v>
      </c>
      <c r="P442" s="5" t="s">
        <v>30</v>
      </c>
      <c r="Q442" s="3" t="s">
        <v>12</v>
      </c>
      <c r="R442" s="3">
        <v>0</v>
      </c>
      <c r="S442" s="4">
        <f>IF(LANÇAMENTO[[#This Row],[DATA PEDIDO]]="","",LANÇAMENTO[[#This Row],[DATA PEDIDO]]+LANÇAMENTO[[#This Row],[PRAZO]])</f>
        <v>45888</v>
      </c>
      <c r="T442" s="8" t="str">
        <f>IF(LANÇAMENTO[[#This Row],[OBRA COM MATERIAL]]="OK","ENTREGUE",IF(LANÇAMENTO[[#This Row],[PRAZO]]="","",LANÇAMENTO[[#This Row],[PREVISÃO ENTREGA OBRA]]-$E$1))</f>
        <v>ENTREGUE</v>
      </c>
      <c r="U442" s="3" t="s">
        <v>2553</v>
      </c>
      <c r="V442" s="3"/>
    </row>
    <row r="443" spans="1:22" x14ac:dyDescent="0.25">
      <c r="A443" s="4">
        <v>45888</v>
      </c>
      <c r="B443" s="2" t="s">
        <v>1235</v>
      </c>
      <c r="C443" s="123" t="s">
        <v>1234</v>
      </c>
      <c r="D443" s="2" t="s">
        <v>104</v>
      </c>
      <c r="E443" s="2" t="s">
        <v>2386</v>
      </c>
      <c r="F443" s="3">
        <v>4</v>
      </c>
      <c r="G443" s="3" t="s">
        <v>65</v>
      </c>
      <c r="H443" s="5" t="s">
        <v>2393</v>
      </c>
      <c r="I443" s="136" t="s">
        <v>230</v>
      </c>
      <c r="J443" s="2" t="s">
        <v>2386</v>
      </c>
      <c r="K443" s="6">
        <v>104.3</v>
      </c>
      <c r="L443" s="6">
        <f>LANÇAMENTO[[#This Row],[VALOR UNITARIO]]*LANÇAMENTO[[#This Row],[QTDADE]]</f>
        <v>417.2</v>
      </c>
      <c r="M443" s="4">
        <v>45888</v>
      </c>
      <c r="N443" s="33" t="str">
        <f>TEXT(LANÇAMENTO[[#This Row],[DATA PEDIDO]],"MMM")&amp;"-"&amp;TEXT(M443,"AAAA")</f>
        <v>ago-2025</v>
      </c>
      <c r="O443" s="5" t="s">
        <v>1715</v>
      </c>
      <c r="P443" s="5" t="s">
        <v>30</v>
      </c>
      <c r="Q443" s="3" t="s">
        <v>12</v>
      </c>
      <c r="R443" s="3">
        <v>0</v>
      </c>
      <c r="S443" s="4">
        <f>IF(LANÇAMENTO[[#This Row],[DATA PEDIDO]]="","",LANÇAMENTO[[#This Row],[DATA PEDIDO]]+LANÇAMENTO[[#This Row],[PRAZO]])</f>
        <v>45888</v>
      </c>
      <c r="T443" s="8" t="str">
        <f>IF(LANÇAMENTO[[#This Row],[OBRA COM MATERIAL]]="OK","ENTREGUE",IF(LANÇAMENTO[[#This Row],[PRAZO]]="","",LANÇAMENTO[[#This Row],[PREVISÃO ENTREGA OBRA]]-$E$1))</f>
        <v>ENTREGUE</v>
      </c>
      <c r="U443" s="3" t="s">
        <v>2553</v>
      </c>
      <c r="V443" s="3"/>
    </row>
    <row r="444" spans="1:22" x14ac:dyDescent="0.25">
      <c r="A444" s="4">
        <v>45888</v>
      </c>
      <c r="B444" s="2" t="s">
        <v>1235</v>
      </c>
      <c r="C444" s="123" t="s">
        <v>1234</v>
      </c>
      <c r="D444" s="2" t="s">
        <v>104</v>
      </c>
      <c r="E444" s="2" t="s">
        <v>1690</v>
      </c>
      <c r="F444" s="3">
        <v>1</v>
      </c>
      <c r="G444" s="3" t="s">
        <v>65</v>
      </c>
      <c r="H444" s="5" t="s">
        <v>2394</v>
      </c>
      <c r="I444" s="136" t="s">
        <v>2395</v>
      </c>
      <c r="J444" s="2" t="s">
        <v>1690</v>
      </c>
      <c r="K444" s="6">
        <v>320</v>
      </c>
      <c r="L444" s="6">
        <f>LANÇAMENTO[[#This Row],[VALOR UNITARIO]]*LANÇAMENTO[[#This Row],[QTDADE]]</f>
        <v>320</v>
      </c>
      <c r="M444" s="4">
        <v>45888</v>
      </c>
      <c r="N444" s="33" t="str">
        <f>TEXT(LANÇAMENTO[[#This Row],[DATA PEDIDO]],"MMM")&amp;"-"&amp;TEXT(M444,"AAAA")</f>
        <v>ago-2025</v>
      </c>
      <c r="O444" s="5" t="s">
        <v>1692</v>
      </c>
      <c r="P444" s="5" t="s">
        <v>192</v>
      </c>
      <c r="Q444" s="3" t="s">
        <v>12</v>
      </c>
      <c r="R444" s="3">
        <v>2</v>
      </c>
      <c r="S444" s="4">
        <f>IF(LANÇAMENTO[[#This Row],[DATA PEDIDO]]="","",LANÇAMENTO[[#This Row],[DATA PEDIDO]]+LANÇAMENTO[[#This Row],[PRAZO]])</f>
        <v>45890</v>
      </c>
      <c r="T444" s="8" t="str">
        <f>IF(LANÇAMENTO[[#This Row],[OBRA COM MATERIAL]]="OK","ENTREGUE",IF(LANÇAMENTO[[#This Row],[PRAZO]]="","",LANÇAMENTO[[#This Row],[PREVISÃO ENTREGA OBRA]]-$E$1))</f>
        <v>ENTREGUE</v>
      </c>
      <c r="U444" s="3" t="s">
        <v>2553</v>
      </c>
      <c r="V444" s="3"/>
    </row>
    <row r="445" spans="1:22" x14ac:dyDescent="0.25">
      <c r="A445" s="4">
        <v>45889</v>
      </c>
      <c r="B445" s="2" t="s">
        <v>1780</v>
      </c>
      <c r="C445" s="123" t="s">
        <v>1234</v>
      </c>
      <c r="D445" s="2" t="s">
        <v>104</v>
      </c>
      <c r="E445" s="2" t="s">
        <v>2398</v>
      </c>
      <c r="F445" s="3">
        <v>5</v>
      </c>
      <c r="G445" s="3" t="s">
        <v>116</v>
      </c>
      <c r="H445" s="5" t="s">
        <v>2404</v>
      </c>
      <c r="I445" s="136" t="s">
        <v>336</v>
      </c>
      <c r="J445" s="2" t="s">
        <v>2398</v>
      </c>
      <c r="K445" s="6" t="s">
        <v>2401</v>
      </c>
      <c r="L445" s="6">
        <f>LANÇAMENTO[[#This Row],[VALOR UNITARIO]]*LANÇAMENTO[[#This Row],[QTDADE]]</f>
        <v>190.25</v>
      </c>
      <c r="M445" s="4">
        <v>45889</v>
      </c>
      <c r="N445" s="33" t="str">
        <f>TEXT(LANÇAMENTO[[#This Row],[DATA PEDIDO]],"MMM")&amp;"-"&amp;TEXT(M445,"AAAA")</f>
        <v>ago-2025</v>
      </c>
      <c r="O445" s="5" t="s">
        <v>1715</v>
      </c>
      <c r="P445" s="5" t="s">
        <v>30</v>
      </c>
      <c r="Q445" s="3" t="s">
        <v>1705</v>
      </c>
      <c r="R445" s="3">
        <v>0</v>
      </c>
      <c r="S445" s="4">
        <f>IF(LANÇAMENTO[[#This Row],[DATA PEDIDO]]="","",LANÇAMENTO[[#This Row],[DATA PEDIDO]]+LANÇAMENTO[[#This Row],[PRAZO]])</f>
        <v>45889</v>
      </c>
      <c r="T445" s="8" t="str">
        <f>IF(LANÇAMENTO[[#This Row],[OBRA COM MATERIAL]]="OK","ENTREGUE",IF(LANÇAMENTO[[#This Row],[PRAZO]]="","",LANÇAMENTO[[#This Row],[PREVISÃO ENTREGA OBRA]]-$E$1))</f>
        <v>ENTREGUE</v>
      </c>
      <c r="U445" s="3" t="s">
        <v>2553</v>
      </c>
      <c r="V445" s="3"/>
    </row>
    <row r="446" spans="1:22" x14ac:dyDescent="0.25">
      <c r="A446" s="4">
        <v>45889</v>
      </c>
      <c r="B446" s="2" t="s">
        <v>1780</v>
      </c>
      <c r="C446" s="123" t="s">
        <v>1234</v>
      </c>
      <c r="D446" s="2" t="s">
        <v>104</v>
      </c>
      <c r="E446" s="2" t="s">
        <v>2399</v>
      </c>
      <c r="F446" s="3">
        <v>6</v>
      </c>
      <c r="G446" s="3" t="s">
        <v>116</v>
      </c>
      <c r="H446" s="5" t="s">
        <v>2404</v>
      </c>
      <c r="I446" s="136" t="s">
        <v>336</v>
      </c>
      <c r="J446" s="2" t="s">
        <v>2399</v>
      </c>
      <c r="K446" s="6" t="s">
        <v>2402</v>
      </c>
      <c r="L446" s="6">
        <f>LANÇAMENTO[[#This Row],[VALOR UNITARIO]]*LANÇAMENTO[[#This Row],[QTDADE]]</f>
        <v>98.28</v>
      </c>
      <c r="M446" s="4">
        <v>45889</v>
      </c>
      <c r="N446" s="33" t="str">
        <f>TEXT(LANÇAMENTO[[#This Row],[DATA PEDIDO]],"MMM")&amp;"-"&amp;TEXT(M446,"AAAA")</f>
        <v>ago-2025</v>
      </c>
      <c r="O446" s="5" t="s">
        <v>1715</v>
      </c>
      <c r="P446" s="5" t="s">
        <v>30</v>
      </c>
      <c r="Q446" s="3" t="s">
        <v>1705</v>
      </c>
      <c r="R446" s="3">
        <v>0</v>
      </c>
      <c r="S446" s="4">
        <f>IF(LANÇAMENTO[[#This Row],[DATA PEDIDO]]="","",LANÇAMENTO[[#This Row],[DATA PEDIDO]]+LANÇAMENTO[[#This Row],[PRAZO]])</f>
        <v>45889</v>
      </c>
      <c r="T446" s="8" t="str">
        <f>IF(LANÇAMENTO[[#This Row],[OBRA COM MATERIAL]]="OK","ENTREGUE",IF(LANÇAMENTO[[#This Row],[PRAZO]]="","",LANÇAMENTO[[#This Row],[PREVISÃO ENTREGA OBRA]]-$E$1))</f>
        <v>ENTREGUE</v>
      </c>
      <c r="U446" s="3" t="s">
        <v>2553</v>
      </c>
      <c r="V446" s="3"/>
    </row>
    <row r="447" spans="1:22" x14ac:dyDescent="0.25">
      <c r="A447" s="4">
        <v>45889</v>
      </c>
      <c r="B447" s="2" t="s">
        <v>1780</v>
      </c>
      <c r="C447" s="123" t="s">
        <v>1234</v>
      </c>
      <c r="D447" s="2" t="s">
        <v>104</v>
      </c>
      <c r="E447" s="2" t="s">
        <v>2400</v>
      </c>
      <c r="F447" s="3">
        <v>3</v>
      </c>
      <c r="G447" s="3" t="s">
        <v>116</v>
      </c>
      <c r="H447" s="5" t="s">
        <v>2404</v>
      </c>
      <c r="I447" s="136" t="s">
        <v>336</v>
      </c>
      <c r="J447" s="2" t="s">
        <v>2400</v>
      </c>
      <c r="K447" s="6" t="s">
        <v>2403</v>
      </c>
      <c r="L447" s="6">
        <f>LANÇAMENTO[[#This Row],[VALOR UNITARIO]]*LANÇAMENTO[[#This Row],[QTDADE]]</f>
        <v>59.22</v>
      </c>
      <c r="M447" s="4">
        <v>45889</v>
      </c>
      <c r="N447" s="33" t="str">
        <f>TEXT(LANÇAMENTO[[#This Row],[DATA PEDIDO]],"MMM")&amp;"-"&amp;TEXT(M447,"AAAA")</f>
        <v>ago-2025</v>
      </c>
      <c r="O447" s="5" t="s">
        <v>1715</v>
      </c>
      <c r="P447" s="5" t="s">
        <v>30</v>
      </c>
      <c r="Q447" s="3" t="s">
        <v>1705</v>
      </c>
      <c r="R447" s="3">
        <v>0</v>
      </c>
      <c r="S447" s="4">
        <f>IF(LANÇAMENTO[[#This Row],[DATA PEDIDO]]="","",LANÇAMENTO[[#This Row],[DATA PEDIDO]]+LANÇAMENTO[[#This Row],[PRAZO]])</f>
        <v>45889</v>
      </c>
      <c r="T447" s="8" t="str">
        <f>IF(LANÇAMENTO[[#This Row],[OBRA COM MATERIAL]]="OK","ENTREGUE",IF(LANÇAMENTO[[#This Row],[PRAZO]]="","",LANÇAMENTO[[#This Row],[PREVISÃO ENTREGA OBRA]]-$E$1))</f>
        <v>ENTREGUE</v>
      </c>
      <c r="U447" s="3" t="s">
        <v>2553</v>
      </c>
      <c r="V447" s="3"/>
    </row>
    <row r="448" spans="1:22" x14ac:dyDescent="0.25">
      <c r="A448" s="4">
        <v>45889</v>
      </c>
      <c r="B448" s="2" t="s">
        <v>1747</v>
      </c>
      <c r="C448" s="123" t="s">
        <v>1234</v>
      </c>
      <c r="D448" s="2" t="s">
        <v>104</v>
      </c>
      <c r="E448" s="2" t="s">
        <v>1822</v>
      </c>
      <c r="F448" s="3">
        <v>50</v>
      </c>
      <c r="G448" s="3" t="s">
        <v>114</v>
      </c>
      <c r="H448" s="5" t="s">
        <v>2405</v>
      </c>
      <c r="I448" s="136" t="s">
        <v>1264</v>
      </c>
      <c r="J448" s="2" t="s">
        <v>1822</v>
      </c>
      <c r="K448" s="6">
        <v>35.99</v>
      </c>
      <c r="L448" s="6">
        <f>LANÇAMENTO[[#This Row],[VALOR UNITARIO]]*LANÇAMENTO[[#This Row],[QTDADE]]</f>
        <v>1799.5</v>
      </c>
      <c r="M448" s="4">
        <v>45889</v>
      </c>
      <c r="N448" s="33" t="str">
        <f>TEXT(LANÇAMENTO[[#This Row],[DATA PEDIDO]],"MMM")&amp;"-"&amp;TEXT(M448,"AAAA")</f>
        <v>ago-2025</v>
      </c>
      <c r="O448" s="5" t="s">
        <v>1823</v>
      </c>
      <c r="P448" s="5" t="s">
        <v>192</v>
      </c>
      <c r="Q448" s="3" t="s">
        <v>12</v>
      </c>
      <c r="R448" s="3">
        <v>1</v>
      </c>
      <c r="S448" s="4">
        <f>IF(LANÇAMENTO[[#This Row],[DATA PEDIDO]]="","",LANÇAMENTO[[#This Row],[DATA PEDIDO]]+LANÇAMENTO[[#This Row],[PRAZO]])</f>
        <v>45890</v>
      </c>
      <c r="T448" s="8" t="str">
        <f>IF(LANÇAMENTO[[#This Row],[OBRA COM MATERIAL]]="OK","ENTREGUE",IF(LANÇAMENTO[[#This Row],[PRAZO]]="","",LANÇAMENTO[[#This Row],[PREVISÃO ENTREGA OBRA]]-$E$1))</f>
        <v>ENTREGUE</v>
      </c>
      <c r="U448" s="3" t="s">
        <v>2553</v>
      </c>
      <c r="V448" s="3"/>
    </row>
    <row r="449" spans="1:22" x14ac:dyDescent="0.25">
      <c r="A449" s="4">
        <v>45889</v>
      </c>
      <c r="B449" s="2" t="s">
        <v>1802</v>
      </c>
      <c r="C449" s="123" t="s">
        <v>1234</v>
      </c>
      <c r="D449" s="2" t="s">
        <v>104</v>
      </c>
      <c r="E449" s="2" t="s">
        <v>1822</v>
      </c>
      <c r="F449" s="3">
        <v>30</v>
      </c>
      <c r="G449" s="3" t="s">
        <v>114</v>
      </c>
      <c r="H449" s="5" t="s">
        <v>2407</v>
      </c>
      <c r="I449" s="136" t="s">
        <v>1264</v>
      </c>
      <c r="J449" s="2" t="s">
        <v>1822</v>
      </c>
      <c r="K449" s="6">
        <v>35.99</v>
      </c>
      <c r="L449" s="6">
        <f>LANÇAMENTO[[#This Row],[VALOR UNITARIO]]*LANÇAMENTO[[#This Row],[QTDADE]]</f>
        <v>1079.7</v>
      </c>
      <c r="M449" s="4">
        <v>45889</v>
      </c>
      <c r="N449" s="33" t="str">
        <f>TEXT(LANÇAMENTO[[#This Row],[DATA PEDIDO]],"MMM")&amp;"-"&amp;TEXT(M449,"AAAA")</f>
        <v>ago-2025</v>
      </c>
      <c r="O449" s="5" t="s">
        <v>1823</v>
      </c>
      <c r="P449" s="5" t="s">
        <v>192</v>
      </c>
      <c r="Q449" s="3" t="s">
        <v>12</v>
      </c>
      <c r="R449" s="3">
        <v>1</v>
      </c>
      <c r="S449" s="4">
        <f>IF(LANÇAMENTO[[#This Row],[DATA PEDIDO]]="","",LANÇAMENTO[[#This Row],[DATA PEDIDO]]+LANÇAMENTO[[#This Row],[PRAZO]])</f>
        <v>45890</v>
      </c>
      <c r="T449" s="8" t="str">
        <f>IF(LANÇAMENTO[[#This Row],[OBRA COM MATERIAL]]="OK","ENTREGUE",IF(LANÇAMENTO[[#This Row],[PRAZO]]="","",LANÇAMENTO[[#This Row],[PREVISÃO ENTREGA OBRA]]-$E$1))</f>
        <v>ENTREGUE</v>
      </c>
      <c r="U449" s="3" t="s">
        <v>2553</v>
      </c>
      <c r="V449" s="3"/>
    </row>
    <row r="450" spans="1:22" x14ac:dyDescent="0.25">
      <c r="A450" s="4">
        <v>45889</v>
      </c>
      <c r="B450" s="2" t="s">
        <v>1802</v>
      </c>
      <c r="C450" s="123" t="s">
        <v>1234</v>
      </c>
      <c r="D450" s="2" t="s">
        <v>104</v>
      </c>
      <c r="E450" s="2" t="s">
        <v>2406</v>
      </c>
      <c r="F450" s="3">
        <v>3</v>
      </c>
      <c r="G450" s="3" t="s">
        <v>140</v>
      </c>
      <c r="H450" s="5" t="s">
        <v>2407</v>
      </c>
      <c r="I450" s="136" t="s">
        <v>1264</v>
      </c>
      <c r="J450" s="2" t="s">
        <v>2406</v>
      </c>
      <c r="K450" s="6">
        <v>185.9</v>
      </c>
      <c r="L450" s="6">
        <f>LANÇAMENTO[[#This Row],[VALOR UNITARIO]]*LANÇAMENTO[[#This Row],[QTDADE]]</f>
        <v>557.70000000000005</v>
      </c>
      <c r="M450" s="4">
        <v>45889</v>
      </c>
      <c r="N450" s="33" t="str">
        <f>TEXT(LANÇAMENTO[[#This Row],[DATA PEDIDO]],"MMM")&amp;"-"&amp;TEXT(M450,"AAAA")</f>
        <v>ago-2025</v>
      </c>
      <c r="O450" s="5" t="s">
        <v>1823</v>
      </c>
      <c r="P450" s="5" t="s">
        <v>192</v>
      </c>
      <c r="Q450" s="3" t="s">
        <v>12</v>
      </c>
      <c r="R450" s="3">
        <v>1</v>
      </c>
      <c r="S450" s="4">
        <f>IF(LANÇAMENTO[[#This Row],[DATA PEDIDO]]="","",LANÇAMENTO[[#This Row],[DATA PEDIDO]]+LANÇAMENTO[[#This Row],[PRAZO]])</f>
        <v>45890</v>
      </c>
      <c r="T450" s="8" t="str">
        <f>IF(LANÇAMENTO[[#This Row],[OBRA COM MATERIAL]]="OK","ENTREGUE",IF(LANÇAMENTO[[#This Row],[PRAZO]]="","",LANÇAMENTO[[#This Row],[PREVISÃO ENTREGA OBRA]]-$E$1))</f>
        <v>ENTREGUE</v>
      </c>
      <c r="U450" s="3" t="s">
        <v>2553</v>
      </c>
      <c r="V450" s="3"/>
    </row>
    <row r="451" spans="1:22" x14ac:dyDescent="0.25">
      <c r="A451" s="4">
        <v>45889</v>
      </c>
      <c r="B451" s="2" t="s">
        <v>1235</v>
      </c>
      <c r="C451" s="123" t="s">
        <v>1234</v>
      </c>
      <c r="D451" s="2" t="s">
        <v>104</v>
      </c>
      <c r="E451" s="2" t="s">
        <v>2408</v>
      </c>
      <c r="F451" s="3">
        <v>55</v>
      </c>
      <c r="G451" s="3" t="s">
        <v>114</v>
      </c>
      <c r="H451" s="5" t="s">
        <v>2411</v>
      </c>
      <c r="I451" s="136" t="s">
        <v>615</v>
      </c>
      <c r="J451" s="2" t="s">
        <v>2408</v>
      </c>
      <c r="K451" s="6">
        <v>21.51</v>
      </c>
      <c r="L451" s="6">
        <f>LANÇAMENTO[[#This Row],[VALOR UNITARIO]]*LANÇAMENTO[[#This Row],[QTDADE]]</f>
        <v>1183.0500000000002</v>
      </c>
      <c r="M451" s="4">
        <v>45889</v>
      </c>
      <c r="N451" s="33" t="str">
        <f>TEXT(LANÇAMENTO[[#This Row],[DATA PEDIDO]],"MMM")&amp;"-"&amp;TEXT(M451,"AAAA")</f>
        <v>ago-2025</v>
      </c>
      <c r="O451" s="5" t="s">
        <v>1813</v>
      </c>
      <c r="P451" s="5" t="s">
        <v>30</v>
      </c>
      <c r="Q451" s="3" t="s">
        <v>12</v>
      </c>
      <c r="R451" s="3">
        <v>5</v>
      </c>
      <c r="S451" s="4">
        <f>IF(LANÇAMENTO[[#This Row],[DATA PEDIDO]]="","",LANÇAMENTO[[#This Row],[DATA PEDIDO]]+LANÇAMENTO[[#This Row],[PRAZO]])</f>
        <v>45894</v>
      </c>
      <c r="T451" s="8" t="str">
        <f>IF(LANÇAMENTO[[#This Row],[OBRA COM MATERIAL]]="OK","ENTREGUE",IF(LANÇAMENTO[[#This Row],[PRAZO]]="","",LANÇAMENTO[[#This Row],[PREVISÃO ENTREGA OBRA]]-$E$1))</f>
        <v>ENTREGUE</v>
      </c>
      <c r="U451" s="3" t="s">
        <v>2553</v>
      </c>
      <c r="V451" s="3"/>
    </row>
    <row r="452" spans="1:22" x14ac:dyDescent="0.25">
      <c r="A452" s="4">
        <v>45889</v>
      </c>
      <c r="B452" s="2" t="s">
        <v>1235</v>
      </c>
      <c r="C452" s="123" t="s">
        <v>1234</v>
      </c>
      <c r="D452" s="2" t="s">
        <v>104</v>
      </c>
      <c r="E452" s="2" t="s">
        <v>2449</v>
      </c>
      <c r="F452" s="3">
        <v>167.4</v>
      </c>
      <c r="G452" s="3" t="s">
        <v>72</v>
      </c>
      <c r="H452" s="5" t="s">
        <v>2411</v>
      </c>
      <c r="I452" s="136" t="s">
        <v>615</v>
      </c>
      <c r="J452" s="2" t="s">
        <v>2409</v>
      </c>
      <c r="K452" s="6">
        <v>73.510000000000005</v>
      </c>
      <c r="L452" s="6">
        <f>LANÇAMENTO[[#This Row],[VALOR UNITARIO]]*LANÇAMENTO[[#This Row],[QTDADE]]</f>
        <v>12305.574000000001</v>
      </c>
      <c r="M452" s="4">
        <v>45889</v>
      </c>
      <c r="N452" s="33" t="str">
        <f>TEXT(LANÇAMENTO[[#This Row],[DATA PEDIDO]],"MMM")&amp;"-"&amp;TEXT(M452,"AAAA")</f>
        <v>ago-2025</v>
      </c>
      <c r="O452" s="5" t="s">
        <v>1813</v>
      </c>
      <c r="P452" s="5" t="s">
        <v>30</v>
      </c>
      <c r="Q452" s="3" t="s">
        <v>12</v>
      </c>
      <c r="R452" s="3">
        <v>5</v>
      </c>
      <c r="S452" s="4">
        <f>IF(LANÇAMENTO[[#This Row],[DATA PEDIDO]]="","",LANÇAMENTO[[#This Row],[DATA PEDIDO]]+LANÇAMENTO[[#This Row],[PRAZO]])</f>
        <v>45894</v>
      </c>
      <c r="T452" s="8" t="str">
        <f>IF(LANÇAMENTO[[#This Row],[OBRA COM MATERIAL]]="OK","ENTREGUE",IF(LANÇAMENTO[[#This Row],[PRAZO]]="","",LANÇAMENTO[[#This Row],[PREVISÃO ENTREGA OBRA]]-$E$1))</f>
        <v>ENTREGUE</v>
      </c>
      <c r="U452" s="3" t="s">
        <v>2553</v>
      </c>
      <c r="V452" s="3"/>
    </row>
    <row r="453" spans="1:22" x14ac:dyDescent="0.25">
      <c r="A453" s="4">
        <v>45889</v>
      </c>
      <c r="B453" s="2" t="s">
        <v>1235</v>
      </c>
      <c r="C453" s="123" t="s">
        <v>1234</v>
      </c>
      <c r="D453" s="2" t="s">
        <v>104</v>
      </c>
      <c r="E453" s="2" t="s">
        <v>2410</v>
      </c>
      <c r="F453" s="3">
        <v>6</v>
      </c>
      <c r="G453" s="3" t="s">
        <v>114</v>
      </c>
      <c r="H453" s="5" t="s">
        <v>2411</v>
      </c>
      <c r="I453" s="136" t="s">
        <v>615</v>
      </c>
      <c r="J453" s="2" t="s">
        <v>2410</v>
      </c>
      <c r="K453" s="6">
        <v>49.41</v>
      </c>
      <c r="L453" s="6">
        <f>LANÇAMENTO[[#This Row],[VALOR UNITARIO]]*LANÇAMENTO[[#This Row],[QTDADE]]</f>
        <v>296.45999999999998</v>
      </c>
      <c r="M453" s="4">
        <v>45889</v>
      </c>
      <c r="N453" s="33" t="str">
        <f>TEXT(LANÇAMENTO[[#This Row],[DATA PEDIDO]],"MMM")&amp;"-"&amp;TEXT(M453,"AAAA")</f>
        <v>ago-2025</v>
      </c>
      <c r="O453" s="5" t="s">
        <v>1813</v>
      </c>
      <c r="P453" s="5" t="s">
        <v>30</v>
      </c>
      <c r="Q453" s="3" t="s">
        <v>12</v>
      </c>
      <c r="R453" s="3">
        <v>5</v>
      </c>
      <c r="S453" s="4">
        <f>IF(LANÇAMENTO[[#This Row],[DATA PEDIDO]]="","",LANÇAMENTO[[#This Row],[DATA PEDIDO]]+LANÇAMENTO[[#This Row],[PRAZO]])</f>
        <v>45894</v>
      </c>
      <c r="T453" s="8" t="str">
        <f>IF(LANÇAMENTO[[#This Row],[OBRA COM MATERIAL]]="OK","ENTREGUE",IF(LANÇAMENTO[[#This Row],[PRAZO]]="","",LANÇAMENTO[[#This Row],[PREVISÃO ENTREGA OBRA]]-$E$1))</f>
        <v>ENTREGUE</v>
      </c>
      <c r="U453" s="3" t="s">
        <v>2553</v>
      </c>
      <c r="V453" s="3"/>
    </row>
    <row r="454" spans="1:22" x14ac:dyDescent="0.25">
      <c r="A454" s="4">
        <v>45889</v>
      </c>
      <c r="B454" s="2" t="s">
        <v>1235</v>
      </c>
      <c r="C454" s="123" t="s">
        <v>1234</v>
      </c>
      <c r="D454" s="2" t="s">
        <v>104</v>
      </c>
      <c r="E454" s="2" t="s">
        <v>1814</v>
      </c>
      <c r="F454" s="3">
        <v>1</v>
      </c>
      <c r="G454" s="3" t="s">
        <v>65</v>
      </c>
      <c r="H454" s="5" t="s">
        <v>2411</v>
      </c>
      <c r="I454" s="136" t="s">
        <v>615</v>
      </c>
      <c r="J454" s="2" t="s">
        <v>1814</v>
      </c>
      <c r="K454" s="6">
        <v>1144.1600000000001</v>
      </c>
      <c r="L454" s="6">
        <f>LANÇAMENTO[[#This Row],[VALOR UNITARIO]]*LANÇAMENTO[[#This Row],[QTDADE]]</f>
        <v>1144.1600000000001</v>
      </c>
      <c r="M454" s="4">
        <v>45889</v>
      </c>
      <c r="N454" s="33" t="str">
        <f>TEXT(LANÇAMENTO[[#This Row],[DATA PEDIDO]],"MMM")&amp;"-"&amp;TEXT(M454,"AAAA")</f>
        <v>ago-2025</v>
      </c>
      <c r="O454" s="5" t="s">
        <v>1813</v>
      </c>
      <c r="P454" s="5" t="s">
        <v>30</v>
      </c>
      <c r="Q454" s="3" t="s">
        <v>12</v>
      </c>
      <c r="R454" s="3">
        <v>5</v>
      </c>
      <c r="S454" s="4">
        <f>IF(LANÇAMENTO[[#This Row],[DATA PEDIDO]]="","",LANÇAMENTO[[#This Row],[DATA PEDIDO]]+LANÇAMENTO[[#This Row],[PRAZO]])</f>
        <v>45894</v>
      </c>
      <c r="T454" s="8" t="str">
        <f>IF(LANÇAMENTO[[#This Row],[OBRA COM MATERIAL]]="OK","ENTREGUE",IF(LANÇAMENTO[[#This Row],[PRAZO]]="","",LANÇAMENTO[[#This Row],[PREVISÃO ENTREGA OBRA]]-$E$1))</f>
        <v>ENTREGUE</v>
      </c>
      <c r="U454" s="3" t="s">
        <v>2553</v>
      </c>
      <c r="V454" s="3"/>
    </row>
    <row r="455" spans="1:22" x14ac:dyDescent="0.25">
      <c r="A455" s="4"/>
      <c r="C455" s="123"/>
      <c r="F455" s="3"/>
      <c r="H455" s="5"/>
      <c r="I455" s="136"/>
      <c r="K455" s="6"/>
      <c r="L455" s="6">
        <f>LANÇAMENTO[[#This Row],[VALOR UNITARIO]]*LANÇAMENTO[[#This Row],[QTDADE]]</f>
        <v>0</v>
      </c>
      <c r="N455" s="33" t="str">
        <f>TEXT(LANÇAMENTO[[#This Row],[DATA PEDIDO]],"MMM")&amp;"-"&amp;TEXT(M455,"AAAA")</f>
        <v>jan-1900</v>
      </c>
      <c r="O455" s="5"/>
      <c r="P455" s="5"/>
      <c r="Q455" s="3"/>
      <c r="S455" s="4" t="str">
        <f>IF(LANÇAMENTO[[#This Row],[DATA PEDIDO]]="","",LANÇAMENTO[[#This Row],[DATA PEDIDO]]+LANÇAMENTO[[#This Row],[PRAZO]])</f>
        <v/>
      </c>
      <c r="T455" s="8" t="str">
        <f>IF(LANÇAMENTO[[#This Row],[OBRA COM MATERIAL]]="OK","ENTREGUE",IF(LANÇAMENTO[[#This Row],[PRAZO]]="","",LANÇAMENTO[[#This Row],[PREVISÃO ENTREGA OBRA]]-$E$1))</f>
        <v>ENTREGUE</v>
      </c>
      <c r="U455" s="3" t="s">
        <v>2553</v>
      </c>
      <c r="V455" s="3"/>
    </row>
    <row r="456" spans="1:22" x14ac:dyDescent="0.25">
      <c r="A456" s="4">
        <v>45889</v>
      </c>
      <c r="B456" s="2" t="s">
        <v>2379</v>
      </c>
      <c r="C456" s="123" t="s">
        <v>1234</v>
      </c>
      <c r="D456" s="2" t="s">
        <v>104</v>
      </c>
      <c r="E456" s="2" t="s">
        <v>1858</v>
      </c>
      <c r="F456" s="3">
        <v>20</v>
      </c>
      <c r="G456" s="3" t="s">
        <v>65</v>
      </c>
      <c r="H456" s="5" t="s">
        <v>2417</v>
      </c>
      <c r="I456" s="136" t="s">
        <v>554</v>
      </c>
      <c r="J456" s="2" t="s">
        <v>1858</v>
      </c>
      <c r="K456" s="6">
        <v>37.44</v>
      </c>
      <c r="L456" s="6">
        <f>LANÇAMENTO[[#This Row],[VALOR UNITARIO]]*LANÇAMENTO[[#This Row],[QTDADE]]</f>
        <v>748.8</v>
      </c>
      <c r="M456" s="4">
        <v>45889</v>
      </c>
      <c r="N456" s="33" t="str">
        <f>TEXT(LANÇAMENTO[[#This Row],[DATA PEDIDO]],"MMM")&amp;"-"&amp;TEXT(M456,"AAAA")</f>
        <v>ago-2025</v>
      </c>
      <c r="O456" s="5" t="s">
        <v>1704</v>
      </c>
      <c r="P456" s="5" t="s">
        <v>30</v>
      </c>
      <c r="Q456" s="3" t="s">
        <v>1705</v>
      </c>
      <c r="R456" s="3">
        <v>2</v>
      </c>
      <c r="S456" s="4">
        <f>IF(LANÇAMENTO[[#This Row],[DATA PEDIDO]]="","",LANÇAMENTO[[#This Row],[DATA PEDIDO]]+LANÇAMENTO[[#This Row],[PRAZO]])</f>
        <v>45891</v>
      </c>
      <c r="T456" s="8" t="str">
        <f>IF(LANÇAMENTO[[#This Row],[OBRA COM MATERIAL]]="OK","ENTREGUE",IF(LANÇAMENTO[[#This Row],[PRAZO]]="","",LANÇAMENTO[[#This Row],[PREVISÃO ENTREGA OBRA]]-$E$1))</f>
        <v>ENTREGUE</v>
      </c>
      <c r="U456" s="3" t="s">
        <v>2553</v>
      </c>
      <c r="V456" s="3"/>
    </row>
    <row r="457" spans="1:22" x14ac:dyDescent="0.25">
      <c r="A457" s="4">
        <v>45889</v>
      </c>
      <c r="B457" s="2" t="s">
        <v>2379</v>
      </c>
      <c r="C457" s="123" t="s">
        <v>1234</v>
      </c>
      <c r="D457" s="2" t="s">
        <v>104</v>
      </c>
      <c r="E457" s="2" t="s">
        <v>2416</v>
      </c>
      <c r="F457" s="3">
        <v>6</v>
      </c>
      <c r="G457" s="3" t="s">
        <v>65</v>
      </c>
      <c r="H457" s="5" t="s">
        <v>2417</v>
      </c>
      <c r="I457" s="136" t="s">
        <v>554</v>
      </c>
      <c r="J457" s="2" t="s">
        <v>2416</v>
      </c>
      <c r="K457" s="6">
        <v>17.760000000000002</v>
      </c>
      <c r="L457" s="6">
        <f>LANÇAMENTO[[#This Row],[VALOR UNITARIO]]*LANÇAMENTO[[#This Row],[QTDADE]]</f>
        <v>106.56</v>
      </c>
      <c r="M457" s="4">
        <v>45889</v>
      </c>
      <c r="N457" s="33" t="str">
        <f>TEXT(LANÇAMENTO[[#This Row],[DATA PEDIDO]],"MMM")&amp;"-"&amp;TEXT(M457,"AAAA")</f>
        <v>ago-2025</v>
      </c>
      <c r="O457" s="5" t="s">
        <v>1704</v>
      </c>
      <c r="P457" s="5" t="s">
        <v>30</v>
      </c>
      <c r="Q457" s="3" t="s">
        <v>1705</v>
      </c>
      <c r="R457" s="3">
        <v>2</v>
      </c>
      <c r="S457" s="4">
        <f>IF(LANÇAMENTO[[#This Row],[DATA PEDIDO]]="","",LANÇAMENTO[[#This Row],[DATA PEDIDO]]+LANÇAMENTO[[#This Row],[PRAZO]])</f>
        <v>45891</v>
      </c>
      <c r="T457" s="8" t="str">
        <f>IF(LANÇAMENTO[[#This Row],[OBRA COM MATERIAL]]="OK","ENTREGUE",IF(LANÇAMENTO[[#This Row],[PRAZO]]="","",LANÇAMENTO[[#This Row],[PREVISÃO ENTREGA OBRA]]-$E$1))</f>
        <v>ENTREGUE</v>
      </c>
      <c r="U457" s="3" t="s">
        <v>2553</v>
      </c>
      <c r="V457" s="3"/>
    </row>
    <row r="458" spans="1:22" x14ac:dyDescent="0.25">
      <c r="A458" s="4">
        <v>45889</v>
      </c>
      <c r="B458" s="2" t="s">
        <v>2379</v>
      </c>
      <c r="C458" s="123" t="s">
        <v>1234</v>
      </c>
      <c r="D458" s="2" t="s">
        <v>104</v>
      </c>
      <c r="E458" s="2" t="s">
        <v>2415</v>
      </c>
      <c r="F458" s="3">
        <v>15</v>
      </c>
      <c r="G458" s="3" t="s">
        <v>65</v>
      </c>
      <c r="H458" s="5" t="s">
        <v>2417</v>
      </c>
      <c r="I458" s="136" t="s">
        <v>554</v>
      </c>
      <c r="J458" s="2" t="s">
        <v>2415</v>
      </c>
      <c r="K458" s="6">
        <v>18.89</v>
      </c>
      <c r="L458" s="6">
        <f>LANÇAMENTO[[#This Row],[VALOR UNITARIO]]*LANÇAMENTO[[#This Row],[QTDADE]]</f>
        <v>283.35000000000002</v>
      </c>
      <c r="M458" s="4">
        <v>45889</v>
      </c>
      <c r="N458" s="33" t="str">
        <f>TEXT(LANÇAMENTO[[#This Row],[DATA PEDIDO]],"MMM")&amp;"-"&amp;TEXT(M458,"AAAA")</f>
        <v>ago-2025</v>
      </c>
      <c r="O458" s="5" t="s">
        <v>1704</v>
      </c>
      <c r="P458" s="5" t="s">
        <v>30</v>
      </c>
      <c r="Q458" s="3" t="s">
        <v>1705</v>
      </c>
      <c r="R458" s="3">
        <v>2</v>
      </c>
      <c r="S458" s="4">
        <f>IF(LANÇAMENTO[[#This Row],[DATA PEDIDO]]="","",LANÇAMENTO[[#This Row],[DATA PEDIDO]]+LANÇAMENTO[[#This Row],[PRAZO]])</f>
        <v>45891</v>
      </c>
      <c r="T458" s="8" t="str">
        <f>IF(LANÇAMENTO[[#This Row],[OBRA COM MATERIAL]]="OK","ENTREGUE",IF(LANÇAMENTO[[#This Row],[PRAZO]]="","",LANÇAMENTO[[#This Row],[PREVISÃO ENTREGA OBRA]]-$E$1))</f>
        <v>ENTREGUE</v>
      </c>
      <c r="U458" s="3" t="s">
        <v>2553</v>
      </c>
      <c r="V458" s="3"/>
    </row>
    <row r="459" spans="1:22" x14ac:dyDescent="0.25">
      <c r="A459" s="4">
        <v>45889</v>
      </c>
      <c r="B459" s="2" t="s">
        <v>2379</v>
      </c>
      <c r="C459" s="123" t="s">
        <v>1234</v>
      </c>
      <c r="D459" s="2" t="s">
        <v>104</v>
      </c>
      <c r="E459" s="2" t="s">
        <v>2414</v>
      </c>
      <c r="F459" s="3">
        <v>1</v>
      </c>
      <c r="G459" s="3" t="s">
        <v>65</v>
      </c>
      <c r="H459" s="5" t="s">
        <v>2417</v>
      </c>
      <c r="I459" s="136" t="s">
        <v>554</v>
      </c>
      <c r="J459" s="2" t="s">
        <v>2414</v>
      </c>
      <c r="K459" s="6">
        <v>39.200000000000003</v>
      </c>
      <c r="L459" s="6">
        <f>LANÇAMENTO[[#This Row],[VALOR UNITARIO]]*LANÇAMENTO[[#This Row],[QTDADE]]</f>
        <v>39.200000000000003</v>
      </c>
      <c r="M459" s="4">
        <v>45889</v>
      </c>
      <c r="N459" s="33" t="str">
        <f>TEXT(LANÇAMENTO[[#This Row],[DATA PEDIDO]],"MMM")&amp;"-"&amp;TEXT(M459,"AAAA")</f>
        <v>ago-2025</v>
      </c>
      <c r="O459" s="5" t="s">
        <v>1704</v>
      </c>
      <c r="P459" s="5" t="s">
        <v>30</v>
      </c>
      <c r="Q459" s="3" t="s">
        <v>1705</v>
      </c>
      <c r="R459" s="3">
        <v>2</v>
      </c>
      <c r="S459" s="4">
        <f>IF(LANÇAMENTO[[#This Row],[DATA PEDIDO]]="","",LANÇAMENTO[[#This Row],[DATA PEDIDO]]+LANÇAMENTO[[#This Row],[PRAZO]])</f>
        <v>45891</v>
      </c>
      <c r="T459" s="8" t="str">
        <f>IF(LANÇAMENTO[[#This Row],[OBRA COM MATERIAL]]="OK","ENTREGUE",IF(LANÇAMENTO[[#This Row],[PRAZO]]="","",LANÇAMENTO[[#This Row],[PREVISÃO ENTREGA OBRA]]-$E$1))</f>
        <v>ENTREGUE</v>
      </c>
      <c r="U459" s="3" t="s">
        <v>2553</v>
      </c>
      <c r="V459" s="3"/>
    </row>
    <row r="460" spans="1:22" x14ac:dyDescent="0.25">
      <c r="A460" s="4">
        <v>45889</v>
      </c>
      <c r="B460" s="2" t="s">
        <v>2379</v>
      </c>
      <c r="C460" s="123" t="s">
        <v>1234</v>
      </c>
      <c r="D460" s="2" t="s">
        <v>104</v>
      </c>
      <c r="E460" s="2" t="s">
        <v>1864</v>
      </c>
      <c r="F460" s="3">
        <v>1</v>
      </c>
      <c r="G460" s="3" t="s">
        <v>65</v>
      </c>
      <c r="H460" s="5" t="s">
        <v>2417</v>
      </c>
      <c r="I460" s="136" t="s">
        <v>554</v>
      </c>
      <c r="J460" s="2" t="s">
        <v>1864</v>
      </c>
      <c r="K460" s="6">
        <v>28.47</v>
      </c>
      <c r="L460" s="6">
        <f>LANÇAMENTO[[#This Row],[VALOR UNITARIO]]*LANÇAMENTO[[#This Row],[QTDADE]]</f>
        <v>28.47</v>
      </c>
      <c r="M460" s="4">
        <v>45889</v>
      </c>
      <c r="N460" s="33" t="str">
        <f>TEXT(LANÇAMENTO[[#This Row],[DATA PEDIDO]],"MMM")&amp;"-"&amp;TEXT(M460,"AAAA")</f>
        <v>ago-2025</v>
      </c>
      <c r="O460" s="5" t="s">
        <v>1704</v>
      </c>
      <c r="P460" s="5" t="s">
        <v>30</v>
      </c>
      <c r="Q460" s="3" t="s">
        <v>1705</v>
      </c>
      <c r="R460" s="3">
        <v>2</v>
      </c>
      <c r="S460" s="4">
        <f>IF(LANÇAMENTO[[#This Row],[DATA PEDIDO]]="","",LANÇAMENTO[[#This Row],[DATA PEDIDO]]+LANÇAMENTO[[#This Row],[PRAZO]])</f>
        <v>45891</v>
      </c>
      <c r="T460" s="8" t="str">
        <f>IF(LANÇAMENTO[[#This Row],[OBRA COM MATERIAL]]="OK","ENTREGUE",IF(LANÇAMENTO[[#This Row],[PRAZO]]="","",LANÇAMENTO[[#This Row],[PREVISÃO ENTREGA OBRA]]-$E$1))</f>
        <v>ENTREGUE</v>
      </c>
      <c r="U460" s="3" t="s">
        <v>2553</v>
      </c>
      <c r="V460" s="3"/>
    </row>
    <row r="461" spans="1:22" x14ac:dyDescent="0.25">
      <c r="A461" s="4">
        <v>45889</v>
      </c>
      <c r="B461" s="2" t="s">
        <v>2379</v>
      </c>
      <c r="C461" s="123" t="s">
        <v>1234</v>
      </c>
      <c r="D461" s="2" t="s">
        <v>104</v>
      </c>
      <c r="E461" s="2" t="s">
        <v>2413</v>
      </c>
      <c r="F461" s="3">
        <v>5</v>
      </c>
      <c r="G461" s="3" t="s">
        <v>65</v>
      </c>
      <c r="H461" s="5" t="s">
        <v>2417</v>
      </c>
      <c r="I461" s="136" t="s">
        <v>554</v>
      </c>
      <c r="J461" s="2" t="s">
        <v>2413</v>
      </c>
      <c r="K461" s="6">
        <v>4.43</v>
      </c>
      <c r="L461" s="6">
        <f>LANÇAMENTO[[#This Row],[VALOR UNITARIO]]*LANÇAMENTO[[#This Row],[QTDADE]]</f>
        <v>22.15</v>
      </c>
      <c r="M461" s="4">
        <v>45889</v>
      </c>
      <c r="N461" s="33" t="str">
        <f>TEXT(LANÇAMENTO[[#This Row],[DATA PEDIDO]],"MMM")&amp;"-"&amp;TEXT(M461,"AAAA")</f>
        <v>ago-2025</v>
      </c>
      <c r="O461" s="5" t="s">
        <v>1704</v>
      </c>
      <c r="P461" s="5" t="s">
        <v>30</v>
      </c>
      <c r="Q461" s="3" t="s">
        <v>1705</v>
      </c>
      <c r="R461" s="3">
        <v>2</v>
      </c>
      <c r="S461" s="4">
        <f>IF(LANÇAMENTO[[#This Row],[DATA PEDIDO]]="","",LANÇAMENTO[[#This Row],[DATA PEDIDO]]+LANÇAMENTO[[#This Row],[PRAZO]])</f>
        <v>45891</v>
      </c>
      <c r="T461" s="8" t="str">
        <f>IF(LANÇAMENTO[[#This Row],[OBRA COM MATERIAL]]="OK","ENTREGUE",IF(LANÇAMENTO[[#This Row],[PRAZO]]="","",LANÇAMENTO[[#This Row],[PREVISÃO ENTREGA OBRA]]-$E$1))</f>
        <v>ENTREGUE</v>
      </c>
      <c r="U461" s="3" t="s">
        <v>2553</v>
      </c>
      <c r="V461" s="3"/>
    </row>
    <row r="462" spans="1:22" x14ac:dyDescent="0.25">
      <c r="A462" s="4">
        <v>45889</v>
      </c>
      <c r="B462" s="2" t="s">
        <v>2379</v>
      </c>
      <c r="C462" s="123" t="s">
        <v>1234</v>
      </c>
      <c r="D462" s="2" t="s">
        <v>104</v>
      </c>
      <c r="E462" s="2" t="s">
        <v>2412</v>
      </c>
      <c r="F462" s="3">
        <v>1</v>
      </c>
      <c r="G462" s="3" t="s">
        <v>65</v>
      </c>
      <c r="H462" s="5" t="s">
        <v>2417</v>
      </c>
      <c r="I462" s="136" t="s">
        <v>554</v>
      </c>
      <c r="J462" s="2" t="s">
        <v>2412</v>
      </c>
      <c r="K462" s="6">
        <v>426.47</v>
      </c>
      <c r="L462" s="6">
        <f>LANÇAMENTO[[#This Row],[VALOR UNITARIO]]*LANÇAMENTO[[#This Row],[QTDADE]]</f>
        <v>426.47</v>
      </c>
      <c r="M462" s="4">
        <v>45889</v>
      </c>
      <c r="N462" s="33" t="str">
        <f>TEXT(LANÇAMENTO[[#This Row],[DATA PEDIDO]],"MMM")&amp;"-"&amp;TEXT(M462,"AAAA")</f>
        <v>ago-2025</v>
      </c>
      <c r="O462" s="5" t="s">
        <v>1704</v>
      </c>
      <c r="P462" s="5" t="s">
        <v>30</v>
      </c>
      <c r="Q462" s="3" t="s">
        <v>1705</v>
      </c>
      <c r="R462" s="3">
        <v>2</v>
      </c>
      <c r="S462" s="4">
        <f>IF(LANÇAMENTO[[#This Row],[DATA PEDIDO]]="","",LANÇAMENTO[[#This Row],[DATA PEDIDO]]+LANÇAMENTO[[#This Row],[PRAZO]])</f>
        <v>45891</v>
      </c>
      <c r="T462" s="8" t="str">
        <f>IF(LANÇAMENTO[[#This Row],[OBRA COM MATERIAL]]="OK","ENTREGUE",IF(LANÇAMENTO[[#This Row],[PRAZO]]="","",LANÇAMENTO[[#This Row],[PREVISÃO ENTREGA OBRA]]-$E$1))</f>
        <v>ENTREGUE</v>
      </c>
      <c r="U462" s="3" t="s">
        <v>2553</v>
      </c>
      <c r="V462" s="3"/>
    </row>
    <row r="463" spans="1:22" x14ac:dyDescent="0.25">
      <c r="A463" s="4">
        <v>45889</v>
      </c>
      <c r="B463" s="2" t="s">
        <v>1901</v>
      </c>
      <c r="C463" s="123" t="s">
        <v>1234</v>
      </c>
      <c r="D463" s="2" t="s">
        <v>104</v>
      </c>
      <c r="E463" s="2" t="s">
        <v>2418</v>
      </c>
      <c r="F463" s="3">
        <v>10</v>
      </c>
      <c r="G463" s="3" t="s">
        <v>65</v>
      </c>
      <c r="H463" s="5" t="s">
        <v>2419</v>
      </c>
      <c r="I463" s="136" t="s">
        <v>198</v>
      </c>
      <c r="J463" s="2" t="s">
        <v>2418</v>
      </c>
      <c r="K463" s="6">
        <v>33.950000000000003</v>
      </c>
      <c r="L463" s="6">
        <f>LANÇAMENTO[[#This Row],[VALOR UNITARIO]]*LANÇAMENTO[[#This Row],[QTDADE]]</f>
        <v>339.5</v>
      </c>
      <c r="M463" s="4">
        <v>45889</v>
      </c>
      <c r="N463" s="33" t="str">
        <f>TEXT(LANÇAMENTO[[#This Row],[DATA PEDIDO]],"MMM")&amp;"-"&amp;TEXT(M463,"AAAA")</f>
        <v>ago-2025</v>
      </c>
      <c r="O463" s="5">
        <v>28</v>
      </c>
      <c r="P463" s="5" t="s">
        <v>30</v>
      </c>
      <c r="Q463" s="3" t="s">
        <v>1705</v>
      </c>
      <c r="R463" s="3">
        <v>0</v>
      </c>
      <c r="S463" s="4">
        <f>IF(LANÇAMENTO[[#This Row],[DATA PEDIDO]]="","",LANÇAMENTO[[#This Row],[DATA PEDIDO]]+LANÇAMENTO[[#This Row],[PRAZO]])</f>
        <v>45889</v>
      </c>
      <c r="T463" s="8" t="str">
        <f>IF(LANÇAMENTO[[#This Row],[OBRA COM MATERIAL]]="OK","ENTREGUE",IF(LANÇAMENTO[[#This Row],[PRAZO]]="","",LANÇAMENTO[[#This Row],[PREVISÃO ENTREGA OBRA]]-$E$1))</f>
        <v>ENTREGUE</v>
      </c>
      <c r="U463" s="3" t="s">
        <v>2553</v>
      </c>
      <c r="V463" s="3"/>
    </row>
    <row r="464" spans="1:22" x14ac:dyDescent="0.25">
      <c r="A464" s="4">
        <v>45889</v>
      </c>
      <c r="B464" s="2" t="s">
        <v>1747</v>
      </c>
      <c r="C464" s="123" t="s">
        <v>1234</v>
      </c>
      <c r="D464" s="2" t="s">
        <v>104</v>
      </c>
      <c r="E464" s="2" t="s">
        <v>2420</v>
      </c>
      <c r="F464" s="3">
        <v>1</v>
      </c>
      <c r="G464" s="3" t="s">
        <v>65</v>
      </c>
      <c r="H464" s="5" t="s">
        <v>2425</v>
      </c>
      <c r="I464" s="136" t="s">
        <v>243</v>
      </c>
      <c r="J464" s="2" t="s">
        <v>2420</v>
      </c>
      <c r="K464" s="6">
        <v>608</v>
      </c>
      <c r="L464" s="6">
        <f>LANÇAMENTO[[#This Row],[VALOR UNITARIO]]*LANÇAMENTO[[#This Row],[QTDADE]]</f>
        <v>608</v>
      </c>
      <c r="M464" s="4">
        <v>45889</v>
      </c>
      <c r="N464" s="33" t="str">
        <f>TEXT(LANÇAMENTO[[#This Row],[DATA PEDIDO]],"MMM")&amp;"-"&amp;TEXT(M464,"AAAA")</f>
        <v>ago-2025</v>
      </c>
      <c r="O464" s="5">
        <v>30</v>
      </c>
      <c r="P464" s="5" t="s">
        <v>30</v>
      </c>
      <c r="Q464" s="3" t="s">
        <v>1705</v>
      </c>
      <c r="R464" s="3">
        <v>2</v>
      </c>
      <c r="S464" s="4">
        <f>IF(LANÇAMENTO[[#This Row],[DATA PEDIDO]]="","",LANÇAMENTO[[#This Row],[DATA PEDIDO]]+LANÇAMENTO[[#This Row],[PRAZO]])</f>
        <v>45891</v>
      </c>
      <c r="T464" s="8" t="str">
        <f>IF(LANÇAMENTO[[#This Row],[OBRA COM MATERIAL]]="OK","ENTREGUE",IF(LANÇAMENTO[[#This Row],[PRAZO]]="","",LANÇAMENTO[[#This Row],[PREVISÃO ENTREGA OBRA]]-$E$1))</f>
        <v>ENTREGUE</v>
      </c>
      <c r="U464" s="3" t="s">
        <v>2553</v>
      </c>
      <c r="V464" s="3"/>
    </row>
    <row r="465" spans="1:22" x14ac:dyDescent="0.25">
      <c r="A465" s="4">
        <v>45889</v>
      </c>
      <c r="B465" s="2" t="s">
        <v>1747</v>
      </c>
      <c r="C465" s="123" t="s">
        <v>1234</v>
      </c>
      <c r="D465" s="2" t="s">
        <v>104</v>
      </c>
      <c r="E465" s="2" t="s">
        <v>2421</v>
      </c>
      <c r="F465" s="3">
        <v>30</v>
      </c>
      <c r="G465" s="3" t="s">
        <v>65</v>
      </c>
      <c r="H465" s="5" t="s">
        <v>2425</v>
      </c>
      <c r="I465" s="136" t="s">
        <v>243</v>
      </c>
      <c r="J465" s="2" t="s">
        <v>2421</v>
      </c>
      <c r="K465" s="6">
        <v>0</v>
      </c>
      <c r="L465" s="6">
        <f>LANÇAMENTO[[#This Row],[VALOR UNITARIO]]*LANÇAMENTO[[#This Row],[QTDADE]]</f>
        <v>0</v>
      </c>
      <c r="M465" s="4">
        <v>45889</v>
      </c>
      <c r="N465" s="33" t="str">
        <f>TEXT(LANÇAMENTO[[#This Row],[DATA PEDIDO]],"MMM")&amp;"-"&amp;TEXT(M465,"AAAA")</f>
        <v>ago-2025</v>
      </c>
      <c r="O465" s="5">
        <v>30</v>
      </c>
      <c r="P465" s="5" t="s">
        <v>30</v>
      </c>
      <c r="Q465" s="3" t="s">
        <v>1705</v>
      </c>
      <c r="R465" s="3">
        <v>2</v>
      </c>
      <c r="S465" s="4">
        <f>IF(LANÇAMENTO[[#This Row],[DATA PEDIDO]]="","",LANÇAMENTO[[#This Row],[DATA PEDIDO]]+LANÇAMENTO[[#This Row],[PRAZO]])</f>
        <v>45891</v>
      </c>
      <c r="T465" s="8" t="str">
        <f>IF(LANÇAMENTO[[#This Row],[OBRA COM MATERIAL]]="OK","ENTREGUE",IF(LANÇAMENTO[[#This Row],[PRAZO]]="","",LANÇAMENTO[[#This Row],[PREVISÃO ENTREGA OBRA]]-$E$1))</f>
        <v>ENTREGUE</v>
      </c>
      <c r="U465" s="3" t="s">
        <v>2553</v>
      </c>
      <c r="V465" s="3"/>
    </row>
    <row r="466" spans="1:22" x14ac:dyDescent="0.25">
      <c r="A466" s="4">
        <v>45889</v>
      </c>
      <c r="B466" s="2" t="s">
        <v>1747</v>
      </c>
      <c r="C466" s="123" t="s">
        <v>1234</v>
      </c>
      <c r="D466" s="2" t="s">
        <v>104</v>
      </c>
      <c r="E466" s="2" t="s">
        <v>2422</v>
      </c>
      <c r="F466" s="3">
        <v>18</v>
      </c>
      <c r="G466" s="3" t="s">
        <v>65</v>
      </c>
      <c r="H466" s="5" t="s">
        <v>2425</v>
      </c>
      <c r="I466" s="136" t="s">
        <v>243</v>
      </c>
      <c r="J466" s="2" t="s">
        <v>2422</v>
      </c>
      <c r="K466" s="6">
        <v>0</v>
      </c>
      <c r="L466" s="6">
        <f>LANÇAMENTO[[#This Row],[VALOR UNITARIO]]*LANÇAMENTO[[#This Row],[QTDADE]]</f>
        <v>0</v>
      </c>
      <c r="M466" s="4">
        <v>45889</v>
      </c>
      <c r="N466" s="33" t="str">
        <f>TEXT(LANÇAMENTO[[#This Row],[DATA PEDIDO]],"MMM")&amp;"-"&amp;TEXT(M466,"AAAA")</f>
        <v>ago-2025</v>
      </c>
      <c r="O466" s="5">
        <v>30</v>
      </c>
      <c r="P466" s="5" t="s">
        <v>30</v>
      </c>
      <c r="Q466" s="3" t="s">
        <v>1705</v>
      </c>
      <c r="R466" s="3">
        <v>2</v>
      </c>
      <c r="S466" s="4">
        <f>IF(LANÇAMENTO[[#This Row],[DATA PEDIDO]]="","",LANÇAMENTO[[#This Row],[DATA PEDIDO]]+LANÇAMENTO[[#This Row],[PRAZO]])</f>
        <v>45891</v>
      </c>
      <c r="T466" s="8" t="str">
        <f>IF(LANÇAMENTO[[#This Row],[OBRA COM MATERIAL]]="OK","ENTREGUE",IF(LANÇAMENTO[[#This Row],[PRAZO]]="","",LANÇAMENTO[[#This Row],[PREVISÃO ENTREGA OBRA]]-$E$1))</f>
        <v>ENTREGUE</v>
      </c>
      <c r="U466" s="3" t="s">
        <v>2553</v>
      </c>
      <c r="V466" s="3"/>
    </row>
    <row r="467" spans="1:22" x14ac:dyDescent="0.25">
      <c r="A467" s="4">
        <v>45889</v>
      </c>
      <c r="B467" s="2" t="s">
        <v>1747</v>
      </c>
      <c r="C467" s="123" t="s">
        <v>1234</v>
      </c>
      <c r="D467" s="2" t="s">
        <v>104</v>
      </c>
      <c r="E467" s="2" t="s">
        <v>2423</v>
      </c>
      <c r="F467" s="3">
        <v>4</v>
      </c>
      <c r="G467" s="3" t="s">
        <v>65</v>
      </c>
      <c r="H467" s="5" t="s">
        <v>2425</v>
      </c>
      <c r="I467" s="136" t="s">
        <v>243</v>
      </c>
      <c r="J467" s="2" t="s">
        <v>2423</v>
      </c>
      <c r="K467" s="6">
        <v>0</v>
      </c>
      <c r="L467" s="6">
        <f>LANÇAMENTO[[#This Row],[VALOR UNITARIO]]*LANÇAMENTO[[#This Row],[QTDADE]]</f>
        <v>0</v>
      </c>
      <c r="M467" s="4">
        <v>45889</v>
      </c>
      <c r="N467" s="33" t="str">
        <f>TEXT(LANÇAMENTO[[#This Row],[DATA PEDIDO]],"MMM")&amp;"-"&amp;TEXT(M467,"AAAA")</f>
        <v>ago-2025</v>
      </c>
      <c r="O467" s="5">
        <v>30</v>
      </c>
      <c r="P467" s="5" t="s">
        <v>30</v>
      </c>
      <c r="Q467" s="3" t="s">
        <v>1705</v>
      </c>
      <c r="R467" s="3">
        <v>2</v>
      </c>
      <c r="S467" s="4">
        <f>IF(LANÇAMENTO[[#This Row],[DATA PEDIDO]]="","",LANÇAMENTO[[#This Row],[DATA PEDIDO]]+LANÇAMENTO[[#This Row],[PRAZO]])</f>
        <v>45891</v>
      </c>
      <c r="T467" s="8" t="str">
        <f>IF(LANÇAMENTO[[#This Row],[OBRA COM MATERIAL]]="OK","ENTREGUE",IF(LANÇAMENTO[[#This Row],[PRAZO]]="","",LANÇAMENTO[[#This Row],[PREVISÃO ENTREGA OBRA]]-$E$1))</f>
        <v>ENTREGUE</v>
      </c>
      <c r="U467" s="3" t="s">
        <v>2553</v>
      </c>
      <c r="V467" s="3"/>
    </row>
    <row r="468" spans="1:22" x14ac:dyDescent="0.25">
      <c r="A468" s="4">
        <v>45889</v>
      </c>
      <c r="B468" s="2" t="s">
        <v>1747</v>
      </c>
      <c r="C468" s="123" t="s">
        <v>1234</v>
      </c>
      <c r="D468" s="2" t="s">
        <v>104</v>
      </c>
      <c r="E468" s="2" t="s">
        <v>2424</v>
      </c>
      <c r="F468" s="3">
        <v>20</v>
      </c>
      <c r="G468" s="3" t="s">
        <v>23</v>
      </c>
      <c r="H468" s="5" t="s">
        <v>2425</v>
      </c>
      <c r="I468" s="136" t="s">
        <v>243</v>
      </c>
      <c r="J468" s="2" t="s">
        <v>2424</v>
      </c>
      <c r="K468" s="6">
        <v>8</v>
      </c>
      <c r="L468" s="6">
        <f>LANÇAMENTO[[#This Row],[VALOR UNITARIO]]*LANÇAMENTO[[#This Row],[QTDADE]]</f>
        <v>160</v>
      </c>
      <c r="M468" s="4">
        <v>45889</v>
      </c>
      <c r="N468" s="33" t="str">
        <f>TEXT(LANÇAMENTO[[#This Row],[DATA PEDIDO]],"MMM")&amp;"-"&amp;TEXT(M468,"AAAA")</f>
        <v>ago-2025</v>
      </c>
      <c r="O468" s="5">
        <v>30</v>
      </c>
      <c r="P468" s="5" t="s">
        <v>30</v>
      </c>
      <c r="Q468" s="3" t="s">
        <v>1705</v>
      </c>
      <c r="R468" s="3">
        <v>2</v>
      </c>
      <c r="S468" s="4">
        <f>IF(LANÇAMENTO[[#This Row],[DATA PEDIDO]]="","",LANÇAMENTO[[#This Row],[DATA PEDIDO]]+LANÇAMENTO[[#This Row],[PRAZO]])</f>
        <v>45891</v>
      </c>
      <c r="T468" s="8" t="str">
        <f>IF(LANÇAMENTO[[#This Row],[OBRA COM MATERIAL]]="OK","ENTREGUE",IF(LANÇAMENTO[[#This Row],[PRAZO]]="","",LANÇAMENTO[[#This Row],[PREVISÃO ENTREGA OBRA]]-$E$1))</f>
        <v>ENTREGUE</v>
      </c>
      <c r="U468" s="3" t="s">
        <v>2553</v>
      </c>
      <c r="V468" s="3"/>
    </row>
    <row r="469" spans="1:22" x14ac:dyDescent="0.25">
      <c r="A469" s="4">
        <v>45889</v>
      </c>
      <c r="B469" s="2" t="s">
        <v>1729</v>
      </c>
      <c r="C469" s="123" t="s">
        <v>551</v>
      </c>
      <c r="D469" s="2" t="s">
        <v>104</v>
      </c>
      <c r="E469" s="2" t="s">
        <v>1690</v>
      </c>
      <c r="F469" s="3">
        <v>1</v>
      </c>
      <c r="G469" s="3" t="s">
        <v>65</v>
      </c>
      <c r="H469" s="5" t="s">
        <v>2426</v>
      </c>
      <c r="I469" s="136" t="s">
        <v>1764</v>
      </c>
      <c r="J469" s="2" t="s">
        <v>1690</v>
      </c>
      <c r="K469" s="6">
        <v>200</v>
      </c>
      <c r="L469" s="6">
        <f>LANÇAMENTO[[#This Row],[VALOR UNITARIO]]*LANÇAMENTO[[#This Row],[QTDADE]]</f>
        <v>200</v>
      </c>
      <c r="M469" s="4">
        <v>45889</v>
      </c>
      <c r="N469" s="33" t="str">
        <f>TEXT(LANÇAMENTO[[#This Row],[DATA PEDIDO]],"MMM")&amp;"-"&amp;TEXT(M469,"AAAA")</f>
        <v>ago-2025</v>
      </c>
      <c r="O469" s="5" t="s">
        <v>1692</v>
      </c>
      <c r="P469" s="5" t="s">
        <v>30</v>
      </c>
      <c r="Q469" s="3" t="s">
        <v>12</v>
      </c>
      <c r="R469" s="3">
        <v>0</v>
      </c>
      <c r="S469" s="4">
        <f>IF(LANÇAMENTO[[#This Row],[DATA PEDIDO]]="","",LANÇAMENTO[[#This Row],[DATA PEDIDO]]+LANÇAMENTO[[#This Row],[PRAZO]])</f>
        <v>45889</v>
      </c>
      <c r="T469" s="8" t="str">
        <f>IF(LANÇAMENTO[[#This Row],[OBRA COM MATERIAL]]="OK","ENTREGUE",IF(LANÇAMENTO[[#This Row],[PRAZO]]="","",LANÇAMENTO[[#This Row],[PREVISÃO ENTREGA OBRA]]-$E$1))</f>
        <v>ENTREGUE</v>
      </c>
      <c r="U469" s="3" t="s">
        <v>2553</v>
      </c>
      <c r="V469" s="3"/>
    </row>
    <row r="470" spans="1:22" x14ac:dyDescent="0.25">
      <c r="A470" s="4">
        <v>45889</v>
      </c>
      <c r="B470" s="2" t="s">
        <v>1235</v>
      </c>
      <c r="C470" s="123" t="s">
        <v>1234</v>
      </c>
      <c r="D470" s="2" t="s">
        <v>104</v>
      </c>
      <c r="E470" s="2" t="s">
        <v>2427</v>
      </c>
      <c r="F470" s="3">
        <v>520</v>
      </c>
      <c r="G470" s="3" t="s">
        <v>65</v>
      </c>
      <c r="H470" s="5" t="s">
        <v>2429</v>
      </c>
      <c r="I470" s="136" t="s">
        <v>1499</v>
      </c>
      <c r="J470" s="2" t="s">
        <v>2427</v>
      </c>
      <c r="K470" s="6">
        <v>3.55</v>
      </c>
      <c r="L470" s="6">
        <f>LANÇAMENTO[[#This Row],[VALOR UNITARIO]]*LANÇAMENTO[[#This Row],[QTDADE]]</f>
        <v>1846</v>
      </c>
      <c r="M470" s="4">
        <v>45889</v>
      </c>
      <c r="N470" s="33" t="str">
        <f>TEXT(LANÇAMENTO[[#This Row],[DATA PEDIDO]],"MMM")&amp;"-"&amp;TEXT(M470,"AAAA")</f>
        <v>ago-2025</v>
      </c>
      <c r="O470" s="5" t="s">
        <v>2431</v>
      </c>
      <c r="P470" s="5" t="s">
        <v>30</v>
      </c>
      <c r="Q470" s="3" t="s">
        <v>12</v>
      </c>
      <c r="R470" s="3">
        <v>6</v>
      </c>
      <c r="S470" s="4">
        <f>IF(LANÇAMENTO[[#This Row],[DATA PEDIDO]]="","",LANÇAMENTO[[#This Row],[DATA PEDIDO]]+LANÇAMENTO[[#This Row],[PRAZO]])</f>
        <v>45895</v>
      </c>
      <c r="T470" s="8" t="str">
        <f>IF(LANÇAMENTO[[#This Row],[OBRA COM MATERIAL]]="OK","ENTREGUE",IF(LANÇAMENTO[[#This Row],[PRAZO]]="","",LANÇAMENTO[[#This Row],[PREVISÃO ENTREGA OBRA]]-$E$1))</f>
        <v>ENTREGUE</v>
      </c>
      <c r="U470" s="3" t="s">
        <v>2553</v>
      </c>
      <c r="V470" s="3"/>
    </row>
    <row r="471" spans="1:22" x14ac:dyDescent="0.25">
      <c r="A471" s="4">
        <v>45889</v>
      </c>
      <c r="B471" s="2" t="s">
        <v>1235</v>
      </c>
      <c r="C471" s="123" t="s">
        <v>1234</v>
      </c>
      <c r="D471" s="2" t="s">
        <v>104</v>
      </c>
      <c r="E471" s="2" t="s">
        <v>2428</v>
      </c>
      <c r="F471" s="3">
        <v>60</v>
      </c>
      <c r="G471" s="3" t="s">
        <v>65</v>
      </c>
      <c r="H471" s="5" t="s">
        <v>2429</v>
      </c>
      <c r="I471" s="136" t="s">
        <v>1499</v>
      </c>
      <c r="J471" s="2" t="s">
        <v>2428</v>
      </c>
      <c r="K471" s="6">
        <v>2.25</v>
      </c>
      <c r="L471" s="6">
        <f>LANÇAMENTO[[#This Row],[VALOR UNITARIO]]*LANÇAMENTO[[#This Row],[QTDADE]]</f>
        <v>135</v>
      </c>
      <c r="M471" s="4">
        <v>45889</v>
      </c>
      <c r="N471" s="33" t="str">
        <f>TEXT(LANÇAMENTO[[#This Row],[DATA PEDIDO]],"MMM")&amp;"-"&amp;TEXT(M471,"AAAA")</f>
        <v>ago-2025</v>
      </c>
      <c r="O471" s="5" t="s">
        <v>2431</v>
      </c>
      <c r="P471" s="5" t="s">
        <v>30</v>
      </c>
      <c r="Q471" s="3" t="s">
        <v>12</v>
      </c>
      <c r="R471" s="3">
        <v>6</v>
      </c>
      <c r="S471" s="4">
        <f>IF(LANÇAMENTO[[#This Row],[DATA PEDIDO]]="","",LANÇAMENTO[[#This Row],[DATA PEDIDO]]+LANÇAMENTO[[#This Row],[PRAZO]])</f>
        <v>45895</v>
      </c>
      <c r="T471" s="8" t="str">
        <f>IF(LANÇAMENTO[[#This Row],[OBRA COM MATERIAL]]="OK","ENTREGUE",IF(LANÇAMENTO[[#This Row],[PRAZO]]="","",LANÇAMENTO[[#This Row],[PREVISÃO ENTREGA OBRA]]-$E$1))</f>
        <v>ENTREGUE</v>
      </c>
      <c r="U471" s="3" t="s">
        <v>2553</v>
      </c>
      <c r="V471" s="3"/>
    </row>
    <row r="472" spans="1:22" x14ac:dyDescent="0.25">
      <c r="A472" s="4">
        <v>45889</v>
      </c>
      <c r="B472" s="2" t="s">
        <v>1235</v>
      </c>
      <c r="C472" s="123" t="s">
        <v>1234</v>
      </c>
      <c r="D472" s="2" t="s">
        <v>104</v>
      </c>
      <c r="E472" s="2" t="s">
        <v>2430</v>
      </c>
      <c r="F472" s="3">
        <v>1</v>
      </c>
      <c r="G472" s="3" t="s">
        <v>65</v>
      </c>
      <c r="H472" s="5" t="s">
        <v>2429</v>
      </c>
      <c r="I472" s="136" t="s">
        <v>1499</v>
      </c>
      <c r="J472" s="2" t="s">
        <v>2430</v>
      </c>
      <c r="K472" s="6">
        <v>300</v>
      </c>
      <c r="L472" s="6">
        <f>LANÇAMENTO[[#This Row],[VALOR UNITARIO]]*LANÇAMENTO[[#This Row],[QTDADE]]</f>
        <v>300</v>
      </c>
      <c r="M472" s="4">
        <v>45889</v>
      </c>
      <c r="N472" s="33" t="str">
        <f>TEXT(LANÇAMENTO[[#This Row],[DATA PEDIDO]],"MMM")&amp;"-"&amp;TEXT(M472,"AAAA")</f>
        <v>ago-2025</v>
      </c>
      <c r="O472" s="5" t="s">
        <v>2431</v>
      </c>
      <c r="P472" s="5" t="s">
        <v>30</v>
      </c>
      <c r="Q472" s="3" t="s">
        <v>12</v>
      </c>
      <c r="R472" s="3">
        <v>6</v>
      </c>
      <c r="S472" s="4">
        <f>IF(LANÇAMENTO[[#This Row],[DATA PEDIDO]]="","",LANÇAMENTO[[#This Row],[DATA PEDIDO]]+LANÇAMENTO[[#This Row],[PRAZO]])</f>
        <v>45895</v>
      </c>
      <c r="T472" s="8" t="str">
        <f>IF(LANÇAMENTO[[#This Row],[OBRA COM MATERIAL]]="OK","ENTREGUE",IF(LANÇAMENTO[[#This Row],[PRAZO]]="","",LANÇAMENTO[[#This Row],[PREVISÃO ENTREGA OBRA]]-$E$1))</f>
        <v>ENTREGUE</v>
      </c>
      <c r="U472" s="3" t="s">
        <v>2553</v>
      </c>
      <c r="V472" s="3"/>
    </row>
    <row r="473" spans="1:22" x14ac:dyDescent="0.25">
      <c r="A473" s="4">
        <v>45889</v>
      </c>
      <c r="B473" s="2" t="s">
        <v>2432</v>
      </c>
      <c r="C473" s="123" t="s">
        <v>1234</v>
      </c>
      <c r="D473" s="2" t="s">
        <v>104</v>
      </c>
      <c r="E473" s="2" t="s">
        <v>1918</v>
      </c>
      <c r="F473" s="3">
        <v>5</v>
      </c>
      <c r="G473" s="3" t="s">
        <v>65</v>
      </c>
      <c r="H473" s="5" t="s">
        <v>2438</v>
      </c>
      <c r="I473" s="136" t="s">
        <v>230</v>
      </c>
      <c r="J473" s="2" t="s">
        <v>1918</v>
      </c>
      <c r="K473" s="6">
        <v>24.01</v>
      </c>
      <c r="L473" s="6">
        <f>LANÇAMENTO[[#This Row],[VALOR UNITARIO]]*LANÇAMENTO[[#This Row],[QTDADE]]</f>
        <v>120.05000000000001</v>
      </c>
      <c r="M473" s="4">
        <v>45889</v>
      </c>
      <c r="N473" s="33" t="str">
        <f>TEXT(LANÇAMENTO[[#This Row],[DATA PEDIDO]],"MMM")&amp;"-"&amp;TEXT(M473,"AAAA")</f>
        <v>ago-2025</v>
      </c>
      <c r="O473" s="5" t="s">
        <v>1715</v>
      </c>
      <c r="P473" s="5" t="s">
        <v>30</v>
      </c>
      <c r="Q473" s="3" t="s">
        <v>12</v>
      </c>
      <c r="R473" s="3">
        <v>0</v>
      </c>
      <c r="S473" s="4">
        <f>IF(LANÇAMENTO[[#This Row],[DATA PEDIDO]]="","",LANÇAMENTO[[#This Row],[DATA PEDIDO]]+LANÇAMENTO[[#This Row],[PRAZO]])</f>
        <v>45889</v>
      </c>
      <c r="T473" s="8" t="str">
        <f>IF(LANÇAMENTO[[#This Row],[OBRA COM MATERIAL]]="OK","ENTREGUE",IF(LANÇAMENTO[[#This Row],[PRAZO]]="","",LANÇAMENTO[[#This Row],[PREVISÃO ENTREGA OBRA]]-$E$1))</f>
        <v>ENTREGUE</v>
      </c>
      <c r="U473" s="3" t="s">
        <v>2553</v>
      </c>
      <c r="V473" s="3"/>
    </row>
    <row r="474" spans="1:22" x14ac:dyDescent="0.25">
      <c r="A474" s="4">
        <v>45889</v>
      </c>
      <c r="B474" s="2" t="s">
        <v>2432</v>
      </c>
      <c r="C474" s="123" t="s">
        <v>1234</v>
      </c>
      <c r="D474" s="2" t="s">
        <v>104</v>
      </c>
      <c r="E474" s="2" t="s">
        <v>2386</v>
      </c>
      <c r="F474" s="3">
        <v>3</v>
      </c>
      <c r="G474" s="3" t="s">
        <v>65</v>
      </c>
      <c r="H474" s="5" t="s">
        <v>2438</v>
      </c>
      <c r="I474" s="136" t="s">
        <v>230</v>
      </c>
      <c r="J474" s="2" t="s">
        <v>2386</v>
      </c>
      <c r="K474" s="6">
        <v>104.3</v>
      </c>
      <c r="L474" s="6">
        <f>LANÇAMENTO[[#This Row],[VALOR UNITARIO]]*LANÇAMENTO[[#This Row],[QTDADE]]</f>
        <v>312.89999999999998</v>
      </c>
      <c r="M474" s="4">
        <v>45889</v>
      </c>
      <c r="N474" s="33" t="str">
        <f>TEXT(LANÇAMENTO[[#This Row],[DATA PEDIDO]],"MMM")&amp;"-"&amp;TEXT(M474,"AAAA")</f>
        <v>ago-2025</v>
      </c>
      <c r="O474" s="5" t="s">
        <v>1715</v>
      </c>
      <c r="P474" s="5" t="s">
        <v>30</v>
      </c>
      <c r="Q474" s="3" t="s">
        <v>12</v>
      </c>
      <c r="R474" s="3">
        <v>0</v>
      </c>
      <c r="S474" s="4">
        <f>IF(LANÇAMENTO[[#This Row],[DATA PEDIDO]]="","",LANÇAMENTO[[#This Row],[DATA PEDIDO]]+LANÇAMENTO[[#This Row],[PRAZO]])</f>
        <v>45889</v>
      </c>
      <c r="T474" s="8" t="str">
        <f>IF(LANÇAMENTO[[#This Row],[OBRA COM MATERIAL]]="OK","ENTREGUE",IF(LANÇAMENTO[[#This Row],[PRAZO]]="","",LANÇAMENTO[[#This Row],[PREVISÃO ENTREGA OBRA]]-$E$1))</f>
        <v>ENTREGUE</v>
      </c>
      <c r="U474" s="3" t="s">
        <v>2553</v>
      </c>
      <c r="V474" s="3"/>
    </row>
    <row r="475" spans="1:22" x14ac:dyDescent="0.25">
      <c r="A475" s="4">
        <v>45889</v>
      </c>
      <c r="B475" s="2" t="s">
        <v>1235</v>
      </c>
      <c r="C475" s="123" t="s">
        <v>1234</v>
      </c>
      <c r="D475" s="2" t="s">
        <v>104</v>
      </c>
      <c r="E475" s="2" t="s">
        <v>2439</v>
      </c>
      <c r="F475" s="3">
        <v>1</v>
      </c>
      <c r="G475" s="3" t="s">
        <v>65</v>
      </c>
      <c r="H475" s="5" t="s">
        <v>2440</v>
      </c>
      <c r="I475" s="136" t="s">
        <v>230</v>
      </c>
      <c r="J475" s="2" t="s">
        <v>2439</v>
      </c>
      <c r="K475" s="6">
        <v>339.9</v>
      </c>
      <c r="L475" s="6">
        <f>LANÇAMENTO[[#This Row],[VALOR UNITARIO]]*LANÇAMENTO[[#This Row],[QTDADE]]</f>
        <v>339.9</v>
      </c>
      <c r="M475" s="4">
        <v>45889</v>
      </c>
      <c r="N475" s="33" t="str">
        <f>TEXT(LANÇAMENTO[[#This Row],[DATA PEDIDO]],"MMM")&amp;"-"&amp;TEXT(M475,"AAAA")</f>
        <v>ago-2025</v>
      </c>
      <c r="O475" s="5" t="s">
        <v>2110</v>
      </c>
      <c r="P475" s="5" t="s">
        <v>30</v>
      </c>
      <c r="Q475" s="3" t="s">
        <v>12</v>
      </c>
      <c r="R475" s="3">
        <v>0</v>
      </c>
      <c r="S475" s="4">
        <f>IF(LANÇAMENTO[[#This Row],[DATA PEDIDO]]="","",LANÇAMENTO[[#This Row],[DATA PEDIDO]]+LANÇAMENTO[[#This Row],[PRAZO]])</f>
        <v>45889</v>
      </c>
      <c r="T475" s="8" t="str">
        <f>IF(LANÇAMENTO[[#This Row],[OBRA COM MATERIAL]]="OK","ENTREGUE",IF(LANÇAMENTO[[#This Row],[PRAZO]]="","",LANÇAMENTO[[#This Row],[PREVISÃO ENTREGA OBRA]]-$E$1))</f>
        <v>ENTREGUE</v>
      </c>
      <c r="U475" s="3" t="s">
        <v>2553</v>
      </c>
      <c r="V475" s="3"/>
    </row>
    <row r="476" spans="1:22" x14ac:dyDescent="0.25">
      <c r="A476" s="4">
        <v>45889</v>
      </c>
      <c r="B476" s="2" t="s">
        <v>1729</v>
      </c>
      <c r="C476" s="123" t="s">
        <v>551</v>
      </c>
      <c r="D476" s="2" t="s">
        <v>104</v>
      </c>
      <c r="E476" s="2" t="s">
        <v>2441</v>
      </c>
      <c r="F476" s="3">
        <v>2</v>
      </c>
      <c r="G476" s="3" t="s">
        <v>65</v>
      </c>
      <c r="H476" s="5" t="s">
        <v>2445</v>
      </c>
      <c r="I476" s="136" t="s">
        <v>2073</v>
      </c>
      <c r="J476" s="2" t="s">
        <v>2441</v>
      </c>
      <c r="K476" s="6">
        <v>30</v>
      </c>
      <c r="L476" s="6">
        <f>LANÇAMENTO[[#This Row],[VALOR UNITARIO]]*LANÇAMENTO[[#This Row],[QTDADE]]</f>
        <v>60</v>
      </c>
      <c r="M476" s="4">
        <v>45889</v>
      </c>
      <c r="N476" s="33" t="str">
        <f>TEXT(LANÇAMENTO[[#This Row],[DATA PEDIDO]],"MMM")&amp;"-"&amp;TEXT(M476,"AAAA")</f>
        <v>ago-2025</v>
      </c>
      <c r="O476" s="5" t="s">
        <v>1692</v>
      </c>
      <c r="P476" s="5" t="s">
        <v>30</v>
      </c>
      <c r="Q476" s="3" t="s">
        <v>12</v>
      </c>
      <c r="R476" s="3">
        <v>0</v>
      </c>
      <c r="S476" s="4">
        <f>IF(LANÇAMENTO[[#This Row],[DATA PEDIDO]]="","",LANÇAMENTO[[#This Row],[DATA PEDIDO]]+LANÇAMENTO[[#This Row],[PRAZO]])</f>
        <v>45889</v>
      </c>
      <c r="T476" s="8" t="str">
        <f>IF(LANÇAMENTO[[#This Row],[OBRA COM MATERIAL]]="OK","ENTREGUE",IF(LANÇAMENTO[[#This Row],[PRAZO]]="","",LANÇAMENTO[[#This Row],[PREVISÃO ENTREGA OBRA]]-$E$1))</f>
        <v>ENTREGUE</v>
      </c>
      <c r="U476" s="3" t="s">
        <v>2553</v>
      </c>
      <c r="V476" s="3"/>
    </row>
    <row r="477" spans="1:22" x14ac:dyDescent="0.25">
      <c r="A477" s="4">
        <v>45889</v>
      </c>
      <c r="B477" s="2" t="s">
        <v>1729</v>
      </c>
      <c r="C477" s="123" t="s">
        <v>551</v>
      </c>
      <c r="D477" s="2" t="s">
        <v>104</v>
      </c>
      <c r="E477" s="2" t="s">
        <v>2442</v>
      </c>
      <c r="F477" s="3">
        <v>2</v>
      </c>
      <c r="G477" s="3" t="s">
        <v>65</v>
      </c>
      <c r="H477" s="5" t="s">
        <v>2445</v>
      </c>
      <c r="I477" s="136" t="s">
        <v>2073</v>
      </c>
      <c r="J477" s="2" t="s">
        <v>2442</v>
      </c>
      <c r="K477" s="6">
        <v>38</v>
      </c>
      <c r="L477" s="6">
        <f>LANÇAMENTO[[#This Row],[VALOR UNITARIO]]*LANÇAMENTO[[#This Row],[QTDADE]]</f>
        <v>76</v>
      </c>
      <c r="M477" s="4">
        <v>45889</v>
      </c>
      <c r="N477" s="33" t="str">
        <f>TEXT(LANÇAMENTO[[#This Row],[DATA PEDIDO]],"MMM")&amp;"-"&amp;TEXT(M477,"AAAA")</f>
        <v>ago-2025</v>
      </c>
      <c r="O477" s="5" t="s">
        <v>1692</v>
      </c>
      <c r="P477" s="5" t="s">
        <v>30</v>
      </c>
      <c r="Q477" s="3" t="s">
        <v>12</v>
      </c>
      <c r="R477" s="3">
        <v>0</v>
      </c>
      <c r="S477" s="4">
        <f>IF(LANÇAMENTO[[#This Row],[DATA PEDIDO]]="","",LANÇAMENTO[[#This Row],[DATA PEDIDO]]+LANÇAMENTO[[#This Row],[PRAZO]])</f>
        <v>45889</v>
      </c>
      <c r="T477" s="8" t="str">
        <f>IF(LANÇAMENTO[[#This Row],[OBRA COM MATERIAL]]="OK","ENTREGUE",IF(LANÇAMENTO[[#This Row],[PRAZO]]="","",LANÇAMENTO[[#This Row],[PREVISÃO ENTREGA OBRA]]-$E$1))</f>
        <v>ENTREGUE</v>
      </c>
      <c r="U477" s="3" t="s">
        <v>2553</v>
      </c>
      <c r="V477" s="3"/>
    </row>
    <row r="478" spans="1:22" x14ac:dyDescent="0.25">
      <c r="A478" s="4">
        <v>45889</v>
      </c>
      <c r="B478" s="2" t="s">
        <v>1729</v>
      </c>
      <c r="C478" s="123" t="s">
        <v>551</v>
      </c>
      <c r="D478" s="2" t="s">
        <v>104</v>
      </c>
      <c r="E478" s="2" t="s">
        <v>2443</v>
      </c>
      <c r="F478" s="3">
        <v>4</v>
      </c>
      <c r="G478" s="3" t="s">
        <v>65</v>
      </c>
      <c r="H478" s="5" t="s">
        <v>2445</v>
      </c>
      <c r="I478" s="136" t="s">
        <v>2073</v>
      </c>
      <c r="J478" s="2" t="s">
        <v>2443</v>
      </c>
      <c r="K478" s="6">
        <v>29</v>
      </c>
      <c r="L478" s="6">
        <f>LANÇAMENTO[[#This Row],[VALOR UNITARIO]]*LANÇAMENTO[[#This Row],[QTDADE]]</f>
        <v>116</v>
      </c>
      <c r="M478" s="4">
        <v>45889</v>
      </c>
      <c r="N478" s="33" t="str">
        <f>TEXT(LANÇAMENTO[[#This Row],[DATA PEDIDO]],"MMM")&amp;"-"&amp;TEXT(M478,"AAAA")</f>
        <v>ago-2025</v>
      </c>
      <c r="O478" s="5" t="s">
        <v>1692</v>
      </c>
      <c r="P478" s="5" t="s">
        <v>30</v>
      </c>
      <c r="Q478" s="3" t="s">
        <v>12</v>
      </c>
      <c r="R478" s="3">
        <v>0</v>
      </c>
      <c r="S478" s="4">
        <f>IF(LANÇAMENTO[[#This Row],[DATA PEDIDO]]="","",LANÇAMENTO[[#This Row],[DATA PEDIDO]]+LANÇAMENTO[[#This Row],[PRAZO]])</f>
        <v>45889</v>
      </c>
      <c r="T478" s="8" t="str">
        <f>IF(LANÇAMENTO[[#This Row],[OBRA COM MATERIAL]]="OK","ENTREGUE",IF(LANÇAMENTO[[#This Row],[PRAZO]]="","",LANÇAMENTO[[#This Row],[PREVISÃO ENTREGA OBRA]]-$E$1))</f>
        <v>ENTREGUE</v>
      </c>
      <c r="U478" s="3" t="s">
        <v>2553</v>
      </c>
      <c r="V478" s="3"/>
    </row>
    <row r="479" spans="1:22" x14ac:dyDescent="0.25">
      <c r="A479" s="4">
        <v>45889</v>
      </c>
      <c r="B479" s="2" t="s">
        <v>1729</v>
      </c>
      <c r="C479" s="123" t="s">
        <v>551</v>
      </c>
      <c r="D479" s="2" t="s">
        <v>104</v>
      </c>
      <c r="E479" s="2" t="s">
        <v>2444</v>
      </c>
      <c r="F479" s="3">
        <v>5</v>
      </c>
      <c r="G479" s="3" t="s">
        <v>114</v>
      </c>
      <c r="H479" s="5" t="s">
        <v>2445</v>
      </c>
      <c r="I479" s="136" t="s">
        <v>2073</v>
      </c>
      <c r="J479" s="2" t="s">
        <v>2444</v>
      </c>
      <c r="K479" s="6">
        <v>17</v>
      </c>
      <c r="L479" s="6">
        <f>LANÇAMENTO[[#This Row],[VALOR UNITARIO]]*LANÇAMENTO[[#This Row],[QTDADE]]</f>
        <v>85</v>
      </c>
      <c r="M479" s="4">
        <v>45889</v>
      </c>
      <c r="N479" s="33" t="str">
        <f>TEXT(LANÇAMENTO[[#This Row],[DATA PEDIDO]],"MMM")&amp;"-"&amp;TEXT(M479,"AAAA")</f>
        <v>ago-2025</v>
      </c>
      <c r="O479" s="5" t="s">
        <v>1692</v>
      </c>
      <c r="P479" s="5" t="s">
        <v>30</v>
      </c>
      <c r="Q479" s="3" t="s">
        <v>12</v>
      </c>
      <c r="R479" s="3">
        <v>0</v>
      </c>
      <c r="S479" s="4">
        <f>IF(LANÇAMENTO[[#This Row],[DATA PEDIDO]]="","",LANÇAMENTO[[#This Row],[DATA PEDIDO]]+LANÇAMENTO[[#This Row],[PRAZO]])</f>
        <v>45889</v>
      </c>
      <c r="T479" s="8" t="str">
        <f>IF(LANÇAMENTO[[#This Row],[OBRA COM MATERIAL]]="OK","ENTREGUE",IF(LANÇAMENTO[[#This Row],[PRAZO]]="","",LANÇAMENTO[[#This Row],[PREVISÃO ENTREGA OBRA]]-$E$1))</f>
        <v>ENTREGUE</v>
      </c>
      <c r="U479" s="3" t="s">
        <v>2553</v>
      </c>
      <c r="V479" s="3"/>
    </row>
    <row r="480" spans="1:22" x14ac:dyDescent="0.25">
      <c r="A480" s="4">
        <v>45889</v>
      </c>
      <c r="B480" s="2" t="s">
        <v>1729</v>
      </c>
      <c r="C480" s="123" t="s">
        <v>551</v>
      </c>
      <c r="D480" s="2" t="s">
        <v>104</v>
      </c>
      <c r="E480" s="2" t="s">
        <v>2444</v>
      </c>
      <c r="F480" s="3">
        <v>10</v>
      </c>
      <c r="G480" s="3" t="s">
        <v>114</v>
      </c>
      <c r="H480" s="5" t="s">
        <v>2445</v>
      </c>
      <c r="I480" s="136" t="s">
        <v>2073</v>
      </c>
      <c r="J480" s="2" t="s">
        <v>2444</v>
      </c>
      <c r="K480" s="6">
        <v>17</v>
      </c>
      <c r="L480" s="6">
        <f>LANÇAMENTO[[#This Row],[VALOR UNITARIO]]*LANÇAMENTO[[#This Row],[QTDADE]]</f>
        <v>170</v>
      </c>
      <c r="M480" s="4">
        <v>45889</v>
      </c>
      <c r="N480" s="33" t="str">
        <f>TEXT(LANÇAMENTO[[#This Row],[DATA PEDIDO]],"MMM")&amp;"-"&amp;TEXT(M480,"AAAA")</f>
        <v>ago-2025</v>
      </c>
      <c r="O480" s="5" t="s">
        <v>1692</v>
      </c>
      <c r="P480" s="5" t="s">
        <v>30</v>
      </c>
      <c r="Q480" s="3" t="s">
        <v>12</v>
      </c>
      <c r="R480" s="3">
        <v>0</v>
      </c>
      <c r="S480" s="4">
        <f>IF(LANÇAMENTO[[#This Row],[DATA PEDIDO]]="","",LANÇAMENTO[[#This Row],[DATA PEDIDO]]+LANÇAMENTO[[#This Row],[PRAZO]])</f>
        <v>45889</v>
      </c>
      <c r="T480" s="8" t="str">
        <f>IF(LANÇAMENTO[[#This Row],[OBRA COM MATERIAL]]="OK","ENTREGUE",IF(LANÇAMENTO[[#This Row],[PRAZO]]="","",LANÇAMENTO[[#This Row],[PREVISÃO ENTREGA OBRA]]-$E$1))</f>
        <v>ENTREGUE</v>
      </c>
      <c r="U480" s="3" t="s">
        <v>2553</v>
      </c>
      <c r="V480" s="3"/>
    </row>
    <row r="481" spans="1:22" x14ac:dyDescent="0.25">
      <c r="A481" s="4">
        <v>45889</v>
      </c>
      <c r="B481" s="2" t="s">
        <v>2379</v>
      </c>
      <c r="C481" s="123" t="s">
        <v>1234</v>
      </c>
      <c r="D481" s="2" t="s">
        <v>104</v>
      </c>
      <c r="E481" s="2" t="s">
        <v>2446</v>
      </c>
      <c r="F481" s="3">
        <v>30</v>
      </c>
      <c r="G481" s="3" t="s">
        <v>65</v>
      </c>
      <c r="H481" s="5" t="s">
        <v>2448</v>
      </c>
      <c r="I481" s="136" t="s">
        <v>1264</v>
      </c>
      <c r="J481" s="2" t="s">
        <v>2446</v>
      </c>
      <c r="K481" s="6">
        <v>3.73</v>
      </c>
      <c r="L481" s="6">
        <f>LANÇAMENTO[[#This Row],[VALOR UNITARIO]]*LANÇAMENTO[[#This Row],[QTDADE]]</f>
        <v>111.9</v>
      </c>
      <c r="M481" s="4">
        <v>45889</v>
      </c>
      <c r="N481" s="33" t="str">
        <f>TEXT(LANÇAMENTO[[#This Row],[DATA PEDIDO]],"MMM")&amp;"-"&amp;TEXT(M481,"AAAA")</f>
        <v>ago-2025</v>
      </c>
      <c r="O481" s="5" t="s">
        <v>1692</v>
      </c>
      <c r="P481" s="5" t="s">
        <v>30</v>
      </c>
      <c r="Q481" s="3" t="s">
        <v>12</v>
      </c>
      <c r="R481" s="3">
        <v>5</v>
      </c>
      <c r="S481" s="4">
        <f>IF(LANÇAMENTO[[#This Row],[DATA PEDIDO]]="","",LANÇAMENTO[[#This Row],[DATA PEDIDO]]+LANÇAMENTO[[#This Row],[PRAZO]])</f>
        <v>45894</v>
      </c>
      <c r="T481" s="8" t="str">
        <f>IF(LANÇAMENTO[[#This Row],[OBRA COM MATERIAL]]="OK","ENTREGUE",IF(LANÇAMENTO[[#This Row],[PRAZO]]="","",LANÇAMENTO[[#This Row],[PREVISÃO ENTREGA OBRA]]-$E$1))</f>
        <v>ENTREGUE</v>
      </c>
      <c r="U481" s="3" t="s">
        <v>2553</v>
      </c>
      <c r="V481" s="3"/>
    </row>
    <row r="482" spans="1:22" x14ac:dyDescent="0.25">
      <c r="A482" s="4">
        <v>45889</v>
      </c>
      <c r="B482" s="2" t="s">
        <v>2379</v>
      </c>
      <c r="C482" s="123" t="s">
        <v>1234</v>
      </c>
      <c r="D482" s="2" t="s">
        <v>104</v>
      </c>
      <c r="E482" s="2" t="s">
        <v>1822</v>
      </c>
      <c r="F482" s="3">
        <v>10</v>
      </c>
      <c r="G482" s="3" t="s">
        <v>114</v>
      </c>
      <c r="H482" s="5" t="s">
        <v>2448</v>
      </c>
      <c r="I482" s="136" t="s">
        <v>1264</v>
      </c>
      <c r="J482" s="2" t="s">
        <v>1822</v>
      </c>
      <c r="K482" s="6">
        <v>35.99</v>
      </c>
      <c r="L482" s="6">
        <f>LANÇAMENTO[[#This Row],[VALOR UNITARIO]]*LANÇAMENTO[[#This Row],[QTDADE]]</f>
        <v>359.90000000000003</v>
      </c>
      <c r="M482" s="4">
        <v>45889</v>
      </c>
      <c r="N482" s="33" t="str">
        <f>TEXT(LANÇAMENTO[[#This Row],[DATA PEDIDO]],"MMM")&amp;"-"&amp;TEXT(M482,"AAAA")</f>
        <v>ago-2025</v>
      </c>
      <c r="O482" s="5" t="s">
        <v>1692</v>
      </c>
      <c r="P482" s="5" t="s">
        <v>30</v>
      </c>
      <c r="Q482" s="3" t="s">
        <v>12</v>
      </c>
      <c r="R482" s="3">
        <v>5</v>
      </c>
      <c r="S482" s="4">
        <f>IF(LANÇAMENTO[[#This Row],[DATA PEDIDO]]="","",LANÇAMENTO[[#This Row],[DATA PEDIDO]]+LANÇAMENTO[[#This Row],[PRAZO]])</f>
        <v>45894</v>
      </c>
      <c r="T482" s="8" t="str">
        <f>IF(LANÇAMENTO[[#This Row],[OBRA COM MATERIAL]]="OK","ENTREGUE",IF(LANÇAMENTO[[#This Row],[PRAZO]]="","",LANÇAMENTO[[#This Row],[PREVISÃO ENTREGA OBRA]]-$E$1))</f>
        <v>ENTREGUE</v>
      </c>
      <c r="U482" s="3" t="s">
        <v>2553</v>
      </c>
      <c r="V482" s="3"/>
    </row>
    <row r="483" spans="1:22" x14ac:dyDescent="0.25">
      <c r="A483" s="4">
        <v>45889</v>
      </c>
      <c r="B483" s="2" t="s">
        <v>2379</v>
      </c>
      <c r="C483" s="123" t="s">
        <v>1234</v>
      </c>
      <c r="D483" s="2" t="s">
        <v>104</v>
      </c>
      <c r="E483" s="2" t="s">
        <v>2447</v>
      </c>
      <c r="F483" s="3">
        <v>2</v>
      </c>
      <c r="G483" s="3" t="s">
        <v>111</v>
      </c>
      <c r="H483" s="5" t="s">
        <v>2448</v>
      </c>
      <c r="I483" s="136" t="s">
        <v>1264</v>
      </c>
      <c r="J483" s="2" t="s">
        <v>2447</v>
      </c>
      <c r="K483" s="6">
        <v>169.9</v>
      </c>
      <c r="L483" s="6">
        <f>LANÇAMENTO[[#This Row],[VALOR UNITARIO]]*LANÇAMENTO[[#This Row],[QTDADE]]</f>
        <v>339.8</v>
      </c>
      <c r="M483" s="4">
        <v>45889</v>
      </c>
      <c r="N483" s="33" t="str">
        <f>TEXT(LANÇAMENTO[[#This Row],[DATA PEDIDO]],"MMM")&amp;"-"&amp;TEXT(M483,"AAAA")</f>
        <v>ago-2025</v>
      </c>
      <c r="O483" s="5" t="s">
        <v>1692</v>
      </c>
      <c r="P483" s="5" t="s">
        <v>30</v>
      </c>
      <c r="Q483" s="3" t="s">
        <v>12</v>
      </c>
      <c r="R483" s="3">
        <v>5</v>
      </c>
      <c r="S483" s="4">
        <f>IF(LANÇAMENTO[[#This Row],[DATA PEDIDO]]="","",LANÇAMENTO[[#This Row],[DATA PEDIDO]]+LANÇAMENTO[[#This Row],[PRAZO]])</f>
        <v>45894</v>
      </c>
      <c r="T483" s="8" t="str">
        <f>IF(LANÇAMENTO[[#This Row],[OBRA COM MATERIAL]]="OK","ENTREGUE",IF(LANÇAMENTO[[#This Row],[PRAZO]]="","",LANÇAMENTO[[#This Row],[PREVISÃO ENTREGA OBRA]]-$E$1))</f>
        <v>ENTREGUE</v>
      </c>
      <c r="U483" s="3" t="s">
        <v>2553</v>
      </c>
      <c r="V483" s="3"/>
    </row>
    <row r="484" spans="1:22" x14ac:dyDescent="0.25">
      <c r="A484" s="4">
        <v>45890</v>
      </c>
      <c r="B484" s="2" t="s">
        <v>1741</v>
      </c>
      <c r="C484" s="123" t="s">
        <v>1234</v>
      </c>
      <c r="D484" s="2" t="s">
        <v>104</v>
      </c>
      <c r="E484" s="2" t="s">
        <v>2451</v>
      </c>
      <c r="F484" s="3">
        <v>6</v>
      </c>
      <c r="G484" s="3" t="s">
        <v>109</v>
      </c>
      <c r="H484" s="5" t="s">
        <v>2452</v>
      </c>
      <c r="I484" s="136" t="s">
        <v>1535</v>
      </c>
      <c r="J484" s="2" t="s">
        <v>2451</v>
      </c>
      <c r="K484" s="6">
        <v>25</v>
      </c>
      <c r="L484" s="6">
        <f>LANÇAMENTO[[#This Row],[VALOR UNITARIO]]*LANÇAMENTO[[#This Row],[QTDADE]]</f>
        <v>150</v>
      </c>
      <c r="M484" s="4">
        <v>45890</v>
      </c>
      <c r="N484" s="33" t="str">
        <f>TEXT(LANÇAMENTO[[#This Row],[DATA PEDIDO]],"MMM")&amp;"-"&amp;TEXT(M484,"AAAA")</f>
        <v>ago-2025</v>
      </c>
      <c r="O484" s="5" t="s">
        <v>1715</v>
      </c>
      <c r="P484" s="5" t="s">
        <v>30</v>
      </c>
      <c r="Q484" s="3" t="s">
        <v>12</v>
      </c>
      <c r="R484" s="3">
        <v>0</v>
      </c>
      <c r="S484" s="4">
        <f>IF(LANÇAMENTO[[#This Row],[DATA PEDIDO]]="","",LANÇAMENTO[[#This Row],[DATA PEDIDO]]+LANÇAMENTO[[#This Row],[PRAZO]])</f>
        <v>45890</v>
      </c>
      <c r="T484" s="8" t="str">
        <f>IF(LANÇAMENTO[[#This Row],[OBRA COM MATERIAL]]="OK","ENTREGUE",IF(LANÇAMENTO[[#This Row],[PRAZO]]="","",LANÇAMENTO[[#This Row],[PREVISÃO ENTREGA OBRA]]-$E$1))</f>
        <v>ENTREGUE</v>
      </c>
      <c r="U484" s="3" t="s">
        <v>2553</v>
      </c>
      <c r="V484" s="3"/>
    </row>
    <row r="485" spans="1:22" x14ac:dyDescent="0.25">
      <c r="A485" s="4">
        <v>45890</v>
      </c>
      <c r="B485" s="2" t="s">
        <v>1741</v>
      </c>
      <c r="C485" s="123" t="s">
        <v>1234</v>
      </c>
      <c r="D485" s="2" t="s">
        <v>104</v>
      </c>
      <c r="E485" s="2" t="s">
        <v>2270</v>
      </c>
      <c r="F485" s="3">
        <v>2</v>
      </c>
      <c r="G485" s="3" t="s">
        <v>109</v>
      </c>
      <c r="H485" s="5" t="s">
        <v>2452</v>
      </c>
      <c r="I485" s="136" t="s">
        <v>1535</v>
      </c>
      <c r="J485" s="2" t="s">
        <v>2270</v>
      </c>
      <c r="K485" s="6">
        <v>0</v>
      </c>
      <c r="L485" s="6">
        <f>LANÇAMENTO[[#This Row],[VALOR UNITARIO]]*LANÇAMENTO[[#This Row],[QTDADE]]</f>
        <v>0</v>
      </c>
      <c r="M485" s="4">
        <v>45890</v>
      </c>
      <c r="N485" s="33" t="str">
        <f>TEXT(LANÇAMENTO[[#This Row],[DATA PEDIDO]],"MMM")&amp;"-"&amp;TEXT(M485,"AAAA")</f>
        <v>ago-2025</v>
      </c>
      <c r="O485" s="5" t="s">
        <v>1715</v>
      </c>
      <c r="P485" s="5" t="s">
        <v>30</v>
      </c>
      <c r="Q485" s="3" t="s">
        <v>12</v>
      </c>
      <c r="R485" s="3">
        <v>0</v>
      </c>
      <c r="S485" s="4">
        <f>IF(LANÇAMENTO[[#This Row],[DATA PEDIDO]]="","",LANÇAMENTO[[#This Row],[DATA PEDIDO]]+LANÇAMENTO[[#This Row],[PRAZO]])</f>
        <v>45890</v>
      </c>
      <c r="T485" s="8" t="str">
        <f>IF(LANÇAMENTO[[#This Row],[OBRA COM MATERIAL]]="OK","ENTREGUE",IF(LANÇAMENTO[[#This Row],[PRAZO]]="","",LANÇAMENTO[[#This Row],[PREVISÃO ENTREGA OBRA]]-$E$1))</f>
        <v>ENTREGUE</v>
      </c>
      <c r="U485" s="3" t="s">
        <v>2553</v>
      </c>
      <c r="V485" s="3"/>
    </row>
    <row r="486" spans="1:22" x14ac:dyDescent="0.25">
      <c r="A486" s="4">
        <v>45890</v>
      </c>
      <c r="B486" s="2" t="s">
        <v>1741</v>
      </c>
      <c r="C486" s="123" t="s">
        <v>1234</v>
      </c>
      <c r="D486" s="2" t="s">
        <v>104</v>
      </c>
      <c r="E486" s="2" t="s">
        <v>2358</v>
      </c>
      <c r="F486" s="3">
        <v>4</v>
      </c>
      <c r="G486" s="3" t="s">
        <v>109</v>
      </c>
      <c r="H486" s="5" t="s">
        <v>2452</v>
      </c>
      <c r="I486" s="136" t="s">
        <v>1535</v>
      </c>
      <c r="J486" s="2" t="s">
        <v>2358</v>
      </c>
      <c r="K486" s="6">
        <v>25</v>
      </c>
      <c r="L486" s="6">
        <f>LANÇAMENTO[[#This Row],[VALOR UNITARIO]]*LANÇAMENTO[[#This Row],[QTDADE]]</f>
        <v>100</v>
      </c>
      <c r="M486" s="4">
        <v>45890</v>
      </c>
      <c r="N486" s="33" t="str">
        <f>TEXT(LANÇAMENTO[[#This Row],[DATA PEDIDO]],"MMM")&amp;"-"&amp;TEXT(M486,"AAAA")</f>
        <v>ago-2025</v>
      </c>
      <c r="O486" s="5" t="s">
        <v>1715</v>
      </c>
      <c r="P486" s="5" t="s">
        <v>30</v>
      </c>
      <c r="Q486" s="3" t="s">
        <v>12</v>
      </c>
      <c r="R486" s="3">
        <v>0</v>
      </c>
      <c r="S486" s="4">
        <f>IF(LANÇAMENTO[[#This Row],[DATA PEDIDO]]="","",LANÇAMENTO[[#This Row],[DATA PEDIDO]]+LANÇAMENTO[[#This Row],[PRAZO]])</f>
        <v>45890</v>
      </c>
      <c r="T486" s="8" t="str">
        <f>IF(LANÇAMENTO[[#This Row],[OBRA COM MATERIAL]]="OK","ENTREGUE",IF(LANÇAMENTO[[#This Row],[PRAZO]]="","",LANÇAMENTO[[#This Row],[PREVISÃO ENTREGA OBRA]]-$E$1))</f>
        <v>ENTREGUE</v>
      </c>
      <c r="U486" s="3" t="s">
        <v>2553</v>
      </c>
      <c r="V486" s="3"/>
    </row>
    <row r="487" spans="1:22" x14ac:dyDescent="0.25">
      <c r="A487" s="4">
        <v>45890</v>
      </c>
      <c r="B487" s="2" t="s">
        <v>1741</v>
      </c>
      <c r="C487" s="123" t="s">
        <v>1234</v>
      </c>
      <c r="D487" s="2" t="s">
        <v>104</v>
      </c>
      <c r="E487" s="2" t="s">
        <v>2359</v>
      </c>
      <c r="F487" s="3">
        <v>4</v>
      </c>
      <c r="G487" s="3" t="s">
        <v>109</v>
      </c>
      <c r="H487" s="5" t="s">
        <v>2452</v>
      </c>
      <c r="I487" s="136" t="s">
        <v>1535</v>
      </c>
      <c r="J487" s="2" t="s">
        <v>2359</v>
      </c>
      <c r="K487" s="6">
        <v>25</v>
      </c>
      <c r="L487" s="6">
        <f>LANÇAMENTO[[#This Row],[VALOR UNITARIO]]*LANÇAMENTO[[#This Row],[QTDADE]]</f>
        <v>100</v>
      </c>
      <c r="M487" s="4">
        <v>45890</v>
      </c>
      <c r="N487" s="33" t="str">
        <f>TEXT(LANÇAMENTO[[#This Row],[DATA PEDIDO]],"MMM")&amp;"-"&amp;TEXT(M487,"AAAA")</f>
        <v>ago-2025</v>
      </c>
      <c r="O487" s="5" t="s">
        <v>1715</v>
      </c>
      <c r="P487" s="5" t="s">
        <v>30</v>
      </c>
      <c r="Q487" s="3" t="s">
        <v>12</v>
      </c>
      <c r="R487" s="3">
        <v>0</v>
      </c>
      <c r="S487" s="4">
        <f>IF(LANÇAMENTO[[#This Row],[DATA PEDIDO]]="","",LANÇAMENTO[[#This Row],[DATA PEDIDO]]+LANÇAMENTO[[#This Row],[PRAZO]])</f>
        <v>45890</v>
      </c>
      <c r="T487" s="8" t="str">
        <f>IF(LANÇAMENTO[[#This Row],[OBRA COM MATERIAL]]="OK","ENTREGUE",IF(LANÇAMENTO[[#This Row],[PRAZO]]="","",LANÇAMENTO[[#This Row],[PREVISÃO ENTREGA OBRA]]-$E$1))</f>
        <v>ENTREGUE</v>
      </c>
      <c r="U487" s="3" t="s">
        <v>2553</v>
      </c>
      <c r="V487" s="3"/>
    </row>
    <row r="488" spans="1:22" x14ac:dyDescent="0.25">
      <c r="A488" s="4">
        <v>45890</v>
      </c>
      <c r="B488" s="2" t="s">
        <v>2432</v>
      </c>
      <c r="C488" s="123" t="s">
        <v>1234</v>
      </c>
      <c r="D488" s="2" t="s">
        <v>104</v>
      </c>
      <c r="E488" s="2" t="s">
        <v>2450</v>
      </c>
      <c r="F488" s="3">
        <v>111.6</v>
      </c>
      <c r="G488" s="3" t="s">
        <v>72</v>
      </c>
      <c r="H488" s="5" t="s">
        <v>2453</v>
      </c>
      <c r="I488" s="136" t="s">
        <v>615</v>
      </c>
      <c r="J488" s="2" t="s">
        <v>2450</v>
      </c>
      <c r="K488" s="6">
        <v>73.510000000000005</v>
      </c>
      <c r="L488" s="6">
        <f>LANÇAMENTO[[#This Row],[VALOR UNITARIO]]*LANÇAMENTO[[#This Row],[QTDADE]]</f>
        <v>8203.7160000000003</v>
      </c>
      <c r="M488" s="4">
        <v>45890</v>
      </c>
      <c r="N488" s="33" t="str">
        <f>TEXT(LANÇAMENTO[[#This Row],[DATA PEDIDO]],"MMM")&amp;"-"&amp;TEXT(M488,"AAAA")</f>
        <v>ago-2025</v>
      </c>
      <c r="O488" s="5" t="s">
        <v>2454</v>
      </c>
      <c r="P488" s="5" t="s">
        <v>30</v>
      </c>
      <c r="Q488" s="3" t="s">
        <v>12</v>
      </c>
      <c r="R488" s="3">
        <v>7</v>
      </c>
      <c r="S488" s="4">
        <f>IF(LANÇAMENTO[[#This Row],[DATA PEDIDO]]="","",LANÇAMENTO[[#This Row],[DATA PEDIDO]]+LANÇAMENTO[[#This Row],[PRAZO]])</f>
        <v>45897</v>
      </c>
      <c r="T488" s="8" t="str">
        <f>IF(LANÇAMENTO[[#This Row],[OBRA COM MATERIAL]]="OK","ENTREGUE",IF(LANÇAMENTO[[#This Row],[PRAZO]]="","",LANÇAMENTO[[#This Row],[PREVISÃO ENTREGA OBRA]]-$E$1))</f>
        <v>ENTREGUE</v>
      </c>
      <c r="U488" s="3" t="s">
        <v>2553</v>
      </c>
      <c r="V488" s="3"/>
    </row>
    <row r="489" spans="1:22" x14ac:dyDescent="0.25">
      <c r="A489" s="4">
        <v>45890</v>
      </c>
      <c r="B489" s="2" t="s">
        <v>2432</v>
      </c>
      <c r="C489" s="123" t="s">
        <v>1234</v>
      </c>
      <c r="D489" s="2" t="s">
        <v>104</v>
      </c>
      <c r="E489" s="2" t="s">
        <v>2377</v>
      </c>
      <c r="F489" s="3">
        <v>40</v>
      </c>
      <c r="G489" s="3" t="s">
        <v>114</v>
      </c>
      <c r="H489" s="5" t="s">
        <v>2453</v>
      </c>
      <c r="I489" s="136" t="s">
        <v>615</v>
      </c>
      <c r="J489" s="2" t="s">
        <v>2377</v>
      </c>
      <c r="K489" s="6">
        <v>21.51</v>
      </c>
      <c r="L489" s="6">
        <f>LANÇAMENTO[[#This Row],[VALOR UNITARIO]]*LANÇAMENTO[[#This Row],[QTDADE]]</f>
        <v>860.40000000000009</v>
      </c>
      <c r="M489" s="4">
        <v>45890</v>
      </c>
      <c r="N489" s="33" t="str">
        <f>TEXT(LANÇAMENTO[[#This Row],[DATA PEDIDO]],"MMM")&amp;"-"&amp;TEXT(M489,"AAAA")</f>
        <v>ago-2025</v>
      </c>
      <c r="O489" s="5" t="s">
        <v>2454</v>
      </c>
      <c r="P489" s="5" t="s">
        <v>30</v>
      </c>
      <c r="Q489" s="3" t="s">
        <v>12</v>
      </c>
      <c r="R489" s="3">
        <v>7</v>
      </c>
      <c r="S489" s="4">
        <f>IF(LANÇAMENTO[[#This Row],[DATA PEDIDO]]="","",LANÇAMENTO[[#This Row],[DATA PEDIDO]]+LANÇAMENTO[[#This Row],[PRAZO]])</f>
        <v>45897</v>
      </c>
      <c r="T489" s="8" t="str">
        <f>IF(LANÇAMENTO[[#This Row],[OBRA COM MATERIAL]]="OK","ENTREGUE",IF(LANÇAMENTO[[#This Row],[PRAZO]]="","",LANÇAMENTO[[#This Row],[PREVISÃO ENTREGA OBRA]]-$E$1))</f>
        <v>ENTREGUE</v>
      </c>
      <c r="U489" s="3" t="s">
        <v>2553</v>
      </c>
      <c r="V489" s="3"/>
    </row>
    <row r="490" spans="1:22" x14ac:dyDescent="0.25">
      <c r="A490" s="4">
        <v>45890</v>
      </c>
      <c r="B490" s="2" t="s">
        <v>2432</v>
      </c>
      <c r="C490" s="123" t="s">
        <v>1234</v>
      </c>
      <c r="D490" s="2" t="s">
        <v>104</v>
      </c>
      <c r="E490" s="2" t="s">
        <v>1810</v>
      </c>
      <c r="F490" s="3">
        <v>4</v>
      </c>
      <c r="G490" s="3" t="s">
        <v>114</v>
      </c>
      <c r="H490" s="5" t="s">
        <v>2453</v>
      </c>
      <c r="I490" s="136" t="s">
        <v>615</v>
      </c>
      <c r="J490" s="2" t="s">
        <v>1810</v>
      </c>
      <c r="K490" s="6">
        <v>49.41</v>
      </c>
      <c r="L490" s="6">
        <f>LANÇAMENTO[[#This Row],[VALOR UNITARIO]]*LANÇAMENTO[[#This Row],[QTDADE]]</f>
        <v>197.64</v>
      </c>
      <c r="M490" s="4">
        <v>45890</v>
      </c>
      <c r="N490" s="33" t="str">
        <f>TEXT(LANÇAMENTO[[#This Row],[DATA PEDIDO]],"MMM")&amp;"-"&amp;TEXT(M490,"AAAA")</f>
        <v>ago-2025</v>
      </c>
      <c r="O490" s="5" t="s">
        <v>2454</v>
      </c>
      <c r="P490" s="5" t="s">
        <v>30</v>
      </c>
      <c r="Q490" s="3" t="s">
        <v>12</v>
      </c>
      <c r="R490" s="3">
        <v>7</v>
      </c>
      <c r="S490" s="4">
        <f>IF(LANÇAMENTO[[#This Row],[DATA PEDIDO]]="","",LANÇAMENTO[[#This Row],[DATA PEDIDO]]+LANÇAMENTO[[#This Row],[PRAZO]])</f>
        <v>45897</v>
      </c>
      <c r="T490" s="8" t="str">
        <f>IF(LANÇAMENTO[[#This Row],[OBRA COM MATERIAL]]="OK","ENTREGUE",IF(LANÇAMENTO[[#This Row],[PRAZO]]="","",LANÇAMENTO[[#This Row],[PREVISÃO ENTREGA OBRA]]-$E$1))</f>
        <v>ENTREGUE</v>
      </c>
      <c r="U490" s="3" t="s">
        <v>2553</v>
      </c>
      <c r="V490" s="3"/>
    </row>
    <row r="491" spans="1:22" x14ac:dyDescent="0.25">
      <c r="A491" s="4">
        <v>45890</v>
      </c>
      <c r="B491" s="2" t="s">
        <v>2432</v>
      </c>
      <c r="C491" s="123" t="s">
        <v>1234</v>
      </c>
      <c r="D491" s="2" t="s">
        <v>104</v>
      </c>
      <c r="E491" s="2" t="s">
        <v>1814</v>
      </c>
      <c r="F491" s="3">
        <v>1</v>
      </c>
      <c r="G491" s="3" t="s">
        <v>65</v>
      </c>
      <c r="H491" s="5" t="s">
        <v>2453</v>
      </c>
      <c r="I491" s="136" t="s">
        <v>615</v>
      </c>
      <c r="J491" s="2" t="s">
        <v>1814</v>
      </c>
      <c r="K491" s="6">
        <v>768.73</v>
      </c>
      <c r="L491" s="6">
        <f>LANÇAMENTO[[#This Row],[VALOR UNITARIO]]*LANÇAMENTO[[#This Row],[QTDADE]]</f>
        <v>768.73</v>
      </c>
      <c r="M491" s="4">
        <v>45890</v>
      </c>
      <c r="N491" s="33" t="str">
        <f>TEXT(LANÇAMENTO[[#This Row],[DATA PEDIDO]],"MMM")&amp;"-"&amp;TEXT(M491,"AAAA")</f>
        <v>ago-2025</v>
      </c>
      <c r="O491" s="5" t="s">
        <v>2454</v>
      </c>
      <c r="P491" s="5" t="s">
        <v>30</v>
      </c>
      <c r="Q491" s="3" t="s">
        <v>12</v>
      </c>
      <c r="R491" s="3">
        <v>7</v>
      </c>
      <c r="S491" s="4">
        <f>IF(LANÇAMENTO[[#This Row],[DATA PEDIDO]]="","",LANÇAMENTO[[#This Row],[DATA PEDIDO]]+LANÇAMENTO[[#This Row],[PRAZO]])</f>
        <v>45897</v>
      </c>
      <c r="T491" s="8" t="str">
        <f>IF(LANÇAMENTO[[#This Row],[OBRA COM MATERIAL]]="OK","ENTREGUE",IF(LANÇAMENTO[[#This Row],[PRAZO]]="","",LANÇAMENTO[[#This Row],[PREVISÃO ENTREGA OBRA]]-$E$1))</f>
        <v>ENTREGUE</v>
      </c>
      <c r="U491" s="3" t="s">
        <v>2553</v>
      </c>
      <c r="V491" s="3"/>
    </row>
    <row r="492" spans="1:22" x14ac:dyDescent="0.25">
      <c r="A492" s="4">
        <v>45890</v>
      </c>
      <c r="B492" s="2" t="s">
        <v>1780</v>
      </c>
      <c r="C492" s="123" t="s">
        <v>1234</v>
      </c>
      <c r="D492" s="2" t="s">
        <v>27</v>
      </c>
      <c r="E492" s="2" t="s">
        <v>1690</v>
      </c>
      <c r="F492" s="3">
        <v>1</v>
      </c>
      <c r="G492" s="3" t="s">
        <v>65</v>
      </c>
      <c r="H492" s="5" t="s">
        <v>2455</v>
      </c>
      <c r="I492" s="136" t="s">
        <v>2013</v>
      </c>
      <c r="J492" s="2" t="s">
        <v>1690</v>
      </c>
      <c r="K492" s="6">
        <v>350</v>
      </c>
      <c r="L492" s="6">
        <f>LANÇAMENTO[[#This Row],[VALOR UNITARIO]]*LANÇAMENTO[[#This Row],[QTDADE]]</f>
        <v>350</v>
      </c>
      <c r="M492" s="4">
        <v>45890</v>
      </c>
      <c r="N492" s="33" t="str">
        <f>TEXT(LANÇAMENTO[[#This Row],[DATA PEDIDO]],"MMM")&amp;"-"&amp;TEXT(M492,"AAAA")</f>
        <v>ago-2025</v>
      </c>
      <c r="O492" s="5" t="s">
        <v>1692</v>
      </c>
      <c r="P492" s="5" t="s">
        <v>192</v>
      </c>
      <c r="Q492" s="3" t="s">
        <v>12</v>
      </c>
      <c r="R492" s="3">
        <v>0</v>
      </c>
      <c r="S492" s="4">
        <f>IF(LANÇAMENTO[[#This Row],[DATA PEDIDO]]="","",LANÇAMENTO[[#This Row],[DATA PEDIDO]]+LANÇAMENTO[[#This Row],[PRAZO]])</f>
        <v>45890</v>
      </c>
      <c r="T492" s="8" t="str">
        <f>IF(LANÇAMENTO[[#This Row],[OBRA COM MATERIAL]]="OK","ENTREGUE",IF(LANÇAMENTO[[#This Row],[PRAZO]]="","",LANÇAMENTO[[#This Row],[PREVISÃO ENTREGA OBRA]]-$E$1))</f>
        <v>ENTREGUE</v>
      </c>
      <c r="U492" s="3" t="s">
        <v>2553</v>
      </c>
      <c r="V492" s="3"/>
    </row>
    <row r="493" spans="1:22" x14ac:dyDescent="0.25">
      <c r="A493" s="4">
        <v>45890</v>
      </c>
      <c r="B493" s="2" t="s">
        <v>2461</v>
      </c>
      <c r="C493" s="123" t="s">
        <v>551</v>
      </c>
      <c r="D493" s="2" t="s">
        <v>104</v>
      </c>
      <c r="E493" s="2" t="s">
        <v>2456</v>
      </c>
      <c r="F493" s="3">
        <v>60</v>
      </c>
      <c r="G493" s="3" t="s">
        <v>65</v>
      </c>
      <c r="H493" s="5" t="s">
        <v>2460</v>
      </c>
      <c r="I493" s="136" t="s">
        <v>238</v>
      </c>
      <c r="J493" s="2" t="s">
        <v>2456</v>
      </c>
      <c r="K493" s="6">
        <v>10.59</v>
      </c>
      <c r="L493" s="6">
        <f>LANÇAMENTO[[#This Row],[VALOR UNITARIO]]*LANÇAMENTO[[#This Row],[QTDADE]]</f>
        <v>635.4</v>
      </c>
      <c r="M493" s="4">
        <v>45890</v>
      </c>
      <c r="N493" s="33" t="str">
        <f>TEXT(LANÇAMENTO[[#This Row],[DATA PEDIDO]],"MMM")&amp;"-"&amp;TEXT(M493,"AAAA")</f>
        <v>ago-2025</v>
      </c>
      <c r="O493" s="5" t="s">
        <v>2068</v>
      </c>
      <c r="P493" s="5" t="s">
        <v>30</v>
      </c>
      <c r="Q493" s="3" t="s">
        <v>12</v>
      </c>
      <c r="R493" s="3">
        <v>0</v>
      </c>
      <c r="S493" s="4">
        <f>IF(LANÇAMENTO[[#This Row],[DATA PEDIDO]]="","",LANÇAMENTO[[#This Row],[DATA PEDIDO]]+LANÇAMENTO[[#This Row],[PRAZO]])</f>
        <v>45890</v>
      </c>
      <c r="T493" s="8" t="str">
        <f>IF(LANÇAMENTO[[#This Row],[OBRA COM MATERIAL]]="OK","ENTREGUE",IF(LANÇAMENTO[[#This Row],[PRAZO]]="","",LANÇAMENTO[[#This Row],[PREVISÃO ENTREGA OBRA]]-$E$1))</f>
        <v>ENTREGUE</v>
      </c>
      <c r="U493" s="3" t="s">
        <v>2553</v>
      </c>
      <c r="V493" s="3"/>
    </row>
    <row r="494" spans="1:22" x14ac:dyDescent="0.25">
      <c r="A494" s="4">
        <v>45890</v>
      </c>
      <c r="B494" s="2" t="s">
        <v>2461</v>
      </c>
      <c r="C494" s="123" t="s">
        <v>551</v>
      </c>
      <c r="D494" s="2" t="s">
        <v>104</v>
      </c>
      <c r="E494" s="2" t="s">
        <v>2457</v>
      </c>
      <c r="F494" s="3">
        <v>125</v>
      </c>
      <c r="G494" s="3" t="s">
        <v>65</v>
      </c>
      <c r="H494" s="5" t="s">
        <v>2460</v>
      </c>
      <c r="I494" s="136" t="s">
        <v>238</v>
      </c>
      <c r="J494" s="2" t="s">
        <v>2457</v>
      </c>
      <c r="K494" s="6">
        <v>10.59</v>
      </c>
      <c r="L494" s="6">
        <f>LANÇAMENTO[[#This Row],[VALOR UNITARIO]]*LANÇAMENTO[[#This Row],[QTDADE]]</f>
        <v>1323.75</v>
      </c>
      <c r="M494" s="4">
        <v>45890</v>
      </c>
      <c r="N494" s="33" t="str">
        <f>TEXT(LANÇAMENTO[[#This Row],[DATA PEDIDO]],"MMM")&amp;"-"&amp;TEXT(M494,"AAAA")</f>
        <v>ago-2025</v>
      </c>
      <c r="O494" s="5" t="s">
        <v>2068</v>
      </c>
      <c r="P494" s="5" t="s">
        <v>30</v>
      </c>
      <c r="Q494" s="3" t="s">
        <v>12</v>
      </c>
      <c r="R494" s="3">
        <v>0</v>
      </c>
      <c r="S494" s="4">
        <f>IF(LANÇAMENTO[[#This Row],[DATA PEDIDO]]="","",LANÇAMENTO[[#This Row],[DATA PEDIDO]]+LANÇAMENTO[[#This Row],[PRAZO]])</f>
        <v>45890</v>
      </c>
      <c r="T494" s="8" t="str">
        <f>IF(LANÇAMENTO[[#This Row],[OBRA COM MATERIAL]]="OK","ENTREGUE",IF(LANÇAMENTO[[#This Row],[PRAZO]]="","",LANÇAMENTO[[#This Row],[PREVISÃO ENTREGA OBRA]]-$E$1))</f>
        <v>ENTREGUE</v>
      </c>
      <c r="U494" s="3" t="s">
        <v>2553</v>
      </c>
      <c r="V494" s="3"/>
    </row>
    <row r="495" spans="1:22" x14ac:dyDescent="0.25">
      <c r="A495" s="4">
        <v>45890</v>
      </c>
      <c r="B495" s="2" t="s">
        <v>2461</v>
      </c>
      <c r="C495" s="123" t="s">
        <v>551</v>
      </c>
      <c r="D495" s="2" t="s">
        <v>104</v>
      </c>
      <c r="E495" s="2" t="s">
        <v>2458</v>
      </c>
      <c r="F495" s="3">
        <v>10</v>
      </c>
      <c r="G495" s="3" t="s">
        <v>65</v>
      </c>
      <c r="H495" s="5" t="s">
        <v>2460</v>
      </c>
      <c r="I495" s="136" t="s">
        <v>238</v>
      </c>
      <c r="J495" s="2" t="s">
        <v>2458</v>
      </c>
      <c r="K495" s="6">
        <v>18.47</v>
      </c>
      <c r="L495" s="6">
        <f>LANÇAMENTO[[#This Row],[VALOR UNITARIO]]*LANÇAMENTO[[#This Row],[QTDADE]]</f>
        <v>184.7</v>
      </c>
      <c r="M495" s="4">
        <v>45890</v>
      </c>
      <c r="N495" s="33" t="str">
        <f>TEXT(LANÇAMENTO[[#This Row],[DATA PEDIDO]],"MMM")&amp;"-"&amp;TEXT(M495,"AAAA")</f>
        <v>ago-2025</v>
      </c>
      <c r="O495" s="5" t="s">
        <v>2068</v>
      </c>
      <c r="P495" s="5" t="s">
        <v>30</v>
      </c>
      <c r="Q495" s="3" t="s">
        <v>12</v>
      </c>
      <c r="R495" s="3">
        <v>0</v>
      </c>
      <c r="S495" s="4">
        <f>IF(LANÇAMENTO[[#This Row],[DATA PEDIDO]]="","",LANÇAMENTO[[#This Row],[DATA PEDIDO]]+LANÇAMENTO[[#This Row],[PRAZO]])</f>
        <v>45890</v>
      </c>
      <c r="T495" s="8" t="str">
        <f>IF(LANÇAMENTO[[#This Row],[OBRA COM MATERIAL]]="OK","ENTREGUE",IF(LANÇAMENTO[[#This Row],[PRAZO]]="","",LANÇAMENTO[[#This Row],[PREVISÃO ENTREGA OBRA]]-$E$1))</f>
        <v>ENTREGUE</v>
      </c>
      <c r="U495" s="3" t="s">
        <v>2553</v>
      </c>
      <c r="V495" s="3"/>
    </row>
    <row r="496" spans="1:22" x14ac:dyDescent="0.25">
      <c r="A496" s="4">
        <v>45890</v>
      </c>
      <c r="B496" s="2" t="s">
        <v>2461</v>
      </c>
      <c r="C496" s="123" t="s">
        <v>551</v>
      </c>
      <c r="D496" s="2" t="s">
        <v>104</v>
      </c>
      <c r="E496" s="2" t="s">
        <v>2459</v>
      </c>
      <c r="F496" s="3">
        <v>25</v>
      </c>
      <c r="G496" s="3" t="s">
        <v>65</v>
      </c>
      <c r="H496" s="5" t="s">
        <v>2460</v>
      </c>
      <c r="I496" s="136" t="s">
        <v>238</v>
      </c>
      <c r="J496" s="2" t="s">
        <v>2459</v>
      </c>
      <c r="K496" s="6">
        <v>2.56</v>
      </c>
      <c r="L496" s="6">
        <f>LANÇAMENTO[[#This Row],[VALOR UNITARIO]]*LANÇAMENTO[[#This Row],[QTDADE]]</f>
        <v>64</v>
      </c>
      <c r="M496" s="4">
        <v>45890</v>
      </c>
      <c r="N496" s="33" t="str">
        <f>TEXT(LANÇAMENTO[[#This Row],[DATA PEDIDO]],"MMM")&amp;"-"&amp;TEXT(M496,"AAAA")</f>
        <v>ago-2025</v>
      </c>
      <c r="O496" s="5" t="s">
        <v>2068</v>
      </c>
      <c r="P496" s="5" t="s">
        <v>30</v>
      </c>
      <c r="Q496" s="3" t="s">
        <v>12</v>
      </c>
      <c r="R496" s="3">
        <v>0</v>
      </c>
      <c r="S496" s="4">
        <f>IF(LANÇAMENTO[[#This Row],[DATA PEDIDO]]="","",LANÇAMENTO[[#This Row],[DATA PEDIDO]]+LANÇAMENTO[[#This Row],[PRAZO]])</f>
        <v>45890</v>
      </c>
      <c r="T496" s="8" t="str">
        <f>IF(LANÇAMENTO[[#This Row],[OBRA COM MATERIAL]]="OK","ENTREGUE",IF(LANÇAMENTO[[#This Row],[PRAZO]]="","",LANÇAMENTO[[#This Row],[PREVISÃO ENTREGA OBRA]]-$E$1))</f>
        <v>ENTREGUE</v>
      </c>
      <c r="U496" s="3" t="s">
        <v>2553</v>
      </c>
      <c r="V496" s="3"/>
    </row>
    <row r="497" spans="1:22" x14ac:dyDescent="0.25">
      <c r="A497" s="4">
        <v>45890</v>
      </c>
      <c r="B497" s="2" t="s">
        <v>1780</v>
      </c>
      <c r="C497" s="123" t="s">
        <v>1234</v>
      </c>
      <c r="D497" s="2" t="s">
        <v>104</v>
      </c>
      <c r="E497" s="2" t="s">
        <v>2468</v>
      </c>
      <c r="F497" s="3">
        <v>30</v>
      </c>
      <c r="G497" s="3" t="s">
        <v>65</v>
      </c>
      <c r="H497" s="5" t="s">
        <v>2472</v>
      </c>
      <c r="I497" s="136" t="s">
        <v>230</v>
      </c>
      <c r="J497" s="2" t="s">
        <v>2468</v>
      </c>
      <c r="K497" s="6">
        <v>11.66</v>
      </c>
      <c r="L497" s="6">
        <f>LANÇAMENTO[[#This Row],[VALOR UNITARIO]]*LANÇAMENTO[[#This Row],[QTDADE]]</f>
        <v>349.8</v>
      </c>
      <c r="M497" s="4">
        <v>45890</v>
      </c>
      <c r="N497" s="33" t="str">
        <f>TEXT(LANÇAMENTO[[#This Row],[DATA PEDIDO]],"MMM")&amp;"-"&amp;TEXT(M497,"AAAA")</f>
        <v>ago-2025</v>
      </c>
      <c r="O497" s="5" t="s">
        <v>2110</v>
      </c>
      <c r="P497" s="5" t="s">
        <v>30</v>
      </c>
      <c r="Q497" s="3" t="s">
        <v>12</v>
      </c>
      <c r="R497" s="3">
        <v>0</v>
      </c>
      <c r="S497" s="4">
        <f>IF(LANÇAMENTO[[#This Row],[DATA PEDIDO]]="","",LANÇAMENTO[[#This Row],[DATA PEDIDO]]+LANÇAMENTO[[#This Row],[PRAZO]])</f>
        <v>45890</v>
      </c>
      <c r="T497" s="8" t="str">
        <f>IF(LANÇAMENTO[[#This Row],[OBRA COM MATERIAL]]="OK","ENTREGUE",IF(LANÇAMENTO[[#This Row],[PRAZO]]="","",LANÇAMENTO[[#This Row],[PREVISÃO ENTREGA OBRA]]-$E$1))</f>
        <v>ENTREGUE</v>
      </c>
      <c r="U497" s="3" t="s">
        <v>2553</v>
      </c>
      <c r="V497" s="3"/>
    </row>
    <row r="498" spans="1:22" x14ac:dyDescent="0.25">
      <c r="A498" s="4">
        <v>45890</v>
      </c>
      <c r="B498" s="2" t="s">
        <v>1747</v>
      </c>
      <c r="C498" s="123" t="s">
        <v>1234</v>
      </c>
      <c r="D498" s="2" t="s">
        <v>104</v>
      </c>
      <c r="E498" s="2" t="s">
        <v>2469</v>
      </c>
      <c r="F498" s="3">
        <v>1</v>
      </c>
      <c r="G498" s="3" t="s">
        <v>65</v>
      </c>
      <c r="H498" s="5" t="s">
        <v>2473</v>
      </c>
      <c r="I498" s="136" t="s">
        <v>230</v>
      </c>
      <c r="J498" s="2" t="s">
        <v>2469</v>
      </c>
      <c r="K498" s="6">
        <v>16.670000000000002</v>
      </c>
      <c r="L498" s="6">
        <f>LANÇAMENTO[[#This Row],[VALOR UNITARIO]]*LANÇAMENTO[[#This Row],[QTDADE]]</f>
        <v>16.670000000000002</v>
      </c>
      <c r="M498" s="4">
        <v>45890</v>
      </c>
      <c r="N498" s="33" t="str">
        <f>TEXT(LANÇAMENTO[[#This Row],[DATA PEDIDO]],"MMM")&amp;"-"&amp;TEXT(M498,"AAAA")</f>
        <v>ago-2025</v>
      </c>
      <c r="O498" s="5" t="s">
        <v>2200</v>
      </c>
      <c r="P498" s="5" t="s">
        <v>30</v>
      </c>
      <c r="Q498" s="3" t="s">
        <v>12</v>
      </c>
      <c r="R498" s="3">
        <v>0</v>
      </c>
      <c r="S498" s="4">
        <f>IF(LANÇAMENTO[[#This Row],[DATA PEDIDO]]="","",LANÇAMENTO[[#This Row],[DATA PEDIDO]]+LANÇAMENTO[[#This Row],[PRAZO]])</f>
        <v>45890</v>
      </c>
      <c r="T498" s="8" t="str">
        <f>IF(LANÇAMENTO[[#This Row],[OBRA COM MATERIAL]]="OK","ENTREGUE",IF(LANÇAMENTO[[#This Row],[PRAZO]]="","",LANÇAMENTO[[#This Row],[PREVISÃO ENTREGA OBRA]]-$E$1))</f>
        <v>ENTREGUE</v>
      </c>
      <c r="U498" s="3" t="s">
        <v>2553</v>
      </c>
      <c r="V498" s="3"/>
    </row>
    <row r="499" spans="1:22" x14ac:dyDescent="0.25">
      <c r="A499" s="4">
        <v>45890</v>
      </c>
      <c r="B499" s="2" t="s">
        <v>1747</v>
      </c>
      <c r="C499" s="123" t="s">
        <v>1234</v>
      </c>
      <c r="D499" s="2" t="s">
        <v>104</v>
      </c>
      <c r="E499" s="2" t="s">
        <v>2470</v>
      </c>
      <c r="F499" s="3">
        <v>1</v>
      </c>
      <c r="G499" s="3" t="s">
        <v>65</v>
      </c>
      <c r="H499" s="5" t="s">
        <v>2473</v>
      </c>
      <c r="I499" s="136" t="s">
        <v>230</v>
      </c>
      <c r="J499" s="2" t="s">
        <v>2470</v>
      </c>
      <c r="K499" s="6">
        <v>14.14</v>
      </c>
      <c r="L499" s="6">
        <f>LANÇAMENTO[[#This Row],[VALOR UNITARIO]]*LANÇAMENTO[[#This Row],[QTDADE]]</f>
        <v>14.14</v>
      </c>
      <c r="M499" s="4">
        <v>45890</v>
      </c>
      <c r="N499" s="33" t="str">
        <f>TEXT(LANÇAMENTO[[#This Row],[DATA PEDIDO]],"MMM")&amp;"-"&amp;TEXT(M499,"AAAA")</f>
        <v>ago-2025</v>
      </c>
      <c r="O499" s="5" t="s">
        <v>2200</v>
      </c>
      <c r="P499" s="5" t="s">
        <v>30</v>
      </c>
      <c r="Q499" s="3" t="s">
        <v>12</v>
      </c>
      <c r="R499" s="3">
        <v>0</v>
      </c>
      <c r="S499" s="4">
        <f>IF(LANÇAMENTO[[#This Row],[DATA PEDIDO]]="","",LANÇAMENTO[[#This Row],[DATA PEDIDO]]+LANÇAMENTO[[#This Row],[PRAZO]])</f>
        <v>45890</v>
      </c>
      <c r="T499" s="8" t="str">
        <f>IF(LANÇAMENTO[[#This Row],[OBRA COM MATERIAL]]="OK","ENTREGUE",IF(LANÇAMENTO[[#This Row],[PRAZO]]="","",LANÇAMENTO[[#This Row],[PREVISÃO ENTREGA OBRA]]-$E$1))</f>
        <v>ENTREGUE</v>
      </c>
      <c r="U499" s="3" t="s">
        <v>2553</v>
      </c>
      <c r="V499" s="3"/>
    </row>
    <row r="500" spans="1:22" x14ac:dyDescent="0.25">
      <c r="A500" s="4">
        <v>45890</v>
      </c>
      <c r="B500" s="2" t="s">
        <v>1747</v>
      </c>
      <c r="C500" s="123" t="s">
        <v>1234</v>
      </c>
      <c r="D500" s="2" t="s">
        <v>104</v>
      </c>
      <c r="E500" s="2" t="s">
        <v>2471</v>
      </c>
      <c r="F500" s="3">
        <v>2</v>
      </c>
      <c r="G500" s="3" t="s">
        <v>65</v>
      </c>
      <c r="H500" s="5" t="s">
        <v>2473</v>
      </c>
      <c r="I500" s="136" t="s">
        <v>230</v>
      </c>
      <c r="J500" s="2" t="s">
        <v>2471</v>
      </c>
      <c r="K500" s="6">
        <v>51.85</v>
      </c>
      <c r="L500" s="6">
        <f>LANÇAMENTO[[#This Row],[VALOR UNITARIO]]*LANÇAMENTO[[#This Row],[QTDADE]]</f>
        <v>103.7</v>
      </c>
      <c r="M500" s="4">
        <v>45890</v>
      </c>
      <c r="N500" s="33" t="str">
        <f>TEXT(LANÇAMENTO[[#This Row],[DATA PEDIDO]],"MMM")&amp;"-"&amp;TEXT(M500,"AAAA")</f>
        <v>ago-2025</v>
      </c>
      <c r="O500" s="5" t="s">
        <v>2200</v>
      </c>
      <c r="P500" s="5" t="s">
        <v>30</v>
      </c>
      <c r="Q500" s="3" t="s">
        <v>12</v>
      </c>
      <c r="R500" s="3">
        <v>0</v>
      </c>
      <c r="S500" s="4">
        <f>IF(LANÇAMENTO[[#This Row],[DATA PEDIDO]]="","",LANÇAMENTO[[#This Row],[DATA PEDIDO]]+LANÇAMENTO[[#This Row],[PRAZO]])</f>
        <v>45890</v>
      </c>
      <c r="T500" s="8" t="str">
        <f>IF(LANÇAMENTO[[#This Row],[OBRA COM MATERIAL]]="OK","ENTREGUE",IF(LANÇAMENTO[[#This Row],[PRAZO]]="","",LANÇAMENTO[[#This Row],[PREVISÃO ENTREGA OBRA]]-$E$1))</f>
        <v>ENTREGUE</v>
      </c>
      <c r="U500" s="3" t="s">
        <v>2553</v>
      </c>
      <c r="V500" s="3"/>
    </row>
    <row r="501" spans="1:22" x14ac:dyDescent="0.25">
      <c r="A501" s="4">
        <v>45890</v>
      </c>
      <c r="B501" s="2" t="s">
        <v>1747</v>
      </c>
      <c r="C501" s="123" t="s">
        <v>1234</v>
      </c>
      <c r="D501" s="2" t="s">
        <v>104</v>
      </c>
      <c r="E501" s="2" t="s">
        <v>2467</v>
      </c>
      <c r="F501" s="3">
        <v>4</v>
      </c>
      <c r="G501" s="3" t="s">
        <v>65</v>
      </c>
      <c r="H501" s="5" t="s">
        <v>2473</v>
      </c>
      <c r="I501" s="136" t="s">
        <v>230</v>
      </c>
      <c r="J501" s="2" t="s">
        <v>2467</v>
      </c>
      <c r="K501" s="6">
        <v>23.34</v>
      </c>
      <c r="L501" s="6">
        <f>LANÇAMENTO[[#This Row],[VALOR UNITARIO]]*LANÇAMENTO[[#This Row],[QTDADE]]</f>
        <v>93.36</v>
      </c>
      <c r="M501" s="4">
        <v>45890</v>
      </c>
      <c r="N501" s="33" t="str">
        <f>TEXT(LANÇAMENTO[[#This Row],[DATA PEDIDO]],"MMM")&amp;"-"&amp;TEXT(M501,"AAAA")</f>
        <v>ago-2025</v>
      </c>
      <c r="O501" s="5" t="s">
        <v>2200</v>
      </c>
      <c r="P501" s="5" t="s">
        <v>30</v>
      </c>
      <c r="Q501" s="3" t="s">
        <v>12</v>
      </c>
      <c r="R501" s="3">
        <v>0</v>
      </c>
      <c r="S501" s="4">
        <f>IF(LANÇAMENTO[[#This Row],[DATA PEDIDO]]="","",LANÇAMENTO[[#This Row],[DATA PEDIDO]]+LANÇAMENTO[[#This Row],[PRAZO]])</f>
        <v>45890</v>
      </c>
      <c r="T501" s="8" t="str">
        <f>IF(LANÇAMENTO[[#This Row],[OBRA COM MATERIAL]]="OK","ENTREGUE",IF(LANÇAMENTO[[#This Row],[PRAZO]]="","",LANÇAMENTO[[#This Row],[PREVISÃO ENTREGA OBRA]]-$E$1))</f>
        <v>ENTREGUE</v>
      </c>
      <c r="U501" s="3" t="s">
        <v>2553</v>
      </c>
      <c r="V501" s="3"/>
    </row>
    <row r="502" spans="1:22" x14ac:dyDescent="0.25">
      <c r="A502" s="4">
        <v>45890</v>
      </c>
      <c r="B502" s="2" t="s">
        <v>1902</v>
      </c>
      <c r="C502" s="123" t="s">
        <v>1234</v>
      </c>
      <c r="D502" s="2" t="s">
        <v>104</v>
      </c>
      <c r="E502" s="2" t="s">
        <v>2474</v>
      </c>
      <c r="F502" s="3">
        <v>24</v>
      </c>
      <c r="G502" s="3" t="s">
        <v>65</v>
      </c>
      <c r="H502" s="5" t="s">
        <v>2478</v>
      </c>
      <c r="I502" s="136" t="s">
        <v>198</v>
      </c>
      <c r="J502" s="2" t="s">
        <v>2474</v>
      </c>
      <c r="K502" s="6">
        <v>5.39</v>
      </c>
      <c r="L502" s="6">
        <f>LANÇAMENTO[[#This Row],[VALOR UNITARIO]]*LANÇAMENTO[[#This Row],[QTDADE]]</f>
        <v>129.35999999999999</v>
      </c>
      <c r="M502" s="4">
        <v>45890</v>
      </c>
      <c r="N502" s="33" t="str">
        <f>TEXT(LANÇAMENTO[[#This Row],[DATA PEDIDO]],"MMM")&amp;"-"&amp;TEXT(M502,"AAAA")</f>
        <v>ago-2025</v>
      </c>
      <c r="O502" s="5" t="s">
        <v>1715</v>
      </c>
      <c r="P502" s="5" t="s">
        <v>30</v>
      </c>
      <c r="Q502" s="3" t="s">
        <v>1705</v>
      </c>
      <c r="R502" s="3">
        <v>1</v>
      </c>
      <c r="S502" s="4">
        <f>IF(LANÇAMENTO[[#This Row],[DATA PEDIDO]]="","",LANÇAMENTO[[#This Row],[DATA PEDIDO]]+LANÇAMENTO[[#This Row],[PRAZO]])</f>
        <v>45891</v>
      </c>
      <c r="T502" s="8" t="str">
        <f>IF(LANÇAMENTO[[#This Row],[OBRA COM MATERIAL]]="OK","ENTREGUE",IF(LANÇAMENTO[[#This Row],[PRAZO]]="","",LANÇAMENTO[[#This Row],[PREVISÃO ENTREGA OBRA]]-$E$1))</f>
        <v>ENTREGUE</v>
      </c>
      <c r="U502" s="3" t="s">
        <v>2553</v>
      </c>
      <c r="V502" s="3"/>
    </row>
    <row r="503" spans="1:22" x14ac:dyDescent="0.25">
      <c r="A503" s="4">
        <v>45890</v>
      </c>
      <c r="B503" s="2" t="s">
        <v>1902</v>
      </c>
      <c r="C503" s="123" t="s">
        <v>1234</v>
      </c>
      <c r="D503" s="2" t="s">
        <v>104</v>
      </c>
      <c r="E503" s="2" t="s">
        <v>2475</v>
      </c>
      <c r="F503" s="3">
        <v>8</v>
      </c>
      <c r="G503" s="3" t="s">
        <v>65</v>
      </c>
      <c r="H503" s="5" t="s">
        <v>2478</v>
      </c>
      <c r="I503" s="136" t="s">
        <v>198</v>
      </c>
      <c r="J503" s="2" t="s">
        <v>2475</v>
      </c>
      <c r="K503" s="6">
        <v>3.88</v>
      </c>
      <c r="L503" s="6">
        <f>LANÇAMENTO[[#This Row],[VALOR UNITARIO]]*LANÇAMENTO[[#This Row],[QTDADE]]</f>
        <v>31.04</v>
      </c>
      <c r="M503" s="4">
        <v>45890</v>
      </c>
      <c r="N503" s="33" t="str">
        <f>TEXT(LANÇAMENTO[[#This Row],[DATA PEDIDO]],"MMM")&amp;"-"&amp;TEXT(M503,"AAAA")</f>
        <v>ago-2025</v>
      </c>
      <c r="O503" s="5" t="s">
        <v>1715</v>
      </c>
      <c r="P503" s="5" t="s">
        <v>30</v>
      </c>
      <c r="Q503" s="3" t="s">
        <v>1705</v>
      </c>
      <c r="R503" s="3">
        <v>1</v>
      </c>
      <c r="S503" s="4">
        <f>IF(LANÇAMENTO[[#This Row],[DATA PEDIDO]]="","",LANÇAMENTO[[#This Row],[DATA PEDIDO]]+LANÇAMENTO[[#This Row],[PRAZO]])</f>
        <v>45891</v>
      </c>
      <c r="T503" s="8" t="str">
        <f>IF(LANÇAMENTO[[#This Row],[OBRA COM MATERIAL]]="OK","ENTREGUE",IF(LANÇAMENTO[[#This Row],[PRAZO]]="","",LANÇAMENTO[[#This Row],[PREVISÃO ENTREGA OBRA]]-$E$1))</f>
        <v>ENTREGUE</v>
      </c>
      <c r="U503" s="3" t="s">
        <v>2553</v>
      </c>
      <c r="V503" s="3"/>
    </row>
    <row r="504" spans="1:22" x14ac:dyDescent="0.25">
      <c r="A504" s="4">
        <v>45890</v>
      </c>
      <c r="B504" s="2" t="s">
        <v>1902</v>
      </c>
      <c r="C504" s="123" t="s">
        <v>1234</v>
      </c>
      <c r="D504" s="2" t="s">
        <v>104</v>
      </c>
      <c r="E504" s="2" t="s">
        <v>2476</v>
      </c>
      <c r="F504" s="3">
        <v>11</v>
      </c>
      <c r="G504" s="3" t="s">
        <v>141</v>
      </c>
      <c r="H504" s="5" t="s">
        <v>2478</v>
      </c>
      <c r="I504" s="136" t="s">
        <v>198</v>
      </c>
      <c r="J504" s="2" t="s">
        <v>2476</v>
      </c>
      <c r="K504" s="6">
        <v>70.97</v>
      </c>
      <c r="L504" s="6">
        <f>LANÇAMENTO[[#This Row],[VALOR UNITARIO]]*LANÇAMENTO[[#This Row],[QTDADE]]</f>
        <v>780.67</v>
      </c>
      <c r="M504" s="4">
        <v>45890</v>
      </c>
      <c r="N504" s="33" t="str">
        <f>TEXT(LANÇAMENTO[[#This Row],[DATA PEDIDO]],"MMM")&amp;"-"&amp;TEXT(M504,"AAAA")</f>
        <v>ago-2025</v>
      </c>
      <c r="O504" s="5" t="s">
        <v>1715</v>
      </c>
      <c r="P504" s="5" t="s">
        <v>30</v>
      </c>
      <c r="Q504" s="3" t="s">
        <v>1705</v>
      </c>
      <c r="R504" s="3">
        <v>1</v>
      </c>
      <c r="S504" s="4">
        <f>IF(LANÇAMENTO[[#This Row],[DATA PEDIDO]]="","",LANÇAMENTO[[#This Row],[DATA PEDIDO]]+LANÇAMENTO[[#This Row],[PRAZO]])</f>
        <v>45891</v>
      </c>
      <c r="T504" s="8" t="str">
        <f>IF(LANÇAMENTO[[#This Row],[OBRA COM MATERIAL]]="OK","ENTREGUE",IF(LANÇAMENTO[[#This Row],[PRAZO]]="","",LANÇAMENTO[[#This Row],[PREVISÃO ENTREGA OBRA]]-$E$1))</f>
        <v>ENTREGUE</v>
      </c>
      <c r="U504" s="3" t="s">
        <v>2553</v>
      </c>
      <c r="V504" s="3"/>
    </row>
    <row r="505" spans="1:22" x14ac:dyDescent="0.25">
      <c r="A505" s="4">
        <v>45890</v>
      </c>
      <c r="B505" s="2" t="s">
        <v>1902</v>
      </c>
      <c r="C505" s="123" t="s">
        <v>1234</v>
      </c>
      <c r="D505" s="2" t="s">
        <v>104</v>
      </c>
      <c r="E505" s="2" t="s">
        <v>2477</v>
      </c>
      <c r="F505" s="3">
        <v>1</v>
      </c>
      <c r="G505" s="3" t="s">
        <v>65</v>
      </c>
      <c r="H505" s="5" t="s">
        <v>2478</v>
      </c>
      <c r="I505" s="136" t="s">
        <v>198</v>
      </c>
      <c r="J505" s="2" t="s">
        <v>2477</v>
      </c>
      <c r="K505" s="6">
        <v>35.76</v>
      </c>
      <c r="L505" s="6">
        <f>LANÇAMENTO[[#This Row],[VALOR UNITARIO]]*LANÇAMENTO[[#This Row],[QTDADE]]</f>
        <v>35.76</v>
      </c>
      <c r="M505" s="4">
        <v>45890</v>
      </c>
      <c r="N505" s="33" t="str">
        <f>TEXT(LANÇAMENTO[[#This Row],[DATA PEDIDO]],"MMM")&amp;"-"&amp;TEXT(M505,"AAAA")</f>
        <v>ago-2025</v>
      </c>
      <c r="O505" s="5" t="s">
        <v>1715</v>
      </c>
      <c r="P505" s="5" t="s">
        <v>30</v>
      </c>
      <c r="Q505" s="3" t="s">
        <v>1705</v>
      </c>
      <c r="R505" s="3">
        <v>1</v>
      </c>
      <c r="S505" s="4">
        <f>IF(LANÇAMENTO[[#This Row],[DATA PEDIDO]]="","",LANÇAMENTO[[#This Row],[DATA PEDIDO]]+LANÇAMENTO[[#This Row],[PRAZO]])</f>
        <v>45891</v>
      </c>
      <c r="T505" s="8" t="str">
        <f>IF(LANÇAMENTO[[#This Row],[OBRA COM MATERIAL]]="OK","ENTREGUE",IF(LANÇAMENTO[[#This Row],[PRAZO]]="","",LANÇAMENTO[[#This Row],[PREVISÃO ENTREGA OBRA]]-$E$1))</f>
        <v>ENTREGUE</v>
      </c>
      <c r="U505" s="3" t="s">
        <v>2553</v>
      </c>
      <c r="V505" s="3"/>
    </row>
    <row r="506" spans="1:22" x14ac:dyDescent="0.25">
      <c r="A506" s="4">
        <v>45890</v>
      </c>
      <c r="B506" s="2" t="s">
        <v>1235</v>
      </c>
      <c r="C506" s="123" t="s">
        <v>1234</v>
      </c>
      <c r="D506" s="2" t="s">
        <v>104</v>
      </c>
      <c r="E506" s="2" t="s">
        <v>1822</v>
      </c>
      <c r="F506" s="3">
        <v>15</v>
      </c>
      <c r="G506" s="3" t="s">
        <v>114</v>
      </c>
      <c r="H506" s="5" t="s">
        <v>2479</v>
      </c>
      <c r="I506" s="136" t="s">
        <v>2480</v>
      </c>
      <c r="J506" s="2" t="s">
        <v>1822</v>
      </c>
      <c r="K506" s="6">
        <v>38.700000000000003</v>
      </c>
      <c r="L506" s="6">
        <f>LANÇAMENTO[[#This Row],[VALOR UNITARIO]]*LANÇAMENTO[[#This Row],[QTDADE]]</f>
        <v>580.5</v>
      </c>
      <c r="M506" s="4">
        <v>45890</v>
      </c>
      <c r="N506" s="33" t="str">
        <f>TEXT(LANÇAMENTO[[#This Row],[DATA PEDIDO]],"MMM")&amp;"-"&amp;TEXT(M506,"AAAA")</f>
        <v>ago-2025</v>
      </c>
      <c r="O506" s="5" t="s">
        <v>1778</v>
      </c>
      <c r="P506" s="5" t="s">
        <v>30</v>
      </c>
      <c r="Q506" s="3" t="s">
        <v>12</v>
      </c>
      <c r="R506" s="3">
        <v>4</v>
      </c>
      <c r="S506" s="4">
        <f>IF(LANÇAMENTO[[#This Row],[DATA PEDIDO]]="","",LANÇAMENTO[[#This Row],[DATA PEDIDO]]+LANÇAMENTO[[#This Row],[PRAZO]])</f>
        <v>45894</v>
      </c>
      <c r="T506" s="8" t="str">
        <f>IF(LANÇAMENTO[[#This Row],[OBRA COM MATERIAL]]="OK","ENTREGUE",IF(LANÇAMENTO[[#This Row],[PRAZO]]="","",LANÇAMENTO[[#This Row],[PREVISÃO ENTREGA OBRA]]-$E$1))</f>
        <v>ENTREGUE</v>
      </c>
      <c r="U506" s="3" t="s">
        <v>2553</v>
      </c>
      <c r="V506" s="3"/>
    </row>
    <row r="507" spans="1:22" x14ac:dyDescent="0.25">
      <c r="A507" s="4">
        <v>45890</v>
      </c>
      <c r="B507" s="2" t="s">
        <v>1235</v>
      </c>
      <c r="C507" s="123" t="s">
        <v>1234</v>
      </c>
      <c r="D507" s="2" t="s">
        <v>104</v>
      </c>
      <c r="E507" s="2" t="s">
        <v>68</v>
      </c>
      <c r="F507" s="3">
        <v>1</v>
      </c>
      <c r="G507" s="3" t="s">
        <v>114</v>
      </c>
      <c r="H507" s="5" t="s">
        <v>2479</v>
      </c>
      <c r="I507" s="136" t="s">
        <v>2480</v>
      </c>
      <c r="J507" s="2" t="s">
        <v>68</v>
      </c>
      <c r="K507" s="6">
        <v>-87.07</v>
      </c>
      <c r="L507" s="6">
        <f>LANÇAMENTO[[#This Row],[VALOR UNITARIO]]*LANÇAMENTO[[#This Row],[QTDADE]]</f>
        <v>-87.07</v>
      </c>
      <c r="M507" s="4">
        <v>45890</v>
      </c>
      <c r="N507" s="33" t="str">
        <f>TEXT(LANÇAMENTO[[#This Row],[DATA PEDIDO]],"MMM")&amp;"-"&amp;TEXT(M507,"AAAA")</f>
        <v>ago-2025</v>
      </c>
      <c r="O507" s="5" t="s">
        <v>1778</v>
      </c>
      <c r="P507" s="5" t="s">
        <v>30</v>
      </c>
      <c r="Q507" s="3" t="s">
        <v>12</v>
      </c>
      <c r="R507" s="3">
        <v>4</v>
      </c>
      <c r="S507" s="4">
        <f>IF(LANÇAMENTO[[#This Row],[DATA PEDIDO]]="","",LANÇAMENTO[[#This Row],[DATA PEDIDO]]+LANÇAMENTO[[#This Row],[PRAZO]])</f>
        <v>45894</v>
      </c>
      <c r="T507" s="8" t="str">
        <f>IF(LANÇAMENTO[[#This Row],[OBRA COM MATERIAL]]="OK","ENTREGUE",IF(LANÇAMENTO[[#This Row],[PRAZO]]="","",LANÇAMENTO[[#This Row],[PREVISÃO ENTREGA OBRA]]-$E$1))</f>
        <v>ENTREGUE</v>
      </c>
      <c r="U507" s="3" t="s">
        <v>2553</v>
      </c>
      <c r="V507" s="3"/>
    </row>
    <row r="508" spans="1:22" x14ac:dyDescent="0.25">
      <c r="A508" s="4">
        <v>45890</v>
      </c>
      <c r="B508" s="2" t="s">
        <v>2379</v>
      </c>
      <c r="C508" s="123" t="s">
        <v>1234</v>
      </c>
      <c r="D508" s="2" t="s">
        <v>104</v>
      </c>
      <c r="E508" s="2" t="s">
        <v>1856</v>
      </c>
      <c r="F508" s="3">
        <v>3</v>
      </c>
      <c r="G508" s="3" t="s">
        <v>139</v>
      </c>
      <c r="H508" s="5" t="s">
        <v>2484</v>
      </c>
      <c r="I508" s="136" t="s">
        <v>130</v>
      </c>
      <c r="J508" s="2" t="s">
        <v>1856</v>
      </c>
      <c r="K508" s="6">
        <v>295</v>
      </c>
      <c r="L508" s="6">
        <f>LANÇAMENTO[[#This Row],[VALOR UNITARIO]]*LANÇAMENTO[[#This Row],[QTDADE]]</f>
        <v>885</v>
      </c>
      <c r="M508" s="4">
        <v>45890</v>
      </c>
      <c r="N508" s="33" t="str">
        <f>TEXT(LANÇAMENTO[[#This Row],[DATA PEDIDO]],"MMM")&amp;"-"&amp;TEXT(M508,"AAAA")</f>
        <v>ago-2025</v>
      </c>
      <c r="O508" s="5" t="s">
        <v>1715</v>
      </c>
      <c r="P508" s="5" t="s">
        <v>30</v>
      </c>
      <c r="Q508" s="3" t="s">
        <v>12</v>
      </c>
      <c r="R508" s="3">
        <v>1</v>
      </c>
      <c r="S508" s="4">
        <f>IF(LANÇAMENTO[[#This Row],[DATA PEDIDO]]="","",LANÇAMENTO[[#This Row],[DATA PEDIDO]]+LANÇAMENTO[[#This Row],[PRAZO]])</f>
        <v>45891</v>
      </c>
      <c r="T508" s="8" t="str">
        <f>IF(LANÇAMENTO[[#This Row],[OBRA COM MATERIAL]]="OK","ENTREGUE",IF(LANÇAMENTO[[#This Row],[PRAZO]]="","",LANÇAMENTO[[#This Row],[PREVISÃO ENTREGA OBRA]]-$E$1))</f>
        <v>ENTREGUE</v>
      </c>
      <c r="U508" s="3" t="s">
        <v>2553</v>
      </c>
      <c r="V508" s="3"/>
    </row>
    <row r="509" spans="1:22" x14ac:dyDescent="0.25">
      <c r="A509" s="4">
        <v>45891</v>
      </c>
      <c r="B509" s="2" t="s">
        <v>1946</v>
      </c>
      <c r="C509" s="123" t="s">
        <v>1234</v>
      </c>
      <c r="D509" s="2" t="s">
        <v>104</v>
      </c>
      <c r="E509" s="2" t="s">
        <v>2485</v>
      </c>
      <c r="F509" s="3">
        <v>1</v>
      </c>
      <c r="G509" s="3" t="s">
        <v>112</v>
      </c>
      <c r="H509" s="5" t="s">
        <v>2486</v>
      </c>
      <c r="I509" s="136" t="s">
        <v>984</v>
      </c>
      <c r="J509" s="2" t="s">
        <v>2485</v>
      </c>
      <c r="K509" s="6">
        <v>238</v>
      </c>
      <c r="L509" s="6">
        <f>LANÇAMENTO[[#This Row],[VALOR UNITARIO]]*LANÇAMENTO[[#This Row],[QTDADE]]</f>
        <v>238</v>
      </c>
      <c r="M509" s="4">
        <v>45891</v>
      </c>
      <c r="N509" s="33" t="str">
        <f>TEXT(LANÇAMENTO[[#This Row],[DATA PEDIDO]],"MMM")&amp;"-"&amp;TEXT(M509,"AAAA")</f>
        <v>ago-2025</v>
      </c>
      <c r="O509" s="5" t="s">
        <v>1715</v>
      </c>
      <c r="P509" s="5" t="s">
        <v>30</v>
      </c>
      <c r="Q509" s="3" t="s">
        <v>12</v>
      </c>
      <c r="R509" s="3">
        <v>0</v>
      </c>
      <c r="S509" s="4">
        <f>IF(LANÇAMENTO[[#This Row],[DATA PEDIDO]]="","",LANÇAMENTO[[#This Row],[DATA PEDIDO]]+LANÇAMENTO[[#This Row],[PRAZO]])</f>
        <v>45891</v>
      </c>
      <c r="T509" s="8" t="str">
        <f>IF(LANÇAMENTO[[#This Row],[OBRA COM MATERIAL]]="OK","ENTREGUE",IF(LANÇAMENTO[[#This Row],[PRAZO]]="","",LANÇAMENTO[[#This Row],[PREVISÃO ENTREGA OBRA]]-$E$1))</f>
        <v>ENTREGUE</v>
      </c>
      <c r="U509" s="3" t="s">
        <v>2553</v>
      </c>
      <c r="V509" s="3"/>
    </row>
    <row r="510" spans="1:22" x14ac:dyDescent="0.25">
      <c r="A510" s="4">
        <v>45891</v>
      </c>
      <c r="B510" s="2" t="s">
        <v>1946</v>
      </c>
      <c r="C510" s="123" t="s">
        <v>1234</v>
      </c>
      <c r="D510" s="2" t="s">
        <v>104</v>
      </c>
      <c r="E510" s="2" t="s">
        <v>2063</v>
      </c>
      <c r="F510" s="3">
        <v>1</v>
      </c>
      <c r="G510" s="3" t="s">
        <v>112</v>
      </c>
      <c r="H510" s="5" t="s">
        <v>2486</v>
      </c>
      <c r="I510" s="136" t="s">
        <v>984</v>
      </c>
      <c r="J510" s="2" t="s">
        <v>2063</v>
      </c>
      <c r="K510" s="6">
        <v>1000</v>
      </c>
      <c r="L510" s="6">
        <f>LANÇAMENTO[[#This Row],[VALOR UNITARIO]]*LANÇAMENTO[[#This Row],[QTDADE]]</f>
        <v>1000</v>
      </c>
      <c r="M510" s="4">
        <v>45891</v>
      </c>
      <c r="N510" s="33" t="str">
        <f>TEXT(LANÇAMENTO[[#This Row],[DATA PEDIDO]],"MMM")&amp;"-"&amp;TEXT(M510,"AAAA")</f>
        <v>ago-2025</v>
      </c>
      <c r="O510" s="5" t="s">
        <v>1715</v>
      </c>
      <c r="P510" s="5" t="s">
        <v>30</v>
      </c>
      <c r="Q510" s="3" t="s">
        <v>12</v>
      </c>
      <c r="R510" s="3">
        <v>0</v>
      </c>
      <c r="S510" s="4">
        <f>IF(LANÇAMENTO[[#This Row],[DATA PEDIDO]]="","",LANÇAMENTO[[#This Row],[DATA PEDIDO]]+LANÇAMENTO[[#This Row],[PRAZO]])</f>
        <v>45891</v>
      </c>
      <c r="T510" s="8" t="str">
        <f>IF(LANÇAMENTO[[#This Row],[OBRA COM MATERIAL]]="OK","ENTREGUE",IF(LANÇAMENTO[[#This Row],[PRAZO]]="","",LANÇAMENTO[[#This Row],[PREVISÃO ENTREGA OBRA]]-$E$1))</f>
        <v>ENTREGUE</v>
      </c>
      <c r="U510" s="3" t="s">
        <v>2553</v>
      </c>
      <c r="V510" s="3"/>
    </row>
    <row r="511" spans="1:22" x14ac:dyDescent="0.25">
      <c r="A511" s="4">
        <v>45891</v>
      </c>
      <c r="B511" s="2" t="s">
        <v>1946</v>
      </c>
      <c r="C511" s="123" t="s">
        <v>1234</v>
      </c>
      <c r="D511" s="2" t="s">
        <v>104</v>
      </c>
      <c r="E511" s="2" t="s">
        <v>2064</v>
      </c>
      <c r="F511" s="3">
        <v>1</v>
      </c>
      <c r="G511" s="3" t="s">
        <v>65</v>
      </c>
      <c r="H511" s="5" t="s">
        <v>2486</v>
      </c>
      <c r="I511" s="136" t="s">
        <v>984</v>
      </c>
      <c r="J511" s="2" t="s">
        <v>2064</v>
      </c>
      <c r="K511" s="6">
        <v>70</v>
      </c>
      <c r="L511" s="6">
        <f>LANÇAMENTO[[#This Row],[VALOR UNITARIO]]*LANÇAMENTO[[#This Row],[QTDADE]]</f>
        <v>70</v>
      </c>
      <c r="M511" s="4">
        <v>45891</v>
      </c>
      <c r="N511" s="33" t="str">
        <f>TEXT(LANÇAMENTO[[#This Row],[DATA PEDIDO]],"MMM")&amp;"-"&amp;TEXT(M511,"AAAA")</f>
        <v>ago-2025</v>
      </c>
      <c r="O511" s="5" t="s">
        <v>1715</v>
      </c>
      <c r="P511" s="5" t="s">
        <v>30</v>
      </c>
      <c r="Q511" s="3" t="s">
        <v>12</v>
      </c>
      <c r="R511" s="3">
        <v>0</v>
      </c>
      <c r="S511" s="4">
        <f>IF(LANÇAMENTO[[#This Row],[DATA PEDIDO]]="","",LANÇAMENTO[[#This Row],[DATA PEDIDO]]+LANÇAMENTO[[#This Row],[PRAZO]])</f>
        <v>45891</v>
      </c>
      <c r="T511" s="8" t="str">
        <f>IF(LANÇAMENTO[[#This Row],[OBRA COM MATERIAL]]="OK","ENTREGUE",IF(LANÇAMENTO[[#This Row],[PRAZO]]="","",LANÇAMENTO[[#This Row],[PREVISÃO ENTREGA OBRA]]-$E$1))</f>
        <v>ENTREGUE</v>
      </c>
      <c r="U511" s="3" t="s">
        <v>2553</v>
      </c>
      <c r="V511" s="3"/>
    </row>
    <row r="512" spans="1:22" x14ac:dyDescent="0.25">
      <c r="A512" s="4">
        <v>45891</v>
      </c>
      <c r="B512" s="2" t="s">
        <v>1946</v>
      </c>
      <c r="C512" s="123" t="s">
        <v>1234</v>
      </c>
      <c r="D512" s="2" t="s">
        <v>104</v>
      </c>
      <c r="E512" s="2" t="s">
        <v>2487</v>
      </c>
      <c r="F512" s="3">
        <v>1</v>
      </c>
      <c r="G512" s="3" t="s">
        <v>112</v>
      </c>
      <c r="H512" s="5" t="s">
        <v>2486</v>
      </c>
      <c r="I512" s="136" t="s">
        <v>984</v>
      </c>
      <c r="J512" s="2" t="s">
        <v>2487</v>
      </c>
      <c r="K512" s="6">
        <v>323</v>
      </c>
      <c r="L512" s="6">
        <f>LANÇAMENTO[[#This Row],[VALOR UNITARIO]]*LANÇAMENTO[[#This Row],[QTDADE]]</f>
        <v>323</v>
      </c>
      <c r="M512" s="4">
        <v>45891</v>
      </c>
      <c r="N512" s="33" t="str">
        <f>TEXT(LANÇAMENTO[[#This Row],[DATA PEDIDO]],"MMM")&amp;"-"&amp;TEXT(M512,"AAAA")</f>
        <v>ago-2025</v>
      </c>
      <c r="O512" s="5" t="s">
        <v>1715</v>
      </c>
      <c r="P512" s="5" t="s">
        <v>30</v>
      </c>
      <c r="Q512" s="3" t="s">
        <v>12</v>
      </c>
      <c r="R512" s="3">
        <v>0</v>
      </c>
      <c r="S512" s="4">
        <f>IF(LANÇAMENTO[[#This Row],[DATA PEDIDO]]="","",LANÇAMENTO[[#This Row],[DATA PEDIDO]]+LANÇAMENTO[[#This Row],[PRAZO]])</f>
        <v>45891</v>
      </c>
      <c r="T512" s="8" t="str">
        <f>IF(LANÇAMENTO[[#This Row],[OBRA COM MATERIAL]]="OK","ENTREGUE",IF(LANÇAMENTO[[#This Row],[PRAZO]]="","",LANÇAMENTO[[#This Row],[PREVISÃO ENTREGA OBRA]]-$E$1))</f>
        <v>ENTREGUE</v>
      </c>
      <c r="U512" s="3" t="s">
        <v>2553</v>
      </c>
      <c r="V512" s="3"/>
    </row>
    <row r="513" spans="1:22" x14ac:dyDescent="0.25">
      <c r="A513" s="4">
        <v>45891</v>
      </c>
      <c r="B513" s="2" t="s">
        <v>2461</v>
      </c>
      <c r="C513" s="123" t="s">
        <v>551</v>
      </c>
      <c r="D513" s="2" t="s">
        <v>104</v>
      </c>
      <c r="E513" s="2" t="s">
        <v>2488</v>
      </c>
      <c r="F513" s="3">
        <v>10</v>
      </c>
      <c r="G513" s="3" t="s">
        <v>109</v>
      </c>
      <c r="H513" s="5" t="s">
        <v>2493</v>
      </c>
      <c r="I513" s="136" t="s">
        <v>467</v>
      </c>
      <c r="J513" s="2" t="s">
        <v>2488</v>
      </c>
      <c r="K513" s="6">
        <v>34</v>
      </c>
      <c r="L513" s="6">
        <f>LANÇAMENTO[[#This Row],[VALOR UNITARIO]]*LANÇAMENTO[[#This Row],[QTDADE]]</f>
        <v>340</v>
      </c>
      <c r="M513" s="4">
        <v>45891</v>
      </c>
      <c r="N513" s="33" t="str">
        <f>TEXT(LANÇAMENTO[[#This Row],[DATA PEDIDO]],"MMM")&amp;"-"&amp;TEXT(M513,"AAAA")</f>
        <v>ago-2025</v>
      </c>
      <c r="O513" s="5" t="s">
        <v>1967</v>
      </c>
      <c r="P513" s="5" t="s">
        <v>30</v>
      </c>
      <c r="Q513" s="3" t="s">
        <v>12</v>
      </c>
      <c r="R513" s="3">
        <v>0</v>
      </c>
      <c r="S513" s="4">
        <f>IF(LANÇAMENTO[[#This Row],[DATA PEDIDO]]="","",LANÇAMENTO[[#This Row],[DATA PEDIDO]]+LANÇAMENTO[[#This Row],[PRAZO]])</f>
        <v>45891</v>
      </c>
      <c r="T513" s="8" t="str">
        <f>IF(LANÇAMENTO[[#This Row],[OBRA COM MATERIAL]]="OK","ENTREGUE",IF(LANÇAMENTO[[#This Row],[PRAZO]]="","",LANÇAMENTO[[#This Row],[PREVISÃO ENTREGA OBRA]]-$E$1))</f>
        <v>ENTREGUE</v>
      </c>
      <c r="U513" s="3" t="s">
        <v>2553</v>
      </c>
      <c r="V513" s="3"/>
    </row>
    <row r="514" spans="1:22" x14ac:dyDescent="0.25">
      <c r="A514" s="4">
        <v>45891</v>
      </c>
      <c r="B514" s="2" t="s">
        <v>2461</v>
      </c>
      <c r="C514" s="123" t="s">
        <v>551</v>
      </c>
      <c r="D514" s="2" t="s">
        <v>104</v>
      </c>
      <c r="E514" s="2" t="s">
        <v>2489</v>
      </c>
      <c r="F514" s="3">
        <v>50</v>
      </c>
      <c r="G514" s="3" t="s">
        <v>109</v>
      </c>
      <c r="H514" s="5" t="s">
        <v>2493</v>
      </c>
      <c r="I514" s="136" t="s">
        <v>467</v>
      </c>
      <c r="J514" s="2" t="s">
        <v>2489</v>
      </c>
      <c r="K514" s="6">
        <v>3.5</v>
      </c>
      <c r="L514" s="6">
        <f>LANÇAMENTO[[#This Row],[VALOR UNITARIO]]*LANÇAMENTO[[#This Row],[QTDADE]]</f>
        <v>175</v>
      </c>
      <c r="M514" s="4">
        <v>45891</v>
      </c>
      <c r="N514" s="33" t="str">
        <f>TEXT(LANÇAMENTO[[#This Row],[DATA PEDIDO]],"MMM")&amp;"-"&amp;TEXT(M514,"AAAA")</f>
        <v>ago-2025</v>
      </c>
      <c r="O514" s="5" t="s">
        <v>1967</v>
      </c>
      <c r="P514" s="5" t="s">
        <v>30</v>
      </c>
      <c r="Q514" s="3" t="s">
        <v>12</v>
      </c>
      <c r="R514" s="3">
        <v>0</v>
      </c>
      <c r="S514" s="4">
        <f>IF(LANÇAMENTO[[#This Row],[DATA PEDIDO]]="","",LANÇAMENTO[[#This Row],[DATA PEDIDO]]+LANÇAMENTO[[#This Row],[PRAZO]])</f>
        <v>45891</v>
      </c>
      <c r="T514" s="8" t="str">
        <f>IF(LANÇAMENTO[[#This Row],[OBRA COM MATERIAL]]="OK","ENTREGUE",IF(LANÇAMENTO[[#This Row],[PRAZO]]="","",LANÇAMENTO[[#This Row],[PREVISÃO ENTREGA OBRA]]-$E$1))</f>
        <v>ENTREGUE</v>
      </c>
      <c r="U514" s="3" t="s">
        <v>2553</v>
      </c>
      <c r="V514" s="3"/>
    </row>
    <row r="515" spans="1:22" x14ac:dyDescent="0.25">
      <c r="A515" s="4">
        <v>45891</v>
      </c>
      <c r="B515" s="2" t="s">
        <v>2461</v>
      </c>
      <c r="C515" s="123" t="s">
        <v>551</v>
      </c>
      <c r="D515" s="2" t="s">
        <v>104</v>
      </c>
      <c r="E515" s="2" t="s">
        <v>2490</v>
      </c>
      <c r="F515" s="3">
        <v>30</v>
      </c>
      <c r="G515" s="3" t="s">
        <v>109</v>
      </c>
      <c r="H515" s="5" t="s">
        <v>2493</v>
      </c>
      <c r="I515" s="136" t="s">
        <v>467</v>
      </c>
      <c r="J515" s="2" t="s">
        <v>2490</v>
      </c>
      <c r="K515" s="6">
        <v>2.5</v>
      </c>
      <c r="L515" s="6">
        <f>LANÇAMENTO[[#This Row],[VALOR UNITARIO]]*LANÇAMENTO[[#This Row],[QTDADE]]</f>
        <v>75</v>
      </c>
      <c r="M515" s="4">
        <v>45891</v>
      </c>
      <c r="N515" s="33" t="str">
        <f>TEXT(LANÇAMENTO[[#This Row],[DATA PEDIDO]],"MMM")&amp;"-"&amp;TEXT(M515,"AAAA")</f>
        <v>ago-2025</v>
      </c>
      <c r="O515" s="5" t="s">
        <v>1967</v>
      </c>
      <c r="P515" s="5" t="s">
        <v>30</v>
      </c>
      <c r="Q515" s="3" t="s">
        <v>12</v>
      </c>
      <c r="R515" s="3">
        <v>0</v>
      </c>
      <c r="S515" s="4">
        <f>IF(LANÇAMENTO[[#This Row],[DATA PEDIDO]]="","",LANÇAMENTO[[#This Row],[DATA PEDIDO]]+LANÇAMENTO[[#This Row],[PRAZO]])</f>
        <v>45891</v>
      </c>
      <c r="T515" s="8" t="str">
        <f>IF(LANÇAMENTO[[#This Row],[OBRA COM MATERIAL]]="OK","ENTREGUE",IF(LANÇAMENTO[[#This Row],[PRAZO]]="","",LANÇAMENTO[[#This Row],[PREVISÃO ENTREGA OBRA]]-$E$1))</f>
        <v>ENTREGUE</v>
      </c>
      <c r="U515" s="3" t="s">
        <v>2553</v>
      </c>
      <c r="V515" s="3"/>
    </row>
    <row r="516" spans="1:22" x14ac:dyDescent="0.25">
      <c r="A516" s="4">
        <v>45891</v>
      </c>
      <c r="B516" s="2" t="s">
        <v>2461</v>
      </c>
      <c r="C516" s="123" t="s">
        <v>551</v>
      </c>
      <c r="D516" s="2" t="s">
        <v>104</v>
      </c>
      <c r="E516" s="2" t="s">
        <v>2491</v>
      </c>
      <c r="F516" s="3">
        <v>70</v>
      </c>
      <c r="G516" s="3" t="s">
        <v>109</v>
      </c>
      <c r="H516" s="5" t="s">
        <v>2493</v>
      </c>
      <c r="I516" s="136" t="s">
        <v>467</v>
      </c>
      <c r="J516" s="2" t="s">
        <v>2491</v>
      </c>
      <c r="K516" s="6">
        <v>1.65</v>
      </c>
      <c r="L516" s="6">
        <f>LANÇAMENTO[[#This Row],[VALOR UNITARIO]]*LANÇAMENTO[[#This Row],[QTDADE]]</f>
        <v>115.5</v>
      </c>
      <c r="M516" s="4">
        <v>45891</v>
      </c>
      <c r="N516" s="33" t="str">
        <f>TEXT(LANÇAMENTO[[#This Row],[DATA PEDIDO]],"MMM")&amp;"-"&amp;TEXT(M516,"AAAA")</f>
        <v>ago-2025</v>
      </c>
      <c r="O516" s="5" t="s">
        <v>1967</v>
      </c>
      <c r="P516" s="5" t="s">
        <v>30</v>
      </c>
      <c r="Q516" s="3" t="s">
        <v>12</v>
      </c>
      <c r="R516" s="3">
        <v>0</v>
      </c>
      <c r="S516" s="4">
        <f>IF(LANÇAMENTO[[#This Row],[DATA PEDIDO]]="","",LANÇAMENTO[[#This Row],[DATA PEDIDO]]+LANÇAMENTO[[#This Row],[PRAZO]])</f>
        <v>45891</v>
      </c>
      <c r="T516" s="8" t="str">
        <f>IF(LANÇAMENTO[[#This Row],[OBRA COM MATERIAL]]="OK","ENTREGUE",IF(LANÇAMENTO[[#This Row],[PRAZO]]="","",LANÇAMENTO[[#This Row],[PREVISÃO ENTREGA OBRA]]-$E$1))</f>
        <v>ENTREGUE</v>
      </c>
      <c r="U516" s="3" t="s">
        <v>2553</v>
      </c>
      <c r="V516" s="3"/>
    </row>
    <row r="517" spans="1:22" x14ac:dyDescent="0.25">
      <c r="A517" s="4">
        <v>45891</v>
      </c>
      <c r="B517" s="2" t="s">
        <v>2461</v>
      </c>
      <c r="C517" s="123" t="s">
        <v>551</v>
      </c>
      <c r="D517" s="2" t="s">
        <v>104</v>
      </c>
      <c r="E517" s="2" t="s">
        <v>2492</v>
      </c>
      <c r="F517" s="3">
        <v>10</v>
      </c>
      <c r="G517" s="3" t="s">
        <v>109</v>
      </c>
      <c r="H517" s="5" t="s">
        <v>2493</v>
      </c>
      <c r="I517" s="136" t="s">
        <v>467</v>
      </c>
      <c r="J517" s="2" t="s">
        <v>2492</v>
      </c>
      <c r="K517" s="6">
        <v>6.8</v>
      </c>
      <c r="L517" s="6">
        <f>LANÇAMENTO[[#This Row],[VALOR UNITARIO]]*LANÇAMENTO[[#This Row],[QTDADE]]</f>
        <v>68</v>
      </c>
      <c r="M517" s="4">
        <v>45891</v>
      </c>
      <c r="N517" s="33" t="str">
        <f>TEXT(LANÇAMENTO[[#This Row],[DATA PEDIDO]],"MMM")&amp;"-"&amp;TEXT(M517,"AAAA")</f>
        <v>ago-2025</v>
      </c>
      <c r="O517" s="5" t="s">
        <v>1967</v>
      </c>
      <c r="P517" s="5" t="s">
        <v>30</v>
      </c>
      <c r="Q517" s="3" t="s">
        <v>12</v>
      </c>
      <c r="R517" s="3">
        <v>0</v>
      </c>
      <c r="S517" s="4">
        <f>IF(LANÇAMENTO[[#This Row],[DATA PEDIDO]]="","",LANÇAMENTO[[#This Row],[DATA PEDIDO]]+LANÇAMENTO[[#This Row],[PRAZO]])</f>
        <v>45891</v>
      </c>
      <c r="T517" s="8" t="str">
        <f>IF(LANÇAMENTO[[#This Row],[OBRA COM MATERIAL]]="OK","ENTREGUE",IF(LANÇAMENTO[[#This Row],[PRAZO]]="","",LANÇAMENTO[[#This Row],[PREVISÃO ENTREGA OBRA]]-$E$1))</f>
        <v>ENTREGUE</v>
      </c>
      <c r="U517" s="3" t="s">
        <v>2553</v>
      </c>
      <c r="V517" s="3"/>
    </row>
    <row r="518" spans="1:22" x14ac:dyDescent="0.25">
      <c r="A518" s="4">
        <v>45891</v>
      </c>
      <c r="B518" s="2" t="s">
        <v>1802</v>
      </c>
      <c r="C518" s="123" t="s">
        <v>1234</v>
      </c>
      <c r="D518" s="2" t="s">
        <v>27</v>
      </c>
      <c r="E518" s="2" t="s">
        <v>1690</v>
      </c>
      <c r="F518" s="3">
        <v>1</v>
      </c>
      <c r="G518" s="3" t="s">
        <v>65</v>
      </c>
      <c r="H518" s="5" t="s">
        <v>2494</v>
      </c>
      <c r="I518" s="136" t="s">
        <v>1033</v>
      </c>
      <c r="J518" s="2" t="s">
        <v>1690</v>
      </c>
      <c r="K518" s="6">
        <v>440</v>
      </c>
      <c r="L518" s="6">
        <f>LANÇAMENTO[[#This Row],[VALOR UNITARIO]]*LANÇAMENTO[[#This Row],[QTDADE]]</f>
        <v>440</v>
      </c>
      <c r="M518" s="4">
        <v>45891</v>
      </c>
      <c r="N518" s="33" t="str">
        <f>TEXT(LANÇAMENTO[[#This Row],[DATA PEDIDO]],"MMM")&amp;"-"&amp;TEXT(M518,"AAAA")</f>
        <v>ago-2025</v>
      </c>
      <c r="O518" s="5" t="s">
        <v>1692</v>
      </c>
      <c r="P518" s="5" t="s">
        <v>30</v>
      </c>
      <c r="Q518" s="3" t="s">
        <v>12</v>
      </c>
      <c r="R518" s="3">
        <v>0</v>
      </c>
      <c r="S518" s="4">
        <f>IF(LANÇAMENTO[[#This Row],[DATA PEDIDO]]="","",LANÇAMENTO[[#This Row],[DATA PEDIDO]]+LANÇAMENTO[[#This Row],[PRAZO]])</f>
        <v>45891</v>
      </c>
      <c r="T518" s="8" t="str">
        <f>IF(LANÇAMENTO[[#This Row],[OBRA COM MATERIAL]]="OK","ENTREGUE",IF(LANÇAMENTO[[#This Row],[PRAZO]]="","",LANÇAMENTO[[#This Row],[PREVISÃO ENTREGA OBRA]]-$E$1))</f>
        <v>ENTREGUE</v>
      </c>
      <c r="U518" s="3" t="s">
        <v>2553</v>
      </c>
      <c r="V518" s="3"/>
    </row>
    <row r="519" spans="1:22" x14ac:dyDescent="0.25">
      <c r="A519" s="4">
        <v>45891</v>
      </c>
      <c r="B519" s="2" t="s">
        <v>1902</v>
      </c>
      <c r="C519" s="123" t="s">
        <v>1234</v>
      </c>
      <c r="D519" s="2" t="s">
        <v>104</v>
      </c>
      <c r="E519" s="2" t="s">
        <v>2495</v>
      </c>
      <c r="F519" s="3">
        <v>1</v>
      </c>
      <c r="G519" s="3" t="s">
        <v>116</v>
      </c>
      <c r="H519" s="5" t="s">
        <v>2497</v>
      </c>
      <c r="I519" s="136" t="s">
        <v>177</v>
      </c>
      <c r="J519" s="2" t="s">
        <v>2495</v>
      </c>
      <c r="K519" s="6">
        <v>59</v>
      </c>
      <c r="L519" s="6">
        <f>LANÇAMENTO[[#This Row],[VALOR UNITARIO]]*LANÇAMENTO[[#This Row],[QTDADE]]</f>
        <v>59</v>
      </c>
      <c r="M519" s="4">
        <v>45891</v>
      </c>
      <c r="N519" s="33" t="str">
        <f>TEXT(LANÇAMENTO[[#This Row],[DATA PEDIDO]],"MMM")&amp;"-"&amp;TEXT(M519,"AAAA")</f>
        <v>ago-2025</v>
      </c>
      <c r="O519" s="5" t="s">
        <v>1818</v>
      </c>
      <c r="P519" s="5" t="s">
        <v>192</v>
      </c>
      <c r="Q519" s="3" t="s">
        <v>12</v>
      </c>
      <c r="R519" s="3">
        <v>0</v>
      </c>
      <c r="S519" s="4">
        <f>IF(LANÇAMENTO[[#This Row],[DATA PEDIDO]]="","",LANÇAMENTO[[#This Row],[DATA PEDIDO]]+LANÇAMENTO[[#This Row],[PRAZO]])</f>
        <v>45891</v>
      </c>
      <c r="T519" s="8" t="str">
        <f>IF(LANÇAMENTO[[#This Row],[OBRA COM MATERIAL]]="OK","ENTREGUE",IF(LANÇAMENTO[[#This Row],[PRAZO]]="","",LANÇAMENTO[[#This Row],[PREVISÃO ENTREGA OBRA]]-$E$1))</f>
        <v>ENTREGUE</v>
      </c>
      <c r="U519" s="3" t="s">
        <v>2553</v>
      </c>
      <c r="V519" s="3"/>
    </row>
    <row r="520" spans="1:22" x14ac:dyDescent="0.25">
      <c r="A520" s="4">
        <v>45891</v>
      </c>
      <c r="B520" s="2" t="s">
        <v>1902</v>
      </c>
      <c r="C520" s="123" t="s">
        <v>1234</v>
      </c>
      <c r="D520" s="2" t="s">
        <v>104</v>
      </c>
      <c r="E520" s="2" t="s">
        <v>2496</v>
      </c>
      <c r="F520" s="3">
        <v>1</v>
      </c>
      <c r="G520" s="3" t="s">
        <v>116</v>
      </c>
      <c r="H520" s="5" t="s">
        <v>2497</v>
      </c>
      <c r="I520" s="136" t="s">
        <v>177</v>
      </c>
      <c r="J520" s="2" t="s">
        <v>2496</v>
      </c>
      <c r="K520" s="6">
        <v>39.9</v>
      </c>
      <c r="L520" s="6">
        <f>LANÇAMENTO[[#This Row],[VALOR UNITARIO]]*LANÇAMENTO[[#This Row],[QTDADE]]</f>
        <v>39.9</v>
      </c>
      <c r="M520" s="4">
        <v>45891</v>
      </c>
      <c r="N520" s="33" t="str">
        <f>TEXT(LANÇAMENTO[[#This Row],[DATA PEDIDO]],"MMM")&amp;"-"&amp;TEXT(M520,"AAAA")</f>
        <v>ago-2025</v>
      </c>
      <c r="O520" s="5" t="s">
        <v>1818</v>
      </c>
      <c r="P520" s="5" t="s">
        <v>192</v>
      </c>
      <c r="Q520" s="3" t="s">
        <v>12</v>
      </c>
      <c r="R520" s="3">
        <v>0</v>
      </c>
      <c r="S520" s="4">
        <f>IF(LANÇAMENTO[[#This Row],[DATA PEDIDO]]="","",LANÇAMENTO[[#This Row],[DATA PEDIDO]]+LANÇAMENTO[[#This Row],[PRAZO]])</f>
        <v>45891</v>
      </c>
      <c r="T520" s="8" t="str">
        <f>IF(LANÇAMENTO[[#This Row],[OBRA COM MATERIAL]]="OK","ENTREGUE",IF(LANÇAMENTO[[#This Row],[PRAZO]]="","",LANÇAMENTO[[#This Row],[PREVISÃO ENTREGA OBRA]]-$E$1))</f>
        <v>ENTREGUE</v>
      </c>
      <c r="U520" s="3" t="s">
        <v>2553</v>
      </c>
      <c r="V520" s="3"/>
    </row>
    <row r="521" spans="1:22" x14ac:dyDescent="0.25">
      <c r="A521" s="4">
        <v>45891</v>
      </c>
      <c r="B521" s="2" t="s">
        <v>1802</v>
      </c>
      <c r="C521" s="123" t="s">
        <v>1234</v>
      </c>
      <c r="D521" s="2" t="s">
        <v>104</v>
      </c>
      <c r="E521" s="2" t="s">
        <v>2499</v>
      </c>
      <c r="F521" s="3">
        <v>2</v>
      </c>
      <c r="G521" s="3" t="s">
        <v>65</v>
      </c>
      <c r="H521" s="5" t="s">
        <v>2500</v>
      </c>
      <c r="I521" s="136" t="s">
        <v>288</v>
      </c>
      <c r="J521" s="2" t="s">
        <v>2499</v>
      </c>
      <c r="K521" s="6">
        <v>210</v>
      </c>
      <c r="L521" s="6">
        <f>LANÇAMENTO[[#This Row],[VALOR UNITARIO]]*LANÇAMENTO[[#This Row],[QTDADE]]</f>
        <v>420</v>
      </c>
      <c r="M521" s="4">
        <v>45891</v>
      </c>
      <c r="N521" s="33" t="str">
        <f>TEXT(LANÇAMENTO[[#This Row],[DATA PEDIDO]],"MMM")&amp;"-"&amp;TEXT(M521,"AAAA")</f>
        <v>ago-2025</v>
      </c>
      <c r="O521" s="5" t="s">
        <v>1778</v>
      </c>
      <c r="P521" s="5" t="s">
        <v>30</v>
      </c>
      <c r="Q521" s="3" t="s">
        <v>12</v>
      </c>
      <c r="R521" s="3">
        <v>0</v>
      </c>
      <c r="S521" s="4">
        <f>IF(LANÇAMENTO[[#This Row],[DATA PEDIDO]]="","",LANÇAMENTO[[#This Row],[DATA PEDIDO]]+LANÇAMENTO[[#This Row],[PRAZO]])</f>
        <v>45891</v>
      </c>
      <c r="T521" s="8" t="str">
        <f>IF(LANÇAMENTO[[#This Row],[OBRA COM MATERIAL]]="OK","ENTREGUE",IF(LANÇAMENTO[[#This Row],[PRAZO]]="","",LANÇAMENTO[[#This Row],[PREVISÃO ENTREGA OBRA]]-$E$1))</f>
        <v>ENTREGUE</v>
      </c>
      <c r="U521" s="3" t="s">
        <v>2553</v>
      </c>
      <c r="V521" s="3"/>
    </row>
    <row r="522" spans="1:22" x14ac:dyDescent="0.25">
      <c r="A522" s="4">
        <v>45891</v>
      </c>
      <c r="B522" s="2" t="s">
        <v>1802</v>
      </c>
      <c r="C522" s="123" t="s">
        <v>1234</v>
      </c>
      <c r="D522" s="2" t="s">
        <v>104</v>
      </c>
      <c r="E522" s="2" t="s">
        <v>2498</v>
      </c>
      <c r="F522" s="3">
        <v>1</v>
      </c>
      <c r="G522" s="3" t="s">
        <v>65</v>
      </c>
      <c r="H522" s="5" t="s">
        <v>2500</v>
      </c>
      <c r="I522" s="136" t="s">
        <v>288</v>
      </c>
      <c r="J522" s="2" t="s">
        <v>2498</v>
      </c>
      <c r="K522" s="6">
        <v>52</v>
      </c>
      <c r="L522" s="6">
        <f>LANÇAMENTO[[#This Row],[VALOR UNITARIO]]*LANÇAMENTO[[#This Row],[QTDADE]]</f>
        <v>52</v>
      </c>
      <c r="M522" s="4">
        <v>45891</v>
      </c>
      <c r="N522" s="33" t="str">
        <f>TEXT(LANÇAMENTO[[#This Row],[DATA PEDIDO]],"MMM")&amp;"-"&amp;TEXT(M522,"AAAA")</f>
        <v>ago-2025</v>
      </c>
      <c r="O522" s="5" t="s">
        <v>1778</v>
      </c>
      <c r="P522" s="5" t="s">
        <v>30</v>
      </c>
      <c r="Q522" s="3" t="s">
        <v>12</v>
      </c>
      <c r="R522" s="3">
        <v>0</v>
      </c>
      <c r="S522" s="4">
        <f>IF(LANÇAMENTO[[#This Row],[DATA PEDIDO]]="","",LANÇAMENTO[[#This Row],[DATA PEDIDO]]+LANÇAMENTO[[#This Row],[PRAZO]])</f>
        <v>45891</v>
      </c>
      <c r="T522" s="8" t="str">
        <f>IF(LANÇAMENTO[[#This Row],[OBRA COM MATERIAL]]="OK","ENTREGUE",IF(LANÇAMENTO[[#This Row],[PRAZO]]="","",LANÇAMENTO[[#This Row],[PREVISÃO ENTREGA OBRA]]-$E$1))</f>
        <v>ENTREGUE</v>
      </c>
      <c r="U522" s="3" t="s">
        <v>2553</v>
      </c>
      <c r="V522" s="3"/>
    </row>
    <row r="523" spans="1:22" x14ac:dyDescent="0.25">
      <c r="A523" s="4">
        <v>45891</v>
      </c>
      <c r="B523" s="2" t="s">
        <v>1747</v>
      </c>
      <c r="C523" s="123" t="s">
        <v>1234</v>
      </c>
      <c r="D523" s="2" t="s">
        <v>104</v>
      </c>
      <c r="E523" s="2" t="s">
        <v>2511</v>
      </c>
      <c r="F523" s="3">
        <v>5</v>
      </c>
      <c r="G523" s="3" t="s">
        <v>141</v>
      </c>
      <c r="H523" s="5" t="s">
        <v>2512</v>
      </c>
      <c r="I523" s="136" t="s">
        <v>2507</v>
      </c>
      <c r="J523" s="2" t="s">
        <v>2511</v>
      </c>
      <c r="K523" s="6">
        <v>54.47</v>
      </c>
      <c r="L523" s="6">
        <f>LANÇAMENTO[[#This Row],[VALOR UNITARIO]]*LANÇAMENTO[[#This Row],[QTDADE]]</f>
        <v>272.35000000000002</v>
      </c>
      <c r="M523" s="4">
        <v>45891</v>
      </c>
      <c r="N523" s="33" t="str">
        <f>TEXT(LANÇAMENTO[[#This Row],[DATA PEDIDO]],"MMM")&amp;"-"&amp;TEXT(M523,"AAAA")</f>
        <v>ago-2025</v>
      </c>
      <c r="O523" s="5" t="s">
        <v>1818</v>
      </c>
      <c r="P523" s="5" t="s">
        <v>192</v>
      </c>
      <c r="Q523" s="3" t="s">
        <v>1705</v>
      </c>
      <c r="R523" s="3">
        <v>0</v>
      </c>
      <c r="S523" s="4">
        <f>IF(LANÇAMENTO[[#This Row],[DATA PEDIDO]]="","",LANÇAMENTO[[#This Row],[DATA PEDIDO]]+LANÇAMENTO[[#This Row],[PRAZO]])</f>
        <v>45891</v>
      </c>
      <c r="T523" s="8" t="str">
        <f>IF(LANÇAMENTO[[#This Row],[OBRA COM MATERIAL]]="OK","ENTREGUE",IF(LANÇAMENTO[[#This Row],[PRAZO]]="","",LANÇAMENTO[[#This Row],[PREVISÃO ENTREGA OBRA]]-$E$1))</f>
        <v>ENTREGUE</v>
      </c>
      <c r="U523" s="3" t="s">
        <v>2553</v>
      </c>
      <c r="V523" s="3"/>
    </row>
    <row r="524" spans="1:22" x14ac:dyDescent="0.25">
      <c r="A524" s="4">
        <v>45891</v>
      </c>
      <c r="B524" s="2" t="s">
        <v>1235</v>
      </c>
      <c r="C524" s="123" t="s">
        <v>1234</v>
      </c>
      <c r="D524" s="2" t="s">
        <v>104</v>
      </c>
      <c r="E524" s="2" t="s">
        <v>2447</v>
      </c>
      <c r="F524" s="3">
        <v>3</v>
      </c>
      <c r="G524" s="3" t="s">
        <v>140</v>
      </c>
      <c r="H524" s="5" t="s">
        <v>2513</v>
      </c>
      <c r="I524" s="136" t="s">
        <v>2501</v>
      </c>
      <c r="J524" s="2" t="s">
        <v>2447</v>
      </c>
      <c r="K524" s="6">
        <v>210</v>
      </c>
      <c r="L524" s="6">
        <f>LANÇAMENTO[[#This Row],[VALOR UNITARIO]]*LANÇAMENTO[[#This Row],[QTDADE]]</f>
        <v>630</v>
      </c>
      <c r="M524" s="4">
        <v>45891</v>
      </c>
      <c r="N524" s="33" t="str">
        <f>TEXT(LANÇAMENTO[[#This Row],[DATA PEDIDO]],"MMM")&amp;"-"&amp;TEXT(M524,"AAAA")</f>
        <v>ago-2025</v>
      </c>
      <c r="O524" s="5" t="s">
        <v>1818</v>
      </c>
      <c r="P524" s="5" t="s">
        <v>192</v>
      </c>
      <c r="Q524" s="3" t="s">
        <v>12</v>
      </c>
      <c r="R524" s="3">
        <v>3</v>
      </c>
      <c r="S524" s="4">
        <f>IF(LANÇAMENTO[[#This Row],[DATA PEDIDO]]="","",LANÇAMENTO[[#This Row],[DATA PEDIDO]]+LANÇAMENTO[[#This Row],[PRAZO]])</f>
        <v>45894</v>
      </c>
      <c r="T524" s="8" t="str">
        <f>IF(LANÇAMENTO[[#This Row],[OBRA COM MATERIAL]]="OK","ENTREGUE",IF(LANÇAMENTO[[#This Row],[PRAZO]]="","",LANÇAMENTO[[#This Row],[PREVISÃO ENTREGA OBRA]]-$E$1))</f>
        <v>ENTREGUE</v>
      </c>
      <c r="U524" s="3" t="s">
        <v>2553</v>
      </c>
      <c r="V524" s="3"/>
    </row>
    <row r="525" spans="1:22" x14ac:dyDescent="0.25">
      <c r="A525" s="4">
        <v>45891</v>
      </c>
      <c r="B525" s="2" t="s">
        <v>1828</v>
      </c>
      <c r="C525" s="123" t="s">
        <v>1234</v>
      </c>
      <c r="D525" s="2" t="s">
        <v>104</v>
      </c>
      <c r="E525" s="2" t="s">
        <v>2516</v>
      </c>
      <c r="F525" s="3">
        <v>13.8</v>
      </c>
      <c r="G525" s="3" t="s">
        <v>111</v>
      </c>
      <c r="H525" s="5" t="s">
        <v>2514</v>
      </c>
      <c r="I525" s="136" t="s">
        <v>2517</v>
      </c>
      <c r="J525" s="2" t="s">
        <v>2516</v>
      </c>
      <c r="K525" s="6">
        <v>86.956500000000005</v>
      </c>
      <c r="L525" s="6">
        <f>LANÇAMENTO[[#This Row],[VALOR UNITARIO]]*LANÇAMENTO[[#This Row],[QTDADE]]</f>
        <v>1199.9997000000001</v>
      </c>
      <c r="M525" s="4">
        <v>45891</v>
      </c>
      <c r="N525" s="33" t="str">
        <f>TEXT(LANÇAMENTO[[#This Row],[DATA PEDIDO]],"MMM")&amp;"-"&amp;TEXT(M525,"AAAA")</f>
        <v>ago-2025</v>
      </c>
      <c r="O525" s="5" t="s">
        <v>2515</v>
      </c>
      <c r="P525" s="5" t="s">
        <v>192</v>
      </c>
      <c r="Q525" s="3" t="s">
        <v>12</v>
      </c>
      <c r="R525" s="3">
        <v>4</v>
      </c>
      <c r="S525" s="4">
        <f>IF(LANÇAMENTO[[#This Row],[DATA PEDIDO]]="","",LANÇAMENTO[[#This Row],[DATA PEDIDO]]+LANÇAMENTO[[#This Row],[PRAZO]])</f>
        <v>45895</v>
      </c>
      <c r="T525" s="8" t="str">
        <f>IF(LANÇAMENTO[[#This Row],[OBRA COM MATERIAL]]="OK","ENTREGUE",IF(LANÇAMENTO[[#This Row],[PRAZO]]="","",LANÇAMENTO[[#This Row],[PREVISÃO ENTREGA OBRA]]-$E$1))</f>
        <v>ENTREGUE</v>
      </c>
      <c r="U525" s="3" t="s">
        <v>2553</v>
      </c>
      <c r="V525" s="3"/>
    </row>
    <row r="526" spans="1:22" x14ac:dyDescent="0.25">
      <c r="A526" s="4">
        <v>45891</v>
      </c>
      <c r="B526" s="2" t="s">
        <v>1874</v>
      </c>
      <c r="C526" s="123" t="s">
        <v>1234</v>
      </c>
      <c r="D526" s="2" t="s">
        <v>11</v>
      </c>
      <c r="E526" s="2" t="s">
        <v>2092</v>
      </c>
      <c r="F526" s="3">
        <v>6</v>
      </c>
      <c r="G526" s="3" t="s">
        <v>24</v>
      </c>
      <c r="H526" s="5" t="s">
        <v>2521</v>
      </c>
      <c r="I526" s="136" t="s">
        <v>151</v>
      </c>
      <c r="J526" s="2" t="s">
        <v>2092</v>
      </c>
      <c r="K526" s="6">
        <v>240</v>
      </c>
      <c r="L526" s="6">
        <f>LANÇAMENTO[[#This Row],[VALOR UNITARIO]]*LANÇAMENTO[[#This Row],[QTDADE]]</f>
        <v>1440</v>
      </c>
      <c r="M526" s="4">
        <v>45891</v>
      </c>
      <c r="N526" s="33" t="str">
        <f>TEXT(LANÇAMENTO[[#This Row],[DATA PEDIDO]],"MMM")&amp;"-"&amp;TEXT(M526,"AAAA")</f>
        <v>ago-2025</v>
      </c>
      <c r="O526" s="5" t="s">
        <v>1983</v>
      </c>
      <c r="P526" s="5" t="s">
        <v>30</v>
      </c>
      <c r="Q526" s="3" t="s">
        <v>12</v>
      </c>
      <c r="R526" s="3">
        <v>3</v>
      </c>
      <c r="S526" s="4">
        <f>IF(LANÇAMENTO[[#This Row],[DATA PEDIDO]]="","",LANÇAMENTO[[#This Row],[DATA PEDIDO]]+LANÇAMENTO[[#This Row],[PRAZO]])</f>
        <v>45894</v>
      </c>
      <c r="T526" s="8" t="str">
        <f>IF(LANÇAMENTO[[#This Row],[OBRA COM MATERIAL]]="OK","ENTREGUE",IF(LANÇAMENTO[[#This Row],[PRAZO]]="","",LANÇAMENTO[[#This Row],[PREVISÃO ENTREGA OBRA]]-$E$1))</f>
        <v>ENTREGUE</v>
      </c>
      <c r="U526" s="3" t="s">
        <v>2553</v>
      </c>
      <c r="V526" s="3"/>
    </row>
    <row r="527" spans="1:22" x14ac:dyDescent="0.25">
      <c r="A527" s="4">
        <v>45891</v>
      </c>
      <c r="B527" s="2" t="s">
        <v>1874</v>
      </c>
      <c r="C527" s="123" t="s">
        <v>1234</v>
      </c>
      <c r="D527" s="2" t="s">
        <v>11</v>
      </c>
      <c r="E527" s="2" t="s">
        <v>2093</v>
      </c>
      <c r="F527" s="3">
        <v>2</v>
      </c>
      <c r="G527" s="3" t="s">
        <v>24</v>
      </c>
      <c r="H527" s="5" t="s">
        <v>2521</v>
      </c>
      <c r="I527" s="136" t="s">
        <v>151</v>
      </c>
      <c r="J527" s="2" t="s">
        <v>2093</v>
      </c>
      <c r="K527" s="6">
        <v>240</v>
      </c>
      <c r="L527" s="6">
        <f>LANÇAMENTO[[#This Row],[VALOR UNITARIO]]*LANÇAMENTO[[#This Row],[QTDADE]]</f>
        <v>480</v>
      </c>
      <c r="M527" s="4">
        <v>45891</v>
      </c>
      <c r="N527" s="33" t="str">
        <f>TEXT(LANÇAMENTO[[#This Row],[DATA PEDIDO]],"MMM")&amp;"-"&amp;TEXT(M527,"AAAA")</f>
        <v>ago-2025</v>
      </c>
      <c r="O527" s="5" t="s">
        <v>1983</v>
      </c>
      <c r="P527" s="5" t="s">
        <v>30</v>
      </c>
      <c r="Q527" s="3" t="s">
        <v>12</v>
      </c>
      <c r="R527" s="3">
        <v>3</v>
      </c>
      <c r="S527" s="4">
        <f>IF(LANÇAMENTO[[#This Row],[DATA PEDIDO]]="","",LANÇAMENTO[[#This Row],[DATA PEDIDO]]+LANÇAMENTO[[#This Row],[PRAZO]])</f>
        <v>45894</v>
      </c>
      <c r="T527" s="8" t="str">
        <f>IF(LANÇAMENTO[[#This Row],[OBRA COM MATERIAL]]="OK","ENTREGUE",IF(LANÇAMENTO[[#This Row],[PRAZO]]="","",LANÇAMENTO[[#This Row],[PREVISÃO ENTREGA OBRA]]-$E$1))</f>
        <v>ENTREGUE</v>
      </c>
      <c r="U527" s="3" t="s">
        <v>2553</v>
      </c>
      <c r="V527" s="3"/>
    </row>
    <row r="528" spans="1:22" x14ac:dyDescent="0.25">
      <c r="A528" s="4">
        <v>45891</v>
      </c>
      <c r="B528" s="2" t="s">
        <v>1874</v>
      </c>
      <c r="C528" s="123" t="s">
        <v>1234</v>
      </c>
      <c r="D528" s="2" t="s">
        <v>11</v>
      </c>
      <c r="E528" s="2" t="s">
        <v>2261</v>
      </c>
      <c r="F528" s="3">
        <v>2</v>
      </c>
      <c r="G528" s="3" t="s">
        <v>24</v>
      </c>
      <c r="H528" s="5" t="s">
        <v>2521</v>
      </c>
      <c r="I528" s="136" t="s">
        <v>151</v>
      </c>
      <c r="J528" s="2" t="s">
        <v>2261</v>
      </c>
      <c r="K528" s="6">
        <v>260</v>
      </c>
      <c r="L528" s="6">
        <f>LANÇAMENTO[[#This Row],[VALOR UNITARIO]]*LANÇAMENTO[[#This Row],[QTDADE]]</f>
        <v>520</v>
      </c>
      <c r="M528" s="4">
        <v>45891</v>
      </c>
      <c r="N528" s="33" t="str">
        <f>TEXT(LANÇAMENTO[[#This Row],[DATA PEDIDO]],"MMM")&amp;"-"&amp;TEXT(M528,"AAAA")</f>
        <v>ago-2025</v>
      </c>
      <c r="O528" s="5" t="s">
        <v>1983</v>
      </c>
      <c r="P528" s="5" t="s">
        <v>30</v>
      </c>
      <c r="Q528" s="3" t="s">
        <v>12</v>
      </c>
      <c r="R528" s="3">
        <v>3</v>
      </c>
      <c r="S528" s="4">
        <f>IF(LANÇAMENTO[[#This Row],[DATA PEDIDO]]="","",LANÇAMENTO[[#This Row],[DATA PEDIDO]]+LANÇAMENTO[[#This Row],[PRAZO]])</f>
        <v>45894</v>
      </c>
      <c r="T528" s="8" t="str">
        <f>IF(LANÇAMENTO[[#This Row],[OBRA COM MATERIAL]]="OK","ENTREGUE",IF(LANÇAMENTO[[#This Row],[PRAZO]]="","",LANÇAMENTO[[#This Row],[PREVISÃO ENTREGA OBRA]]-$E$1))</f>
        <v>ENTREGUE</v>
      </c>
      <c r="U528" s="3" t="s">
        <v>2553</v>
      </c>
      <c r="V528" s="3"/>
    </row>
    <row r="529" spans="1:22" x14ac:dyDescent="0.25">
      <c r="A529" s="4">
        <v>45891</v>
      </c>
      <c r="B529" s="2" t="s">
        <v>1874</v>
      </c>
      <c r="C529" s="123" t="s">
        <v>1234</v>
      </c>
      <c r="D529" s="2" t="s">
        <v>11</v>
      </c>
      <c r="E529" s="2" t="s">
        <v>2091</v>
      </c>
      <c r="F529" s="3">
        <v>4</v>
      </c>
      <c r="G529" s="3" t="s">
        <v>24</v>
      </c>
      <c r="H529" s="5" t="s">
        <v>2521</v>
      </c>
      <c r="I529" s="136" t="s">
        <v>151</v>
      </c>
      <c r="J529" s="2" t="s">
        <v>2091</v>
      </c>
      <c r="K529" s="6">
        <v>440</v>
      </c>
      <c r="L529" s="6">
        <f>LANÇAMENTO[[#This Row],[VALOR UNITARIO]]*LANÇAMENTO[[#This Row],[QTDADE]]</f>
        <v>1760</v>
      </c>
      <c r="M529" s="4">
        <v>45891</v>
      </c>
      <c r="N529" s="33" t="str">
        <f>TEXT(LANÇAMENTO[[#This Row],[DATA PEDIDO]],"MMM")&amp;"-"&amp;TEXT(M529,"AAAA")</f>
        <v>ago-2025</v>
      </c>
      <c r="O529" s="5" t="s">
        <v>1983</v>
      </c>
      <c r="P529" s="5" t="s">
        <v>30</v>
      </c>
      <c r="Q529" s="3" t="s">
        <v>12</v>
      </c>
      <c r="R529" s="3">
        <v>3</v>
      </c>
      <c r="S529" s="4">
        <f>IF(LANÇAMENTO[[#This Row],[DATA PEDIDO]]="","",LANÇAMENTO[[#This Row],[DATA PEDIDO]]+LANÇAMENTO[[#This Row],[PRAZO]])</f>
        <v>45894</v>
      </c>
      <c r="T529" s="8" t="str">
        <f>IF(LANÇAMENTO[[#This Row],[OBRA COM MATERIAL]]="OK","ENTREGUE",IF(LANÇAMENTO[[#This Row],[PRAZO]]="","",LANÇAMENTO[[#This Row],[PREVISÃO ENTREGA OBRA]]-$E$1))</f>
        <v>ENTREGUE</v>
      </c>
      <c r="U529" s="3" t="s">
        <v>2553</v>
      </c>
      <c r="V529" s="3"/>
    </row>
    <row r="530" spans="1:22" x14ac:dyDescent="0.25">
      <c r="A530" s="4">
        <v>45891</v>
      </c>
      <c r="B530" s="2" t="s">
        <v>1874</v>
      </c>
      <c r="C530" s="123" t="s">
        <v>1234</v>
      </c>
      <c r="D530" s="2" t="s">
        <v>11</v>
      </c>
      <c r="E530" s="2" t="s">
        <v>2520</v>
      </c>
      <c r="F530" s="3">
        <v>4</v>
      </c>
      <c r="G530" s="3" t="s">
        <v>23</v>
      </c>
      <c r="H530" s="5" t="s">
        <v>2521</v>
      </c>
      <c r="I530" s="136" t="s">
        <v>151</v>
      </c>
      <c r="J530" s="2" t="s">
        <v>2520</v>
      </c>
      <c r="K530" s="6">
        <v>65</v>
      </c>
      <c r="L530" s="6">
        <f>LANÇAMENTO[[#This Row],[VALOR UNITARIO]]*LANÇAMENTO[[#This Row],[QTDADE]]</f>
        <v>260</v>
      </c>
      <c r="M530" s="4">
        <v>45891</v>
      </c>
      <c r="N530" s="33" t="str">
        <f>TEXT(LANÇAMENTO[[#This Row],[DATA PEDIDO]],"MMM")&amp;"-"&amp;TEXT(M530,"AAAA")</f>
        <v>ago-2025</v>
      </c>
      <c r="O530" s="5" t="s">
        <v>1983</v>
      </c>
      <c r="P530" s="5" t="s">
        <v>30</v>
      </c>
      <c r="Q530" s="3" t="s">
        <v>12</v>
      </c>
      <c r="R530" s="3">
        <v>3</v>
      </c>
      <c r="S530" s="4">
        <f>IF(LANÇAMENTO[[#This Row],[DATA PEDIDO]]="","",LANÇAMENTO[[#This Row],[DATA PEDIDO]]+LANÇAMENTO[[#This Row],[PRAZO]])</f>
        <v>45894</v>
      </c>
      <c r="T530" s="8" t="str">
        <f>IF(LANÇAMENTO[[#This Row],[OBRA COM MATERIAL]]="OK","ENTREGUE",IF(LANÇAMENTO[[#This Row],[PRAZO]]="","",LANÇAMENTO[[#This Row],[PREVISÃO ENTREGA OBRA]]-$E$1))</f>
        <v>ENTREGUE</v>
      </c>
      <c r="U530" s="3" t="s">
        <v>2553</v>
      </c>
      <c r="V530" s="3"/>
    </row>
    <row r="531" spans="1:22" x14ac:dyDescent="0.25">
      <c r="A531" s="4">
        <v>45891</v>
      </c>
      <c r="B531" s="2" t="s">
        <v>1874</v>
      </c>
      <c r="C531" s="123" t="s">
        <v>1234</v>
      </c>
      <c r="D531" s="2" t="s">
        <v>11</v>
      </c>
      <c r="E531" s="2" t="s">
        <v>2094</v>
      </c>
      <c r="F531" s="3">
        <v>1</v>
      </c>
      <c r="G531" s="3" t="s">
        <v>110</v>
      </c>
      <c r="H531" s="5" t="s">
        <v>2521</v>
      </c>
      <c r="I531" s="136" t="s">
        <v>151</v>
      </c>
      <c r="J531" s="2" t="s">
        <v>2094</v>
      </c>
      <c r="K531" s="6">
        <v>84</v>
      </c>
      <c r="L531" s="6">
        <f>LANÇAMENTO[[#This Row],[VALOR UNITARIO]]*LANÇAMENTO[[#This Row],[QTDADE]]</f>
        <v>84</v>
      </c>
      <c r="M531" s="4">
        <v>45891</v>
      </c>
      <c r="N531" s="33" t="str">
        <f>TEXT(LANÇAMENTO[[#This Row],[DATA PEDIDO]],"MMM")&amp;"-"&amp;TEXT(M531,"AAAA")</f>
        <v>ago-2025</v>
      </c>
      <c r="O531" s="5" t="s">
        <v>1983</v>
      </c>
      <c r="P531" s="5" t="s">
        <v>30</v>
      </c>
      <c r="Q531" s="3" t="s">
        <v>12</v>
      </c>
      <c r="R531" s="3">
        <v>3</v>
      </c>
      <c r="S531" s="4">
        <f>IF(LANÇAMENTO[[#This Row],[DATA PEDIDO]]="","",LANÇAMENTO[[#This Row],[DATA PEDIDO]]+LANÇAMENTO[[#This Row],[PRAZO]])</f>
        <v>45894</v>
      </c>
      <c r="T531" s="8" t="str">
        <f>IF(LANÇAMENTO[[#This Row],[OBRA COM MATERIAL]]="OK","ENTREGUE",IF(LANÇAMENTO[[#This Row],[PRAZO]]="","",LANÇAMENTO[[#This Row],[PREVISÃO ENTREGA OBRA]]-$E$1))</f>
        <v>ENTREGUE</v>
      </c>
      <c r="U531" s="3" t="s">
        <v>2553</v>
      </c>
      <c r="V531" s="3"/>
    </row>
    <row r="532" spans="1:22" x14ac:dyDescent="0.25">
      <c r="A532" s="4">
        <v>45891</v>
      </c>
      <c r="B532" s="2" t="s">
        <v>1874</v>
      </c>
      <c r="C532" s="123" t="s">
        <v>1234</v>
      </c>
      <c r="D532" s="2" t="s">
        <v>11</v>
      </c>
      <c r="E532" s="2" t="s">
        <v>2095</v>
      </c>
      <c r="F532" s="3">
        <v>1</v>
      </c>
      <c r="G532" s="3" t="s">
        <v>110</v>
      </c>
      <c r="H532" s="5" t="s">
        <v>2521</v>
      </c>
      <c r="I532" s="136" t="s">
        <v>151</v>
      </c>
      <c r="J532" s="2" t="s">
        <v>2095</v>
      </c>
      <c r="K532" s="6">
        <v>84</v>
      </c>
      <c r="L532" s="6">
        <f>LANÇAMENTO[[#This Row],[VALOR UNITARIO]]*LANÇAMENTO[[#This Row],[QTDADE]]</f>
        <v>84</v>
      </c>
      <c r="M532" s="4">
        <v>45891</v>
      </c>
      <c r="N532" s="33" t="str">
        <f>TEXT(LANÇAMENTO[[#This Row],[DATA PEDIDO]],"MMM")&amp;"-"&amp;TEXT(M532,"AAAA")</f>
        <v>ago-2025</v>
      </c>
      <c r="O532" s="5" t="s">
        <v>1983</v>
      </c>
      <c r="P532" s="5" t="s">
        <v>30</v>
      </c>
      <c r="Q532" s="3" t="s">
        <v>12</v>
      </c>
      <c r="R532" s="3">
        <v>3</v>
      </c>
      <c r="S532" s="4">
        <f>IF(LANÇAMENTO[[#This Row],[DATA PEDIDO]]="","",LANÇAMENTO[[#This Row],[DATA PEDIDO]]+LANÇAMENTO[[#This Row],[PRAZO]])</f>
        <v>45894</v>
      </c>
      <c r="T532" s="8" t="str">
        <f>IF(LANÇAMENTO[[#This Row],[OBRA COM MATERIAL]]="OK","ENTREGUE",IF(LANÇAMENTO[[#This Row],[PRAZO]]="","",LANÇAMENTO[[#This Row],[PREVISÃO ENTREGA OBRA]]-$E$1))</f>
        <v>ENTREGUE</v>
      </c>
      <c r="U532" s="3" t="s">
        <v>2553</v>
      </c>
      <c r="V532" s="3"/>
    </row>
    <row r="533" spans="1:22" x14ac:dyDescent="0.25">
      <c r="A533" s="4">
        <v>45891</v>
      </c>
      <c r="B533" s="2" t="s">
        <v>1874</v>
      </c>
      <c r="C533" s="123" t="s">
        <v>1234</v>
      </c>
      <c r="D533" s="2" t="s">
        <v>11</v>
      </c>
      <c r="E533" s="2" t="s">
        <v>2318</v>
      </c>
      <c r="F533" s="3">
        <v>1</v>
      </c>
      <c r="G533" s="3" t="s">
        <v>110</v>
      </c>
      <c r="H533" s="5" t="s">
        <v>2521</v>
      </c>
      <c r="I533" s="136" t="s">
        <v>151</v>
      </c>
      <c r="J533" s="2" t="s">
        <v>2318</v>
      </c>
      <c r="K533" s="6">
        <v>84</v>
      </c>
      <c r="L533" s="6">
        <f>LANÇAMENTO[[#This Row],[VALOR UNITARIO]]*LANÇAMENTO[[#This Row],[QTDADE]]</f>
        <v>84</v>
      </c>
      <c r="M533" s="4">
        <v>45891</v>
      </c>
      <c r="N533" s="33" t="str">
        <f>TEXT(LANÇAMENTO[[#This Row],[DATA PEDIDO]],"MMM")&amp;"-"&amp;TEXT(M533,"AAAA")</f>
        <v>ago-2025</v>
      </c>
      <c r="O533" s="5" t="s">
        <v>1983</v>
      </c>
      <c r="P533" s="5" t="s">
        <v>30</v>
      </c>
      <c r="Q533" s="3" t="s">
        <v>12</v>
      </c>
      <c r="R533" s="3">
        <v>3</v>
      </c>
      <c r="S533" s="4">
        <f>IF(LANÇAMENTO[[#This Row],[DATA PEDIDO]]="","",LANÇAMENTO[[#This Row],[DATA PEDIDO]]+LANÇAMENTO[[#This Row],[PRAZO]])</f>
        <v>45894</v>
      </c>
      <c r="T533" s="8" t="str">
        <f>IF(LANÇAMENTO[[#This Row],[OBRA COM MATERIAL]]="OK","ENTREGUE",IF(LANÇAMENTO[[#This Row],[PRAZO]]="","",LANÇAMENTO[[#This Row],[PREVISÃO ENTREGA OBRA]]-$E$1))</f>
        <v>ENTREGUE</v>
      </c>
      <c r="U533" s="3" t="s">
        <v>2553</v>
      </c>
      <c r="V533" s="3"/>
    </row>
    <row r="534" spans="1:22" x14ac:dyDescent="0.25">
      <c r="A534" s="4">
        <v>45891</v>
      </c>
      <c r="B534" s="2" t="s">
        <v>1874</v>
      </c>
      <c r="C534" s="123" t="s">
        <v>1234</v>
      </c>
      <c r="D534" s="2" t="s">
        <v>11</v>
      </c>
      <c r="E534" s="2" t="s">
        <v>2189</v>
      </c>
      <c r="F534" s="3">
        <v>25</v>
      </c>
      <c r="G534" s="3" t="s">
        <v>65</v>
      </c>
      <c r="H534" s="5" t="s">
        <v>2521</v>
      </c>
      <c r="I534" s="136" t="s">
        <v>151</v>
      </c>
      <c r="J534" s="2" t="s">
        <v>2189</v>
      </c>
      <c r="K534" s="6">
        <v>6</v>
      </c>
      <c r="L534" s="6">
        <f>LANÇAMENTO[[#This Row],[VALOR UNITARIO]]*LANÇAMENTO[[#This Row],[QTDADE]]</f>
        <v>150</v>
      </c>
      <c r="M534" s="4">
        <v>45891</v>
      </c>
      <c r="N534" s="33" t="str">
        <f>TEXT(LANÇAMENTO[[#This Row],[DATA PEDIDO]],"MMM")&amp;"-"&amp;TEXT(M534,"AAAA")</f>
        <v>ago-2025</v>
      </c>
      <c r="O534" s="5" t="s">
        <v>1983</v>
      </c>
      <c r="P534" s="5" t="s">
        <v>30</v>
      </c>
      <c r="Q534" s="3" t="s">
        <v>12</v>
      </c>
      <c r="R534" s="3">
        <v>3</v>
      </c>
      <c r="S534" s="4">
        <f>IF(LANÇAMENTO[[#This Row],[DATA PEDIDO]]="","",LANÇAMENTO[[#This Row],[DATA PEDIDO]]+LANÇAMENTO[[#This Row],[PRAZO]])</f>
        <v>45894</v>
      </c>
      <c r="T534" s="8" t="str">
        <f>IF(LANÇAMENTO[[#This Row],[OBRA COM MATERIAL]]="OK","ENTREGUE",IF(LANÇAMENTO[[#This Row],[PRAZO]]="","",LANÇAMENTO[[#This Row],[PREVISÃO ENTREGA OBRA]]-$E$1))</f>
        <v>ENTREGUE</v>
      </c>
      <c r="U534" s="3" t="s">
        <v>2553</v>
      </c>
      <c r="V534" s="3"/>
    </row>
    <row r="535" spans="1:22" x14ac:dyDescent="0.25">
      <c r="A535" s="4">
        <v>45891</v>
      </c>
      <c r="B535" s="2" t="s">
        <v>1802</v>
      </c>
      <c r="C535" s="123" t="s">
        <v>1234</v>
      </c>
      <c r="D535" s="2" t="s">
        <v>11</v>
      </c>
      <c r="E535" s="2" t="s">
        <v>2342</v>
      </c>
      <c r="F535" s="3">
        <v>1</v>
      </c>
      <c r="G535" s="3" t="s">
        <v>110</v>
      </c>
      <c r="H535" s="5" t="s">
        <v>2524</v>
      </c>
      <c r="I535" s="136" t="s">
        <v>151</v>
      </c>
      <c r="J535" s="2" t="s">
        <v>2342</v>
      </c>
      <c r="K535" s="6">
        <v>69</v>
      </c>
      <c r="L535" s="6">
        <f>LANÇAMENTO[[#This Row],[VALOR UNITARIO]]*LANÇAMENTO[[#This Row],[QTDADE]]</f>
        <v>69</v>
      </c>
      <c r="M535" s="4">
        <v>45891</v>
      </c>
      <c r="N535" s="33" t="str">
        <f>TEXT(LANÇAMENTO[[#This Row],[DATA PEDIDO]],"MMM")&amp;"-"&amp;TEXT(M535,"AAAA")</f>
        <v>ago-2025</v>
      </c>
      <c r="O535" s="5" t="s">
        <v>2102</v>
      </c>
      <c r="P535" s="5" t="s">
        <v>30</v>
      </c>
      <c r="Q535" s="3" t="s">
        <v>12</v>
      </c>
      <c r="R535" s="3">
        <v>3</v>
      </c>
      <c r="S535" s="4">
        <f>IF(LANÇAMENTO[[#This Row],[DATA PEDIDO]]="","",LANÇAMENTO[[#This Row],[DATA PEDIDO]]+LANÇAMENTO[[#This Row],[PRAZO]])</f>
        <v>45894</v>
      </c>
      <c r="T535" s="8" t="str">
        <f>IF(LANÇAMENTO[[#This Row],[OBRA COM MATERIAL]]="OK","ENTREGUE",IF(LANÇAMENTO[[#This Row],[PRAZO]]="","",LANÇAMENTO[[#This Row],[PREVISÃO ENTREGA OBRA]]-$E$1))</f>
        <v>ENTREGUE</v>
      </c>
      <c r="U535" s="3" t="s">
        <v>2553</v>
      </c>
      <c r="V535" s="3"/>
    </row>
    <row r="536" spans="1:22" x14ac:dyDescent="0.25">
      <c r="A536" s="4">
        <v>45891</v>
      </c>
      <c r="B536" s="2" t="s">
        <v>1802</v>
      </c>
      <c r="C536" s="123" t="s">
        <v>1234</v>
      </c>
      <c r="D536" s="2" t="s">
        <v>11</v>
      </c>
      <c r="E536" s="2" t="s">
        <v>2316</v>
      </c>
      <c r="F536" s="3">
        <v>2</v>
      </c>
      <c r="G536" s="3" t="s">
        <v>65</v>
      </c>
      <c r="H536" s="5" t="s">
        <v>2524</v>
      </c>
      <c r="I536" s="136" t="s">
        <v>151</v>
      </c>
      <c r="J536" s="2" t="s">
        <v>2316</v>
      </c>
      <c r="K536" s="6">
        <v>29</v>
      </c>
      <c r="L536" s="6">
        <f>LANÇAMENTO[[#This Row],[VALOR UNITARIO]]*LANÇAMENTO[[#This Row],[QTDADE]]</f>
        <v>58</v>
      </c>
      <c r="M536" s="4">
        <v>45891</v>
      </c>
      <c r="N536" s="33" t="str">
        <f>TEXT(LANÇAMENTO[[#This Row],[DATA PEDIDO]],"MMM")&amp;"-"&amp;TEXT(M536,"AAAA")</f>
        <v>ago-2025</v>
      </c>
      <c r="O536" s="5" t="s">
        <v>2102</v>
      </c>
      <c r="P536" s="5" t="s">
        <v>30</v>
      </c>
      <c r="Q536" s="3" t="s">
        <v>12</v>
      </c>
      <c r="R536" s="3">
        <v>3</v>
      </c>
      <c r="S536" s="4">
        <f>IF(LANÇAMENTO[[#This Row],[DATA PEDIDO]]="","",LANÇAMENTO[[#This Row],[DATA PEDIDO]]+LANÇAMENTO[[#This Row],[PRAZO]])</f>
        <v>45894</v>
      </c>
      <c r="T536" s="8" t="str">
        <f>IF(LANÇAMENTO[[#This Row],[OBRA COM MATERIAL]]="OK","ENTREGUE",IF(LANÇAMENTO[[#This Row],[PRAZO]]="","",LANÇAMENTO[[#This Row],[PREVISÃO ENTREGA OBRA]]-$E$1))</f>
        <v>ENTREGUE</v>
      </c>
      <c r="U536" s="3" t="s">
        <v>2553</v>
      </c>
      <c r="V536" s="3"/>
    </row>
    <row r="537" spans="1:22" x14ac:dyDescent="0.25">
      <c r="A537" s="4">
        <v>45891</v>
      </c>
      <c r="B537" s="2" t="s">
        <v>1802</v>
      </c>
      <c r="C537" s="123" t="s">
        <v>1234</v>
      </c>
      <c r="D537" s="2" t="s">
        <v>11</v>
      </c>
      <c r="E537" s="2" t="s">
        <v>2188</v>
      </c>
      <c r="F537" s="3">
        <v>2</v>
      </c>
      <c r="G537" s="3" t="s">
        <v>65</v>
      </c>
      <c r="H537" s="5" t="s">
        <v>2524</v>
      </c>
      <c r="I537" s="136" t="s">
        <v>151</v>
      </c>
      <c r="J537" s="2" t="s">
        <v>2188</v>
      </c>
      <c r="K537" s="6">
        <v>6.5</v>
      </c>
      <c r="L537" s="6">
        <f>LANÇAMENTO[[#This Row],[VALOR UNITARIO]]*LANÇAMENTO[[#This Row],[QTDADE]]</f>
        <v>13</v>
      </c>
      <c r="M537" s="4">
        <v>45891</v>
      </c>
      <c r="N537" s="33" t="str">
        <f>TEXT(LANÇAMENTO[[#This Row],[DATA PEDIDO]],"MMM")&amp;"-"&amp;TEXT(M537,"AAAA")</f>
        <v>ago-2025</v>
      </c>
      <c r="O537" s="5" t="s">
        <v>2102</v>
      </c>
      <c r="P537" s="5" t="s">
        <v>30</v>
      </c>
      <c r="Q537" s="3" t="s">
        <v>12</v>
      </c>
      <c r="R537" s="3">
        <v>3</v>
      </c>
      <c r="S537" s="4">
        <f>IF(LANÇAMENTO[[#This Row],[DATA PEDIDO]]="","",LANÇAMENTO[[#This Row],[DATA PEDIDO]]+LANÇAMENTO[[#This Row],[PRAZO]])</f>
        <v>45894</v>
      </c>
      <c r="T537" s="8" t="str">
        <f>IF(LANÇAMENTO[[#This Row],[OBRA COM MATERIAL]]="OK","ENTREGUE",IF(LANÇAMENTO[[#This Row],[PRAZO]]="","",LANÇAMENTO[[#This Row],[PREVISÃO ENTREGA OBRA]]-$E$1))</f>
        <v>ENTREGUE</v>
      </c>
      <c r="U537" s="3" t="s">
        <v>2553</v>
      </c>
      <c r="V537" s="3"/>
    </row>
    <row r="538" spans="1:22" x14ac:dyDescent="0.25">
      <c r="A538" s="4">
        <v>45891</v>
      </c>
      <c r="B538" s="2" t="s">
        <v>1802</v>
      </c>
      <c r="C538" s="123" t="s">
        <v>1234</v>
      </c>
      <c r="D538" s="2" t="s">
        <v>11</v>
      </c>
      <c r="E538" s="2" t="s">
        <v>2317</v>
      </c>
      <c r="F538" s="3">
        <v>4</v>
      </c>
      <c r="G538" s="3" t="s">
        <v>65</v>
      </c>
      <c r="H538" s="5" t="s">
        <v>2524</v>
      </c>
      <c r="I538" s="136" t="s">
        <v>151</v>
      </c>
      <c r="J538" s="2" t="s">
        <v>2317</v>
      </c>
      <c r="K538" s="6">
        <v>14</v>
      </c>
      <c r="L538" s="6">
        <f>LANÇAMENTO[[#This Row],[VALOR UNITARIO]]*LANÇAMENTO[[#This Row],[QTDADE]]</f>
        <v>56</v>
      </c>
      <c r="M538" s="4">
        <v>45891</v>
      </c>
      <c r="N538" s="33" t="str">
        <f>TEXT(LANÇAMENTO[[#This Row],[DATA PEDIDO]],"MMM")&amp;"-"&amp;TEXT(M538,"AAAA")</f>
        <v>ago-2025</v>
      </c>
      <c r="O538" s="5" t="s">
        <v>2102</v>
      </c>
      <c r="P538" s="5" t="s">
        <v>30</v>
      </c>
      <c r="Q538" s="3" t="s">
        <v>12</v>
      </c>
      <c r="R538" s="3">
        <v>3</v>
      </c>
      <c r="S538" s="4">
        <f>IF(LANÇAMENTO[[#This Row],[DATA PEDIDO]]="","",LANÇAMENTO[[#This Row],[DATA PEDIDO]]+LANÇAMENTO[[#This Row],[PRAZO]])</f>
        <v>45894</v>
      </c>
      <c r="T538" s="8" t="str">
        <f>IF(LANÇAMENTO[[#This Row],[OBRA COM MATERIAL]]="OK","ENTREGUE",IF(LANÇAMENTO[[#This Row],[PRAZO]]="","",LANÇAMENTO[[#This Row],[PREVISÃO ENTREGA OBRA]]-$E$1))</f>
        <v>ENTREGUE</v>
      </c>
      <c r="U538" s="3" t="s">
        <v>2553</v>
      </c>
      <c r="V538" s="3"/>
    </row>
    <row r="539" spans="1:22" x14ac:dyDescent="0.25">
      <c r="A539" s="4">
        <v>45891</v>
      </c>
      <c r="B539" s="2" t="s">
        <v>1802</v>
      </c>
      <c r="C539" s="123" t="s">
        <v>1234</v>
      </c>
      <c r="D539" s="2" t="s">
        <v>11</v>
      </c>
      <c r="E539" s="2" t="s">
        <v>2098</v>
      </c>
      <c r="F539" s="3">
        <v>4</v>
      </c>
      <c r="G539" s="3" t="s">
        <v>65</v>
      </c>
      <c r="H539" s="5" t="s">
        <v>2524</v>
      </c>
      <c r="I539" s="136" t="s">
        <v>151</v>
      </c>
      <c r="J539" s="2" t="s">
        <v>2098</v>
      </c>
      <c r="K539" s="6">
        <v>6.5</v>
      </c>
      <c r="L539" s="6">
        <f>LANÇAMENTO[[#This Row],[VALOR UNITARIO]]*LANÇAMENTO[[#This Row],[QTDADE]]</f>
        <v>26</v>
      </c>
      <c r="M539" s="4">
        <v>45891</v>
      </c>
      <c r="N539" s="33" t="str">
        <f>TEXT(LANÇAMENTO[[#This Row],[DATA PEDIDO]],"MMM")&amp;"-"&amp;TEXT(M539,"AAAA")</f>
        <v>ago-2025</v>
      </c>
      <c r="O539" s="5" t="s">
        <v>2102</v>
      </c>
      <c r="P539" s="5" t="s">
        <v>30</v>
      </c>
      <c r="Q539" s="3" t="s">
        <v>12</v>
      </c>
      <c r="R539" s="3">
        <v>3</v>
      </c>
      <c r="S539" s="4">
        <f>IF(LANÇAMENTO[[#This Row],[DATA PEDIDO]]="","",LANÇAMENTO[[#This Row],[DATA PEDIDO]]+LANÇAMENTO[[#This Row],[PRAZO]])</f>
        <v>45894</v>
      </c>
      <c r="T539" s="8" t="str">
        <f>IF(LANÇAMENTO[[#This Row],[OBRA COM MATERIAL]]="OK","ENTREGUE",IF(LANÇAMENTO[[#This Row],[PRAZO]]="","",LANÇAMENTO[[#This Row],[PREVISÃO ENTREGA OBRA]]-$E$1))</f>
        <v>ENTREGUE</v>
      </c>
      <c r="U539" s="3" t="s">
        <v>2553</v>
      </c>
      <c r="V539" s="3"/>
    </row>
    <row r="540" spans="1:22" x14ac:dyDescent="0.25">
      <c r="A540" s="4">
        <v>45891</v>
      </c>
      <c r="B540" s="2" t="s">
        <v>1802</v>
      </c>
      <c r="C540" s="123" t="s">
        <v>1234</v>
      </c>
      <c r="D540" s="2" t="s">
        <v>11</v>
      </c>
      <c r="E540" s="2" t="s">
        <v>1980</v>
      </c>
      <c r="F540" s="3">
        <v>4</v>
      </c>
      <c r="G540" s="3" t="s">
        <v>65</v>
      </c>
      <c r="H540" s="5" t="s">
        <v>2524</v>
      </c>
      <c r="I540" s="136" t="s">
        <v>151</v>
      </c>
      <c r="J540" s="2" t="s">
        <v>1980</v>
      </c>
      <c r="K540" s="6">
        <v>4.9000000000000004</v>
      </c>
      <c r="L540" s="6">
        <f>LANÇAMENTO[[#This Row],[VALOR UNITARIO]]*LANÇAMENTO[[#This Row],[QTDADE]]</f>
        <v>19.600000000000001</v>
      </c>
      <c r="M540" s="4">
        <v>45891</v>
      </c>
      <c r="N540" s="33" t="str">
        <f>TEXT(LANÇAMENTO[[#This Row],[DATA PEDIDO]],"MMM")&amp;"-"&amp;TEXT(M540,"AAAA")</f>
        <v>ago-2025</v>
      </c>
      <c r="O540" s="5" t="s">
        <v>2102</v>
      </c>
      <c r="P540" s="5" t="s">
        <v>30</v>
      </c>
      <c r="Q540" s="3" t="s">
        <v>12</v>
      </c>
      <c r="R540" s="3">
        <v>3</v>
      </c>
      <c r="S540" s="4">
        <f>IF(LANÇAMENTO[[#This Row],[DATA PEDIDO]]="","",LANÇAMENTO[[#This Row],[DATA PEDIDO]]+LANÇAMENTO[[#This Row],[PRAZO]])</f>
        <v>45894</v>
      </c>
      <c r="T540" s="8" t="str">
        <f>IF(LANÇAMENTO[[#This Row],[OBRA COM MATERIAL]]="OK","ENTREGUE",IF(LANÇAMENTO[[#This Row],[PRAZO]]="","",LANÇAMENTO[[#This Row],[PREVISÃO ENTREGA OBRA]]-$E$1))</f>
        <v>ENTREGUE</v>
      </c>
      <c r="U540" s="3" t="s">
        <v>2553</v>
      </c>
      <c r="V540" s="3"/>
    </row>
    <row r="541" spans="1:22" x14ac:dyDescent="0.25">
      <c r="A541" s="4">
        <v>45891</v>
      </c>
      <c r="B541" s="2" t="s">
        <v>1802</v>
      </c>
      <c r="C541" s="123" t="s">
        <v>1234</v>
      </c>
      <c r="D541" s="2" t="s">
        <v>11</v>
      </c>
      <c r="E541" s="2" t="s">
        <v>2189</v>
      </c>
      <c r="F541" s="3">
        <v>3</v>
      </c>
      <c r="G541" s="3" t="s">
        <v>65</v>
      </c>
      <c r="H541" s="5" t="s">
        <v>2524</v>
      </c>
      <c r="I541" s="136" t="s">
        <v>151</v>
      </c>
      <c r="J541" s="2" t="s">
        <v>2189</v>
      </c>
      <c r="K541" s="6">
        <v>6</v>
      </c>
      <c r="L541" s="6">
        <f>LANÇAMENTO[[#This Row],[VALOR UNITARIO]]*LANÇAMENTO[[#This Row],[QTDADE]]</f>
        <v>18</v>
      </c>
      <c r="M541" s="4">
        <v>45891</v>
      </c>
      <c r="N541" s="33" t="str">
        <f>TEXT(LANÇAMENTO[[#This Row],[DATA PEDIDO]],"MMM")&amp;"-"&amp;TEXT(M541,"AAAA")</f>
        <v>ago-2025</v>
      </c>
      <c r="O541" s="5" t="s">
        <v>2102</v>
      </c>
      <c r="P541" s="5" t="s">
        <v>30</v>
      </c>
      <c r="Q541" s="3" t="s">
        <v>12</v>
      </c>
      <c r="R541" s="3">
        <v>3</v>
      </c>
      <c r="S541" s="4">
        <f>IF(LANÇAMENTO[[#This Row],[DATA PEDIDO]]="","",LANÇAMENTO[[#This Row],[DATA PEDIDO]]+LANÇAMENTO[[#This Row],[PRAZO]])</f>
        <v>45894</v>
      </c>
      <c r="T541" s="8" t="str">
        <f>IF(LANÇAMENTO[[#This Row],[OBRA COM MATERIAL]]="OK","ENTREGUE",IF(LANÇAMENTO[[#This Row],[PRAZO]]="","",LANÇAMENTO[[#This Row],[PREVISÃO ENTREGA OBRA]]-$E$1))</f>
        <v>ENTREGUE</v>
      </c>
      <c r="U541" s="3" t="s">
        <v>2553</v>
      </c>
      <c r="V541" s="3"/>
    </row>
    <row r="542" spans="1:22" x14ac:dyDescent="0.25">
      <c r="A542" s="4">
        <v>45891</v>
      </c>
      <c r="B542" s="2" t="s">
        <v>1802</v>
      </c>
      <c r="C542" s="123" t="s">
        <v>1234</v>
      </c>
      <c r="D542" s="2" t="s">
        <v>11</v>
      </c>
      <c r="E542" s="2" t="s">
        <v>2522</v>
      </c>
      <c r="F542" s="3">
        <v>3</v>
      </c>
      <c r="G542" s="3" t="s">
        <v>110</v>
      </c>
      <c r="H542" s="5" t="s">
        <v>2524</v>
      </c>
      <c r="I542" s="136" t="s">
        <v>151</v>
      </c>
      <c r="J542" s="2" t="s">
        <v>2522</v>
      </c>
      <c r="K542" s="6">
        <v>164</v>
      </c>
      <c r="L542" s="6">
        <f>LANÇAMENTO[[#This Row],[VALOR UNITARIO]]*LANÇAMENTO[[#This Row],[QTDADE]]</f>
        <v>492</v>
      </c>
      <c r="M542" s="4">
        <v>45891</v>
      </c>
      <c r="N542" s="33" t="str">
        <f>TEXT(LANÇAMENTO[[#This Row],[DATA PEDIDO]],"MMM")&amp;"-"&amp;TEXT(M542,"AAAA")</f>
        <v>ago-2025</v>
      </c>
      <c r="O542" s="5" t="s">
        <v>2102</v>
      </c>
      <c r="P542" s="5" t="s">
        <v>30</v>
      </c>
      <c r="Q542" s="3" t="s">
        <v>12</v>
      </c>
      <c r="R542" s="3">
        <v>3</v>
      </c>
      <c r="S542" s="4">
        <f>IF(LANÇAMENTO[[#This Row],[DATA PEDIDO]]="","",LANÇAMENTO[[#This Row],[DATA PEDIDO]]+LANÇAMENTO[[#This Row],[PRAZO]])</f>
        <v>45894</v>
      </c>
      <c r="T542" s="8" t="str">
        <f>IF(LANÇAMENTO[[#This Row],[OBRA COM MATERIAL]]="OK","ENTREGUE",IF(LANÇAMENTO[[#This Row],[PRAZO]]="","",LANÇAMENTO[[#This Row],[PREVISÃO ENTREGA OBRA]]-$E$1))</f>
        <v>ENTREGUE</v>
      </c>
      <c r="U542" s="3" t="s">
        <v>2553</v>
      </c>
      <c r="V542" s="3"/>
    </row>
    <row r="543" spans="1:22" x14ac:dyDescent="0.25">
      <c r="A543" s="4">
        <v>45891</v>
      </c>
      <c r="B543" s="2" t="s">
        <v>1802</v>
      </c>
      <c r="C543" s="123" t="s">
        <v>1234</v>
      </c>
      <c r="D543" s="2" t="s">
        <v>11</v>
      </c>
      <c r="E543" s="2" t="s">
        <v>2523</v>
      </c>
      <c r="F543" s="3">
        <v>3</v>
      </c>
      <c r="G543" s="3" t="s">
        <v>110</v>
      </c>
      <c r="H543" s="5" t="s">
        <v>2524</v>
      </c>
      <c r="I543" s="136" t="s">
        <v>151</v>
      </c>
      <c r="J543" s="2" t="s">
        <v>2523</v>
      </c>
      <c r="K543" s="6">
        <v>169</v>
      </c>
      <c r="L543" s="6">
        <f>LANÇAMENTO[[#This Row],[VALOR UNITARIO]]*LANÇAMENTO[[#This Row],[QTDADE]]</f>
        <v>507</v>
      </c>
      <c r="M543" s="4">
        <v>45891</v>
      </c>
      <c r="N543" s="33" t="str">
        <f>TEXT(LANÇAMENTO[[#This Row],[DATA PEDIDO]],"MMM")&amp;"-"&amp;TEXT(M543,"AAAA")</f>
        <v>ago-2025</v>
      </c>
      <c r="O543" s="5" t="s">
        <v>2102</v>
      </c>
      <c r="P543" s="5" t="s">
        <v>30</v>
      </c>
      <c r="Q543" s="3" t="s">
        <v>12</v>
      </c>
      <c r="R543" s="3">
        <v>3</v>
      </c>
      <c r="S543" s="4">
        <f>IF(LANÇAMENTO[[#This Row],[DATA PEDIDO]]="","",LANÇAMENTO[[#This Row],[DATA PEDIDO]]+LANÇAMENTO[[#This Row],[PRAZO]])</f>
        <v>45894</v>
      </c>
      <c r="T543" s="8" t="str">
        <f>IF(LANÇAMENTO[[#This Row],[OBRA COM MATERIAL]]="OK","ENTREGUE",IF(LANÇAMENTO[[#This Row],[PRAZO]]="","",LANÇAMENTO[[#This Row],[PREVISÃO ENTREGA OBRA]]-$E$1))</f>
        <v>ENTREGUE</v>
      </c>
      <c r="U543" s="3" t="s">
        <v>2553</v>
      </c>
      <c r="V543" s="3"/>
    </row>
    <row r="544" spans="1:22" x14ac:dyDescent="0.25">
      <c r="A544" s="4">
        <v>45891</v>
      </c>
      <c r="B544" s="2" t="s">
        <v>1828</v>
      </c>
      <c r="C544" s="123" t="s">
        <v>1234</v>
      </c>
      <c r="D544" s="2" t="s">
        <v>104</v>
      </c>
      <c r="E544" s="2" t="s">
        <v>2525</v>
      </c>
      <c r="F544" s="3">
        <v>2</v>
      </c>
      <c r="G544" s="3" t="s">
        <v>141</v>
      </c>
      <c r="H544" s="5" t="s">
        <v>2527</v>
      </c>
      <c r="I544" s="136" t="s">
        <v>1027</v>
      </c>
      <c r="J544" s="2" t="s">
        <v>2525</v>
      </c>
      <c r="K544" s="6">
        <v>105</v>
      </c>
      <c r="L544" s="6">
        <f>LANÇAMENTO[[#This Row],[VALOR UNITARIO]]*LANÇAMENTO[[#This Row],[QTDADE]]</f>
        <v>210</v>
      </c>
      <c r="M544" s="4">
        <v>45891</v>
      </c>
      <c r="N544" s="33" t="str">
        <f>TEXT(LANÇAMENTO[[#This Row],[DATA PEDIDO]],"MMM")&amp;"-"&amp;TEXT(M544,"AAAA")</f>
        <v>ago-2025</v>
      </c>
      <c r="O544" s="5" t="s">
        <v>1692</v>
      </c>
      <c r="P544" s="5" t="s">
        <v>30</v>
      </c>
      <c r="Q544" s="3" t="s">
        <v>12</v>
      </c>
      <c r="R544" s="3">
        <v>3</v>
      </c>
      <c r="S544" s="4">
        <f>IF(LANÇAMENTO[[#This Row],[DATA PEDIDO]]="","",LANÇAMENTO[[#This Row],[DATA PEDIDO]]+LANÇAMENTO[[#This Row],[PRAZO]])</f>
        <v>45894</v>
      </c>
      <c r="T544" s="8" t="str">
        <f>IF(LANÇAMENTO[[#This Row],[OBRA COM MATERIAL]]="OK","ENTREGUE",IF(LANÇAMENTO[[#This Row],[PRAZO]]="","",LANÇAMENTO[[#This Row],[PREVISÃO ENTREGA OBRA]]-$E$1))</f>
        <v>ENTREGUE</v>
      </c>
      <c r="U544" s="3" t="s">
        <v>2553</v>
      </c>
      <c r="V544" s="3"/>
    </row>
    <row r="545" spans="1:22" x14ac:dyDescent="0.25">
      <c r="A545" s="4">
        <v>45891</v>
      </c>
      <c r="B545" s="2" t="s">
        <v>1828</v>
      </c>
      <c r="C545" s="123" t="s">
        <v>1234</v>
      </c>
      <c r="D545" s="2" t="s">
        <v>104</v>
      </c>
      <c r="E545" s="2" t="s">
        <v>2526</v>
      </c>
      <c r="F545" s="3">
        <v>6</v>
      </c>
      <c r="G545" s="3" t="s">
        <v>65</v>
      </c>
      <c r="H545" s="5" t="s">
        <v>2527</v>
      </c>
      <c r="I545" s="136" t="s">
        <v>1027</v>
      </c>
      <c r="J545" s="2" t="s">
        <v>2526</v>
      </c>
      <c r="K545" s="6">
        <v>6</v>
      </c>
      <c r="L545" s="6">
        <f>LANÇAMENTO[[#This Row],[VALOR UNITARIO]]*LANÇAMENTO[[#This Row],[QTDADE]]</f>
        <v>36</v>
      </c>
      <c r="M545" s="4">
        <v>45891</v>
      </c>
      <c r="N545" s="33" t="str">
        <f>TEXT(LANÇAMENTO[[#This Row],[DATA PEDIDO]],"MMM")&amp;"-"&amp;TEXT(M545,"AAAA")</f>
        <v>ago-2025</v>
      </c>
      <c r="O545" s="5" t="s">
        <v>1692</v>
      </c>
      <c r="P545" s="5" t="s">
        <v>30</v>
      </c>
      <c r="Q545" s="3" t="s">
        <v>12</v>
      </c>
      <c r="R545" s="3">
        <v>3</v>
      </c>
      <c r="S545" s="4">
        <f>IF(LANÇAMENTO[[#This Row],[DATA PEDIDO]]="","",LANÇAMENTO[[#This Row],[DATA PEDIDO]]+LANÇAMENTO[[#This Row],[PRAZO]])</f>
        <v>45894</v>
      </c>
      <c r="T545" s="8" t="str">
        <f>IF(LANÇAMENTO[[#This Row],[OBRA COM MATERIAL]]="OK","ENTREGUE",IF(LANÇAMENTO[[#This Row],[PRAZO]]="","",LANÇAMENTO[[#This Row],[PREVISÃO ENTREGA OBRA]]-$E$1))</f>
        <v>ENTREGUE</v>
      </c>
      <c r="U545" s="3" t="s">
        <v>2553</v>
      </c>
      <c r="V545" s="3"/>
    </row>
    <row r="546" spans="1:22" x14ac:dyDescent="0.25">
      <c r="A546" s="4">
        <v>45894</v>
      </c>
      <c r="B546" s="2" t="s">
        <v>1828</v>
      </c>
      <c r="C546" s="123" t="s">
        <v>1234</v>
      </c>
      <c r="D546" s="2" t="s">
        <v>104</v>
      </c>
      <c r="E546" s="2" t="s">
        <v>2528</v>
      </c>
      <c r="F546" s="3">
        <v>2</v>
      </c>
      <c r="G546" s="3" t="s">
        <v>141</v>
      </c>
      <c r="H546" s="5" t="s">
        <v>2530</v>
      </c>
      <c r="I546" s="136" t="s">
        <v>1027</v>
      </c>
      <c r="J546" s="2" t="s">
        <v>2528</v>
      </c>
      <c r="K546" s="6">
        <v>89</v>
      </c>
      <c r="L546" s="6">
        <f>LANÇAMENTO[[#This Row],[VALOR UNITARIO]]*LANÇAMENTO[[#This Row],[QTDADE]]</f>
        <v>178</v>
      </c>
      <c r="M546" s="4">
        <v>45894</v>
      </c>
      <c r="N546" s="33" t="str">
        <f>TEXT(LANÇAMENTO[[#This Row],[DATA PEDIDO]],"MMM")&amp;"-"&amp;TEXT(M546,"AAAA")</f>
        <v>ago-2025</v>
      </c>
      <c r="O546" s="5" t="s">
        <v>1692</v>
      </c>
      <c r="P546" s="5" t="s">
        <v>30</v>
      </c>
      <c r="Q546" s="3" t="s">
        <v>12</v>
      </c>
      <c r="R546" s="3">
        <v>0</v>
      </c>
      <c r="S546" s="4">
        <f>IF(LANÇAMENTO[[#This Row],[DATA PEDIDO]]="","",LANÇAMENTO[[#This Row],[DATA PEDIDO]]+LANÇAMENTO[[#This Row],[PRAZO]])</f>
        <v>45894</v>
      </c>
      <c r="T546" s="8" t="str">
        <f>IF(LANÇAMENTO[[#This Row],[OBRA COM MATERIAL]]="OK","ENTREGUE",IF(LANÇAMENTO[[#This Row],[PRAZO]]="","",LANÇAMENTO[[#This Row],[PREVISÃO ENTREGA OBRA]]-$E$1))</f>
        <v>ENTREGUE</v>
      </c>
      <c r="U546" s="3" t="s">
        <v>2553</v>
      </c>
      <c r="V546" s="3"/>
    </row>
    <row r="547" spans="1:22" x14ac:dyDescent="0.25">
      <c r="A547" s="4">
        <v>45894</v>
      </c>
      <c r="B547" s="2" t="s">
        <v>1828</v>
      </c>
      <c r="C547" s="123" t="s">
        <v>1234</v>
      </c>
      <c r="D547" s="2" t="s">
        <v>104</v>
      </c>
      <c r="E547" s="2" t="s">
        <v>2529</v>
      </c>
      <c r="F547" s="3">
        <v>6</v>
      </c>
      <c r="G547" s="3" t="s">
        <v>65</v>
      </c>
      <c r="H547" s="5" t="s">
        <v>2530</v>
      </c>
      <c r="I547" s="136" t="s">
        <v>1027</v>
      </c>
      <c r="J547" s="2" t="s">
        <v>2529</v>
      </c>
      <c r="K547" s="6">
        <v>8.3000000000000007</v>
      </c>
      <c r="L547" s="6">
        <f>LANÇAMENTO[[#This Row],[VALOR UNITARIO]]*LANÇAMENTO[[#This Row],[QTDADE]]</f>
        <v>49.800000000000004</v>
      </c>
      <c r="M547" s="4">
        <v>45894</v>
      </c>
      <c r="N547" s="33" t="str">
        <f>TEXT(LANÇAMENTO[[#This Row],[DATA PEDIDO]],"MMM")&amp;"-"&amp;TEXT(M547,"AAAA")</f>
        <v>ago-2025</v>
      </c>
      <c r="O547" s="5" t="s">
        <v>1692</v>
      </c>
      <c r="P547" s="5" t="s">
        <v>30</v>
      </c>
      <c r="Q547" s="3" t="s">
        <v>12</v>
      </c>
      <c r="R547" s="3">
        <v>0</v>
      </c>
      <c r="S547" s="4">
        <f>IF(LANÇAMENTO[[#This Row],[DATA PEDIDO]]="","",LANÇAMENTO[[#This Row],[DATA PEDIDO]]+LANÇAMENTO[[#This Row],[PRAZO]])</f>
        <v>45894</v>
      </c>
      <c r="T547" s="8" t="str">
        <f>IF(LANÇAMENTO[[#This Row],[OBRA COM MATERIAL]]="OK","ENTREGUE",IF(LANÇAMENTO[[#This Row],[PRAZO]]="","",LANÇAMENTO[[#This Row],[PREVISÃO ENTREGA OBRA]]-$E$1))</f>
        <v>ENTREGUE</v>
      </c>
      <c r="U547" s="3" t="s">
        <v>2553</v>
      </c>
      <c r="V547" s="3"/>
    </row>
    <row r="548" spans="1:22" x14ac:dyDescent="0.25">
      <c r="A548" s="4">
        <v>45894</v>
      </c>
      <c r="B548" s="2" t="s">
        <v>2379</v>
      </c>
      <c r="C548" s="123" t="s">
        <v>1234</v>
      </c>
      <c r="D548" s="2" t="s">
        <v>104</v>
      </c>
      <c r="E548" s="2" t="s">
        <v>2439</v>
      </c>
      <c r="F548" s="3">
        <v>1</v>
      </c>
      <c r="G548" s="3" t="s">
        <v>65</v>
      </c>
      <c r="H548" s="5" t="s">
        <v>2536</v>
      </c>
      <c r="I548" s="136" t="s">
        <v>230</v>
      </c>
      <c r="J548" s="2" t="s">
        <v>2439</v>
      </c>
      <c r="K548" s="6">
        <v>339.9</v>
      </c>
      <c r="L548" s="6">
        <f>LANÇAMENTO[[#This Row],[VALOR UNITARIO]]*LANÇAMENTO[[#This Row],[QTDADE]]</f>
        <v>339.9</v>
      </c>
      <c r="M548" s="4">
        <v>45894</v>
      </c>
      <c r="N548" s="33" t="str">
        <f>TEXT(LANÇAMENTO[[#This Row],[DATA PEDIDO]],"MMM")&amp;"-"&amp;TEXT(M548,"AAAA")</f>
        <v>ago-2025</v>
      </c>
      <c r="O548" s="5" t="s">
        <v>2200</v>
      </c>
      <c r="P548" s="5" t="s">
        <v>30</v>
      </c>
      <c r="Q548" s="3" t="s">
        <v>12</v>
      </c>
      <c r="R548" s="3">
        <v>0</v>
      </c>
      <c r="S548" s="4">
        <f>IF(LANÇAMENTO[[#This Row],[DATA PEDIDO]]="","",LANÇAMENTO[[#This Row],[DATA PEDIDO]]+LANÇAMENTO[[#This Row],[PRAZO]])</f>
        <v>45894</v>
      </c>
      <c r="T548" s="8" t="str">
        <f>IF(LANÇAMENTO[[#This Row],[OBRA COM MATERIAL]]="OK","ENTREGUE",IF(LANÇAMENTO[[#This Row],[PRAZO]]="","",LANÇAMENTO[[#This Row],[PREVISÃO ENTREGA OBRA]]-$E$1))</f>
        <v>ENTREGUE</v>
      </c>
      <c r="U548" s="3" t="s">
        <v>2553</v>
      </c>
      <c r="V548" s="3"/>
    </row>
    <row r="549" spans="1:22" x14ac:dyDescent="0.25">
      <c r="A549" s="4">
        <v>45894</v>
      </c>
      <c r="B549" s="2" t="s">
        <v>2379</v>
      </c>
      <c r="C549" s="123" t="s">
        <v>1234</v>
      </c>
      <c r="D549" s="2" t="s">
        <v>104</v>
      </c>
      <c r="E549" s="2" t="s">
        <v>2531</v>
      </c>
      <c r="F549" s="3">
        <v>1</v>
      </c>
      <c r="G549" s="3" t="s">
        <v>65</v>
      </c>
      <c r="H549" s="5" t="s">
        <v>2536</v>
      </c>
      <c r="I549" s="136" t="s">
        <v>230</v>
      </c>
      <c r="J549" s="2" t="s">
        <v>2531</v>
      </c>
      <c r="K549" s="6">
        <v>38.630000000000003</v>
      </c>
      <c r="L549" s="6">
        <f>LANÇAMENTO[[#This Row],[VALOR UNITARIO]]*LANÇAMENTO[[#This Row],[QTDADE]]</f>
        <v>38.630000000000003</v>
      </c>
      <c r="M549" s="4">
        <v>45894</v>
      </c>
      <c r="N549" s="33" t="str">
        <f>TEXT(LANÇAMENTO[[#This Row],[DATA PEDIDO]],"MMM")&amp;"-"&amp;TEXT(M549,"AAAA")</f>
        <v>ago-2025</v>
      </c>
      <c r="O549" s="5" t="s">
        <v>2200</v>
      </c>
      <c r="P549" s="5" t="s">
        <v>30</v>
      </c>
      <c r="Q549" s="3" t="s">
        <v>12</v>
      </c>
      <c r="R549" s="3">
        <v>0</v>
      </c>
      <c r="S549" s="4">
        <f>IF(LANÇAMENTO[[#This Row],[DATA PEDIDO]]="","",LANÇAMENTO[[#This Row],[DATA PEDIDO]]+LANÇAMENTO[[#This Row],[PRAZO]])</f>
        <v>45894</v>
      </c>
      <c r="T549" s="8" t="str">
        <f>IF(LANÇAMENTO[[#This Row],[OBRA COM MATERIAL]]="OK","ENTREGUE",IF(LANÇAMENTO[[#This Row],[PRAZO]]="","",LANÇAMENTO[[#This Row],[PREVISÃO ENTREGA OBRA]]-$E$1))</f>
        <v>ENTREGUE</v>
      </c>
      <c r="U549" s="3" t="s">
        <v>2553</v>
      </c>
      <c r="V549" s="3"/>
    </row>
    <row r="550" spans="1:22" x14ac:dyDescent="0.25">
      <c r="A550" s="4">
        <v>45894</v>
      </c>
      <c r="B550" s="2" t="s">
        <v>2379</v>
      </c>
      <c r="C550" s="123" t="s">
        <v>1234</v>
      </c>
      <c r="D550" s="2" t="s">
        <v>104</v>
      </c>
      <c r="E550" s="2" t="s">
        <v>2532</v>
      </c>
      <c r="F550" s="3">
        <v>1</v>
      </c>
      <c r="G550" s="3" t="s">
        <v>65</v>
      </c>
      <c r="H550" s="5" t="s">
        <v>2536</v>
      </c>
      <c r="I550" s="136" t="s">
        <v>230</v>
      </c>
      <c r="J550" s="2" t="s">
        <v>2532</v>
      </c>
      <c r="K550" s="6">
        <v>63.99</v>
      </c>
      <c r="L550" s="6">
        <f>LANÇAMENTO[[#This Row],[VALOR UNITARIO]]*LANÇAMENTO[[#This Row],[QTDADE]]</f>
        <v>63.99</v>
      </c>
      <c r="M550" s="4">
        <v>45894</v>
      </c>
      <c r="N550" s="33" t="str">
        <f>TEXT(LANÇAMENTO[[#This Row],[DATA PEDIDO]],"MMM")&amp;"-"&amp;TEXT(M550,"AAAA")</f>
        <v>ago-2025</v>
      </c>
      <c r="O550" s="5" t="s">
        <v>2200</v>
      </c>
      <c r="P550" s="5" t="s">
        <v>30</v>
      </c>
      <c r="Q550" s="3" t="s">
        <v>12</v>
      </c>
      <c r="R550" s="3">
        <v>0</v>
      </c>
      <c r="S550" s="4">
        <f>IF(LANÇAMENTO[[#This Row],[DATA PEDIDO]]="","",LANÇAMENTO[[#This Row],[DATA PEDIDO]]+LANÇAMENTO[[#This Row],[PRAZO]])</f>
        <v>45894</v>
      </c>
      <c r="T550" s="8" t="str">
        <f>IF(LANÇAMENTO[[#This Row],[OBRA COM MATERIAL]]="OK","ENTREGUE",IF(LANÇAMENTO[[#This Row],[PRAZO]]="","",LANÇAMENTO[[#This Row],[PREVISÃO ENTREGA OBRA]]-$E$1))</f>
        <v>ENTREGUE</v>
      </c>
      <c r="U550" s="3" t="s">
        <v>2553</v>
      </c>
      <c r="V550" s="3"/>
    </row>
    <row r="551" spans="1:22" x14ac:dyDescent="0.25">
      <c r="A551" s="4">
        <v>45894</v>
      </c>
      <c r="B551" s="2" t="s">
        <v>2379</v>
      </c>
      <c r="C551" s="123" t="s">
        <v>1234</v>
      </c>
      <c r="D551" s="2" t="s">
        <v>104</v>
      </c>
      <c r="E551" s="2" t="s">
        <v>2533</v>
      </c>
      <c r="F551" s="3">
        <v>1</v>
      </c>
      <c r="G551" s="3" t="s">
        <v>65</v>
      </c>
      <c r="H551" s="5" t="s">
        <v>2536</v>
      </c>
      <c r="I551" s="136" t="s">
        <v>230</v>
      </c>
      <c r="J551" s="2" t="s">
        <v>2533</v>
      </c>
      <c r="K551" s="6">
        <v>12.9</v>
      </c>
      <c r="L551" s="6">
        <f>LANÇAMENTO[[#This Row],[VALOR UNITARIO]]*LANÇAMENTO[[#This Row],[QTDADE]]</f>
        <v>12.9</v>
      </c>
      <c r="M551" s="4">
        <v>45894</v>
      </c>
      <c r="N551" s="33" t="str">
        <f>TEXT(LANÇAMENTO[[#This Row],[DATA PEDIDO]],"MMM")&amp;"-"&amp;TEXT(M551,"AAAA")</f>
        <v>ago-2025</v>
      </c>
      <c r="O551" s="5" t="s">
        <v>2200</v>
      </c>
      <c r="P551" s="5" t="s">
        <v>30</v>
      </c>
      <c r="Q551" s="3" t="s">
        <v>12</v>
      </c>
      <c r="R551" s="3">
        <v>0</v>
      </c>
      <c r="S551" s="4">
        <f>IF(LANÇAMENTO[[#This Row],[DATA PEDIDO]]="","",LANÇAMENTO[[#This Row],[DATA PEDIDO]]+LANÇAMENTO[[#This Row],[PRAZO]])</f>
        <v>45894</v>
      </c>
      <c r="T551" s="8" t="str">
        <f>IF(LANÇAMENTO[[#This Row],[OBRA COM MATERIAL]]="OK","ENTREGUE",IF(LANÇAMENTO[[#This Row],[PRAZO]]="","",LANÇAMENTO[[#This Row],[PREVISÃO ENTREGA OBRA]]-$E$1))</f>
        <v>ENTREGUE</v>
      </c>
      <c r="U551" s="3" t="s">
        <v>2553</v>
      </c>
      <c r="V551" s="3"/>
    </row>
    <row r="552" spans="1:22" x14ac:dyDescent="0.25">
      <c r="A552" s="4">
        <v>45894</v>
      </c>
      <c r="B552" s="2" t="s">
        <v>2379</v>
      </c>
      <c r="C552" s="123" t="s">
        <v>1234</v>
      </c>
      <c r="D552" s="2" t="s">
        <v>104</v>
      </c>
      <c r="E552" s="2" t="s">
        <v>2534</v>
      </c>
      <c r="F552" s="3">
        <v>1</v>
      </c>
      <c r="G552" s="3" t="s">
        <v>65</v>
      </c>
      <c r="H552" s="5" t="s">
        <v>2536</v>
      </c>
      <c r="I552" s="136" t="s">
        <v>230</v>
      </c>
      <c r="J552" s="2" t="s">
        <v>2534</v>
      </c>
      <c r="K552" s="6">
        <v>12.8</v>
      </c>
      <c r="L552" s="6">
        <f>LANÇAMENTO[[#This Row],[VALOR UNITARIO]]*LANÇAMENTO[[#This Row],[QTDADE]]</f>
        <v>12.8</v>
      </c>
      <c r="M552" s="4">
        <v>45894</v>
      </c>
      <c r="N552" s="33" t="str">
        <f>TEXT(LANÇAMENTO[[#This Row],[DATA PEDIDO]],"MMM")&amp;"-"&amp;TEXT(M552,"AAAA")</f>
        <v>ago-2025</v>
      </c>
      <c r="O552" s="5" t="s">
        <v>2200</v>
      </c>
      <c r="P552" s="5" t="s">
        <v>30</v>
      </c>
      <c r="Q552" s="3" t="s">
        <v>12</v>
      </c>
      <c r="R552" s="3">
        <v>0</v>
      </c>
      <c r="S552" s="4">
        <f>IF(LANÇAMENTO[[#This Row],[DATA PEDIDO]]="","",LANÇAMENTO[[#This Row],[DATA PEDIDO]]+LANÇAMENTO[[#This Row],[PRAZO]])</f>
        <v>45894</v>
      </c>
      <c r="T552" s="8" t="str">
        <f>IF(LANÇAMENTO[[#This Row],[OBRA COM MATERIAL]]="OK","ENTREGUE",IF(LANÇAMENTO[[#This Row],[PRAZO]]="","",LANÇAMENTO[[#This Row],[PREVISÃO ENTREGA OBRA]]-$E$1))</f>
        <v>ENTREGUE</v>
      </c>
      <c r="U552" s="3" t="s">
        <v>2553</v>
      </c>
      <c r="V552" s="3"/>
    </row>
    <row r="553" spans="1:22" x14ac:dyDescent="0.25">
      <c r="A553" s="4">
        <v>45894</v>
      </c>
      <c r="B553" s="2" t="s">
        <v>2379</v>
      </c>
      <c r="C553" s="123" t="s">
        <v>1234</v>
      </c>
      <c r="D553" s="2" t="s">
        <v>104</v>
      </c>
      <c r="E553" s="2" t="s">
        <v>2108</v>
      </c>
      <c r="F553" s="3">
        <v>100</v>
      </c>
      <c r="G553" s="3" t="s">
        <v>111</v>
      </c>
      <c r="H553" s="5" t="s">
        <v>2536</v>
      </c>
      <c r="I553" s="136" t="s">
        <v>230</v>
      </c>
      <c r="J553" s="2" t="s">
        <v>2108</v>
      </c>
      <c r="K553" s="6">
        <v>1.52</v>
      </c>
      <c r="L553" s="6">
        <f>LANÇAMENTO[[#This Row],[VALOR UNITARIO]]*LANÇAMENTO[[#This Row],[QTDADE]]</f>
        <v>152</v>
      </c>
      <c r="M553" s="4">
        <v>45894</v>
      </c>
      <c r="N553" s="33" t="str">
        <f>TEXT(LANÇAMENTO[[#This Row],[DATA PEDIDO]],"MMM")&amp;"-"&amp;TEXT(M553,"AAAA")</f>
        <v>ago-2025</v>
      </c>
      <c r="O553" s="5" t="s">
        <v>2200</v>
      </c>
      <c r="P553" s="5" t="s">
        <v>30</v>
      </c>
      <c r="Q553" s="3" t="s">
        <v>12</v>
      </c>
      <c r="R553" s="3">
        <v>0</v>
      </c>
      <c r="S553" s="4">
        <f>IF(LANÇAMENTO[[#This Row],[DATA PEDIDO]]="","",LANÇAMENTO[[#This Row],[DATA PEDIDO]]+LANÇAMENTO[[#This Row],[PRAZO]])</f>
        <v>45894</v>
      </c>
      <c r="T553" s="8" t="str">
        <f>IF(LANÇAMENTO[[#This Row],[OBRA COM MATERIAL]]="OK","ENTREGUE",IF(LANÇAMENTO[[#This Row],[PRAZO]]="","",LANÇAMENTO[[#This Row],[PREVISÃO ENTREGA OBRA]]-$E$1))</f>
        <v>ENTREGUE</v>
      </c>
      <c r="U553" s="3" t="s">
        <v>2553</v>
      </c>
      <c r="V553" s="3"/>
    </row>
    <row r="554" spans="1:22" x14ac:dyDescent="0.25">
      <c r="A554" s="4">
        <v>45894</v>
      </c>
      <c r="B554" s="2" t="s">
        <v>2379</v>
      </c>
      <c r="C554" s="123" t="s">
        <v>1234</v>
      </c>
      <c r="D554" s="2" t="s">
        <v>104</v>
      </c>
      <c r="E554" s="2" t="s">
        <v>2535</v>
      </c>
      <c r="F554" s="3">
        <v>1</v>
      </c>
      <c r="G554" s="3" t="s">
        <v>65</v>
      </c>
      <c r="H554" s="5" t="s">
        <v>2536</v>
      </c>
      <c r="I554" s="136" t="s">
        <v>230</v>
      </c>
      <c r="J554" s="2" t="s">
        <v>2535</v>
      </c>
      <c r="K554" s="6">
        <v>48.37</v>
      </c>
      <c r="L554" s="6">
        <f>LANÇAMENTO[[#This Row],[VALOR UNITARIO]]*LANÇAMENTO[[#This Row],[QTDADE]]</f>
        <v>48.37</v>
      </c>
      <c r="M554" s="4">
        <v>45894</v>
      </c>
      <c r="N554" s="33" t="str">
        <f>TEXT(LANÇAMENTO[[#This Row],[DATA PEDIDO]],"MMM")&amp;"-"&amp;TEXT(M554,"AAAA")</f>
        <v>ago-2025</v>
      </c>
      <c r="O554" s="5" t="s">
        <v>2200</v>
      </c>
      <c r="P554" s="5" t="s">
        <v>30</v>
      </c>
      <c r="Q554" s="3" t="s">
        <v>12</v>
      </c>
      <c r="R554" s="3">
        <v>0</v>
      </c>
      <c r="S554" s="4">
        <f>IF(LANÇAMENTO[[#This Row],[DATA PEDIDO]]="","",LANÇAMENTO[[#This Row],[DATA PEDIDO]]+LANÇAMENTO[[#This Row],[PRAZO]])</f>
        <v>45894</v>
      </c>
      <c r="T554" s="8" t="str">
        <f>IF(LANÇAMENTO[[#This Row],[OBRA COM MATERIAL]]="OK","ENTREGUE",IF(LANÇAMENTO[[#This Row],[PRAZO]]="","",LANÇAMENTO[[#This Row],[PREVISÃO ENTREGA OBRA]]-$E$1))</f>
        <v>ENTREGUE</v>
      </c>
      <c r="U554" s="3" t="s">
        <v>2553</v>
      </c>
      <c r="V554" s="3"/>
    </row>
    <row r="555" spans="1:22" x14ac:dyDescent="0.25">
      <c r="A555" s="4">
        <v>45894</v>
      </c>
      <c r="B555" s="2" t="s">
        <v>2461</v>
      </c>
      <c r="C555" s="123" t="s">
        <v>551</v>
      </c>
      <c r="D555" s="2" t="s">
        <v>104</v>
      </c>
      <c r="E555" s="2" t="s">
        <v>2537</v>
      </c>
      <c r="F555" s="3">
        <v>75</v>
      </c>
      <c r="G555" s="3" t="s">
        <v>23</v>
      </c>
      <c r="H555" s="5" t="s">
        <v>2541</v>
      </c>
      <c r="I555" s="136" t="s">
        <v>238</v>
      </c>
      <c r="J555" s="2" t="s">
        <v>2537</v>
      </c>
      <c r="K555" s="6">
        <v>10.59</v>
      </c>
      <c r="L555" s="6">
        <f>LANÇAMENTO[[#This Row],[VALOR UNITARIO]]*LANÇAMENTO[[#This Row],[QTDADE]]</f>
        <v>794.25</v>
      </c>
      <c r="M555" s="4">
        <v>45894</v>
      </c>
      <c r="N555" s="33" t="str">
        <f>TEXT(LANÇAMENTO[[#This Row],[DATA PEDIDO]],"MMM")&amp;"-"&amp;TEXT(M555,"AAAA")</f>
        <v>ago-2025</v>
      </c>
      <c r="O555" s="5" t="s">
        <v>2068</v>
      </c>
      <c r="P555" s="5" t="s">
        <v>30</v>
      </c>
      <c r="Q555" s="3" t="s">
        <v>12</v>
      </c>
      <c r="R555" s="3">
        <v>0</v>
      </c>
      <c r="S555" s="4">
        <f>IF(LANÇAMENTO[[#This Row],[DATA PEDIDO]]="","",LANÇAMENTO[[#This Row],[DATA PEDIDO]]+LANÇAMENTO[[#This Row],[PRAZO]])</f>
        <v>45894</v>
      </c>
      <c r="T555" s="8" t="str">
        <f>IF(LANÇAMENTO[[#This Row],[OBRA COM MATERIAL]]="OK","ENTREGUE",IF(LANÇAMENTO[[#This Row],[PRAZO]]="","",LANÇAMENTO[[#This Row],[PREVISÃO ENTREGA OBRA]]-$E$1))</f>
        <v>ENTREGUE</v>
      </c>
      <c r="U555" s="3" t="s">
        <v>2553</v>
      </c>
      <c r="V555" s="3"/>
    </row>
    <row r="556" spans="1:22" x14ac:dyDescent="0.25">
      <c r="A556" s="4">
        <v>45894</v>
      </c>
      <c r="B556" s="2" t="s">
        <v>2461</v>
      </c>
      <c r="C556" s="123" t="s">
        <v>551</v>
      </c>
      <c r="D556" s="2" t="s">
        <v>104</v>
      </c>
      <c r="E556" s="2" t="s">
        <v>2538</v>
      </c>
      <c r="F556" s="3">
        <v>73</v>
      </c>
      <c r="G556" s="3" t="s">
        <v>23</v>
      </c>
      <c r="H556" s="5" t="s">
        <v>2541</v>
      </c>
      <c r="I556" s="136" t="s">
        <v>238</v>
      </c>
      <c r="J556" s="2" t="s">
        <v>2538</v>
      </c>
      <c r="K556" s="6">
        <v>10.6</v>
      </c>
      <c r="L556" s="6">
        <f>LANÇAMENTO[[#This Row],[VALOR UNITARIO]]*LANÇAMENTO[[#This Row],[QTDADE]]</f>
        <v>773.8</v>
      </c>
      <c r="M556" s="4">
        <v>45894</v>
      </c>
      <c r="N556" s="33" t="str">
        <f>TEXT(LANÇAMENTO[[#This Row],[DATA PEDIDO]],"MMM")&amp;"-"&amp;TEXT(M556,"AAAA")</f>
        <v>ago-2025</v>
      </c>
      <c r="O556" s="5" t="s">
        <v>2068</v>
      </c>
      <c r="P556" s="5" t="s">
        <v>30</v>
      </c>
      <c r="Q556" s="3" t="s">
        <v>12</v>
      </c>
      <c r="R556" s="3">
        <v>0</v>
      </c>
      <c r="S556" s="4">
        <f>IF(LANÇAMENTO[[#This Row],[DATA PEDIDO]]="","",LANÇAMENTO[[#This Row],[DATA PEDIDO]]+LANÇAMENTO[[#This Row],[PRAZO]])</f>
        <v>45894</v>
      </c>
      <c r="T556" s="8" t="str">
        <f>IF(LANÇAMENTO[[#This Row],[OBRA COM MATERIAL]]="OK","ENTREGUE",IF(LANÇAMENTO[[#This Row],[PRAZO]]="","",LANÇAMENTO[[#This Row],[PREVISÃO ENTREGA OBRA]]-$E$1))</f>
        <v>ENTREGUE</v>
      </c>
      <c r="U556" s="3" t="s">
        <v>2553</v>
      </c>
      <c r="V556" s="3"/>
    </row>
    <row r="557" spans="1:22" x14ac:dyDescent="0.25">
      <c r="A557" s="4">
        <v>45894</v>
      </c>
      <c r="B557" s="2" t="s">
        <v>2461</v>
      </c>
      <c r="C557" s="123" t="s">
        <v>551</v>
      </c>
      <c r="D557" s="2" t="s">
        <v>104</v>
      </c>
      <c r="E557" s="2" t="s">
        <v>2539</v>
      </c>
      <c r="F557" s="3">
        <v>34</v>
      </c>
      <c r="G557" s="3" t="s">
        <v>23</v>
      </c>
      <c r="H557" s="5" t="s">
        <v>2541</v>
      </c>
      <c r="I557" s="136" t="s">
        <v>238</v>
      </c>
      <c r="J557" s="2" t="s">
        <v>2539</v>
      </c>
      <c r="K557" s="6">
        <v>10.59</v>
      </c>
      <c r="L557" s="6">
        <f>LANÇAMENTO[[#This Row],[VALOR UNITARIO]]*LANÇAMENTO[[#This Row],[QTDADE]]</f>
        <v>360.06</v>
      </c>
      <c r="M557" s="4">
        <v>45894</v>
      </c>
      <c r="N557" s="33" t="str">
        <f>TEXT(LANÇAMENTO[[#This Row],[DATA PEDIDO]],"MMM")&amp;"-"&amp;TEXT(M557,"AAAA")</f>
        <v>ago-2025</v>
      </c>
      <c r="O557" s="5" t="s">
        <v>2068</v>
      </c>
      <c r="P557" s="5" t="s">
        <v>30</v>
      </c>
      <c r="Q557" s="3" t="s">
        <v>12</v>
      </c>
      <c r="R557" s="3">
        <v>0</v>
      </c>
      <c r="S557" s="4">
        <f>IF(LANÇAMENTO[[#This Row],[DATA PEDIDO]]="","",LANÇAMENTO[[#This Row],[DATA PEDIDO]]+LANÇAMENTO[[#This Row],[PRAZO]])</f>
        <v>45894</v>
      </c>
      <c r="T557" s="8" t="str">
        <f>IF(LANÇAMENTO[[#This Row],[OBRA COM MATERIAL]]="OK","ENTREGUE",IF(LANÇAMENTO[[#This Row],[PRAZO]]="","",LANÇAMENTO[[#This Row],[PREVISÃO ENTREGA OBRA]]-$E$1))</f>
        <v>ENTREGUE</v>
      </c>
      <c r="U557" s="3" t="s">
        <v>2553</v>
      </c>
      <c r="V557" s="3"/>
    </row>
    <row r="558" spans="1:22" x14ac:dyDescent="0.25">
      <c r="A558" s="4">
        <v>45894</v>
      </c>
      <c r="B558" s="2" t="s">
        <v>2461</v>
      </c>
      <c r="C558" s="123" t="s">
        <v>551</v>
      </c>
      <c r="D558" s="2" t="s">
        <v>104</v>
      </c>
      <c r="E558" s="2" t="s">
        <v>2540</v>
      </c>
      <c r="F558" s="3">
        <v>73</v>
      </c>
      <c r="G558" s="3" t="s">
        <v>23</v>
      </c>
      <c r="H558" s="5" t="s">
        <v>2541</v>
      </c>
      <c r="I558" s="136" t="s">
        <v>238</v>
      </c>
      <c r="J558" s="2" t="s">
        <v>2540</v>
      </c>
      <c r="K558" s="6">
        <v>8.94</v>
      </c>
      <c r="L558" s="6">
        <f>LANÇAMENTO[[#This Row],[VALOR UNITARIO]]*LANÇAMENTO[[#This Row],[QTDADE]]</f>
        <v>652.62</v>
      </c>
      <c r="M558" s="4">
        <v>45894</v>
      </c>
      <c r="N558" s="33" t="str">
        <f>TEXT(LANÇAMENTO[[#This Row],[DATA PEDIDO]],"MMM")&amp;"-"&amp;TEXT(M558,"AAAA")</f>
        <v>ago-2025</v>
      </c>
      <c r="O558" s="5" t="s">
        <v>2068</v>
      </c>
      <c r="P558" s="5" t="s">
        <v>30</v>
      </c>
      <c r="Q558" s="3" t="s">
        <v>12</v>
      </c>
      <c r="R558" s="3">
        <v>0</v>
      </c>
      <c r="S558" s="4">
        <f>IF(LANÇAMENTO[[#This Row],[DATA PEDIDO]]="","",LANÇAMENTO[[#This Row],[DATA PEDIDO]]+LANÇAMENTO[[#This Row],[PRAZO]])</f>
        <v>45894</v>
      </c>
      <c r="T558" s="8" t="str">
        <f>IF(LANÇAMENTO[[#This Row],[OBRA COM MATERIAL]]="OK","ENTREGUE",IF(LANÇAMENTO[[#This Row],[PRAZO]]="","",LANÇAMENTO[[#This Row],[PREVISÃO ENTREGA OBRA]]-$E$1))</f>
        <v>ENTREGUE</v>
      </c>
      <c r="U558" s="3" t="s">
        <v>2553</v>
      </c>
      <c r="V558" s="3"/>
    </row>
    <row r="559" spans="1:22" x14ac:dyDescent="0.25">
      <c r="A559" s="4">
        <v>45894</v>
      </c>
      <c r="B559" s="2" t="s">
        <v>2461</v>
      </c>
      <c r="C559" s="123" t="s">
        <v>551</v>
      </c>
      <c r="D559" s="2" t="s">
        <v>104</v>
      </c>
      <c r="E559" s="2" t="s">
        <v>2229</v>
      </c>
      <c r="F559" s="3">
        <v>4</v>
      </c>
      <c r="G559" s="3" t="s">
        <v>23</v>
      </c>
      <c r="H559" s="5" t="s">
        <v>2541</v>
      </c>
      <c r="I559" s="136" t="s">
        <v>238</v>
      </c>
      <c r="J559" s="2" t="s">
        <v>2229</v>
      </c>
      <c r="K559" s="6">
        <v>9.23</v>
      </c>
      <c r="L559" s="6">
        <f>LANÇAMENTO[[#This Row],[VALOR UNITARIO]]*LANÇAMENTO[[#This Row],[QTDADE]]</f>
        <v>36.92</v>
      </c>
      <c r="M559" s="4">
        <v>45894</v>
      </c>
      <c r="N559" s="33" t="str">
        <f>TEXT(LANÇAMENTO[[#This Row],[DATA PEDIDO]],"MMM")&amp;"-"&amp;TEXT(M559,"AAAA")</f>
        <v>ago-2025</v>
      </c>
      <c r="O559" s="5" t="s">
        <v>2068</v>
      </c>
      <c r="P559" s="5" t="s">
        <v>30</v>
      </c>
      <c r="Q559" s="3" t="s">
        <v>12</v>
      </c>
      <c r="R559" s="3">
        <v>0</v>
      </c>
      <c r="S559" s="4">
        <f>IF(LANÇAMENTO[[#This Row],[DATA PEDIDO]]="","",LANÇAMENTO[[#This Row],[DATA PEDIDO]]+LANÇAMENTO[[#This Row],[PRAZO]])</f>
        <v>45894</v>
      </c>
      <c r="T559" s="8" t="str">
        <f>IF(LANÇAMENTO[[#This Row],[OBRA COM MATERIAL]]="OK","ENTREGUE",IF(LANÇAMENTO[[#This Row],[PRAZO]]="","",LANÇAMENTO[[#This Row],[PREVISÃO ENTREGA OBRA]]-$E$1))</f>
        <v>ENTREGUE</v>
      </c>
      <c r="U559" s="3" t="s">
        <v>2553</v>
      </c>
      <c r="V559" s="3"/>
    </row>
    <row r="560" spans="1:22" x14ac:dyDescent="0.25">
      <c r="A560" s="4">
        <v>45894</v>
      </c>
      <c r="B560" s="2" t="s">
        <v>1780</v>
      </c>
      <c r="C560" s="123" t="s">
        <v>1234</v>
      </c>
      <c r="D560" s="2" t="s">
        <v>104</v>
      </c>
      <c r="E560" s="2" t="s">
        <v>2542</v>
      </c>
      <c r="F560" s="3">
        <v>17.55</v>
      </c>
      <c r="G560" s="3" t="s">
        <v>111</v>
      </c>
      <c r="H560" s="5" t="s">
        <v>2543</v>
      </c>
      <c r="I560" s="136" t="s">
        <v>463</v>
      </c>
      <c r="J560" s="2" t="s">
        <v>2542</v>
      </c>
      <c r="K560" s="6">
        <v>25.3</v>
      </c>
      <c r="L560" s="6">
        <f>LANÇAMENTO[[#This Row],[VALOR UNITARIO]]*LANÇAMENTO[[#This Row],[QTDADE]]</f>
        <v>444.01500000000004</v>
      </c>
      <c r="M560" s="4">
        <v>45894</v>
      </c>
      <c r="N560" s="33" t="str">
        <f>TEXT(LANÇAMENTO[[#This Row],[DATA PEDIDO]],"MMM")&amp;"-"&amp;TEXT(M560,"AAAA")</f>
        <v>ago-2025</v>
      </c>
      <c r="O560" s="5" t="s">
        <v>2200</v>
      </c>
      <c r="P560" s="5" t="s">
        <v>30</v>
      </c>
      <c r="Q560" s="3" t="s">
        <v>12</v>
      </c>
      <c r="R560" s="3">
        <v>7</v>
      </c>
      <c r="S560" s="4">
        <f>IF(LANÇAMENTO[[#This Row],[DATA PEDIDO]]="","",LANÇAMENTO[[#This Row],[DATA PEDIDO]]+LANÇAMENTO[[#This Row],[PRAZO]])</f>
        <v>45901</v>
      </c>
      <c r="T560" s="8" t="str">
        <f>IF(LANÇAMENTO[[#This Row],[OBRA COM MATERIAL]]="OK","ENTREGUE",IF(LANÇAMENTO[[#This Row],[PRAZO]]="","",LANÇAMENTO[[#This Row],[PREVISÃO ENTREGA OBRA]]-$E$1))</f>
        <v>ENTREGUE</v>
      </c>
      <c r="U560" s="3" t="s">
        <v>2553</v>
      </c>
      <c r="V560" s="3"/>
    </row>
    <row r="561" spans="1:22" x14ac:dyDescent="0.25">
      <c r="A561" s="4">
        <v>45894</v>
      </c>
      <c r="B561" s="2" t="s">
        <v>1946</v>
      </c>
      <c r="C561" s="123" t="s">
        <v>1234</v>
      </c>
      <c r="D561" s="2" t="s">
        <v>27</v>
      </c>
      <c r="E561" s="2" t="s">
        <v>1690</v>
      </c>
      <c r="F561" s="3">
        <v>1</v>
      </c>
      <c r="G561" s="3" t="s">
        <v>65</v>
      </c>
      <c r="H561" s="5" t="s">
        <v>2544</v>
      </c>
      <c r="I561" s="136" t="s">
        <v>1390</v>
      </c>
      <c r="J561" s="2" t="s">
        <v>1690</v>
      </c>
      <c r="K561" s="6">
        <v>450</v>
      </c>
      <c r="L561" s="6">
        <f>LANÇAMENTO[[#This Row],[VALOR UNITARIO]]*LANÇAMENTO[[#This Row],[QTDADE]]</f>
        <v>450</v>
      </c>
      <c r="M561" s="4">
        <v>45894</v>
      </c>
      <c r="N561" s="33" t="str">
        <f>TEXT(LANÇAMENTO[[#This Row],[DATA PEDIDO]],"MMM")&amp;"-"&amp;TEXT(M561,"AAAA")</f>
        <v>ago-2025</v>
      </c>
      <c r="O561" s="5" t="s">
        <v>1778</v>
      </c>
      <c r="P561" s="5" t="s">
        <v>30</v>
      </c>
      <c r="Q561" s="3" t="s">
        <v>12</v>
      </c>
      <c r="R561" s="3">
        <v>1</v>
      </c>
      <c r="S561" s="4">
        <f>IF(LANÇAMENTO[[#This Row],[DATA PEDIDO]]="","",LANÇAMENTO[[#This Row],[DATA PEDIDO]]+LANÇAMENTO[[#This Row],[PRAZO]])</f>
        <v>45895</v>
      </c>
      <c r="T561" s="8" t="str">
        <f>IF(LANÇAMENTO[[#This Row],[OBRA COM MATERIAL]]="OK","ENTREGUE",IF(LANÇAMENTO[[#This Row],[PRAZO]]="","",LANÇAMENTO[[#This Row],[PREVISÃO ENTREGA OBRA]]-$E$1))</f>
        <v>ENTREGUE</v>
      </c>
      <c r="U561" s="3" t="s">
        <v>2553</v>
      </c>
      <c r="V561" s="3"/>
    </row>
    <row r="562" spans="1:22" x14ac:dyDescent="0.25">
      <c r="A562" s="4">
        <v>45894</v>
      </c>
      <c r="B562" s="2" t="s">
        <v>1901</v>
      </c>
      <c r="C562" s="123" t="s">
        <v>1234</v>
      </c>
      <c r="D562" s="2" t="s">
        <v>105</v>
      </c>
      <c r="E562" s="2" t="s">
        <v>1690</v>
      </c>
      <c r="F562" s="3">
        <v>1</v>
      </c>
      <c r="G562" s="3" t="s">
        <v>65</v>
      </c>
      <c r="H562" s="5" t="s">
        <v>2545</v>
      </c>
      <c r="I562" s="136" t="s">
        <v>2546</v>
      </c>
      <c r="J562" s="2" t="s">
        <v>1690</v>
      </c>
      <c r="K562" s="6">
        <v>450</v>
      </c>
      <c r="L562" s="6">
        <f>LANÇAMENTO[[#This Row],[VALOR UNITARIO]]*LANÇAMENTO[[#This Row],[QTDADE]]</f>
        <v>450</v>
      </c>
      <c r="M562" s="4">
        <v>45894</v>
      </c>
      <c r="N562" s="33" t="str">
        <f>TEXT(LANÇAMENTO[[#This Row],[DATA PEDIDO]],"MMM")&amp;"-"&amp;TEXT(M562,"AAAA")</f>
        <v>ago-2025</v>
      </c>
      <c r="O562" s="5" t="s">
        <v>1823</v>
      </c>
      <c r="P562" s="5" t="s">
        <v>30</v>
      </c>
      <c r="Q562" s="3" t="s">
        <v>12</v>
      </c>
      <c r="R562" s="3">
        <v>1</v>
      </c>
      <c r="S562" s="4">
        <f>IF(LANÇAMENTO[[#This Row],[DATA PEDIDO]]="","",LANÇAMENTO[[#This Row],[DATA PEDIDO]]+LANÇAMENTO[[#This Row],[PRAZO]])</f>
        <v>45895</v>
      </c>
      <c r="T562" s="8" t="str">
        <f>IF(LANÇAMENTO[[#This Row],[OBRA COM MATERIAL]]="OK","ENTREGUE",IF(LANÇAMENTO[[#This Row],[PRAZO]]="","",LANÇAMENTO[[#This Row],[PREVISÃO ENTREGA OBRA]]-$E$1))</f>
        <v>ENTREGUE</v>
      </c>
      <c r="U562" s="3" t="s">
        <v>2553</v>
      </c>
      <c r="V562" s="3"/>
    </row>
    <row r="563" spans="1:22" x14ac:dyDescent="0.25">
      <c r="A563" s="4">
        <v>45894</v>
      </c>
      <c r="B563" s="2" t="s">
        <v>1729</v>
      </c>
      <c r="C563" s="123" t="s">
        <v>551</v>
      </c>
      <c r="D563" s="2" t="s">
        <v>104</v>
      </c>
      <c r="E563" s="2" t="s">
        <v>2550</v>
      </c>
      <c r="F563" s="3">
        <v>88</v>
      </c>
      <c r="G563" s="3" t="s">
        <v>72</v>
      </c>
      <c r="H563" s="5" t="s">
        <v>2554</v>
      </c>
      <c r="I563" s="136" t="s">
        <v>463</v>
      </c>
      <c r="J563" s="2" t="s">
        <v>2550</v>
      </c>
      <c r="K563" s="6">
        <v>43.1</v>
      </c>
      <c r="L563" s="6">
        <f>LANÇAMENTO[[#This Row],[VALOR UNITARIO]]*LANÇAMENTO[[#This Row],[QTDADE]]</f>
        <v>3792.8</v>
      </c>
      <c r="M563" s="4">
        <v>45894</v>
      </c>
      <c r="N563" s="33" t="str">
        <f>TEXT(LANÇAMENTO[[#This Row],[DATA PEDIDO]],"MMM")&amp;"-"&amp;TEXT(M563,"AAAA")</f>
        <v>ago-2025</v>
      </c>
      <c r="O563" s="5" t="s">
        <v>1704</v>
      </c>
      <c r="P563" s="5" t="s">
        <v>30</v>
      </c>
      <c r="Q563" s="3" t="s">
        <v>12</v>
      </c>
      <c r="R563" s="3">
        <v>7</v>
      </c>
      <c r="S563" s="4">
        <f>IF(LANÇAMENTO[[#This Row],[DATA PEDIDO]]="","",LANÇAMENTO[[#This Row],[DATA PEDIDO]]+LANÇAMENTO[[#This Row],[PRAZO]])</f>
        <v>45901</v>
      </c>
      <c r="T563" s="8" t="str">
        <f>IF(LANÇAMENTO[[#This Row],[OBRA COM MATERIAL]]="OK","ENTREGUE",IF(LANÇAMENTO[[#This Row],[PRAZO]]="","",LANÇAMENTO[[#This Row],[PREVISÃO ENTREGA OBRA]]-$E$1))</f>
        <v>ENTREGUE</v>
      </c>
      <c r="U563" s="3" t="s">
        <v>129</v>
      </c>
      <c r="V563" s="3"/>
    </row>
    <row r="564" spans="1:22" x14ac:dyDescent="0.25">
      <c r="A564" s="4">
        <v>45894</v>
      </c>
      <c r="B564" s="2" t="s">
        <v>1729</v>
      </c>
      <c r="C564" s="123" t="s">
        <v>551</v>
      </c>
      <c r="D564" s="2" t="s">
        <v>104</v>
      </c>
      <c r="E564" s="2" t="s">
        <v>2551</v>
      </c>
      <c r="F564" s="3">
        <v>151.19999999999999</v>
      </c>
      <c r="G564" s="3" t="s">
        <v>72</v>
      </c>
      <c r="H564" s="5" t="s">
        <v>2554</v>
      </c>
      <c r="I564" s="136" t="s">
        <v>463</v>
      </c>
      <c r="J564" s="2" t="s">
        <v>2551</v>
      </c>
      <c r="K564" s="6">
        <v>43.1</v>
      </c>
      <c r="L564" s="6">
        <f>LANÇAMENTO[[#This Row],[VALOR UNITARIO]]*LANÇAMENTO[[#This Row],[QTDADE]]</f>
        <v>6516.7199999999993</v>
      </c>
      <c r="M564" s="4">
        <v>45894</v>
      </c>
      <c r="N564" s="33" t="str">
        <f>TEXT(LANÇAMENTO[[#This Row],[DATA PEDIDO]],"MMM")&amp;"-"&amp;TEXT(M564,"AAAA")</f>
        <v>ago-2025</v>
      </c>
      <c r="O564" s="5" t="s">
        <v>1704</v>
      </c>
      <c r="P564" s="5" t="s">
        <v>30</v>
      </c>
      <c r="Q564" s="3" t="s">
        <v>12</v>
      </c>
      <c r="R564" s="3">
        <v>7</v>
      </c>
      <c r="S564" s="4">
        <f>IF(LANÇAMENTO[[#This Row],[DATA PEDIDO]]="","",LANÇAMENTO[[#This Row],[DATA PEDIDO]]+LANÇAMENTO[[#This Row],[PRAZO]])</f>
        <v>45901</v>
      </c>
      <c r="T564" s="8" t="str">
        <f>IF(LANÇAMENTO[[#This Row],[OBRA COM MATERIAL]]="OK","ENTREGUE",IF(LANÇAMENTO[[#This Row],[PRAZO]]="","",LANÇAMENTO[[#This Row],[PREVISÃO ENTREGA OBRA]]-$E$1))</f>
        <v>ENTREGUE</v>
      </c>
      <c r="U564" s="3" t="s">
        <v>129</v>
      </c>
      <c r="V564" s="3"/>
    </row>
    <row r="565" spans="1:22" x14ac:dyDescent="0.25">
      <c r="A565" s="4">
        <v>45894</v>
      </c>
      <c r="B565" s="2" t="s">
        <v>1729</v>
      </c>
      <c r="C565" s="123" t="s">
        <v>551</v>
      </c>
      <c r="D565" s="2" t="s">
        <v>104</v>
      </c>
      <c r="E565" s="2" t="s">
        <v>2552</v>
      </c>
      <c r="F565" s="3">
        <v>12</v>
      </c>
      <c r="G565" s="3" t="s">
        <v>72</v>
      </c>
      <c r="H565" s="5" t="s">
        <v>2554</v>
      </c>
      <c r="I565" s="136" t="s">
        <v>463</v>
      </c>
      <c r="J565" s="2" t="s">
        <v>2552</v>
      </c>
      <c r="K565" s="6">
        <v>21</v>
      </c>
      <c r="L565" s="6">
        <f>LANÇAMENTO[[#This Row],[VALOR UNITARIO]]*LANÇAMENTO[[#This Row],[QTDADE]]</f>
        <v>252</v>
      </c>
      <c r="M565" s="4">
        <v>45894</v>
      </c>
      <c r="N565" s="33" t="str">
        <f>TEXT(LANÇAMENTO[[#This Row],[DATA PEDIDO]],"MMM")&amp;"-"&amp;TEXT(M565,"AAAA")</f>
        <v>ago-2025</v>
      </c>
      <c r="O565" s="5" t="s">
        <v>1704</v>
      </c>
      <c r="P565" s="5" t="s">
        <v>30</v>
      </c>
      <c r="Q565" s="3" t="s">
        <v>12</v>
      </c>
      <c r="R565" s="3">
        <v>7</v>
      </c>
      <c r="S565" s="4">
        <f>IF(LANÇAMENTO[[#This Row],[DATA PEDIDO]]="","",LANÇAMENTO[[#This Row],[DATA PEDIDO]]+LANÇAMENTO[[#This Row],[PRAZO]])</f>
        <v>45901</v>
      </c>
      <c r="T565" s="8" t="str">
        <f>IF(LANÇAMENTO[[#This Row],[OBRA COM MATERIAL]]="OK","ENTREGUE",IF(LANÇAMENTO[[#This Row],[PRAZO]]="","",LANÇAMENTO[[#This Row],[PREVISÃO ENTREGA OBRA]]-$E$1))</f>
        <v>ENTREGUE</v>
      </c>
      <c r="U565" s="3" t="s">
        <v>129</v>
      </c>
      <c r="V565" s="3"/>
    </row>
    <row r="566" spans="1:22" x14ac:dyDescent="0.25">
      <c r="A566" s="4">
        <v>45894</v>
      </c>
      <c r="B566" s="2" t="s">
        <v>1946</v>
      </c>
      <c r="C566" s="123" t="s">
        <v>1234</v>
      </c>
      <c r="D566" s="2" t="s">
        <v>104</v>
      </c>
      <c r="E566" s="2" t="s">
        <v>2572</v>
      </c>
      <c r="F566" s="3">
        <v>1</v>
      </c>
      <c r="G566" s="3" t="s">
        <v>65</v>
      </c>
      <c r="H566" s="5" t="s">
        <v>2585</v>
      </c>
      <c r="I566" s="136" t="s">
        <v>260</v>
      </c>
      <c r="J566" s="2" t="s">
        <v>2572</v>
      </c>
      <c r="K566" s="6">
        <v>292</v>
      </c>
      <c r="L566" s="6">
        <f>LANÇAMENTO[[#This Row],[VALOR UNITARIO]]*LANÇAMENTO[[#This Row],[QTDADE]]</f>
        <v>292</v>
      </c>
      <c r="M566" s="4">
        <v>45894</v>
      </c>
      <c r="N566" s="33" t="str">
        <f>TEXT(LANÇAMENTO[[#This Row],[DATA PEDIDO]],"MMM")&amp;"-"&amp;TEXT(M566,"AAAA")</f>
        <v>ago-2025</v>
      </c>
      <c r="O566" s="5" t="s">
        <v>1983</v>
      </c>
      <c r="P566" s="5" t="s">
        <v>30</v>
      </c>
      <c r="Q566" s="3" t="s">
        <v>12</v>
      </c>
      <c r="R566" s="3">
        <v>2</v>
      </c>
      <c r="S566" s="4">
        <f>IF(LANÇAMENTO[[#This Row],[DATA PEDIDO]]="","",LANÇAMENTO[[#This Row],[DATA PEDIDO]]+LANÇAMENTO[[#This Row],[PRAZO]])</f>
        <v>45896</v>
      </c>
      <c r="T566" s="8" t="str">
        <f>IF(LANÇAMENTO[[#This Row],[OBRA COM MATERIAL]]="OK","ENTREGUE",IF(LANÇAMENTO[[#This Row],[PRAZO]]="","",LANÇAMENTO[[#This Row],[PREVISÃO ENTREGA OBRA]]-$E$1))</f>
        <v>ENTREGUE</v>
      </c>
      <c r="U566" s="3" t="s">
        <v>2553</v>
      </c>
      <c r="V566" s="3"/>
    </row>
    <row r="567" spans="1:22" x14ac:dyDescent="0.25">
      <c r="A567" s="4">
        <v>45894</v>
      </c>
      <c r="B567" s="2" t="s">
        <v>1946</v>
      </c>
      <c r="C567" s="123" t="s">
        <v>1234</v>
      </c>
      <c r="D567" s="2" t="s">
        <v>104</v>
      </c>
      <c r="E567" s="2" t="s">
        <v>2573</v>
      </c>
      <c r="F567" s="3">
        <v>1</v>
      </c>
      <c r="G567" s="3" t="s">
        <v>65</v>
      </c>
      <c r="H567" s="5" t="s">
        <v>2585</v>
      </c>
      <c r="I567" s="136" t="s">
        <v>260</v>
      </c>
      <c r="J567" s="2" t="s">
        <v>2573</v>
      </c>
      <c r="K567" s="6">
        <v>174</v>
      </c>
      <c r="L567" s="6">
        <f>LANÇAMENTO[[#This Row],[VALOR UNITARIO]]*LANÇAMENTO[[#This Row],[QTDADE]]</f>
        <v>174</v>
      </c>
      <c r="M567" s="4">
        <v>45894</v>
      </c>
      <c r="N567" s="33" t="str">
        <f>TEXT(LANÇAMENTO[[#This Row],[DATA PEDIDO]],"MMM")&amp;"-"&amp;TEXT(M567,"AAAA")</f>
        <v>ago-2025</v>
      </c>
      <c r="O567" s="5" t="s">
        <v>1983</v>
      </c>
      <c r="P567" s="5" t="s">
        <v>30</v>
      </c>
      <c r="Q567" s="3" t="s">
        <v>12</v>
      </c>
      <c r="R567" s="3">
        <v>2</v>
      </c>
      <c r="S567" s="4">
        <f>IF(LANÇAMENTO[[#This Row],[DATA PEDIDO]]="","",LANÇAMENTO[[#This Row],[DATA PEDIDO]]+LANÇAMENTO[[#This Row],[PRAZO]])</f>
        <v>45896</v>
      </c>
      <c r="T567" s="8" t="str">
        <f>IF(LANÇAMENTO[[#This Row],[OBRA COM MATERIAL]]="OK","ENTREGUE",IF(LANÇAMENTO[[#This Row],[PRAZO]]="","",LANÇAMENTO[[#This Row],[PREVISÃO ENTREGA OBRA]]-$E$1))</f>
        <v>ENTREGUE</v>
      </c>
      <c r="U567" s="3" t="s">
        <v>2553</v>
      </c>
      <c r="V567" s="3"/>
    </row>
    <row r="568" spans="1:22" x14ac:dyDescent="0.25">
      <c r="A568" s="4">
        <v>45894</v>
      </c>
      <c r="B568" s="2" t="s">
        <v>1946</v>
      </c>
      <c r="C568" s="123" t="s">
        <v>1234</v>
      </c>
      <c r="D568" s="2" t="s">
        <v>104</v>
      </c>
      <c r="E568" s="2" t="s">
        <v>1952</v>
      </c>
      <c r="F568" s="3">
        <v>25</v>
      </c>
      <c r="G568" s="3" t="s">
        <v>65</v>
      </c>
      <c r="H568" s="5" t="s">
        <v>2585</v>
      </c>
      <c r="I568" s="136" t="s">
        <v>260</v>
      </c>
      <c r="J568" s="2" t="s">
        <v>1952</v>
      </c>
      <c r="K568" s="6">
        <v>14</v>
      </c>
      <c r="L568" s="6">
        <f>LANÇAMENTO[[#This Row],[VALOR UNITARIO]]*LANÇAMENTO[[#This Row],[QTDADE]]</f>
        <v>350</v>
      </c>
      <c r="M568" s="4">
        <v>45894</v>
      </c>
      <c r="N568" s="33" t="str">
        <f>TEXT(LANÇAMENTO[[#This Row],[DATA PEDIDO]],"MMM")&amp;"-"&amp;TEXT(M568,"AAAA")</f>
        <v>ago-2025</v>
      </c>
      <c r="O568" s="5" t="s">
        <v>1983</v>
      </c>
      <c r="P568" s="5" t="s">
        <v>30</v>
      </c>
      <c r="Q568" s="3" t="s">
        <v>12</v>
      </c>
      <c r="R568" s="3">
        <v>2</v>
      </c>
      <c r="S568" s="4">
        <f>IF(LANÇAMENTO[[#This Row],[DATA PEDIDO]]="","",LANÇAMENTO[[#This Row],[DATA PEDIDO]]+LANÇAMENTO[[#This Row],[PRAZO]])</f>
        <v>45896</v>
      </c>
      <c r="T568" s="8" t="str">
        <f>IF(LANÇAMENTO[[#This Row],[OBRA COM MATERIAL]]="OK","ENTREGUE",IF(LANÇAMENTO[[#This Row],[PRAZO]]="","",LANÇAMENTO[[#This Row],[PREVISÃO ENTREGA OBRA]]-$E$1))</f>
        <v>ENTREGUE</v>
      </c>
      <c r="U568" s="3" t="s">
        <v>2553</v>
      </c>
      <c r="V568" s="3"/>
    </row>
    <row r="569" spans="1:22" x14ac:dyDescent="0.25">
      <c r="A569" s="4">
        <v>45894</v>
      </c>
      <c r="B569" s="2" t="s">
        <v>1946</v>
      </c>
      <c r="C569" s="123" t="s">
        <v>1234</v>
      </c>
      <c r="D569" s="2" t="s">
        <v>104</v>
      </c>
      <c r="E569" s="2" t="s">
        <v>1954</v>
      </c>
      <c r="F569" s="3">
        <v>33</v>
      </c>
      <c r="G569" s="3" t="s">
        <v>65</v>
      </c>
      <c r="H569" s="5" t="s">
        <v>2585</v>
      </c>
      <c r="I569" s="136" t="s">
        <v>260</v>
      </c>
      <c r="J569" s="2" t="s">
        <v>1954</v>
      </c>
      <c r="K569" s="6">
        <v>6.5</v>
      </c>
      <c r="L569" s="6">
        <f>LANÇAMENTO[[#This Row],[VALOR UNITARIO]]*LANÇAMENTO[[#This Row],[QTDADE]]</f>
        <v>214.5</v>
      </c>
      <c r="M569" s="4">
        <v>45894</v>
      </c>
      <c r="N569" s="33" t="str">
        <f>TEXT(LANÇAMENTO[[#This Row],[DATA PEDIDO]],"MMM")&amp;"-"&amp;TEXT(M569,"AAAA")</f>
        <v>ago-2025</v>
      </c>
      <c r="O569" s="5" t="s">
        <v>1983</v>
      </c>
      <c r="P569" s="5" t="s">
        <v>30</v>
      </c>
      <c r="Q569" s="3" t="s">
        <v>12</v>
      </c>
      <c r="R569" s="3">
        <v>2</v>
      </c>
      <c r="S569" s="4">
        <f>IF(LANÇAMENTO[[#This Row],[DATA PEDIDO]]="","",LANÇAMENTO[[#This Row],[DATA PEDIDO]]+LANÇAMENTO[[#This Row],[PRAZO]])</f>
        <v>45896</v>
      </c>
      <c r="T569" s="8" t="str">
        <f>IF(LANÇAMENTO[[#This Row],[OBRA COM MATERIAL]]="OK","ENTREGUE",IF(LANÇAMENTO[[#This Row],[PRAZO]]="","",LANÇAMENTO[[#This Row],[PREVISÃO ENTREGA OBRA]]-$E$1))</f>
        <v>ENTREGUE</v>
      </c>
      <c r="U569" s="3" t="s">
        <v>2553</v>
      </c>
      <c r="V569" s="3"/>
    </row>
    <row r="570" spans="1:22" x14ac:dyDescent="0.25">
      <c r="A570" s="4">
        <v>45894</v>
      </c>
      <c r="B570" s="2" t="s">
        <v>1946</v>
      </c>
      <c r="C570" s="123" t="s">
        <v>1234</v>
      </c>
      <c r="D570" s="2" t="s">
        <v>104</v>
      </c>
      <c r="E570" s="2" t="s">
        <v>1883</v>
      </c>
      <c r="F570" s="3">
        <v>100</v>
      </c>
      <c r="G570" s="3" t="s">
        <v>65</v>
      </c>
      <c r="H570" s="5" t="s">
        <v>2585</v>
      </c>
      <c r="I570" s="136" t="s">
        <v>260</v>
      </c>
      <c r="J570" s="2" t="s">
        <v>1883</v>
      </c>
      <c r="K570" s="6">
        <v>0.2</v>
      </c>
      <c r="L570" s="6">
        <f>LANÇAMENTO[[#This Row],[VALOR UNITARIO]]*LANÇAMENTO[[#This Row],[QTDADE]]</f>
        <v>20</v>
      </c>
      <c r="M570" s="4">
        <v>45894</v>
      </c>
      <c r="N570" s="33" t="str">
        <f>TEXT(LANÇAMENTO[[#This Row],[DATA PEDIDO]],"MMM")&amp;"-"&amp;TEXT(M570,"AAAA")</f>
        <v>ago-2025</v>
      </c>
      <c r="O570" s="5" t="s">
        <v>1983</v>
      </c>
      <c r="P570" s="5" t="s">
        <v>30</v>
      </c>
      <c r="Q570" s="3" t="s">
        <v>12</v>
      </c>
      <c r="R570" s="3">
        <v>2</v>
      </c>
      <c r="S570" s="4">
        <f>IF(LANÇAMENTO[[#This Row],[DATA PEDIDO]]="","",LANÇAMENTO[[#This Row],[DATA PEDIDO]]+LANÇAMENTO[[#This Row],[PRAZO]])</f>
        <v>45896</v>
      </c>
      <c r="T570" s="8" t="str">
        <f>IF(LANÇAMENTO[[#This Row],[OBRA COM MATERIAL]]="OK","ENTREGUE",IF(LANÇAMENTO[[#This Row],[PRAZO]]="","",LANÇAMENTO[[#This Row],[PREVISÃO ENTREGA OBRA]]-$E$1))</f>
        <v>ENTREGUE</v>
      </c>
      <c r="U570" s="3" t="s">
        <v>129</v>
      </c>
      <c r="V570" s="3"/>
    </row>
    <row r="571" spans="1:22" x14ac:dyDescent="0.25">
      <c r="A571" s="4">
        <v>45894</v>
      </c>
      <c r="B571" s="2" t="s">
        <v>1946</v>
      </c>
      <c r="C571" s="123" t="s">
        <v>1234</v>
      </c>
      <c r="D571" s="2" t="s">
        <v>104</v>
      </c>
      <c r="E571" s="2" t="s">
        <v>1878</v>
      </c>
      <c r="F571" s="3">
        <v>4</v>
      </c>
      <c r="G571" s="3" t="s">
        <v>65</v>
      </c>
      <c r="H571" s="5" t="s">
        <v>2585</v>
      </c>
      <c r="I571" s="136" t="s">
        <v>260</v>
      </c>
      <c r="J571" s="2" t="s">
        <v>1878</v>
      </c>
      <c r="K571" s="6">
        <v>20</v>
      </c>
      <c r="L571" s="6">
        <f>LANÇAMENTO[[#This Row],[VALOR UNITARIO]]*LANÇAMENTO[[#This Row],[QTDADE]]</f>
        <v>80</v>
      </c>
      <c r="M571" s="4">
        <v>45894</v>
      </c>
      <c r="N571" s="33" t="str">
        <f>TEXT(LANÇAMENTO[[#This Row],[DATA PEDIDO]],"MMM")&amp;"-"&amp;TEXT(M571,"AAAA")</f>
        <v>ago-2025</v>
      </c>
      <c r="O571" s="5" t="s">
        <v>1983</v>
      </c>
      <c r="P571" s="5" t="s">
        <v>30</v>
      </c>
      <c r="Q571" s="3" t="s">
        <v>12</v>
      </c>
      <c r="R571" s="3">
        <v>2</v>
      </c>
      <c r="S571" s="4">
        <f>IF(LANÇAMENTO[[#This Row],[DATA PEDIDO]]="","",LANÇAMENTO[[#This Row],[DATA PEDIDO]]+LANÇAMENTO[[#This Row],[PRAZO]])</f>
        <v>45896</v>
      </c>
      <c r="T571" s="8" t="str">
        <f>IF(LANÇAMENTO[[#This Row],[OBRA COM MATERIAL]]="OK","ENTREGUE",IF(LANÇAMENTO[[#This Row],[PRAZO]]="","",LANÇAMENTO[[#This Row],[PREVISÃO ENTREGA OBRA]]-$E$1))</f>
        <v>ENTREGUE</v>
      </c>
      <c r="U571" s="3" t="s">
        <v>129</v>
      </c>
      <c r="V571" s="3"/>
    </row>
    <row r="572" spans="1:22" x14ac:dyDescent="0.25">
      <c r="A572" s="4">
        <v>45894</v>
      </c>
      <c r="B572" s="2" t="s">
        <v>1946</v>
      </c>
      <c r="C572" s="123" t="s">
        <v>1234</v>
      </c>
      <c r="D572" s="2" t="s">
        <v>104</v>
      </c>
      <c r="E572" s="2" t="s">
        <v>2574</v>
      </c>
      <c r="F572" s="3">
        <v>4</v>
      </c>
      <c r="G572" s="3" t="s">
        <v>65</v>
      </c>
      <c r="H572" s="5" t="s">
        <v>2585</v>
      </c>
      <c r="I572" s="136" t="s">
        <v>260</v>
      </c>
      <c r="J572" s="2" t="s">
        <v>2574</v>
      </c>
      <c r="K572" s="6">
        <v>86.3</v>
      </c>
      <c r="L572" s="6">
        <f>LANÇAMENTO[[#This Row],[VALOR UNITARIO]]*LANÇAMENTO[[#This Row],[QTDADE]]</f>
        <v>345.2</v>
      </c>
      <c r="M572" s="4">
        <v>45894</v>
      </c>
      <c r="N572" s="33" t="str">
        <f>TEXT(LANÇAMENTO[[#This Row],[DATA PEDIDO]],"MMM")&amp;"-"&amp;TEXT(M572,"AAAA")</f>
        <v>ago-2025</v>
      </c>
      <c r="O572" s="5" t="s">
        <v>1983</v>
      </c>
      <c r="P572" s="5" t="s">
        <v>30</v>
      </c>
      <c r="Q572" s="3" t="s">
        <v>12</v>
      </c>
      <c r="R572" s="3">
        <v>2</v>
      </c>
      <c r="S572" s="4">
        <f>IF(LANÇAMENTO[[#This Row],[DATA PEDIDO]]="","",LANÇAMENTO[[#This Row],[DATA PEDIDO]]+LANÇAMENTO[[#This Row],[PRAZO]])</f>
        <v>45896</v>
      </c>
      <c r="T572" s="8" t="str">
        <f>IF(LANÇAMENTO[[#This Row],[OBRA COM MATERIAL]]="OK","ENTREGUE",IF(LANÇAMENTO[[#This Row],[PRAZO]]="","",LANÇAMENTO[[#This Row],[PREVISÃO ENTREGA OBRA]]-$E$1))</f>
        <v>ENTREGUE</v>
      </c>
      <c r="U572" s="3" t="s">
        <v>129</v>
      </c>
      <c r="V572" s="3"/>
    </row>
    <row r="573" spans="1:22" x14ac:dyDescent="0.25">
      <c r="A573" s="4">
        <v>45894</v>
      </c>
      <c r="B573" s="2" t="s">
        <v>1946</v>
      </c>
      <c r="C573" s="123" t="s">
        <v>1234</v>
      </c>
      <c r="D573" s="2" t="s">
        <v>104</v>
      </c>
      <c r="E573" s="2" t="s">
        <v>1880</v>
      </c>
      <c r="F573" s="3">
        <v>30</v>
      </c>
      <c r="G573" s="3" t="s">
        <v>65</v>
      </c>
      <c r="H573" s="5" t="s">
        <v>2585</v>
      </c>
      <c r="I573" s="136" t="s">
        <v>260</v>
      </c>
      <c r="J573" s="2" t="s">
        <v>1880</v>
      </c>
      <c r="K573" s="6">
        <v>2</v>
      </c>
      <c r="L573" s="6">
        <f>LANÇAMENTO[[#This Row],[VALOR UNITARIO]]*LANÇAMENTO[[#This Row],[QTDADE]]</f>
        <v>60</v>
      </c>
      <c r="M573" s="4">
        <v>45894</v>
      </c>
      <c r="N573" s="33" t="str">
        <f>TEXT(LANÇAMENTO[[#This Row],[DATA PEDIDO]],"MMM")&amp;"-"&amp;TEXT(M573,"AAAA")</f>
        <v>ago-2025</v>
      </c>
      <c r="O573" s="5" t="s">
        <v>1983</v>
      </c>
      <c r="P573" s="5" t="s">
        <v>30</v>
      </c>
      <c r="Q573" s="3" t="s">
        <v>12</v>
      </c>
      <c r="R573" s="3">
        <v>2</v>
      </c>
      <c r="S573" s="4">
        <f>IF(LANÇAMENTO[[#This Row],[DATA PEDIDO]]="","",LANÇAMENTO[[#This Row],[DATA PEDIDO]]+LANÇAMENTO[[#This Row],[PRAZO]])</f>
        <v>45896</v>
      </c>
      <c r="T573" s="8" t="str">
        <f>IF(LANÇAMENTO[[#This Row],[OBRA COM MATERIAL]]="OK","ENTREGUE",IF(LANÇAMENTO[[#This Row],[PRAZO]]="","",LANÇAMENTO[[#This Row],[PREVISÃO ENTREGA OBRA]]-$E$1))</f>
        <v>ENTREGUE</v>
      </c>
      <c r="U573" s="3" t="s">
        <v>2553</v>
      </c>
      <c r="V573" s="3"/>
    </row>
    <row r="574" spans="1:22" x14ac:dyDescent="0.25">
      <c r="A574" s="4">
        <v>45894</v>
      </c>
      <c r="B574" s="2" t="s">
        <v>1946</v>
      </c>
      <c r="C574" s="123" t="s">
        <v>1234</v>
      </c>
      <c r="D574" s="2" t="s">
        <v>104</v>
      </c>
      <c r="E574" s="2" t="s">
        <v>1881</v>
      </c>
      <c r="F574" s="3">
        <v>3</v>
      </c>
      <c r="G574" s="3" t="s">
        <v>65</v>
      </c>
      <c r="H574" s="5" t="s">
        <v>2585</v>
      </c>
      <c r="I574" s="136" t="s">
        <v>260</v>
      </c>
      <c r="J574" s="2" t="s">
        <v>1881</v>
      </c>
      <c r="K574" s="6">
        <v>2</v>
      </c>
      <c r="L574" s="6">
        <f>LANÇAMENTO[[#This Row],[VALOR UNITARIO]]*LANÇAMENTO[[#This Row],[QTDADE]]</f>
        <v>6</v>
      </c>
      <c r="M574" s="4">
        <v>45894</v>
      </c>
      <c r="N574" s="33" t="str">
        <f>TEXT(LANÇAMENTO[[#This Row],[DATA PEDIDO]],"MMM")&amp;"-"&amp;TEXT(M574,"AAAA")</f>
        <v>ago-2025</v>
      </c>
      <c r="O574" s="5" t="s">
        <v>1983</v>
      </c>
      <c r="P574" s="5" t="s">
        <v>30</v>
      </c>
      <c r="Q574" s="3" t="s">
        <v>12</v>
      </c>
      <c r="R574" s="3">
        <v>2</v>
      </c>
      <c r="S574" s="4">
        <f>IF(LANÇAMENTO[[#This Row],[DATA PEDIDO]]="","",LANÇAMENTO[[#This Row],[DATA PEDIDO]]+LANÇAMENTO[[#This Row],[PRAZO]])</f>
        <v>45896</v>
      </c>
      <c r="T574" s="8" t="str">
        <f>IF(LANÇAMENTO[[#This Row],[OBRA COM MATERIAL]]="OK","ENTREGUE",IF(LANÇAMENTO[[#This Row],[PRAZO]]="","",LANÇAMENTO[[#This Row],[PREVISÃO ENTREGA OBRA]]-$E$1))</f>
        <v>ENTREGUE</v>
      </c>
      <c r="U574" s="3" t="s">
        <v>2553</v>
      </c>
      <c r="V574" s="3"/>
    </row>
    <row r="575" spans="1:22" x14ac:dyDescent="0.25">
      <c r="A575" s="4">
        <v>45894</v>
      </c>
      <c r="B575" s="2" t="s">
        <v>1946</v>
      </c>
      <c r="C575" s="123" t="s">
        <v>1234</v>
      </c>
      <c r="D575" s="2" t="s">
        <v>104</v>
      </c>
      <c r="E575" s="2" t="s">
        <v>1876</v>
      </c>
      <c r="F575" s="3">
        <v>2</v>
      </c>
      <c r="G575" s="3" t="s">
        <v>65</v>
      </c>
      <c r="H575" s="5" t="s">
        <v>2585</v>
      </c>
      <c r="I575" s="136" t="s">
        <v>260</v>
      </c>
      <c r="J575" s="2" t="s">
        <v>1876</v>
      </c>
      <c r="K575" s="6">
        <v>6.2</v>
      </c>
      <c r="L575" s="6">
        <f>LANÇAMENTO[[#This Row],[VALOR UNITARIO]]*LANÇAMENTO[[#This Row],[QTDADE]]</f>
        <v>12.4</v>
      </c>
      <c r="M575" s="4">
        <v>45894</v>
      </c>
      <c r="N575" s="33" t="str">
        <f>TEXT(LANÇAMENTO[[#This Row],[DATA PEDIDO]],"MMM")&amp;"-"&amp;TEXT(M575,"AAAA")</f>
        <v>ago-2025</v>
      </c>
      <c r="O575" s="5" t="s">
        <v>1983</v>
      </c>
      <c r="P575" s="5" t="s">
        <v>30</v>
      </c>
      <c r="Q575" s="3" t="s">
        <v>12</v>
      </c>
      <c r="R575" s="3">
        <v>2</v>
      </c>
      <c r="S575" s="4">
        <f>IF(LANÇAMENTO[[#This Row],[DATA PEDIDO]]="","",LANÇAMENTO[[#This Row],[DATA PEDIDO]]+LANÇAMENTO[[#This Row],[PRAZO]])</f>
        <v>45896</v>
      </c>
      <c r="T575" s="8" t="str">
        <f>IF(LANÇAMENTO[[#This Row],[OBRA COM MATERIAL]]="OK","ENTREGUE",IF(LANÇAMENTO[[#This Row],[PRAZO]]="","",LANÇAMENTO[[#This Row],[PREVISÃO ENTREGA OBRA]]-$E$1))</f>
        <v>ENTREGUE</v>
      </c>
      <c r="U575" s="3" t="s">
        <v>2553</v>
      </c>
      <c r="V575" s="3"/>
    </row>
    <row r="576" spans="1:22" x14ac:dyDescent="0.25">
      <c r="A576" s="4">
        <v>45894</v>
      </c>
      <c r="B576" s="2" t="s">
        <v>1946</v>
      </c>
      <c r="C576" s="123" t="s">
        <v>1234</v>
      </c>
      <c r="D576" s="2" t="s">
        <v>104</v>
      </c>
      <c r="E576" s="2" t="s">
        <v>2575</v>
      </c>
      <c r="F576" s="3">
        <v>1</v>
      </c>
      <c r="G576" s="3" t="s">
        <v>65</v>
      </c>
      <c r="H576" s="5" t="s">
        <v>2585</v>
      </c>
      <c r="I576" s="136" t="s">
        <v>260</v>
      </c>
      <c r="J576" s="2" t="s">
        <v>2575</v>
      </c>
      <c r="K576" s="6">
        <v>8.5</v>
      </c>
      <c r="L576" s="6">
        <f>LANÇAMENTO[[#This Row],[VALOR UNITARIO]]*LANÇAMENTO[[#This Row],[QTDADE]]</f>
        <v>8.5</v>
      </c>
      <c r="M576" s="4">
        <v>45894</v>
      </c>
      <c r="N576" s="33" t="str">
        <f>TEXT(LANÇAMENTO[[#This Row],[DATA PEDIDO]],"MMM")&amp;"-"&amp;TEXT(M576,"AAAA")</f>
        <v>ago-2025</v>
      </c>
      <c r="O576" s="5" t="s">
        <v>1983</v>
      </c>
      <c r="P576" s="5" t="s">
        <v>30</v>
      </c>
      <c r="Q576" s="3" t="s">
        <v>12</v>
      </c>
      <c r="R576" s="3">
        <v>2</v>
      </c>
      <c r="S576" s="4">
        <f>IF(LANÇAMENTO[[#This Row],[DATA PEDIDO]]="","",LANÇAMENTO[[#This Row],[DATA PEDIDO]]+LANÇAMENTO[[#This Row],[PRAZO]])</f>
        <v>45896</v>
      </c>
      <c r="T576" s="8" t="str">
        <f>IF(LANÇAMENTO[[#This Row],[OBRA COM MATERIAL]]="OK","ENTREGUE",IF(LANÇAMENTO[[#This Row],[PRAZO]]="","",LANÇAMENTO[[#This Row],[PREVISÃO ENTREGA OBRA]]-$E$1))</f>
        <v>ENTREGUE</v>
      </c>
      <c r="U576" s="3" t="s">
        <v>2553</v>
      </c>
      <c r="V576" s="3"/>
    </row>
    <row r="577" spans="1:22" x14ac:dyDescent="0.25">
      <c r="A577" s="4">
        <v>45894</v>
      </c>
      <c r="B577" s="2" t="s">
        <v>1946</v>
      </c>
      <c r="C577" s="123" t="s">
        <v>1234</v>
      </c>
      <c r="D577" s="2" t="s">
        <v>104</v>
      </c>
      <c r="E577" s="2" t="s">
        <v>1956</v>
      </c>
      <c r="F577" s="3">
        <v>40</v>
      </c>
      <c r="G577" s="3" t="s">
        <v>65</v>
      </c>
      <c r="H577" s="5" t="s">
        <v>2585</v>
      </c>
      <c r="I577" s="136" t="s">
        <v>260</v>
      </c>
      <c r="J577" s="2" t="s">
        <v>1956</v>
      </c>
      <c r="K577" s="6">
        <v>2.2999999999999998</v>
      </c>
      <c r="L577" s="6">
        <f>LANÇAMENTO[[#This Row],[VALOR UNITARIO]]*LANÇAMENTO[[#This Row],[QTDADE]]</f>
        <v>92</v>
      </c>
      <c r="M577" s="4">
        <v>45894</v>
      </c>
      <c r="N577" s="33" t="str">
        <f>TEXT(LANÇAMENTO[[#This Row],[DATA PEDIDO]],"MMM")&amp;"-"&amp;TEXT(M577,"AAAA")</f>
        <v>ago-2025</v>
      </c>
      <c r="O577" s="5" t="s">
        <v>1983</v>
      </c>
      <c r="P577" s="5" t="s">
        <v>30</v>
      </c>
      <c r="Q577" s="3" t="s">
        <v>12</v>
      </c>
      <c r="R577" s="3">
        <v>2</v>
      </c>
      <c r="S577" s="4">
        <f>IF(LANÇAMENTO[[#This Row],[DATA PEDIDO]]="","",LANÇAMENTO[[#This Row],[DATA PEDIDO]]+LANÇAMENTO[[#This Row],[PRAZO]])</f>
        <v>45896</v>
      </c>
      <c r="T577" s="8" t="str">
        <f>IF(LANÇAMENTO[[#This Row],[OBRA COM MATERIAL]]="OK","ENTREGUE",IF(LANÇAMENTO[[#This Row],[PRAZO]]="","",LANÇAMENTO[[#This Row],[PREVISÃO ENTREGA OBRA]]-$E$1))</f>
        <v>ENTREGUE</v>
      </c>
      <c r="U577" s="3" t="s">
        <v>129</v>
      </c>
      <c r="V577" s="3"/>
    </row>
    <row r="578" spans="1:22" x14ac:dyDescent="0.25">
      <c r="A578" s="4">
        <v>45894</v>
      </c>
      <c r="B578" s="2" t="s">
        <v>1946</v>
      </c>
      <c r="C578" s="123" t="s">
        <v>1234</v>
      </c>
      <c r="D578" s="2" t="s">
        <v>104</v>
      </c>
      <c r="E578" s="2" t="s">
        <v>1953</v>
      </c>
      <c r="F578" s="3">
        <v>10</v>
      </c>
      <c r="G578" s="3" t="s">
        <v>65</v>
      </c>
      <c r="H578" s="5" t="s">
        <v>2585</v>
      </c>
      <c r="I578" s="136" t="s">
        <v>260</v>
      </c>
      <c r="J578" s="2" t="s">
        <v>1953</v>
      </c>
      <c r="K578" s="6">
        <v>2.9</v>
      </c>
      <c r="L578" s="6">
        <f>LANÇAMENTO[[#This Row],[VALOR UNITARIO]]*LANÇAMENTO[[#This Row],[QTDADE]]</f>
        <v>29</v>
      </c>
      <c r="M578" s="4">
        <v>45894</v>
      </c>
      <c r="N578" s="33" t="str">
        <f>TEXT(LANÇAMENTO[[#This Row],[DATA PEDIDO]],"MMM")&amp;"-"&amp;TEXT(M578,"AAAA")</f>
        <v>ago-2025</v>
      </c>
      <c r="O578" s="5" t="s">
        <v>1983</v>
      </c>
      <c r="P578" s="5" t="s">
        <v>30</v>
      </c>
      <c r="Q578" s="3" t="s">
        <v>12</v>
      </c>
      <c r="R578" s="3">
        <v>2</v>
      </c>
      <c r="S578" s="4">
        <f>IF(LANÇAMENTO[[#This Row],[DATA PEDIDO]]="","",LANÇAMENTO[[#This Row],[DATA PEDIDO]]+LANÇAMENTO[[#This Row],[PRAZO]])</f>
        <v>45896</v>
      </c>
      <c r="T578" s="8" t="str">
        <f>IF(LANÇAMENTO[[#This Row],[OBRA COM MATERIAL]]="OK","ENTREGUE",IF(LANÇAMENTO[[#This Row],[PRAZO]]="","",LANÇAMENTO[[#This Row],[PREVISÃO ENTREGA OBRA]]-$E$1))</f>
        <v>ENTREGUE</v>
      </c>
      <c r="U578" s="3" t="s">
        <v>129</v>
      </c>
      <c r="V578" s="3"/>
    </row>
    <row r="579" spans="1:22" x14ac:dyDescent="0.25">
      <c r="A579" s="4">
        <v>45894</v>
      </c>
      <c r="B579" s="2" t="s">
        <v>1946</v>
      </c>
      <c r="C579" s="123" t="s">
        <v>1234</v>
      </c>
      <c r="D579" s="2" t="s">
        <v>104</v>
      </c>
      <c r="E579" s="2" t="s">
        <v>2576</v>
      </c>
      <c r="F579" s="3">
        <v>3</v>
      </c>
      <c r="G579" s="3" t="s">
        <v>65</v>
      </c>
      <c r="H579" s="5" t="s">
        <v>2585</v>
      </c>
      <c r="I579" s="136" t="s">
        <v>260</v>
      </c>
      <c r="J579" s="2" t="s">
        <v>2576</v>
      </c>
      <c r="K579" s="6">
        <v>160</v>
      </c>
      <c r="L579" s="6">
        <f>LANÇAMENTO[[#This Row],[VALOR UNITARIO]]*LANÇAMENTO[[#This Row],[QTDADE]]</f>
        <v>480</v>
      </c>
      <c r="M579" s="4">
        <v>45894</v>
      </c>
      <c r="N579" s="33" t="str">
        <f>TEXT(LANÇAMENTO[[#This Row],[DATA PEDIDO]],"MMM")&amp;"-"&amp;TEXT(M579,"AAAA")</f>
        <v>ago-2025</v>
      </c>
      <c r="O579" s="5" t="s">
        <v>1983</v>
      </c>
      <c r="P579" s="5" t="s">
        <v>30</v>
      </c>
      <c r="Q579" s="3" t="s">
        <v>12</v>
      </c>
      <c r="R579" s="3">
        <v>2</v>
      </c>
      <c r="S579" s="4">
        <f>IF(LANÇAMENTO[[#This Row],[DATA PEDIDO]]="","",LANÇAMENTO[[#This Row],[DATA PEDIDO]]+LANÇAMENTO[[#This Row],[PRAZO]])</f>
        <v>45896</v>
      </c>
      <c r="T579" s="8" t="str">
        <f>IF(LANÇAMENTO[[#This Row],[OBRA COM MATERIAL]]="OK","ENTREGUE",IF(LANÇAMENTO[[#This Row],[PRAZO]]="","",LANÇAMENTO[[#This Row],[PREVISÃO ENTREGA OBRA]]-$E$1))</f>
        <v>ENTREGUE</v>
      </c>
      <c r="U579" s="3" t="s">
        <v>129</v>
      </c>
      <c r="V579" s="3"/>
    </row>
    <row r="580" spans="1:22" x14ac:dyDescent="0.25">
      <c r="A580" s="4">
        <v>45894</v>
      </c>
      <c r="B580" s="2" t="s">
        <v>1946</v>
      </c>
      <c r="C580" s="123" t="s">
        <v>1234</v>
      </c>
      <c r="D580" s="2" t="s">
        <v>104</v>
      </c>
      <c r="E580" s="2" t="s">
        <v>1961</v>
      </c>
      <c r="F580" s="3">
        <v>300</v>
      </c>
      <c r="G580" s="3" t="s">
        <v>111</v>
      </c>
      <c r="H580" s="5" t="s">
        <v>2585</v>
      </c>
      <c r="I580" s="136" t="s">
        <v>260</v>
      </c>
      <c r="J580" s="2" t="s">
        <v>1961</v>
      </c>
      <c r="K580" s="6">
        <v>1.91</v>
      </c>
      <c r="L580" s="6">
        <f>LANÇAMENTO[[#This Row],[VALOR UNITARIO]]*LANÇAMENTO[[#This Row],[QTDADE]]</f>
        <v>573</v>
      </c>
      <c r="M580" s="4">
        <v>45894</v>
      </c>
      <c r="N580" s="33" t="str">
        <f>TEXT(LANÇAMENTO[[#This Row],[DATA PEDIDO]],"MMM")&amp;"-"&amp;TEXT(M580,"AAAA")</f>
        <v>ago-2025</v>
      </c>
      <c r="O580" s="5" t="s">
        <v>1983</v>
      </c>
      <c r="P580" s="5" t="s">
        <v>30</v>
      </c>
      <c r="Q580" s="3" t="s">
        <v>12</v>
      </c>
      <c r="R580" s="3">
        <v>2</v>
      </c>
      <c r="S580" s="4">
        <f>IF(LANÇAMENTO[[#This Row],[DATA PEDIDO]]="","",LANÇAMENTO[[#This Row],[DATA PEDIDO]]+LANÇAMENTO[[#This Row],[PRAZO]])</f>
        <v>45896</v>
      </c>
      <c r="T580" s="8" t="str">
        <f>IF(LANÇAMENTO[[#This Row],[OBRA COM MATERIAL]]="OK","ENTREGUE",IF(LANÇAMENTO[[#This Row],[PRAZO]]="","",LANÇAMENTO[[#This Row],[PREVISÃO ENTREGA OBRA]]-$E$1))</f>
        <v>ENTREGUE</v>
      </c>
      <c r="U580" s="3" t="s">
        <v>2553</v>
      </c>
      <c r="V580" s="3"/>
    </row>
    <row r="581" spans="1:22" x14ac:dyDescent="0.25">
      <c r="A581" s="4">
        <v>45894</v>
      </c>
      <c r="B581" s="2" t="s">
        <v>1946</v>
      </c>
      <c r="C581" s="123" t="s">
        <v>1234</v>
      </c>
      <c r="D581" s="2" t="s">
        <v>104</v>
      </c>
      <c r="E581" s="2" t="s">
        <v>2577</v>
      </c>
      <c r="F581" s="3">
        <v>300</v>
      </c>
      <c r="G581" s="3" t="s">
        <v>111</v>
      </c>
      <c r="H581" s="5" t="s">
        <v>2585</v>
      </c>
      <c r="I581" s="136" t="s">
        <v>260</v>
      </c>
      <c r="J581" s="2" t="s">
        <v>2577</v>
      </c>
      <c r="K581" s="6">
        <v>1.91</v>
      </c>
      <c r="L581" s="6">
        <f>LANÇAMENTO[[#This Row],[VALOR UNITARIO]]*LANÇAMENTO[[#This Row],[QTDADE]]</f>
        <v>573</v>
      </c>
      <c r="M581" s="4">
        <v>45894</v>
      </c>
      <c r="N581" s="33" t="str">
        <f>TEXT(LANÇAMENTO[[#This Row],[DATA PEDIDO]],"MMM")&amp;"-"&amp;TEXT(M581,"AAAA")</f>
        <v>ago-2025</v>
      </c>
      <c r="O581" s="5" t="s">
        <v>1983</v>
      </c>
      <c r="P581" s="5" t="s">
        <v>30</v>
      </c>
      <c r="Q581" s="3" t="s">
        <v>12</v>
      </c>
      <c r="R581" s="3">
        <v>2</v>
      </c>
      <c r="S581" s="4">
        <f>IF(LANÇAMENTO[[#This Row],[DATA PEDIDO]]="","",LANÇAMENTO[[#This Row],[DATA PEDIDO]]+LANÇAMENTO[[#This Row],[PRAZO]])</f>
        <v>45896</v>
      </c>
      <c r="T581" s="8" t="str">
        <f>IF(LANÇAMENTO[[#This Row],[OBRA COM MATERIAL]]="OK","ENTREGUE",IF(LANÇAMENTO[[#This Row],[PRAZO]]="","",LANÇAMENTO[[#This Row],[PREVISÃO ENTREGA OBRA]]-$E$1))</f>
        <v>ENTREGUE</v>
      </c>
      <c r="U581" s="3" t="s">
        <v>2553</v>
      </c>
      <c r="V581" s="3"/>
    </row>
    <row r="582" spans="1:22" x14ac:dyDescent="0.25">
      <c r="A582" s="4">
        <v>45894</v>
      </c>
      <c r="B582" s="2" t="s">
        <v>1946</v>
      </c>
      <c r="C582" s="123" t="s">
        <v>1234</v>
      </c>
      <c r="D582" s="2" t="s">
        <v>104</v>
      </c>
      <c r="E582" s="2" t="s">
        <v>2578</v>
      </c>
      <c r="F582" s="3">
        <v>1</v>
      </c>
      <c r="G582" s="3" t="s">
        <v>65</v>
      </c>
      <c r="H582" s="5" t="s">
        <v>2585</v>
      </c>
      <c r="I582" s="136" t="s">
        <v>260</v>
      </c>
      <c r="J582" s="2" t="s">
        <v>2578</v>
      </c>
      <c r="K582" s="6">
        <v>191</v>
      </c>
      <c r="L582" s="6">
        <f>LANÇAMENTO[[#This Row],[VALOR UNITARIO]]*LANÇAMENTO[[#This Row],[QTDADE]]</f>
        <v>191</v>
      </c>
      <c r="M582" s="4">
        <v>45894</v>
      </c>
      <c r="N582" s="33" t="str">
        <f>TEXT(LANÇAMENTO[[#This Row],[DATA PEDIDO]],"MMM")&amp;"-"&amp;TEXT(M582,"AAAA")</f>
        <v>ago-2025</v>
      </c>
      <c r="O582" s="5" t="s">
        <v>1983</v>
      </c>
      <c r="P582" s="5" t="s">
        <v>30</v>
      </c>
      <c r="Q582" s="3" t="s">
        <v>12</v>
      </c>
      <c r="R582" s="3">
        <v>2</v>
      </c>
      <c r="S582" s="4">
        <f>IF(LANÇAMENTO[[#This Row],[DATA PEDIDO]]="","",LANÇAMENTO[[#This Row],[DATA PEDIDO]]+LANÇAMENTO[[#This Row],[PRAZO]])</f>
        <v>45896</v>
      </c>
      <c r="T582" s="8" t="str">
        <f>IF(LANÇAMENTO[[#This Row],[OBRA COM MATERIAL]]="OK","ENTREGUE",IF(LANÇAMENTO[[#This Row],[PRAZO]]="","",LANÇAMENTO[[#This Row],[PREVISÃO ENTREGA OBRA]]-$E$1))</f>
        <v>ENTREGUE</v>
      </c>
      <c r="U582" s="3" t="s">
        <v>2553</v>
      </c>
      <c r="V582" s="3"/>
    </row>
    <row r="583" spans="1:22" x14ac:dyDescent="0.25">
      <c r="A583" s="4">
        <v>45894</v>
      </c>
      <c r="B583" s="2" t="s">
        <v>1946</v>
      </c>
      <c r="C583" s="123" t="s">
        <v>1234</v>
      </c>
      <c r="D583" s="2" t="s">
        <v>104</v>
      </c>
      <c r="E583" s="2" t="s">
        <v>2579</v>
      </c>
      <c r="F583" s="3">
        <v>1</v>
      </c>
      <c r="G583" s="3" t="s">
        <v>65</v>
      </c>
      <c r="H583" s="5" t="s">
        <v>2585</v>
      </c>
      <c r="I583" s="136" t="s">
        <v>260</v>
      </c>
      <c r="J583" s="2" t="s">
        <v>2579</v>
      </c>
      <c r="K583" s="6">
        <v>191</v>
      </c>
      <c r="L583" s="6">
        <f>LANÇAMENTO[[#This Row],[VALOR UNITARIO]]*LANÇAMENTO[[#This Row],[QTDADE]]</f>
        <v>191</v>
      </c>
      <c r="M583" s="4">
        <v>45894</v>
      </c>
      <c r="N583" s="33" t="str">
        <f>TEXT(LANÇAMENTO[[#This Row],[DATA PEDIDO]],"MMM")&amp;"-"&amp;TEXT(M583,"AAAA")</f>
        <v>ago-2025</v>
      </c>
      <c r="O583" s="5" t="s">
        <v>1983</v>
      </c>
      <c r="P583" s="5" t="s">
        <v>30</v>
      </c>
      <c r="Q583" s="3" t="s">
        <v>12</v>
      </c>
      <c r="R583" s="3">
        <v>2</v>
      </c>
      <c r="S583" s="4">
        <f>IF(LANÇAMENTO[[#This Row],[DATA PEDIDO]]="","",LANÇAMENTO[[#This Row],[DATA PEDIDO]]+LANÇAMENTO[[#This Row],[PRAZO]])</f>
        <v>45896</v>
      </c>
      <c r="T583" s="8" t="str">
        <f>IF(LANÇAMENTO[[#This Row],[OBRA COM MATERIAL]]="OK","ENTREGUE",IF(LANÇAMENTO[[#This Row],[PRAZO]]="","",LANÇAMENTO[[#This Row],[PREVISÃO ENTREGA OBRA]]-$E$1))</f>
        <v>ENTREGUE</v>
      </c>
      <c r="U583" s="3" t="s">
        <v>2553</v>
      </c>
      <c r="V583" s="3"/>
    </row>
    <row r="584" spans="1:22" x14ac:dyDescent="0.25">
      <c r="A584" s="4">
        <v>45894</v>
      </c>
      <c r="B584" s="2" t="s">
        <v>1946</v>
      </c>
      <c r="C584" s="123" t="s">
        <v>1234</v>
      </c>
      <c r="D584" s="2" t="s">
        <v>104</v>
      </c>
      <c r="E584" s="2" t="s">
        <v>2580</v>
      </c>
      <c r="F584" s="3">
        <v>100</v>
      </c>
      <c r="G584" s="3" t="s">
        <v>65</v>
      </c>
      <c r="H584" s="5" t="s">
        <v>2585</v>
      </c>
      <c r="I584" s="136" t="s">
        <v>260</v>
      </c>
      <c r="J584" s="2" t="s">
        <v>2580</v>
      </c>
      <c r="K584" s="6">
        <v>0.6</v>
      </c>
      <c r="L584" s="6">
        <f>LANÇAMENTO[[#This Row],[VALOR UNITARIO]]*LANÇAMENTO[[#This Row],[QTDADE]]</f>
        <v>60</v>
      </c>
      <c r="M584" s="4">
        <v>45894</v>
      </c>
      <c r="N584" s="33" t="str">
        <f>TEXT(LANÇAMENTO[[#This Row],[DATA PEDIDO]],"MMM")&amp;"-"&amp;TEXT(M584,"AAAA")</f>
        <v>ago-2025</v>
      </c>
      <c r="O584" s="5" t="s">
        <v>1983</v>
      </c>
      <c r="P584" s="5" t="s">
        <v>30</v>
      </c>
      <c r="Q584" s="3" t="s">
        <v>12</v>
      </c>
      <c r="R584" s="3">
        <v>2</v>
      </c>
      <c r="S584" s="4">
        <f>IF(LANÇAMENTO[[#This Row],[DATA PEDIDO]]="","",LANÇAMENTO[[#This Row],[DATA PEDIDO]]+LANÇAMENTO[[#This Row],[PRAZO]])</f>
        <v>45896</v>
      </c>
      <c r="T584" s="8" t="str">
        <f>IF(LANÇAMENTO[[#This Row],[OBRA COM MATERIAL]]="OK","ENTREGUE",IF(LANÇAMENTO[[#This Row],[PRAZO]]="","",LANÇAMENTO[[#This Row],[PREVISÃO ENTREGA OBRA]]-$E$1))</f>
        <v>ENTREGUE</v>
      </c>
      <c r="U584" s="3" t="s">
        <v>129</v>
      </c>
      <c r="V584" s="3"/>
    </row>
    <row r="585" spans="1:22" x14ac:dyDescent="0.25">
      <c r="A585" s="4">
        <v>45894</v>
      </c>
      <c r="B585" s="2" t="s">
        <v>1946</v>
      </c>
      <c r="C585" s="123" t="s">
        <v>1234</v>
      </c>
      <c r="D585" s="2" t="s">
        <v>104</v>
      </c>
      <c r="E585" s="2" t="s">
        <v>2581</v>
      </c>
      <c r="F585" s="3">
        <v>100</v>
      </c>
      <c r="G585" s="3" t="s">
        <v>65</v>
      </c>
      <c r="H585" s="5" t="s">
        <v>2585</v>
      </c>
      <c r="I585" s="136" t="s">
        <v>260</v>
      </c>
      <c r="J585" s="2" t="s">
        <v>2581</v>
      </c>
      <c r="K585" s="6">
        <v>0.06</v>
      </c>
      <c r="L585" s="6">
        <f>LANÇAMENTO[[#This Row],[VALOR UNITARIO]]*LANÇAMENTO[[#This Row],[QTDADE]]</f>
        <v>6</v>
      </c>
      <c r="M585" s="4">
        <v>45894</v>
      </c>
      <c r="N585" s="33" t="str">
        <f>TEXT(LANÇAMENTO[[#This Row],[DATA PEDIDO]],"MMM")&amp;"-"&amp;TEXT(M585,"AAAA")</f>
        <v>ago-2025</v>
      </c>
      <c r="O585" s="5" t="s">
        <v>1983</v>
      </c>
      <c r="P585" s="5" t="s">
        <v>30</v>
      </c>
      <c r="Q585" s="3" t="s">
        <v>12</v>
      </c>
      <c r="R585" s="3">
        <v>2</v>
      </c>
      <c r="S585" s="4">
        <f>IF(LANÇAMENTO[[#This Row],[DATA PEDIDO]]="","",LANÇAMENTO[[#This Row],[DATA PEDIDO]]+LANÇAMENTO[[#This Row],[PRAZO]])</f>
        <v>45896</v>
      </c>
      <c r="T585" s="8" t="str">
        <f>IF(LANÇAMENTO[[#This Row],[OBRA COM MATERIAL]]="OK","ENTREGUE",IF(LANÇAMENTO[[#This Row],[PRAZO]]="","",LANÇAMENTO[[#This Row],[PREVISÃO ENTREGA OBRA]]-$E$1))</f>
        <v>ENTREGUE</v>
      </c>
      <c r="U585" s="3" t="s">
        <v>129</v>
      </c>
      <c r="V585" s="3"/>
    </row>
    <row r="586" spans="1:22" x14ac:dyDescent="0.25">
      <c r="A586" s="4">
        <v>45894</v>
      </c>
      <c r="B586" s="2" t="s">
        <v>1946</v>
      </c>
      <c r="C586" s="123" t="s">
        <v>1234</v>
      </c>
      <c r="D586" s="2" t="s">
        <v>104</v>
      </c>
      <c r="E586" s="2" t="s">
        <v>2582</v>
      </c>
      <c r="F586" s="3">
        <v>100</v>
      </c>
      <c r="G586" s="3" t="s">
        <v>65</v>
      </c>
      <c r="H586" s="5" t="s">
        <v>2585</v>
      </c>
      <c r="I586" s="136" t="s">
        <v>260</v>
      </c>
      <c r="J586" s="2" t="s">
        <v>2582</v>
      </c>
      <c r="K586" s="6">
        <v>0.3</v>
      </c>
      <c r="L586" s="6">
        <f>LANÇAMENTO[[#This Row],[VALOR UNITARIO]]*LANÇAMENTO[[#This Row],[QTDADE]]</f>
        <v>30</v>
      </c>
      <c r="M586" s="4">
        <v>45894</v>
      </c>
      <c r="N586" s="33" t="str">
        <f>TEXT(LANÇAMENTO[[#This Row],[DATA PEDIDO]],"MMM")&amp;"-"&amp;TEXT(M586,"AAAA")</f>
        <v>ago-2025</v>
      </c>
      <c r="O586" s="5" t="s">
        <v>1983</v>
      </c>
      <c r="P586" s="5" t="s">
        <v>30</v>
      </c>
      <c r="Q586" s="3" t="s">
        <v>12</v>
      </c>
      <c r="R586" s="3">
        <v>2</v>
      </c>
      <c r="S586" s="4">
        <f>IF(LANÇAMENTO[[#This Row],[DATA PEDIDO]]="","",LANÇAMENTO[[#This Row],[DATA PEDIDO]]+LANÇAMENTO[[#This Row],[PRAZO]])</f>
        <v>45896</v>
      </c>
      <c r="T586" s="8" t="str">
        <f>IF(LANÇAMENTO[[#This Row],[OBRA COM MATERIAL]]="OK","ENTREGUE",IF(LANÇAMENTO[[#This Row],[PRAZO]]="","",LANÇAMENTO[[#This Row],[PREVISÃO ENTREGA OBRA]]-$E$1))</f>
        <v>ENTREGUE</v>
      </c>
      <c r="U586" s="3" t="s">
        <v>129</v>
      </c>
      <c r="V586" s="3"/>
    </row>
    <row r="587" spans="1:22" x14ac:dyDescent="0.25">
      <c r="A587" s="4">
        <v>45894</v>
      </c>
      <c r="B587" s="2" t="s">
        <v>1946</v>
      </c>
      <c r="C587" s="123" t="s">
        <v>1234</v>
      </c>
      <c r="D587" s="2" t="s">
        <v>104</v>
      </c>
      <c r="E587" s="2" t="s">
        <v>2583</v>
      </c>
      <c r="F587" s="3">
        <v>2</v>
      </c>
      <c r="G587" s="3" t="s">
        <v>65</v>
      </c>
      <c r="H587" s="5" t="s">
        <v>2585</v>
      </c>
      <c r="I587" s="136" t="s">
        <v>260</v>
      </c>
      <c r="J587" s="2" t="s">
        <v>2583</v>
      </c>
      <c r="K587" s="6">
        <v>8.6999999999999993</v>
      </c>
      <c r="L587" s="6">
        <f>LANÇAMENTO[[#This Row],[VALOR UNITARIO]]*LANÇAMENTO[[#This Row],[QTDADE]]</f>
        <v>17.399999999999999</v>
      </c>
      <c r="M587" s="4">
        <v>45894</v>
      </c>
      <c r="N587" s="33" t="str">
        <f>TEXT(LANÇAMENTO[[#This Row],[DATA PEDIDO]],"MMM")&amp;"-"&amp;TEXT(M587,"AAAA")</f>
        <v>ago-2025</v>
      </c>
      <c r="O587" s="5" t="s">
        <v>1983</v>
      </c>
      <c r="P587" s="5" t="s">
        <v>30</v>
      </c>
      <c r="Q587" s="3" t="s">
        <v>12</v>
      </c>
      <c r="R587" s="3">
        <v>2</v>
      </c>
      <c r="S587" s="4">
        <f>IF(LANÇAMENTO[[#This Row],[DATA PEDIDO]]="","",LANÇAMENTO[[#This Row],[DATA PEDIDO]]+LANÇAMENTO[[#This Row],[PRAZO]])</f>
        <v>45896</v>
      </c>
      <c r="T587" s="8" t="str">
        <f>IF(LANÇAMENTO[[#This Row],[OBRA COM MATERIAL]]="OK","ENTREGUE",IF(LANÇAMENTO[[#This Row],[PRAZO]]="","",LANÇAMENTO[[#This Row],[PREVISÃO ENTREGA OBRA]]-$E$1))</f>
        <v>ENTREGUE</v>
      </c>
      <c r="U587" s="3" t="s">
        <v>2553</v>
      </c>
      <c r="V587" s="3"/>
    </row>
    <row r="588" spans="1:22" x14ac:dyDescent="0.25">
      <c r="A588" s="4">
        <v>45894</v>
      </c>
      <c r="B588" s="2" t="s">
        <v>1946</v>
      </c>
      <c r="C588" s="123" t="s">
        <v>1234</v>
      </c>
      <c r="D588" s="2" t="s">
        <v>104</v>
      </c>
      <c r="E588" s="2" t="s">
        <v>2584</v>
      </c>
      <c r="F588" s="3">
        <v>1</v>
      </c>
      <c r="G588" s="3" t="s">
        <v>65</v>
      </c>
      <c r="H588" s="5" t="s">
        <v>2585</v>
      </c>
      <c r="I588" s="136" t="s">
        <v>260</v>
      </c>
      <c r="J588" s="2" t="s">
        <v>2584</v>
      </c>
      <c r="K588" s="6">
        <v>16.399999999999999</v>
      </c>
      <c r="L588" s="6">
        <f>LANÇAMENTO[[#This Row],[VALOR UNITARIO]]*LANÇAMENTO[[#This Row],[QTDADE]]</f>
        <v>16.399999999999999</v>
      </c>
      <c r="M588" s="4">
        <v>45894</v>
      </c>
      <c r="N588" s="33" t="str">
        <f>TEXT(LANÇAMENTO[[#This Row],[DATA PEDIDO]],"MMM")&amp;"-"&amp;TEXT(M588,"AAAA")</f>
        <v>ago-2025</v>
      </c>
      <c r="O588" s="5" t="s">
        <v>1983</v>
      </c>
      <c r="P588" s="5" t="s">
        <v>30</v>
      </c>
      <c r="Q588" s="3" t="s">
        <v>12</v>
      </c>
      <c r="R588" s="3">
        <v>2</v>
      </c>
      <c r="S588" s="4">
        <f>IF(LANÇAMENTO[[#This Row],[DATA PEDIDO]]="","",LANÇAMENTO[[#This Row],[DATA PEDIDO]]+LANÇAMENTO[[#This Row],[PRAZO]])</f>
        <v>45896</v>
      </c>
      <c r="T588" s="8" t="str">
        <f>IF(LANÇAMENTO[[#This Row],[OBRA COM MATERIAL]]="OK","ENTREGUE",IF(LANÇAMENTO[[#This Row],[PRAZO]]="","",LANÇAMENTO[[#This Row],[PREVISÃO ENTREGA OBRA]]-$E$1))</f>
        <v>ENTREGUE</v>
      </c>
      <c r="U588" s="3" t="s">
        <v>2553</v>
      </c>
      <c r="V588" s="3"/>
    </row>
    <row r="589" spans="1:22" x14ac:dyDescent="0.25">
      <c r="A589" s="4">
        <v>45894</v>
      </c>
      <c r="B589" s="2" t="s">
        <v>2379</v>
      </c>
      <c r="C589" s="123" t="s">
        <v>1234</v>
      </c>
      <c r="D589" s="2" t="s">
        <v>104</v>
      </c>
      <c r="E589" s="2" t="s">
        <v>2586</v>
      </c>
      <c r="F589" s="3">
        <v>1</v>
      </c>
      <c r="G589" s="3" t="s">
        <v>65</v>
      </c>
      <c r="H589" s="5" t="s">
        <v>2587</v>
      </c>
      <c r="I589" s="136" t="s">
        <v>177</v>
      </c>
      <c r="J589" s="2" t="s">
        <v>2586</v>
      </c>
      <c r="K589" s="6">
        <v>355.101</v>
      </c>
      <c r="L589" s="6">
        <f>LANÇAMENTO[[#This Row],[VALOR UNITARIO]]*LANÇAMENTO[[#This Row],[QTDADE]]</f>
        <v>355.101</v>
      </c>
      <c r="M589" s="4">
        <v>45894</v>
      </c>
      <c r="N589" s="33" t="str">
        <f>TEXT(LANÇAMENTO[[#This Row],[DATA PEDIDO]],"MMM")&amp;"-"&amp;TEXT(M589,"AAAA")</f>
        <v>ago-2025</v>
      </c>
      <c r="O589" s="5" t="s">
        <v>1823</v>
      </c>
      <c r="P589" s="5" t="s">
        <v>30</v>
      </c>
      <c r="Q589" s="3" t="s">
        <v>1705</v>
      </c>
      <c r="R589" s="3">
        <v>1</v>
      </c>
      <c r="S589" s="4">
        <f>IF(LANÇAMENTO[[#This Row],[DATA PEDIDO]]="","",LANÇAMENTO[[#This Row],[DATA PEDIDO]]+LANÇAMENTO[[#This Row],[PRAZO]])</f>
        <v>45895</v>
      </c>
      <c r="T589" s="8" t="str">
        <f>IF(LANÇAMENTO[[#This Row],[OBRA COM MATERIAL]]="OK","ENTREGUE",IF(LANÇAMENTO[[#This Row],[PRAZO]]="","",LANÇAMENTO[[#This Row],[PREVISÃO ENTREGA OBRA]]-$E$1))</f>
        <v>ENTREGUE</v>
      </c>
      <c r="U589" s="3" t="s">
        <v>2553</v>
      </c>
      <c r="V589" s="3"/>
    </row>
    <row r="590" spans="1:22" x14ac:dyDescent="0.25">
      <c r="A590" s="4">
        <v>45894</v>
      </c>
      <c r="B590" s="2" t="s">
        <v>1946</v>
      </c>
      <c r="C590" s="123" t="s">
        <v>1234</v>
      </c>
      <c r="D590" s="2" t="s">
        <v>104</v>
      </c>
      <c r="E590" s="2" t="s">
        <v>2474</v>
      </c>
      <c r="F590" s="3">
        <v>15</v>
      </c>
      <c r="G590" s="3" t="s">
        <v>65</v>
      </c>
      <c r="H590" s="5" t="s">
        <v>2589</v>
      </c>
      <c r="I590" s="136" t="s">
        <v>198</v>
      </c>
      <c r="J590" s="2" t="s">
        <v>2474</v>
      </c>
      <c r="K590" s="6">
        <v>5.39</v>
      </c>
      <c r="L590" s="6">
        <f>LANÇAMENTO[[#This Row],[VALOR UNITARIO]]*LANÇAMENTO[[#This Row],[QTDADE]]</f>
        <v>80.849999999999994</v>
      </c>
      <c r="M590" s="4">
        <v>45894</v>
      </c>
      <c r="N590" s="33" t="str">
        <f>TEXT(LANÇAMENTO[[#This Row],[DATA PEDIDO]],"MMM")&amp;"-"&amp;TEXT(M590,"AAAA")</f>
        <v>ago-2025</v>
      </c>
      <c r="O590" s="5" t="s">
        <v>1715</v>
      </c>
      <c r="P590" s="5" t="s">
        <v>30</v>
      </c>
      <c r="Q590" s="3" t="s">
        <v>12</v>
      </c>
      <c r="R590" s="3">
        <v>2</v>
      </c>
      <c r="S590" s="4">
        <f>IF(LANÇAMENTO[[#This Row],[DATA PEDIDO]]="","",LANÇAMENTO[[#This Row],[DATA PEDIDO]]+LANÇAMENTO[[#This Row],[PRAZO]])</f>
        <v>45896</v>
      </c>
      <c r="T590" s="8" t="str">
        <f>IF(LANÇAMENTO[[#This Row],[OBRA COM MATERIAL]]="OK","ENTREGUE",IF(LANÇAMENTO[[#This Row],[PRAZO]]="","",LANÇAMENTO[[#This Row],[PREVISÃO ENTREGA OBRA]]-$E$1))</f>
        <v>ENTREGUE</v>
      </c>
      <c r="U590" s="3" t="s">
        <v>2553</v>
      </c>
      <c r="V590" s="3"/>
    </row>
    <row r="591" spans="1:22" x14ac:dyDescent="0.25">
      <c r="A591" s="4">
        <v>45894</v>
      </c>
      <c r="B591" s="2" t="s">
        <v>1946</v>
      </c>
      <c r="C591" s="123" t="s">
        <v>1234</v>
      </c>
      <c r="D591" s="2" t="s">
        <v>104</v>
      </c>
      <c r="E591" s="2" t="s">
        <v>2475</v>
      </c>
      <c r="F591" s="3">
        <v>10</v>
      </c>
      <c r="G591" s="3" t="s">
        <v>65</v>
      </c>
      <c r="H591" s="5" t="s">
        <v>2589</v>
      </c>
      <c r="I591" s="136" t="s">
        <v>198</v>
      </c>
      <c r="J591" s="2" t="s">
        <v>2475</v>
      </c>
      <c r="K591" s="6">
        <v>3.88</v>
      </c>
      <c r="L591" s="6">
        <f>LANÇAMENTO[[#This Row],[VALOR UNITARIO]]*LANÇAMENTO[[#This Row],[QTDADE]]</f>
        <v>38.799999999999997</v>
      </c>
      <c r="M591" s="4">
        <v>45894</v>
      </c>
      <c r="N591" s="33" t="str">
        <f>TEXT(LANÇAMENTO[[#This Row],[DATA PEDIDO]],"MMM")&amp;"-"&amp;TEXT(M591,"AAAA")</f>
        <v>ago-2025</v>
      </c>
      <c r="O591" s="5" t="s">
        <v>1715</v>
      </c>
      <c r="P591" s="5" t="s">
        <v>30</v>
      </c>
      <c r="Q591" s="3" t="s">
        <v>12</v>
      </c>
      <c r="R591" s="3">
        <v>2</v>
      </c>
      <c r="S591" s="4">
        <f>IF(LANÇAMENTO[[#This Row],[DATA PEDIDO]]="","",LANÇAMENTO[[#This Row],[DATA PEDIDO]]+LANÇAMENTO[[#This Row],[PRAZO]])</f>
        <v>45896</v>
      </c>
      <c r="T591" s="8" t="str">
        <f>IF(LANÇAMENTO[[#This Row],[OBRA COM MATERIAL]]="OK","ENTREGUE",IF(LANÇAMENTO[[#This Row],[PRAZO]]="","",LANÇAMENTO[[#This Row],[PREVISÃO ENTREGA OBRA]]-$E$1))</f>
        <v>ENTREGUE</v>
      </c>
      <c r="U591" s="3" t="s">
        <v>129</v>
      </c>
      <c r="V591" s="3"/>
    </row>
    <row r="592" spans="1:22" x14ac:dyDescent="0.25">
      <c r="A592" s="4">
        <v>45894</v>
      </c>
      <c r="B592" s="2" t="s">
        <v>1946</v>
      </c>
      <c r="C592" s="123" t="s">
        <v>1234</v>
      </c>
      <c r="D592" s="2" t="s">
        <v>104</v>
      </c>
      <c r="E592" s="2" t="s">
        <v>2588</v>
      </c>
      <c r="F592" s="3">
        <v>20</v>
      </c>
      <c r="G592" s="3" t="s">
        <v>65</v>
      </c>
      <c r="H592" s="5" t="s">
        <v>2589</v>
      </c>
      <c r="I592" s="136" t="s">
        <v>198</v>
      </c>
      <c r="J592" s="2" t="s">
        <v>2588</v>
      </c>
      <c r="K592" s="6">
        <v>1.83</v>
      </c>
      <c r="L592" s="6">
        <f>LANÇAMENTO[[#This Row],[VALOR UNITARIO]]*LANÇAMENTO[[#This Row],[QTDADE]]</f>
        <v>36.6</v>
      </c>
      <c r="M592" s="4">
        <v>45894</v>
      </c>
      <c r="N592" s="33" t="str">
        <f>TEXT(LANÇAMENTO[[#This Row],[DATA PEDIDO]],"MMM")&amp;"-"&amp;TEXT(M592,"AAAA")</f>
        <v>ago-2025</v>
      </c>
      <c r="O592" s="5" t="s">
        <v>1715</v>
      </c>
      <c r="P592" s="5" t="s">
        <v>30</v>
      </c>
      <c r="Q592" s="3" t="s">
        <v>12</v>
      </c>
      <c r="R592" s="3">
        <v>2</v>
      </c>
      <c r="S592" s="4">
        <f>IF(LANÇAMENTO[[#This Row],[DATA PEDIDO]]="","",LANÇAMENTO[[#This Row],[DATA PEDIDO]]+LANÇAMENTO[[#This Row],[PRAZO]])</f>
        <v>45896</v>
      </c>
      <c r="T592" s="8" t="str">
        <f>IF(LANÇAMENTO[[#This Row],[OBRA COM MATERIAL]]="OK","ENTREGUE",IF(LANÇAMENTO[[#This Row],[PRAZO]]="","",LANÇAMENTO[[#This Row],[PREVISÃO ENTREGA OBRA]]-$E$1))</f>
        <v>ENTREGUE</v>
      </c>
      <c r="U592" s="3" t="s">
        <v>129</v>
      </c>
      <c r="V592" s="3"/>
    </row>
    <row r="593" spans="1:22" x14ac:dyDescent="0.25">
      <c r="A593" s="4">
        <v>45894</v>
      </c>
      <c r="B593" s="2" t="s">
        <v>1946</v>
      </c>
      <c r="C593" s="123" t="s">
        <v>1234</v>
      </c>
      <c r="D593" s="2" t="s">
        <v>104</v>
      </c>
      <c r="E593" s="2" t="s">
        <v>2476</v>
      </c>
      <c r="F593" s="3">
        <v>4</v>
      </c>
      <c r="G593" s="3" t="s">
        <v>141</v>
      </c>
      <c r="H593" s="5" t="s">
        <v>2589</v>
      </c>
      <c r="I593" s="136" t="s">
        <v>198</v>
      </c>
      <c r="J593" s="2" t="s">
        <v>2476</v>
      </c>
      <c r="K593" s="6">
        <v>70.97</v>
      </c>
      <c r="L593" s="6">
        <f>LANÇAMENTO[[#This Row],[VALOR UNITARIO]]*LANÇAMENTO[[#This Row],[QTDADE]]</f>
        <v>283.88</v>
      </c>
      <c r="M593" s="4">
        <v>45894</v>
      </c>
      <c r="N593" s="33" t="str">
        <f>TEXT(LANÇAMENTO[[#This Row],[DATA PEDIDO]],"MMM")&amp;"-"&amp;TEXT(M593,"AAAA")</f>
        <v>ago-2025</v>
      </c>
      <c r="O593" s="5" t="s">
        <v>1715</v>
      </c>
      <c r="P593" s="5" t="s">
        <v>30</v>
      </c>
      <c r="Q593" s="3" t="s">
        <v>12</v>
      </c>
      <c r="R593" s="3">
        <v>2</v>
      </c>
      <c r="S593" s="4">
        <f>IF(LANÇAMENTO[[#This Row],[DATA PEDIDO]]="","",LANÇAMENTO[[#This Row],[DATA PEDIDO]]+LANÇAMENTO[[#This Row],[PRAZO]])</f>
        <v>45896</v>
      </c>
      <c r="T593" s="8" t="str">
        <f>IF(LANÇAMENTO[[#This Row],[OBRA COM MATERIAL]]="OK","ENTREGUE",IF(LANÇAMENTO[[#This Row],[PRAZO]]="","",LANÇAMENTO[[#This Row],[PREVISÃO ENTREGA OBRA]]-$E$1))</f>
        <v>ENTREGUE</v>
      </c>
      <c r="U593" s="3" t="s">
        <v>129</v>
      </c>
      <c r="V593" s="3"/>
    </row>
    <row r="594" spans="1:22" x14ac:dyDescent="0.25">
      <c r="A594" s="4">
        <v>45895</v>
      </c>
      <c r="B594" s="2" t="s">
        <v>1902</v>
      </c>
      <c r="C594" s="123" t="s">
        <v>1234</v>
      </c>
      <c r="D594" s="2" t="s">
        <v>104</v>
      </c>
      <c r="E594" s="2" t="s">
        <v>2590</v>
      </c>
      <c r="F594" s="3">
        <v>30</v>
      </c>
      <c r="G594" s="3" t="s">
        <v>65</v>
      </c>
      <c r="H594" s="5" t="s">
        <v>2593</v>
      </c>
      <c r="I594" s="136" t="s">
        <v>1380</v>
      </c>
      <c r="J594" s="2" t="s">
        <v>2590</v>
      </c>
      <c r="K594" s="6">
        <v>16.100000000000001</v>
      </c>
      <c r="L594" s="6">
        <f>LANÇAMENTO[[#This Row],[VALOR UNITARIO]]*LANÇAMENTO[[#This Row],[QTDADE]]</f>
        <v>483.00000000000006</v>
      </c>
      <c r="M594" s="4">
        <v>45895</v>
      </c>
      <c r="N594" s="33" t="str">
        <f>TEXT(LANÇAMENTO[[#This Row],[DATA PEDIDO]],"MMM")&amp;"-"&amp;TEXT(M594,"AAAA")</f>
        <v>ago-2025</v>
      </c>
      <c r="O594" s="5" t="s">
        <v>1715</v>
      </c>
      <c r="P594" s="5" t="s">
        <v>30</v>
      </c>
      <c r="Q594" s="3" t="s">
        <v>12</v>
      </c>
      <c r="R594" s="3">
        <v>0</v>
      </c>
      <c r="S594" s="4">
        <f>IF(LANÇAMENTO[[#This Row],[DATA PEDIDO]]="","",LANÇAMENTO[[#This Row],[DATA PEDIDO]]+LANÇAMENTO[[#This Row],[PRAZO]])</f>
        <v>45895</v>
      </c>
      <c r="T594" s="8" t="str">
        <f>IF(LANÇAMENTO[[#This Row],[OBRA COM MATERIAL]]="OK","ENTREGUE",IF(LANÇAMENTO[[#This Row],[PRAZO]]="","",LANÇAMENTO[[#This Row],[PREVISÃO ENTREGA OBRA]]-$E$1))</f>
        <v>ENTREGUE</v>
      </c>
      <c r="U594" s="3" t="s">
        <v>129</v>
      </c>
      <c r="V594" s="3"/>
    </row>
    <row r="595" spans="1:22" x14ac:dyDescent="0.25">
      <c r="A595" s="4">
        <v>45895</v>
      </c>
      <c r="B595" s="2" t="s">
        <v>1902</v>
      </c>
      <c r="C595" s="123" t="s">
        <v>1234</v>
      </c>
      <c r="D595" s="2" t="s">
        <v>104</v>
      </c>
      <c r="E595" s="2" t="s">
        <v>2082</v>
      </c>
      <c r="F595" s="3">
        <v>8</v>
      </c>
      <c r="G595" s="3" t="s">
        <v>65</v>
      </c>
      <c r="H595" s="5" t="s">
        <v>2593</v>
      </c>
      <c r="I595" s="136" t="s">
        <v>1380</v>
      </c>
      <c r="J595" s="2" t="s">
        <v>2082</v>
      </c>
      <c r="K595" s="6">
        <v>0</v>
      </c>
      <c r="L595" s="6">
        <f>LANÇAMENTO[[#This Row],[VALOR UNITARIO]]*LANÇAMENTO[[#This Row],[QTDADE]]</f>
        <v>0</v>
      </c>
      <c r="M595" s="4">
        <v>45895</v>
      </c>
      <c r="N595" s="33" t="str">
        <f>TEXT(LANÇAMENTO[[#This Row],[DATA PEDIDO]],"MMM")&amp;"-"&amp;TEXT(M595,"AAAA")</f>
        <v>ago-2025</v>
      </c>
      <c r="O595" s="5" t="s">
        <v>1715</v>
      </c>
      <c r="P595" s="5" t="s">
        <v>30</v>
      </c>
      <c r="Q595" s="3" t="s">
        <v>12</v>
      </c>
      <c r="R595" s="3">
        <v>0</v>
      </c>
      <c r="S595" s="4">
        <f>IF(LANÇAMENTO[[#This Row],[DATA PEDIDO]]="","",LANÇAMENTO[[#This Row],[DATA PEDIDO]]+LANÇAMENTO[[#This Row],[PRAZO]])</f>
        <v>45895</v>
      </c>
      <c r="T595" s="8" t="str">
        <f>IF(LANÇAMENTO[[#This Row],[OBRA COM MATERIAL]]="OK","ENTREGUE",IF(LANÇAMENTO[[#This Row],[PRAZO]]="","",LANÇAMENTO[[#This Row],[PREVISÃO ENTREGA OBRA]]-$E$1))</f>
        <v>ENTREGUE</v>
      </c>
      <c r="U595" s="3" t="s">
        <v>129</v>
      </c>
      <c r="V595" s="3"/>
    </row>
    <row r="596" spans="1:22" x14ac:dyDescent="0.25">
      <c r="A596" s="4">
        <v>45895</v>
      </c>
      <c r="B596" s="2" t="s">
        <v>1902</v>
      </c>
      <c r="C596" s="123" t="s">
        <v>1234</v>
      </c>
      <c r="D596" s="2" t="s">
        <v>104</v>
      </c>
      <c r="E596" s="2" t="s">
        <v>2591</v>
      </c>
      <c r="F596" s="3">
        <v>8</v>
      </c>
      <c r="G596" s="3" t="s">
        <v>65</v>
      </c>
      <c r="H596" s="5" t="s">
        <v>2593</v>
      </c>
      <c r="I596" s="136" t="s">
        <v>1380</v>
      </c>
      <c r="J596" s="2" t="s">
        <v>2591</v>
      </c>
      <c r="K596" s="6">
        <v>29.9</v>
      </c>
      <c r="L596" s="6">
        <f>LANÇAMENTO[[#This Row],[VALOR UNITARIO]]*LANÇAMENTO[[#This Row],[QTDADE]]</f>
        <v>239.2</v>
      </c>
      <c r="M596" s="4">
        <v>45895</v>
      </c>
      <c r="N596" s="33" t="str">
        <f>TEXT(LANÇAMENTO[[#This Row],[DATA PEDIDO]],"MMM")&amp;"-"&amp;TEXT(M596,"AAAA")</f>
        <v>ago-2025</v>
      </c>
      <c r="O596" s="5" t="s">
        <v>1715</v>
      </c>
      <c r="P596" s="5" t="s">
        <v>30</v>
      </c>
      <c r="Q596" s="3" t="s">
        <v>12</v>
      </c>
      <c r="R596" s="3">
        <v>0</v>
      </c>
      <c r="S596" s="4">
        <f>IF(LANÇAMENTO[[#This Row],[DATA PEDIDO]]="","",LANÇAMENTO[[#This Row],[DATA PEDIDO]]+LANÇAMENTO[[#This Row],[PRAZO]])</f>
        <v>45895</v>
      </c>
      <c r="T596" s="8" t="str">
        <f>IF(LANÇAMENTO[[#This Row],[OBRA COM MATERIAL]]="OK","ENTREGUE",IF(LANÇAMENTO[[#This Row],[PRAZO]]="","",LANÇAMENTO[[#This Row],[PREVISÃO ENTREGA OBRA]]-$E$1))</f>
        <v>ENTREGUE</v>
      </c>
      <c r="U596" s="3" t="s">
        <v>129</v>
      </c>
      <c r="V596" s="3"/>
    </row>
    <row r="597" spans="1:22" x14ac:dyDescent="0.25">
      <c r="A597" s="4">
        <v>45895</v>
      </c>
      <c r="B597" s="2" t="s">
        <v>1902</v>
      </c>
      <c r="C597" s="123" t="s">
        <v>1234</v>
      </c>
      <c r="D597" s="2" t="s">
        <v>104</v>
      </c>
      <c r="E597" s="2" t="s">
        <v>2592</v>
      </c>
      <c r="F597" s="3">
        <v>8</v>
      </c>
      <c r="G597" s="3" t="s">
        <v>65</v>
      </c>
      <c r="H597" s="5" t="s">
        <v>2593</v>
      </c>
      <c r="I597" s="136" t="s">
        <v>1380</v>
      </c>
      <c r="J597" s="2" t="s">
        <v>2592</v>
      </c>
      <c r="K597" s="6">
        <v>29.9</v>
      </c>
      <c r="L597" s="6">
        <f>LANÇAMENTO[[#This Row],[VALOR UNITARIO]]*LANÇAMENTO[[#This Row],[QTDADE]]</f>
        <v>239.2</v>
      </c>
      <c r="M597" s="4">
        <v>45895</v>
      </c>
      <c r="N597" s="33" t="str">
        <f>TEXT(LANÇAMENTO[[#This Row],[DATA PEDIDO]],"MMM")&amp;"-"&amp;TEXT(M597,"AAAA")</f>
        <v>ago-2025</v>
      </c>
      <c r="O597" s="5" t="s">
        <v>1715</v>
      </c>
      <c r="P597" s="5" t="s">
        <v>30</v>
      </c>
      <c r="Q597" s="3" t="s">
        <v>12</v>
      </c>
      <c r="R597" s="3">
        <v>0</v>
      </c>
      <c r="S597" s="4">
        <f>IF(LANÇAMENTO[[#This Row],[DATA PEDIDO]]="","",LANÇAMENTO[[#This Row],[DATA PEDIDO]]+LANÇAMENTO[[#This Row],[PRAZO]])</f>
        <v>45895</v>
      </c>
      <c r="T597" s="8" t="str">
        <f>IF(LANÇAMENTO[[#This Row],[OBRA COM MATERIAL]]="OK","ENTREGUE",IF(LANÇAMENTO[[#This Row],[PRAZO]]="","",LANÇAMENTO[[#This Row],[PREVISÃO ENTREGA OBRA]]-$E$1))</f>
        <v>ENTREGUE</v>
      </c>
      <c r="U597" s="3" t="s">
        <v>129</v>
      </c>
      <c r="V597" s="3"/>
    </row>
    <row r="598" spans="1:22" x14ac:dyDescent="0.25">
      <c r="A598" s="4">
        <v>45895</v>
      </c>
      <c r="B598" s="2" t="s">
        <v>2595</v>
      </c>
      <c r="C598" s="123" t="s">
        <v>1234</v>
      </c>
      <c r="D598" s="2" t="s">
        <v>27</v>
      </c>
      <c r="E598" s="2" t="s">
        <v>2312</v>
      </c>
      <c r="F598" s="3">
        <v>1</v>
      </c>
      <c r="G598" s="3" t="s">
        <v>65</v>
      </c>
      <c r="H598" s="5" t="s">
        <v>2596</v>
      </c>
      <c r="I598" s="136" t="s">
        <v>1922</v>
      </c>
      <c r="J598" s="2" t="s">
        <v>2312</v>
      </c>
      <c r="K598" s="6">
        <v>300</v>
      </c>
      <c r="L598" s="6">
        <f>LANÇAMENTO[[#This Row],[VALOR UNITARIO]]*LANÇAMENTO[[#This Row],[QTDADE]]</f>
        <v>300</v>
      </c>
      <c r="M598" s="4">
        <v>45895</v>
      </c>
      <c r="N598" s="33" t="str">
        <f>TEXT(LANÇAMENTO[[#This Row],[DATA PEDIDO]],"MMM")&amp;"-"&amp;TEXT(M598,"AAAA")</f>
        <v>ago-2025</v>
      </c>
      <c r="O598" s="5" t="s">
        <v>1692</v>
      </c>
      <c r="P598" s="5" t="s">
        <v>30</v>
      </c>
      <c r="Q598" s="3" t="s">
        <v>12</v>
      </c>
      <c r="R598" s="3">
        <v>0</v>
      </c>
      <c r="S598" s="4">
        <f>IF(LANÇAMENTO[[#This Row],[DATA PEDIDO]]="","",LANÇAMENTO[[#This Row],[DATA PEDIDO]]+LANÇAMENTO[[#This Row],[PRAZO]])</f>
        <v>45895</v>
      </c>
      <c r="T598" s="8" t="str">
        <f>IF(LANÇAMENTO[[#This Row],[OBRA COM MATERIAL]]="OK","ENTREGUE",IF(LANÇAMENTO[[#This Row],[PRAZO]]="","",LANÇAMENTO[[#This Row],[PREVISÃO ENTREGA OBRA]]-$E$1))</f>
        <v>ENTREGUE</v>
      </c>
      <c r="U598" s="3" t="s">
        <v>129</v>
      </c>
      <c r="V598" s="3"/>
    </row>
    <row r="599" spans="1:22" x14ac:dyDescent="0.25">
      <c r="A599" s="4">
        <v>45895</v>
      </c>
      <c r="B599" s="2" t="s">
        <v>1772</v>
      </c>
      <c r="C599" s="123" t="s">
        <v>1234</v>
      </c>
      <c r="D599" s="2" t="s">
        <v>27</v>
      </c>
      <c r="E599" s="2" t="s">
        <v>2312</v>
      </c>
      <c r="F599" s="3">
        <v>1</v>
      </c>
      <c r="G599" s="3" t="s">
        <v>65</v>
      </c>
      <c r="H599" s="5" t="s">
        <v>2597</v>
      </c>
      <c r="I599" s="136" t="s">
        <v>1922</v>
      </c>
      <c r="J599" s="2" t="s">
        <v>2312</v>
      </c>
      <c r="K599" s="6">
        <v>300</v>
      </c>
      <c r="L599" s="6">
        <f>LANÇAMENTO[[#This Row],[VALOR UNITARIO]]*LANÇAMENTO[[#This Row],[QTDADE]]</f>
        <v>300</v>
      </c>
      <c r="M599" s="4">
        <v>45895</v>
      </c>
      <c r="N599" s="33" t="str">
        <f>TEXT(LANÇAMENTO[[#This Row],[DATA PEDIDO]],"MMM")&amp;"-"&amp;TEXT(M599,"AAAA")</f>
        <v>ago-2025</v>
      </c>
      <c r="O599" s="5" t="s">
        <v>1692</v>
      </c>
      <c r="P599" s="5" t="s">
        <v>30</v>
      </c>
      <c r="Q599" s="3" t="s">
        <v>12</v>
      </c>
      <c r="R599" s="3">
        <v>0</v>
      </c>
      <c r="S599" s="4">
        <f>IF(LANÇAMENTO[[#This Row],[DATA PEDIDO]]="","",LANÇAMENTO[[#This Row],[DATA PEDIDO]]+LANÇAMENTO[[#This Row],[PRAZO]])</f>
        <v>45895</v>
      </c>
      <c r="T599" s="8" t="str">
        <f>IF(LANÇAMENTO[[#This Row],[OBRA COM MATERIAL]]="OK","ENTREGUE",IF(LANÇAMENTO[[#This Row],[PRAZO]]="","",LANÇAMENTO[[#This Row],[PREVISÃO ENTREGA OBRA]]-$E$1))</f>
        <v>ENTREGUE</v>
      </c>
      <c r="U599" s="3" t="s">
        <v>129</v>
      </c>
      <c r="V599" s="3"/>
    </row>
    <row r="600" spans="1:22" x14ac:dyDescent="0.25">
      <c r="A600" s="4">
        <v>45895</v>
      </c>
      <c r="B600" s="2" t="s">
        <v>1772</v>
      </c>
      <c r="C600" s="123" t="s">
        <v>1234</v>
      </c>
      <c r="D600" s="2" t="s">
        <v>27</v>
      </c>
      <c r="E600" s="2" t="s">
        <v>1927</v>
      </c>
      <c r="F600" s="3">
        <v>1</v>
      </c>
      <c r="G600" s="3" t="s">
        <v>65</v>
      </c>
      <c r="H600" s="5" t="s">
        <v>2598</v>
      </c>
      <c r="I600" s="136" t="s">
        <v>1922</v>
      </c>
      <c r="J600" s="2" t="s">
        <v>1927</v>
      </c>
      <c r="K600" s="6">
        <v>2000</v>
      </c>
      <c r="L600" s="6">
        <f>LANÇAMENTO[[#This Row],[VALOR UNITARIO]]*LANÇAMENTO[[#This Row],[QTDADE]]</f>
        <v>2000</v>
      </c>
      <c r="M600" s="4">
        <v>45895</v>
      </c>
      <c r="N600" s="33" t="str">
        <f>TEXT(LANÇAMENTO[[#This Row],[DATA PEDIDO]],"MMM")&amp;"-"&amp;TEXT(M600,"AAAA")</f>
        <v>ago-2025</v>
      </c>
      <c r="O600" s="5" t="s">
        <v>1692</v>
      </c>
      <c r="P600" s="5" t="s">
        <v>192</v>
      </c>
      <c r="Q600" s="3" t="s">
        <v>12</v>
      </c>
      <c r="R600" s="3">
        <v>0</v>
      </c>
      <c r="S600" s="4">
        <f>IF(LANÇAMENTO[[#This Row],[DATA PEDIDO]]="","",LANÇAMENTO[[#This Row],[DATA PEDIDO]]+LANÇAMENTO[[#This Row],[PRAZO]])</f>
        <v>45895</v>
      </c>
      <c r="T600" s="8" t="str">
        <f>IF(LANÇAMENTO[[#This Row],[OBRA COM MATERIAL]]="OK","ENTREGUE",IF(LANÇAMENTO[[#This Row],[PRAZO]]="","",LANÇAMENTO[[#This Row],[PREVISÃO ENTREGA OBRA]]-$E$1))</f>
        <v>ENTREGUE</v>
      </c>
      <c r="U600" s="3" t="s">
        <v>129</v>
      </c>
      <c r="V600" s="3"/>
    </row>
    <row r="601" spans="1:22" x14ac:dyDescent="0.25">
      <c r="A601" s="4">
        <v>45895</v>
      </c>
      <c r="B601" s="2" t="s">
        <v>1901</v>
      </c>
      <c r="C601" s="123" t="s">
        <v>1234</v>
      </c>
      <c r="D601" s="2" t="s">
        <v>17</v>
      </c>
      <c r="E601" s="2" t="s">
        <v>2599</v>
      </c>
      <c r="F601" s="3">
        <v>1</v>
      </c>
      <c r="G601" s="3" t="s">
        <v>65</v>
      </c>
      <c r="H601" s="5" t="s">
        <v>2607</v>
      </c>
      <c r="I601" s="136" t="s">
        <v>260</v>
      </c>
      <c r="J601" s="2" t="s">
        <v>2599</v>
      </c>
      <c r="K601" s="6">
        <v>23.99</v>
      </c>
      <c r="L601" s="6">
        <f>LANÇAMENTO[[#This Row],[VALOR UNITARIO]]*LANÇAMENTO[[#This Row],[QTDADE]]</f>
        <v>23.99</v>
      </c>
      <c r="M601" s="4">
        <v>45895</v>
      </c>
      <c r="N601" s="33" t="str">
        <f>TEXT(LANÇAMENTO[[#This Row],[DATA PEDIDO]],"MMM")&amp;"-"&amp;TEXT(M601,"AAAA")</f>
        <v>ago-2025</v>
      </c>
      <c r="O601" s="5" t="s">
        <v>2608</v>
      </c>
      <c r="P601" s="5" t="s">
        <v>30</v>
      </c>
      <c r="Q601" s="3" t="s">
        <v>12</v>
      </c>
      <c r="R601" s="3">
        <v>0</v>
      </c>
      <c r="S601" s="4">
        <f>IF(LANÇAMENTO[[#This Row],[DATA PEDIDO]]="","",LANÇAMENTO[[#This Row],[DATA PEDIDO]]+LANÇAMENTO[[#This Row],[PRAZO]])</f>
        <v>45895</v>
      </c>
      <c r="T601" s="8" t="str">
        <f>IF(LANÇAMENTO[[#This Row],[OBRA COM MATERIAL]]="OK","ENTREGUE",IF(LANÇAMENTO[[#This Row],[PRAZO]]="","",LANÇAMENTO[[#This Row],[PREVISÃO ENTREGA OBRA]]-$E$1))</f>
        <v>ENTREGUE</v>
      </c>
      <c r="U601" s="3" t="s">
        <v>129</v>
      </c>
      <c r="V601" s="3"/>
    </row>
    <row r="602" spans="1:22" x14ac:dyDescent="0.25">
      <c r="A602" s="4">
        <v>45895</v>
      </c>
      <c r="B602" s="2" t="s">
        <v>1901</v>
      </c>
      <c r="C602" s="123" t="s">
        <v>1234</v>
      </c>
      <c r="D602" s="2" t="s">
        <v>17</v>
      </c>
      <c r="E602" s="2" t="s">
        <v>1963</v>
      </c>
      <c r="F602" s="3">
        <v>2</v>
      </c>
      <c r="G602" s="3" t="s">
        <v>65</v>
      </c>
      <c r="H602" s="5" t="s">
        <v>2607</v>
      </c>
      <c r="I602" s="136" t="s">
        <v>260</v>
      </c>
      <c r="J602" s="2" t="s">
        <v>1963</v>
      </c>
      <c r="K602" s="6">
        <v>22.47</v>
      </c>
      <c r="L602" s="6">
        <f>LANÇAMENTO[[#This Row],[VALOR UNITARIO]]*LANÇAMENTO[[#This Row],[QTDADE]]</f>
        <v>44.94</v>
      </c>
      <c r="M602" s="4">
        <v>45895</v>
      </c>
      <c r="N602" s="33" t="str">
        <f>TEXT(LANÇAMENTO[[#This Row],[DATA PEDIDO]],"MMM")&amp;"-"&amp;TEXT(M602,"AAAA")</f>
        <v>ago-2025</v>
      </c>
      <c r="O602" s="5" t="s">
        <v>2608</v>
      </c>
      <c r="P602" s="5" t="s">
        <v>30</v>
      </c>
      <c r="Q602" s="3" t="s">
        <v>12</v>
      </c>
      <c r="R602" s="3">
        <v>0</v>
      </c>
      <c r="S602" s="4">
        <f>IF(LANÇAMENTO[[#This Row],[DATA PEDIDO]]="","",LANÇAMENTO[[#This Row],[DATA PEDIDO]]+LANÇAMENTO[[#This Row],[PRAZO]])</f>
        <v>45895</v>
      </c>
      <c r="T602" s="8" t="str">
        <f>IF(LANÇAMENTO[[#This Row],[OBRA COM MATERIAL]]="OK","ENTREGUE",IF(LANÇAMENTO[[#This Row],[PRAZO]]="","",LANÇAMENTO[[#This Row],[PREVISÃO ENTREGA OBRA]]-$E$1))</f>
        <v>ENTREGUE</v>
      </c>
      <c r="U602" s="3" t="s">
        <v>129</v>
      </c>
      <c r="V602" s="3"/>
    </row>
    <row r="603" spans="1:22" x14ac:dyDescent="0.25">
      <c r="A603" s="4">
        <v>45895</v>
      </c>
      <c r="B603" s="2" t="s">
        <v>1901</v>
      </c>
      <c r="C603" s="123" t="s">
        <v>1234</v>
      </c>
      <c r="D603" s="2" t="s">
        <v>17</v>
      </c>
      <c r="E603" s="2" t="s">
        <v>1964</v>
      </c>
      <c r="F603" s="3">
        <v>2</v>
      </c>
      <c r="G603" s="3" t="s">
        <v>65</v>
      </c>
      <c r="H603" s="5" t="s">
        <v>2607</v>
      </c>
      <c r="I603" s="136" t="s">
        <v>260</v>
      </c>
      <c r="J603" s="2" t="s">
        <v>1964</v>
      </c>
      <c r="K603" s="6">
        <v>8.3000000000000007</v>
      </c>
      <c r="L603" s="6">
        <f>LANÇAMENTO[[#This Row],[VALOR UNITARIO]]*LANÇAMENTO[[#This Row],[QTDADE]]</f>
        <v>16.600000000000001</v>
      </c>
      <c r="M603" s="4">
        <v>45895</v>
      </c>
      <c r="N603" s="33" t="str">
        <f>TEXT(LANÇAMENTO[[#This Row],[DATA PEDIDO]],"MMM")&amp;"-"&amp;TEXT(M603,"AAAA")</f>
        <v>ago-2025</v>
      </c>
      <c r="O603" s="5" t="s">
        <v>2608</v>
      </c>
      <c r="P603" s="5" t="s">
        <v>30</v>
      </c>
      <c r="Q603" s="3" t="s">
        <v>12</v>
      </c>
      <c r="R603" s="3">
        <v>0</v>
      </c>
      <c r="S603" s="4">
        <f>IF(LANÇAMENTO[[#This Row],[DATA PEDIDO]]="","",LANÇAMENTO[[#This Row],[DATA PEDIDO]]+LANÇAMENTO[[#This Row],[PRAZO]])</f>
        <v>45895</v>
      </c>
      <c r="T603" s="8" t="str">
        <f>IF(LANÇAMENTO[[#This Row],[OBRA COM MATERIAL]]="OK","ENTREGUE",IF(LANÇAMENTO[[#This Row],[PRAZO]]="","",LANÇAMENTO[[#This Row],[PREVISÃO ENTREGA OBRA]]-$E$1))</f>
        <v>ENTREGUE</v>
      </c>
      <c r="U603" s="3" t="s">
        <v>129</v>
      </c>
      <c r="V603" s="3"/>
    </row>
    <row r="604" spans="1:22" x14ac:dyDescent="0.25">
      <c r="A604" s="4">
        <v>45895</v>
      </c>
      <c r="B604" s="2" t="s">
        <v>1901</v>
      </c>
      <c r="C604" s="123" t="s">
        <v>1234</v>
      </c>
      <c r="D604" s="2" t="s">
        <v>17</v>
      </c>
      <c r="E604" s="2" t="s">
        <v>2573</v>
      </c>
      <c r="F604" s="3">
        <v>1</v>
      </c>
      <c r="G604" s="3" t="s">
        <v>65</v>
      </c>
      <c r="H604" s="5" t="s">
        <v>2607</v>
      </c>
      <c r="I604" s="136" t="s">
        <v>260</v>
      </c>
      <c r="J604" s="2" t="s">
        <v>2573</v>
      </c>
      <c r="K604" s="6">
        <v>158.9</v>
      </c>
      <c r="L604" s="6">
        <f>LANÇAMENTO[[#This Row],[VALOR UNITARIO]]*LANÇAMENTO[[#This Row],[QTDADE]]</f>
        <v>158.9</v>
      </c>
      <c r="M604" s="4">
        <v>45895</v>
      </c>
      <c r="N604" s="33" t="str">
        <f>TEXT(LANÇAMENTO[[#This Row],[DATA PEDIDO]],"MMM")&amp;"-"&amp;TEXT(M604,"AAAA")</f>
        <v>ago-2025</v>
      </c>
      <c r="O604" s="5" t="s">
        <v>2608</v>
      </c>
      <c r="P604" s="5" t="s">
        <v>30</v>
      </c>
      <c r="Q604" s="3" t="s">
        <v>12</v>
      </c>
      <c r="R604" s="3">
        <v>0</v>
      </c>
      <c r="S604" s="4">
        <f>IF(LANÇAMENTO[[#This Row],[DATA PEDIDO]]="","",LANÇAMENTO[[#This Row],[DATA PEDIDO]]+LANÇAMENTO[[#This Row],[PRAZO]])</f>
        <v>45895</v>
      </c>
      <c r="T604" s="8" t="str">
        <f>IF(LANÇAMENTO[[#This Row],[OBRA COM MATERIAL]]="OK","ENTREGUE",IF(LANÇAMENTO[[#This Row],[PRAZO]]="","",LANÇAMENTO[[#This Row],[PREVISÃO ENTREGA OBRA]]-$E$1))</f>
        <v>ENTREGUE</v>
      </c>
      <c r="U604" s="3" t="s">
        <v>129</v>
      </c>
      <c r="V604" s="3"/>
    </row>
    <row r="605" spans="1:22" x14ac:dyDescent="0.25">
      <c r="A605" s="4">
        <v>45895</v>
      </c>
      <c r="B605" s="2" t="s">
        <v>1901</v>
      </c>
      <c r="C605" s="123" t="s">
        <v>1234</v>
      </c>
      <c r="D605" s="2" t="s">
        <v>17</v>
      </c>
      <c r="E605" s="2" t="s">
        <v>1962</v>
      </c>
      <c r="F605" s="3">
        <v>2</v>
      </c>
      <c r="G605" s="3" t="s">
        <v>65</v>
      </c>
      <c r="H605" s="5" t="s">
        <v>2607</v>
      </c>
      <c r="I605" s="136" t="s">
        <v>260</v>
      </c>
      <c r="J605" s="2" t="s">
        <v>1962</v>
      </c>
      <c r="K605" s="6">
        <v>22.47</v>
      </c>
      <c r="L605" s="6">
        <f>LANÇAMENTO[[#This Row],[VALOR UNITARIO]]*LANÇAMENTO[[#This Row],[QTDADE]]</f>
        <v>44.94</v>
      </c>
      <c r="M605" s="4">
        <v>45895</v>
      </c>
      <c r="N605" s="33" t="str">
        <f>TEXT(LANÇAMENTO[[#This Row],[DATA PEDIDO]],"MMM")&amp;"-"&amp;TEXT(M605,"AAAA")</f>
        <v>ago-2025</v>
      </c>
      <c r="O605" s="5" t="s">
        <v>2608</v>
      </c>
      <c r="P605" s="5" t="s">
        <v>30</v>
      </c>
      <c r="Q605" s="3" t="s">
        <v>12</v>
      </c>
      <c r="R605" s="3">
        <v>0</v>
      </c>
      <c r="S605" s="4">
        <f>IF(LANÇAMENTO[[#This Row],[DATA PEDIDO]]="","",LANÇAMENTO[[#This Row],[DATA PEDIDO]]+LANÇAMENTO[[#This Row],[PRAZO]])</f>
        <v>45895</v>
      </c>
      <c r="T605" s="8" t="str">
        <f>IF(LANÇAMENTO[[#This Row],[OBRA COM MATERIAL]]="OK","ENTREGUE",IF(LANÇAMENTO[[#This Row],[PRAZO]]="","",LANÇAMENTO[[#This Row],[PREVISÃO ENTREGA OBRA]]-$E$1))</f>
        <v>ENTREGUE</v>
      </c>
      <c r="U605" s="3" t="s">
        <v>129</v>
      </c>
      <c r="V605" s="3"/>
    </row>
    <row r="606" spans="1:22" x14ac:dyDescent="0.25">
      <c r="A606" s="4">
        <v>45895</v>
      </c>
      <c r="B606" s="2" t="s">
        <v>1901</v>
      </c>
      <c r="C606" s="123" t="s">
        <v>1234</v>
      </c>
      <c r="D606" s="2" t="s">
        <v>17</v>
      </c>
      <c r="E606" s="2" t="s">
        <v>2580</v>
      </c>
      <c r="F606" s="3">
        <v>20</v>
      </c>
      <c r="G606" s="3" t="s">
        <v>65</v>
      </c>
      <c r="H606" s="5" t="s">
        <v>2607</v>
      </c>
      <c r="I606" s="136" t="s">
        <v>260</v>
      </c>
      <c r="J606" s="2" t="s">
        <v>2580</v>
      </c>
      <c r="K606" s="6">
        <v>0.6</v>
      </c>
      <c r="L606" s="6">
        <f>LANÇAMENTO[[#This Row],[VALOR UNITARIO]]*LANÇAMENTO[[#This Row],[QTDADE]]</f>
        <v>12</v>
      </c>
      <c r="M606" s="4">
        <v>45895</v>
      </c>
      <c r="N606" s="33" t="str">
        <f>TEXT(LANÇAMENTO[[#This Row],[DATA PEDIDO]],"MMM")&amp;"-"&amp;TEXT(M606,"AAAA")</f>
        <v>ago-2025</v>
      </c>
      <c r="O606" s="5" t="s">
        <v>2608</v>
      </c>
      <c r="P606" s="5" t="s">
        <v>30</v>
      </c>
      <c r="Q606" s="3" t="s">
        <v>12</v>
      </c>
      <c r="R606" s="3">
        <v>0</v>
      </c>
      <c r="S606" s="4">
        <f>IF(LANÇAMENTO[[#This Row],[DATA PEDIDO]]="","",LANÇAMENTO[[#This Row],[DATA PEDIDO]]+LANÇAMENTO[[#This Row],[PRAZO]])</f>
        <v>45895</v>
      </c>
      <c r="T606" s="8" t="str">
        <f>IF(LANÇAMENTO[[#This Row],[OBRA COM MATERIAL]]="OK","ENTREGUE",IF(LANÇAMENTO[[#This Row],[PRAZO]]="","",LANÇAMENTO[[#This Row],[PREVISÃO ENTREGA OBRA]]-$E$1))</f>
        <v>ENTREGUE</v>
      </c>
      <c r="U606" s="3" t="s">
        <v>129</v>
      </c>
      <c r="V606" s="3"/>
    </row>
    <row r="607" spans="1:22" x14ac:dyDescent="0.25">
      <c r="A607" s="4">
        <v>45895</v>
      </c>
      <c r="B607" s="2" t="s">
        <v>1901</v>
      </c>
      <c r="C607" s="123" t="s">
        <v>1234</v>
      </c>
      <c r="D607" s="2" t="s">
        <v>17</v>
      </c>
      <c r="E607" s="2" t="s">
        <v>2600</v>
      </c>
      <c r="F607" s="3">
        <v>8</v>
      </c>
      <c r="G607" s="3" t="s">
        <v>65</v>
      </c>
      <c r="H607" s="5" t="s">
        <v>2607</v>
      </c>
      <c r="I607" s="136" t="s">
        <v>260</v>
      </c>
      <c r="J607" s="2" t="s">
        <v>2600</v>
      </c>
      <c r="K607" s="6">
        <v>44.4</v>
      </c>
      <c r="L607" s="6">
        <f>LANÇAMENTO[[#This Row],[VALOR UNITARIO]]*LANÇAMENTO[[#This Row],[QTDADE]]</f>
        <v>355.2</v>
      </c>
      <c r="M607" s="4">
        <v>45895</v>
      </c>
      <c r="N607" s="33" t="str">
        <f>TEXT(LANÇAMENTO[[#This Row],[DATA PEDIDO]],"MMM")&amp;"-"&amp;TEXT(M607,"AAAA")</f>
        <v>ago-2025</v>
      </c>
      <c r="O607" s="5" t="s">
        <v>2608</v>
      </c>
      <c r="P607" s="5" t="s">
        <v>30</v>
      </c>
      <c r="Q607" s="3" t="s">
        <v>12</v>
      </c>
      <c r="R607" s="3">
        <v>0</v>
      </c>
      <c r="S607" s="4">
        <f>IF(LANÇAMENTO[[#This Row],[DATA PEDIDO]]="","",LANÇAMENTO[[#This Row],[DATA PEDIDO]]+LANÇAMENTO[[#This Row],[PRAZO]])</f>
        <v>45895</v>
      </c>
      <c r="T607" s="8" t="str">
        <f>IF(LANÇAMENTO[[#This Row],[OBRA COM MATERIAL]]="OK","ENTREGUE",IF(LANÇAMENTO[[#This Row],[PRAZO]]="","",LANÇAMENTO[[#This Row],[PREVISÃO ENTREGA OBRA]]-$E$1))</f>
        <v>ENTREGUE</v>
      </c>
      <c r="U607" s="3" t="s">
        <v>129</v>
      </c>
      <c r="V607" s="3"/>
    </row>
    <row r="608" spans="1:22" x14ac:dyDescent="0.25">
      <c r="A608" s="4">
        <v>45895</v>
      </c>
      <c r="B608" s="2" t="s">
        <v>1901</v>
      </c>
      <c r="C608" s="123" t="s">
        <v>1234</v>
      </c>
      <c r="D608" s="2" t="s">
        <v>17</v>
      </c>
      <c r="E608" s="2" t="s">
        <v>2601</v>
      </c>
      <c r="F608" s="3">
        <v>1</v>
      </c>
      <c r="G608" s="3" t="s">
        <v>65</v>
      </c>
      <c r="H608" s="5" t="s">
        <v>2607</v>
      </c>
      <c r="I608" s="136" t="s">
        <v>260</v>
      </c>
      <c r="J608" s="2" t="s">
        <v>2601</v>
      </c>
      <c r="K608" s="6">
        <v>534</v>
      </c>
      <c r="L608" s="6">
        <f>LANÇAMENTO[[#This Row],[VALOR UNITARIO]]*LANÇAMENTO[[#This Row],[QTDADE]]</f>
        <v>534</v>
      </c>
      <c r="M608" s="4">
        <v>45895</v>
      </c>
      <c r="N608" s="33" t="str">
        <f>TEXT(LANÇAMENTO[[#This Row],[DATA PEDIDO]],"MMM")&amp;"-"&amp;TEXT(M608,"AAAA")</f>
        <v>ago-2025</v>
      </c>
      <c r="O608" s="5" t="s">
        <v>2608</v>
      </c>
      <c r="P608" s="5" t="s">
        <v>30</v>
      </c>
      <c r="Q608" s="3" t="s">
        <v>12</v>
      </c>
      <c r="R608" s="3">
        <v>0</v>
      </c>
      <c r="S608" s="4">
        <f>IF(LANÇAMENTO[[#This Row],[DATA PEDIDO]]="","",LANÇAMENTO[[#This Row],[DATA PEDIDO]]+LANÇAMENTO[[#This Row],[PRAZO]])</f>
        <v>45895</v>
      </c>
      <c r="T608" s="8" t="str">
        <f>IF(LANÇAMENTO[[#This Row],[OBRA COM MATERIAL]]="OK","ENTREGUE",IF(LANÇAMENTO[[#This Row],[PRAZO]]="","",LANÇAMENTO[[#This Row],[PREVISÃO ENTREGA OBRA]]-$E$1))</f>
        <v>ENTREGUE</v>
      </c>
      <c r="U608" s="3" t="s">
        <v>129</v>
      </c>
      <c r="V608" s="3"/>
    </row>
    <row r="609" spans="1:22" x14ac:dyDescent="0.25">
      <c r="A609" s="4">
        <v>45895</v>
      </c>
      <c r="B609" s="2" t="s">
        <v>1901</v>
      </c>
      <c r="C609" s="123" t="s">
        <v>1234</v>
      </c>
      <c r="D609" s="2" t="s">
        <v>17</v>
      </c>
      <c r="E609" s="2" t="s">
        <v>2602</v>
      </c>
      <c r="F609" s="3">
        <v>1</v>
      </c>
      <c r="G609" s="3" t="s">
        <v>65</v>
      </c>
      <c r="H609" s="5" t="s">
        <v>2607</v>
      </c>
      <c r="I609" s="136" t="s">
        <v>260</v>
      </c>
      <c r="J609" s="2" t="s">
        <v>2602</v>
      </c>
      <c r="K609" s="6">
        <v>534</v>
      </c>
      <c r="L609" s="6">
        <f>LANÇAMENTO[[#This Row],[VALOR UNITARIO]]*LANÇAMENTO[[#This Row],[QTDADE]]</f>
        <v>534</v>
      </c>
      <c r="M609" s="4">
        <v>45895</v>
      </c>
      <c r="N609" s="33" t="str">
        <f>TEXT(LANÇAMENTO[[#This Row],[DATA PEDIDO]],"MMM")&amp;"-"&amp;TEXT(M609,"AAAA")</f>
        <v>ago-2025</v>
      </c>
      <c r="O609" s="5" t="s">
        <v>2608</v>
      </c>
      <c r="P609" s="5" t="s">
        <v>30</v>
      </c>
      <c r="Q609" s="3" t="s">
        <v>12</v>
      </c>
      <c r="R609" s="3">
        <v>0</v>
      </c>
      <c r="S609" s="4">
        <f>IF(LANÇAMENTO[[#This Row],[DATA PEDIDO]]="","",LANÇAMENTO[[#This Row],[DATA PEDIDO]]+LANÇAMENTO[[#This Row],[PRAZO]])</f>
        <v>45895</v>
      </c>
      <c r="T609" s="8" t="str">
        <f>IF(LANÇAMENTO[[#This Row],[OBRA COM MATERIAL]]="OK","ENTREGUE",IF(LANÇAMENTO[[#This Row],[PRAZO]]="","",LANÇAMENTO[[#This Row],[PREVISÃO ENTREGA OBRA]]-$E$1))</f>
        <v>ENTREGUE</v>
      </c>
      <c r="U609" s="3" t="s">
        <v>129</v>
      </c>
      <c r="V609" s="3"/>
    </row>
    <row r="610" spans="1:22" x14ac:dyDescent="0.25">
      <c r="A610" s="4">
        <v>45895</v>
      </c>
      <c r="B610" s="2" t="s">
        <v>1901</v>
      </c>
      <c r="C610" s="123" t="s">
        <v>1234</v>
      </c>
      <c r="D610" s="2" t="s">
        <v>17</v>
      </c>
      <c r="E610" s="2" t="s">
        <v>2603</v>
      </c>
      <c r="F610" s="3">
        <v>5</v>
      </c>
      <c r="G610" s="3" t="s">
        <v>65</v>
      </c>
      <c r="H610" s="5" t="s">
        <v>2607</v>
      </c>
      <c r="I610" s="136" t="s">
        <v>260</v>
      </c>
      <c r="J610" s="2" t="s">
        <v>2603</v>
      </c>
      <c r="K610" s="6">
        <v>7.2</v>
      </c>
      <c r="L610" s="6">
        <f>LANÇAMENTO[[#This Row],[VALOR UNITARIO]]*LANÇAMENTO[[#This Row],[QTDADE]]</f>
        <v>36</v>
      </c>
      <c r="M610" s="4">
        <v>45895</v>
      </c>
      <c r="N610" s="33" t="str">
        <f>TEXT(LANÇAMENTO[[#This Row],[DATA PEDIDO]],"MMM")&amp;"-"&amp;TEXT(M610,"AAAA")</f>
        <v>ago-2025</v>
      </c>
      <c r="O610" s="5" t="s">
        <v>2608</v>
      </c>
      <c r="P610" s="5" t="s">
        <v>30</v>
      </c>
      <c r="Q610" s="3" t="s">
        <v>12</v>
      </c>
      <c r="R610" s="3">
        <v>0</v>
      </c>
      <c r="S610" s="4">
        <f>IF(LANÇAMENTO[[#This Row],[DATA PEDIDO]]="","",LANÇAMENTO[[#This Row],[DATA PEDIDO]]+LANÇAMENTO[[#This Row],[PRAZO]])</f>
        <v>45895</v>
      </c>
      <c r="T610" s="8" t="str">
        <f>IF(LANÇAMENTO[[#This Row],[OBRA COM MATERIAL]]="OK","ENTREGUE",IF(LANÇAMENTO[[#This Row],[PRAZO]]="","",LANÇAMENTO[[#This Row],[PREVISÃO ENTREGA OBRA]]-$E$1))</f>
        <v>ENTREGUE</v>
      </c>
      <c r="U610" s="3" t="s">
        <v>129</v>
      </c>
      <c r="V610" s="3"/>
    </row>
    <row r="611" spans="1:22" x14ac:dyDescent="0.25">
      <c r="A611" s="4">
        <v>45895</v>
      </c>
      <c r="B611" s="2" t="s">
        <v>1901</v>
      </c>
      <c r="C611" s="123" t="s">
        <v>1234</v>
      </c>
      <c r="D611" s="2" t="s">
        <v>17</v>
      </c>
      <c r="E611" s="2" t="s">
        <v>2604</v>
      </c>
      <c r="F611" s="3">
        <v>5</v>
      </c>
      <c r="G611" s="3" t="s">
        <v>65</v>
      </c>
      <c r="H611" s="5" t="s">
        <v>2607</v>
      </c>
      <c r="I611" s="136" t="s">
        <v>260</v>
      </c>
      <c r="J611" s="2" t="s">
        <v>2604</v>
      </c>
      <c r="K611" s="6">
        <v>2.86</v>
      </c>
      <c r="L611" s="6">
        <f>LANÇAMENTO[[#This Row],[VALOR UNITARIO]]*LANÇAMENTO[[#This Row],[QTDADE]]</f>
        <v>14.299999999999999</v>
      </c>
      <c r="M611" s="4">
        <v>45895</v>
      </c>
      <c r="N611" s="33" t="str">
        <f>TEXT(LANÇAMENTO[[#This Row],[DATA PEDIDO]],"MMM")&amp;"-"&amp;TEXT(M611,"AAAA")</f>
        <v>ago-2025</v>
      </c>
      <c r="O611" s="5" t="s">
        <v>2608</v>
      </c>
      <c r="P611" s="5" t="s">
        <v>30</v>
      </c>
      <c r="Q611" s="3" t="s">
        <v>12</v>
      </c>
      <c r="R611" s="3">
        <v>0</v>
      </c>
      <c r="S611" s="4">
        <f>IF(LANÇAMENTO[[#This Row],[DATA PEDIDO]]="","",LANÇAMENTO[[#This Row],[DATA PEDIDO]]+LANÇAMENTO[[#This Row],[PRAZO]])</f>
        <v>45895</v>
      </c>
      <c r="T611" s="8" t="str">
        <f>IF(LANÇAMENTO[[#This Row],[OBRA COM MATERIAL]]="OK","ENTREGUE",IF(LANÇAMENTO[[#This Row],[PRAZO]]="","",LANÇAMENTO[[#This Row],[PREVISÃO ENTREGA OBRA]]-$E$1))</f>
        <v>ENTREGUE</v>
      </c>
      <c r="U611" s="3" t="s">
        <v>129</v>
      </c>
      <c r="V611" s="3"/>
    </row>
    <row r="612" spans="1:22" x14ac:dyDescent="0.25">
      <c r="A612" s="4">
        <v>45895</v>
      </c>
      <c r="B612" s="2" t="s">
        <v>1901</v>
      </c>
      <c r="C612" s="123" t="s">
        <v>1234</v>
      </c>
      <c r="D612" s="2" t="s">
        <v>17</v>
      </c>
      <c r="E612" s="2" t="s">
        <v>2605</v>
      </c>
      <c r="F612" s="3">
        <v>2</v>
      </c>
      <c r="G612" s="3" t="s">
        <v>65</v>
      </c>
      <c r="H612" s="5" t="s">
        <v>2607</v>
      </c>
      <c r="I612" s="136" t="s">
        <v>260</v>
      </c>
      <c r="J612" s="2" t="s">
        <v>2605</v>
      </c>
      <c r="K612" s="6">
        <v>15.82</v>
      </c>
      <c r="L612" s="6">
        <f>LANÇAMENTO[[#This Row],[VALOR UNITARIO]]*LANÇAMENTO[[#This Row],[QTDADE]]</f>
        <v>31.64</v>
      </c>
      <c r="M612" s="4">
        <v>45895</v>
      </c>
      <c r="N612" s="33" t="str">
        <f>TEXT(LANÇAMENTO[[#This Row],[DATA PEDIDO]],"MMM")&amp;"-"&amp;TEXT(M612,"AAAA")</f>
        <v>ago-2025</v>
      </c>
      <c r="O612" s="5" t="s">
        <v>2608</v>
      </c>
      <c r="P612" s="5" t="s">
        <v>30</v>
      </c>
      <c r="Q612" s="3" t="s">
        <v>12</v>
      </c>
      <c r="R612" s="3">
        <v>0</v>
      </c>
      <c r="S612" s="4">
        <f>IF(LANÇAMENTO[[#This Row],[DATA PEDIDO]]="","",LANÇAMENTO[[#This Row],[DATA PEDIDO]]+LANÇAMENTO[[#This Row],[PRAZO]])</f>
        <v>45895</v>
      </c>
      <c r="T612" s="8" t="str">
        <f>IF(LANÇAMENTO[[#This Row],[OBRA COM MATERIAL]]="OK","ENTREGUE",IF(LANÇAMENTO[[#This Row],[PRAZO]]="","",LANÇAMENTO[[#This Row],[PREVISÃO ENTREGA OBRA]]-$E$1))</f>
        <v>ENTREGUE</v>
      </c>
      <c r="U612" s="3" t="s">
        <v>129</v>
      </c>
      <c r="V612" s="3"/>
    </row>
    <row r="613" spans="1:22" x14ac:dyDescent="0.25">
      <c r="A613" s="4">
        <v>45895</v>
      </c>
      <c r="B613" s="2" t="s">
        <v>1901</v>
      </c>
      <c r="C613" s="123" t="s">
        <v>1234</v>
      </c>
      <c r="D613" s="2" t="s">
        <v>17</v>
      </c>
      <c r="E613" s="2" t="s">
        <v>2606</v>
      </c>
      <c r="F613" s="3">
        <v>2</v>
      </c>
      <c r="G613" s="3" t="s">
        <v>65</v>
      </c>
      <c r="H613" s="5" t="s">
        <v>2607</v>
      </c>
      <c r="I613" s="136" t="s">
        <v>260</v>
      </c>
      <c r="J613" s="2" t="s">
        <v>2606</v>
      </c>
      <c r="K613" s="6">
        <v>4.87</v>
      </c>
      <c r="L613" s="6">
        <f>LANÇAMENTO[[#This Row],[VALOR UNITARIO]]*LANÇAMENTO[[#This Row],[QTDADE]]</f>
        <v>9.74</v>
      </c>
      <c r="M613" s="4">
        <v>45895</v>
      </c>
      <c r="N613" s="33" t="str">
        <f>TEXT(LANÇAMENTO[[#This Row],[DATA PEDIDO]],"MMM")&amp;"-"&amp;TEXT(M613,"AAAA")</f>
        <v>ago-2025</v>
      </c>
      <c r="O613" s="5" t="s">
        <v>2608</v>
      </c>
      <c r="P613" s="5" t="s">
        <v>30</v>
      </c>
      <c r="Q613" s="3" t="s">
        <v>12</v>
      </c>
      <c r="R613" s="3">
        <v>0</v>
      </c>
      <c r="S613" s="4">
        <f>IF(LANÇAMENTO[[#This Row],[DATA PEDIDO]]="","",LANÇAMENTO[[#This Row],[DATA PEDIDO]]+LANÇAMENTO[[#This Row],[PRAZO]])</f>
        <v>45895</v>
      </c>
      <c r="T613" s="8" t="str">
        <f>IF(LANÇAMENTO[[#This Row],[OBRA COM MATERIAL]]="OK","ENTREGUE",IF(LANÇAMENTO[[#This Row],[PRAZO]]="","",LANÇAMENTO[[#This Row],[PREVISÃO ENTREGA OBRA]]-$E$1))</f>
        <v>ENTREGUE</v>
      </c>
      <c r="U613" s="3" t="s">
        <v>129</v>
      </c>
      <c r="V613" s="3"/>
    </row>
    <row r="614" spans="1:22" x14ac:dyDescent="0.25">
      <c r="A614" s="4">
        <v>45895</v>
      </c>
      <c r="B614" s="2" t="s">
        <v>1901</v>
      </c>
      <c r="C614" s="123" t="s">
        <v>1234</v>
      </c>
      <c r="D614" s="2" t="s">
        <v>17</v>
      </c>
      <c r="E614" s="2" t="s">
        <v>1955</v>
      </c>
      <c r="F614" s="3">
        <v>14</v>
      </c>
      <c r="G614" s="3" t="s">
        <v>65</v>
      </c>
      <c r="H614" s="5" t="s">
        <v>2607</v>
      </c>
      <c r="I614" s="136" t="s">
        <v>260</v>
      </c>
      <c r="J614" s="2" t="s">
        <v>1955</v>
      </c>
      <c r="K614" s="6">
        <v>1.8</v>
      </c>
      <c r="L614" s="6">
        <f>LANÇAMENTO[[#This Row],[VALOR UNITARIO]]*LANÇAMENTO[[#This Row],[QTDADE]]</f>
        <v>25.2</v>
      </c>
      <c r="M614" s="4">
        <v>45895</v>
      </c>
      <c r="N614" s="33" t="str">
        <f>TEXT(LANÇAMENTO[[#This Row],[DATA PEDIDO]],"MMM")&amp;"-"&amp;TEXT(M614,"AAAA")</f>
        <v>ago-2025</v>
      </c>
      <c r="O614" s="5" t="s">
        <v>2608</v>
      </c>
      <c r="P614" s="5" t="s">
        <v>30</v>
      </c>
      <c r="Q614" s="3" t="s">
        <v>12</v>
      </c>
      <c r="R614" s="3">
        <v>0</v>
      </c>
      <c r="S614" s="4">
        <f>IF(LANÇAMENTO[[#This Row],[DATA PEDIDO]]="","",LANÇAMENTO[[#This Row],[DATA PEDIDO]]+LANÇAMENTO[[#This Row],[PRAZO]])</f>
        <v>45895</v>
      </c>
      <c r="T614" s="8" t="str">
        <f>IF(LANÇAMENTO[[#This Row],[OBRA COM MATERIAL]]="OK","ENTREGUE",IF(LANÇAMENTO[[#This Row],[PRAZO]]="","",LANÇAMENTO[[#This Row],[PREVISÃO ENTREGA OBRA]]-$E$1))</f>
        <v>ENTREGUE</v>
      </c>
      <c r="U614" s="3" t="s">
        <v>129</v>
      </c>
      <c r="V614" s="3"/>
    </row>
    <row r="615" spans="1:22" x14ac:dyDescent="0.25">
      <c r="A615" s="4">
        <v>45895</v>
      </c>
      <c r="B615" s="2" t="s">
        <v>1901</v>
      </c>
      <c r="C615" s="123" t="s">
        <v>1234</v>
      </c>
      <c r="D615" s="2" t="s">
        <v>17</v>
      </c>
      <c r="E615" s="2" t="s">
        <v>1956</v>
      </c>
      <c r="F615" s="3">
        <v>10</v>
      </c>
      <c r="G615" s="3" t="s">
        <v>65</v>
      </c>
      <c r="H615" s="5" t="s">
        <v>2607</v>
      </c>
      <c r="I615" s="136" t="s">
        <v>260</v>
      </c>
      <c r="J615" s="2" t="s">
        <v>1956</v>
      </c>
      <c r="K615" s="6">
        <v>2.1</v>
      </c>
      <c r="L615" s="6">
        <f>LANÇAMENTO[[#This Row],[VALOR UNITARIO]]*LANÇAMENTO[[#This Row],[QTDADE]]</f>
        <v>21</v>
      </c>
      <c r="M615" s="4">
        <v>45895</v>
      </c>
      <c r="N615" s="33" t="str">
        <f>TEXT(LANÇAMENTO[[#This Row],[DATA PEDIDO]],"MMM")&amp;"-"&amp;TEXT(M615,"AAAA")</f>
        <v>ago-2025</v>
      </c>
      <c r="O615" s="5" t="s">
        <v>2608</v>
      </c>
      <c r="P615" s="5" t="s">
        <v>30</v>
      </c>
      <c r="Q615" s="3" t="s">
        <v>12</v>
      </c>
      <c r="R615" s="3">
        <v>0</v>
      </c>
      <c r="S615" s="4">
        <f>IF(LANÇAMENTO[[#This Row],[DATA PEDIDO]]="","",LANÇAMENTO[[#This Row],[DATA PEDIDO]]+LANÇAMENTO[[#This Row],[PRAZO]])</f>
        <v>45895</v>
      </c>
      <c r="T615" s="8" t="str">
        <f>IF(LANÇAMENTO[[#This Row],[OBRA COM MATERIAL]]="OK","ENTREGUE",IF(LANÇAMENTO[[#This Row],[PRAZO]]="","",LANÇAMENTO[[#This Row],[PREVISÃO ENTREGA OBRA]]-$E$1))</f>
        <v>ENTREGUE</v>
      </c>
      <c r="U615" s="3" t="s">
        <v>129</v>
      </c>
      <c r="V615" s="3"/>
    </row>
    <row r="616" spans="1:22" x14ac:dyDescent="0.25">
      <c r="A616" s="4">
        <v>45895</v>
      </c>
      <c r="B616" s="2" t="s">
        <v>1729</v>
      </c>
      <c r="C616" s="123" t="s">
        <v>551</v>
      </c>
      <c r="D616" s="2" t="s">
        <v>104</v>
      </c>
      <c r="E616" s="2" t="s">
        <v>2609</v>
      </c>
      <c r="F616" s="3">
        <v>2</v>
      </c>
      <c r="G616" s="3" t="s">
        <v>65</v>
      </c>
      <c r="H616" s="5" t="s">
        <v>2611</v>
      </c>
      <c r="I616" s="136" t="s">
        <v>288</v>
      </c>
      <c r="J616" s="2" t="s">
        <v>2609</v>
      </c>
      <c r="K616" s="6">
        <v>660</v>
      </c>
      <c r="L616" s="6">
        <f>LANÇAMENTO[[#This Row],[VALOR UNITARIO]]*LANÇAMENTO[[#This Row],[QTDADE]]</f>
        <v>1320</v>
      </c>
      <c r="M616" s="4">
        <v>45895</v>
      </c>
      <c r="N616" s="33" t="str">
        <f>TEXT(LANÇAMENTO[[#This Row],[DATA PEDIDO]],"MMM")&amp;"-"&amp;TEXT(M616,"AAAA")</f>
        <v>ago-2025</v>
      </c>
      <c r="O616" s="5" t="s">
        <v>1967</v>
      </c>
      <c r="P616" s="5" t="s">
        <v>30</v>
      </c>
      <c r="Q616" s="3" t="s">
        <v>12</v>
      </c>
      <c r="R616" s="3">
        <v>0</v>
      </c>
      <c r="S616" s="4">
        <f>IF(LANÇAMENTO[[#This Row],[DATA PEDIDO]]="","",LANÇAMENTO[[#This Row],[DATA PEDIDO]]+LANÇAMENTO[[#This Row],[PRAZO]])</f>
        <v>45895</v>
      </c>
      <c r="T616" s="8" t="str">
        <f>IF(LANÇAMENTO[[#This Row],[OBRA COM MATERIAL]]="OK","ENTREGUE",IF(LANÇAMENTO[[#This Row],[PRAZO]]="","",LANÇAMENTO[[#This Row],[PREVISÃO ENTREGA OBRA]]-$E$1))</f>
        <v>ENTREGUE</v>
      </c>
      <c r="U616" s="3" t="s">
        <v>129</v>
      </c>
      <c r="V616" s="3"/>
    </row>
    <row r="617" spans="1:22" x14ac:dyDescent="0.25">
      <c r="A617" s="4">
        <v>45895</v>
      </c>
      <c r="B617" s="2" t="s">
        <v>1729</v>
      </c>
      <c r="C617" s="123" t="s">
        <v>551</v>
      </c>
      <c r="D617" s="2" t="s">
        <v>104</v>
      </c>
      <c r="E617" s="2" t="s">
        <v>2610</v>
      </c>
      <c r="F617" s="3">
        <v>6</v>
      </c>
      <c r="G617" s="3" t="s">
        <v>65</v>
      </c>
      <c r="H617" s="5" t="s">
        <v>2611</v>
      </c>
      <c r="I617" s="136" t="s">
        <v>288</v>
      </c>
      <c r="J617" s="2" t="s">
        <v>2610</v>
      </c>
      <c r="K617" s="6">
        <v>125</v>
      </c>
      <c r="L617" s="6">
        <f>LANÇAMENTO[[#This Row],[VALOR UNITARIO]]*LANÇAMENTO[[#This Row],[QTDADE]]</f>
        <v>750</v>
      </c>
      <c r="M617" s="4">
        <v>45895</v>
      </c>
      <c r="N617" s="33" t="str">
        <f>TEXT(LANÇAMENTO[[#This Row],[DATA PEDIDO]],"MMM")&amp;"-"&amp;TEXT(M617,"AAAA")</f>
        <v>ago-2025</v>
      </c>
      <c r="O617" s="5" t="s">
        <v>1967</v>
      </c>
      <c r="P617" s="5" t="s">
        <v>30</v>
      </c>
      <c r="Q617" s="3" t="s">
        <v>12</v>
      </c>
      <c r="R617" s="3">
        <v>0</v>
      </c>
      <c r="S617" s="4">
        <f>IF(LANÇAMENTO[[#This Row],[DATA PEDIDO]]="","",LANÇAMENTO[[#This Row],[DATA PEDIDO]]+LANÇAMENTO[[#This Row],[PRAZO]])</f>
        <v>45895</v>
      </c>
      <c r="T617" s="8" t="str">
        <f>IF(LANÇAMENTO[[#This Row],[OBRA COM MATERIAL]]="OK","ENTREGUE",IF(LANÇAMENTO[[#This Row],[PRAZO]]="","",LANÇAMENTO[[#This Row],[PREVISÃO ENTREGA OBRA]]-$E$1))</f>
        <v>ENTREGUE</v>
      </c>
      <c r="U617" s="3" t="s">
        <v>129</v>
      </c>
      <c r="V617" s="3"/>
    </row>
    <row r="618" spans="1:22" x14ac:dyDescent="0.25">
      <c r="A618" s="4">
        <v>45895</v>
      </c>
      <c r="B618" s="2" t="s">
        <v>2379</v>
      </c>
      <c r="C618" s="123" t="s">
        <v>1234</v>
      </c>
      <c r="D618" s="2" t="s">
        <v>27</v>
      </c>
      <c r="E618" s="2" t="s">
        <v>1690</v>
      </c>
      <c r="F618" s="3">
        <v>1</v>
      </c>
      <c r="G618" s="3" t="s">
        <v>65</v>
      </c>
      <c r="H618" s="5" t="s">
        <v>2612</v>
      </c>
      <c r="I618" s="136" t="s">
        <v>1681</v>
      </c>
      <c r="J618" s="2" t="s">
        <v>1690</v>
      </c>
      <c r="K618" s="6">
        <v>400</v>
      </c>
      <c r="L618" s="6">
        <f>LANÇAMENTO[[#This Row],[VALOR UNITARIO]]*LANÇAMENTO[[#This Row],[QTDADE]]</f>
        <v>400</v>
      </c>
      <c r="M618" s="4">
        <v>45895</v>
      </c>
      <c r="N618" s="33" t="str">
        <f>TEXT(LANÇAMENTO[[#This Row],[DATA PEDIDO]],"MMM")&amp;"-"&amp;TEXT(M618,"AAAA")</f>
        <v>ago-2025</v>
      </c>
      <c r="O618" s="5" t="s">
        <v>1692</v>
      </c>
      <c r="P618" s="5" t="s">
        <v>30</v>
      </c>
      <c r="Q618" s="3" t="s">
        <v>12</v>
      </c>
      <c r="R618" s="3">
        <v>0</v>
      </c>
      <c r="S618" s="4">
        <f>IF(LANÇAMENTO[[#This Row],[DATA PEDIDO]]="","",LANÇAMENTO[[#This Row],[DATA PEDIDO]]+LANÇAMENTO[[#This Row],[PRAZO]])</f>
        <v>45895</v>
      </c>
      <c r="T618" s="8" t="str">
        <f>IF(LANÇAMENTO[[#This Row],[OBRA COM MATERIAL]]="OK","ENTREGUE",IF(LANÇAMENTO[[#This Row],[PRAZO]]="","",LANÇAMENTO[[#This Row],[PREVISÃO ENTREGA OBRA]]-$E$1))</f>
        <v>ENTREGUE</v>
      </c>
      <c r="U618" s="3" t="s">
        <v>129</v>
      </c>
      <c r="V618" s="3"/>
    </row>
    <row r="619" spans="1:22" x14ac:dyDescent="0.25">
      <c r="A619" s="4">
        <v>45895</v>
      </c>
      <c r="B619" s="2" t="s">
        <v>1729</v>
      </c>
      <c r="C619" s="123" t="s">
        <v>551</v>
      </c>
      <c r="D619" s="2" t="s">
        <v>27</v>
      </c>
      <c r="E619" s="2" t="s">
        <v>1690</v>
      </c>
      <c r="F619" s="3">
        <v>1</v>
      </c>
      <c r="G619" s="3" t="s">
        <v>65</v>
      </c>
      <c r="H619" s="5" t="s">
        <v>2613</v>
      </c>
      <c r="I619" s="136" t="s">
        <v>1764</v>
      </c>
      <c r="J619" s="2" t="s">
        <v>1690</v>
      </c>
      <c r="K619" s="6">
        <v>200</v>
      </c>
      <c r="L619" s="6">
        <f>LANÇAMENTO[[#This Row],[VALOR UNITARIO]]*LANÇAMENTO[[#This Row],[QTDADE]]</f>
        <v>200</v>
      </c>
      <c r="M619" s="4">
        <v>45895</v>
      </c>
      <c r="N619" s="33" t="str">
        <f>TEXT(LANÇAMENTO[[#This Row],[DATA PEDIDO]],"MMM")&amp;"-"&amp;TEXT(M619,"AAAA")</f>
        <v>ago-2025</v>
      </c>
      <c r="O619" s="5" t="s">
        <v>1692</v>
      </c>
      <c r="P619" s="5" t="s">
        <v>30</v>
      </c>
      <c r="Q619" s="3" t="s">
        <v>12</v>
      </c>
      <c r="R619" s="3">
        <v>0</v>
      </c>
      <c r="S619" s="4">
        <f>IF(LANÇAMENTO[[#This Row],[DATA PEDIDO]]="","",LANÇAMENTO[[#This Row],[DATA PEDIDO]]+LANÇAMENTO[[#This Row],[PRAZO]])</f>
        <v>45895</v>
      </c>
      <c r="T619" s="8" t="str">
        <f>IF(LANÇAMENTO[[#This Row],[OBRA COM MATERIAL]]="OK","ENTREGUE",IF(LANÇAMENTO[[#This Row],[PRAZO]]="","",LANÇAMENTO[[#This Row],[PREVISÃO ENTREGA OBRA]]-$E$1))</f>
        <v>ENTREGUE</v>
      </c>
      <c r="U619" s="3" t="s">
        <v>129</v>
      </c>
      <c r="V619" s="3"/>
    </row>
    <row r="620" spans="1:22" x14ac:dyDescent="0.25">
      <c r="A620" s="4">
        <v>45895</v>
      </c>
      <c r="B620" s="2" t="s">
        <v>1902</v>
      </c>
      <c r="C620" s="123" t="s">
        <v>1234</v>
      </c>
      <c r="D620" s="2" t="s">
        <v>11</v>
      </c>
      <c r="E620" s="2" t="s">
        <v>2092</v>
      </c>
      <c r="F620" s="3">
        <v>2</v>
      </c>
      <c r="G620" s="3" t="s">
        <v>24</v>
      </c>
      <c r="H620" s="5" t="s">
        <v>2614</v>
      </c>
      <c r="I620" s="136" t="s">
        <v>151</v>
      </c>
      <c r="J620" s="2" t="s">
        <v>2092</v>
      </c>
      <c r="K620" s="6">
        <v>240</v>
      </c>
      <c r="L620" s="6">
        <f>LANÇAMENTO[[#This Row],[VALOR UNITARIO]]*LANÇAMENTO[[#This Row],[QTDADE]]</f>
        <v>480</v>
      </c>
      <c r="M620" s="4">
        <v>45895</v>
      </c>
      <c r="N620" s="33" t="str">
        <f>TEXT(LANÇAMENTO[[#This Row],[DATA PEDIDO]],"MMM")&amp;"-"&amp;TEXT(M620,"AAAA")</f>
        <v>ago-2025</v>
      </c>
      <c r="O620" s="5" t="s">
        <v>1967</v>
      </c>
      <c r="P620" s="5" t="s">
        <v>30</v>
      </c>
      <c r="Q620" s="3" t="s">
        <v>12</v>
      </c>
      <c r="R620" s="3">
        <v>1</v>
      </c>
      <c r="S620" s="4">
        <f>IF(LANÇAMENTO[[#This Row],[DATA PEDIDO]]="","",LANÇAMENTO[[#This Row],[DATA PEDIDO]]+LANÇAMENTO[[#This Row],[PRAZO]])</f>
        <v>45896</v>
      </c>
      <c r="T620" s="8" t="str">
        <f>IF(LANÇAMENTO[[#This Row],[OBRA COM MATERIAL]]="OK","ENTREGUE",IF(LANÇAMENTO[[#This Row],[PRAZO]]="","",LANÇAMENTO[[#This Row],[PREVISÃO ENTREGA OBRA]]-$E$1))</f>
        <v>ENTREGUE</v>
      </c>
      <c r="U620" s="3" t="s">
        <v>129</v>
      </c>
      <c r="V620" s="3"/>
    </row>
    <row r="621" spans="1:22" x14ac:dyDescent="0.25">
      <c r="A621" s="4">
        <v>45895</v>
      </c>
      <c r="B621" s="2" t="s">
        <v>1780</v>
      </c>
      <c r="C621" s="123" t="s">
        <v>1234</v>
      </c>
      <c r="D621" s="2" t="s">
        <v>11</v>
      </c>
      <c r="E621" s="2" t="s">
        <v>2615</v>
      </c>
      <c r="F621" s="3">
        <v>4</v>
      </c>
      <c r="G621" s="3" t="s">
        <v>65</v>
      </c>
      <c r="H621" s="5" t="s">
        <v>2618</v>
      </c>
      <c r="I621" s="136" t="s">
        <v>147</v>
      </c>
      <c r="J621" s="2" t="s">
        <v>2615</v>
      </c>
      <c r="K621" s="6">
        <v>5.99</v>
      </c>
      <c r="L621" s="6">
        <f>LANÇAMENTO[[#This Row],[VALOR UNITARIO]]*LANÇAMENTO[[#This Row],[QTDADE]]</f>
        <v>23.96</v>
      </c>
      <c r="M621" s="4">
        <v>45895</v>
      </c>
      <c r="N621" s="33" t="str">
        <f>TEXT(LANÇAMENTO[[#This Row],[DATA PEDIDO]],"MMM")&amp;"-"&amp;TEXT(M621,"AAAA")</f>
        <v>ago-2025</v>
      </c>
      <c r="O621" s="5" t="s">
        <v>1715</v>
      </c>
      <c r="P621" s="5" t="s">
        <v>30</v>
      </c>
      <c r="Q621" s="3" t="s">
        <v>12</v>
      </c>
      <c r="R621" s="3">
        <v>1</v>
      </c>
      <c r="S621" s="4">
        <f>IF(LANÇAMENTO[[#This Row],[DATA PEDIDO]]="","",LANÇAMENTO[[#This Row],[DATA PEDIDO]]+LANÇAMENTO[[#This Row],[PRAZO]])</f>
        <v>45896</v>
      </c>
      <c r="T621" s="8" t="str">
        <f>IF(LANÇAMENTO[[#This Row],[OBRA COM MATERIAL]]="OK","ENTREGUE",IF(LANÇAMENTO[[#This Row],[PRAZO]]="","",LANÇAMENTO[[#This Row],[PREVISÃO ENTREGA OBRA]]-$E$1))</f>
        <v>ENTREGUE</v>
      </c>
      <c r="U621" s="3" t="s">
        <v>129</v>
      </c>
      <c r="V621" s="3"/>
    </row>
    <row r="622" spans="1:22" x14ac:dyDescent="0.25">
      <c r="A622" s="4">
        <v>45895</v>
      </c>
      <c r="B622" s="2" t="s">
        <v>1780</v>
      </c>
      <c r="C622" s="123" t="s">
        <v>1234</v>
      </c>
      <c r="D622" s="2" t="s">
        <v>11</v>
      </c>
      <c r="E622" s="2" t="s">
        <v>2616</v>
      </c>
      <c r="F622" s="3">
        <v>4</v>
      </c>
      <c r="G622" s="3" t="s">
        <v>110</v>
      </c>
      <c r="H622" s="5" t="s">
        <v>2618</v>
      </c>
      <c r="I622" s="136" t="s">
        <v>147</v>
      </c>
      <c r="J622" s="2" t="s">
        <v>2616</v>
      </c>
      <c r="K622" s="6">
        <v>89.9</v>
      </c>
      <c r="L622" s="6">
        <f>LANÇAMENTO[[#This Row],[VALOR UNITARIO]]*LANÇAMENTO[[#This Row],[QTDADE]]</f>
        <v>359.6</v>
      </c>
      <c r="M622" s="4">
        <v>45895</v>
      </c>
      <c r="N622" s="33" t="str">
        <f>TEXT(LANÇAMENTO[[#This Row],[DATA PEDIDO]],"MMM")&amp;"-"&amp;TEXT(M622,"AAAA")</f>
        <v>ago-2025</v>
      </c>
      <c r="O622" s="5" t="s">
        <v>1715</v>
      </c>
      <c r="P622" s="5" t="s">
        <v>30</v>
      </c>
      <c r="Q622" s="3" t="s">
        <v>12</v>
      </c>
      <c r="R622" s="3">
        <v>1</v>
      </c>
      <c r="S622" s="4">
        <f>IF(LANÇAMENTO[[#This Row],[DATA PEDIDO]]="","",LANÇAMENTO[[#This Row],[DATA PEDIDO]]+LANÇAMENTO[[#This Row],[PRAZO]])</f>
        <v>45896</v>
      </c>
      <c r="T622" s="8" t="str">
        <f>IF(LANÇAMENTO[[#This Row],[OBRA COM MATERIAL]]="OK","ENTREGUE",IF(LANÇAMENTO[[#This Row],[PRAZO]]="","",LANÇAMENTO[[#This Row],[PREVISÃO ENTREGA OBRA]]-$E$1))</f>
        <v>ENTREGUE</v>
      </c>
      <c r="U622" s="3" t="s">
        <v>129</v>
      </c>
      <c r="V622" s="3"/>
    </row>
    <row r="623" spans="1:22" x14ac:dyDescent="0.25">
      <c r="A623" s="4">
        <v>45895</v>
      </c>
      <c r="B623" s="2" t="s">
        <v>1780</v>
      </c>
      <c r="C623" s="123" t="s">
        <v>1234</v>
      </c>
      <c r="D623" s="2" t="s">
        <v>11</v>
      </c>
      <c r="E623" s="2" t="s">
        <v>2617</v>
      </c>
      <c r="F623" s="3">
        <v>1</v>
      </c>
      <c r="G623" s="3" t="s">
        <v>110</v>
      </c>
      <c r="H623" s="5" t="s">
        <v>2618</v>
      </c>
      <c r="I623" s="136" t="s">
        <v>147</v>
      </c>
      <c r="J623" s="2" t="s">
        <v>2617</v>
      </c>
      <c r="K623" s="6">
        <v>69.900000000000006</v>
      </c>
      <c r="L623" s="6">
        <f>LANÇAMENTO[[#This Row],[VALOR UNITARIO]]*LANÇAMENTO[[#This Row],[QTDADE]]</f>
        <v>69.900000000000006</v>
      </c>
      <c r="M623" s="4">
        <v>45895</v>
      </c>
      <c r="N623" s="33" t="str">
        <f>TEXT(LANÇAMENTO[[#This Row],[DATA PEDIDO]],"MMM")&amp;"-"&amp;TEXT(M623,"AAAA")</f>
        <v>ago-2025</v>
      </c>
      <c r="O623" s="5" t="s">
        <v>1715</v>
      </c>
      <c r="P623" s="5" t="s">
        <v>30</v>
      </c>
      <c r="Q623" s="3" t="s">
        <v>12</v>
      </c>
      <c r="R623" s="3">
        <v>1</v>
      </c>
      <c r="S623" s="4">
        <f>IF(LANÇAMENTO[[#This Row],[DATA PEDIDO]]="","",LANÇAMENTO[[#This Row],[DATA PEDIDO]]+LANÇAMENTO[[#This Row],[PRAZO]])</f>
        <v>45896</v>
      </c>
      <c r="T623" s="8" t="str">
        <f>IF(LANÇAMENTO[[#This Row],[OBRA COM MATERIAL]]="OK","ENTREGUE",IF(LANÇAMENTO[[#This Row],[PRAZO]]="","",LANÇAMENTO[[#This Row],[PREVISÃO ENTREGA OBRA]]-$E$1))</f>
        <v>ENTREGUE</v>
      </c>
      <c r="U623" s="3" t="s">
        <v>129</v>
      </c>
      <c r="V623" s="3"/>
    </row>
    <row r="624" spans="1:22" x14ac:dyDescent="0.25">
      <c r="A624" s="4">
        <v>45895</v>
      </c>
      <c r="B624" s="2" t="s">
        <v>1780</v>
      </c>
      <c r="C624" s="123" t="s">
        <v>1234</v>
      </c>
      <c r="D624" s="2" t="s">
        <v>11</v>
      </c>
      <c r="E624" s="2" t="s">
        <v>2336</v>
      </c>
      <c r="F624" s="3">
        <v>4</v>
      </c>
      <c r="G624" s="3" t="s">
        <v>65</v>
      </c>
      <c r="H624" s="5" t="s">
        <v>2618</v>
      </c>
      <c r="I624" s="136" t="s">
        <v>147</v>
      </c>
      <c r="J624" s="2" t="s">
        <v>2336</v>
      </c>
      <c r="K624" s="6">
        <v>4.99</v>
      </c>
      <c r="L624" s="6">
        <f>LANÇAMENTO[[#This Row],[VALOR UNITARIO]]*LANÇAMENTO[[#This Row],[QTDADE]]</f>
        <v>19.96</v>
      </c>
      <c r="M624" s="4">
        <v>45895</v>
      </c>
      <c r="N624" s="33" t="str">
        <f>TEXT(LANÇAMENTO[[#This Row],[DATA PEDIDO]],"MMM")&amp;"-"&amp;TEXT(M624,"AAAA")</f>
        <v>ago-2025</v>
      </c>
      <c r="O624" s="5" t="s">
        <v>1715</v>
      </c>
      <c r="P624" s="5" t="s">
        <v>30</v>
      </c>
      <c r="Q624" s="3" t="s">
        <v>12</v>
      </c>
      <c r="R624" s="3">
        <v>1</v>
      </c>
      <c r="S624" s="4">
        <f>IF(LANÇAMENTO[[#This Row],[DATA PEDIDO]]="","",LANÇAMENTO[[#This Row],[DATA PEDIDO]]+LANÇAMENTO[[#This Row],[PRAZO]])</f>
        <v>45896</v>
      </c>
      <c r="T624" s="8" t="str">
        <f>IF(LANÇAMENTO[[#This Row],[OBRA COM MATERIAL]]="OK","ENTREGUE",IF(LANÇAMENTO[[#This Row],[PRAZO]]="","",LANÇAMENTO[[#This Row],[PREVISÃO ENTREGA OBRA]]-$E$1))</f>
        <v>ENTREGUE</v>
      </c>
      <c r="U624" s="3" t="s">
        <v>129</v>
      </c>
      <c r="V624" s="3"/>
    </row>
    <row r="625" spans="1:22" x14ac:dyDescent="0.25">
      <c r="A625" s="4">
        <v>45895</v>
      </c>
      <c r="B625" s="2" t="s">
        <v>2623</v>
      </c>
      <c r="C625" s="123" t="s">
        <v>551</v>
      </c>
      <c r="D625" s="2" t="s">
        <v>104</v>
      </c>
      <c r="E625" s="2" t="s">
        <v>2619</v>
      </c>
      <c r="F625" s="3">
        <v>900</v>
      </c>
      <c r="G625" s="3" t="s">
        <v>23</v>
      </c>
      <c r="H625" s="5" t="s">
        <v>2635</v>
      </c>
      <c r="I625" s="136" t="s">
        <v>2629</v>
      </c>
      <c r="J625" s="2" t="s">
        <v>2619</v>
      </c>
      <c r="K625" s="6">
        <v>9.09</v>
      </c>
      <c r="L625" s="6">
        <f>LANÇAMENTO[[#This Row],[VALOR UNITARIO]]*LANÇAMENTO[[#This Row],[QTDADE]]</f>
        <v>8181</v>
      </c>
      <c r="M625" s="4">
        <v>45895</v>
      </c>
      <c r="N625" s="33" t="str">
        <f>TEXT(LANÇAMENTO[[#This Row],[DATA PEDIDO]],"MMM")&amp;"-"&amp;TEXT(M625,"AAAA")</f>
        <v>ago-2025</v>
      </c>
      <c r="O625" s="5" t="s">
        <v>2633</v>
      </c>
      <c r="P625" s="5" t="s">
        <v>30</v>
      </c>
      <c r="Q625" s="3" t="s">
        <v>12</v>
      </c>
      <c r="R625" s="3">
        <v>2</v>
      </c>
      <c r="S625" s="4">
        <f>IF(LANÇAMENTO[[#This Row],[DATA PEDIDO]]="","",LANÇAMENTO[[#This Row],[DATA PEDIDO]]+LANÇAMENTO[[#This Row],[PRAZO]])</f>
        <v>45897</v>
      </c>
      <c r="T625" s="8" t="str">
        <f>IF(LANÇAMENTO[[#This Row],[OBRA COM MATERIAL]]="OK","ENTREGUE",IF(LANÇAMENTO[[#This Row],[PRAZO]]="","",LANÇAMENTO[[#This Row],[PREVISÃO ENTREGA OBRA]]-$E$1))</f>
        <v>ENTREGUE</v>
      </c>
      <c r="U625" s="3" t="s">
        <v>129</v>
      </c>
      <c r="V625" s="3"/>
    </row>
    <row r="626" spans="1:22" x14ac:dyDescent="0.25">
      <c r="A626" s="4">
        <v>45895</v>
      </c>
      <c r="B626" s="2" t="s">
        <v>2623</v>
      </c>
      <c r="C626" s="123" t="s">
        <v>551</v>
      </c>
      <c r="D626" s="2" t="s">
        <v>104</v>
      </c>
      <c r="E626" s="2" t="s">
        <v>2620</v>
      </c>
      <c r="F626" s="3">
        <v>675</v>
      </c>
      <c r="G626" s="3" t="s">
        <v>23</v>
      </c>
      <c r="H626" s="5" t="s">
        <v>2635</v>
      </c>
      <c r="I626" s="136" t="s">
        <v>2629</v>
      </c>
      <c r="J626" s="2" t="s">
        <v>2620</v>
      </c>
      <c r="K626" s="6">
        <v>9.09</v>
      </c>
      <c r="L626" s="6">
        <f>LANÇAMENTO[[#This Row],[VALOR UNITARIO]]*LANÇAMENTO[[#This Row],[QTDADE]]</f>
        <v>6135.75</v>
      </c>
      <c r="M626" s="4">
        <v>45895</v>
      </c>
      <c r="N626" s="33" t="str">
        <f>TEXT(LANÇAMENTO[[#This Row],[DATA PEDIDO]],"MMM")&amp;"-"&amp;TEXT(M626,"AAAA")</f>
        <v>ago-2025</v>
      </c>
      <c r="O626" s="5" t="s">
        <v>2633</v>
      </c>
      <c r="P626" s="5" t="s">
        <v>30</v>
      </c>
      <c r="Q626" s="3" t="s">
        <v>12</v>
      </c>
      <c r="R626" s="3">
        <v>2</v>
      </c>
      <c r="S626" s="4">
        <f>IF(LANÇAMENTO[[#This Row],[DATA PEDIDO]]="","",LANÇAMENTO[[#This Row],[DATA PEDIDO]]+LANÇAMENTO[[#This Row],[PRAZO]])</f>
        <v>45897</v>
      </c>
      <c r="T626" s="8" t="str">
        <f>IF(LANÇAMENTO[[#This Row],[OBRA COM MATERIAL]]="OK","ENTREGUE",IF(LANÇAMENTO[[#This Row],[PRAZO]]="","",LANÇAMENTO[[#This Row],[PREVISÃO ENTREGA OBRA]]-$E$1))</f>
        <v>ENTREGUE</v>
      </c>
      <c r="U626" s="3" t="s">
        <v>129</v>
      </c>
      <c r="V626" s="3"/>
    </row>
    <row r="627" spans="1:22" x14ac:dyDescent="0.25">
      <c r="A627" s="4">
        <v>45895</v>
      </c>
      <c r="B627" s="2" t="s">
        <v>2623</v>
      </c>
      <c r="C627" s="123" t="s">
        <v>551</v>
      </c>
      <c r="D627" s="2" t="s">
        <v>104</v>
      </c>
      <c r="E627" s="2" t="s">
        <v>2621</v>
      </c>
      <c r="F627" s="3">
        <v>432</v>
      </c>
      <c r="G627" s="3" t="s">
        <v>23</v>
      </c>
      <c r="H627" s="5" t="s">
        <v>2635</v>
      </c>
      <c r="I627" s="136" t="s">
        <v>2629</v>
      </c>
      <c r="J627" s="2" t="s">
        <v>2621</v>
      </c>
      <c r="K627" s="6">
        <v>9.09</v>
      </c>
      <c r="L627" s="6">
        <f>LANÇAMENTO[[#This Row],[VALOR UNITARIO]]*LANÇAMENTO[[#This Row],[QTDADE]]</f>
        <v>3926.88</v>
      </c>
      <c r="M627" s="4">
        <v>45895</v>
      </c>
      <c r="N627" s="33" t="str">
        <f>TEXT(LANÇAMENTO[[#This Row],[DATA PEDIDO]],"MMM")&amp;"-"&amp;TEXT(M627,"AAAA")</f>
        <v>ago-2025</v>
      </c>
      <c r="O627" s="5" t="s">
        <v>2633</v>
      </c>
      <c r="P627" s="5" t="s">
        <v>30</v>
      </c>
      <c r="Q627" s="3" t="s">
        <v>12</v>
      </c>
      <c r="R627" s="3">
        <v>2</v>
      </c>
      <c r="S627" s="4">
        <f>IF(LANÇAMENTO[[#This Row],[DATA PEDIDO]]="","",LANÇAMENTO[[#This Row],[DATA PEDIDO]]+LANÇAMENTO[[#This Row],[PRAZO]])</f>
        <v>45897</v>
      </c>
      <c r="T627" s="8" t="str">
        <f>IF(LANÇAMENTO[[#This Row],[OBRA COM MATERIAL]]="OK","ENTREGUE",IF(LANÇAMENTO[[#This Row],[PRAZO]]="","",LANÇAMENTO[[#This Row],[PREVISÃO ENTREGA OBRA]]-$E$1))</f>
        <v>ENTREGUE</v>
      </c>
      <c r="U627" s="3" t="s">
        <v>129</v>
      </c>
      <c r="V627" s="3"/>
    </row>
    <row r="628" spans="1:22" x14ac:dyDescent="0.25">
      <c r="A628" s="4">
        <v>45895</v>
      </c>
      <c r="B628" s="2" t="s">
        <v>2623</v>
      </c>
      <c r="C628" s="123" t="s">
        <v>551</v>
      </c>
      <c r="D628" s="2" t="s">
        <v>104</v>
      </c>
      <c r="E628" s="2" t="s">
        <v>2631</v>
      </c>
      <c r="F628" s="3">
        <v>28</v>
      </c>
      <c r="G628" s="3" t="s">
        <v>65</v>
      </c>
      <c r="H628" s="5" t="s">
        <v>2627</v>
      </c>
      <c r="I628" s="136" t="s">
        <v>1210</v>
      </c>
      <c r="J628" s="2" t="s">
        <v>2631</v>
      </c>
      <c r="K628" s="6">
        <v>35</v>
      </c>
      <c r="L628" s="6">
        <f>LANÇAMENTO[[#This Row],[VALOR UNITARIO]]*LANÇAMENTO[[#This Row],[QTDADE]]</f>
        <v>980</v>
      </c>
      <c r="M628" s="4">
        <v>45895</v>
      </c>
      <c r="N628" s="33" t="str">
        <f>TEXT(LANÇAMENTO[[#This Row],[DATA PEDIDO]],"MMM")&amp;"-"&amp;TEXT(M628,"AAAA")</f>
        <v>ago-2025</v>
      </c>
      <c r="O628" s="5" t="s">
        <v>1715</v>
      </c>
      <c r="P628" s="5" t="s">
        <v>30</v>
      </c>
      <c r="Q628" s="3" t="s">
        <v>12</v>
      </c>
      <c r="R628" s="3">
        <v>1</v>
      </c>
      <c r="S628" s="4">
        <f>IF(LANÇAMENTO[[#This Row],[DATA PEDIDO]]="","",LANÇAMENTO[[#This Row],[DATA PEDIDO]]+LANÇAMENTO[[#This Row],[PRAZO]])</f>
        <v>45896</v>
      </c>
      <c r="T628" s="8" t="str">
        <f>IF(LANÇAMENTO[[#This Row],[OBRA COM MATERIAL]]="OK","ENTREGUE",IF(LANÇAMENTO[[#This Row],[PRAZO]]="","",LANÇAMENTO[[#This Row],[PREVISÃO ENTREGA OBRA]]-$E$1))</f>
        <v>ENTREGUE</v>
      </c>
      <c r="U628" s="3" t="s">
        <v>129</v>
      </c>
      <c r="V628" s="3"/>
    </row>
    <row r="629" spans="1:22" x14ac:dyDescent="0.25">
      <c r="A629" s="4">
        <v>45895</v>
      </c>
      <c r="B629" s="2" t="s">
        <v>2623</v>
      </c>
      <c r="C629" s="123" t="s">
        <v>551</v>
      </c>
      <c r="D629" s="2" t="s">
        <v>104</v>
      </c>
      <c r="E629" s="2" t="s">
        <v>2632</v>
      </c>
      <c r="F629" s="3">
        <v>6</v>
      </c>
      <c r="G629" s="3" t="s">
        <v>65</v>
      </c>
      <c r="H629" s="5" t="s">
        <v>2627</v>
      </c>
      <c r="I629" s="136" t="s">
        <v>1210</v>
      </c>
      <c r="J629" s="2" t="s">
        <v>2632</v>
      </c>
      <c r="K629" s="6">
        <v>17.5</v>
      </c>
      <c r="L629" s="6">
        <f>LANÇAMENTO[[#This Row],[VALOR UNITARIO]]*LANÇAMENTO[[#This Row],[QTDADE]]</f>
        <v>105</v>
      </c>
      <c r="M629" s="4">
        <v>45895</v>
      </c>
      <c r="N629" s="33" t="str">
        <f>TEXT(LANÇAMENTO[[#This Row],[DATA PEDIDO]],"MMM")&amp;"-"&amp;TEXT(M629,"AAAA")</f>
        <v>ago-2025</v>
      </c>
      <c r="O629" s="5" t="s">
        <v>1715</v>
      </c>
      <c r="P629" s="5" t="s">
        <v>30</v>
      </c>
      <c r="Q629" s="3" t="s">
        <v>12</v>
      </c>
      <c r="R629" s="3">
        <v>1</v>
      </c>
      <c r="S629" s="4">
        <f>IF(LANÇAMENTO[[#This Row],[DATA PEDIDO]]="","",LANÇAMENTO[[#This Row],[DATA PEDIDO]]+LANÇAMENTO[[#This Row],[PRAZO]])</f>
        <v>45896</v>
      </c>
      <c r="T629" s="8" t="str">
        <f>IF(LANÇAMENTO[[#This Row],[OBRA COM MATERIAL]]="OK","ENTREGUE",IF(LANÇAMENTO[[#This Row],[PRAZO]]="","",LANÇAMENTO[[#This Row],[PREVISÃO ENTREGA OBRA]]-$E$1))</f>
        <v>ENTREGUE</v>
      </c>
      <c r="U629" s="3" t="s">
        <v>129</v>
      </c>
      <c r="V629" s="3"/>
    </row>
    <row r="630" spans="1:22" x14ac:dyDescent="0.25">
      <c r="A630" s="4">
        <v>45895</v>
      </c>
      <c r="B630" s="2" t="s">
        <v>2623</v>
      </c>
      <c r="C630" s="123" t="s">
        <v>551</v>
      </c>
      <c r="D630" s="2" t="s">
        <v>104</v>
      </c>
      <c r="E630" s="2" t="s">
        <v>2326</v>
      </c>
      <c r="F630" s="3">
        <v>1</v>
      </c>
      <c r="G630" s="3" t="s">
        <v>65</v>
      </c>
      <c r="H630" s="5" t="s">
        <v>2627</v>
      </c>
      <c r="I630" s="136" t="s">
        <v>1210</v>
      </c>
      <c r="J630" s="2" t="s">
        <v>2326</v>
      </c>
      <c r="K630" s="6">
        <v>35.262500000000003</v>
      </c>
      <c r="L630" s="6">
        <f>LANÇAMENTO[[#This Row],[VALOR UNITARIO]]*LANÇAMENTO[[#This Row],[QTDADE]]</f>
        <v>35.262500000000003</v>
      </c>
      <c r="M630" s="4">
        <v>45895</v>
      </c>
      <c r="N630" s="33" t="str">
        <f>TEXT(LANÇAMENTO[[#This Row],[DATA PEDIDO]],"MMM")&amp;"-"&amp;TEXT(M630,"AAAA")</f>
        <v>ago-2025</v>
      </c>
      <c r="O630" s="5" t="s">
        <v>1715</v>
      </c>
      <c r="P630" s="5" t="s">
        <v>30</v>
      </c>
      <c r="Q630" s="3" t="s">
        <v>12</v>
      </c>
      <c r="R630" s="3">
        <v>1</v>
      </c>
      <c r="S630" s="4">
        <f>IF(LANÇAMENTO[[#This Row],[DATA PEDIDO]]="","",LANÇAMENTO[[#This Row],[DATA PEDIDO]]+LANÇAMENTO[[#This Row],[PRAZO]])</f>
        <v>45896</v>
      </c>
      <c r="T630" s="8" t="str">
        <f>IF(LANÇAMENTO[[#This Row],[OBRA COM MATERIAL]]="OK","ENTREGUE",IF(LANÇAMENTO[[#This Row],[PRAZO]]="","",LANÇAMENTO[[#This Row],[PREVISÃO ENTREGA OBRA]]-$E$1))</f>
        <v>ENTREGUE</v>
      </c>
      <c r="U630" s="3" t="s">
        <v>129</v>
      </c>
      <c r="V630" s="3"/>
    </row>
    <row r="631" spans="1:22" x14ac:dyDescent="0.25">
      <c r="A631" s="4">
        <v>45895</v>
      </c>
      <c r="B631" s="2" t="s">
        <v>1729</v>
      </c>
      <c r="C631" s="123" t="s">
        <v>551</v>
      </c>
      <c r="D631" s="2" t="s">
        <v>104</v>
      </c>
      <c r="E631" s="2" t="s">
        <v>2025</v>
      </c>
      <c r="F631" s="3">
        <v>15</v>
      </c>
      <c r="G631" s="3" t="s">
        <v>141</v>
      </c>
      <c r="H631" s="5" t="s">
        <v>2636</v>
      </c>
      <c r="I631" s="136" t="s">
        <v>467</v>
      </c>
      <c r="J631" s="2" t="s">
        <v>2025</v>
      </c>
      <c r="K631" s="6">
        <v>105</v>
      </c>
      <c r="L631" s="6">
        <f>LANÇAMENTO[[#This Row],[VALOR UNITARIO]]*LANÇAMENTO[[#This Row],[QTDADE]]</f>
        <v>1575</v>
      </c>
      <c r="M631" s="4">
        <v>45895</v>
      </c>
      <c r="N631" s="33" t="str">
        <f>TEXT(LANÇAMENTO[[#This Row],[DATA PEDIDO]],"MMM")&amp;"-"&amp;TEXT(M631,"AAAA")</f>
        <v>ago-2025</v>
      </c>
      <c r="O631" s="5" t="s">
        <v>2029</v>
      </c>
      <c r="P631" s="5" t="s">
        <v>30</v>
      </c>
      <c r="Q631" s="3" t="s">
        <v>12</v>
      </c>
      <c r="R631" s="3">
        <v>2</v>
      </c>
      <c r="S631" s="4">
        <f>IF(LANÇAMENTO[[#This Row],[DATA PEDIDO]]="","",LANÇAMENTO[[#This Row],[DATA PEDIDO]]+LANÇAMENTO[[#This Row],[PRAZO]])</f>
        <v>45897</v>
      </c>
      <c r="T631" s="8" t="str">
        <f>IF(LANÇAMENTO[[#This Row],[OBRA COM MATERIAL]]="OK","ENTREGUE",IF(LANÇAMENTO[[#This Row],[PRAZO]]="","",LANÇAMENTO[[#This Row],[PREVISÃO ENTREGA OBRA]]-$E$1))</f>
        <v>ENTREGUE</v>
      </c>
      <c r="U631" s="3" t="s">
        <v>129</v>
      </c>
      <c r="V631" s="3"/>
    </row>
    <row r="632" spans="1:22" x14ac:dyDescent="0.25">
      <c r="A632" s="4">
        <v>45895</v>
      </c>
      <c r="B632" s="2" t="s">
        <v>1729</v>
      </c>
      <c r="C632" s="123" t="s">
        <v>551</v>
      </c>
      <c r="D632" s="2" t="s">
        <v>104</v>
      </c>
      <c r="E632" s="2" t="s">
        <v>2634</v>
      </c>
      <c r="F632" s="3">
        <v>24</v>
      </c>
      <c r="G632" s="3" t="s">
        <v>141</v>
      </c>
      <c r="H632" s="5" t="s">
        <v>2636</v>
      </c>
      <c r="I632" s="136" t="s">
        <v>467</v>
      </c>
      <c r="J632" s="2" t="s">
        <v>2634</v>
      </c>
      <c r="K632" s="6">
        <v>66</v>
      </c>
      <c r="L632" s="6">
        <f>LANÇAMENTO[[#This Row],[VALOR UNITARIO]]*LANÇAMENTO[[#This Row],[QTDADE]]</f>
        <v>1584</v>
      </c>
      <c r="M632" s="4">
        <v>45895</v>
      </c>
      <c r="N632" s="33" t="str">
        <f>TEXT(LANÇAMENTO[[#This Row],[DATA PEDIDO]],"MMM")&amp;"-"&amp;TEXT(M632,"AAAA")</f>
        <v>ago-2025</v>
      </c>
      <c r="O632" s="5" t="s">
        <v>2029</v>
      </c>
      <c r="P632" s="5" t="s">
        <v>30</v>
      </c>
      <c r="Q632" s="3" t="s">
        <v>12</v>
      </c>
      <c r="R632" s="3">
        <v>2</v>
      </c>
      <c r="S632" s="4">
        <f>IF(LANÇAMENTO[[#This Row],[DATA PEDIDO]]="","",LANÇAMENTO[[#This Row],[DATA PEDIDO]]+LANÇAMENTO[[#This Row],[PRAZO]])</f>
        <v>45897</v>
      </c>
      <c r="T632" s="8" t="str">
        <f>IF(LANÇAMENTO[[#This Row],[OBRA COM MATERIAL]]="OK","ENTREGUE",IF(LANÇAMENTO[[#This Row],[PRAZO]]="","",LANÇAMENTO[[#This Row],[PREVISÃO ENTREGA OBRA]]-$E$1))</f>
        <v>ENTREGUE</v>
      </c>
      <c r="U632" s="3" t="s">
        <v>129</v>
      </c>
      <c r="V632" s="3"/>
    </row>
    <row r="633" spans="1:22" x14ac:dyDescent="0.25">
      <c r="A633" s="4">
        <v>45895</v>
      </c>
      <c r="B633" s="2" t="s">
        <v>1729</v>
      </c>
      <c r="C633" s="123" t="s">
        <v>551</v>
      </c>
      <c r="D633" s="2" t="s">
        <v>104</v>
      </c>
      <c r="E633" s="2" t="s">
        <v>1968</v>
      </c>
      <c r="F633" s="3">
        <v>5</v>
      </c>
      <c r="G633" s="3" t="s">
        <v>23</v>
      </c>
      <c r="H633" s="5" t="s">
        <v>2636</v>
      </c>
      <c r="I633" s="136" t="s">
        <v>467</v>
      </c>
      <c r="J633" s="2" t="s">
        <v>1968</v>
      </c>
      <c r="K633" s="6">
        <v>18.75</v>
      </c>
      <c r="L633" s="6">
        <f>LANÇAMENTO[[#This Row],[VALOR UNITARIO]]*LANÇAMENTO[[#This Row],[QTDADE]]</f>
        <v>93.75</v>
      </c>
      <c r="M633" s="4">
        <v>45895</v>
      </c>
      <c r="N633" s="33" t="str">
        <f>TEXT(LANÇAMENTO[[#This Row],[DATA PEDIDO]],"MMM")&amp;"-"&amp;TEXT(M633,"AAAA")</f>
        <v>ago-2025</v>
      </c>
      <c r="O633" s="5" t="s">
        <v>2029</v>
      </c>
      <c r="P633" s="5" t="s">
        <v>30</v>
      </c>
      <c r="Q633" s="3" t="s">
        <v>12</v>
      </c>
      <c r="R633" s="3">
        <v>2</v>
      </c>
      <c r="S633" s="4">
        <f>IF(LANÇAMENTO[[#This Row],[DATA PEDIDO]]="","",LANÇAMENTO[[#This Row],[DATA PEDIDO]]+LANÇAMENTO[[#This Row],[PRAZO]])</f>
        <v>45897</v>
      </c>
      <c r="T633" s="8" t="str">
        <f>IF(LANÇAMENTO[[#This Row],[OBRA COM MATERIAL]]="OK","ENTREGUE",IF(LANÇAMENTO[[#This Row],[PRAZO]]="","",LANÇAMENTO[[#This Row],[PREVISÃO ENTREGA OBRA]]-$E$1))</f>
        <v>ENTREGUE</v>
      </c>
      <c r="U633" s="3" t="s">
        <v>129</v>
      </c>
      <c r="V633" s="3"/>
    </row>
    <row r="634" spans="1:22" x14ac:dyDescent="0.25">
      <c r="A634" s="4">
        <v>45895</v>
      </c>
      <c r="B634" s="2" t="s">
        <v>1729</v>
      </c>
      <c r="C634" s="123" t="s">
        <v>551</v>
      </c>
      <c r="D634" s="2" t="s">
        <v>104</v>
      </c>
      <c r="E634" s="2" t="s">
        <v>2637</v>
      </c>
      <c r="F634" s="3">
        <v>1</v>
      </c>
      <c r="G634" s="3" t="s">
        <v>65</v>
      </c>
      <c r="H634" s="5" t="s">
        <v>2636</v>
      </c>
      <c r="I634" s="136" t="s">
        <v>467</v>
      </c>
      <c r="J634" s="2" t="s">
        <v>2637</v>
      </c>
      <c r="K634" s="6">
        <v>300</v>
      </c>
      <c r="L634" s="6">
        <f>LANÇAMENTO[[#This Row],[VALOR UNITARIO]]*LANÇAMENTO[[#This Row],[QTDADE]]</f>
        <v>300</v>
      </c>
      <c r="M634" s="4">
        <v>45895</v>
      </c>
      <c r="N634" s="33" t="str">
        <f>TEXT(LANÇAMENTO[[#This Row],[DATA PEDIDO]],"MMM")&amp;"-"&amp;TEXT(M634,"AAAA")</f>
        <v>ago-2025</v>
      </c>
      <c r="O634" s="5" t="s">
        <v>2029</v>
      </c>
      <c r="P634" s="5" t="s">
        <v>30</v>
      </c>
      <c r="Q634" s="3" t="s">
        <v>12</v>
      </c>
      <c r="R634" s="3">
        <v>2</v>
      </c>
      <c r="S634" s="4">
        <f>IF(LANÇAMENTO[[#This Row],[DATA PEDIDO]]="","",LANÇAMENTO[[#This Row],[DATA PEDIDO]]+LANÇAMENTO[[#This Row],[PRAZO]])</f>
        <v>45897</v>
      </c>
      <c r="T634" s="8" t="str">
        <f>IF(LANÇAMENTO[[#This Row],[OBRA COM MATERIAL]]="OK","ENTREGUE",IF(LANÇAMENTO[[#This Row],[PRAZO]]="","",LANÇAMENTO[[#This Row],[PREVISÃO ENTREGA OBRA]]-$E$1))</f>
        <v>ENTREGUE</v>
      </c>
      <c r="U634" s="3" t="s">
        <v>129</v>
      </c>
      <c r="V634" s="3"/>
    </row>
    <row r="635" spans="1:22" x14ac:dyDescent="0.25">
      <c r="A635" s="4">
        <v>45895</v>
      </c>
      <c r="B635" s="2" t="s">
        <v>1729</v>
      </c>
      <c r="C635" s="123" t="s">
        <v>551</v>
      </c>
      <c r="D635" s="2" t="s">
        <v>104</v>
      </c>
      <c r="E635" s="2" t="s">
        <v>2326</v>
      </c>
      <c r="F635" s="3">
        <v>1</v>
      </c>
      <c r="G635" s="3" t="s">
        <v>65</v>
      </c>
      <c r="H635" s="5" t="s">
        <v>2636</v>
      </c>
      <c r="I635" s="136" t="s">
        <v>467</v>
      </c>
      <c r="J635" s="2" t="s">
        <v>2326</v>
      </c>
      <c r="K635" s="6">
        <v>102.57</v>
      </c>
      <c r="L635" s="6">
        <f>LANÇAMENTO[[#This Row],[VALOR UNITARIO]]*LANÇAMENTO[[#This Row],[QTDADE]]</f>
        <v>102.57</v>
      </c>
      <c r="M635" s="4">
        <v>45895</v>
      </c>
      <c r="N635" s="33" t="str">
        <f>TEXT(LANÇAMENTO[[#This Row],[DATA PEDIDO]],"MMM")&amp;"-"&amp;TEXT(M635,"AAAA")</f>
        <v>ago-2025</v>
      </c>
      <c r="O635" s="5" t="s">
        <v>2029</v>
      </c>
      <c r="P635" s="5" t="s">
        <v>30</v>
      </c>
      <c r="Q635" s="3" t="s">
        <v>12</v>
      </c>
      <c r="R635" s="3">
        <v>2</v>
      </c>
      <c r="S635" s="4">
        <f>IF(LANÇAMENTO[[#This Row],[DATA PEDIDO]]="","",LANÇAMENTO[[#This Row],[DATA PEDIDO]]+LANÇAMENTO[[#This Row],[PRAZO]])</f>
        <v>45897</v>
      </c>
      <c r="T635" s="8" t="str">
        <f>IF(LANÇAMENTO[[#This Row],[OBRA COM MATERIAL]]="OK","ENTREGUE",IF(LANÇAMENTO[[#This Row],[PRAZO]]="","",LANÇAMENTO[[#This Row],[PREVISÃO ENTREGA OBRA]]-$E$1))</f>
        <v>ENTREGUE</v>
      </c>
      <c r="U635" s="3" t="s">
        <v>129</v>
      </c>
      <c r="V635" s="3"/>
    </row>
    <row r="636" spans="1:22" x14ac:dyDescent="0.25">
      <c r="A636" s="4">
        <v>45896</v>
      </c>
      <c r="B636" s="2" t="s">
        <v>1684</v>
      </c>
      <c r="C636" s="123" t="s">
        <v>1234</v>
      </c>
      <c r="D636" s="2" t="s">
        <v>27</v>
      </c>
      <c r="E636" s="2" t="s">
        <v>2638</v>
      </c>
      <c r="F636" s="3">
        <v>6</v>
      </c>
      <c r="G636" s="3" t="s">
        <v>65</v>
      </c>
      <c r="H636" s="5" t="s">
        <v>2639</v>
      </c>
      <c r="I636" s="136" t="s">
        <v>1001</v>
      </c>
      <c r="J636" s="2" t="s">
        <v>2638</v>
      </c>
      <c r="K636" s="6">
        <v>17.5</v>
      </c>
      <c r="L636" s="6">
        <f>LANÇAMENTO[[#This Row],[VALOR UNITARIO]]*LANÇAMENTO[[#This Row],[QTDADE]]</f>
        <v>105</v>
      </c>
      <c r="M636" s="4">
        <v>45896</v>
      </c>
      <c r="N636" s="33" t="str">
        <f>TEXT(LANÇAMENTO[[#This Row],[DATA PEDIDO]],"MMM")&amp;"-"&amp;TEXT(M636,"AAAA")</f>
        <v>ago-2025</v>
      </c>
      <c r="O636" s="5" t="s">
        <v>1778</v>
      </c>
      <c r="P636" s="5" t="s">
        <v>30</v>
      </c>
      <c r="Q636" s="3" t="s">
        <v>12</v>
      </c>
      <c r="R636" s="3">
        <v>0</v>
      </c>
      <c r="S636" s="4">
        <f>IF(LANÇAMENTO[[#This Row],[DATA PEDIDO]]="","",LANÇAMENTO[[#This Row],[DATA PEDIDO]]+LANÇAMENTO[[#This Row],[PRAZO]])</f>
        <v>45896</v>
      </c>
      <c r="T636" s="8" t="str">
        <f>IF(LANÇAMENTO[[#This Row],[OBRA COM MATERIAL]]="OK","ENTREGUE",IF(LANÇAMENTO[[#This Row],[PRAZO]]="","",LANÇAMENTO[[#This Row],[PREVISÃO ENTREGA OBRA]]-$E$1))</f>
        <v>ENTREGUE</v>
      </c>
      <c r="U636" s="3" t="s">
        <v>129</v>
      </c>
      <c r="V636" s="3"/>
    </row>
    <row r="637" spans="1:22" x14ac:dyDescent="0.25">
      <c r="A637" s="4">
        <v>45896</v>
      </c>
      <c r="B637" s="2" t="s">
        <v>1684</v>
      </c>
      <c r="C637" s="123" t="s">
        <v>1234</v>
      </c>
      <c r="D637" s="2" t="s">
        <v>27</v>
      </c>
      <c r="E637" s="2" t="s">
        <v>2266</v>
      </c>
      <c r="F637" s="3">
        <v>1</v>
      </c>
      <c r="G637" s="3" t="s">
        <v>65</v>
      </c>
      <c r="H637" s="5" t="s">
        <v>2640</v>
      </c>
      <c r="I637" s="136" t="s">
        <v>1001</v>
      </c>
      <c r="J637" s="2" t="s">
        <v>2266</v>
      </c>
      <c r="K637" s="6">
        <v>198</v>
      </c>
      <c r="L637" s="6">
        <f>LANÇAMENTO[[#This Row],[VALOR UNITARIO]]*LANÇAMENTO[[#This Row],[QTDADE]]</f>
        <v>198</v>
      </c>
      <c r="M637" s="4">
        <v>45896</v>
      </c>
      <c r="N637" s="33" t="str">
        <f>TEXT(LANÇAMENTO[[#This Row],[DATA PEDIDO]],"MMM")&amp;"-"&amp;TEXT(M637,"AAAA")</f>
        <v>ago-2025</v>
      </c>
      <c r="O637" s="5" t="s">
        <v>1778</v>
      </c>
      <c r="P637" s="5" t="s">
        <v>30</v>
      </c>
      <c r="Q637" s="3" t="s">
        <v>12</v>
      </c>
      <c r="R637" s="3">
        <v>0</v>
      </c>
      <c r="S637" s="4">
        <f>IF(LANÇAMENTO[[#This Row],[DATA PEDIDO]]="","",LANÇAMENTO[[#This Row],[DATA PEDIDO]]+LANÇAMENTO[[#This Row],[PRAZO]])</f>
        <v>45896</v>
      </c>
      <c r="T637" s="8" t="str">
        <f>IF(LANÇAMENTO[[#This Row],[OBRA COM MATERIAL]]="OK","ENTREGUE",IF(LANÇAMENTO[[#This Row],[PRAZO]]="","",LANÇAMENTO[[#This Row],[PREVISÃO ENTREGA OBRA]]-$E$1))</f>
        <v>ENTREGUE</v>
      </c>
      <c r="U637" s="3" t="s">
        <v>129</v>
      </c>
      <c r="V637" s="3"/>
    </row>
    <row r="638" spans="1:22" x14ac:dyDescent="0.25">
      <c r="A638" s="4">
        <v>45896</v>
      </c>
      <c r="B638" s="2" t="s">
        <v>1828</v>
      </c>
      <c r="C638" s="123" t="s">
        <v>1234</v>
      </c>
      <c r="D638" s="2" t="s">
        <v>27</v>
      </c>
      <c r="E638" s="2" t="s">
        <v>2641</v>
      </c>
      <c r="F638" s="3">
        <v>4</v>
      </c>
      <c r="G638" s="3" t="s">
        <v>65</v>
      </c>
      <c r="H638" s="5" t="s">
        <v>2643</v>
      </c>
      <c r="I638" s="136" t="s">
        <v>1001</v>
      </c>
      <c r="J638" s="2" t="s">
        <v>2641</v>
      </c>
      <c r="K638" s="6">
        <v>21</v>
      </c>
      <c r="L638" s="6">
        <f>LANÇAMENTO[[#This Row],[VALOR UNITARIO]]*LANÇAMENTO[[#This Row],[QTDADE]]</f>
        <v>84</v>
      </c>
      <c r="M638" s="4">
        <v>45896</v>
      </c>
      <c r="N638" s="33" t="str">
        <f>TEXT(LANÇAMENTO[[#This Row],[DATA PEDIDO]],"MMM")&amp;"-"&amp;TEXT(M638,"AAAA")</f>
        <v>ago-2025</v>
      </c>
      <c r="O638" s="5" t="s">
        <v>1692</v>
      </c>
      <c r="P638" s="5" t="s">
        <v>30</v>
      </c>
      <c r="Q638" s="3" t="s">
        <v>12</v>
      </c>
      <c r="R638" s="3">
        <v>0</v>
      </c>
      <c r="S638" s="4">
        <f>IF(LANÇAMENTO[[#This Row],[DATA PEDIDO]]="","",LANÇAMENTO[[#This Row],[DATA PEDIDO]]+LANÇAMENTO[[#This Row],[PRAZO]])</f>
        <v>45896</v>
      </c>
      <c r="T638" s="8" t="str">
        <f>IF(LANÇAMENTO[[#This Row],[OBRA COM MATERIAL]]="OK","ENTREGUE",IF(LANÇAMENTO[[#This Row],[PRAZO]]="","",LANÇAMENTO[[#This Row],[PREVISÃO ENTREGA OBRA]]-$E$1))</f>
        <v>ENTREGUE</v>
      </c>
      <c r="U638" s="3" t="s">
        <v>129</v>
      </c>
      <c r="V638" s="3"/>
    </row>
    <row r="639" spans="1:22" x14ac:dyDescent="0.25">
      <c r="A639" s="4">
        <v>45896</v>
      </c>
      <c r="B639" s="2" t="s">
        <v>1828</v>
      </c>
      <c r="C639" s="123" t="s">
        <v>1234</v>
      </c>
      <c r="D639" s="2" t="s">
        <v>27</v>
      </c>
      <c r="E639" s="2" t="s">
        <v>2642</v>
      </c>
      <c r="F639" s="3">
        <v>4</v>
      </c>
      <c r="G639" s="3" t="s">
        <v>65</v>
      </c>
      <c r="H639" s="5" t="s">
        <v>2643</v>
      </c>
      <c r="I639" s="136" t="s">
        <v>1001</v>
      </c>
      <c r="J639" s="2" t="s">
        <v>2642</v>
      </c>
      <c r="K639" s="6">
        <v>17.5</v>
      </c>
      <c r="L639" s="6">
        <f>LANÇAMENTO[[#This Row],[VALOR UNITARIO]]*LANÇAMENTO[[#This Row],[QTDADE]]</f>
        <v>70</v>
      </c>
      <c r="M639" s="4">
        <v>45896</v>
      </c>
      <c r="N639" s="33" t="str">
        <f>TEXT(LANÇAMENTO[[#This Row],[DATA PEDIDO]],"MMM")&amp;"-"&amp;TEXT(M639,"AAAA")</f>
        <v>ago-2025</v>
      </c>
      <c r="O639" s="5" t="s">
        <v>1692</v>
      </c>
      <c r="P639" s="5" t="s">
        <v>30</v>
      </c>
      <c r="Q639" s="3" t="s">
        <v>12</v>
      </c>
      <c r="R639" s="3">
        <v>0</v>
      </c>
      <c r="S639" s="4">
        <f>IF(LANÇAMENTO[[#This Row],[DATA PEDIDO]]="","",LANÇAMENTO[[#This Row],[DATA PEDIDO]]+LANÇAMENTO[[#This Row],[PRAZO]])</f>
        <v>45896</v>
      </c>
      <c r="T639" s="8" t="str">
        <f>IF(LANÇAMENTO[[#This Row],[OBRA COM MATERIAL]]="OK","ENTREGUE",IF(LANÇAMENTO[[#This Row],[PRAZO]]="","",LANÇAMENTO[[#This Row],[PREVISÃO ENTREGA OBRA]]-$E$1))</f>
        <v>ENTREGUE</v>
      </c>
      <c r="U639" s="3" t="s">
        <v>129</v>
      </c>
      <c r="V639" s="3"/>
    </row>
    <row r="640" spans="1:22" x14ac:dyDescent="0.25">
      <c r="A640" s="4">
        <v>45896</v>
      </c>
      <c r="B640" s="2" t="s">
        <v>1902</v>
      </c>
      <c r="C640" s="123" t="s">
        <v>1234</v>
      </c>
      <c r="D640" s="2" t="s">
        <v>104</v>
      </c>
      <c r="E640" s="2" t="s">
        <v>2650</v>
      </c>
      <c r="F640" s="3">
        <v>1</v>
      </c>
      <c r="G640" s="3" t="s">
        <v>65</v>
      </c>
      <c r="H640" s="5" t="s">
        <v>2651</v>
      </c>
      <c r="I640" s="136" t="s">
        <v>2649</v>
      </c>
      <c r="J640" s="2" t="s">
        <v>2650</v>
      </c>
      <c r="K640" s="6">
        <v>6500</v>
      </c>
      <c r="L640" s="6">
        <f>LANÇAMENTO[[#This Row],[VALOR UNITARIO]]*LANÇAMENTO[[#This Row],[QTDADE]]</f>
        <v>6500</v>
      </c>
      <c r="M640" s="4">
        <v>45896</v>
      </c>
      <c r="N640" s="33" t="str">
        <f>TEXT(LANÇAMENTO[[#This Row],[DATA PEDIDO]],"MMM")&amp;"-"&amp;TEXT(M640,"AAAA")</f>
        <v>ago-2025</v>
      </c>
      <c r="O640" s="5" t="s">
        <v>1778</v>
      </c>
      <c r="P640" s="5" t="s">
        <v>215</v>
      </c>
      <c r="Q640" s="3" t="s">
        <v>12</v>
      </c>
      <c r="R640" s="3">
        <v>0</v>
      </c>
      <c r="S640" s="4">
        <f>IF(LANÇAMENTO[[#This Row],[DATA PEDIDO]]="","",LANÇAMENTO[[#This Row],[DATA PEDIDO]]+LANÇAMENTO[[#This Row],[PRAZO]])</f>
        <v>45896</v>
      </c>
      <c r="T640" s="8" t="str">
        <f>IF(LANÇAMENTO[[#This Row],[OBRA COM MATERIAL]]="OK","ENTREGUE",IF(LANÇAMENTO[[#This Row],[PRAZO]]="","",LANÇAMENTO[[#This Row],[PREVISÃO ENTREGA OBRA]]-$E$1))</f>
        <v>ENTREGUE</v>
      </c>
      <c r="U640" s="3" t="s">
        <v>129</v>
      </c>
      <c r="V640" s="3"/>
    </row>
    <row r="641" spans="1:22" x14ac:dyDescent="0.25">
      <c r="A641" s="4">
        <v>45896</v>
      </c>
      <c r="B641" s="2" t="s">
        <v>1946</v>
      </c>
      <c r="C641" s="123" t="s">
        <v>1234</v>
      </c>
      <c r="D641" s="2" t="s">
        <v>104</v>
      </c>
      <c r="E641" s="2" t="s">
        <v>1815</v>
      </c>
      <c r="F641" s="3">
        <v>3</v>
      </c>
      <c r="G641" s="3" t="s">
        <v>140</v>
      </c>
      <c r="H641" s="5" t="s">
        <v>2644</v>
      </c>
      <c r="I641" s="136" t="s">
        <v>1377</v>
      </c>
      <c r="J641" s="2" t="s">
        <v>1815</v>
      </c>
      <c r="K641" s="6">
        <v>259.89999999999998</v>
      </c>
      <c r="L641" s="6">
        <f>LANÇAMENTO[[#This Row],[VALOR UNITARIO]]*LANÇAMENTO[[#This Row],[QTDADE]]</f>
        <v>779.69999999999993</v>
      </c>
      <c r="M641" s="4">
        <v>45896</v>
      </c>
      <c r="N641" s="33" t="str">
        <f>TEXT(LANÇAMENTO[[#This Row],[DATA PEDIDO]],"MMM")&amp;"-"&amp;TEXT(M641,"AAAA")</f>
        <v>ago-2025</v>
      </c>
      <c r="O641" s="5" t="s">
        <v>1715</v>
      </c>
      <c r="P641" s="5" t="s">
        <v>30</v>
      </c>
      <c r="Q641" s="3" t="s">
        <v>12</v>
      </c>
      <c r="R641" s="3">
        <v>1</v>
      </c>
      <c r="S641" s="4">
        <f>IF(LANÇAMENTO[[#This Row],[DATA PEDIDO]]="","",LANÇAMENTO[[#This Row],[DATA PEDIDO]]+LANÇAMENTO[[#This Row],[PRAZO]])</f>
        <v>45897</v>
      </c>
      <c r="T641" s="8" t="str">
        <f>IF(LANÇAMENTO[[#This Row],[OBRA COM MATERIAL]]="OK","ENTREGUE",IF(LANÇAMENTO[[#This Row],[PRAZO]]="","",LANÇAMENTO[[#This Row],[PREVISÃO ENTREGA OBRA]]-$E$1))</f>
        <v>ENTREGUE</v>
      </c>
      <c r="U641" s="3" t="s">
        <v>129</v>
      </c>
      <c r="V641" s="3"/>
    </row>
    <row r="642" spans="1:22" x14ac:dyDescent="0.25">
      <c r="A642" s="4">
        <v>45896</v>
      </c>
      <c r="B642" s="2" t="s">
        <v>1747</v>
      </c>
      <c r="C642" s="123" t="s">
        <v>1234</v>
      </c>
      <c r="D642" s="2" t="s">
        <v>104</v>
      </c>
      <c r="E642" s="2" t="s">
        <v>2268</v>
      </c>
      <c r="F642" s="3">
        <v>16</v>
      </c>
      <c r="G642" s="3" t="s">
        <v>65</v>
      </c>
      <c r="H642" s="5" t="s">
        <v>2647</v>
      </c>
      <c r="I642" s="136" t="s">
        <v>1001</v>
      </c>
      <c r="J642" s="2" t="s">
        <v>2268</v>
      </c>
      <c r="K642" s="6">
        <v>10.5</v>
      </c>
      <c r="L642" s="6">
        <f>LANÇAMENTO[[#This Row],[VALOR UNITARIO]]*LANÇAMENTO[[#This Row],[QTDADE]]</f>
        <v>168</v>
      </c>
      <c r="M642" s="4">
        <v>45896</v>
      </c>
      <c r="N642" s="33" t="str">
        <f>TEXT(LANÇAMENTO[[#This Row],[DATA PEDIDO]],"MMM")&amp;"-"&amp;TEXT(M642,"AAAA")</f>
        <v>ago-2025</v>
      </c>
      <c r="O642" s="5" t="s">
        <v>1692</v>
      </c>
      <c r="P642" s="5" t="s">
        <v>30</v>
      </c>
      <c r="Q642" s="3" t="s">
        <v>12</v>
      </c>
      <c r="R642" s="3">
        <v>0</v>
      </c>
      <c r="S642" s="4">
        <f>IF(LANÇAMENTO[[#This Row],[DATA PEDIDO]]="","",LANÇAMENTO[[#This Row],[DATA PEDIDO]]+LANÇAMENTO[[#This Row],[PRAZO]])</f>
        <v>45896</v>
      </c>
      <c r="T642" s="8" t="str">
        <f>IF(LANÇAMENTO[[#This Row],[OBRA COM MATERIAL]]="OK","ENTREGUE",IF(LANÇAMENTO[[#This Row],[PRAZO]]="","",LANÇAMENTO[[#This Row],[PREVISÃO ENTREGA OBRA]]-$E$1))</f>
        <v>ENTREGUE</v>
      </c>
      <c r="U642" s="3" t="s">
        <v>129</v>
      </c>
      <c r="V642" s="3"/>
    </row>
    <row r="643" spans="1:22" x14ac:dyDescent="0.25">
      <c r="A643" s="4">
        <v>45896</v>
      </c>
      <c r="B643" s="2" t="s">
        <v>1747</v>
      </c>
      <c r="C643" s="123" t="s">
        <v>1234</v>
      </c>
      <c r="D643" s="2" t="s">
        <v>104</v>
      </c>
      <c r="E643" s="2" t="s">
        <v>2645</v>
      </c>
      <c r="F643" s="3">
        <v>8</v>
      </c>
      <c r="G643" s="3" t="s">
        <v>65</v>
      </c>
      <c r="H643" s="5" t="s">
        <v>2647</v>
      </c>
      <c r="I643" s="136" t="s">
        <v>1001</v>
      </c>
      <c r="J643" s="2" t="s">
        <v>2645</v>
      </c>
      <c r="K643" s="6">
        <v>21</v>
      </c>
      <c r="L643" s="6">
        <f>LANÇAMENTO[[#This Row],[VALOR UNITARIO]]*LANÇAMENTO[[#This Row],[QTDADE]]</f>
        <v>168</v>
      </c>
      <c r="M643" s="4">
        <v>45896</v>
      </c>
      <c r="N643" s="33" t="str">
        <f>TEXT(LANÇAMENTO[[#This Row],[DATA PEDIDO]],"MMM")&amp;"-"&amp;TEXT(M643,"AAAA")</f>
        <v>ago-2025</v>
      </c>
      <c r="O643" s="5" t="s">
        <v>1692</v>
      </c>
      <c r="P643" s="5" t="s">
        <v>30</v>
      </c>
      <c r="Q643" s="3" t="s">
        <v>12</v>
      </c>
      <c r="R643" s="3">
        <v>0</v>
      </c>
      <c r="S643" s="4">
        <f>IF(LANÇAMENTO[[#This Row],[DATA PEDIDO]]="","",LANÇAMENTO[[#This Row],[DATA PEDIDO]]+LANÇAMENTO[[#This Row],[PRAZO]])</f>
        <v>45896</v>
      </c>
      <c r="T643" s="8" t="str">
        <f>IF(LANÇAMENTO[[#This Row],[OBRA COM MATERIAL]]="OK","ENTREGUE",IF(LANÇAMENTO[[#This Row],[PRAZO]]="","",LANÇAMENTO[[#This Row],[PREVISÃO ENTREGA OBRA]]-$E$1))</f>
        <v>ENTREGUE</v>
      </c>
      <c r="U643" s="3" t="s">
        <v>129</v>
      </c>
      <c r="V643" s="3"/>
    </row>
    <row r="644" spans="1:22" x14ac:dyDescent="0.25">
      <c r="A644" s="4">
        <v>45896</v>
      </c>
      <c r="B644" s="2" t="s">
        <v>1747</v>
      </c>
      <c r="C644" s="123" t="s">
        <v>1234</v>
      </c>
      <c r="D644" s="2" t="s">
        <v>104</v>
      </c>
      <c r="E644" s="2" t="s">
        <v>2646</v>
      </c>
      <c r="F644" s="3">
        <v>2</v>
      </c>
      <c r="G644" s="3" t="s">
        <v>65</v>
      </c>
      <c r="H644" s="5" t="s">
        <v>2647</v>
      </c>
      <c r="I644" s="136" t="s">
        <v>1001</v>
      </c>
      <c r="J644" s="2" t="s">
        <v>2646</v>
      </c>
      <c r="K644" s="6">
        <v>0</v>
      </c>
      <c r="L644" s="6">
        <f>LANÇAMENTO[[#This Row],[VALOR UNITARIO]]*LANÇAMENTO[[#This Row],[QTDADE]]</f>
        <v>0</v>
      </c>
      <c r="M644" s="4">
        <v>45896</v>
      </c>
      <c r="N644" s="33" t="str">
        <f>TEXT(LANÇAMENTO[[#This Row],[DATA PEDIDO]],"MMM")&amp;"-"&amp;TEXT(M644,"AAAA")</f>
        <v>ago-2025</v>
      </c>
      <c r="O644" s="5" t="s">
        <v>1692</v>
      </c>
      <c r="P644" s="5" t="s">
        <v>30</v>
      </c>
      <c r="Q644" s="3" t="s">
        <v>12</v>
      </c>
      <c r="R644" s="3">
        <v>0</v>
      </c>
      <c r="S644" s="4">
        <f>IF(LANÇAMENTO[[#This Row],[DATA PEDIDO]]="","",LANÇAMENTO[[#This Row],[DATA PEDIDO]]+LANÇAMENTO[[#This Row],[PRAZO]])</f>
        <v>45896</v>
      </c>
      <c r="T644" s="8" t="str">
        <f>IF(LANÇAMENTO[[#This Row],[OBRA COM MATERIAL]]="OK","ENTREGUE",IF(LANÇAMENTO[[#This Row],[PRAZO]]="","",LANÇAMENTO[[#This Row],[PREVISÃO ENTREGA OBRA]]-$E$1))</f>
        <v>ENTREGUE</v>
      </c>
      <c r="U644" s="3" t="s">
        <v>129</v>
      </c>
      <c r="V644" s="3"/>
    </row>
    <row r="645" spans="1:22" x14ac:dyDescent="0.25">
      <c r="A645" s="4">
        <v>45896</v>
      </c>
      <c r="B645" s="2" t="s">
        <v>1772</v>
      </c>
      <c r="C645" s="123" t="s">
        <v>1234</v>
      </c>
      <c r="D645" s="2" t="s">
        <v>104</v>
      </c>
      <c r="E645" s="2" t="s">
        <v>2268</v>
      </c>
      <c r="F645" s="3">
        <v>16</v>
      </c>
      <c r="G645" s="3" t="s">
        <v>65</v>
      </c>
      <c r="H645" s="5" t="s">
        <v>2654</v>
      </c>
      <c r="I645" s="136" t="s">
        <v>2285</v>
      </c>
      <c r="J645" s="2" t="s">
        <v>2268</v>
      </c>
      <c r="K645" s="6">
        <v>11.25</v>
      </c>
      <c r="L645" s="6">
        <f>LANÇAMENTO[[#This Row],[VALOR UNITARIO]]*LANÇAMENTO[[#This Row],[QTDADE]]</f>
        <v>180</v>
      </c>
      <c r="M645" s="4">
        <v>45896</v>
      </c>
      <c r="N645" s="33" t="str">
        <f>TEXT(LANÇAMENTO[[#This Row],[DATA PEDIDO]],"MMM")&amp;"-"&amp;TEXT(M645,"AAAA")</f>
        <v>ago-2025</v>
      </c>
      <c r="O645" s="5" t="s">
        <v>2287</v>
      </c>
      <c r="P645" s="5" t="s">
        <v>30</v>
      </c>
      <c r="Q645" s="3" t="s">
        <v>12</v>
      </c>
      <c r="R645" s="3">
        <v>0</v>
      </c>
      <c r="S645" s="4">
        <f>IF(LANÇAMENTO[[#This Row],[DATA PEDIDO]]="","",LANÇAMENTO[[#This Row],[DATA PEDIDO]]+LANÇAMENTO[[#This Row],[PRAZO]])</f>
        <v>45896</v>
      </c>
      <c r="T645" s="8" t="str">
        <f>IF(LANÇAMENTO[[#This Row],[OBRA COM MATERIAL]]="OK","ENTREGUE",IF(LANÇAMENTO[[#This Row],[PRAZO]]="","",LANÇAMENTO[[#This Row],[PREVISÃO ENTREGA OBRA]]-$E$1))</f>
        <v>ENTREGUE</v>
      </c>
      <c r="U645" s="3" t="s">
        <v>129</v>
      </c>
      <c r="V645" s="3"/>
    </row>
    <row r="646" spans="1:22" x14ac:dyDescent="0.25">
      <c r="A646" s="4">
        <v>45896</v>
      </c>
      <c r="B646" s="2" t="s">
        <v>1772</v>
      </c>
      <c r="C646" s="123" t="s">
        <v>1234</v>
      </c>
      <c r="D646" s="2" t="s">
        <v>104</v>
      </c>
      <c r="E646" s="2" t="s">
        <v>2282</v>
      </c>
      <c r="F646" s="3">
        <v>8</v>
      </c>
      <c r="G646" s="3" t="s">
        <v>65</v>
      </c>
      <c r="H646" s="5" t="s">
        <v>2654</v>
      </c>
      <c r="I646" s="136" t="s">
        <v>2285</v>
      </c>
      <c r="J646" s="2" t="s">
        <v>2282</v>
      </c>
      <c r="K646" s="6">
        <v>20</v>
      </c>
      <c r="L646" s="6">
        <f>LANÇAMENTO[[#This Row],[VALOR UNITARIO]]*LANÇAMENTO[[#This Row],[QTDADE]]</f>
        <v>160</v>
      </c>
      <c r="M646" s="4">
        <v>45896</v>
      </c>
      <c r="N646" s="33" t="str">
        <f>TEXT(LANÇAMENTO[[#This Row],[DATA PEDIDO]],"MMM")&amp;"-"&amp;TEXT(M646,"AAAA")</f>
        <v>ago-2025</v>
      </c>
      <c r="O646" s="5" t="s">
        <v>2287</v>
      </c>
      <c r="P646" s="5" t="s">
        <v>30</v>
      </c>
      <c r="Q646" s="3" t="s">
        <v>12</v>
      </c>
      <c r="R646" s="3">
        <v>0</v>
      </c>
      <c r="S646" s="4">
        <f>IF(LANÇAMENTO[[#This Row],[DATA PEDIDO]]="","",LANÇAMENTO[[#This Row],[DATA PEDIDO]]+LANÇAMENTO[[#This Row],[PRAZO]])</f>
        <v>45896</v>
      </c>
      <c r="T646" s="8" t="str">
        <f>IF(LANÇAMENTO[[#This Row],[OBRA COM MATERIAL]]="OK","ENTREGUE",IF(LANÇAMENTO[[#This Row],[PRAZO]]="","",LANÇAMENTO[[#This Row],[PREVISÃO ENTREGA OBRA]]-$E$1))</f>
        <v>ENTREGUE</v>
      </c>
      <c r="U646" s="3" t="s">
        <v>129</v>
      </c>
      <c r="V646" s="3"/>
    </row>
    <row r="647" spans="1:22" x14ac:dyDescent="0.25">
      <c r="A647" s="4">
        <v>45896</v>
      </c>
      <c r="B647" s="2" t="s">
        <v>1772</v>
      </c>
      <c r="C647" s="123" t="s">
        <v>1234</v>
      </c>
      <c r="D647" s="2" t="s">
        <v>104</v>
      </c>
      <c r="E647" s="2" t="s">
        <v>2652</v>
      </c>
      <c r="F647" s="3">
        <v>6</v>
      </c>
      <c r="G647" s="3" t="s">
        <v>65</v>
      </c>
      <c r="H647" s="5" t="s">
        <v>2654</v>
      </c>
      <c r="I647" s="136" t="s">
        <v>2285</v>
      </c>
      <c r="J647" s="2" t="s">
        <v>2652</v>
      </c>
      <c r="K647" s="6">
        <v>22.5</v>
      </c>
      <c r="L647" s="6">
        <f>LANÇAMENTO[[#This Row],[VALOR UNITARIO]]*LANÇAMENTO[[#This Row],[QTDADE]]</f>
        <v>135</v>
      </c>
      <c r="M647" s="4">
        <v>45896</v>
      </c>
      <c r="N647" s="33" t="str">
        <f>TEXT(LANÇAMENTO[[#This Row],[DATA PEDIDO]],"MMM")&amp;"-"&amp;TEXT(M647,"AAAA")</f>
        <v>ago-2025</v>
      </c>
      <c r="O647" s="5" t="s">
        <v>2287</v>
      </c>
      <c r="P647" s="5" t="s">
        <v>30</v>
      </c>
      <c r="Q647" s="3" t="s">
        <v>12</v>
      </c>
      <c r="R647" s="3">
        <v>0</v>
      </c>
      <c r="S647" s="4">
        <f>IF(LANÇAMENTO[[#This Row],[DATA PEDIDO]]="","",LANÇAMENTO[[#This Row],[DATA PEDIDO]]+LANÇAMENTO[[#This Row],[PRAZO]])</f>
        <v>45896</v>
      </c>
      <c r="T647" s="8" t="str">
        <f>IF(LANÇAMENTO[[#This Row],[OBRA COM MATERIAL]]="OK","ENTREGUE",IF(LANÇAMENTO[[#This Row],[PRAZO]]="","",LANÇAMENTO[[#This Row],[PREVISÃO ENTREGA OBRA]]-$E$1))</f>
        <v>ENTREGUE</v>
      </c>
      <c r="U647" s="3" t="s">
        <v>129</v>
      </c>
      <c r="V647" s="3"/>
    </row>
    <row r="648" spans="1:22" x14ac:dyDescent="0.25">
      <c r="A648" s="4">
        <v>45896</v>
      </c>
      <c r="B648" s="2" t="s">
        <v>1772</v>
      </c>
      <c r="C648" s="123" t="s">
        <v>1234</v>
      </c>
      <c r="D648" s="2" t="s">
        <v>104</v>
      </c>
      <c r="E648" s="2" t="s">
        <v>2653</v>
      </c>
      <c r="F648" s="3">
        <v>8</v>
      </c>
      <c r="G648" s="3" t="s">
        <v>65</v>
      </c>
      <c r="H648" s="5" t="s">
        <v>2654</v>
      </c>
      <c r="I648" s="136" t="s">
        <v>2285</v>
      </c>
      <c r="J648" s="2" t="s">
        <v>2653</v>
      </c>
      <c r="K648" s="6">
        <v>0</v>
      </c>
      <c r="L648" s="6">
        <f>LANÇAMENTO[[#This Row],[VALOR UNITARIO]]*LANÇAMENTO[[#This Row],[QTDADE]]</f>
        <v>0</v>
      </c>
      <c r="M648" s="4">
        <v>45896</v>
      </c>
      <c r="N648" s="33" t="str">
        <f>TEXT(LANÇAMENTO[[#This Row],[DATA PEDIDO]],"MMM")&amp;"-"&amp;TEXT(M648,"AAAA")</f>
        <v>ago-2025</v>
      </c>
      <c r="O648" s="5" t="s">
        <v>2287</v>
      </c>
      <c r="P648" s="5" t="s">
        <v>30</v>
      </c>
      <c r="Q648" s="3" t="s">
        <v>12</v>
      </c>
      <c r="R648" s="3">
        <v>0</v>
      </c>
      <c r="S648" s="4">
        <f>IF(LANÇAMENTO[[#This Row],[DATA PEDIDO]]="","",LANÇAMENTO[[#This Row],[DATA PEDIDO]]+LANÇAMENTO[[#This Row],[PRAZO]])</f>
        <v>45896</v>
      </c>
      <c r="T648" s="8" t="str">
        <f>IF(LANÇAMENTO[[#This Row],[OBRA COM MATERIAL]]="OK","ENTREGUE",IF(LANÇAMENTO[[#This Row],[PRAZO]]="","",LANÇAMENTO[[#This Row],[PREVISÃO ENTREGA OBRA]]-$E$1))</f>
        <v>ENTREGUE</v>
      </c>
      <c r="U648" s="3" t="s">
        <v>129</v>
      </c>
      <c r="V648" s="3"/>
    </row>
    <row r="649" spans="1:22" x14ac:dyDescent="0.25">
      <c r="A649" s="4">
        <v>45896</v>
      </c>
      <c r="B649" s="2" t="s">
        <v>1946</v>
      </c>
      <c r="C649" s="123" t="s">
        <v>1234</v>
      </c>
      <c r="D649" s="2" t="s">
        <v>104</v>
      </c>
      <c r="E649" s="2" t="s">
        <v>2189</v>
      </c>
      <c r="F649" s="3">
        <v>25</v>
      </c>
      <c r="G649" s="3" t="s">
        <v>65</v>
      </c>
      <c r="H649" s="5" t="s">
        <v>2655</v>
      </c>
      <c r="I649" s="136" t="s">
        <v>151</v>
      </c>
      <c r="J649" s="2" t="s">
        <v>2189</v>
      </c>
      <c r="K649" s="6">
        <v>6</v>
      </c>
      <c r="L649" s="6">
        <f>LANÇAMENTO[[#This Row],[VALOR UNITARIO]]*LANÇAMENTO[[#This Row],[QTDADE]]</f>
        <v>150</v>
      </c>
      <c r="M649" s="4">
        <v>45896</v>
      </c>
      <c r="N649" s="33" t="str">
        <f>TEXT(LANÇAMENTO[[#This Row],[DATA PEDIDO]],"MMM")&amp;"-"&amp;TEXT(M649,"AAAA")</f>
        <v>ago-2025</v>
      </c>
      <c r="O649" s="5" t="s">
        <v>2656</v>
      </c>
      <c r="P649" s="5" t="s">
        <v>30</v>
      </c>
      <c r="Q649" s="3" t="s">
        <v>12</v>
      </c>
      <c r="R649" s="3">
        <v>2</v>
      </c>
      <c r="S649" s="4">
        <f>IF(LANÇAMENTO[[#This Row],[DATA PEDIDO]]="","",LANÇAMENTO[[#This Row],[DATA PEDIDO]]+LANÇAMENTO[[#This Row],[PRAZO]])</f>
        <v>45898</v>
      </c>
      <c r="T649" s="8" t="str">
        <f>IF(LANÇAMENTO[[#This Row],[OBRA COM MATERIAL]]="OK","ENTREGUE",IF(LANÇAMENTO[[#This Row],[PRAZO]]="","",LANÇAMENTO[[#This Row],[PREVISÃO ENTREGA OBRA]]-$E$1))</f>
        <v>ENTREGUE</v>
      </c>
      <c r="U649" s="3" t="s">
        <v>129</v>
      </c>
      <c r="V649" s="3"/>
    </row>
    <row r="650" spans="1:22" x14ac:dyDescent="0.25">
      <c r="A650" s="4">
        <v>45896</v>
      </c>
      <c r="B650" s="2" t="s">
        <v>1946</v>
      </c>
      <c r="C650" s="123" t="s">
        <v>1234</v>
      </c>
      <c r="D650" s="2" t="s">
        <v>104</v>
      </c>
      <c r="E650" s="2" t="s">
        <v>1980</v>
      </c>
      <c r="F650" s="3">
        <v>5</v>
      </c>
      <c r="G650" s="3" t="s">
        <v>65</v>
      </c>
      <c r="H650" s="5" t="s">
        <v>2655</v>
      </c>
      <c r="I650" s="136" t="s">
        <v>151</v>
      </c>
      <c r="J650" s="2" t="s">
        <v>1980</v>
      </c>
      <c r="K650" s="6">
        <v>4.9000000000000004</v>
      </c>
      <c r="L650" s="6">
        <f>LANÇAMENTO[[#This Row],[VALOR UNITARIO]]*LANÇAMENTO[[#This Row],[QTDADE]]</f>
        <v>24.5</v>
      </c>
      <c r="M650" s="4">
        <v>45896</v>
      </c>
      <c r="N650" s="33" t="str">
        <f>TEXT(LANÇAMENTO[[#This Row],[DATA PEDIDO]],"MMM")&amp;"-"&amp;TEXT(M650,"AAAA")</f>
        <v>ago-2025</v>
      </c>
      <c r="O650" s="5" t="s">
        <v>2656</v>
      </c>
      <c r="P650" s="5" t="s">
        <v>30</v>
      </c>
      <c r="Q650" s="3" t="s">
        <v>12</v>
      </c>
      <c r="R650" s="3">
        <v>2</v>
      </c>
      <c r="S650" s="4">
        <f>IF(LANÇAMENTO[[#This Row],[DATA PEDIDO]]="","",LANÇAMENTO[[#This Row],[DATA PEDIDO]]+LANÇAMENTO[[#This Row],[PRAZO]])</f>
        <v>45898</v>
      </c>
      <c r="T650" s="8" t="str">
        <f>IF(LANÇAMENTO[[#This Row],[OBRA COM MATERIAL]]="OK","ENTREGUE",IF(LANÇAMENTO[[#This Row],[PRAZO]]="","",LANÇAMENTO[[#This Row],[PREVISÃO ENTREGA OBRA]]-$E$1))</f>
        <v>ENTREGUE</v>
      </c>
      <c r="U650" s="3" t="s">
        <v>129</v>
      </c>
      <c r="V650" s="3"/>
    </row>
    <row r="651" spans="1:22" x14ac:dyDescent="0.25">
      <c r="A651" s="4">
        <v>45896</v>
      </c>
      <c r="B651" s="2" t="s">
        <v>1946</v>
      </c>
      <c r="C651" s="123" t="s">
        <v>1234</v>
      </c>
      <c r="D651" s="2" t="s">
        <v>104</v>
      </c>
      <c r="E651" s="2" t="s">
        <v>2098</v>
      </c>
      <c r="F651" s="3">
        <v>5</v>
      </c>
      <c r="G651" s="3" t="s">
        <v>65</v>
      </c>
      <c r="H651" s="5" t="s">
        <v>2655</v>
      </c>
      <c r="I651" s="136" t="s">
        <v>151</v>
      </c>
      <c r="J651" s="2" t="s">
        <v>2098</v>
      </c>
      <c r="K651" s="6">
        <v>6.5</v>
      </c>
      <c r="L651" s="6">
        <f>LANÇAMENTO[[#This Row],[VALOR UNITARIO]]*LANÇAMENTO[[#This Row],[QTDADE]]</f>
        <v>32.5</v>
      </c>
      <c r="M651" s="4">
        <v>45896</v>
      </c>
      <c r="N651" s="33" t="str">
        <f>TEXT(LANÇAMENTO[[#This Row],[DATA PEDIDO]],"MMM")&amp;"-"&amp;TEXT(M651,"AAAA")</f>
        <v>ago-2025</v>
      </c>
      <c r="O651" s="5" t="s">
        <v>2656</v>
      </c>
      <c r="P651" s="5" t="s">
        <v>30</v>
      </c>
      <c r="Q651" s="3" t="s">
        <v>12</v>
      </c>
      <c r="R651" s="3">
        <v>2</v>
      </c>
      <c r="S651" s="4">
        <f>IF(LANÇAMENTO[[#This Row],[DATA PEDIDO]]="","",LANÇAMENTO[[#This Row],[DATA PEDIDO]]+LANÇAMENTO[[#This Row],[PRAZO]])</f>
        <v>45898</v>
      </c>
      <c r="T651" s="8" t="str">
        <f>IF(LANÇAMENTO[[#This Row],[OBRA COM MATERIAL]]="OK","ENTREGUE",IF(LANÇAMENTO[[#This Row],[PRAZO]]="","",LANÇAMENTO[[#This Row],[PREVISÃO ENTREGA OBRA]]-$E$1))</f>
        <v>ENTREGUE</v>
      </c>
      <c r="U651" s="3" t="s">
        <v>129</v>
      </c>
      <c r="V651" s="3"/>
    </row>
    <row r="652" spans="1:22" x14ac:dyDescent="0.25">
      <c r="A652" s="4">
        <v>45896</v>
      </c>
      <c r="B652" s="2" t="s">
        <v>1946</v>
      </c>
      <c r="C652" s="123" t="s">
        <v>1234</v>
      </c>
      <c r="D652" s="2" t="s">
        <v>104</v>
      </c>
      <c r="E652" s="2" t="s">
        <v>2092</v>
      </c>
      <c r="F652" s="3">
        <v>2</v>
      </c>
      <c r="G652" s="3" t="s">
        <v>65</v>
      </c>
      <c r="H652" s="5" t="s">
        <v>2655</v>
      </c>
      <c r="I652" s="136" t="s">
        <v>151</v>
      </c>
      <c r="J652" s="2" t="s">
        <v>2092</v>
      </c>
      <c r="K652" s="6">
        <v>240</v>
      </c>
      <c r="L652" s="6">
        <f>LANÇAMENTO[[#This Row],[VALOR UNITARIO]]*LANÇAMENTO[[#This Row],[QTDADE]]</f>
        <v>480</v>
      </c>
      <c r="M652" s="4">
        <v>45896</v>
      </c>
      <c r="N652" s="33" t="str">
        <f>TEXT(LANÇAMENTO[[#This Row],[DATA PEDIDO]],"MMM")&amp;"-"&amp;TEXT(M652,"AAAA")</f>
        <v>ago-2025</v>
      </c>
      <c r="O652" s="5" t="s">
        <v>2656</v>
      </c>
      <c r="P652" s="5" t="s">
        <v>30</v>
      </c>
      <c r="Q652" s="3" t="s">
        <v>12</v>
      </c>
      <c r="R652" s="3">
        <v>2</v>
      </c>
      <c r="S652" s="4">
        <f>IF(LANÇAMENTO[[#This Row],[DATA PEDIDO]]="","",LANÇAMENTO[[#This Row],[DATA PEDIDO]]+LANÇAMENTO[[#This Row],[PRAZO]])</f>
        <v>45898</v>
      </c>
      <c r="T652" s="8" t="str">
        <f>IF(LANÇAMENTO[[#This Row],[OBRA COM MATERIAL]]="OK","ENTREGUE",IF(LANÇAMENTO[[#This Row],[PRAZO]]="","",LANÇAMENTO[[#This Row],[PREVISÃO ENTREGA OBRA]]-$E$1))</f>
        <v>ENTREGUE</v>
      </c>
      <c r="U652" s="3" t="s">
        <v>129</v>
      </c>
      <c r="V652" s="3"/>
    </row>
    <row r="653" spans="1:22" x14ac:dyDescent="0.25">
      <c r="A653" s="4">
        <v>45896</v>
      </c>
      <c r="B653" s="2" t="s">
        <v>1747</v>
      </c>
      <c r="C653" s="123" t="s">
        <v>1234</v>
      </c>
      <c r="D653" s="2" t="s">
        <v>104</v>
      </c>
      <c r="E653" s="2" t="s">
        <v>2657</v>
      </c>
      <c r="F653" s="3">
        <v>1</v>
      </c>
      <c r="G653" s="3" t="s">
        <v>65</v>
      </c>
      <c r="H653" s="5" t="s">
        <v>2665</v>
      </c>
      <c r="I653" s="136" t="s">
        <v>193</v>
      </c>
      <c r="J653" s="2" t="s">
        <v>2657</v>
      </c>
      <c r="K653" s="6">
        <v>328.14</v>
      </c>
      <c r="L653" s="6">
        <f>LANÇAMENTO[[#This Row],[VALOR UNITARIO]]*LANÇAMENTO[[#This Row],[QTDADE]]</f>
        <v>328.14</v>
      </c>
      <c r="M653" s="4">
        <v>45896</v>
      </c>
      <c r="N653" s="33" t="str">
        <f>TEXT(LANÇAMENTO[[#This Row],[DATA PEDIDO]],"MMM")&amp;"-"&amp;TEXT(M653,"AAAA")</f>
        <v>ago-2025</v>
      </c>
      <c r="O653" s="5" t="s">
        <v>1778</v>
      </c>
      <c r="P653" s="5" t="s">
        <v>30</v>
      </c>
      <c r="Q653" s="3" t="s">
        <v>1705</v>
      </c>
      <c r="R653" s="3">
        <v>1</v>
      </c>
      <c r="S653" s="4">
        <f>IF(LANÇAMENTO[[#This Row],[DATA PEDIDO]]="","",LANÇAMENTO[[#This Row],[DATA PEDIDO]]+LANÇAMENTO[[#This Row],[PRAZO]])</f>
        <v>45897</v>
      </c>
      <c r="T653" s="8" t="str">
        <f>IF(LANÇAMENTO[[#This Row],[OBRA COM MATERIAL]]="OK","ENTREGUE",IF(LANÇAMENTO[[#This Row],[PRAZO]]="","",LANÇAMENTO[[#This Row],[PREVISÃO ENTREGA OBRA]]-$E$1))</f>
        <v>ENTREGUE</v>
      </c>
      <c r="U653" s="3" t="s">
        <v>129</v>
      </c>
      <c r="V653" s="3"/>
    </row>
    <row r="654" spans="1:22" x14ac:dyDescent="0.25">
      <c r="A654" s="4">
        <v>45896</v>
      </c>
      <c r="B654" s="2" t="s">
        <v>1747</v>
      </c>
      <c r="C654" s="123" t="s">
        <v>1234</v>
      </c>
      <c r="D654" s="2" t="s">
        <v>104</v>
      </c>
      <c r="E654" s="2" t="s">
        <v>2658</v>
      </c>
      <c r="F654" s="3">
        <v>3</v>
      </c>
      <c r="G654" s="3" t="s">
        <v>65</v>
      </c>
      <c r="H654" s="5" t="s">
        <v>2665</v>
      </c>
      <c r="I654" s="136" t="s">
        <v>193</v>
      </c>
      <c r="J654" s="2" t="s">
        <v>2658</v>
      </c>
      <c r="K654" s="6">
        <v>69.5</v>
      </c>
      <c r="L654" s="6">
        <f>LANÇAMENTO[[#This Row],[VALOR UNITARIO]]*LANÇAMENTO[[#This Row],[QTDADE]]</f>
        <v>208.5</v>
      </c>
      <c r="M654" s="4">
        <v>45896</v>
      </c>
      <c r="N654" s="33" t="str">
        <f>TEXT(LANÇAMENTO[[#This Row],[DATA PEDIDO]],"MMM")&amp;"-"&amp;TEXT(M654,"AAAA")</f>
        <v>ago-2025</v>
      </c>
      <c r="O654" s="5" t="s">
        <v>1778</v>
      </c>
      <c r="P654" s="5" t="s">
        <v>30</v>
      </c>
      <c r="Q654" s="3" t="s">
        <v>1705</v>
      </c>
      <c r="R654" s="3">
        <v>1</v>
      </c>
      <c r="S654" s="4">
        <f>IF(LANÇAMENTO[[#This Row],[DATA PEDIDO]]="","",LANÇAMENTO[[#This Row],[DATA PEDIDO]]+LANÇAMENTO[[#This Row],[PRAZO]])</f>
        <v>45897</v>
      </c>
      <c r="T654" s="8" t="str">
        <f>IF(LANÇAMENTO[[#This Row],[OBRA COM MATERIAL]]="OK","ENTREGUE",IF(LANÇAMENTO[[#This Row],[PRAZO]]="","",LANÇAMENTO[[#This Row],[PREVISÃO ENTREGA OBRA]]-$E$1))</f>
        <v>ENTREGUE</v>
      </c>
      <c r="U654" s="3" t="s">
        <v>129</v>
      </c>
      <c r="V654" s="3"/>
    </row>
    <row r="655" spans="1:22" x14ac:dyDescent="0.25">
      <c r="A655" s="4">
        <v>45896</v>
      </c>
      <c r="B655" s="2" t="s">
        <v>1747</v>
      </c>
      <c r="C655" s="123" t="s">
        <v>1234</v>
      </c>
      <c r="D655" s="2" t="s">
        <v>104</v>
      </c>
      <c r="E655" s="2" t="s">
        <v>2659</v>
      </c>
      <c r="F655" s="3">
        <v>1</v>
      </c>
      <c r="G655" s="3" t="s">
        <v>65</v>
      </c>
      <c r="H655" s="5" t="s">
        <v>2665</v>
      </c>
      <c r="I655" s="136" t="s">
        <v>193</v>
      </c>
      <c r="J655" s="2" t="s">
        <v>2659</v>
      </c>
      <c r="K655" s="6">
        <v>37.29</v>
      </c>
      <c r="L655" s="6">
        <f>LANÇAMENTO[[#This Row],[VALOR UNITARIO]]*LANÇAMENTO[[#This Row],[QTDADE]]</f>
        <v>37.29</v>
      </c>
      <c r="M655" s="4">
        <v>45896</v>
      </c>
      <c r="N655" s="33" t="str">
        <f>TEXT(LANÇAMENTO[[#This Row],[DATA PEDIDO]],"MMM")&amp;"-"&amp;TEXT(M655,"AAAA")</f>
        <v>ago-2025</v>
      </c>
      <c r="O655" s="5" t="s">
        <v>1778</v>
      </c>
      <c r="P655" s="5" t="s">
        <v>30</v>
      </c>
      <c r="Q655" s="3" t="s">
        <v>1705</v>
      </c>
      <c r="R655" s="3">
        <v>1</v>
      </c>
      <c r="S655" s="4">
        <f>IF(LANÇAMENTO[[#This Row],[DATA PEDIDO]]="","",LANÇAMENTO[[#This Row],[DATA PEDIDO]]+LANÇAMENTO[[#This Row],[PRAZO]])</f>
        <v>45897</v>
      </c>
      <c r="T655" s="8" t="str">
        <f>IF(LANÇAMENTO[[#This Row],[OBRA COM MATERIAL]]="OK","ENTREGUE",IF(LANÇAMENTO[[#This Row],[PRAZO]]="","",LANÇAMENTO[[#This Row],[PREVISÃO ENTREGA OBRA]]-$E$1))</f>
        <v>ENTREGUE</v>
      </c>
      <c r="U655" s="3" t="s">
        <v>129</v>
      </c>
      <c r="V655" s="3"/>
    </row>
    <row r="656" spans="1:22" x14ac:dyDescent="0.25">
      <c r="A656" s="4">
        <v>45896</v>
      </c>
      <c r="B656" s="2" t="s">
        <v>1747</v>
      </c>
      <c r="C656" s="123" t="s">
        <v>1234</v>
      </c>
      <c r="D656" s="2" t="s">
        <v>104</v>
      </c>
      <c r="E656" s="2" t="s">
        <v>2660</v>
      </c>
      <c r="F656" s="3">
        <v>4</v>
      </c>
      <c r="G656" s="3" t="s">
        <v>65</v>
      </c>
      <c r="H656" s="5" t="s">
        <v>2665</v>
      </c>
      <c r="I656" s="136" t="s">
        <v>193</v>
      </c>
      <c r="J656" s="2" t="s">
        <v>2660</v>
      </c>
      <c r="K656" s="6">
        <v>14.24</v>
      </c>
      <c r="L656" s="6">
        <f>LANÇAMENTO[[#This Row],[VALOR UNITARIO]]*LANÇAMENTO[[#This Row],[QTDADE]]</f>
        <v>56.96</v>
      </c>
      <c r="M656" s="4">
        <v>45896</v>
      </c>
      <c r="N656" s="33" t="str">
        <f>TEXT(LANÇAMENTO[[#This Row],[DATA PEDIDO]],"MMM")&amp;"-"&amp;TEXT(M656,"AAAA")</f>
        <v>ago-2025</v>
      </c>
      <c r="O656" s="5" t="s">
        <v>1778</v>
      </c>
      <c r="P656" s="5" t="s">
        <v>30</v>
      </c>
      <c r="Q656" s="3" t="s">
        <v>1705</v>
      </c>
      <c r="R656" s="3">
        <v>1</v>
      </c>
      <c r="S656" s="4">
        <f>IF(LANÇAMENTO[[#This Row],[DATA PEDIDO]]="","",LANÇAMENTO[[#This Row],[DATA PEDIDO]]+LANÇAMENTO[[#This Row],[PRAZO]])</f>
        <v>45897</v>
      </c>
      <c r="T656" s="8" t="str">
        <f>IF(LANÇAMENTO[[#This Row],[OBRA COM MATERIAL]]="OK","ENTREGUE",IF(LANÇAMENTO[[#This Row],[PRAZO]]="","",LANÇAMENTO[[#This Row],[PREVISÃO ENTREGA OBRA]]-$E$1))</f>
        <v>ENTREGUE</v>
      </c>
      <c r="U656" s="3" t="s">
        <v>129</v>
      </c>
      <c r="V656" s="3"/>
    </row>
    <row r="657" spans="1:22" x14ac:dyDescent="0.25">
      <c r="A657" s="4">
        <v>45896</v>
      </c>
      <c r="B657" s="2" t="s">
        <v>1747</v>
      </c>
      <c r="C657" s="123" t="s">
        <v>1234</v>
      </c>
      <c r="D657" s="2" t="s">
        <v>104</v>
      </c>
      <c r="E657" s="2" t="s">
        <v>2661</v>
      </c>
      <c r="F657" s="3">
        <v>2</v>
      </c>
      <c r="G657" s="3" t="s">
        <v>65</v>
      </c>
      <c r="H657" s="5" t="s">
        <v>2665</v>
      </c>
      <c r="I657" s="136" t="s">
        <v>193</v>
      </c>
      <c r="J657" s="2" t="s">
        <v>2661</v>
      </c>
      <c r="K657" s="6">
        <v>6.81</v>
      </c>
      <c r="L657" s="6">
        <f>LANÇAMENTO[[#This Row],[VALOR UNITARIO]]*LANÇAMENTO[[#This Row],[QTDADE]]</f>
        <v>13.62</v>
      </c>
      <c r="M657" s="4">
        <v>45896</v>
      </c>
      <c r="N657" s="33" t="str">
        <f>TEXT(LANÇAMENTO[[#This Row],[DATA PEDIDO]],"MMM")&amp;"-"&amp;TEXT(M657,"AAAA")</f>
        <v>ago-2025</v>
      </c>
      <c r="O657" s="5" t="s">
        <v>1778</v>
      </c>
      <c r="P657" s="5" t="s">
        <v>30</v>
      </c>
      <c r="Q657" s="3" t="s">
        <v>1705</v>
      </c>
      <c r="R657" s="3">
        <v>1</v>
      </c>
      <c r="S657" s="4">
        <f>IF(LANÇAMENTO[[#This Row],[DATA PEDIDO]]="","",LANÇAMENTO[[#This Row],[DATA PEDIDO]]+LANÇAMENTO[[#This Row],[PRAZO]])</f>
        <v>45897</v>
      </c>
      <c r="T657" s="8" t="str">
        <f>IF(LANÇAMENTO[[#This Row],[OBRA COM MATERIAL]]="OK","ENTREGUE",IF(LANÇAMENTO[[#This Row],[PRAZO]]="","",LANÇAMENTO[[#This Row],[PREVISÃO ENTREGA OBRA]]-$E$1))</f>
        <v>ENTREGUE</v>
      </c>
      <c r="U657" s="3" t="s">
        <v>129</v>
      </c>
      <c r="V657" s="3"/>
    </row>
    <row r="658" spans="1:22" x14ac:dyDescent="0.25">
      <c r="A658" s="4">
        <v>45896</v>
      </c>
      <c r="B658" s="2" t="s">
        <v>1747</v>
      </c>
      <c r="C658" s="123" t="s">
        <v>1234</v>
      </c>
      <c r="D658" s="2" t="s">
        <v>104</v>
      </c>
      <c r="E658" s="2" t="s">
        <v>2662</v>
      </c>
      <c r="F658" s="3">
        <v>2</v>
      </c>
      <c r="G658" s="3" t="s">
        <v>65</v>
      </c>
      <c r="H658" s="5" t="s">
        <v>2665</v>
      </c>
      <c r="I658" s="136" t="s">
        <v>193</v>
      </c>
      <c r="J658" s="2" t="s">
        <v>2662</v>
      </c>
      <c r="K658" s="6">
        <v>11.6</v>
      </c>
      <c r="L658" s="6">
        <f>LANÇAMENTO[[#This Row],[VALOR UNITARIO]]*LANÇAMENTO[[#This Row],[QTDADE]]</f>
        <v>23.2</v>
      </c>
      <c r="M658" s="4">
        <v>45896</v>
      </c>
      <c r="N658" s="33" t="str">
        <f>TEXT(LANÇAMENTO[[#This Row],[DATA PEDIDO]],"MMM")&amp;"-"&amp;TEXT(M658,"AAAA")</f>
        <v>ago-2025</v>
      </c>
      <c r="O658" s="5" t="s">
        <v>1778</v>
      </c>
      <c r="P658" s="5" t="s">
        <v>30</v>
      </c>
      <c r="Q658" s="3" t="s">
        <v>1705</v>
      </c>
      <c r="R658" s="3">
        <v>1</v>
      </c>
      <c r="S658" s="4">
        <f>IF(LANÇAMENTO[[#This Row],[DATA PEDIDO]]="","",LANÇAMENTO[[#This Row],[DATA PEDIDO]]+LANÇAMENTO[[#This Row],[PRAZO]])</f>
        <v>45897</v>
      </c>
      <c r="T658" s="8" t="str">
        <f>IF(LANÇAMENTO[[#This Row],[OBRA COM MATERIAL]]="OK","ENTREGUE",IF(LANÇAMENTO[[#This Row],[PRAZO]]="","",LANÇAMENTO[[#This Row],[PREVISÃO ENTREGA OBRA]]-$E$1))</f>
        <v>ENTREGUE</v>
      </c>
      <c r="U658" s="3" t="s">
        <v>129</v>
      </c>
      <c r="V658" s="3"/>
    </row>
    <row r="659" spans="1:22" x14ac:dyDescent="0.25">
      <c r="A659" s="4">
        <v>45896</v>
      </c>
      <c r="B659" s="2" t="s">
        <v>1747</v>
      </c>
      <c r="C659" s="123" t="s">
        <v>1234</v>
      </c>
      <c r="D659" s="2" t="s">
        <v>104</v>
      </c>
      <c r="E659" s="2" t="s">
        <v>2663</v>
      </c>
      <c r="F659" s="3">
        <v>1</v>
      </c>
      <c r="G659" s="3" t="s">
        <v>65</v>
      </c>
      <c r="H659" s="5" t="s">
        <v>2665</v>
      </c>
      <c r="I659" s="136" t="s">
        <v>193</v>
      </c>
      <c r="J659" s="2" t="s">
        <v>2663</v>
      </c>
      <c r="K659" s="6">
        <v>242.81</v>
      </c>
      <c r="L659" s="6">
        <f>LANÇAMENTO[[#This Row],[VALOR UNITARIO]]*LANÇAMENTO[[#This Row],[QTDADE]]</f>
        <v>242.81</v>
      </c>
      <c r="M659" s="4">
        <v>45896</v>
      </c>
      <c r="N659" s="33" t="str">
        <f>TEXT(LANÇAMENTO[[#This Row],[DATA PEDIDO]],"MMM")&amp;"-"&amp;TEXT(M659,"AAAA")</f>
        <v>ago-2025</v>
      </c>
      <c r="O659" s="5" t="s">
        <v>1778</v>
      </c>
      <c r="P659" s="5" t="s">
        <v>30</v>
      </c>
      <c r="Q659" s="3" t="s">
        <v>1705</v>
      </c>
      <c r="R659" s="3">
        <v>1</v>
      </c>
      <c r="S659" s="4">
        <f>IF(LANÇAMENTO[[#This Row],[DATA PEDIDO]]="","",LANÇAMENTO[[#This Row],[DATA PEDIDO]]+LANÇAMENTO[[#This Row],[PRAZO]])</f>
        <v>45897</v>
      </c>
      <c r="T659" s="8" t="str">
        <f>IF(LANÇAMENTO[[#This Row],[OBRA COM MATERIAL]]="OK","ENTREGUE",IF(LANÇAMENTO[[#This Row],[PRAZO]]="","",LANÇAMENTO[[#This Row],[PREVISÃO ENTREGA OBRA]]-$E$1))</f>
        <v>ENTREGUE</v>
      </c>
      <c r="U659" s="3" t="s">
        <v>129</v>
      </c>
      <c r="V659" s="3"/>
    </row>
    <row r="660" spans="1:22" x14ac:dyDescent="0.25">
      <c r="A660" s="4">
        <v>45896</v>
      </c>
      <c r="B660" s="2" t="s">
        <v>1747</v>
      </c>
      <c r="C660" s="123" t="s">
        <v>1234</v>
      </c>
      <c r="D660" s="2" t="s">
        <v>104</v>
      </c>
      <c r="E660" s="2" t="s">
        <v>2664</v>
      </c>
      <c r="F660" s="3">
        <v>1</v>
      </c>
      <c r="G660" s="3" t="s">
        <v>65</v>
      </c>
      <c r="H660" s="5" t="s">
        <v>2665</v>
      </c>
      <c r="I660" s="136" t="s">
        <v>193</v>
      </c>
      <c r="J660" s="2" t="s">
        <v>2664</v>
      </c>
      <c r="K660" s="6">
        <v>20.9</v>
      </c>
      <c r="L660" s="6">
        <f>LANÇAMENTO[[#This Row],[VALOR UNITARIO]]*LANÇAMENTO[[#This Row],[QTDADE]]</f>
        <v>20.9</v>
      </c>
      <c r="M660" s="4">
        <v>45896</v>
      </c>
      <c r="N660" s="33" t="str">
        <f>TEXT(LANÇAMENTO[[#This Row],[DATA PEDIDO]],"MMM")&amp;"-"&amp;TEXT(M660,"AAAA")</f>
        <v>ago-2025</v>
      </c>
      <c r="O660" s="5" t="s">
        <v>1778</v>
      </c>
      <c r="P660" s="5" t="s">
        <v>30</v>
      </c>
      <c r="Q660" s="3" t="s">
        <v>1705</v>
      </c>
      <c r="R660" s="3">
        <v>1</v>
      </c>
      <c r="S660" s="4">
        <f>IF(LANÇAMENTO[[#This Row],[DATA PEDIDO]]="","",LANÇAMENTO[[#This Row],[DATA PEDIDO]]+LANÇAMENTO[[#This Row],[PRAZO]])</f>
        <v>45897</v>
      </c>
      <c r="T660" s="8" t="str">
        <f>IF(LANÇAMENTO[[#This Row],[OBRA COM MATERIAL]]="OK","ENTREGUE",IF(LANÇAMENTO[[#This Row],[PRAZO]]="","",LANÇAMENTO[[#This Row],[PREVISÃO ENTREGA OBRA]]-$E$1))</f>
        <v>ENTREGUE</v>
      </c>
      <c r="U660" s="3" t="s">
        <v>129</v>
      </c>
      <c r="V660" s="3"/>
    </row>
    <row r="661" spans="1:22" x14ac:dyDescent="0.25">
      <c r="A661" s="4">
        <v>45897</v>
      </c>
      <c r="B661" s="2" t="s">
        <v>1747</v>
      </c>
      <c r="C661" s="123" t="s">
        <v>1234</v>
      </c>
      <c r="D661" s="2" t="s">
        <v>104</v>
      </c>
      <c r="E661" s="2" t="s">
        <v>1858</v>
      </c>
      <c r="F661" s="3">
        <v>24</v>
      </c>
      <c r="G661" s="3" t="s">
        <v>65</v>
      </c>
      <c r="H661" s="5" t="s">
        <v>2667</v>
      </c>
      <c r="I661" s="136" t="s">
        <v>554</v>
      </c>
      <c r="J661" s="2" t="s">
        <v>1858</v>
      </c>
      <c r="K661" s="6">
        <v>37.44</v>
      </c>
      <c r="L661" s="6">
        <f>LANÇAMENTO[[#This Row],[VALOR UNITARIO]]*LANÇAMENTO[[#This Row],[QTDADE]]</f>
        <v>898.56</v>
      </c>
      <c r="M661" s="4">
        <v>45897</v>
      </c>
      <c r="N661" s="33" t="str">
        <f>TEXT(LANÇAMENTO[[#This Row],[DATA PEDIDO]],"MMM")&amp;"-"&amp;TEXT(M661,"AAAA")</f>
        <v>ago-2025</v>
      </c>
      <c r="O661" s="5" t="s">
        <v>1704</v>
      </c>
      <c r="P661" s="5" t="s">
        <v>30</v>
      </c>
      <c r="Q661" s="3" t="s">
        <v>1705</v>
      </c>
      <c r="R661" s="3">
        <v>0</v>
      </c>
      <c r="S661" s="4">
        <f>IF(LANÇAMENTO[[#This Row],[DATA PEDIDO]]="","",LANÇAMENTO[[#This Row],[DATA PEDIDO]]+LANÇAMENTO[[#This Row],[PRAZO]])</f>
        <v>45897</v>
      </c>
      <c r="T661" s="8" t="str">
        <f>IF(LANÇAMENTO[[#This Row],[OBRA COM MATERIAL]]="OK","ENTREGUE",IF(LANÇAMENTO[[#This Row],[PRAZO]]="","",LANÇAMENTO[[#This Row],[PREVISÃO ENTREGA OBRA]]-$E$1))</f>
        <v>ENTREGUE</v>
      </c>
      <c r="U661" s="3" t="s">
        <v>129</v>
      </c>
      <c r="V661" s="3"/>
    </row>
    <row r="662" spans="1:22" x14ac:dyDescent="0.25">
      <c r="A662" s="4">
        <v>45897</v>
      </c>
      <c r="B662" s="2" t="s">
        <v>1747</v>
      </c>
      <c r="C662" s="123" t="s">
        <v>1234</v>
      </c>
      <c r="D662" s="2" t="s">
        <v>104</v>
      </c>
      <c r="E662" s="2" t="s">
        <v>1859</v>
      </c>
      <c r="F662" s="3">
        <v>30</v>
      </c>
      <c r="G662" s="3" t="s">
        <v>65</v>
      </c>
      <c r="H662" s="5" t="s">
        <v>2667</v>
      </c>
      <c r="I662" s="136" t="s">
        <v>554</v>
      </c>
      <c r="J662" s="2" t="s">
        <v>1859</v>
      </c>
      <c r="K662" s="6">
        <v>12.32</v>
      </c>
      <c r="L662" s="6">
        <f>LANÇAMENTO[[#This Row],[VALOR UNITARIO]]*LANÇAMENTO[[#This Row],[QTDADE]]</f>
        <v>369.6</v>
      </c>
      <c r="M662" s="4">
        <v>45897</v>
      </c>
      <c r="N662" s="33" t="str">
        <f>TEXT(LANÇAMENTO[[#This Row],[DATA PEDIDO]],"MMM")&amp;"-"&amp;TEXT(M662,"AAAA")</f>
        <v>ago-2025</v>
      </c>
      <c r="O662" s="5" t="s">
        <v>1704</v>
      </c>
      <c r="P662" s="5" t="s">
        <v>30</v>
      </c>
      <c r="Q662" s="3" t="s">
        <v>1705</v>
      </c>
      <c r="R662" s="3">
        <v>0</v>
      </c>
      <c r="S662" s="4">
        <f>IF(LANÇAMENTO[[#This Row],[DATA PEDIDO]]="","",LANÇAMENTO[[#This Row],[DATA PEDIDO]]+LANÇAMENTO[[#This Row],[PRAZO]])</f>
        <v>45897</v>
      </c>
      <c r="T662" s="8" t="str">
        <f>IF(LANÇAMENTO[[#This Row],[OBRA COM MATERIAL]]="OK","ENTREGUE",IF(LANÇAMENTO[[#This Row],[PRAZO]]="","",LANÇAMENTO[[#This Row],[PREVISÃO ENTREGA OBRA]]-$E$1))</f>
        <v>ENTREGUE</v>
      </c>
      <c r="U662" s="3" t="s">
        <v>129</v>
      </c>
      <c r="V662" s="3"/>
    </row>
    <row r="663" spans="1:22" x14ac:dyDescent="0.25">
      <c r="A663" s="4">
        <v>45897</v>
      </c>
      <c r="B663" s="2" t="s">
        <v>1747</v>
      </c>
      <c r="C663" s="123" t="s">
        <v>1234</v>
      </c>
      <c r="D663" s="2" t="s">
        <v>104</v>
      </c>
      <c r="E663" s="2" t="s">
        <v>1860</v>
      </c>
      <c r="F663" s="3">
        <v>88</v>
      </c>
      <c r="G663" s="3" t="s">
        <v>65</v>
      </c>
      <c r="H663" s="5" t="s">
        <v>2667</v>
      </c>
      <c r="I663" s="136" t="s">
        <v>554</v>
      </c>
      <c r="J663" s="2" t="s">
        <v>1860</v>
      </c>
      <c r="K663" s="6">
        <v>1.52</v>
      </c>
      <c r="L663" s="6">
        <f>LANÇAMENTO[[#This Row],[VALOR UNITARIO]]*LANÇAMENTO[[#This Row],[QTDADE]]</f>
        <v>133.76</v>
      </c>
      <c r="M663" s="4">
        <v>45897</v>
      </c>
      <c r="N663" s="33" t="str">
        <f>TEXT(LANÇAMENTO[[#This Row],[DATA PEDIDO]],"MMM")&amp;"-"&amp;TEXT(M663,"AAAA")</f>
        <v>ago-2025</v>
      </c>
      <c r="O663" s="5" t="s">
        <v>1704</v>
      </c>
      <c r="P663" s="5" t="s">
        <v>30</v>
      </c>
      <c r="Q663" s="3" t="s">
        <v>1705</v>
      </c>
      <c r="R663" s="3">
        <v>0</v>
      </c>
      <c r="S663" s="4">
        <f>IF(LANÇAMENTO[[#This Row],[DATA PEDIDO]]="","",LANÇAMENTO[[#This Row],[DATA PEDIDO]]+LANÇAMENTO[[#This Row],[PRAZO]])</f>
        <v>45897</v>
      </c>
      <c r="T663" s="8" t="str">
        <f>IF(LANÇAMENTO[[#This Row],[OBRA COM MATERIAL]]="OK","ENTREGUE",IF(LANÇAMENTO[[#This Row],[PRAZO]]="","",LANÇAMENTO[[#This Row],[PREVISÃO ENTREGA OBRA]]-$E$1))</f>
        <v>ENTREGUE</v>
      </c>
      <c r="U663" s="3" t="s">
        <v>129</v>
      </c>
      <c r="V663" s="3"/>
    </row>
    <row r="664" spans="1:22" x14ac:dyDescent="0.25">
      <c r="A664" s="4">
        <v>45897</v>
      </c>
      <c r="B664" s="2" t="s">
        <v>1747</v>
      </c>
      <c r="C664" s="123" t="s">
        <v>1234</v>
      </c>
      <c r="D664" s="2" t="s">
        <v>104</v>
      </c>
      <c r="E664" s="2" t="s">
        <v>1861</v>
      </c>
      <c r="F664" s="3">
        <v>88</v>
      </c>
      <c r="G664" s="3" t="s">
        <v>65</v>
      </c>
      <c r="H664" s="5" t="s">
        <v>2667</v>
      </c>
      <c r="I664" s="136" t="s">
        <v>554</v>
      </c>
      <c r="J664" s="2" t="s">
        <v>1861</v>
      </c>
      <c r="K664" s="6">
        <v>1.59</v>
      </c>
      <c r="L664" s="6">
        <f>LANÇAMENTO[[#This Row],[VALOR UNITARIO]]*LANÇAMENTO[[#This Row],[QTDADE]]</f>
        <v>139.92000000000002</v>
      </c>
      <c r="M664" s="4">
        <v>45897</v>
      </c>
      <c r="N664" s="33" t="str">
        <f>TEXT(LANÇAMENTO[[#This Row],[DATA PEDIDO]],"MMM")&amp;"-"&amp;TEXT(M664,"AAAA")</f>
        <v>ago-2025</v>
      </c>
      <c r="O664" s="5" t="s">
        <v>1704</v>
      </c>
      <c r="P664" s="5" t="s">
        <v>30</v>
      </c>
      <c r="Q664" s="3" t="s">
        <v>1705</v>
      </c>
      <c r="R664" s="3">
        <v>0</v>
      </c>
      <c r="S664" s="4">
        <f>IF(LANÇAMENTO[[#This Row],[DATA PEDIDO]]="","",LANÇAMENTO[[#This Row],[DATA PEDIDO]]+LANÇAMENTO[[#This Row],[PRAZO]])</f>
        <v>45897</v>
      </c>
      <c r="T664" s="8" t="str">
        <f>IF(LANÇAMENTO[[#This Row],[OBRA COM MATERIAL]]="OK","ENTREGUE",IF(LANÇAMENTO[[#This Row],[PRAZO]]="","",LANÇAMENTO[[#This Row],[PREVISÃO ENTREGA OBRA]]-$E$1))</f>
        <v>ENTREGUE</v>
      </c>
      <c r="U664" s="3" t="s">
        <v>129</v>
      </c>
      <c r="V664" s="3"/>
    </row>
    <row r="665" spans="1:22" x14ac:dyDescent="0.25">
      <c r="A665" s="4">
        <v>45897</v>
      </c>
      <c r="B665" s="2" t="s">
        <v>1747</v>
      </c>
      <c r="C665" s="123" t="s">
        <v>1234</v>
      </c>
      <c r="D665" s="2" t="s">
        <v>104</v>
      </c>
      <c r="E665" s="2" t="s">
        <v>1862</v>
      </c>
      <c r="F665" s="3">
        <v>1</v>
      </c>
      <c r="G665" s="3" t="s">
        <v>65</v>
      </c>
      <c r="H665" s="5" t="s">
        <v>2667</v>
      </c>
      <c r="I665" s="136" t="s">
        <v>554</v>
      </c>
      <c r="J665" s="2" t="s">
        <v>1862</v>
      </c>
      <c r="K665" s="6">
        <v>56.54</v>
      </c>
      <c r="L665" s="6">
        <f>LANÇAMENTO[[#This Row],[VALOR UNITARIO]]*LANÇAMENTO[[#This Row],[QTDADE]]</f>
        <v>56.54</v>
      </c>
      <c r="M665" s="4">
        <v>45897</v>
      </c>
      <c r="N665" s="33" t="str">
        <f>TEXT(LANÇAMENTO[[#This Row],[DATA PEDIDO]],"MMM")&amp;"-"&amp;TEXT(M665,"AAAA")</f>
        <v>ago-2025</v>
      </c>
      <c r="O665" s="5" t="s">
        <v>1704</v>
      </c>
      <c r="P665" s="5" t="s">
        <v>30</v>
      </c>
      <c r="Q665" s="3" t="s">
        <v>1705</v>
      </c>
      <c r="R665" s="3">
        <v>0</v>
      </c>
      <c r="S665" s="4">
        <f>IF(LANÇAMENTO[[#This Row],[DATA PEDIDO]]="","",LANÇAMENTO[[#This Row],[DATA PEDIDO]]+LANÇAMENTO[[#This Row],[PRAZO]])</f>
        <v>45897</v>
      </c>
      <c r="T665" s="8" t="str">
        <f>IF(LANÇAMENTO[[#This Row],[OBRA COM MATERIAL]]="OK","ENTREGUE",IF(LANÇAMENTO[[#This Row],[PRAZO]]="","",LANÇAMENTO[[#This Row],[PREVISÃO ENTREGA OBRA]]-$E$1))</f>
        <v>ENTREGUE</v>
      </c>
      <c r="U665" s="3" t="s">
        <v>129</v>
      </c>
      <c r="V665" s="3"/>
    </row>
    <row r="666" spans="1:22" x14ac:dyDescent="0.25">
      <c r="A666" s="4">
        <v>45897</v>
      </c>
      <c r="B666" s="2" t="s">
        <v>1747</v>
      </c>
      <c r="C666" s="123" t="s">
        <v>1234</v>
      </c>
      <c r="D666" s="2" t="s">
        <v>104</v>
      </c>
      <c r="E666" s="2" t="s">
        <v>1864</v>
      </c>
      <c r="F666" s="3">
        <v>1</v>
      </c>
      <c r="G666" s="3" t="s">
        <v>65</v>
      </c>
      <c r="H666" s="5" t="s">
        <v>2667</v>
      </c>
      <c r="I666" s="136" t="s">
        <v>554</v>
      </c>
      <c r="J666" s="2" t="s">
        <v>1864</v>
      </c>
      <c r="K666" s="6">
        <v>28.47</v>
      </c>
      <c r="L666" s="6">
        <f>LANÇAMENTO[[#This Row],[VALOR UNITARIO]]*LANÇAMENTO[[#This Row],[QTDADE]]</f>
        <v>28.47</v>
      </c>
      <c r="M666" s="4">
        <v>45897</v>
      </c>
      <c r="N666" s="33" t="str">
        <f>TEXT(LANÇAMENTO[[#This Row],[DATA PEDIDO]],"MMM")&amp;"-"&amp;TEXT(M666,"AAAA")</f>
        <v>ago-2025</v>
      </c>
      <c r="O666" s="5" t="s">
        <v>1704</v>
      </c>
      <c r="P666" s="5" t="s">
        <v>30</v>
      </c>
      <c r="Q666" s="3" t="s">
        <v>1705</v>
      </c>
      <c r="R666" s="3">
        <v>0</v>
      </c>
      <c r="S666" s="4">
        <f>IF(LANÇAMENTO[[#This Row],[DATA PEDIDO]]="","",LANÇAMENTO[[#This Row],[DATA PEDIDO]]+LANÇAMENTO[[#This Row],[PRAZO]])</f>
        <v>45897</v>
      </c>
      <c r="T666" s="8" t="str">
        <f>IF(LANÇAMENTO[[#This Row],[OBRA COM MATERIAL]]="OK","ENTREGUE",IF(LANÇAMENTO[[#This Row],[PRAZO]]="","",LANÇAMENTO[[#This Row],[PREVISÃO ENTREGA OBRA]]-$E$1))</f>
        <v>ENTREGUE</v>
      </c>
      <c r="U666" s="3" t="s">
        <v>129</v>
      </c>
      <c r="V666" s="3"/>
    </row>
    <row r="667" spans="1:22" x14ac:dyDescent="0.25">
      <c r="A667" s="4">
        <v>45897</v>
      </c>
      <c r="B667" s="2" t="s">
        <v>1747</v>
      </c>
      <c r="C667" s="123" t="s">
        <v>1234</v>
      </c>
      <c r="D667" s="2" t="s">
        <v>104</v>
      </c>
      <c r="E667" s="2" t="s">
        <v>2666</v>
      </c>
      <c r="F667" s="3">
        <v>6</v>
      </c>
      <c r="G667" s="3" t="s">
        <v>116</v>
      </c>
      <c r="H667" s="5" t="s">
        <v>2667</v>
      </c>
      <c r="I667" s="136" t="s">
        <v>554</v>
      </c>
      <c r="J667" s="2" t="s">
        <v>2666</v>
      </c>
      <c r="K667" s="6">
        <v>4.43</v>
      </c>
      <c r="L667" s="6">
        <f>LANÇAMENTO[[#This Row],[VALOR UNITARIO]]*LANÇAMENTO[[#This Row],[QTDADE]]</f>
        <v>26.58</v>
      </c>
      <c r="M667" s="4">
        <v>45897</v>
      </c>
      <c r="N667" s="33" t="str">
        <f>TEXT(LANÇAMENTO[[#This Row],[DATA PEDIDO]],"MMM")&amp;"-"&amp;TEXT(M667,"AAAA")</f>
        <v>ago-2025</v>
      </c>
      <c r="O667" s="5" t="s">
        <v>1704</v>
      </c>
      <c r="P667" s="5" t="s">
        <v>30</v>
      </c>
      <c r="Q667" s="3" t="s">
        <v>1705</v>
      </c>
      <c r="R667" s="3">
        <v>0</v>
      </c>
      <c r="S667" s="4">
        <f>IF(LANÇAMENTO[[#This Row],[DATA PEDIDO]]="","",LANÇAMENTO[[#This Row],[DATA PEDIDO]]+LANÇAMENTO[[#This Row],[PRAZO]])</f>
        <v>45897</v>
      </c>
      <c r="T667" s="8" t="str">
        <f>IF(LANÇAMENTO[[#This Row],[OBRA COM MATERIAL]]="OK","ENTREGUE",IF(LANÇAMENTO[[#This Row],[PRAZO]]="","",LANÇAMENTO[[#This Row],[PREVISÃO ENTREGA OBRA]]-$E$1))</f>
        <v>ENTREGUE</v>
      </c>
      <c r="U667" s="3" t="s">
        <v>129</v>
      </c>
      <c r="V667" s="3"/>
    </row>
    <row r="668" spans="1:22" x14ac:dyDescent="0.25">
      <c r="A668" s="4">
        <v>45897</v>
      </c>
      <c r="B668" s="2" t="s">
        <v>1747</v>
      </c>
      <c r="C668" s="123" t="s">
        <v>1234</v>
      </c>
      <c r="D668" s="2" t="s">
        <v>104</v>
      </c>
      <c r="E668" s="2" t="s">
        <v>1863</v>
      </c>
      <c r="F668" s="3">
        <v>16</v>
      </c>
      <c r="G668" s="3" t="s">
        <v>65</v>
      </c>
      <c r="H668" s="5" t="s">
        <v>2667</v>
      </c>
      <c r="I668" s="136" t="s">
        <v>554</v>
      </c>
      <c r="J668" s="2" t="s">
        <v>1863</v>
      </c>
      <c r="K668" s="6">
        <v>13.53</v>
      </c>
      <c r="L668" s="6">
        <f>LANÇAMENTO[[#This Row],[VALOR UNITARIO]]*LANÇAMENTO[[#This Row],[QTDADE]]</f>
        <v>216.48</v>
      </c>
      <c r="M668" s="4">
        <v>45897</v>
      </c>
      <c r="N668" s="33" t="str">
        <f>TEXT(LANÇAMENTO[[#This Row],[DATA PEDIDO]],"MMM")&amp;"-"&amp;TEXT(M668,"AAAA")</f>
        <v>ago-2025</v>
      </c>
      <c r="O668" s="5" t="s">
        <v>1704</v>
      </c>
      <c r="P668" s="5" t="s">
        <v>30</v>
      </c>
      <c r="Q668" s="3" t="s">
        <v>1705</v>
      </c>
      <c r="R668" s="3">
        <v>0</v>
      </c>
      <c r="S668" s="4">
        <f>IF(LANÇAMENTO[[#This Row],[DATA PEDIDO]]="","",LANÇAMENTO[[#This Row],[DATA PEDIDO]]+LANÇAMENTO[[#This Row],[PRAZO]])</f>
        <v>45897</v>
      </c>
      <c r="T668" s="8" t="str">
        <f>IF(LANÇAMENTO[[#This Row],[OBRA COM MATERIAL]]="OK","ENTREGUE",IF(LANÇAMENTO[[#This Row],[PRAZO]]="","",LANÇAMENTO[[#This Row],[PREVISÃO ENTREGA OBRA]]-$E$1))</f>
        <v>ENTREGUE</v>
      </c>
      <c r="U668" s="3" t="s">
        <v>129</v>
      </c>
      <c r="V668" s="3"/>
    </row>
    <row r="669" spans="1:22" x14ac:dyDescent="0.25">
      <c r="A669" s="4">
        <v>45897</v>
      </c>
      <c r="B669" s="2" t="s">
        <v>2432</v>
      </c>
      <c r="C669" s="123" t="s">
        <v>1234</v>
      </c>
      <c r="D669" s="2" t="s">
        <v>27</v>
      </c>
      <c r="E669" s="2" t="s">
        <v>1690</v>
      </c>
      <c r="F669" s="3">
        <v>1</v>
      </c>
      <c r="G669" s="3" t="s">
        <v>65</v>
      </c>
      <c r="H669" s="5" t="s">
        <v>2668</v>
      </c>
      <c r="I669" s="136" t="s">
        <v>1681</v>
      </c>
      <c r="J669" s="2" t="s">
        <v>1690</v>
      </c>
      <c r="K669" s="6">
        <v>400</v>
      </c>
      <c r="L669" s="6">
        <f>LANÇAMENTO[[#This Row],[VALOR UNITARIO]]*LANÇAMENTO[[#This Row],[QTDADE]]</f>
        <v>400</v>
      </c>
      <c r="M669" s="4">
        <v>45897</v>
      </c>
      <c r="N669" s="33" t="str">
        <f>TEXT(LANÇAMENTO[[#This Row],[DATA PEDIDO]],"MMM")&amp;"-"&amp;TEXT(M669,"AAAA")</f>
        <v>ago-2025</v>
      </c>
      <c r="O669" s="5" t="s">
        <v>1692</v>
      </c>
      <c r="P669" s="5" t="s">
        <v>30</v>
      </c>
      <c r="Q669" s="3" t="s">
        <v>12</v>
      </c>
      <c r="R669" s="3">
        <v>0</v>
      </c>
      <c r="S669" s="4">
        <f>IF(LANÇAMENTO[[#This Row],[DATA PEDIDO]]="","",LANÇAMENTO[[#This Row],[DATA PEDIDO]]+LANÇAMENTO[[#This Row],[PRAZO]])</f>
        <v>45897</v>
      </c>
      <c r="T669" s="8" t="str">
        <f>IF(LANÇAMENTO[[#This Row],[OBRA COM MATERIAL]]="OK","ENTREGUE",IF(LANÇAMENTO[[#This Row],[PRAZO]]="","",LANÇAMENTO[[#This Row],[PREVISÃO ENTREGA OBRA]]-$E$1))</f>
        <v>ENTREGUE</v>
      </c>
      <c r="U669" s="3" t="s">
        <v>129</v>
      </c>
      <c r="V669" s="3"/>
    </row>
    <row r="670" spans="1:22" x14ac:dyDescent="0.25">
      <c r="A670" s="4">
        <v>45897</v>
      </c>
      <c r="B670" s="2" t="s">
        <v>1902</v>
      </c>
      <c r="C670" s="123" t="s">
        <v>1234</v>
      </c>
      <c r="D670" s="2" t="s">
        <v>104</v>
      </c>
      <c r="E670" s="2" t="s">
        <v>1690</v>
      </c>
      <c r="F670" s="3">
        <v>1</v>
      </c>
      <c r="G670" s="3" t="s">
        <v>65</v>
      </c>
      <c r="H670" s="5" t="s">
        <v>2669</v>
      </c>
      <c r="I670" s="136" t="s">
        <v>1390</v>
      </c>
      <c r="J670" s="2" t="s">
        <v>1690</v>
      </c>
      <c r="K670" s="6">
        <v>450</v>
      </c>
      <c r="L670" s="6">
        <f>LANÇAMENTO[[#This Row],[VALOR UNITARIO]]*LANÇAMENTO[[#This Row],[QTDADE]]</f>
        <v>450</v>
      </c>
      <c r="M670" s="4">
        <v>45897</v>
      </c>
      <c r="N670" s="33" t="str">
        <f>TEXT(LANÇAMENTO[[#This Row],[DATA PEDIDO]],"MMM")&amp;"-"&amp;TEXT(M670,"AAAA")</f>
        <v>ago-2025</v>
      </c>
      <c r="O670" s="5" t="s">
        <v>1692</v>
      </c>
      <c r="P670" s="5" t="s">
        <v>30</v>
      </c>
      <c r="Q670" s="3" t="s">
        <v>12</v>
      </c>
      <c r="R670" s="3">
        <v>1</v>
      </c>
      <c r="S670" s="4">
        <f>IF(LANÇAMENTO[[#This Row],[DATA PEDIDO]]="","",LANÇAMENTO[[#This Row],[DATA PEDIDO]]+LANÇAMENTO[[#This Row],[PRAZO]])</f>
        <v>45898</v>
      </c>
      <c r="T670" s="8" t="str">
        <f>IF(LANÇAMENTO[[#This Row],[OBRA COM MATERIAL]]="OK","ENTREGUE",IF(LANÇAMENTO[[#This Row],[PRAZO]]="","",LANÇAMENTO[[#This Row],[PREVISÃO ENTREGA OBRA]]-$E$1))</f>
        <v>ENTREGUE</v>
      </c>
      <c r="U670" s="3" t="s">
        <v>129</v>
      </c>
      <c r="V670" s="3"/>
    </row>
    <row r="671" spans="1:22" x14ac:dyDescent="0.25">
      <c r="A671" s="4">
        <v>45897</v>
      </c>
      <c r="B671" s="2" t="s">
        <v>2623</v>
      </c>
      <c r="C671" s="123" t="s">
        <v>551</v>
      </c>
      <c r="D671" s="2" t="s">
        <v>104</v>
      </c>
      <c r="E671" s="2" t="s">
        <v>2670</v>
      </c>
      <c r="F671" s="3">
        <v>1.5</v>
      </c>
      <c r="G671" s="3" t="s">
        <v>65</v>
      </c>
      <c r="H671" s="5" t="s">
        <v>2671</v>
      </c>
      <c r="I671" s="136" t="s">
        <v>336</v>
      </c>
      <c r="J671" s="2" t="s">
        <v>2670</v>
      </c>
      <c r="K671" s="6">
        <v>329.13</v>
      </c>
      <c r="L671" s="6">
        <f>LANÇAMENTO[[#This Row],[VALOR UNITARIO]]*LANÇAMENTO[[#This Row],[QTDADE]]</f>
        <v>493.69499999999999</v>
      </c>
      <c r="M671" s="4">
        <v>45897</v>
      </c>
      <c r="N671" s="33" t="str">
        <f>TEXT(LANÇAMENTO[[#This Row],[DATA PEDIDO]],"MMM")&amp;"-"&amp;TEXT(M671,"AAAA")</f>
        <v>ago-2025</v>
      </c>
      <c r="O671" s="5" t="s">
        <v>1715</v>
      </c>
      <c r="P671" s="5" t="s">
        <v>30</v>
      </c>
      <c r="Q671" s="3" t="s">
        <v>1705</v>
      </c>
      <c r="R671" s="3">
        <v>0</v>
      </c>
      <c r="S671" s="4">
        <f>IF(LANÇAMENTO[[#This Row],[DATA PEDIDO]]="","",LANÇAMENTO[[#This Row],[DATA PEDIDO]]+LANÇAMENTO[[#This Row],[PRAZO]])</f>
        <v>45897</v>
      </c>
      <c r="T671" s="8" t="str">
        <f>IF(LANÇAMENTO[[#This Row],[OBRA COM MATERIAL]]="OK","ENTREGUE",IF(LANÇAMENTO[[#This Row],[PRAZO]]="","",LANÇAMENTO[[#This Row],[PREVISÃO ENTREGA OBRA]]-$E$1))</f>
        <v>ENTREGUE</v>
      </c>
      <c r="U671" s="3" t="s">
        <v>129</v>
      </c>
      <c r="V671" s="3"/>
    </row>
    <row r="672" spans="1:22" x14ac:dyDescent="0.25">
      <c r="A672" s="4">
        <v>45897</v>
      </c>
      <c r="B672" s="2" t="s">
        <v>2623</v>
      </c>
      <c r="C672" s="123" t="s">
        <v>551</v>
      </c>
      <c r="D672" s="2" t="s">
        <v>104</v>
      </c>
      <c r="E672" s="2" t="s">
        <v>2689</v>
      </c>
      <c r="F672" s="3">
        <v>8</v>
      </c>
      <c r="G672" s="3" t="s">
        <v>65</v>
      </c>
      <c r="H672" s="5" t="s">
        <v>2671</v>
      </c>
      <c r="I672" s="136" t="s">
        <v>336</v>
      </c>
      <c r="J672" s="2" t="s">
        <v>2689</v>
      </c>
      <c r="K672" s="6">
        <v>85.32</v>
      </c>
      <c r="L672" s="6">
        <f>LANÇAMENTO[[#This Row],[VALOR UNITARIO]]*LANÇAMENTO[[#This Row],[QTDADE]]</f>
        <v>682.56</v>
      </c>
      <c r="M672" s="4">
        <v>45897</v>
      </c>
      <c r="N672" s="33" t="str">
        <f>TEXT(LANÇAMENTO[[#This Row],[DATA PEDIDO]],"MMM")&amp;"-"&amp;TEXT(M672,"AAAA")</f>
        <v>ago-2025</v>
      </c>
      <c r="O672" s="5" t="s">
        <v>1715</v>
      </c>
      <c r="P672" s="5" t="s">
        <v>30</v>
      </c>
      <c r="Q672" s="3" t="s">
        <v>1705</v>
      </c>
      <c r="R672" s="3">
        <v>0</v>
      </c>
      <c r="S672" s="4">
        <f>IF(LANÇAMENTO[[#This Row],[DATA PEDIDO]]="","",LANÇAMENTO[[#This Row],[DATA PEDIDO]]+LANÇAMENTO[[#This Row],[PRAZO]])</f>
        <v>45897</v>
      </c>
      <c r="T672" s="8" t="str">
        <f>IF(LANÇAMENTO[[#This Row],[OBRA COM MATERIAL]]="OK","ENTREGUE",IF(LANÇAMENTO[[#This Row],[PRAZO]]="","",LANÇAMENTO[[#This Row],[PREVISÃO ENTREGA OBRA]]-$E$1))</f>
        <v>ENTREGUE</v>
      </c>
      <c r="U672" s="3" t="s">
        <v>129</v>
      </c>
      <c r="V672" s="3"/>
    </row>
    <row r="673" spans="1:22" x14ac:dyDescent="0.25">
      <c r="A673" s="4">
        <v>45897</v>
      </c>
      <c r="B673" s="2" t="s">
        <v>1747</v>
      </c>
      <c r="C673" s="123" t="s">
        <v>1234</v>
      </c>
      <c r="D673" s="2" t="s">
        <v>104</v>
      </c>
      <c r="E673" s="2" t="s">
        <v>1975</v>
      </c>
      <c r="F673" s="3">
        <v>12</v>
      </c>
      <c r="G673" s="3" t="s">
        <v>65</v>
      </c>
      <c r="H673" s="5" t="s">
        <v>2673</v>
      </c>
      <c r="I673" s="136" t="s">
        <v>372</v>
      </c>
      <c r="J673" s="2" t="s">
        <v>1975</v>
      </c>
      <c r="K673" s="6">
        <v>8.5</v>
      </c>
      <c r="L673" s="6">
        <f>LANÇAMENTO[[#This Row],[VALOR UNITARIO]]*LANÇAMENTO[[#This Row],[QTDADE]]</f>
        <v>102</v>
      </c>
      <c r="M673" s="4">
        <v>45897</v>
      </c>
      <c r="N673" s="33" t="str">
        <f>TEXT(LANÇAMENTO[[#This Row],[DATA PEDIDO]],"MMM")&amp;"-"&amp;TEXT(M673,"AAAA")</f>
        <v>ago-2025</v>
      </c>
      <c r="O673" s="5" t="s">
        <v>1715</v>
      </c>
      <c r="P673" s="5" t="s">
        <v>30</v>
      </c>
      <c r="Q673" s="3" t="s">
        <v>12</v>
      </c>
      <c r="R673" s="3">
        <v>0</v>
      </c>
      <c r="S673" s="4">
        <f>IF(LANÇAMENTO[[#This Row],[DATA PEDIDO]]="","",LANÇAMENTO[[#This Row],[DATA PEDIDO]]+LANÇAMENTO[[#This Row],[PRAZO]])</f>
        <v>45897</v>
      </c>
      <c r="T673" s="8" t="str">
        <f>IF(LANÇAMENTO[[#This Row],[OBRA COM MATERIAL]]="OK","ENTREGUE",IF(LANÇAMENTO[[#This Row],[PRAZO]]="","",LANÇAMENTO[[#This Row],[PREVISÃO ENTREGA OBRA]]-$E$1))</f>
        <v>ENTREGUE</v>
      </c>
      <c r="U673" s="3" t="s">
        <v>129</v>
      </c>
      <c r="V673" s="3"/>
    </row>
    <row r="674" spans="1:22" x14ac:dyDescent="0.25">
      <c r="A674" s="4">
        <v>45897</v>
      </c>
      <c r="B674" s="2" t="s">
        <v>1747</v>
      </c>
      <c r="C674" s="123" t="s">
        <v>1234</v>
      </c>
      <c r="D674" s="2" t="s">
        <v>104</v>
      </c>
      <c r="E674" s="2" t="s">
        <v>2672</v>
      </c>
      <c r="F674" s="3">
        <v>6</v>
      </c>
      <c r="G674" s="3" t="s">
        <v>65</v>
      </c>
      <c r="H674" s="5" t="s">
        <v>2673</v>
      </c>
      <c r="I674" s="136" t="s">
        <v>372</v>
      </c>
      <c r="J674" s="2" t="s">
        <v>2672</v>
      </c>
      <c r="K674" s="6">
        <v>90</v>
      </c>
      <c r="L674" s="6">
        <f>LANÇAMENTO[[#This Row],[VALOR UNITARIO]]*LANÇAMENTO[[#This Row],[QTDADE]]</f>
        <v>540</v>
      </c>
      <c r="M674" s="4">
        <v>45897</v>
      </c>
      <c r="N674" s="33" t="str">
        <f>TEXT(LANÇAMENTO[[#This Row],[DATA PEDIDO]],"MMM")&amp;"-"&amp;TEXT(M674,"AAAA")</f>
        <v>ago-2025</v>
      </c>
      <c r="O674" s="5" t="s">
        <v>1715</v>
      </c>
      <c r="P674" s="5" t="s">
        <v>30</v>
      </c>
      <c r="Q674" s="3" t="s">
        <v>12</v>
      </c>
      <c r="R674" s="3">
        <v>0</v>
      </c>
      <c r="S674" s="4">
        <f>IF(LANÇAMENTO[[#This Row],[DATA PEDIDO]]="","",LANÇAMENTO[[#This Row],[DATA PEDIDO]]+LANÇAMENTO[[#This Row],[PRAZO]])</f>
        <v>45897</v>
      </c>
      <c r="T674" s="8" t="str">
        <f>IF(LANÇAMENTO[[#This Row],[OBRA COM MATERIAL]]="OK","ENTREGUE",IF(LANÇAMENTO[[#This Row],[PRAZO]]="","",LANÇAMENTO[[#This Row],[PREVISÃO ENTREGA OBRA]]-$E$1))</f>
        <v>ENTREGUE</v>
      </c>
      <c r="U674" s="3" t="s">
        <v>129</v>
      </c>
      <c r="V674" s="3"/>
    </row>
    <row r="675" spans="1:22" x14ac:dyDescent="0.25">
      <c r="A675" s="4">
        <v>45897</v>
      </c>
      <c r="B675" s="2" t="s">
        <v>1874</v>
      </c>
      <c r="C675" s="123" t="s">
        <v>1234</v>
      </c>
      <c r="D675" s="2" t="s">
        <v>104</v>
      </c>
      <c r="E675" s="2" t="s">
        <v>2674</v>
      </c>
      <c r="F675" s="3">
        <v>3</v>
      </c>
      <c r="G675" s="3" t="s">
        <v>24</v>
      </c>
      <c r="H675" s="5" t="s">
        <v>2675</v>
      </c>
      <c r="I675" s="136" t="s">
        <v>151</v>
      </c>
      <c r="J675" s="2" t="s">
        <v>2674</v>
      </c>
      <c r="K675" s="6">
        <v>240</v>
      </c>
      <c r="L675" s="6">
        <f>LANÇAMENTO[[#This Row],[VALOR UNITARIO]]*LANÇAMENTO[[#This Row],[QTDADE]]</f>
        <v>720</v>
      </c>
      <c r="M675" s="4">
        <v>45897</v>
      </c>
      <c r="N675" s="33" t="str">
        <f>TEXT(LANÇAMENTO[[#This Row],[DATA PEDIDO]],"MMM")&amp;"-"&amp;TEXT(M675,"AAAA")</f>
        <v>ago-2025</v>
      </c>
      <c r="O675" s="5" t="s">
        <v>2656</v>
      </c>
      <c r="P675" s="5" t="s">
        <v>30</v>
      </c>
      <c r="Q675" s="3" t="s">
        <v>12</v>
      </c>
      <c r="R675" s="3">
        <v>1</v>
      </c>
      <c r="S675" s="4">
        <f>IF(LANÇAMENTO[[#This Row],[DATA PEDIDO]]="","",LANÇAMENTO[[#This Row],[DATA PEDIDO]]+LANÇAMENTO[[#This Row],[PRAZO]])</f>
        <v>45898</v>
      </c>
      <c r="T675" s="8" t="str">
        <f>IF(LANÇAMENTO[[#This Row],[OBRA COM MATERIAL]]="OK","ENTREGUE",IF(LANÇAMENTO[[#This Row],[PRAZO]]="","",LANÇAMENTO[[#This Row],[PREVISÃO ENTREGA OBRA]]-$E$1))</f>
        <v>ENTREGUE</v>
      </c>
      <c r="U675" s="3" t="s">
        <v>129</v>
      </c>
      <c r="V675" s="3"/>
    </row>
    <row r="676" spans="1:22" x14ac:dyDescent="0.25">
      <c r="A676" s="4">
        <v>45897</v>
      </c>
      <c r="B676" s="2" t="s">
        <v>2128</v>
      </c>
      <c r="C676" s="123" t="s">
        <v>551</v>
      </c>
      <c r="D676" s="2" t="s">
        <v>104</v>
      </c>
      <c r="E676" s="2" t="s">
        <v>1918</v>
      </c>
      <c r="F676" s="3">
        <v>10</v>
      </c>
      <c r="G676" s="3" t="s">
        <v>65</v>
      </c>
      <c r="H676" s="5" t="s">
        <v>2691</v>
      </c>
      <c r="I676" s="136" t="s">
        <v>230</v>
      </c>
      <c r="J676" s="2" t="s">
        <v>1918</v>
      </c>
      <c r="K676" s="6">
        <v>23.45</v>
      </c>
      <c r="L676" s="6">
        <f>LANÇAMENTO[[#This Row],[VALOR UNITARIO]]*LANÇAMENTO[[#This Row],[QTDADE]]</f>
        <v>234.5</v>
      </c>
      <c r="M676" s="4">
        <v>45897</v>
      </c>
      <c r="N676" s="33" t="str">
        <f>TEXT(LANÇAMENTO[[#This Row],[DATA PEDIDO]],"MMM")&amp;"-"&amp;TEXT(M676,"AAAA")</f>
        <v>ago-2025</v>
      </c>
      <c r="O676" s="5" t="s">
        <v>2200</v>
      </c>
      <c r="P676" s="5" t="s">
        <v>30</v>
      </c>
      <c r="Q676" s="3" t="s">
        <v>12</v>
      </c>
      <c r="R676" s="3">
        <v>0</v>
      </c>
      <c r="S676" s="4">
        <f>IF(LANÇAMENTO[[#This Row],[DATA PEDIDO]]="","",LANÇAMENTO[[#This Row],[DATA PEDIDO]]+LANÇAMENTO[[#This Row],[PRAZO]])</f>
        <v>45897</v>
      </c>
      <c r="T676" s="8" t="str">
        <f>IF(LANÇAMENTO[[#This Row],[OBRA COM MATERIAL]]="OK","ENTREGUE",IF(LANÇAMENTO[[#This Row],[PRAZO]]="","",LANÇAMENTO[[#This Row],[PREVISÃO ENTREGA OBRA]]-$E$1))</f>
        <v>ENTREGUE</v>
      </c>
      <c r="U676" s="3" t="s">
        <v>129</v>
      </c>
      <c r="V676" s="3"/>
    </row>
    <row r="677" spans="1:22" x14ac:dyDescent="0.25">
      <c r="A677" s="4">
        <v>45897</v>
      </c>
      <c r="B677" s="2" t="s">
        <v>2128</v>
      </c>
      <c r="C677" s="123" t="s">
        <v>551</v>
      </c>
      <c r="D677" s="2" t="s">
        <v>104</v>
      </c>
      <c r="E677" s="2" t="s">
        <v>2386</v>
      </c>
      <c r="F677" s="3">
        <v>3</v>
      </c>
      <c r="G677" s="3" t="s">
        <v>65</v>
      </c>
      <c r="H677" s="5" t="s">
        <v>2691</v>
      </c>
      <c r="I677" s="136" t="s">
        <v>230</v>
      </c>
      <c r="J677" s="2" t="s">
        <v>2386</v>
      </c>
      <c r="K677" s="6">
        <v>105</v>
      </c>
      <c r="L677" s="6">
        <f>LANÇAMENTO[[#This Row],[VALOR UNITARIO]]*LANÇAMENTO[[#This Row],[QTDADE]]</f>
        <v>315</v>
      </c>
      <c r="M677" s="4">
        <v>45897</v>
      </c>
      <c r="N677" s="33" t="str">
        <f>TEXT(LANÇAMENTO[[#This Row],[DATA PEDIDO]],"MMM")&amp;"-"&amp;TEXT(M677,"AAAA")</f>
        <v>ago-2025</v>
      </c>
      <c r="O677" s="5" t="s">
        <v>2200</v>
      </c>
      <c r="P677" s="5" t="s">
        <v>30</v>
      </c>
      <c r="Q677" s="3" t="s">
        <v>12</v>
      </c>
      <c r="R677" s="3">
        <v>0</v>
      </c>
      <c r="S677" s="4">
        <f>IF(LANÇAMENTO[[#This Row],[DATA PEDIDO]]="","",LANÇAMENTO[[#This Row],[DATA PEDIDO]]+LANÇAMENTO[[#This Row],[PRAZO]])</f>
        <v>45897</v>
      </c>
      <c r="T677" s="8" t="str">
        <f>IF(LANÇAMENTO[[#This Row],[OBRA COM MATERIAL]]="OK","ENTREGUE",IF(LANÇAMENTO[[#This Row],[PRAZO]]="","",LANÇAMENTO[[#This Row],[PREVISÃO ENTREGA OBRA]]-$E$1))</f>
        <v>ENTREGUE</v>
      </c>
      <c r="U677" s="3" t="s">
        <v>129</v>
      </c>
      <c r="V677" s="3"/>
    </row>
    <row r="678" spans="1:22" x14ac:dyDescent="0.25">
      <c r="A678" s="4">
        <v>45897</v>
      </c>
      <c r="B678" s="2" t="s">
        <v>2128</v>
      </c>
      <c r="C678" s="123" t="s">
        <v>551</v>
      </c>
      <c r="D678" s="2" t="s">
        <v>104</v>
      </c>
      <c r="E678" s="2" t="s">
        <v>2676</v>
      </c>
      <c r="F678" s="3">
        <v>1</v>
      </c>
      <c r="G678" s="3" t="s">
        <v>65</v>
      </c>
      <c r="H678" s="5" t="s">
        <v>2691</v>
      </c>
      <c r="I678" s="136" t="s">
        <v>230</v>
      </c>
      <c r="J678" s="2" t="s">
        <v>2676</v>
      </c>
      <c r="K678" s="6">
        <v>10.92</v>
      </c>
      <c r="L678" s="6">
        <f>LANÇAMENTO[[#This Row],[VALOR UNITARIO]]*LANÇAMENTO[[#This Row],[QTDADE]]</f>
        <v>10.92</v>
      </c>
      <c r="M678" s="4">
        <v>45897</v>
      </c>
      <c r="N678" s="33" t="str">
        <f>TEXT(LANÇAMENTO[[#This Row],[DATA PEDIDO]],"MMM")&amp;"-"&amp;TEXT(M678,"AAAA")</f>
        <v>ago-2025</v>
      </c>
      <c r="O678" s="5" t="s">
        <v>2200</v>
      </c>
      <c r="P678" s="5" t="s">
        <v>30</v>
      </c>
      <c r="Q678" s="3" t="s">
        <v>12</v>
      </c>
      <c r="R678" s="3">
        <v>0</v>
      </c>
      <c r="S678" s="4">
        <f>IF(LANÇAMENTO[[#This Row],[DATA PEDIDO]]="","",LANÇAMENTO[[#This Row],[DATA PEDIDO]]+LANÇAMENTO[[#This Row],[PRAZO]])</f>
        <v>45897</v>
      </c>
      <c r="T678" s="8" t="str">
        <f>IF(LANÇAMENTO[[#This Row],[OBRA COM MATERIAL]]="OK","ENTREGUE",IF(LANÇAMENTO[[#This Row],[PRAZO]]="","",LANÇAMENTO[[#This Row],[PREVISÃO ENTREGA OBRA]]-$E$1))</f>
        <v>ENTREGUE</v>
      </c>
      <c r="U678" s="3" t="s">
        <v>129</v>
      </c>
      <c r="V678" s="3"/>
    </row>
    <row r="679" spans="1:22" x14ac:dyDescent="0.25">
      <c r="A679" s="4">
        <v>45897</v>
      </c>
      <c r="B679" s="2" t="s">
        <v>2128</v>
      </c>
      <c r="C679" s="123" t="s">
        <v>551</v>
      </c>
      <c r="D679" s="2" t="s">
        <v>104</v>
      </c>
      <c r="E679" s="2" t="s">
        <v>2677</v>
      </c>
      <c r="F679" s="3">
        <v>6</v>
      </c>
      <c r="G679" s="3" t="s">
        <v>65</v>
      </c>
      <c r="H679" s="5" t="s">
        <v>2691</v>
      </c>
      <c r="I679" s="136" t="s">
        <v>230</v>
      </c>
      <c r="J679" s="2" t="s">
        <v>2677</v>
      </c>
      <c r="K679" s="6">
        <v>6.5</v>
      </c>
      <c r="L679" s="6">
        <f>LANÇAMENTO[[#This Row],[VALOR UNITARIO]]*LANÇAMENTO[[#This Row],[QTDADE]]</f>
        <v>39</v>
      </c>
      <c r="M679" s="4">
        <v>45897</v>
      </c>
      <c r="N679" s="33" t="str">
        <f>TEXT(LANÇAMENTO[[#This Row],[DATA PEDIDO]],"MMM")&amp;"-"&amp;TEXT(M679,"AAAA")</f>
        <v>ago-2025</v>
      </c>
      <c r="O679" s="5" t="s">
        <v>2200</v>
      </c>
      <c r="P679" s="5" t="s">
        <v>30</v>
      </c>
      <c r="Q679" s="3" t="s">
        <v>12</v>
      </c>
      <c r="R679" s="3">
        <v>0</v>
      </c>
      <c r="S679" s="4">
        <f>IF(LANÇAMENTO[[#This Row],[DATA PEDIDO]]="","",LANÇAMENTO[[#This Row],[DATA PEDIDO]]+LANÇAMENTO[[#This Row],[PRAZO]])</f>
        <v>45897</v>
      </c>
      <c r="T679" s="8" t="str">
        <f>IF(LANÇAMENTO[[#This Row],[OBRA COM MATERIAL]]="OK","ENTREGUE",IF(LANÇAMENTO[[#This Row],[PRAZO]]="","",LANÇAMENTO[[#This Row],[PREVISÃO ENTREGA OBRA]]-$E$1))</f>
        <v>ENTREGUE</v>
      </c>
      <c r="U679" s="3" t="s">
        <v>129</v>
      </c>
      <c r="V679" s="3"/>
    </row>
    <row r="680" spans="1:22" x14ac:dyDescent="0.25">
      <c r="A680" s="4">
        <v>45897</v>
      </c>
      <c r="B680" s="2" t="s">
        <v>1747</v>
      </c>
      <c r="C680" s="123" t="s">
        <v>1234</v>
      </c>
      <c r="D680" s="2" t="s">
        <v>104</v>
      </c>
      <c r="E680" s="2" t="s">
        <v>2204</v>
      </c>
      <c r="F680" s="3">
        <v>6</v>
      </c>
      <c r="G680" s="3" t="s">
        <v>65</v>
      </c>
      <c r="H680" s="5" t="s">
        <v>2680</v>
      </c>
      <c r="I680" s="136" t="s">
        <v>1027</v>
      </c>
      <c r="J680" s="2" t="s">
        <v>2204</v>
      </c>
      <c r="K680" s="6">
        <v>137.72999999999999</v>
      </c>
      <c r="L680" s="6">
        <f>LANÇAMENTO[[#This Row],[VALOR UNITARIO]]*LANÇAMENTO[[#This Row],[QTDADE]]</f>
        <v>826.37999999999988</v>
      </c>
      <c r="M680" s="4">
        <v>45897</v>
      </c>
      <c r="N680" s="33" t="str">
        <f>TEXT(LANÇAMENTO[[#This Row],[DATA PEDIDO]],"MMM")&amp;"-"&amp;TEXT(M680,"AAAA")</f>
        <v>ago-2025</v>
      </c>
      <c r="O680" s="5" t="s">
        <v>1692</v>
      </c>
      <c r="P680" s="5" t="s">
        <v>30</v>
      </c>
      <c r="Q680" s="3" t="s">
        <v>12</v>
      </c>
      <c r="R680" s="3">
        <v>1</v>
      </c>
      <c r="S680" s="4">
        <f>IF(LANÇAMENTO[[#This Row],[DATA PEDIDO]]="","",LANÇAMENTO[[#This Row],[DATA PEDIDO]]+LANÇAMENTO[[#This Row],[PRAZO]])</f>
        <v>45898</v>
      </c>
      <c r="T680" s="8" t="str">
        <f>IF(LANÇAMENTO[[#This Row],[OBRA COM MATERIAL]]="OK","ENTREGUE",IF(LANÇAMENTO[[#This Row],[PRAZO]]="","",LANÇAMENTO[[#This Row],[PREVISÃO ENTREGA OBRA]]-$E$1))</f>
        <v>ENTREGUE</v>
      </c>
      <c r="U680" s="3" t="s">
        <v>129</v>
      </c>
      <c r="V680" s="3"/>
    </row>
    <row r="681" spans="1:22" x14ac:dyDescent="0.25">
      <c r="A681" s="4">
        <v>45897</v>
      </c>
      <c r="B681" s="2" t="s">
        <v>1747</v>
      </c>
      <c r="C681" s="123" t="s">
        <v>1234</v>
      </c>
      <c r="D681" s="2" t="s">
        <v>104</v>
      </c>
      <c r="E681" s="2" t="s">
        <v>2289</v>
      </c>
      <c r="F681" s="3">
        <v>4</v>
      </c>
      <c r="G681" s="3" t="s">
        <v>65</v>
      </c>
      <c r="H681" s="5" t="s">
        <v>2680</v>
      </c>
      <c r="I681" s="136" t="s">
        <v>1027</v>
      </c>
      <c r="J681" s="2" t="s">
        <v>2289</v>
      </c>
      <c r="K681" s="6">
        <v>118.59</v>
      </c>
      <c r="L681" s="6">
        <f>LANÇAMENTO[[#This Row],[VALOR UNITARIO]]*LANÇAMENTO[[#This Row],[QTDADE]]</f>
        <v>474.36</v>
      </c>
      <c r="M681" s="4">
        <v>45897</v>
      </c>
      <c r="N681" s="33" t="str">
        <f>TEXT(LANÇAMENTO[[#This Row],[DATA PEDIDO]],"MMM")&amp;"-"&amp;TEXT(M681,"AAAA")</f>
        <v>ago-2025</v>
      </c>
      <c r="O681" s="5" t="s">
        <v>1692</v>
      </c>
      <c r="P681" s="5" t="s">
        <v>30</v>
      </c>
      <c r="Q681" s="3" t="s">
        <v>12</v>
      </c>
      <c r="R681" s="3">
        <v>1</v>
      </c>
      <c r="S681" s="4">
        <f>IF(LANÇAMENTO[[#This Row],[DATA PEDIDO]]="","",LANÇAMENTO[[#This Row],[DATA PEDIDO]]+LANÇAMENTO[[#This Row],[PRAZO]])</f>
        <v>45898</v>
      </c>
      <c r="T681" s="8" t="str">
        <f>IF(LANÇAMENTO[[#This Row],[OBRA COM MATERIAL]]="OK","ENTREGUE",IF(LANÇAMENTO[[#This Row],[PRAZO]]="","",LANÇAMENTO[[#This Row],[PREVISÃO ENTREGA OBRA]]-$E$1))</f>
        <v>ENTREGUE</v>
      </c>
      <c r="U681" s="3" t="s">
        <v>129</v>
      </c>
      <c r="V681" s="3"/>
    </row>
    <row r="682" spans="1:22" x14ac:dyDescent="0.25">
      <c r="A682" s="4">
        <v>45897</v>
      </c>
      <c r="B682" s="2" t="s">
        <v>1747</v>
      </c>
      <c r="C682" s="123" t="s">
        <v>1234</v>
      </c>
      <c r="D682" s="2" t="s">
        <v>104</v>
      </c>
      <c r="E682" s="2" t="s">
        <v>1815</v>
      </c>
      <c r="F682" s="3">
        <v>10</v>
      </c>
      <c r="G682" s="3" t="s">
        <v>65</v>
      </c>
      <c r="H682" s="5" t="s">
        <v>2680</v>
      </c>
      <c r="I682" s="136" t="s">
        <v>1027</v>
      </c>
      <c r="J682" s="2" t="s">
        <v>1815</v>
      </c>
      <c r="K682" s="6">
        <v>135</v>
      </c>
      <c r="L682" s="6">
        <f>LANÇAMENTO[[#This Row],[VALOR UNITARIO]]*LANÇAMENTO[[#This Row],[QTDADE]]</f>
        <v>1350</v>
      </c>
      <c r="M682" s="4">
        <v>45897</v>
      </c>
      <c r="N682" s="33" t="str">
        <f>TEXT(LANÇAMENTO[[#This Row],[DATA PEDIDO]],"MMM")&amp;"-"&amp;TEXT(M682,"AAAA")</f>
        <v>ago-2025</v>
      </c>
      <c r="O682" s="5" t="s">
        <v>1692</v>
      </c>
      <c r="P682" s="5" t="s">
        <v>30</v>
      </c>
      <c r="Q682" s="3" t="s">
        <v>12</v>
      </c>
      <c r="R682" s="3">
        <v>1</v>
      </c>
      <c r="S682" s="4">
        <f>IF(LANÇAMENTO[[#This Row],[DATA PEDIDO]]="","",LANÇAMENTO[[#This Row],[DATA PEDIDO]]+LANÇAMENTO[[#This Row],[PRAZO]])</f>
        <v>45898</v>
      </c>
      <c r="T682" s="8" t="str">
        <f>IF(LANÇAMENTO[[#This Row],[OBRA COM MATERIAL]]="OK","ENTREGUE",IF(LANÇAMENTO[[#This Row],[PRAZO]]="","",LANÇAMENTO[[#This Row],[PREVISÃO ENTREGA OBRA]]-$E$1))</f>
        <v>ENTREGUE</v>
      </c>
      <c r="U682" s="3" t="s">
        <v>129</v>
      </c>
      <c r="V682" s="3"/>
    </row>
    <row r="683" spans="1:22" x14ac:dyDescent="0.25">
      <c r="A683" s="4">
        <v>45897</v>
      </c>
      <c r="B683" s="2" t="s">
        <v>1747</v>
      </c>
      <c r="C683" s="123" t="s">
        <v>1234</v>
      </c>
      <c r="D683" s="2" t="s">
        <v>104</v>
      </c>
      <c r="E683" s="2" t="s">
        <v>2690</v>
      </c>
      <c r="F683" s="3">
        <v>0.5</v>
      </c>
      <c r="G683" s="3" t="s">
        <v>65</v>
      </c>
      <c r="H683" s="5" t="s">
        <v>2680</v>
      </c>
      <c r="I683" s="136" t="s">
        <v>1027</v>
      </c>
      <c r="J683" s="2" t="s">
        <v>2690</v>
      </c>
      <c r="K683" s="6">
        <v>130.80000000000001</v>
      </c>
      <c r="L683" s="6">
        <f>LANÇAMENTO[[#This Row],[VALOR UNITARIO]]*LANÇAMENTO[[#This Row],[QTDADE]]</f>
        <v>65.400000000000006</v>
      </c>
      <c r="M683" s="4">
        <v>45897</v>
      </c>
      <c r="N683" s="33" t="str">
        <f>TEXT(LANÇAMENTO[[#This Row],[DATA PEDIDO]],"MMM")&amp;"-"&amp;TEXT(M683,"AAAA")</f>
        <v>ago-2025</v>
      </c>
      <c r="O683" s="5" t="s">
        <v>1692</v>
      </c>
      <c r="P683" s="5" t="s">
        <v>30</v>
      </c>
      <c r="Q683" s="3" t="s">
        <v>12</v>
      </c>
      <c r="R683" s="3">
        <v>1</v>
      </c>
      <c r="S683" s="4">
        <f>IF(LANÇAMENTO[[#This Row],[DATA PEDIDO]]="","",LANÇAMENTO[[#This Row],[DATA PEDIDO]]+LANÇAMENTO[[#This Row],[PRAZO]])</f>
        <v>45898</v>
      </c>
      <c r="T683" s="8" t="str">
        <f>IF(LANÇAMENTO[[#This Row],[OBRA COM MATERIAL]]="OK","ENTREGUE",IF(LANÇAMENTO[[#This Row],[PRAZO]]="","",LANÇAMENTO[[#This Row],[PREVISÃO ENTREGA OBRA]]-$E$1))</f>
        <v>ENTREGUE</v>
      </c>
      <c r="U683" s="3" t="s">
        <v>129</v>
      </c>
      <c r="V683" s="3"/>
    </row>
    <row r="684" spans="1:22" x14ac:dyDescent="0.25">
      <c r="A684" s="4">
        <v>45897</v>
      </c>
      <c r="B684" s="2" t="s">
        <v>2623</v>
      </c>
      <c r="C684" s="123" t="s">
        <v>551</v>
      </c>
      <c r="D684" s="2" t="s">
        <v>104</v>
      </c>
      <c r="E684" s="2" t="s">
        <v>2112</v>
      </c>
      <c r="F684" s="3">
        <v>42</v>
      </c>
      <c r="G684" s="3" t="s">
        <v>65</v>
      </c>
      <c r="H684" s="5" t="s">
        <v>2683</v>
      </c>
      <c r="I684" s="136" t="s">
        <v>1516</v>
      </c>
      <c r="J684" s="2" t="s">
        <v>2112</v>
      </c>
      <c r="K684" s="6">
        <v>13.8</v>
      </c>
      <c r="L684" s="6">
        <f>LANÇAMENTO[[#This Row],[VALOR UNITARIO]]*LANÇAMENTO[[#This Row],[QTDADE]]</f>
        <v>579.6</v>
      </c>
      <c r="M684" s="4">
        <v>45897</v>
      </c>
      <c r="N684" s="33" t="str">
        <f>TEXT(LANÇAMENTO[[#This Row],[DATA PEDIDO]],"MMM")&amp;"-"&amp;TEXT(M684,"AAAA")</f>
        <v>ago-2025</v>
      </c>
      <c r="O684" s="5" t="s">
        <v>1715</v>
      </c>
      <c r="P684" s="5" t="s">
        <v>30</v>
      </c>
      <c r="Q684" s="3" t="s">
        <v>12</v>
      </c>
      <c r="R684" s="3">
        <v>1</v>
      </c>
      <c r="S684" s="4">
        <f>IF(LANÇAMENTO[[#This Row],[DATA PEDIDO]]="","",LANÇAMENTO[[#This Row],[DATA PEDIDO]]+LANÇAMENTO[[#This Row],[PRAZO]])</f>
        <v>45898</v>
      </c>
      <c r="T684" s="8" t="str">
        <f>IF(LANÇAMENTO[[#This Row],[OBRA COM MATERIAL]]="OK","ENTREGUE",IF(LANÇAMENTO[[#This Row],[PRAZO]]="","",LANÇAMENTO[[#This Row],[PREVISÃO ENTREGA OBRA]]-$E$1))</f>
        <v>ENTREGUE</v>
      </c>
      <c r="U684" s="3" t="s">
        <v>129</v>
      </c>
      <c r="V684" s="3"/>
    </row>
    <row r="685" spans="1:22" x14ac:dyDescent="0.25">
      <c r="A685" s="4">
        <v>45897</v>
      </c>
      <c r="B685" s="2" t="s">
        <v>2623</v>
      </c>
      <c r="C685" s="123" t="s">
        <v>551</v>
      </c>
      <c r="D685" s="2" t="s">
        <v>104</v>
      </c>
      <c r="E685" s="2" t="s">
        <v>2111</v>
      </c>
      <c r="F685" s="3">
        <v>9</v>
      </c>
      <c r="G685" s="3" t="s">
        <v>65</v>
      </c>
      <c r="H685" s="5" t="s">
        <v>2683</v>
      </c>
      <c r="I685" s="136" t="s">
        <v>1516</v>
      </c>
      <c r="J685" s="2" t="s">
        <v>2111</v>
      </c>
      <c r="K685" s="6">
        <v>3.45</v>
      </c>
      <c r="L685" s="6">
        <f>LANÇAMENTO[[#This Row],[VALOR UNITARIO]]*LANÇAMENTO[[#This Row],[QTDADE]]</f>
        <v>31.05</v>
      </c>
      <c r="M685" s="4">
        <v>45897</v>
      </c>
      <c r="N685" s="33" t="str">
        <f>TEXT(LANÇAMENTO[[#This Row],[DATA PEDIDO]],"MMM")&amp;"-"&amp;TEXT(M685,"AAAA")</f>
        <v>ago-2025</v>
      </c>
      <c r="O685" s="5" t="s">
        <v>1715</v>
      </c>
      <c r="P685" s="5" t="s">
        <v>30</v>
      </c>
      <c r="Q685" s="3" t="s">
        <v>12</v>
      </c>
      <c r="R685" s="3">
        <v>1</v>
      </c>
      <c r="S685" s="4">
        <f>IF(LANÇAMENTO[[#This Row],[DATA PEDIDO]]="","",LANÇAMENTO[[#This Row],[DATA PEDIDO]]+LANÇAMENTO[[#This Row],[PRAZO]])</f>
        <v>45898</v>
      </c>
      <c r="T685" s="8" t="str">
        <f>IF(LANÇAMENTO[[#This Row],[OBRA COM MATERIAL]]="OK","ENTREGUE",IF(LANÇAMENTO[[#This Row],[PRAZO]]="","",LANÇAMENTO[[#This Row],[PREVISÃO ENTREGA OBRA]]-$E$1))</f>
        <v>ENTREGUE</v>
      </c>
      <c r="U685" s="3" t="s">
        <v>129</v>
      </c>
      <c r="V685" s="3"/>
    </row>
    <row r="686" spans="1:22" x14ac:dyDescent="0.25">
      <c r="A686" s="4">
        <v>45897</v>
      </c>
      <c r="B686" s="2" t="s">
        <v>2623</v>
      </c>
      <c r="C686" s="123" t="s">
        <v>551</v>
      </c>
      <c r="D686" s="2" t="s">
        <v>104</v>
      </c>
      <c r="E686" s="2" t="s">
        <v>2681</v>
      </c>
      <c r="F686" s="3">
        <v>12</v>
      </c>
      <c r="G686" s="3" t="s">
        <v>65</v>
      </c>
      <c r="H686" s="5" t="s">
        <v>2683</v>
      </c>
      <c r="I686" s="136" t="s">
        <v>1516</v>
      </c>
      <c r="J686" s="2" t="s">
        <v>2681</v>
      </c>
      <c r="K686" s="6">
        <v>18.399999999999999</v>
      </c>
      <c r="L686" s="6">
        <f>LANÇAMENTO[[#This Row],[VALOR UNITARIO]]*LANÇAMENTO[[#This Row],[QTDADE]]</f>
        <v>220.79999999999998</v>
      </c>
      <c r="M686" s="4">
        <v>45897</v>
      </c>
      <c r="N686" s="33" t="str">
        <f>TEXT(LANÇAMENTO[[#This Row],[DATA PEDIDO]],"MMM")&amp;"-"&amp;TEXT(M686,"AAAA")</f>
        <v>ago-2025</v>
      </c>
      <c r="O686" s="5" t="s">
        <v>1715</v>
      </c>
      <c r="P686" s="5" t="s">
        <v>30</v>
      </c>
      <c r="Q686" s="3" t="s">
        <v>12</v>
      </c>
      <c r="R686" s="3">
        <v>1</v>
      </c>
      <c r="S686" s="4">
        <f>IF(LANÇAMENTO[[#This Row],[DATA PEDIDO]]="","",LANÇAMENTO[[#This Row],[DATA PEDIDO]]+LANÇAMENTO[[#This Row],[PRAZO]])</f>
        <v>45898</v>
      </c>
      <c r="T686" s="8" t="str">
        <f>IF(LANÇAMENTO[[#This Row],[OBRA COM MATERIAL]]="OK","ENTREGUE",IF(LANÇAMENTO[[#This Row],[PRAZO]]="","",LANÇAMENTO[[#This Row],[PREVISÃO ENTREGA OBRA]]-$E$1))</f>
        <v>ENTREGUE</v>
      </c>
      <c r="U686" s="3" t="s">
        <v>129</v>
      </c>
      <c r="V686" s="3"/>
    </row>
    <row r="687" spans="1:22" x14ac:dyDescent="0.25">
      <c r="A687" s="4">
        <v>45897</v>
      </c>
      <c r="B687" s="2" t="s">
        <v>2623</v>
      </c>
      <c r="C687" s="123" t="s">
        <v>551</v>
      </c>
      <c r="D687" s="2" t="s">
        <v>104</v>
      </c>
      <c r="E687" s="2" t="s">
        <v>2081</v>
      </c>
      <c r="F687" s="3">
        <v>15</v>
      </c>
      <c r="G687" s="3" t="s">
        <v>65</v>
      </c>
      <c r="H687" s="5" t="s">
        <v>2683</v>
      </c>
      <c r="I687" s="136" t="s">
        <v>1516</v>
      </c>
      <c r="J687" s="2" t="s">
        <v>2081</v>
      </c>
      <c r="K687" s="6">
        <v>20.7</v>
      </c>
      <c r="L687" s="6">
        <f>LANÇAMENTO[[#This Row],[VALOR UNITARIO]]*LANÇAMENTO[[#This Row],[QTDADE]]</f>
        <v>310.5</v>
      </c>
      <c r="M687" s="4">
        <v>45897</v>
      </c>
      <c r="N687" s="33" t="str">
        <f>TEXT(LANÇAMENTO[[#This Row],[DATA PEDIDO]],"MMM")&amp;"-"&amp;TEXT(M687,"AAAA")</f>
        <v>ago-2025</v>
      </c>
      <c r="O687" s="5" t="s">
        <v>1715</v>
      </c>
      <c r="P687" s="5" t="s">
        <v>30</v>
      </c>
      <c r="Q687" s="3" t="s">
        <v>12</v>
      </c>
      <c r="R687" s="3">
        <v>1</v>
      </c>
      <c r="S687" s="4">
        <f>IF(LANÇAMENTO[[#This Row],[DATA PEDIDO]]="","",LANÇAMENTO[[#This Row],[DATA PEDIDO]]+LANÇAMENTO[[#This Row],[PRAZO]])</f>
        <v>45898</v>
      </c>
      <c r="T687" s="8" t="str">
        <f>IF(LANÇAMENTO[[#This Row],[OBRA COM MATERIAL]]="OK","ENTREGUE",IF(LANÇAMENTO[[#This Row],[PRAZO]]="","",LANÇAMENTO[[#This Row],[PREVISÃO ENTREGA OBRA]]-$E$1))</f>
        <v>ENTREGUE</v>
      </c>
      <c r="U687" s="3" t="s">
        <v>129</v>
      </c>
      <c r="V687" s="3"/>
    </row>
    <row r="688" spans="1:22" x14ac:dyDescent="0.25">
      <c r="A688" s="4">
        <v>45897</v>
      </c>
      <c r="B688" s="2" t="s">
        <v>2623</v>
      </c>
      <c r="C688" s="123" t="s">
        <v>551</v>
      </c>
      <c r="D688" s="2" t="s">
        <v>104</v>
      </c>
      <c r="E688" s="2" t="s">
        <v>2682</v>
      </c>
      <c r="F688" s="3">
        <v>12</v>
      </c>
      <c r="G688" s="3" t="s">
        <v>65</v>
      </c>
      <c r="H688" s="5" t="s">
        <v>2683</v>
      </c>
      <c r="I688" s="136" t="s">
        <v>1516</v>
      </c>
      <c r="J688" s="2" t="s">
        <v>2682</v>
      </c>
      <c r="K688" s="6">
        <v>29.9</v>
      </c>
      <c r="L688" s="6">
        <f>LANÇAMENTO[[#This Row],[VALOR UNITARIO]]*LANÇAMENTO[[#This Row],[QTDADE]]</f>
        <v>358.79999999999995</v>
      </c>
      <c r="M688" s="4">
        <v>45897</v>
      </c>
      <c r="N688" s="33" t="str">
        <f>TEXT(LANÇAMENTO[[#This Row],[DATA PEDIDO]],"MMM")&amp;"-"&amp;TEXT(M688,"AAAA")</f>
        <v>ago-2025</v>
      </c>
      <c r="O688" s="5" t="s">
        <v>1715</v>
      </c>
      <c r="P688" s="5" t="s">
        <v>30</v>
      </c>
      <c r="Q688" s="3" t="s">
        <v>12</v>
      </c>
      <c r="R688" s="3">
        <v>1</v>
      </c>
      <c r="S688" s="4">
        <f>IF(LANÇAMENTO[[#This Row],[DATA PEDIDO]]="","",LANÇAMENTO[[#This Row],[DATA PEDIDO]]+LANÇAMENTO[[#This Row],[PRAZO]])</f>
        <v>45898</v>
      </c>
      <c r="T688" s="8" t="str">
        <f>IF(LANÇAMENTO[[#This Row],[OBRA COM MATERIAL]]="OK","ENTREGUE",IF(LANÇAMENTO[[#This Row],[PRAZO]]="","",LANÇAMENTO[[#This Row],[PREVISÃO ENTREGA OBRA]]-$E$1))</f>
        <v>ENTREGUE</v>
      </c>
      <c r="U688" s="3" t="s">
        <v>129</v>
      </c>
      <c r="V688" s="3"/>
    </row>
    <row r="689" spans="1:22" x14ac:dyDescent="0.25">
      <c r="A689" s="4">
        <v>45897</v>
      </c>
      <c r="B689" s="2" t="s">
        <v>2623</v>
      </c>
      <c r="C689" s="123" t="s">
        <v>551</v>
      </c>
      <c r="D689" s="2" t="s">
        <v>104</v>
      </c>
      <c r="E689" s="2" t="s">
        <v>2181</v>
      </c>
      <c r="F689" s="3">
        <v>9</v>
      </c>
      <c r="G689" s="3" t="s">
        <v>65</v>
      </c>
      <c r="H689" s="5" t="s">
        <v>2683</v>
      </c>
      <c r="I689" s="136" t="s">
        <v>1516</v>
      </c>
      <c r="J689" s="2" t="s">
        <v>2181</v>
      </c>
      <c r="K689" s="6">
        <v>29.9</v>
      </c>
      <c r="L689" s="6">
        <f>LANÇAMENTO[[#This Row],[VALOR UNITARIO]]*LANÇAMENTO[[#This Row],[QTDADE]]</f>
        <v>269.09999999999997</v>
      </c>
      <c r="M689" s="4">
        <v>45897</v>
      </c>
      <c r="N689" s="33" t="str">
        <f>TEXT(LANÇAMENTO[[#This Row],[DATA PEDIDO]],"MMM")&amp;"-"&amp;TEXT(M689,"AAAA")</f>
        <v>ago-2025</v>
      </c>
      <c r="O689" s="5" t="s">
        <v>1715</v>
      </c>
      <c r="P689" s="5" t="s">
        <v>30</v>
      </c>
      <c r="Q689" s="3" t="s">
        <v>12</v>
      </c>
      <c r="R689" s="3">
        <v>1</v>
      </c>
      <c r="S689" s="4">
        <f>IF(LANÇAMENTO[[#This Row],[DATA PEDIDO]]="","",LANÇAMENTO[[#This Row],[DATA PEDIDO]]+LANÇAMENTO[[#This Row],[PRAZO]])</f>
        <v>45898</v>
      </c>
      <c r="T689" s="8" t="str">
        <f>IF(LANÇAMENTO[[#This Row],[OBRA COM MATERIAL]]="OK","ENTREGUE",IF(LANÇAMENTO[[#This Row],[PRAZO]]="","",LANÇAMENTO[[#This Row],[PREVISÃO ENTREGA OBRA]]-$E$1))</f>
        <v>ENTREGUE</v>
      </c>
      <c r="U689" s="3" t="s">
        <v>129</v>
      </c>
      <c r="V689" s="3"/>
    </row>
    <row r="690" spans="1:22" x14ac:dyDescent="0.25">
      <c r="A690" s="4">
        <v>45897</v>
      </c>
      <c r="B690" s="2" t="s">
        <v>2623</v>
      </c>
      <c r="C690" s="123" t="s">
        <v>551</v>
      </c>
      <c r="D690" s="2" t="s">
        <v>104</v>
      </c>
      <c r="E690" s="2" t="s">
        <v>2684</v>
      </c>
      <c r="F690" s="3">
        <v>35</v>
      </c>
      <c r="G690" s="3" t="s">
        <v>65</v>
      </c>
      <c r="H690" s="5" t="s">
        <v>2688</v>
      </c>
      <c r="I690" s="136" t="s">
        <v>298</v>
      </c>
      <c r="J690" s="2" t="s">
        <v>2684</v>
      </c>
      <c r="K690" s="6">
        <v>53.5</v>
      </c>
      <c r="L690" s="6">
        <f>LANÇAMENTO[[#This Row],[VALOR UNITARIO]]*LANÇAMENTO[[#This Row],[QTDADE]]</f>
        <v>1872.5</v>
      </c>
      <c r="M690" s="4">
        <v>45897</v>
      </c>
      <c r="N690" s="33" t="str">
        <f>TEXT(LANÇAMENTO[[#This Row],[DATA PEDIDO]],"MMM")&amp;"-"&amp;TEXT(M690,"AAAA")</f>
        <v>ago-2025</v>
      </c>
      <c r="O690" s="5" t="s">
        <v>2059</v>
      </c>
      <c r="P690" s="5" t="s">
        <v>30</v>
      </c>
      <c r="Q690" s="3" t="s">
        <v>12</v>
      </c>
      <c r="R690" s="3">
        <v>0</v>
      </c>
      <c r="S690" s="4">
        <f>IF(LANÇAMENTO[[#This Row],[DATA PEDIDO]]="","",LANÇAMENTO[[#This Row],[DATA PEDIDO]]+LANÇAMENTO[[#This Row],[PRAZO]])</f>
        <v>45897</v>
      </c>
      <c r="T690" s="8" t="str">
        <f>IF(LANÇAMENTO[[#This Row],[OBRA COM MATERIAL]]="OK","ENTREGUE",IF(LANÇAMENTO[[#This Row],[PRAZO]]="","",LANÇAMENTO[[#This Row],[PREVISÃO ENTREGA OBRA]]-$E$1))</f>
        <v>ENTREGUE</v>
      </c>
      <c r="U690" s="3" t="s">
        <v>129</v>
      </c>
      <c r="V690" s="3"/>
    </row>
    <row r="691" spans="1:22" x14ac:dyDescent="0.25">
      <c r="A691" s="4">
        <v>45897</v>
      </c>
      <c r="B691" s="2" t="s">
        <v>2623</v>
      </c>
      <c r="C691" s="123" t="s">
        <v>551</v>
      </c>
      <c r="D691" s="2" t="s">
        <v>104</v>
      </c>
      <c r="E691" s="2" t="s">
        <v>2685</v>
      </c>
      <c r="F691" s="3">
        <v>18</v>
      </c>
      <c r="G691" s="3" t="s">
        <v>65</v>
      </c>
      <c r="H691" s="5" t="s">
        <v>2688</v>
      </c>
      <c r="I691" s="136" t="s">
        <v>298</v>
      </c>
      <c r="J691" s="2" t="s">
        <v>2685</v>
      </c>
      <c r="K691" s="6">
        <v>15.69</v>
      </c>
      <c r="L691" s="6">
        <f>LANÇAMENTO[[#This Row],[VALOR UNITARIO]]*LANÇAMENTO[[#This Row],[QTDADE]]</f>
        <v>282.42</v>
      </c>
      <c r="M691" s="4">
        <v>45897</v>
      </c>
      <c r="N691" s="33" t="str">
        <f>TEXT(LANÇAMENTO[[#This Row],[DATA PEDIDO]],"MMM")&amp;"-"&amp;TEXT(M691,"AAAA")</f>
        <v>ago-2025</v>
      </c>
      <c r="O691" s="5" t="s">
        <v>2059</v>
      </c>
      <c r="P691" s="5" t="s">
        <v>30</v>
      </c>
      <c r="Q691" s="3" t="s">
        <v>12</v>
      </c>
      <c r="R691" s="3">
        <v>0</v>
      </c>
      <c r="S691" s="4">
        <f>IF(LANÇAMENTO[[#This Row],[DATA PEDIDO]]="","",LANÇAMENTO[[#This Row],[DATA PEDIDO]]+LANÇAMENTO[[#This Row],[PRAZO]])</f>
        <v>45897</v>
      </c>
      <c r="T691" s="8" t="str">
        <f>IF(LANÇAMENTO[[#This Row],[OBRA COM MATERIAL]]="OK","ENTREGUE",IF(LANÇAMENTO[[#This Row],[PRAZO]]="","",LANÇAMENTO[[#This Row],[PREVISÃO ENTREGA OBRA]]-$E$1))</f>
        <v>ENTREGUE</v>
      </c>
      <c r="U691" s="3" t="s">
        <v>129</v>
      </c>
      <c r="V691" s="3"/>
    </row>
    <row r="692" spans="1:22" x14ac:dyDescent="0.25">
      <c r="A692" s="4">
        <v>45897</v>
      </c>
      <c r="B692" s="2" t="s">
        <v>2623</v>
      </c>
      <c r="C692" s="123" t="s">
        <v>551</v>
      </c>
      <c r="D692" s="2" t="s">
        <v>104</v>
      </c>
      <c r="E692" s="2" t="s">
        <v>2686</v>
      </c>
      <c r="F692" s="3">
        <v>2</v>
      </c>
      <c r="G692" s="3" t="s">
        <v>23</v>
      </c>
      <c r="H692" s="5" t="s">
        <v>2688</v>
      </c>
      <c r="I692" s="136" t="s">
        <v>298</v>
      </c>
      <c r="J692" s="2" t="s">
        <v>2686</v>
      </c>
      <c r="K692" s="6">
        <v>21.3</v>
      </c>
      <c r="L692" s="6">
        <f>LANÇAMENTO[[#This Row],[VALOR UNITARIO]]*LANÇAMENTO[[#This Row],[QTDADE]]</f>
        <v>42.6</v>
      </c>
      <c r="M692" s="4">
        <v>45897</v>
      </c>
      <c r="N692" s="33" t="str">
        <f>TEXT(LANÇAMENTO[[#This Row],[DATA PEDIDO]],"MMM")&amp;"-"&amp;TEXT(M692,"AAAA")</f>
        <v>ago-2025</v>
      </c>
      <c r="O692" s="5" t="s">
        <v>2059</v>
      </c>
      <c r="P692" s="5" t="s">
        <v>30</v>
      </c>
      <c r="Q692" s="3" t="s">
        <v>12</v>
      </c>
      <c r="R692" s="3">
        <v>0</v>
      </c>
      <c r="S692" s="4">
        <f>IF(LANÇAMENTO[[#This Row],[DATA PEDIDO]]="","",LANÇAMENTO[[#This Row],[DATA PEDIDO]]+LANÇAMENTO[[#This Row],[PRAZO]])</f>
        <v>45897</v>
      </c>
      <c r="T692" s="8" t="str">
        <f>IF(LANÇAMENTO[[#This Row],[OBRA COM MATERIAL]]="OK","ENTREGUE",IF(LANÇAMENTO[[#This Row],[PRAZO]]="","",LANÇAMENTO[[#This Row],[PREVISÃO ENTREGA OBRA]]-$E$1))</f>
        <v>ENTREGUE</v>
      </c>
      <c r="U692" s="3" t="s">
        <v>129</v>
      </c>
      <c r="V692" s="3"/>
    </row>
    <row r="693" spans="1:22" x14ac:dyDescent="0.25">
      <c r="A693" s="4">
        <v>45897</v>
      </c>
      <c r="B693" s="2" t="s">
        <v>2623</v>
      </c>
      <c r="C693" s="123" t="s">
        <v>551</v>
      </c>
      <c r="D693" s="2" t="s">
        <v>104</v>
      </c>
      <c r="E693" s="2" t="s">
        <v>2687</v>
      </c>
      <c r="F693" s="3">
        <v>40</v>
      </c>
      <c r="G693" s="3" t="s">
        <v>65</v>
      </c>
      <c r="H693" s="5" t="s">
        <v>2688</v>
      </c>
      <c r="I693" s="136" t="s">
        <v>298</v>
      </c>
      <c r="J693" s="2" t="s">
        <v>2687</v>
      </c>
      <c r="K693" s="6">
        <v>7.2</v>
      </c>
      <c r="L693" s="6">
        <f>LANÇAMENTO[[#This Row],[VALOR UNITARIO]]*LANÇAMENTO[[#This Row],[QTDADE]]</f>
        <v>288</v>
      </c>
      <c r="M693" s="4">
        <v>45897</v>
      </c>
      <c r="N693" s="33" t="str">
        <f>TEXT(LANÇAMENTO[[#This Row],[DATA PEDIDO]],"MMM")&amp;"-"&amp;TEXT(M693,"AAAA")</f>
        <v>ago-2025</v>
      </c>
      <c r="O693" s="5" t="s">
        <v>2059</v>
      </c>
      <c r="P693" s="5" t="s">
        <v>30</v>
      </c>
      <c r="Q693" s="3" t="s">
        <v>12</v>
      </c>
      <c r="R693" s="3">
        <v>0</v>
      </c>
      <c r="S693" s="4">
        <f>IF(LANÇAMENTO[[#This Row],[DATA PEDIDO]]="","",LANÇAMENTO[[#This Row],[DATA PEDIDO]]+LANÇAMENTO[[#This Row],[PRAZO]])</f>
        <v>45897</v>
      </c>
      <c r="T693" s="8" t="str">
        <f>IF(LANÇAMENTO[[#This Row],[OBRA COM MATERIAL]]="OK","ENTREGUE",IF(LANÇAMENTO[[#This Row],[PRAZO]]="","",LANÇAMENTO[[#This Row],[PREVISÃO ENTREGA OBRA]]-$E$1))</f>
        <v>ENTREGUE</v>
      </c>
      <c r="U693" s="3" t="s">
        <v>129</v>
      </c>
      <c r="V693" s="3"/>
    </row>
    <row r="694" spans="1:22" x14ac:dyDescent="0.25">
      <c r="A694" s="4">
        <v>45897</v>
      </c>
      <c r="B694" s="2" t="s">
        <v>1946</v>
      </c>
      <c r="C694" s="123" t="s">
        <v>1234</v>
      </c>
      <c r="D694" s="2" t="s">
        <v>104</v>
      </c>
      <c r="E694" s="2" t="s">
        <v>2692</v>
      </c>
      <c r="F694" s="3">
        <v>10</v>
      </c>
      <c r="G694" s="3" t="s">
        <v>114</v>
      </c>
      <c r="H694" s="5" t="s">
        <v>2694</v>
      </c>
      <c r="I694" s="136" t="s">
        <v>230</v>
      </c>
      <c r="J694" s="2" t="s">
        <v>2692</v>
      </c>
      <c r="K694" s="6">
        <v>33.9</v>
      </c>
      <c r="L694" s="6">
        <f>LANÇAMENTO[[#This Row],[VALOR UNITARIO]]*LANÇAMENTO[[#This Row],[QTDADE]]</f>
        <v>339</v>
      </c>
      <c r="M694" s="4">
        <v>45897</v>
      </c>
      <c r="N694" s="33" t="str">
        <f>TEXT(LANÇAMENTO[[#This Row],[DATA PEDIDO]],"MMM")&amp;"-"&amp;TEXT(M694,"AAAA")</f>
        <v>ago-2025</v>
      </c>
      <c r="O694" s="5" t="s">
        <v>2200</v>
      </c>
      <c r="P694" s="5" t="s">
        <v>30</v>
      </c>
      <c r="Q694" s="3" t="s">
        <v>12</v>
      </c>
      <c r="R694" s="3">
        <v>0</v>
      </c>
      <c r="S694" s="4">
        <f>IF(LANÇAMENTO[[#This Row],[DATA PEDIDO]]="","",LANÇAMENTO[[#This Row],[DATA PEDIDO]]+LANÇAMENTO[[#This Row],[PRAZO]])</f>
        <v>45897</v>
      </c>
      <c r="T694" s="8" t="str">
        <f>IF(LANÇAMENTO[[#This Row],[OBRA COM MATERIAL]]="OK","ENTREGUE",IF(LANÇAMENTO[[#This Row],[PRAZO]]="","",LANÇAMENTO[[#This Row],[PREVISÃO ENTREGA OBRA]]-$E$1))</f>
        <v>ENTREGUE</v>
      </c>
      <c r="U694" s="3" t="s">
        <v>129</v>
      </c>
      <c r="V694" s="3"/>
    </row>
    <row r="695" spans="1:22" x14ac:dyDescent="0.25">
      <c r="A695" s="4">
        <v>45897</v>
      </c>
      <c r="B695" s="2" t="s">
        <v>1946</v>
      </c>
      <c r="C695" s="123" t="s">
        <v>1234</v>
      </c>
      <c r="D695" s="2" t="s">
        <v>104</v>
      </c>
      <c r="E695" s="2" t="s">
        <v>2693</v>
      </c>
      <c r="F695" s="3">
        <v>3</v>
      </c>
      <c r="G695" s="3" t="s">
        <v>114</v>
      </c>
      <c r="H695" s="5" t="s">
        <v>2694</v>
      </c>
      <c r="I695" s="136" t="s">
        <v>230</v>
      </c>
      <c r="J695" s="2" t="s">
        <v>2693</v>
      </c>
      <c r="K695" s="6">
        <v>32.64</v>
      </c>
      <c r="L695" s="6">
        <f>LANÇAMENTO[[#This Row],[VALOR UNITARIO]]*LANÇAMENTO[[#This Row],[QTDADE]]</f>
        <v>97.92</v>
      </c>
      <c r="M695" s="4">
        <v>45897</v>
      </c>
      <c r="N695" s="33" t="str">
        <f>TEXT(LANÇAMENTO[[#This Row],[DATA PEDIDO]],"MMM")&amp;"-"&amp;TEXT(M695,"AAAA")</f>
        <v>ago-2025</v>
      </c>
      <c r="O695" s="5" t="s">
        <v>2200</v>
      </c>
      <c r="P695" s="5" t="s">
        <v>30</v>
      </c>
      <c r="Q695" s="3" t="s">
        <v>12</v>
      </c>
      <c r="R695" s="3">
        <v>0</v>
      </c>
      <c r="S695" s="4">
        <f>IF(LANÇAMENTO[[#This Row],[DATA PEDIDO]]="","",LANÇAMENTO[[#This Row],[DATA PEDIDO]]+LANÇAMENTO[[#This Row],[PRAZO]])</f>
        <v>45897</v>
      </c>
      <c r="T695" s="8" t="str">
        <f>IF(LANÇAMENTO[[#This Row],[OBRA COM MATERIAL]]="OK","ENTREGUE",IF(LANÇAMENTO[[#This Row],[PRAZO]]="","",LANÇAMENTO[[#This Row],[PREVISÃO ENTREGA OBRA]]-$E$1))</f>
        <v>ENTREGUE</v>
      </c>
      <c r="U695" s="3" t="s">
        <v>129</v>
      </c>
      <c r="V695" s="3"/>
    </row>
    <row r="696" spans="1:22" x14ac:dyDescent="0.25">
      <c r="A696" s="4">
        <v>45897</v>
      </c>
      <c r="B696" s="2" t="s">
        <v>2698</v>
      </c>
      <c r="C696" s="123" t="s">
        <v>549</v>
      </c>
      <c r="D696" s="2" t="s">
        <v>104</v>
      </c>
      <c r="E696" s="2" t="s">
        <v>2695</v>
      </c>
      <c r="F696" s="3">
        <v>6</v>
      </c>
      <c r="G696" s="3" t="s">
        <v>65</v>
      </c>
      <c r="H696" s="5" t="s">
        <v>2702</v>
      </c>
      <c r="I696" s="136" t="s">
        <v>260</v>
      </c>
      <c r="J696" s="2" t="s">
        <v>2695</v>
      </c>
      <c r="K696" s="6">
        <v>8.8000000000000007</v>
      </c>
      <c r="L696" s="6">
        <f>LANÇAMENTO[[#This Row],[VALOR UNITARIO]]*LANÇAMENTO[[#This Row],[QTDADE]]</f>
        <v>52.800000000000004</v>
      </c>
      <c r="M696" s="4">
        <v>45897</v>
      </c>
      <c r="N696" s="33" t="str">
        <f>TEXT(LANÇAMENTO[[#This Row],[DATA PEDIDO]],"MMM")&amp;"-"&amp;TEXT(M696,"AAAA")</f>
        <v>ago-2025</v>
      </c>
      <c r="O696" s="5" t="s">
        <v>1715</v>
      </c>
      <c r="P696" s="5" t="s">
        <v>30</v>
      </c>
      <c r="Q696" s="3" t="s">
        <v>12</v>
      </c>
      <c r="R696" s="3">
        <v>0</v>
      </c>
      <c r="S696" s="4">
        <f>IF(LANÇAMENTO[[#This Row],[DATA PEDIDO]]="","",LANÇAMENTO[[#This Row],[DATA PEDIDO]]+LANÇAMENTO[[#This Row],[PRAZO]])</f>
        <v>45897</v>
      </c>
      <c r="T696" s="8" t="str">
        <f>IF(LANÇAMENTO[[#This Row],[OBRA COM MATERIAL]]="OK","ENTREGUE",IF(LANÇAMENTO[[#This Row],[PRAZO]]="","",LANÇAMENTO[[#This Row],[PREVISÃO ENTREGA OBRA]]-$E$1))</f>
        <v>ENTREGUE</v>
      </c>
      <c r="U696" s="3" t="s">
        <v>129</v>
      </c>
      <c r="V696" s="3"/>
    </row>
    <row r="697" spans="1:22" x14ac:dyDescent="0.25">
      <c r="A697" s="4">
        <v>45897</v>
      </c>
      <c r="B697" s="2" t="s">
        <v>2698</v>
      </c>
      <c r="C697" s="123" t="s">
        <v>549</v>
      </c>
      <c r="D697" s="2" t="s">
        <v>104</v>
      </c>
      <c r="E697" s="2" t="s">
        <v>2696</v>
      </c>
      <c r="F697" s="3">
        <v>8</v>
      </c>
      <c r="G697" s="3" t="s">
        <v>65</v>
      </c>
      <c r="H697" s="5" t="s">
        <v>2702</v>
      </c>
      <c r="I697" s="136" t="s">
        <v>260</v>
      </c>
      <c r="J697" s="2" t="s">
        <v>2696</v>
      </c>
      <c r="K697" s="6">
        <v>2.6</v>
      </c>
      <c r="L697" s="6">
        <f>LANÇAMENTO[[#This Row],[VALOR UNITARIO]]*LANÇAMENTO[[#This Row],[QTDADE]]</f>
        <v>20.8</v>
      </c>
      <c r="M697" s="4">
        <v>45897</v>
      </c>
      <c r="N697" s="33" t="str">
        <f>TEXT(LANÇAMENTO[[#This Row],[DATA PEDIDO]],"MMM")&amp;"-"&amp;TEXT(M697,"AAAA")</f>
        <v>ago-2025</v>
      </c>
      <c r="O697" s="5" t="s">
        <v>1715</v>
      </c>
      <c r="P697" s="5" t="s">
        <v>30</v>
      </c>
      <c r="Q697" s="3" t="s">
        <v>12</v>
      </c>
      <c r="R697" s="3">
        <v>0</v>
      </c>
      <c r="S697" s="4">
        <f>IF(LANÇAMENTO[[#This Row],[DATA PEDIDO]]="","",LANÇAMENTO[[#This Row],[DATA PEDIDO]]+LANÇAMENTO[[#This Row],[PRAZO]])</f>
        <v>45897</v>
      </c>
      <c r="T697" s="8" t="str">
        <f>IF(LANÇAMENTO[[#This Row],[OBRA COM MATERIAL]]="OK","ENTREGUE",IF(LANÇAMENTO[[#This Row],[PRAZO]]="","",LANÇAMENTO[[#This Row],[PREVISÃO ENTREGA OBRA]]-$E$1))</f>
        <v>ENTREGUE</v>
      </c>
      <c r="U697" s="3" t="s">
        <v>129</v>
      </c>
      <c r="V697" s="3"/>
    </row>
    <row r="698" spans="1:22" x14ac:dyDescent="0.25">
      <c r="A698" s="4">
        <v>45897</v>
      </c>
      <c r="B698" s="2" t="s">
        <v>2698</v>
      </c>
      <c r="C698" s="123" t="s">
        <v>549</v>
      </c>
      <c r="D698" s="2" t="s">
        <v>104</v>
      </c>
      <c r="E698" s="2" t="s">
        <v>2697</v>
      </c>
      <c r="F698" s="3">
        <v>1</v>
      </c>
      <c r="G698" s="3" t="s">
        <v>65</v>
      </c>
      <c r="H698" s="5" t="s">
        <v>2702</v>
      </c>
      <c r="I698" s="136" t="s">
        <v>260</v>
      </c>
      <c r="J698" s="2" t="s">
        <v>2697</v>
      </c>
      <c r="K698" s="6">
        <v>27.4</v>
      </c>
      <c r="L698" s="6">
        <f>LANÇAMENTO[[#This Row],[VALOR UNITARIO]]*LANÇAMENTO[[#This Row],[QTDADE]]</f>
        <v>27.4</v>
      </c>
      <c r="M698" s="4">
        <v>45897</v>
      </c>
      <c r="N698" s="33" t="str">
        <f>TEXT(LANÇAMENTO[[#This Row],[DATA PEDIDO]],"MMM")&amp;"-"&amp;TEXT(M698,"AAAA")</f>
        <v>ago-2025</v>
      </c>
      <c r="O698" s="5" t="s">
        <v>1715</v>
      </c>
      <c r="P698" s="5" t="s">
        <v>30</v>
      </c>
      <c r="Q698" s="3" t="s">
        <v>12</v>
      </c>
      <c r="R698" s="3">
        <v>0</v>
      </c>
      <c r="S698" s="4">
        <f>IF(LANÇAMENTO[[#This Row],[DATA PEDIDO]]="","",LANÇAMENTO[[#This Row],[DATA PEDIDO]]+LANÇAMENTO[[#This Row],[PRAZO]])</f>
        <v>45897</v>
      </c>
      <c r="T698" s="8" t="str">
        <f>IF(LANÇAMENTO[[#This Row],[OBRA COM MATERIAL]]="OK","ENTREGUE",IF(LANÇAMENTO[[#This Row],[PRAZO]]="","",LANÇAMENTO[[#This Row],[PREVISÃO ENTREGA OBRA]]-$E$1))</f>
        <v>ENTREGUE</v>
      </c>
      <c r="U698" s="3" t="s">
        <v>129</v>
      </c>
      <c r="V698" s="3"/>
    </row>
    <row r="699" spans="1:22" x14ac:dyDescent="0.25">
      <c r="A699" s="4">
        <v>45897</v>
      </c>
      <c r="B699" s="2" t="s">
        <v>2698</v>
      </c>
      <c r="C699" s="123" t="s">
        <v>549</v>
      </c>
      <c r="D699" s="2" t="s">
        <v>104</v>
      </c>
      <c r="E699" s="2" t="s">
        <v>2703</v>
      </c>
      <c r="F699" s="3">
        <v>105</v>
      </c>
      <c r="G699" s="3" t="s">
        <v>111</v>
      </c>
      <c r="H699" s="5" t="s">
        <v>2706</v>
      </c>
      <c r="I699" s="136" t="s">
        <v>260</v>
      </c>
      <c r="J699" s="2" t="s">
        <v>2703</v>
      </c>
      <c r="K699" s="6">
        <v>39.6</v>
      </c>
      <c r="L699" s="6">
        <f>LANÇAMENTO[[#This Row],[VALOR UNITARIO]]*LANÇAMENTO[[#This Row],[QTDADE]]</f>
        <v>4158</v>
      </c>
      <c r="M699" s="4">
        <v>45897</v>
      </c>
      <c r="N699" s="33" t="str">
        <f>TEXT(LANÇAMENTO[[#This Row],[DATA PEDIDO]],"MMM")&amp;"-"&amp;TEXT(M699,"AAAA")</f>
        <v>ago-2025</v>
      </c>
      <c r="O699" s="5" t="s">
        <v>1983</v>
      </c>
      <c r="P699" s="5" t="s">
        <v>30</v>
      </c>
      <c r="Q699" s="3" t="s">
        <v>12</v>
      </c>
      <c r="R699" s="3">
        <v>1</v>
      </c>
      <c r="S699" s="4">
        <f>IF(LANÇAMENTO[[#This Row],[DATA PEDIDO]]="","",LANÇAMENTO[[#This Row],[DATA PEDIDO]]+LANÇAMENTO[[#This Row],[PRAZO]])</f>
        <v>45898</v>
      </c>
      <c r="T699" s="8" t="str">
        <f>IF(LANÇAMENTO[[#This Row],[OBRA COM MATERIAL]]="OK","ENTREGUE",IF(LANÇAMENTO[[#This Row],[PRAZO]]="","",LANÇAMENTO[[#This Row],[PREVISÃO ENTREGA OBRA]]-$E$1))</f>
        <v>ENTREGUE</v>
      </c>
      <c r="U699" s="3" t="s">
        <v>129</v>
      </c>
      <c r="V699" s="3"/>
    </row>
    <row r="700" spans="1:22" x14ac:dyDescent="0.25">
      <c r="A700" s="4">
        <v>45897</v>
      </c>
      <c r="B700" s="2" t="s">
        <v>2698</v>
      </c>
      <c r="C700" s="123" t="s">
        <v>549</v>
      </c>
      <c r="D700" s="2" t="s">
        <v>104</v>
      </c>
      <c r="E700" s="2" t="s">
        <v>2704</v>
      </c>
      <c r="F700" s="3">
        <v>35</v>
      </c>
      <c r="G700" s="3" t="s">
        <v>111</v>
      </c>
      <c r="H700" s="5" t="s">
        <v>2706</v>
      </c>
      <c r="I700" s="136" t="s">
        <v>260</v>
      </c>
      <c r="J700" s="2" t="s">
        <v>2704</v>
      </c>
      <c r="K700" s="6">
        <v>27.4</v>
      </c>
      <c r="L700" s="6">
        <f>LANÇAMENTO[[#This Row],[VALOR UNITARIO]]*LANÇAMENTO[[#This Row],[QTDADE]]</f>
        <v>959</v>
      </c>
      <c r="M700" s="4">
        <v>45897</v>
      </c>
      <c r="N700" s="33" t="str">
        <f>TEXT(LANÇAMENTO[[#This Row],[DATA PEDIDO]],"MMM")&amp;"-"&amp;TEXT(M700,"AAAA")</f>
        <v>ago-2025</v>
      </c>
      <c r="O700" s="5" t="s">
        <v>1983</v>
      </c>
      <c r="P700" s="5" t="s">
        <v>30</v>
      </c>
      <c r="Q700" s="3" t="s">
        <v>12</v>
      </c>
      <c r="R700" s="3">
        <v>1</v>
      </c>
      <c r="S700" s="4">
        <f>IF(LANÇAMENTO[[#This Row],[DATA PEDIDO]]="","",LANÇAMENTO[[#This Row],[DATA PEDIDO]]+LANÇAMENTO[[#This Row],[PRAZO]])</f>
        <v>45898</v>
      </c>
      <c r="T700" s="8" t="str">
        <f>IF(LANÇAMENTO[[#This Row],[OBRA COM MATERIAL]]="OK","ENTREGUE",IF(LANÇAMENTO[[#This Row],[PRAZO]]="","",LANÇAMENTO[[#This Row],[PREVISÃO ENTREGA OBRA]]-$E$1))</f>
        <v>ENTREGUE</v>
      </c>
      <c r="U700" s="3" t="s">
        <v>129</v>
      </c>
      <c r="V700" s="3"/>
    </row>
    <row r="701" spans="1:22" x14ac:dyDescent="0.25">
      <c r="A701" s="4">
        <v>45897</v>
      </c>
      <c r="B701" s="2" t="s">
        <v>2698</v>
      </c>
      <c r="C701" s="123" t="s">
        <v>549</v>
      </c>
      <c r="D701" s="2" t="s">
        <v>104</v>
      </c>
      <c r="E701" s="2" t="s">
        <v>2705</v>
      </c>
      <c r="F701" s="3">
        <v>30</v>
      </c>
      <c r="G701" s="3" t="s">
        <v>111</v>
      </c>
      <c r="H701" s="5" t="s">
        <v>2706</v>
      </c>
      <c r="I701" s="136" t="s">
        <v>260</v>
      </c>
      <c r="J701" s="2" t="s">
        <v>2705</v>
      </c>
      <c r="K701" s="6">
        <v>27.4</v>
      </c>
      <c r="L701" s="6">
        <f>LANÇAMENTO[[#This Row],[VALOR UNITARIO]]*LANÇAMENTO[[#This Row],[QTDADE]]</f>
        <v>822</v>
      </c>
      <c r="M701" s="4">
        <v>45897</v>
      </c>
      <c r="N701" s="33" t="str">
        <f>TEXT(LANÇAMENTO[[#This Row],[DATA PEDIDO]],"MMM")&amp;"-"&amp;TEXT(M701,"AAAA")</f>
        <v>ago-2025</v>
      </c>
      <c r="O701" s="5" t="s">
        <v>1983</v>
      </c>
      <c r="P701" s="5" t="s">
        <v>30</v>
      </c>
      <c r="Q701" s="3" t="s">
        <v>12</v>
      </c>
      <c r="R701" s="3">
        <v>1</v>
      </c>
      <c r="S701" s="4">
        <f>IF(LANÇAMENTO[[#This Row],[DATA PEDIDO]]="","",LANÇAMENTO[[#This Row],[DATA PEDIDO]]+LANÇAMENTO[[#This Row],[PRAZO]])</f>
        <v>45898</v>
      </c>
      <c r="T701" s="8" t="str">
        <f>IF(LANÇAMENTO[[#This Row],[OBRA COM MATERIAL]]="OK","ENTREGUE",IF(LANÇAMENTO[[#This Row],[PRAZO]]="","",LANÇAMENTO[[#This Row],[PREVISÃO ENTREGA OBRA]]-$E$1))</f>
        <v>ENTREGUE</v>
      </c>
      <c r="U701" s="3" t="s">
        <v>129</v>
      </c>
      <c r="V701" s="3"/>
    </row>
    <row r="702" spans="1:22" x14ac:dyDescent="0.25">
      <c r="A702" s="4">
        <v>45897</v>
      </c>
      <c r="B702" s="2" t="s">
        <v>1235</v>
      </c>
      <c r="C702" s="123" t="s">
        <v>1234</v>
      </c>
      <c r="D702" s="2" t="s">
        <v>104</v>
      </c>
      <c r="E702" s="2" t="s">
        <v>2678</v>
      </c>
      <c r="F702" s="3">
        <v>8</v>
      </c>
      <c r="G702" s="3" t="s">
        <v>65</v>
      </c>
      <c r="H702" s="5" t="s">
        <v>2709</v>
      </c>
      <c r="I702" s="136" t="s">
        <v>2711</v>
      </c>
      <c r="J702" s="2" t="s">
        <v>2678</v>
      </c>
      <c r="K702" s="6">
        <v>9</v>
      </c>
      <c r="L702" s="6">
        <f>LANÇAMENTO[[#This Row],[VALOR UNITARIO]]*LANÇAMENTO[[#This Row],[QTDADE]]</f>
        <v>72</v>
      </c>
      <c r="M702" s="4">
        <v>45898</v>
      </c>
      <c r="N702" s="33" t="str">
        <f>TEXT(LANÇAMENTO[[#This Row],[DATA PEDIDO]],"MMM")&amp;"-"&amp;TEXT(M702,"AAAA")</f>
        <v>ago-2025</v>
      </c>
      <c r="O702" s="5" t="s">
        <v>1692</v>
      </c>
      <c r="P702" s="5" t="s">
        <v>30</v>
      </c>
      <c r="Q702" s="3" t="s">
        <v>12</v>
      </c>
      <c r="R702" s="3">
        <v>3</v>
      </c>
      <c r="S702" s="4">
        <f>IF(LANÇAMENTO[[#This Row],[DATA PEDIDO]]="","",LANÇAMENTO[[#This Row],[DATA PEDIDO]]+LANÇAMENTO[[#This Row],[PRAZO]])</f>
        <v>45901</v>
      </c>
      <c r="T702" s="8" t="str">
        <f>IF(LANÇAMENTO[[#This Row],[OBRA COM MATERIAL]]="OK","ENTREGUE",IF(LANÇAMENTO[[#This Row],[PRAZO]]="","",LANÇAMENTO[[#This Row],[PREVISÃO ENTREGA OBRA]]-$E$1))</f>
        <v>ENTREGUE</v>
      </c>
      <c r="U702" s="3" t="s">
        <v>129</v>
      </c>
      <c r="V702" s="3"/>
    </row>
    <row r="703" spans="1:22" x14ac:dyDescent="0.25">
      <c r="A703" s="4">
        <v>45897</v>
      </c>
      <c r="B703" s="2" t="s">
        <v>1235</v>
      </c>
      <c r="C703" s="123" t="s">
        <v>1234</v>
      </c>
      <c r="D703" s="2" t="s">
        <v>104</v>
      </c>
      <c r="E703" s="2" t="s">
        <v>2679</v>
      </c>
      <c r="F703" s="3">
        <v>6</v>
      </c>
      <c r="G703" s="3" t="s">
        <v>65</v>
      </c>
      <c r="H703" s="5" t="s">
        <v>2709</v>
      </c>
      <c r="I703" s="136" t="s">
        <v>2711</v>
      </c>
      <c r="J703" s="2" t="s">
        <v>2679</v>
      </c>
      <c r="K703" s="6">
        <v>13.333299999999999</v>
      </c>
      <c r="L703" s="6">
        <f>LANÇAMENTO[[#This Row],[VALOR UNITARIO]]*LANÇAMENTO[[#This Row],[QTDADE]]</f>
        <v>79.999799999999993</v>
      </c>
      <c r="M703" s="4">
        <v>45898</v>
      </c>
      <c r="N703" s="33" t="str">
        <f>TEXT(LANÇAMENTO[[#This Row],[DATA PEDIDO]],"MMM")&amp;"-"&amp;TEXT(M703,"AAAA")</f>
        <v>ago-2025</v>
      </c>
      <c r="O703" s="5" t="s">
        <v>1692</v>
      </c>
      <c r="P703" s="5" t="s">
        <v>30</v>
      </c>
      <c r="Q703" s="3" t="s">
        <v>12</v>
      </c>
      <c r="R703" s="3">
        <v>3</v>
      </c>
      <c r="S703" s="4">
        <f>IF(LANÇAMENTO[[#This Row],[DATA PEDIDO]]="","",LANÇAMENTO[[#This Row],[DATA PEDIDO]]+LANÇAMENTO[[#This Row],[PRAZO]])</f>
        <v>45901</v>
      </c>
      <c r="T703" s="8" t="str">
        <f>IF(LANÇAMENTO[[#This Row],[OBRA COM MATERIAL]]="OK","ENTREGUE",IF(LANÇAMENTO[[#This Row],[PRAZO]]="","",LANÇAMENTO[[#This Row],[PREVISÃO ENTREGA OBRA]]-$E$1))</f>
        <v>ENTREGUE</v>
      </c>
      <c r="U703" s="3" t="s">
        <v>129</v>
      </c>
      <c r="V703" s="3"/>
    </row>
    <row r="704" spans="1:22" x14ac:dyDescent="0.25">
      <c r="A704" s="4">
        <v>45897</v>
      </c>
      <c r="B704" s="2" t="s">
        <v>1235</v>
      </c>
      <c r="C704" s="123" t="s">
        <v>1234</v>
      </c>
      <c r="D704" s="2" t="s">
        <v>104</v>
      </c>
      <c r="E704" s="2" t="s">
        <v>1933</v>
      </c>
      <c r="F704" s="3">
        <v>1</v>
      </c>
      <c r="G704" s="3" t="s">
        <v>65</v>
      </c>
      <c r="H704" s="5" t="s">
        <v>2709</v>
      </c>
      <c r="I704" s="136" t="s">
        <v>2711</v>
      </c>
      <c r="J704" s="2" t="s">
        <v>1933</v>
      </c>
      <c r="K704" s="6">
        <v>0</v>
      </c>
      <c r="L704" s="6">
        <f>LANÇAMENTO[[#This Row],[VALOR UNITARIO]]*LANÇAMENTO[[#This Row],[QTDADE]]</f>
        <v>0</v>
      </c>
      <c r="M704" s="4">
        <v>45898</v>
      </c>
      <c r="N704" s="33" t="str">
        <f>TEXT(LANÇAMENTO[[#This Row],[DATA PEDIDO]],"MMM")&amp;"-"&amp;TEXT(M704,"AAAA")</f>
        <v>ago-2025</v>
      </c>
      <c r="O704" s="5" t="s">
        <v>1692</v>
      </c>
      <c r="P704" s="5" t="s">
        <v>30</v>
      </c>
      <c r="Q704" s="3" t="s">
        <v>12</v>
      </c>
      <c r="R704" s="3">
        <v>3</v>
      </c>
      <c r="S704" s="4">
        <f>IF(LANÇAMENTO[[#This Row],[DATA PEDIDO]]="","",LANÇAMENTO[[#This Row],[DATA PEDIDO]]+LANÇAMENTO[[#This Row],[PRAZO]])</f>
        <v>45901</v>
      </c>
      <c r="T704" s="8" t="str">
        <f>IF(LANÇAMENTO[[#This Row],[OBRA COM MATERIAL]]="OK","ENTREGUE",IF(LANÇAMENTO[[#This Row],[PRAZO]]="","",LANÇAMENTO[[#This Row],[PREVISÃO ENTREGA OBRA]]-$E$1))</f>
        <v>ENTREGUE</v>
      </c>
      <c r="U704" s="3" t="s">
        <v>129</v>
      </c>
      <c r="V704" s="3"/>
    </row>
    <row r="705" spans="1:22" x14ac:dyDescent="0.25">
      <c r="A705" s="4">
        <v>45898</v>
      </c>
      <c r="B705" s="2" t="s">
        <v>2623</v>
      </c>
      <c r="C705" s="123" t="s">
        <v>551</v>
      </c>
      <c r="D705" s="2" t="s">
        <v>104</v>
      </c>
      <c r="E705" s="2" t="s">
        <v>2707</v>
      </c>
      <c r="F705" s="3">
        <v>2</v>
      </c>
      <c r="G705" s="3" t="s">
        <v>65</v>
      </c>
      <c r="H705" s="5" t="s">
        <v>2708</v>
      </c>
      <c r="I705" s="136" t="s">
        <v>230</v>
      </c>
      <c r="J705" s="2" t="s">
        <v>2707</v>
      </c>
      <c r="K705" s="6">
        <v>109.9</v>
      </c>
      <c r="L705" s="6">
        <f>LANÇAMENTO[[#This Row],[VALOR UNITARIO]]*LANÇAMENTO[[#This Row],[QTDADE]]</f>
        <v>219.8</v>
      </c>
      <c r="M705" s="4">
        <v>45898</v>
      </c>
      <c r="N705" s="33" t="str">
        <f>TEXT(LANÇAMENTO[[#This Row],[DATA PEDIDO]],"MMM")&amp;"-"&amp;TEXT(M705,"AAAA")</f>
        <v>ago-2025</v>
      </c>
      <c r="O705" s="5" t="s">
        <v>2110</v>
      </c>
      <c r="P705" s="5" t="s">
        <v>30</v>
      </c>
      <c r="Q705" s="3" t="s">
        <v>12</v>
      </c>
      <c r="R705" s="3">
        <v>0</v>
      </c>
      <c r="S705" s="4">
        <f>IF(LANÇAMENTO[[#This Row],[DATA PEDIDO]]="","",LANÇAMENTO[[#This Row],[DATA PEDIDO]]+LANÇAMENTO[[#This Row],[PRAZO]])</f>
        <v>45898</v>
      </c>
      <c r="T705" s="8" t="str">
        <f>IF(LANÇAMENTO[[#This Row],[OBRA COM MATERIAL]]="OK","ENTREGUE",IF(LANÇAMENTO[[#This Row],[PRAZO]]="","",LANÇAMENTO[[#This Row],[PREVISÃO ENTREGA OBRA]]-$E$1))</f>
        <v>ENTREGUE</v>
      </c>
      <c r="U705" s="3" t="s">
        <v>129</v>
      </c>
      <c r="V705" s="3"/>
    </row>
    <row r="706" spans="1:22" x14ac:dyDescent="0.25">
      <c r="A706" s="4">
        <v>45898</v>
      </c>
      <c r="B706" s="2" t="s">
        <v>1874</v>
      </c>
      <c r="C706" s="123" t="s">
        <v>1234</v>
      </c>
      <c r="D706" s="2" t="s">
        <v>27</v>
      </c>
      <c r="E706" s="2" t="s">
        <v>1690</v>
      </c>
      <c r="F706" s="3">
        <v>1</v>
      </c>
      <c r="G706" s="3" t="s">
        <v>65</v>
      </c>
      <c r="H706" s="5" t="s">
        <v>2714</v>
      </c>
      <c r="I706" s="136" t="s">
        <v>1623</v>
      </c>
      <c r="J706" s="2" t="s">
        <v>2134</v>
      </c>
      <c r="K706" s="6">
        <v>380</v>
      </c>
      <c r="L706" s="6">
        <f>LANÇAMENTO[[#This Row],[VALOR UNITARIO]]*LANÇAMENTO[[#This Row],[QTDADE]]</f>
        <v>380</v>
      </c>
      <c r="M706" s="4">
        <v>45898</v>
      </c>
      <c r="N706" s="33" t="str">
        <f>TEXT(LANÇAMENTO[[#This Row],[DATA PEDIDO]],"MMM")&amp;"-"&amp;TEXT(M706,"AAAA")</f>
        <v>ago-2025</v>
      </c>
      <c r="O706" s="5" t="s">
        <v>1692</v>
      </c>
      <c r="P706" s="5" t="s">
        <v>30</v>
      </c>
      <c r="Q706" s="3" t="s">
        <v>12</v>
      </c>
      <c r="R706" s="3">
        <v>0</v>
      </c>
      <c r="S706" s="4">
        <f>IF(LANÇAMENTO[[#This Row],[DATA PEDIDO]]="","",LANÇAMENTO[[#This Row],[DATA PEDIDO]]+LANÇAMENTO[[#This Row],[PRAZO]])</f>
        <v>45898</v>
      </c>
      <c r="T706" s="8" t="str">
        <f>IF(LANÇAMENTO[[#This Row],[OBRA COM MATERIAL]]="OK","ENTREGUE",IF(LANÇAMENTO[[#This Row],[PRAZO]]="","",LANÇAMENTO[[#This Row],[PREVISÃO ENTREGA OBRA]]-$E$1))</f>
        <v>ENTREGUE</v>
      </c>
      <c r="U706" s="3" t="s">
        <v>129</v>
      </c>
      <c r="V706" s="3"/>
    </row>
    <row r="707" spans="1:22" x14ac:dyDescent="0.25">
      <c r="A707" s="4">
        <v>45898</v>
      </c>
      <c r="B707" s="2" t="s">
        <v>1729</v>
      </c>
      <c r="C707" s="123" t="s">
        <v>551</v>
      </c>
      <c r="D707" s="2" t="s">
        <v>27</v>
      </c>
      <c r="E707" s="2" t="s">
        <v>2715</v>
      </c>
      <c r="F707" s="3">
        <v>20</v>
      </c>
      <c r="G707" s="3" t="s">
        <v>65</v>
      </c>
      <c r="H707" s="5" t="s">
        <v>2719</v>
      </c>
      <c r="I707" s="136" t="s">
        <v>295</v>
      </c>
      <c r="J707" s="2" t="s">
        <v>2715</v>
      </c>
      <c r="K707" s="6">
        <v>13.5</v>
      </c>
      <c r="L707" s="6">
        <f>LANÇAMENTO[[#This Row],[VALOR UNITARIO]]*LANÇAMENTO[[#This Row],[QTDADE]]</f>
        <v>270</v>
      </c>
      <c r="M707" s="4">
        <v>45898</v>
      </c>
      <c r="N707" s="33" t="str">
        <f>TEXT(LANÇAMENTO[[#This Row],[DATA PEDIDO]],"MMM")&amp;"-"&amp;TEXT(M707,"AAAA")</f>
        <v>ago-2025</v>
      </c>
      <c r="O707" s="5" t="s">
        <v>1692</v>
      </c>
      <c r="P707" s="5" t="s">
        <v>30</v>
      </c>
      <c r="Q707" s="3" t="s">
        <v>12</v>
      </c>
      <c r="R707" s="3">
        <v>0</v>
      </c>
      <c r="S707" s="4">
        <f>IF(LANÇAMENTO[[#This Row],[DATA PEDIDO]]="","",LANÇAMENTO[[#This Row],[DATA PEDIDO]]+LANÇAMENTO[[#This Row],[PRAZO]])</f>
        <v>45898</v>
      </c>
      <c r="T707" s="8" t="str">
        <f>IF(LANÇAMENTO[[#This Row],[OBRA COM MATERIAL]]="OK","ENTREGUE",IF(LANÇAMENTO[[#This Row],[PRAZO]]="","",LANÇAMENTO[[#This Row],[PREVISÃO ENTREGA OBRA]]-$E$1))</f>
        <v>ENTREGUE</v>
      </c>
      <c r="U707" s="3" t="s">
        <v>129</v>
      </c>
      <c r="V707" s="3"/>
    </row>
    <row r="708" spans="1:22" x14ac:dyDescent="0.25">
      <c r="A708" s="4">
        <v>45898</v>
      </c>
      <c r="B708" s="2" t="s">
        <v>1729</v>
      </c>
      <c r="C708" s="123" t="s">
        <v>551</v>
      </c>
      <c r="D708" s="2" t="s">
        <v>27</v>
      </c>
      <c r="E708" s="2" t="s">
        <v>2716</v>
      </c>
      <c r="F708" s="3">
        <v>4</v>
      </c>
      <c r="G708" s="3" t="s">
        <v>65</v>
      </c>
      <c r="H708" s="5" t="s">
        <v>2719</v>
      </c>
      <c r="I708" s="136" t="s">
        <v>295</v>
      </c>
      <c r="J708" s="2" t="s">
        <v>2716</v>
      </c>
      <c r="K708" s="6">
        <v>22.5</v>
      </c>
      <c r="L708" s="6">
        <f>LANÇAMENTO[[#This Row],[VALOR UNITARIO]]*LANÇAMENTO[[#This Row],[QTDADE]]</f>
        <v>90</v>
      </c>
      <c r="M708" s="4">
        <v>45898</v>
      </c>
      <c r="N708" s="33" t="str">
        <f>TEXT(LANÇAMENTO[[#This Row],[DATA PEDIDO]],"MMM")&amp;"-"&amp;TEXT(M708,"AAAA")</f>
        <v>ago-2025</v>
      </c>
      <c r="O708" s="5" t="s">
        <v>1692</v>
      </c>
      <c r="P708" s="5" t="s">
        <v>30</v>
      </c>
      <c r="Q708" s="3" t="s">
        <v>12</v>
      </c>
      <c r="R708" s="3">
        <v>0</v>
      </c>
      <c r="S708" s="4">
        <f>IF(LANÇAMENTO[[#This Row],[DATA PEDIDO]]="","",LANÇAMENTO[[#This Row],[DATA PEDIDO]]+LANÇAMENTO[[#This Row],[PRAZO]])</f>
        <v>45898</v>
      </c>
      <c r="T708" s="8" t="str">
        <f>IF(LANÇAMENTO[[#This Row],[OBRA COM MATERIAL]]="OK","ENTREGUE",IF(LANÇAMENTO[[#This Row],[PRAZO]]="","",LANÇAMENTO[[#This Row],[PREVISÃO ENTREGA OBRA]]-$E$1))</f>
        <v>ENTREGUE</v>
      </c>
      <c r="U708" s="3" t="s">
        <v>129</v>
      </c>
      <c r="V708" s="3"/>
    </row>
    <row r="709" spans="1:22" x14ac:dyDescent="0.25">
      <c r="A709" s="4">
        <v>45898</v>
      </c>
      <c r="B709" s="2" t="s">
        <v>1729</v>
      </c>
      <c r="C709" s="123" t="s">
        <v>551</v>
      </c>
      <c r="D709" s="2" t="s">
        <v>27</v>
      </c>
      <c r="E709" s="2" t="s">
        <v>2717</v>
      </c>
      <c r="F709" s="3">
        <v>8</v>
      </c>
      <c r="G709" s="3" t="s">
        <v>65</v>
      </c>
      <c r="H709" s="5" t="s">
        <v>2719</v>
      </c>
      <c r="I709" s="136" t="s">
        <v>295</v>
      </c>
      <c r="J709" s="2" t="s">
        <v>2717</v>
      </c>
      <c r="K709" s="6">
        <v>10</v>
      </c>
      <c r="L709" s="6">
        <f>LANÇAMENTO[[#This Row],[VALOR UNITARIO]]*LANÇAMENTO[[#This Row],[QTDADE]]</f>
        <v>80</v>
      </c>
      <c r="M709" s="4">
        <v>45898</v>
      </c>
      <c r="N709" s="33" t="str">
        <f>TEXT(LANÇAMENTO[[#This Row],[DATA PEDIDO]],"MMM")&amp;"-"&amp;TEXT(M709,"AAAA")</f>
        <v>ago-2025</v>
      </c>
      <c r="O709" s="5" t="s">
        <v>1692</v>
      </c>
      <c r="P709" s="5" t="s">
        <v>30</v>
      </c>
      <c r="Q709" s="3" t="s">
        <v>12</v>
      </c>
      <c r="R709" s="3">
        <v>0</v>
      </c>
      <c r="S709" s="4">
        <f>IF(LANÇAMENTO[[#This Row],[DATA PEDIDO]]="","",LANÇAMENTO[[#This Row],[DATA PEDIDO]]+LANÇAMENTO[[#This Row],[PRAZO]])</f>
        <v>45898</v>
      </c>
      <c r="T709" s="8" t="str">
        <f>IF(LANÇAMENTO[[#This Row],[OBRA COM MATERIAL]]="OK","ENTREGUE",IF(LANÇAMENTO[[#This Row],[PRAZO]]="","",LANÇAMENTO[[#This Row],[PREVISÃO ENTREGA OBRA]]-$E$1))</f>
        <v>ENTREGUE</v>
      </c>
      <c r="U709" s="3" t="s">
        <v>129</v>
      </c>
      <c r="V709" s="3"/>
    </row>
    <row r="710" spans="1:22" x14ac:dyDescent="0.25">
      <c r="A710" s="4">
        <v>45898</v>
      </c>
      <c r="B710" s="2" t="s">
        <v>1729</v>
      </c>
      <c r="C710" s="123" t="s">
        <v>551</v>
      </c>
      <c r="D710" s="2" t="s">
        <v>27</v>
      </c>
      <c r="E710" s="2" t="s">
        <v>2718</v>
      </c>
      <c r="F710" s="3">
        <v>2</v>
      </c>
      <c r="G710" s="3" t="s">
        <v>65</v>
      </c>
      <c r="H710" s="5" t="s">
        <v>2719</v>
      </c>
      <c r="I710" s="136" t="s">
        <v>295</v>
      </c>
      <c r="J710" s="2" t="s">
        <v>2718</v>
      </c>
      <c r="K710" s="6">
        <v>85</v>
      </c>
      <c r="L710" s="6">
        <f>LANÇAMENTO[[#This Row],[VALOR UNITARIO]]*LANÇAMENTO[[#This Row],[QTDADE]]</f>
        <v>170</v>
      </c>
      <c r="M710" s="4">
        <v>45898</v>
      </c>
      <c r="N710" s="33" t="str">
        <f>TEXT(LANÇAMENTO[[#This Row],[DATA PEDIDO]],"MMM")&amp;"-"&amp;TEXT(M710,"AAAA")</f>
        <v>ago-2025</v>
      </c>
      <c r="O710" s="5" t="s">
        <v>1692</v>
      </c>
      <c r="P710" s="5" t="s">
        <v>30</v>
      </c>
      <c r="Q710" s="3" t="s">
        <v>12</v>
      </c>
      <c r="R710" s="3">
        <v>0</v>
      </c>
      <c r="S710" s="4">
        <f>IF(LANÇAMENTO[[#This Row],[DATA PEDIDO]]="","",LANÇAMENTO[[#This Row],[DATA PEDIDO]]+LANÇAMENTO[[#This Row],[PRAZO]])</f>
        <v>45898</v>
      </c>
      <c r="T710" s="8" t="str">
        <f>IF(LANÇAMENTO[[#This Row],[OBRA COM MATERIAL]]="OK","ENTREGUE",IF(LANÇAMENTO[[#This Row],[PRAZO]]="","",LANÇAMENTO[[#This Row],[PREVISÃO ENTREGA OBRA]]-$E$1))</f>
        <v>ENTREGUE</v>
      </c>
      <c r="U710" s="3" t="s">
        <v>129</v>
      </c>
      <c r="V710" s="3"/>
    </row>
    <row r="711" spans="1:22" x14ac:dyDescent="0.25">
      <c r="A711" s="4">
        <v>45898</v>
      </c>
      <c r="B711" s="2" t="s">
        <v>2723</v>
      </c>
      <c r="C711" s="123" t="s">
        <v>551</v>
      </c>
      <c r="D711" s="2" t="s">
        <v>104</v>
      </c>
      <c r="E711" s="2" t="s">
        <v>2720</v>
      </c>
      <c r="F711" s="3">
        <v>1</v>
      </c>
      <c r="G711" s="3" t="s">
        <v>65</v>
      </c>
      <c r="H711" s="5" t="s">
        <v>2721</v>
      </c>
      <c r="I711" s="136" t="s">
        <v>230</v>
      </c>
      <c r="J711" s="2" t="s">
        <v>2720</v>
      </c>
      <c r="K711" s="6">
        <v>56.67</v>
      </c>
      <c r="L711" s="6">
        <f>LANÇAMENTO[[#This Row],[VALOR UNITARIO]]*LANÇAMENTO[[#This Row],[QTDADE]]</f>
        <v>56.67</v>
      </c>
      <c r="M711" s="4">
        <v>45898</v>
      </c>
      <c r="N711" s="33" t="str">
        <f>TEXT(LANÇAMENTO[[#This Row],[DATA PEDIDO]],"MMM")&amp;"-"&amp;TEXT(M711,"AAAA")</f>
        <v>ago-2025</v>
      </c>
      <c r="O711" s="5" t="s">
        <v>1692</v>
      </c>
      <c r="P711" s="5" t="s">
        <v>30</v>
      </c>
      <c r="Q711" s="3" t="s">
        <v>12</v>
      </c>
      <c r="R711" s="3">
        <v>0</v>
      </c>
      <c r="S711" s="4">
        <f>IF(LANÇAMENTO[[#This Row],[DATA PEDIDO]]="","",LANÇAMENTO[[#This Row],[DATA PEDIDO]]+LANÇAMENTO[[#This Row],[PRAZO]])</f>
        <v>45898</v>
      </c>
      <c r="T711" s="8" t="str">
        <f>IF(LANÇAMENTO[[#This Row],[OBRA COM MATERIAL]]="OK","ENTREGUE",IF(LANÇAMENTO[[#This Row],[PRAZO]]="","",LANÇAMENTO[[#This Row],[PREVISÃO ENTREGA OBRA]]-$E$1))</f>
        <v>ENTREGUE</v>
      </c>
      <c r="U711" s="3" t="s">
        <v>129</v>
      </c>
      <c r="V711" s="3"/>
    </row>
    <row r="712" spans="1:22" x14ac:dyDescent="0.25">
      <c r="A712" s="4">
        <v>45898</v>
      </c>
      <c r="B712" s="2" t="s">
        <v>1747</v>
      </c>
      <c r="C712" s="123" t="s">
        <v>1234</v>
      </c>
      <c r="D712" s="2" t="s">
        <v>104</v>
      </c>
      <c r="E712" s="2" t="s">
        <v>1822</v>
      </c>
      <c r="F712" s="3">
        <v>50</v>
      </c>
      <c r="G712" s="3" t="s">
        <v>114</v>
      </c>
      <c r="H712" s="5" t="s">
        <v>2727</v>
      </c>
      <c r="I712" s="136" t="s">
        <v>1027</v>
      </c>
      <c r="J712" s="2" t="s">
        <v>1822</v>
      </c>
      <c r="K712" s="6">
        <v>34.9</v>
      </c>
      <c r="L712" s="6">
        <f>LANÇAMENTO[[#This Row],[VALOR UNITARIO]]*LANÇAMENTO[[#This Row],[QTDADE]]</f>
        <v>1745</v>
      </c>
      <c r="M712" s="4">
        <v>45898</v>
      </c>
      <c r="N712" s="33" t="str">
        <f>TEXT(LANÇAMENTO[[#This Row],[DATA PEDIDO]],"MMM")&amp;"-"&amp;TEXT(M712,"AAAA")</f>
        <v>ago-2025</v>
      </c>
      <c r="O712" s="5" t="s">
        <v>1692</v>
      </c>
      <c r="P712" s="5" t="s">
        <v>30</v>
      </c>
      <c r="Q712" s="3" t="s">
        <v>1705</v>
      </c>
      <c r="R712" s="3">
        <v>3</v>
      </c>
      <c r="S712" s="4">
        <f>IF(LANÇAMENTO[[#This Row],[DATA PEDIDO]]="","",LANÇAMENTO[[#This Row],[DATA PEDIDO]]+LANÇAMENTO[[#This Row],[PRAZO]])</f>
        <v>45901</v>
      </c>
      <c r="T712" s="8" t="str">
        <f>IF(LANÇAMENTO[[#This Row],[OBRA COM MATERIAL]]="OK","ENTREGUE",IF(LANÇAMENTO[[#This Row],[PRAZO]]="","",LANÇAMENTO[[#This Row],[PREVISÃO ENTREGA OBRA]]-$E$1))</f>
        <v>ENTREGUE</v>
      </c>
      <c r="U712" s="3" t="s">
        <v>129</v>
      </c>
      <c r="V712" s="3"/>
    </row>
    <row r="713" spans="1:22" x14ac:dyDescent="0.25">
      <c r="A713" s="4">
        <v>45898</v>
      </c>
      <c r="B713" s="2" t="s">
        <v>2723</v>
      </c>
      <c r="C713" s="123" t="s">
        <v>551</v>
      </c>
      <c r="D713" s="2" t="s">
        <v>104</v>
      </c>
      <c r="E713" s="2" t="s">
        <v>1697</v>
      </c>
      <c r="F713" s="3">
        <v>4</v>
      </c>
      <c r="G713" s="3" t="s">
        <v>65</v>
      </c>
      <c r="H713" s="5" t="s">
        <v>2734</v>
      </c>
      <c r="I713" s="136" t="s">
        <v>371</v>
      </c>
      <c r="J713" s="2" t="s">
        <v>1697</v>
      </c>
      <c r="K713" s="6">
        <v>54.77</v>
      </c>
      <c r="L713" s="6">
        <f>LANÇAMENTO[[#This Row],[VALOR UNITARIO]]*LANÇAMENTO[[#This Row],[QTDADE]]</f>
        <v>219.08</v>
      </c>
      <c r="M713" s="4">
        <v>45898</v>
      </c>
      <c r="N713" s="33" t="str">
        <f>TEXT(LANÇAMENTO[[#This Row],[DATA PEDIDO]],"MMM")&amp;"-"&amp;TEXT(M713,"AAAA")</f>
        <v>ago-2025</v>
      </c>
      <c r="O713" s="5" t="s">
        <v>2068</v>
      </c>
      <c r="P713" s="5" t="s">
        <v>30</v>
      </c>
      <c r="Q713" s="3" t="s">
        <v>1705</v>
      </c>
      <c r="R713" s="3">
        <v>3</v>
      </c>
      <c r="S713" s="4">
        <f>IF(LANÇAMENTO[[#This Row],[DATA PEDIDO]]="","",LANÇAMENTO[[#This Row],[DATA PEDIDO]]+LANÇAMENTO[[#This Row],[PRAZO]])</f>
        <v>45901</v>
      </c>
      <c r="T713" s="8" t="str">
        <f>IF(LANÇAMENTO[[#This Row],[OBRA COM MATERIAL]]="OK","ENTREGUE",IF(LANÇAMENTO[[#This Row],[PRAZO]]="","",LANÇAMENTO[[#This Row],[PREVISÃO ENTREGA OBRA]]-$E$1))</f>
        <v>ENTREGUE</v>
      </c>
      <c r="U713" s="3" t="s">
        <v>129</v>
      </c>
      <c r="V713" s="3"/>
    </row>
    <row r="714" spans="1:22" x14ac:dyDescent="0.25">
      <c r="A714" s="4">
        <v>45898</v>
      </c>
      <c r="B714" s="2" t="s">
        <v>2723</v>
      </c>
      <c r="C714" s="123" t="s">
        <v>551</v>
      </c>
      <c r="D714" s="2" t="s">
        <v>104</v>
      </c>
      <c r="E714" s="2" t="s">
        <v>2728</v>
      </c>
      <c r="F714" s="3">
        <v>5</v>
      </c>
      <c r="G714" s="3" t="s">
        <v>65</v>
      </c>
      <c r="H714" s="5" t="s">
        <v>2734</v>
      </c>
      <c r="I714" s="136" t="s">
        <v>371</v>
      </c>
      <c r="J714" s="2" t="s">
        <v>2728</v>
      </c>
      <c r="K714" s="6">
        <v>49.06</v>
      </c>
      <c r="L714" s="6">
        <f>LANÇAMENTO[[#This Row],[VALOR UNITARIO]]*LANÇAMENTO[[#This Row],[QTDADE]]</f>
        <v>245.3</v>
      </c>
      <c r="M714" s="4">
        <v>45898</v>
      </c>
      <c r="N714" s="33" t="str">
        <f>TEXT(LANÇAMENTO[[#This Row],[DATA PEDIDO]],"MMM")&amp;"-"&amp;TEXT(M714,"AAAA")</f>
        <v>ago-2025</v>
      </c>
      <c r="O714" s="5" t="s">
        <v>2068</v>
      </c>
      <c r="P714" s="5" t="s">
        <v>30</v>
      </c>
      <c r="Q714" s="3" t="s">
        <v>1705</v>
      </c>
      <c r="R714" s="3">
        <v>3</v>
      </c>
      <c r="S714" s="4">
        <f>IF(LANÇAMENTO[[#This Row],[DATA PEDIDO]]="","",LANÇAMENTO[[#This Row],[DATA PEDIDO]]+LANÇAMENTO[[#This Row],[PRAZO]])</f>
        <v>45901</v>
      </c>
      <c r="T714" s="8" t="str">
        <f>IF(LANÇAMENTO[[#This Row],[OBRA COM MATERIAL]]="OK","ENTREGUE",IF(LANÇAMENTO[[#This Row],[PRAZO]]="","",LANÇAMENTO[[#This Row],[PREVISÃO ENTREGA OBRA]]-$E$1))</f>
        <v>ENTREGUE</v>
      </c>
      <c r="U714" s="3" t="s">
        <v>129</v>
      </c>
      <c r="V714" s="3"/>
    </row>
    <row r="715" spans="1:22" x14ac:dyDescent="0.25">
      <c r="A715" s="4">
        <v>45898</v>
      </c>
      <c r="B715" s="2" t="s">
        <v>2723</v>
      </c>
      <c r="C715" s="123" t="s">
        <v>551</v>
      </c>
      <c r="D715" s="2" t="s">
        <v>104</v>
      </c>
      <c r="E715" s="2" t="s">
        <v>2729</v>
      </c>
      <c r="F715" s="3">
        <v>5</v>
      </c>
      <c r="G715" s="3" t="s">
        <v>65</v>
      </c>
      <c r="H715" s="5" t="s">
        <v>2734</v>
      </c>
      <c r="I715" s="136" t="s">
        <v>371</v>
      </c>
      <c r="J715" s="2" t="s">
        <v>2729</v>
      </c>
      <c r="K715" s="6">
        <v>65.55</v>
      </c>
      <c r="L715" s="6">
        <f>LANÇAMENTO[[#This Row],[VALOR UNITARIO]]*LANÇAMENTO[[#This Row],[QTDADE]]</f>
        <v>327.75</v>
      </c>
      <c r="M715" s="4">
        <v>45898</v>
      </c>
      <c r="N715" s="33" t="str">
        <f>TEXT(LANÇAMENTO[[#This Row],[DATA PEDIDO]],"MMM")&amp;"-"&amp;TEXT(M715,"AAAA")</f>
        <v>ago-2025</v>
      </c>
      <c r="O715" s="5" t="s">
        <v>2068</v>
      </c>
      <c r="P715" s="5" t="s">
        <v>30</v>
      </c>
      <c r="Q715" s="3" t="s">
        <v>1705</v>
      </c>
      <c r="R715" s="3">
        <v>3</v>
      </c>
      <c r="S715" s="4">
        <f>IF(LANÇAMENTO[[#This Row],[DATA PEDIDO]]="","",LANÇAMENTO[[#This Row],[DATA PEDIDO]]+LANÇAMENTO[[#This Row],[PRAZO]])</f>
        <v>45901</v>
      </c>
      <c r="T715" s="8" t="str">
        <f>IF(LANÇAMENTO[[#This Row],[OBRA COM MATERIAL]]="OK","ENTREGUE",IF(LANÇAMENTO[[#This Row],[PRAZO]]="","",LANÇAMENTO[[#This Row],[PREVISÃO ENTREGA OBRA]]-$E$1))</f>
        <v>ENTREGUE</v>
      </c>
      <c r="U715" s="3" t="s">
        <v>129</v>
      </c>
      <c r="V715" s="3"/>
    </row>
    <row r="716" spans="1:22" x14ac:dyDescent="0.25">
      <c r="A716" s="4">
        <v>45898</v>
      </c>
      <c r="B716" s="2" t="s">
        <v>2723</v>
      </c>
      <c r="C716" s="123" t="s">
        <v>551</v>
      </c>
      <c r="D716" s="2" t="s">
        <v>104</v>
      </c>
      <c r="E716" s="2" t="s">
        <v>2730</v>
      </c>
      <c r="F716" s="3">
        <v>10</v>
      </c>
      <c r="G716" s="3" t="s">
        <v>65</v>
      </c>
      <c r="H716" s="5" t="s">
        <v>2734</v>
      </c>
      <c r="I716" s="136" t="s">
        <v>371</v>
      </c>
      <c r="J716" s="2" t="s">
        <v>2730</v>
      </c>
      <c r="K716" s="6">
        <v>46.1</v>
      </c>
      <c r="L716" s="6">
        <f>LANÇAMENTO[[#This Row],[VALOR UNITARIO]]*LANÇAMENTO[[#This Row],[QTDADE]]</f>
        <v>461</v>
      </c>
      <c r="M716" s="4">
        <v>45898</v>
      </c>
      <c r="N716" s="33" t="str">
        <f>TEXT(LANÇAMENTO[[#This Row],[DATA PEDIDO]],"MMM")&amp;"-"&amp;TEXT(M716,"AAAA")</f>
        <v>ago-2025</v>
      </c>
      <c r="O716" s="5" t="s">
        <v>2068</v>
      </c>
      <c r="P716" s="5" t="s">
        <v>30</v>
      </c>
      <c r="Q716" s="3" t="s">
        <v>1705</v>
      </c>
      <c r="R716" s="3">
        <v>3</v>
      </c>
      <c r="S716" s="4">
        <f>IF(LANÇAMENTO[[#This Row],[DATA PEDIDO]]="","",LANÇAMENTO[[#This Row],[DATA PEDIDO]]+LANÇAMENTO[[#This Row],[PRAZO]])</f>
        <v>45901</v>
      </c>
      <c r="T716" s="8" t="str">
        <f>IF(LANÇAMENTO[[#This Row],[OBRA COM MATERIAL]]="OK","ENTREGUE",IF(LANÇAMENTO[[#This Row],[PRAZO]]="","",LANÇAMENTO[[#This Row],[PREVISÃO ENTREGA OBRA]]-$E$1))</f>
        <v>ENTREGUE</v>
      </c>
      <c r="U716" s="3" t="s">
        <v>129</v>
      </c>
      <c r="V716" s="3"/>
    </row>
    <row r="717" spans="1:22" x14ac:dyDescent="0.25">
      <c r="A717" s="4">
        <v>45898</v>
      </c>
      <c r="B717" s="2" t="s">
        <v>2723</v>
      </c>
      <c r="C717" s="123" t="s">
        <v>551</v>
      </c>
      <c r="D717" s="2" t="s">
        <v>104</v>
      </c>
      <c r="E717" s="2" t="s">
        <v>2731</v>
      </c>
      <c r="F717" s="3">
        <v>50</v>
      </c>
      <c r="G717" s="3" t="s">
        <v>65</v>
      </c>
      <c r="H717" s="5" t="s">
        <v>2734</v>
      </c>
      <c r="I717" s="136" t="s">
        <v>371</v>
      </c>
      <c r="J717" s="2" t="s">
        <v>2731</v>
      </c>
      <c r="K717" s="6">
        <v>2.93</v>
      </c>
      <c r="L717" s="6">
        <f>LANÇAMENTO[[#This Row],[VALOR UNITARIO]]*LANÇAMENTO[[#This Row],[QTDADE]]</f>
        <v>146.5</v>
      </c>
      <c r="M717" s="4">
        <v>45898</v>
      </c>
      <c r="N717" s="33" t="str">
        <f>TEXT(LANÇAMENTO[[#This Row],[DATA PEDIDO]],"MMM")&amp;"-"&amp;TEXT(M717,"AAAA")</f>
        <v>ago-2025</v>
      </c>
      <c r="O717" s="5" t="s">
        <v>2068</v>
      </c>
      <c r="P717" s="5" t="s">
        <v>30</v>
      </c>
      <c r="Q717" s="3" t="s">
        <v>1705</v>
      </c>
      <c r="R717" s="3">
        <v>3</v>
      </c>
      <c r="S717" s="4">
        <f>IF(LANÇAMENTO[[#This Row],[DATA PEDIDO]]="","",LANÇAMENTO[[#This Row],[DATA PEDIDO]]+LANÇAMENTO[[#This Row],[PRAZO]])</f>
        <v>45901</v>
      </c>
      <c r="T717" s="8" t="str">
        <f>IF(LANÇAMENTO[[#This Row],[OBRA COM MATERIAL]]="OK","ENTREGUE",IF(LANÇAMENTO[[#This Row],[PRAZO]]="","",LANÇAMENTO[[#This Row],[PREVISÃO ENTREGA OBRA]]-$E$1))</f>
        <v>ENTREGUE</v>
      </c>
      <c r="U717" s="3" t="s">
        <v>129</v>
      </c>
      <c r="V717" s="3"/>
    </row>
    <row r="718" spans="1:22" x14ac:dyDescent="0.25">
      <c r="A718" s="4">
        <v>45898</v>
      </c>
      <c r="B718" s="2" t="s">
        <v>2723</v>
      </c>
      <c r="C718" s="123" t="s">
        <v>551</v>
      </c>
      <c r="D718" s="2" t="s">
        <v>104</v>
      </c>
      <c r="E718" s="2" t="s">
        <v>2732</v>
      </c>
      <c r="F718" s="3">
        <v>50</v>
      </c>
      <c r="G718" s="3" t="s">
        <v>65</v>
      </c>
      <c r="H718" s="5" t="s">
        <v>2734</v>
      </c>
      <c r="I718" s="136" t="s">
        <v>371</v>
      </c>
      <c r="J718" s="2" t="s">
        <v>2732</v>
      </c>
      <c r="K718" s="6">
        <v>0.34</v>
      </c>
      <c r="L718" s="6">
        <f>LANÇAMENTO[[#This Row],[VALOR UNITARIO]]*LANÇAMENTO[[#This Row],[QTDADE]]</f>
        <v>17</v>
      </c>
      <c r="M718" s="4">
        <v>45898</v>
      </c>
      <c r="N718" s="33" t="str">
        <f>TEXT(LANÇAMENTO[[#This Row],[DATA PEDIDO]],"MMM")&amp;"-"&amp;TEXT(M718,"AAAA")</f>
        <v>ago-2025</v>
      </c>
      <c r="O718" s="5" t="s">
        <v>2068</v>
      </c>
      <c r="P718" s="5" t="s">
        <v>30</v>
      </c>
      <c r="Q718" s="3" t="s">
        <v>1705</v>
      </c>
      <c r="R718" s="3">
        <v>3</v>
      </c>
      <c r="S718" s="4">
        <f>IF(LANÇAMENTO[[#This Row],[DATA PEDIDO]]="","",LANÇAMENTO[[#This Row],[DATA PEDIDO]]+LANÇAMENTO[[#This Row],[PRAZO]])</f>
        <v>45901</v>
      </c>
      <c r="T718" s="8" t="str">
        <f>IF(LANÇAMENTO[[#This Row],[OBRA COM MATERIAL]]="OK","ENTREGUE",IF(LANÇAMENTO[[#This Row],[PRAZO]]="","",LANÇAMENTO[[#This Row],[PREVISÃO ENTREGA OBRA]]-$E$1))</f>
        <v>ENTREGUE</v>
      </c>
      <c r="U718" s="3" t="s">
        <v>129</v>
      </c>
      <c r="V718" s="3"/>
    </row>
    <row r="719" spans="1:22" x14ac:dyDescent="0.25">
      <c r="A719" s="4">
        <v>45898</v>
      </c>
      <c r="B719" s="2" t="s">
        <v>2723</v>
      </c>
      <c r="C719" s="123" t="s">
        <v>551</v>
      </c>
      <c r="D719" s="2" t="s">
        <v>104</v>
      </c>
      <c r="E719" s="2" t="s">
        <v>2733</v>
      </c>
      <c r="F719" s="3">
        <v>1</v>
      </c>
      <c r="G719" s="3" t="s">
        <v>115</v>
      </c>
      <c r="H719" s="5" t="s">
        <v>2734</v>
      </c>
      <c r="I719" s="136" t="s">
        <v>371</v>
      </c>
      <c r="J719" s="2" t="s">
        <v>2733</v>
      </c>
      <c r="K719" s="6">
        <v>50.67</v>
      </c>
      <c r="L719" s="6">
        <f>LANÇAMENTO[[#This Row],[VALOR UNITARIO]]*LANÇAMENTO[[#This Row],[QTDADE]]</f>
        <v>50.67</v>
      </c>
      <c r="M719" s="4">
        <v>45898</v>
      </c>
      <c r="N719" s="33" t="str">
        <f>TEXT(LANÇAMENTO[[#This Row],[DATA PEDIDO]],"MMM")&amp;"-"&amp;TEXT(M719,"AAAA")</f>
        <v>ago-2025</v>
      </c>
      <c r="O719" s="5" t="s">
        <v>2068</v>
      </c>
      <c r="P719" s="5" t="s">
        <v>30</v>
      </c>
      <c r="Q719" s="3" t="s">
        <v>1705</v>
      </c>
      <c r="R719" s="3">
        <v>3</v>
      </c>
      <c r="S719" s="4">
        <f>IF(LANÇAMENTO[[#This Row],[DATA PEDIDO]]="","",LANÇAMENTO[[#This Row],[DATA PEDIDO]]+LANÇAMENTO[[#This Row],[PRAZO]])</f>
        <v>45901</v>
      </c>
      <c r="T719" s="8" t="str">
        <f>IF(LANÇAMENTO[[#This Row],[OBRA COM MATERIAL]]="OK","ENTREGUE",IF(LANÇAMENTO[[#This Row],[PRAZO]]="","",LANÇAMENTO[[#This Row],[PREVISÃO ENTREGA OBRA]]-$E$1))</f>
        <v>ENTREGUE</v>
      </c>
      <c r="U719" s="3" t="s">
        <v>129</v>
      </c>
      <c r="V719" s="3"/>
    </row>
    <row r="720" spans="1:22" x14ac:dyDescent="0.25">
      <c r="A720" s="4">
        <v>45898</v>
      </c>
      <c r="B720" s="2" t="s">
        <v>2461</v>
      </c>
      <c r="C720" s="123" t="s">
        <v>551</v>
      </c>
      <c r="D720" s="2" t="s">
        <v>17</v>
      </c>
      <c r="E720" s="2" t="s">
        <v>1760</v>
      </c>
      <c r="F720" s="3">
        <v>20</v>
      </c>
      <c r="G720" s="3" t="s">
        <v>65</v>
      </c>
      <c r="H720" s="5" t="s">
        <v>2744</v>
      </c>
      <c r="I720" s="136" t="s">
        <v>260</v>
      </c>
      <c r="J720" s="2" t="s">
        <v>1760</v>
      </c>
      <c r="K720" s="6">
        <v>54.8</v>
      </c>
      <c r="L720" s="6">
        <f>LANÇAMENTO[[#This Row],[VALOR UNITARIO]]*LANÇAMENTO[[#This Row],[QTDADE]]</f>
        <v>1096</v>
      </c>
      <c r="M720" s="4">
        <v>45898</v>
      </c>
      <c r="N720" s="33" t="str">
        <f>TEXT(LANÇAMENTO[[#This Row],[DATA PEDIDO]],"MMM")&amp;"-"&amp;TEXT(M720,"AAAA")</f>
        <v>ago-2025</v>
      </c>
      <c r="O720" s="5" t="s">
        <v>1983</v>
      </c>
      <c r="P720" s="5" t="s">
        <v>30</v>
      </c>
      <c r="Q720" s="3" t="s">
        <v>1705</v>
      </c>
      <c r="R720" s="3">
        <v>3</v>
      </c>
      <c r="S720" s="4">
        <f>IF(LANÇAMENTO[[#This Row],[DATA PEDIDO]]="","",LANÇAMENTO[[#This Row],[DATA PEDIDO]]+LANÇAMENTO[[#This Row],[PRAZO]])</f>
        <v>45901</v>
      </c>
      <c r="T720" s="8" t="str">
        <f>IF(LANÇAMENTO[[#This Row],[OBRA COM MATERIAL]]="OK","ENTREGUE",IF(LANÇAMENTO[[#This Row],[PRAZO]]="","",LANÇAMENTO[[#This Row],[PREVISÃO ENTREGA OBRA]]-$E$1))</f>
        <v>ENTREGUE</v>
      </c>
      <c r="U720" s="3" t="s">
        <v>129</v>
      </c>
      <c r="V720" s="3"/>
    </row>
    <row r="721" spans="1:22" x14ac:dyDescent="0.25">
      <c r="A721" s="4">
        <v>45898</v>
      </c>
      <c r="B721" s="2" t="s">
        <v>2461</v>
      </c>
      <c r="C721" s="123" t="s">
        <v>551</v>
      </c>
      <c r="D721" s="2" t="s">
        <v>17</v>
      </c>
      <c r="E721" s="2" t="s">
        <v>2735</v>
      </c>
      <c r="F721" s="3">
        <v>10</v>
      </c>
      <c r="G721" s="3" t="s">
        <v>65</v>
      </c>
      <c r="H721" s="5" t="s">
        <v>2744</v>
      </c>
      <c r="I721" s="136" t="s">
        <v>260</v>
      </c>
      <c r="J721" s="2" t="s">
        <v>2735</v>
      </c>
      <c r="K721" s="6">
        <v>28.5</v>
      </c>
      <c r="L721" s="6">
        <f>LANÇAMENTO[[#This Row],[VALOR UNITARIO]]*LANÇAMENTO[[#This Row],[QTDADE]]</f>
        <v>285</v>
      </c>
      <c r="M721" s="4">
        <v>45898</v>
      </c>
      <c r="N721" s="33" t="str">
        <f>TEXT(LANÇAMENTO[[#This Row],[DATA PEDIDO]],"MMM")&amp;"-"&amp;TEXT(M721,"AAAA")</f>
        <v>ago-2025</v>
      </c>
      <c r="O721" s="5" t="s">
        <v>1983</v>
      </c>
      <c r="P721" s="5" t="s">
        <v>30</v>
      </c>
      <c r="Q721" s="3" t="s">
        <v>1705</v>
      </c>
      <c r="R721" s="3">
        <v>3</v>
      </c>
      <c r="S721" s="4">
        <f>IF(LANÇAMENTO[[#This Row],[DATA PEDIDO]]="","",LANÇAMENTO[[#This Row],[DATA PEDIDO]]+LANÇAMENTO[[#This Row],[PRAZO]])</f>
        <v>45901</v>
      </c>
      <c r="T721" s="8" t="str">
        <f>IF(LANÇAMENTO[[#This Row],[OBRA COM MATERIAL]]="OK","ENTREGUE",IF(LANÇAMENTO[[#This Row],[PRAZO]]="","",LANÇAMENTO[[#This Row],[PREVISÃO ENTREGA OBRA]]-$E$1))</f>
        <v>ENTREGUE</v>
      </c>
      <c r="U721" s="3" t="s">
        <v>129</v>
      </c>
      <c r="V721" s="3"/>
    </row>
    <row r="722" spans="1:22" x14ac:dyDescent="0.25">
      <c r="A722" s="4">
        <v>45898</v>
      </c>
      <c r="B722" s="2" t="s">
        <v>2461</v>
      </c>
      <c r="C722" s="123" t="s">
        <v>551</v>
      </c>
      <c r="D722" s="2" t="s">
        <v>17</v>
      </c>
      <c r="E722" s="2" t="s">
        <v>2348</v>
      </c>
      <c r="F722" s="3">
        <v>20</v>
      </c>
      <c r="G722" s="3" t="s">
        <v>65</v>
      </c>
      <c r="H722" s="5" t="s">
        <v>2744</v>
      </c>
      <c r="I722" s="136" t="s">
        <v>260</v>
      </c>
      <c r="J722" s="2" t="s">
        <v>2348</v>
      </c>
      <c r="K722" s="6">
        <v>11.5</v>
      </c>
      <c r="L722" s="6">
        <f>LANÇAMENTO[[#This Row],[VALOR UNITARIO]]*LANÇAMENTO[[#This Row],[QTDADE]]</f>
        <v>230</v>
      </c>
      <c r="M722" s="4">
        <v>45898</v>
      </c>
      <c r="N722" s="33" t="str">
        <f>TEXT(LANÇAMENTO[[#This Row],[DATA PEDIDO]],"MMM")&amp;"-"&amp;TEXT(M722,"AAAA")</f>
        <v>ago-2025</v>
      </c>
      <c r="O722" s="5" t="s">
        <v>1983</v>
      </c>
      <c r="P722" s="5" t="s">
        <v>30</v>
      </c>
      <c r="Q722" s="3" t="s">
        <v>1705</v>
      </c>
      <c r="R722" s="3">
        <v>3</v>
      </c>
      <c r="S722" s="4">
        <f>IF(LANÇAMENTO[[#This Row],[DATA PEDIDO]]="","",LANÇAMENTO[[#This Row],[DATA PEDIDO]]+LANÇAMENTO[[#This Row],[PRAZO]])</f>
        <v>45901</v>
      </c>
      <c r="T722" s="8" t="str">
        <f>IF(LANÇAMENTO[[#This Row],[OBRA COM MATERIAL]]="OK","ENTREGUE",IF(LANÇAMENTO[[#This Row],[PRAZO]]="","",LANÇAMENTO[[#This Row],[PREVISÃO ENTREGA OBRA]]-$E$1))</f>
        <v>ENTREGUE</v>
      </c>
      <c r="U722" s="3" t="s">
        <v>129</v>
      </c>
      <c r="V722" s="3"/>
    </row>
    <row r="723" spans="1:22" x14ac:dyDescent="0.25">
      <c r="A723" s="4">
        <v>45898</v>
      </c>
      <c r="B723" s="2" t="s">
        <v>2461</v>
      </c>
      <c r="C723" s="123" t="s">
        <v>551</v>
      </c>
      <c r="D723" s="2" t="s">
        <v>17</v>
      </c>
      <c r="E723" s="2" t="s">
        <v>2347</v>
      </c>
      <c r="F723" s="3">
        <v>10</v>
      </c>
      <c r="G723" s="3" t="s">
        <v>65</v>
      </c>
      <c r="H723" s="5" t="s">
        <v>2744</v>
      </c>
      <c r="I723" s="136" t="s">
        <v>260</v>
      </c>
      <c r="J723" s="2" t="s">
        <v>2347</v>
      </c>
      <c r="K723" s="6">
        <v>14.5</v>
      </c>
      <c r="L723" s="6">
        <f>LANÇAMENTO[[#This Row],[VALOR UNITARIO]]*LANÇAMENTO[[#This Row],[QTDADE]]</f>
        <v>145</v>
      </c>
      <c r="M723" s="4">
        <v>45898</v>
      </c>
      <c r="N723" s="33" t="str">
        <f>TEXT(LANÇAMENTO[[#This Row],[DATA PEDIDO]],"MMM")&amp;"-"&amp;TEXT(M723,"AAAA")</f>
        <v>ago-2025</v>
      </c>
      <c r="O723" s="5" t="s">
        <v>1983</v>
      </c>
      <c r="P723" s="5" t="s">
        <v>30</v>
      </c>
      <c r="Q723" s="3" t="s">
        <v>1705</v>
      </c>
      <c r="R723" s="3">
        <v>3</v>
      </c>
      <c r="S723" s="4">
        <f>IF(LANÇAMENTO[[#This Row],[DATA PEDIDO]]="","",LANÇAMENTO[[#This Row],[DATA PEDIDO]]+LANÇAMENTO[[#This Row],[PRAZO]])</f>
        <v>45901</v>
      </c>
      <c r="T723" s="8" t="str">
        <f>IF(LANÇAMENTO[[#This Row],[OBRA COM MATERIAL]]="OK","ENTREGUE",IF(LANÇAMENTO[[#This Row],[PRAZO]]="","",LANÇAMENTO[[#This Row],[PREVISÃO ENTREGA OBRA]]-$E$1))</f>
        <v>ENTREGUE</v>
      </c>
      <c r="U723" s="3" t="s">
        <v>129</v>
      </c>
      <c r="V723" s="3"/>
    </row>
    <row r="724" spans="1:22" x14ac:dyDescent="0.25">
      <c r="A724" s="4">
        <v>45898</v>
      </c>
      <c r="B724" s="2" t="s">
        <v>2461</v>
      </c>
      <c r="C724" s="123" t="s">
        <v>551</v>
      </c>
      <c r="D724" s="2" t="s">
        <v>17</v>
      </c>
      <c r="E724" s="2" t="s">
        <v>2736</v>
      </c>
      <c r="F724" s="3">
        <v>30</v>
      </c>
      <c r="G724" s="3" t="s">
        <v>65</v>
      </c>
      <c r="H724" s="5" t="s">
        <v>2744</v>
      </c>
      <c r="I724" s="136" t="s">
        <v>260</v>
      </c>
      <c r="J724" s="2" t="s">
        <v>2736</v>
      </c>
      <c r="K724" s="6">
        <v>0.63</v>
      </c>
      <c r="L724" s="6">
        <f>LANÇAMENTO[[#This Row],[VALOR UNITARIO]]*LANÇAMENTO[[#This Row],[QTDADE]]</f>
        <v>18.899999999999999</v>
      </c>
      <c r="M724" s="4">
        <v>45898</v>
      </c>
      <c r="N724" s="33" t="str">
        <f>TEXT(LANÇAMENTO[[#This Row],[DATA PEDIDO]],"MMM")&amp;"-"&amp;TEXT(M724,"AAAA")</f>
        <v>ago-2025</v>
      </c>
      <c r="O724" s="5" t="s">
        <v>1983</v>
      </c>
      <c r="P724" s="5" t="s">
        <v>30</v>
      </c>
      <c r="Q724" s="3" t="s">
        <v>1705</v>
      </c>
      <c r="R724" s="3">
        <v>3</v>
      </c>
      <c r="S724" s="4">
        <f>IF(LANÇAMENTO[[#This Row],[DATA PEDIDO]]="","",LANÇAMENTO[[#This Row],[DATA PEDIDO]]+LANÇAMENTO[[#This Row],[PRAZO]])</f>
        <v>45901</v>
      </c>
      <c r="T724" s="8" t="str">
        <f>IF(LANÇAMENTO[[#This Row],[OBRA COM MATERIAL]]="OK","ENTREGUE",IF(LANÇAMENTO[[#This Row],[PRAZO]]="","",LANÇAMENTO[[#This Row],[PREVISÃO ENTREGA OBRA]]-$E$1))</f>
        <v>ENTREGUE</v>
      </c>
      <c r="U724" s="3" t="s">
        <v>129</v>
      </c>
      <c r="V724" s="3"/>
    </row>
    <row r="725" spans="1:22" x14ac:dyDescent="0.25">
      <c r="A725" s="4">
        <v>45898</v>
      </c>
      <c r="B725" s="2" t="s">
        <v>2461</v>
      </c>
      <c r="C725" s="123" t="s">
        <v>551</v>
      </c>
      <c r="D725" s="2" t="s">
        <v>17</v>
      </c>
      <c r="E725" s="2" t="s">
        <v>2581</v>
      </c>
      <c r="F725" s="3">
        <v>50</v>
      </c>
      <c r="G725" s="3" t="s">
        <v>65</v>
      </c>
      <c r="H725" s="5" t="s">
        <v>2744</v>
      </c>
      <c r="I725" s="136" t="s">
        <v>260</v>
      </c>
      <c r="J725" s="2" t="s">
        <v>2581</v>
      </c>
      <c r="K725" s="6">
        <v>0.2</v>
      </c>
      <c r="L725" s="6">
        <f>LANÇAMENTO[[#This Row],[VALOR UNITARIO]]*LANÇAMENTO[[#This Row],[QTDADE]]</f>
        <v>10</v>
      </c>
      <c r="M725" s="4">
        <v>45898</v>
      </c>
      <c r="N725" s="33" t="str">
        <f>TEXT(LANÇAMENTO[[#This Row],[DATA PEDIDO]],"MMM")&amp;"-"&amp;TEXT(M725,"AAAA")</f>
        <v>ago-2025</v>
      </c>
      <c r="O725" s="5" t="s">
        <v>1983</v>
      </c>
      <c r="P725" s="5" t="s">
        <v>30</v>
      </c>
      <c r="Q725" s="3" t="s">
        <v>1705</v>
      </c>
      <c r="R725" s="3">
        <v>3</v>
      </c>
      <c r="S725" s="4">
        <f>IF(LANÇAMENTO[[#This Row],[DATA PEDIDO]]="","",LANÇAMENTO[[#This Row],[DATA PEDIDO]]+LANÇAMENTO[[#This Row],[PRAZO]])</f>
        <v>45901</v>
      </c>
      <c r="T725" s="8" t="str">
        <f>IF(LANÇAMENTO[[#This Row],[OBRA COM MATERIAL]]="OK","ENTREGUE",IF(LANÇAMENTO[[#This Row],[PRAZO]]="","",LANÇAMENTO[[#This Row],[PREVISÃO ENTREGA OBRA]]-$E$1))</f>
        <v>ENTREGUE</v>
      </c>
      <c r="U725" s="3" t="s">
        <v>129</v>
      </c>
      <c r="V725" s="3"/>
    </row>
    <row r="726" spans="1:22" x14ac:dyDescent="0.25">
      <c r="A726" s="4">
        <v>45898</v>
      </c>
      <c r="B726" s="2" t="s">
        <v>2461</v>
      </c>
      <c r="C726" s="123" t="s">
        <v>551</v>
      </c>
      <c r="D726" s="2" t="s">
        <v>17</v>
      </c>
      <c r="E726" s="2" t="s">
        <v>2582</v>
      </c>
      <c r="F726" s="3">
        <v>50</v>
      </c>
      <c r="G726" s="3" t="s">
        <v>65</v>
      </c>
      <c r="H726" s="5" t="s">
        <v>2744</v>
      </c>
      <c r="I726" s="136" t="s">
        <v>260</v>
      </c>
      <c r="J726" s="2" t="s">
        <v>2582</v>
      </c>
      <c r="K726" s="6">
        <v>0.17</v>
      </c>
      <c r="L726" s="6">
        <f>LANÇAMENTO[[#This Row],[VALOR UNITARIO]]*LANÇAMENTO[[#This Row],[QTDADE]]</f>
        <v>8.5</v>
      </c>
      <c r="M726" s="4">
        <v>45898</v>
      </c>
      <c r="N726" s="33" t="str">
        <f>TEXT(LANÇAMENTO[[#This Row],[DATA PEDIDO]],"MMM")&amp;"-"&amp;TEXT(M726,"AAAA")</f>
        <v>ago-2025</v>
      </c>
      <c r="O726" s="5" t="s">
        <v>1983</v>
      </c>
      <c r="P726" s="5" t="s">
        <v>30</v>
      </c>
      <c r="Q726" s="3" t="s">
        <v>1705</v>
      </c>
      <c r="R726" s="3">
        <v>3</v>
      </c>
      <c r="S726" s="4">
        <f>IF(LANÇAMENTO[[#This Row],[DATA PEDIDO]]="","",LANÇAMENTO[[#This Row],[DATA PEDIDO]]+LANÇAMENTO[[#This Row],[PRAZO]])</f>
        <v>45901</v>
      </c>
      <c r="T726" s="8" t="str">
        <f>IF(LANÇAMENTO[[#This Row],[OBRA COM MATERIAL]]="OK","ENTREGUE",IF(LANÇAMENTO[[#This Row],[PRAZO]]="","",LANÇAMENTO[[#This Row],[PREVISÃO ENTREGA OBRA]]-$E$1))</f>
        <v>ENTREGUE</v>
      </c>
      <c r="U726" s="3" t="s">
        <v>129</v>
      </c>
      <c r="V726" s="3"/>
    </row>
    <row r="727" spans="1:22" x14ac:dyDescent="0.25">
      <c r="A727" s="4">
        <v>45898</v>
      </c>
      <c r="B727" s="2" t="s">
        <v>2461</v>
      </c>
      <c r="C727" s="123" t="s">
        <v>551</v>
      </c>
      <c r="D727" s="2" t="s">
        <v>17</v>
      </c>
      <c r="E727" s="2" t="s">
        <v>2737</v>
      </c>
      <c r="F727" s="3">
        <v>50</v>
      </c>
      <c r="G727" s="3" t="s">
        <v>65</v>
      </c>
      <c r="H727" s="5" t="s">
        <v>2744</v>
      </c>
      <c r="I727" s="136" t="s">
        <v>260</v>
      </c>
      <c r="J727" s="2" t="s">
        <v>2737</v>
      </c>
      <c r="K727" s="6">
        <v>4.8</v>
      </c>
      <c r="L727" s="6">
        <f>LANÇAMENTO[[#This Row],[VALOR UNITARIO]]*LANÇAMENTO[[#This Row],[QTDADE]]</f>
        <v>240</v>
      </c>
      <c r="M727" s="4">
        <v>45898</v>
      </c>
      <c r="N727" s="33" t="str">
        <f>TEXT(LANÇAMENTO[[#This Row],[DATA PEDIDO]],"MMM")&amp;"-"&amp;TEXT(M727,"AAAA")</f>
        <v>ago-2025</v>
      </c>
      <c r="O727" s="5" t="s">
        <v>1983</v>
      </c>
      <c r="P727" s="5" t="s">
        <v>30</v>
      </c>
      <c r="Q727" s="3" t="s">
        <v>1705</v>
      </c>
      <c r="R727" s="3">
        <v>3</v>
      </c>
      <c r="S727" s="4">
        <f>IF(LANÇAMENTO[[#This Row],[DATA PEDIDO]]="","",LANÇAMENTO[[#This Row],[DATA PEDIDO]]+LANÇAMENTO[[#This Row],[PRAZO]])</f>
        <v>45901</v>
      </c>
      <c r="T727" s="8" t="str">
        <f>IF(LANÇAMENTO[[#This Row],[OBRA COM MATERIAL]]="OK","ENTREGUE",IF(LANÇAMENTO[[#This Row],[PRAZO]]="","",LANÇAMENTO[[#This Row],[PREVISÃO ENTREGA OBRA]]-$E$1))</f>
        <v>ENTREGUE</v>
      </c>
      <c r="U727" s="3" t="s">
        <v>129</v>
      </c>
      <c r="V727" s="3"/>
    </row>
    <row r="728" spans="1:22" x14ac:dyDescent="0.25">
      <c r="A728" s="4">
        <v>45898</v>
      </c>
      <c r="B728" s="2" t="s">
        <v>2461</v>
      </c>
      <c r="C728" s="123" t="s">
        <v>551</v>
      </c>
      <c r="D728" s="2" t="s">
        <v>17</v>
      </c>
      <c r="E728" s="2" t="s">
        <v>2738</v>
      </c>
      <c r="F728" s="3">
        <v>2</v>
      </c>
      <c r="G728" s="3" t="s">
        <v>65</v>
      </c>
      <c r="H728" s="5" t="s">
        <v>2744</v>
      </c>
      <c r="I728" s="136" t="s">
        <v>260</v>
      </c>
      <c r="J728" s="2" t="s">
        <v>2738</v>
      </c>
      <c r="K728" s="6">
        <v>305</v>
      </c>
      <c r="L728" s="6">
        <f>LANÇAMENTO[[#This Row],[VALOR UNITARIO]]*LANÇAMENTO[[#This Row],[QTDADE]]</f>
        <v>610</v>
      </c>
      <c r="M728" s="4">
        <v>45898</v>
      </c>
      <c r="N728" s="33" t="str">
        <f>TEXT(LANÇAMENTO[[#This Row],[DATA PEDIDO]],"MMM")&amp;"-"&amp;TEXT(M728,"AAAA")</f>
        <v>ago-2025</v>
      </c>
      <c r="O728" s="5" t="s">
        <v>1983</v>
      </c>
      <c r="P728" s="5" t="s">
        <v>30</v>
      </c>
      <c r="Q728" s="3" t="s">
        <v>1705</v>
      </c>
      <c r="R728" s="3">
        <v>3</v>
      </c>
      <c r="S728" s="4">
        <f>IF(LANÇAMENTO[[#This Row],[DATA PEDIDO]]="","",LANÇAMENTO[[#This Row],[DATA PEDIDO]]+LANÇAMENTO[[#This Row],[PRAZO]])</f>
        <v>45901</v>
      </c>
      <c r="T728" s="8" t="str">
        <f>IF(LANÇAMENTO[[#This Row],[OBRA COM MATERIAL]]="OK","ENTREGUE",IF(LANÇAMENTO[[#This Row],[PRAZO]]="","",LANÇAMENTO[[#This Row],[PREVISÃO ENTREGA OBRA]]-$E$1))</f>
        <v>ENTREGUE</v>
      </c>
      <c r="U728" s="3" t="s">
        <v>129</v>
      </c>
      <c r="V728" s="3"/>
    </row>
    <row r="729" spans="1:22" x14ac:dyDescent="0.25">
      <c r="A729" s="4">
        <v>45898</v>
      </c>
      <c r="B729" s="2" t="s">
        <v>2461</v>
      </c>
      <c r="C729" s="123" t="s">
        <v>551</v>
      </c>
      <c r="D729" s="2" t="s">
        <v>17</v>
      </c>
      <c r="E729" s="2" t="s">
        <v>2739</v>
      </c>
      <c r="F729" s="3">
        <v>1</v>
      </c>
      <c r="G729" s="3" t="s">
        <v>65</v>
      </c>
      <c r="H729" s="5" t="s">
        <v>2744</v>
      </c>
      <c r="I729" s="136" t="s">
        <v>260</v>
      </c>
      <c r="J729" s="2" t="s">
        <v>2739</v>
      </c>
      <c r="K729" s="6">
        <v>185</v>
      </c>
      <c r="L729" s="6">
        <f>LANÇAMENTO[[#This Row],[VALOR UNITARIO]]*LANÇAMENTO[[#This Row],[QTDADE]]</f>
        <v>185</v>
      </c>
      <c r="M729" s="4">
        <v>45898</v>
      </c>
      <c r="N729" s="33" t="str">
        <f>TEXT(LANÇAMENTO[[#This Row],[DATA PEDIDO]],"MMM")&amp;"-"&amp;TEXT(M729,"AAAA")</f>
        <v>ago-2025</v>
      </c>
      <c r="O729" s="5" t="s">
        <v>1983</v>
      </c>
      <c r="P729" s="5" t="s">
        <v>30</v>
      </c>
      <c r="Q729" s="3" t="s">
        <v>1705</v>
      </c>
      <c r="R729" s="3">
        <v>3</v>
      </c>
      <c r="S729" s="4">
        <f>IF(LANÇAMENTO[[#This Row],[DATA PEDIDO]]="","",LANÇAMENTO[[#This Row],[DATA PEDIDO]]+LANÇAMENTO[[#This Row],[PRAZO]])</f>
        <v>45901</v>
      </c>
      <c r="T729" s="8" t="str">
        <f>IF(LANÇAMENTO[[#This Row],[OBRA COM MATERIAL]]="OK","ENTREGUE",IF(LANÇAMENTO[[#This Row],[PRAZO]]="","",LANÇAMENTO[[#This Row],[PREVISÃO ENTREGA OBRA]]-$E$1))</f>
        <v>ENTREGUE</v>
      </c>
      <c r="U729" s="3" t="s">
        <v>129</v>
      </c>
      <c r="V729" s="3"/>
    </row>
    <row r="730" spans="1:22" x14ac:dyDescent="0.25">
      <c r="A730" s="4">
        <v>45898</v>
      </c>
      <c r="B730" s="2" t="s">
        <v>2461</v>
      </c>
      <c r="C730" s="123" t="s">
        <v>551</v>
      </c>
      <c r="D730" s="2" t="s">
        <v>17</v>
      </c>
      <c r="E730" s="2" t="s">
        <v>2740</v>
      </c>
      <c r="F730" s="3">
        <v>150</v>
      </c>
      <c r="G730" s="3" t="s">
        <v>65</v>
      </c>
      <c r="H730" s="5" t="s">
        <v>2744</v>
      </c>
      <c r="I730" s="136" t="s">
        <v>260</v>
      </c>
      <c r="J730" s="2" t="s">
        <v>2740</v>
      </c>
      <c r="K730" s="6">
        <v>22.2</v>
      </c>
      <c r="L730" s="6">
        <f>LANÇAMENTO[[#This Row],[VALOR UNITARIO]]*LANÇAMENTO[[#This Row],[QTDADE]]</f>
        <v>3330</v>
      </c>
      <c r="M730" s="4">
        <v>45898</v>
      </c>
      <c r="N730" s="33" t="str">
        <f>TEXT(LANÇAMENTO[[#This Row],[DATA PEDIDO]],"MMM")&amp;"-"&amp;TEXT(M730,"AAAA")</f>
        <v>ago-2025</v>
      </c>
      <c r="O730" s="5" t="s">
        <v>1983</v>
      </c>
      <c r="P730" s="5" t="s">
        <v>30</v>
      </c>
      <c r="Q730" s="3" t="s">
        <v>1705</v>
      </c>
      <c r="R730" s="3">
        <v>3</v>
      </c>
      <c r="S730" s="4">
        <f>IF(LANÇAMENTO[[#This Row],[DATA PEDIDO]]="","",LANÇAMENTO[[#This Row],[DATA PEDIDO]]+LANÇAMENTO[[#This Row],[PRAZO]])</f>
        <v>45901</v>
      </c>
      <c r="T730" s="8" t="str">
        <f>IF(LANÇAMENTO[[#This Row],[OBRA COM MATERIAL]]="OK","ENTREGUE",IF(LANÇAMENTO[[#This Row],[PRAZO]]="","",LANÇAMENTO[[#This Row],[PREVISÃO ENTREGA OBRA]]-$E$1))</f>
        <v>ENTREGUE</v>
      </c>
      <c r="U730" s="3" t="s">
        <v>129</v>
      </c>
      <c r="V730" s="3"/>
    </row>
    <row r="731" spans="1:22" x14ac:dyDescent="0.25">
      <c r="A731" s="4">
        <v>45898</v>
      </c>
      <c r="B731" s="2" t="s">
        <v>2461</v>
      </c>
      <c r="C731" s="123" t="s">
        <v>551</v>
      </c>
      <c r="D731" s="2" t="s">
        <v>17</v>
      </c>
      <c r="E731" s="2" t="s">
        <v>2741</v>
      </c>
      <c r="F731" s="3">
        <v>50</v>
      </c>
      <c r="G731" s="3" t="s">
        <v>65</v>
      </c>
      <c r="H731" s="5" t="s">
        <v>2744</v>
      </c>
      <c r="I731" s="136" t="s">
        <v>260</v>
      </c>
      <c r="J731" s="2" t="s">
        <v>2741</v>
      </c>
      <c r="K731" s="6">
        <v>22.2</v>
      </c>
      <c r="L731" s="6">
        <f>LANÇAMENTO[[#This Row],[VALOR UNITARIO]]*LANÇAMENTO[[#This Row],[QTDADE]]</f>
        <v>1110</v>
      </c>
      <c r="M731" s="4">
        <v>45898</v>
      </c>
      <c r="N731" s="33" t="str">
        <f>TEXT(LANÇAMENTO[[#This Row],[DATA PEDIDO]],"MMM")&amp;"-"&amp;TEXT(M731,"AAAA")</f>
        <v>ago-2025</v>
      </c>
      <c r="O731" s="5" t="s">
        <v>1983</v>
      </c>
      <c r="P731" s="5" t="s">
        <v>30</v>
      </c>
      <c r="Q731" s="3" t="s">
        <v>1705</v>
      </c>
      <c r="R731" s="3">
        <v>3</v>
      </c>
      <c r="S731" s="4">
        <f>IF(LANÇAMENTO[[#This Row],[DATA PEDIDO]]="","",LANÇAMENTO[[#This Row],[DATA PEDIDO]]+LANÇAMENTO[[#This Row],[PRAZO]])</f>
        <v>45901</v>
      </c>
      <c r="T731" s="8" t="str">
        <f>IF(LANÇAMENTO[[#This Row],[OBRA COM MATERIAL]]="OK","ENTREGUE",IF(LANÇAMENTO[[#This Row],[PRAZO]]="","",LANÇAMENTO[[#This Row],[PREVISÃO ENTREGA OBRA]]-$E$1))</f>
        <v>ENTREGUE</v>
      </c>
      <c r="U731" s="3" t="s">
        <v>129</v>
      </c>
      <c r="V731" s="3"/>
    </row>
    <row r="732" spans="1:22" x14ac:dyDescent="0.25">
      <c r="A732" s="4">
        <v>45898</v>
      </c>
      <c r="B732" s="2" t="s">
        <v>2461</v>
      </c>
      <c r="C732" s="123" t="s">
        <v>551</v>
      </c>
      <c r="D732" s="2" t="s">
        <v>17</v>
      </c>
      <c r="E732" s="2" t="s">
        <v>2018</v>
      </c>
      <c r="F732" s="3">
        <v>1</v>
      </c>
      <c r="G732" s="3" t="s">
        <v>65</v>
      </c>
      <c r="H732" s="5" t="s">
        <v>2744</v>
      </c>
      <c r="I732" s="136" t="s">
        <v>260</v>
      </c>
      <c r="J732" s="2" t="s">
        <v>2018</v>
      </c>
      <c r="K732" s="6">
        <v>166.5</v>
      </c>
      <c r="L732" s="6">
        <f>LANÇAMENTO[[#This Row],[VALOR UNITARIO]]*LANÇAMENTO[[#This Row],[QTDADE]]</f>
        <v>166.5</v>
      </c>
      <c r="M732" s="4">
        <v>45898</v>
      </c>
      <c r="N732" s="33" t="str">
        <f>TEXT(LANÇAMENTO[[#This Row],[DATA PEDIDO]],"MMM")&amp;"-"&amp;TEXT(M732,"AAAA")</f>
        <v>ago-2025</v>
      </c>
      <c r="O732" s="5" t="s">
        <v>1983</v>
      </c>
      <c r="P732" s="5" t="s">
        <v>30</v>
      </c>
      <c r="Q732" s="3" t="s">
        <v>1705</v>
      </c>
      <c r="R732" s="3">
        <v>3</v>
      </c>
      <c r="S732" s="4">
        <f>IF(LANÇAMENTO[[#This Row],[DATA PEDIDO]]="","",LANÇAMENTO[[#This Row],[DATA PEDIDO]]+LANÇAMENTO[[#This Row],[PRAZO]])</f>
        <v>45901</v>
      </c>
      <c r="T732" s="8" t="str">
        <f>IF(LANÇAMENTO[[#This Row],[OBRA COM MATERIAL]]="OK","ENTREGUE",IF(LANÇAMENTO[[#This Row],[PRAZO]]="","",LANÇAMENTO[[#This Row],[PREVISÃO ENTREGA OBRA]]-$E$1))</f>
        <v>ENTREGUE</v>
      </c>
      <c r="U732" s="3" t="s">
        <v>129</v>
      </c>
      <c r="V732" s="3"/>
    </row>
    <row r="733" spans="1:22" x14ac:dyDescent="0.25">
      <c r="A733" s="4">
        <v>45898</v>
      </c>
      <c r="B733" s="2" t="s">
        <v>2461</v>
      </c>
      <c r="C733" s="123" t="s">
        <v>551</v>
      </c>
      <c r="D733" s="2" t="s">
        <v>17</v>
      </c>
      <c r="E733" s="2" t="s">
        <v>2742</v>
      </c>
      <c r="F733" s="3">
        <v>1</v>
      </c>
      <c r="G733" s="3" t="s">
        <v>65</v>
      </c>
      <c r="H733" s="5" t="s">
        <v>2744</v>
      </c>
      <c r="I733" s="136" t="s">
        <v>260</v>
      </c>
      <c r="J733" s="2" t="s">
        <v>2742</v>
      </c>
      <c r="K733" s="6">
        <v>209.9</v>
      </c>
      <c r="L733" s="6">
        <f>LANÇAMENTO[[#This Row],[VALOR UNITARIO]]*LANÇAMENTO[[#This Row],[QTDADE]]</f>
        <v>209.9</v>
      </c>
      <c r="M733" s="4">
        <v>45898</v>
      </c>
      <c r="N733" s="33" t="str">
        <f>TEXT(LANÇAMENTO[[#This Row],[DATA PEDIDO]],"MMM")&amp;"-"&amp;TEXT(M733,"AAAA")</f>
        <v>ago-2025</v>
      </c>
      <c r="O733" s="5" t="s">
        <v>1983</v>
      </c>
      <c r="P733" s="5" t="s">
        <v>30</v>
      </c>
      <c r="Q733" s="3" t="s">
        <v>1705</v>
      </c>
      <c r="R733" s="3">
        <v>3</v>
      </c>
      <c r="S733" s="4">
        <f>IF(LANÇAMENTO[[#This Row],[DATA PEDIDO]]="","",LANÇAMENTO[[#This Row],[DATA PEDIDO]]+LANÇAMENTO[[#This Row],[PRAZO]])</f>
        <v>45901</v>
      </c>
      <c r="T733" s="8" t="str">
        <f>IF(LANÇAMENTO[[#This Row],[OBRA COM MATERIAL]]="OK","ENTREGUE",IF(LANÇAMENTO[[#This Row],[PRAZO]]="","",LANÇAMENTO[[#This Row],[PREVISÃO ENTREGA OBRA]]-$E$1))</f>
        <v>ENTREGUE</v>
      </c>
      <c r="U733" s="3" t="s">
        <v>129</v>
      </c>
      <c r="V733" s="3"/>
    </row>
    <row r="734" spans="1:22" x14ac:dyDescent="0.25">
      <c r="A734" s="4">
        <v>45898</v>
      </c>
      <c r="B734" s="2" t="s">
        <v>2461</v>
      </c>
      <c r="C734" s="123" t="s">
        <v>551</v>
      </c>
      <c r="D734" s="2" t="s">
        <v>17</v>
      </c>
      <c r="E734" s="2" t="s">
        <v>2743</v>
      </c>
      <c r="F734" s="3">
        <v>1</v>
      </c>
      <c r="G734" s="3" t="s">
        <v>65</v>
      </c>
      <c r="H734" s="5" t="s">
        <v>2744</v>
      </c>
      <c r="I734" s="136" t="s">
        <v>260</v>
      </c>
      <c r="J734" s="2" t="s">
        <v>2743</v>
      </c>
      <c r="K734" s="6">
        <v>263.8</v>
      </c>
      <c r="L734" s="6">
        <f>LANÇAMENTO[[#This Row],[VALOR UNITARIO]]*LANÇAMENTO[[#This Row],[QTDADE]]</f>
        <v>263.8</v>
      </c>
      <c r="M734" s="4">
        <v>45898</v>
      </c>
      <c r="N734" s="33" t="str">
        <f>TEXT(LANÇAMENTO[[#This Row],[DATA PEDIDO]],"MMM")&amp;"-"&amp;TEXT(M734,"AAAA")</f>
        <v>ago-2025</v>
      </c>
      <c r="O734" s="5" t="s">
        <v>1983</v>
      </c>
      <c r="P734" s="5" t="s">
        <v>30</v>
      </c>
      <c r="Q734" s="3" t="s">
        <v>1705</v>
      </c>
      <c r="R734" s="3">
        <v>3</v>
      </c>
      <c r="S734" s="4">
        <f>IF(LANÇAMENTO[[#This Row],[DATA PEDIDO]]="","",LANÇAMENTO[[#This Row],[DATA PEDIDO]]+LANÇAMENTO[[#This Row],[PRAZO]])</f>
        <v>45901</v>
      </c>
      <c r="T734" s="8" t="str">
        <f>IF(LANÇAMENTO[[#This Row],[OBRA COM MATERIAL]]="OK","ENTREGUE",IF(LANÇAMENTO[[#This Row],[PRAZO]]="","",LANÇAMENTO[[#This Row],[PREVISÃO ENTREGA OBRA]]-$E$1))</f>
        <v>ENTREGUE</v>
      </c>
      <c r="U734" s="3" t="s">
        <v>129</v>
      </c>
      <c r="V734" s="3"/>
    </row>
    <row r="735" spans="1:22" x14ac:dyDescent="0.25">
      <c r="A735" s="4">
        <v>45898</v>
      </c>
      <c r="B735" s="2" t="s">
        <v>2747</v>
      </c>
      <c r="C735" s="123" t="s">
        <v>551</v>
      </c>
      <c r="D735" s="2" t="s">
        <v>104</v>
      </c>
      <c r="E735" s="2" t="s">
        <v>2729</v>
      </c>
      <c r="F735" s="3">
        <v>6</v>
      </c>
      <c r="G735" s="3" t="s">
        <v>65</v>
      </c>
      <c r="H735" s="5" t="s">
        <v>2745</v>
      </c>
      <c r="I735" s="136" t="s">
        <v>371</v>
      </c>
      <c r="J735" s="2" t="s">
        <v>2729</v>
      </c>
      <c r="K735" s="6">
        <v>65.55</v>
      </c>
      <c r="L735" s="6">
        <f>LANÇAMENTO[[#This Row],[VALOR UNITARIO]]*LANÇAMENTO[[#This Row],[QTDADE]]</f>
        <v>393.29999999999995</v>
      </c>
      <c r="M735" s="4">
        <v>45898</v>
      </c>
      <c r="N735" s="33" t="str">
        <f>TEXT(LANÇAMENTO[[#This Row],[DATA PEDIDO]],"MMM")&amp;"-"&amp;TEXT(M735,"AAAA")</f>
        <v>ago-2025</v>
      </c>
      <c r="O735" s="5" t="s">
        <v>1715</v>
      </c>
      <c r="P735" s="5" t="s">
        <v>30</v>
      </c>
      <c r="Q735" s="3" t="s">
        <v>1705</v>
      </c>
      <c r="R735" s="3">
        <v>3</v>
      </c>
      <c r="S735" s="4">
        <f>IF(LANÇAMENTO[[#This Row],[DATA PEDIDO]]="","",LANÇAMENTO[[#This Row],[DATA PEDIDO]]+LANÇAMENTO[[#This Row],[PRAZO]])</f>
        <v>45901</v>
      </c>
      <c r="T735" s="8" t="str">
        <f>IF(LANÇAMENTO[[#This Row],[OBRA COM MATERIAL]]="OK","ENTREGUE",IF(LANÇAMENTO[[#This Row],[PRAZO]]="","",LANÇAMENTO[[#This Row],[PREVISÃO ENTREGA OBRA]]-$E$1))</f>
        <v>ENTREGUE</v>
      </c>
      <c r="U735" s="3" t="s">
        <v>129</v>
      </c>
      <c r="V735" s="3"/>
    </row>
    <row r="736" spans="1:22" x14ac:dyDescent="0.25">
      <c r="A736" s="4">
        <v>45901</v>
      </c>
      <c r="B736" s="2" t="s">
        <v>1729</v>
      </c>
      <c r="C736" s="123" t="s">
        <v>551</v>
      </c>
      <c r="D736" s="2" t="s">
        <v>17</v>
      </c>
      <c r="E736" s="2" t="s">
        <v>2751</v>
      </c>
      <c r="F736" s="3">
        <v>1000</v>
      </c>
      <c r="G736" s="3" t="s">
        <v>111</v>
      </c>
      <c r="H736" s="5" t="s">
        <v>2757</v>
      </c>
      <c r="I736" s="136" t="s">
        <v>260</v>
      </c>
      <c r="J736" s="2" t="s">
        <v>2751</v>
      </c>
      <c r="K736" s="6">
        <v>1.82</v>
      </c>
      <c r="L736" s="6">
        <f>LANÇAMENTO[[#This Row],[VALOR UNITARIO]]*LANÇAMENTO[[#This Row],[QTDADE]]</f>
        <v>1820</v>
      </c>
      <c r="M736" s="4">
        <v>45901</v>
      </c>
      <c r="N736" s="33" t="str">
        <f>TEXT(LANÇAMENTO[[#This Row],[DATA PEDIDO]],"MMM")&amp;"-"&amp;TEXT(M736,"AAAA")</f>
        <v>set-2025</v>
      </c>
      <c r="O736" s="5" t="s">
        <v>1983</v>
      </c>
      <c r="P736" s="5" t="s">
        <v>30</v>
      </c>
      <c r="Q736" s="3" t="s">
        <v>1705</v>
      </c>
      <c r="R736" s="3">
        <v>0</v>
      </c>
      <c r="S736" s="4">
        <f>IF(LANÇAMENTO[[#This Row],[DATA PEDIDO]]="","",LANÇAMENTO[[#This Row],[DATA PEDIDO]]+LANÇAMENTO[[#This Row],[PRAZO]])</f>
        <v>45901</v>
      </c>
      <c r="T736" s="8" t="str">
        <f>IF(LANÇAMENTO[[#This Row],[OBRA COM MATERIAL]]="OK","ENTREGUE",IF(LANÇAMENTO[[#This Row],[PRAZO]]="","",LANÇAMENTO[[#This Row],[PREVISÃO ENTREGA OBRA]]-$E$1))</f>
        <v>ENTREGUE</v>
      </c>
      <c r="U736" s="3" t="s">
        <v>129</v>
      </c>
      <c r="V736" s="3"/>
    </row>
    <row r="737" spans="1:22" x14ac:dyDescent="0.25">
      <c r="A737" s="4">
        <v>45901</v>
      </c>
      <c r="B737" s="2" t="s">
        <v>1729</v>
      </c>
      <c r="C737" s="123" t="s">
        <v>551</v>
      </c>
      <c r="D737" s="2" t="s">
        <v>17</v>
      </c>
      <c r="E737" s="2" t="s">
        <v>2752</v>
      </c>
      <c r="F737" s="3">
        <v>1000</v>
      </c>
      <c r="G737" s="3" t="s">
        <v>111</v>
      </c>
      <c r="H737" s="5" t="s">
        <v>2757</v>
      </c>
      <c r="I737" s="136" t="s">
        <v>260</v>
      </c>
      <c r="J737" s="2" t="s">
        <v>2752</v>
      </c>
      <c r="K737" s="6">
        <v>1.82</v>
      </c>
      <c r="L737" s="6">
        <f>LANÇAMENTO[[#This Row],[VALOR UNITARIO]]*LANÇAMENTO[[#This Row],[QTDADE]]</f>
        <v>1820</v>
      </c>
      <c r="M737" s="4">
        <v>45901</v>
      </c>
      <c r="N737" s="33" t="str">
        <f>TEXT(LANÇAMENTO[[#This Row],[DATA PEDIDO]],"MMM")&amp;"-"&amp;TEXT(M737,"AAAA")</f>
        <v>set-2025</v>
      </c>
      <c r="O737" s="5" t="s">
        <v>1983</v>
      </c>
      <c r="P737" s="5" t="s">
        <v>30</v>
      </c>
      <c r="Q737" s="3" t="s">
        <v>1705</v>
      </c>
      <c r="R737" s="3">
        <v>0</v>
      </c>
      <c r="S737" s="4">
        <f>IF(LANÇAMENTO[[#This Row],[DATA PEDIDO]]="","",LANÇAMENTO[[#This Row],[DATA PEDIDO]]+LANÇAMENTO[[#This Row],[PRAZO]])</f>
        <v>45901</v>
      </c>
      <c r="T737" s="8" t="str">
        <f>IF(LANÇAMENTO[[#This Row],[OBRA COM MATERIAL]]="OK","ENTREGUE",IF(LANÇAMENTO[[#This Row],[PRAZO]]="","",LANÇAMENTO[[#This Row],[PREVISÃO ENTREGA OBRA]]-$E$1))</f>
        <v>ENTREGUE</v>
      </c>
      <c r="U737" s="3" t="s">
        <v>129</v>
      </c>
      <c r="V737" s="3"/>
    </row>
    <row r="738" spans="1:22" x14ac:dyDescent="0.25">
      <c r="A738" s="4">
        <v>45901</v>
      </c>
      <c r="B738" s="2" t="s">
        <v>1729</v>
      </c>
      <c r="C738" s="123" t="s">
        <v>551</v>
      </c>
      <c r="D738" s="2" t="s">
        <v>17</v>
      </c>
      <c r="E738" s="2" t="s">
        <v>2753</v>
      </c>
      <c r="F738" s="3">
        <v>1000</v>
      </c>
      <c r="G738" s="3" t="s">
        <v>111</v>
      </c>
      <c r="H738" s="5" t="s">
        <v>2757</v>
      </c>
      <c r="I738" s="136" t="s">
        <v>260</v>
      </c>
      <c r="J738" s="2" t="s">
        <v>2753</v>
      </c>
      <c r="K738" s="6">
        <v>1.82</v>
      </c>
      <c r="L738" s="6">
        <f>LANÇAMENTO[[#This Row],[VALOR UNITARIO]]*LANÇAMENTO[[#This Row],[QTDADE]]</f>
        <v>1820</v>
      </c>
      <c r="M738" s="4">
        <v>45901</v>
      </c>
      <c r="N738" s="33" t="str">
        <f>TEXT(LANÇAMENTO[[#This Row],[DATA PEDIDO]],"MMM")&amp;"-"&amp;TEXT(M738,"AAAA")</f>
        <v>set-2025</v>
      </c>
      <c r="O738" s="5" t="s">
        <v>1983</v>
      </c>
      <c r="P738" s="5" t="s">
        <v>30</v>
      </c>
      <c r="Q738" s="3" t="s">
        <v>1705</v>
      </c>
      <c r="R738" s="3">
        <v>0</v>
      </c>
      <c r="S738" s="4">
        <f>IF(LANÇAMENTO[[#This Row],[DATA PEDIDO]]="","",LANÇAMENTO[[#This Row],[DATA PEDIDO]]+LANÇAMENTO[[#This Row],[PRAZO]])</f>
        <v>45901</v>
      </c>
      <c r="T738" s="8" t="str">
        <f>IF(LANÇAMENTO[[#This Row],[OBRA COM MATERIAL]]="OK","ENTREGUE",IF(LANÇAMENTO[[#This Row],[PRAZO]]="","",LANÇAMENTO[[#This Row],[PREVISÃO ENTREGA OBRA]]-$E$1))</f>
        <v>ENTREGUE</v>
      </c>
      <c r="U738" s="3" t="s">
        <v>129</v>
      </c>
      <c r="V738" s="3"/>
    </row>
    <row r="739" spans="1:22" x14ac:dyDescent="0.25">
      <c r="A739" s="4">
        <v>45901</v>
      </c>
      <c r="B739" s="2" t="s">
        <v>1729</v>
      </c>
      <c r="C739" s="123" t="s">
        <v>551</v>
      </c>
      <c r="D739" s="2" t="s">
        <v>17</v>
      </c>
      <c r="E739" s="2" t="s">
        <v>2754</v>
      </c>
      <c r="F739" s="3">
        <v>200</v>
      </c>
      <c r="G739" s="3" t="s">
        <v>111</v>
      </c>
      <c r="H739" s="5" t="s">
        <v>2757</v>
      </c>
      <c r="I739" s="136" t="s">
        <v>260</v>
      </c>
      <c r="J739" s="2" t="s">
        <v>2754</v>
      </c>
      <c r="K739" s="6">
        <v>1.82</v>
      </c>
      <c r="L739" s="6">
        <f>LANÇAMENTO[[#This Row],[VALOR UNITARIO]]*LANÇAMENTO[[#This Row],[QTDADE]]</f>
        <v>364</v>
      </c>
      <c r="M739" s="4">
        <v>45901</v>
      </c>
      <c r="N739" s="33" t="str">
        <f>TEXT(LANÇAMENTO[[#This Row],[DATA PEDIDO]],"MMM")&amp;"-"&amp;TEXT(M739,"AAAA")</f>
        <v>set-2025</v>
      </c>
      <c r="O739" s="5" t="s">
        <v>1983</v>
      </c>
      <c r="P739" s="5" t="s">
        <v>30</v>
      </c>
      <c r="Q739" s="3" t="s">
        <v>1705</v>
      </c>
      <c r="R739" s="3">
        <v>0</v>
      </c>
      <c r="S739" s="4">
        <f>IF(LANÇAMENTO[[#This Row],[DATA PEDIDO]]="","",LANÇAMENTO[[#This Row],[DATA PEDIDO]]+LANÇAMENTO[[#This Row],[PRAZO]])</f>
        <v>45901</v>
      </c>
      <c r="T739" s="8" t="str">
        <f>IF(LANÇAMENTO[[#This Row],[OBRA COM MATERIAL]]="OK","ENTREGUE",IF(LANÇAMENTO[[#This Row],[PRAZO]]="","",LANÇAMENTO[[#This Row],[PREVISÃO ENTREGA OBRA]]-$E$1))</f>
        <v>ENTREGUE</v>
      </c>
      <c r="U739" s="3" t="s">
        <v>129</v>
      </c>
      <c r="V739" s="3"/>
    </row>
    <row r="740" spans="1:22" x14ac:dyDescent="0.25">
      <c r="A740" s="4">
        <v>45901</v>
      </c>
      <c r="B740" s="2" t="s">
        <v>1729</v>
      </c>
      <c r="C740" s="123" t="s">
        <v>551</v>
      </c>
      <c r="D740" s="2" t="s">
        <v>17</v>
      </c>
      <c r="E740" s="2" t="s">
        <v>2755</v>
      </c>
      <c r="F740" s="3">
        <v>300</v>
      </c>
      <c r="G740" s="3" t="s">
        <v>111</v>
      </c>
      <c r="H740" s="5" t="s">
        <v>2757</v>
      </c>
      <c r="I740" s="136" t="s">
        <v>260</v>
      </c>
      <c r="J740" s="2" t="s">
        <v>2755</v>
      </c>
      <c r="K740" s="6">
        <v>1.82</v>
      </c>
      <c r="L740" s="6">
        <f>LANÇAMENTO[[#This Row],[VALOR UNITARIO]]*LANÇAMENTO[[#This Row],[QTDADE]]</f>
        <v>546</v>
      </c>
      <c r="M740" s="4">
        <v>45901</v>
      </c>
      <c r="N740" s="33" t="str">
        <f>TEXT(LANÇAMENTO[[#This Row],[DATA PEDIDO]],"MMM")&amp;"-"&amp;TEXT(M740,"AAAA")</f>
        <v>set-2025</v>
      </c>
      <c r="O740" s="5" t="s">
        <v>1983</v>
      </c>
      <c r="P740" s="5" t="s">
        <v>30</v>
      </c>
      <c r="Q740" s="3" t="s">
        <v>1705</v>
      </c>
      <c r="R740" s="3">
        <v>0</v>
      </c>
      <c r="S740" s="4">
        <f>IF(LANÇAMENTO[[#This Row],[DATA PEDIDO]]="","",LANÇAMENTO[[#This Row],[DATA PEDIDO]]+LANÇAMENTO[[#This Row],[PRAZO]])</f>
        <v>45901</v>
      </c>
      <c r="T740" s="8" t="str">
        <f>IF(LANÇAMENTO[[#This Row],[OBRA COM MATERIAL]]="OK","ENTREGUE",IF(LANÇAMENTO[[#This Row],[PRAZO]]="","",LANÇAMENTO[[#This Row],[PREVISÃO ENTREGA OBRA]]-$E$1))</f>
        <v>ENTREGUE</v>
      </c>
      <c r="U740" s="3" t="s">
        <v>129</v>
      </c>
      <c r="V740" s="3"/>
    </row>
    <row r="741" spans="1:22" x14ac:dyDescent="0.25">
      <c r="A741" s="4">
        <v>45901</v>
      </c>
      <c r="B741" s="2" t="s">
        <v>1729</v>
      </c>
      <c r="C741" s="123" t="s">
        <v>551</v>
      </c>
      <c r="D741" s="2" t="s">
        <v>17</v>
      </c>
      <c r="E741" s="2" t="s">
        <v>2756</v>
      </c>
      <c r="F741" s="3">
        <v>1000</v>
      </c>
      <c r="G741" s="3" t="s">
        <v>111</v>
      </c>
      <c r="H741" s="5" t="s">
        <v>2757</v>
      </c>
      <c r="I741" s="136" t="s">
        <v>260</v>
      </c>
      <c r="J741" s="2" t="s">
        <v>2756</v>
      </c>
      <c r="K741" s="6">
        <v>1.82</v>
      </c>
      <c r="L741" s="6">
        <f>LANÇAMENTO[[#This Row],[VALOR UNITARIO]]*LANÇAMENTO[[#This Row],[QTDADE]]</f>
        <v>1820</v>
      </c>
      <c r="M741" s="4">
        <v>45901</v>
      </c>
      <c r="N741" s="33" t="str">
        <f>TEXT(LANÇAMENTO[[#This Row],[DATA PEDIDO]],"MMM")&amp;"-"&amp;TEXT(M741,"AAAA")</f>
        <v>set-2025</v>
      </c>
      <c r="O741" s="5" t="s">
        <v>1983</v>
      </c>
      <c r="P741" s="5" t="s">
        <v>30</v>
      </c>
      <c r="Q741" s="3" t="s">
        <v>1705</v>
      </c>
      <c r="R741" s="3">
        <v>0</v>
      </c>
      <c r="S741" s="4">
        <f>IF(LANÇAMENTO[[#This Row],[DATA PEDIDO]]="","",LANÇAMENTO[[#This Row],[DATA PEDIDO]]+LANÇAMENTO[[#This Row],[PRAZO]])</f>
        <v>45901</v>
      </c>
      <c r="T741" s="8" t="str">
        <f>IF(LANÇAMENTO[[#This Row],[OBRA COM MATERIAL]]="OK","ENTREGUE",IF(LANÇAMENTO[[#This Row],[PRAZO]]="","",LANÇAMENTO[[#This Row],[PREVISÃO ENTREGA OBRA]]-$E$1))</f>
        <v>ENTREGUE</v>
      </c>
      <c r="U741" s="3" t="s">
        <v>129</v>
      </c>
      <c r="V741" s="3"/>
    </row>
    <row r="742" spans="1:22" x14ac:dyDescent="0.25">
      <c r="A742" s="4">
        <v>45901</v>
      </c>
      <c r="B742" s="2" t="s">
        <v>1707</v>
      </c>
      <c r="C742" s="123" t="s">
        <v>551</v>
      </c>
      <c r="D742" s="2" t="s">
        <v>104</v>
      </c>
      <c r="E742" s="2" t="s">
        <v>2758</v>
      </c>
      <c r="F742" s="3">
        <v>1</v>
      </c>
      <c r="G742" s="3" t="s">
        <v>24</v>
      </c>
      <c r="H742" s="5" t="s">
        <v>2762</v>
      </c>
      <c r="I742" s="136" t="s">
        <v>375</v>
      </c>
      <c r="J742" s="2" t="s">
        <v>2758</v>
      </c>
      <c r="K742" s="6">
        <v>270</v>
      </c>
      <c r="L742" s="6">
        <f>LANÇAMENTO[[#This Row],[VALOR UNITARIO]]*LANÇAMENTO[[#This Row],[QTDADE]]</f>
        <v>270</v>
      </c>
      <c r="M742" s="4">
        <v>45901</v>
      </c>
      <c r="N742" s="33" t="str">
        <f>TEXT(LANÇAMENTO[[#This Row],[DATA PEDIDO]],"MMM")&amp;"-"&amp;TEXT(M742,"AAAA")</f>
        <v>set-2025</v>
      </c>
      <c r="O742" s="5" t="s">
        <v>1778</v>
      </c>
      <c r="P742" s="5" t="s">
        <v>30</v>
      </c>
      <c r="Q742" s="3" t="s">
        <v>1705</v>
      </c>
      <c r="R742" s="3">
        <v>0</v>
      </c>
      <c r="S742" s="4">
        <f>IF(LANÇAMENTO[[#This Row],[DATA PEDIDO]]="","",LANÇAMENTO[[#This Row],[DATA PEDIDO]]+LANÇAMENTO[[#This Row],[PRAZO]])</f>
        <v>45901</v>
      </c>
      <c r="T742" s="8" t="str">
        <f>IF(LANÇAMENTO[[#This Row],[OBRA COM MATERIAL]]="OK","ENTREGUE",IF(LANÇAMENTO[[#This Row],[PRAZO]]="","",LANÇAMENTO[[#This Row],[PREVISÃO ENTREGA OBRA]]-$E$1))</f>
        <v>ENTREGUE</v>
      </c>
      <c r="U742" s="3" t="s">
        <v>129</v>
      </c>
      <c r="V742" s="3"/>
    </row>
    <row r="743" spans="1:22" x14ac:dyDescent="0.25">
      <c r="A743" s="4">
        <v>45901</v>
      </c>
      <c r="B743" s="2" t="s">
        <v>1707</v>
      </c>
      <c r="C743" s="123" t="s">
        <v>551</v>
      </c>
      <c r="D743" s="2" t="s">
        <v>104</v>
      </c>
      <c r="E743" s="2" t="s">
        <v>2759</v>
      </c>
      <c r="F743" s="3">
        <v>1</v>
      </c>
      <c r="G743" s="3" t="s">
        <v>65</v>
      </c>
      <c r="H743" s="5" t="s">
        <v>2762</v>
      </c>
      <c r="I743" s="136" t="s">
        <v>375</v>
      </c>
      <c r="J743" s="2" t="s">
        <v>2759</v>
      </c>
      <c r="K743" s="6">
        <v>18</v>
      </c>
      <c r="L743" s="6">
        <f>LANÇAMENTO[[#This Row],[VALOR UNITARIO]]*LANÇAMENTO[[#This Row],[QTDADE]]</f>
        <v>18</v>
      </c>
      <c r="M743" s="4">
        <v>45901</v>
      </c>
      <c r="N743" s="33" t="str">
        <f>TEXT(LANÇAMENTO[[#This Row],[DATA PEDIDO]],"MMM")&amp;"-"&amp;TEXT(M743,"AAAA")</f>
        <v>set-2025</v>
      </c>
      <c r="O743" s="5" t="s">
        <v>1778</v>
      </c>
      <c r="P743" s="5" t="s">
        <v>30</v>
      </c>
      <c r="Q743" s="3" t="s">
        <v>1705</v>
      </c>
      <c r="R743" s="3">
        <v>0</v>
      </c>
      <c r="S743" s="4">
        <f>IF(LANÇAMENTO[[#This Row],[DATA PEDIDO]]="","",LANÇAMENTO[[#This Row],[DATA PEDIDO]]+LANÇAMENTO[[#This Row],[PRAZO]])</f>
        <v>45901</v>
      </c>
      <c r="T743" s="8" t="str">
        <f>IF(LANÇAMENTO[[#This Row],[OBRA COM MATERIAL]]="OK","ENTREGUE",IF(LANÇAMENTO[[#This Row],[PRAZO]]="","",LANÇAMENTO[[#This Row],[PREVISÃO ENTREGA OBRA]]-$E$1))</f>
        <v>ENTREGUE</v>
      </c>
      <c r="U743" s="3" t="s">
        <v>129</v>
      </c>
      <c r="V743" s="3"/>
    </row>
    <row r="744" spans="1:22" x14ac:dyDescent="0.25">
      <c r="A744" s="4">
        <v>45901</v>
      </c>
      <c r="B744" s="2" t="s">
        <v>1707</v>
      </c>
      <c r="C744" s="123" t="s">
        <v>551</v>
      </c>
      <c r="D744" s="2" t="s">
        <v>104</v>
      </c>
      <c r="E744" s="2" t="s">
        <v>2760</v>
      </c>
      <c r="F744" s="3">
        <v>1</v>
      </c>
      <c r="G744" s="3" t="s">
        <v>65</v>
      </c>
      <c r="H744" s="5" t="s">
        <v>2762</v>
      </c>
      <c r="I744" s="136" t="s">
        <v>375</v>
      </c>
      <c r="J744" s="2" t="s">
        <v>2760</v>
      </c>
      <c r="K744" s="6">
        <v>7</v>
      </c>
      <c r="L744" s="6">
        <f>LANÇAMENTO[[#This Row],[VALOR UNITARIO]]*LANÇAMENTO[[#This Row],[QTDADE]]</f>
        <v>7</v>
      </c>
      <c r="M744" s="4">
        <v>45901</v>
      </c>
      <c r="N744" s="33" t="str">
        <f>TEXT(LANÇAMENTO[[#This Row],[DATA PEDIDO]],"MMM")&amp;"-"&amp;TEXT(M744,"AAAA")</f>
        <v>set-2025</v>
      </c>
      <c r="O744" s="5" t="s">
        <v>1778</v>
      </c>
      <c r="P744" s="5" t="s">
        <v>30</v>
      </c>
      <c r="Q744" s="3" t="s">
        <v>1705</v>
      </c>
      <c r="R744" s="3">
        <v>0</v>
      </c>
      <c r="S744" s="4">
        <f>IF(LANÇAMENTO[[#This Row],[DATA PEDIDO]]="","",LANÇAMENTO[[#This Row],[DATA PEDIDO]]+LANÇAMENTO[[#This Row],[PRAZO]])</f>
        <v>45901</v>
      </c>
      <c r="T744" s="8" t="str">
        <f>IF(LANÇAMENTO[[#This Row],[OBRA COM MATERIAL]]="OK","ENTREGUE",IF(LANÇAMENTO[[#This Row],[PRAZO]]="","",LANÇAMENTO[[#This Row],[PREVISÃO ENTREGA OBRA]]-$E$1))</f>
        <v>ENTREGUE</v>
      </c>
      <c r="U744" s="3" t="s">
        <v>129</v>
      </c>
      <c r="V744" s="3"/>
    </row>
    <row r="745" spans="1:22" x14ac:dyDescent="0.25">
      <c r="A745" s="4">
        <v>45901</v>
      </c>
      <c r="B745" s="2" t="s">
        <v>1707</v>
      </c>
      <c r="C745" s="123" t="s">
        <v>551</v>
      </c>
      <c r="D745" s="2" t="s">
        <v>104</v>
      </c>
      <c r="E745" s="2" t="s">
        <v>2761</v>
      </c>
      <c r="F745" s="3">
        <v>1</v>
      </c>
      <c r="G745" s="3" t="s">
        <v>65</v>
      </c>
      <c r="H745" s="5" t="s">
        <v>2762</v>
      </c>
      <c r="I745" s="136" t="s">
        <v>375</v>
      </c>
      <c r="J745" s="2" t="s">
        <v>2761</v>
      </c>
      <c r="K745" s="6">
        <v>7</v>
      </c>
      <c r="L745" s="6">
        <f>LANÇAMENTO[[#This Row],[VALOR UNITARIO]]*LANÇAMENTO[[#This Row],[QTDADE]]</f>
        <v>7</v>
      </c>
      <c r="M745" s="4">
        <v>45901</v>
      </c>
      <c r="N745" s="33" t="str">
        <f>TEXT(LANÇAMENTO[[#This Row],[DATA PEDIDO]],"MMM")&amp;"-"&amp;TEXT(M745,"AAAA")</f>
        <v>set-2025</v>
      </c>
      <c r="O745" s="5" t="s">
        <v>1778</v>
      </c>
      <c r="P745" s="5" t="s">
        <v>30</v>
      </c>
      <c r="Q745" s="3" t="s">
        <v>1705</v>
      </c>
      <c r="R745" s="3">
        <v>0</v>
      </c>
      <c r="S745" s="4">
        <f>IF(LANÇAMENTO[[#This Row],[DATA PEDIDO]]="","",LANÇAMENTO[[#This Row],[DATA PEDIDO]]+LANÇAMENTO[[#This Row],[PRAZO]])</f>
        <v>45901</v>
      </c>
      <c r="T745" s="8" t="str">
        <f>IF(LANÇAMENTO[[#This Row],[OBRA COM MATERIAL]]="OK","ENTREGUE",IF(LANÇAMENTO[[#This Row],[PRAZO]]="","",LANÇAMENTO[[#This Row],[PREVISÃO ENTREGA OBRA]]-$E$1))</f>
        <v>ENTREGUE</v>
      </c>
      <c r="U745" s="3" t="s">
        <v>129</v>
      </c>
      <c r="V745" s="3"/>
    </row>
    <row r="746" spans="1:22" x14ac:dyDescent="0.25">
      <c r="A746" s="4">
        <v>45901</v>
      </c>
      <c r="B746" s="2" t="s">
        <v>1729</v>
      </c>
      <c r="C746" s="123" t="s">
        <v>551</v>
      </c>
      <c r="D746" s="2" t="s">
        <v>104</v>
      </c>
      <c r="E746" s="2" t="s">
        <v>2763</v>
      </c>
      <c r="F746" s="3">
        <v>1000</v>
      </c>
      <c r="G746" s="3" t="s">
        <v>111</v>
      </c>
      <c r="H746" s="5" t="s">
        <v>2764</v>
      </c>
      <c r="I746" s="136" t="s">
        <v>177</v>
      </c>
      <c r="J746" s="2" t="s">
        <v>2763</v>
      </c>
      <c r="K746" s="6">
        <v>1.9</v>
      </c>
      <c r="L746" s="6">
        <f>LANÇAMENTO[[#This Row],[VALOR UNITARIO]]*LANÇAMENTO[[#This Row],[QTDADE]]</f>
        <v>1900</v>
      </c>
      <c r="M746" s="4">
        <v>45901</v>
      </c>
      <c r="N746" s="33" t="str">
        <f>TEXT(LANÇAMENTO[[#This Row],[DATA PEDIDO]],"MMM")&amp;"-"&amp;TEXT(M746,"AAAA")</f>
        <v>set-2025</v>
      </c>
      <c r="O746" s="5" t="s">
        <v>1715</v>
      </c>
      <c r="P746" s="5" t="s">
        <v>30</v>
      </c>
      <c r="Q746" s="3" t="s">
        <v>12</v>
      </c>
      <c r="R746" s="3">
        <v>1</v>
      </c>
      <c r="S746" s="4">
        <f>IF(LANÇAMENTO[[#This Row],[DATA PEDIDO]]="","",LANÇAMENTO[[#This Row],[DATA PEDIDO]]+LANÇAMENTO[[#This Row],[PRAZO]])</f>
        <v>45902</v>
      </c>
      <c r="T746" s="8" t="str">
        <f>IF(LANÇAMENTO[[#This Row],[OBRA COM MATERIAL]]="OK","ENTREGUE",IF(LANÇAMENTO[[#This Row],[PRAZO]]="","",LANÇAMENTO[[#This Row],[PREVISÃO ENTREGA OBRA]]-$E$1))</f>
        <v>ENTREGUE</v>
      </c>
      <c r="U746" s="3" t="s">
        <v>129</v>
      </c>
      <c r="V746" s="3"/>
    </row>
    <row r="747" spans="1:22" x14ac:dyDescent="0.25">
      <c r="A747" s="4">
        <v>45901</v>
      </c>
      <c r="B747" s="2" t="s">
        <v>1780</v>
      </c>
      <c r="C747" s="123" t="s">
        <v>1234</v>
      </c>
      <c r="D747" s="2" t="s">
        <v>27</v>
      </c>
      <c r="E747" s="2" t="s">
        <v>1690</v>
      </c>
      <c r="F747" s="3">
        <v>1</v>
      </c>
      <c r="G747" s="3" t="s">
        <v>65</v>
      </c>
      <c r="H747" s="5" t="s">
        <v>2765</v>
      </c>
      <c r="I747" s="136" t="s">
        <v>2013</v>
      </c>
      <c r="J747" s="2" t="s">
        <v>1690</v>
      </c>
      <c r="K747" s="6">
        <v>350</v>
      </c>
      <c r="L747" s="6">
        <f>LANÇAMENTO[[#This Row],[VALOR UNITARIO]]*LANÇAMENTO[[#This Row],[QTDADE]]</f>
        <v>350</v>
      </c>
      <c r="M747" s="4">
        <v>45901</v>
      </c>
      <c r="N747" s="33" t="str">
        <f>TEXT(LANÇAMENTO[[#This Row],[DATA PEDIDO]],"MMM")&amp;"-"&amp;TEXT(M747,"AAAA")</f>
        <v>set-2025</v>
      </c>
      <c r="O747" s="5" t="s">
        <v>1692</v>
      </c>
      <c r="P747" s="5" t="s">
        <v>192</v>
      </c>
      <c r="Q747" s="3" t="s">
        <v>12</v>
      </c>
      <c r="R747" s="3">
        <v>0</v>
      </c>
      <c r="S747" s="4">
        <f>IF(LANÇAMENTO[[#This Row],[DATA PEDIDO]]="","",LANÇAMENTO[[#This Row],[DATA PEDIDO]]+LANÇAMENTO[[#This Row],[PRAZO]])</f>
        <v>45901</v>
      </c>
      <c r="T747" s="8" t="str">
        <f>IF(LANÇAMENTO[[#This Row],[OBRA COM MATERIAL]]="OK","ENTREGUE",IF(LANÇAMENTO[[#This Row],[PRAZO]]="","",LANÇAMENTO[[#This Row],[PREVISÃO ENTREGA OBRA]]-$E$1))</f>
        <v>ENTREGUE</v>
      </c>
      <c r="U747" s="3" t="s">
        <v>129</v>
      </c>
      <c r="V747" s="3"/>
    </row>
    <row r="748" spans="1:22" x14ac:dyDescent="0.25">
      <c r="A748" s="4">
        <v>45901</v>
      </c>
      <c r="B748" s="2" t="s">
        <v>2461</v>
      </c>
      <c r="C748" s="123" t="s">
        <v>551</v>
      </c>
      <c r="D748" s="2" t="s">
        <v>104</v>
      </c>
      <c r="E748" s="2" t="s">
        <v>2766</v>
      </c>
      <c r="F748" s="3">
        <v>1</v>
      </c>
      <c r="G748" s="3" t="s">
        <v>65</v>
      </c>
      <c r="H748" s="5" t="s">
        <v>2767</v>
      </c>
      <c r="I748" s="136" t="s">
        <v>260</v>
      </c>
      <c r="J748" s="2" t="s">
        <v>2766</v>
      </c>
      <c r="K748" s="6">
        <v>454</v>
      </c>
      <c r="L748" s="6">
        <f>LANÇAMENTO[[#This Row],[VALOR UNITARIO]]*LANÇAMENTO[[#This Row],[QTDADE]]</f>
        <v>454</v>
      </c>
      <c r="M748" s="4">
        <v>45901</v>
      </c>
      <c r="N748" s="33" t="str">
        <f>TEXT(LANÇAMENTO[[#This Row],[DATA PEDIDO]],"MMM")&amp;"-"&amp;TEXT(M748,"AAAA")</f>
        <v>set-2025</v>
      </c>
      <c r="O748" s="5" t="s">
        <v>1715</v>
      </c>
      <c r="P748" s="5" t="s">
        <v>30</v>
      </c>
      <c r="Q748" s="3" t="s">
        <v>1705</v>
      </c>
      <c r="R748" s="3">
        <v>0</v>
      </c>
      <c r="S748" s="4">
        <f>IF(LANÇAMENTO[[#This Row],[DATA PEDIDO]]="","",LANÇAMENTO[[#This Row],[DATA PEDIDO]]+LANÇAMENTO[[#This Row],[PRAZO]])</f>
        <v>45901</v>
      </c>
      <c r="T748" s="8" t="str">
        <f>IF(LANÇAMENTO[[#This Row],[OBRA COM MATERIAL]]="OK","ENTREGUE",IF(LANÇAMENTO[[#This Row],[PRAZO]]="","",LANÇAMENTO[[#This Row],[PREVISÃO ENTREGA OBRA]]-$E$1))</f>
        <v>ENTREGUE</v>
      </c>
      <c r="U748" s="3" t="s">
        <v>129</v>
      </c>
      <c r="V748" s="3"/>
    </row>
    <row r="749" spans="1:22" x14ac:dyDescent="0.25">
      <c r="A749" s="4">
        <v>45901</v>
      </c>
      <c r="B749" s="2" t="s">
        <v>2623</v>
      </c>
      <c r="C749" s="123" t="s">
        <v>551</v>
      </c>
      <c r="D749" s="2" t="s">
        <v>104</v>
      </c>
      <c r="E749" s="2" t="s">
        <v>1927</v>
      </c>
      <c r="F749" s="3">
        <v>1</v>
      </c>
      <c r="G749" s="3" t="s">
        <v>65</v>
      </c>
      <c r="H749" s="5" t="s">
        <v>2772</v>
      </c>
      <c r="I749" s="136" t="s">
        <v>2768</v>
      </c>
      <c r="J749" s="2" t="s">
        <v>1927</v>
      </c>
      <c r="K749" s="6">
        <v>2750</v>
      </c>
      <c r="L749" s="6">
        <f>LANÇAMENTO[[#This Row],[VALOR UNITARIO]]*LANÇAMENTO[[#This Row],[QTDADE]]</f>
        <v>2750</v>
      </c>
      <c r="M749" s="4">
        <v>45901</v>
      </c>
      <c r="N749" s="33" t="str">
        <f>TEXT(LANÇAMENTO[[#This Row],[DATA PEDIDO]],"MMM")&amp;"-"&amp;TEXT(M749,"AAAA")</f>
        <v>set-2025</v>
      </c>
      <c r="O749" s="5" t="s">
        <v>2213</v>
      </c>
      <c r="P749" s="5" t="s">
        <v>192</v>
      </c>
      <c r="Q749" s="3" t="s">
        <v>12</v>
      </c>
      <c r="R749" s="3">
        <v>1</v>
      </c>
      <c r="S749" s="4">
        <f>IF(LANÇAMENTO[[#This Row],[DATA PEDIDO]]="","",LANÇAMENTO[[#This Row],[DATA PEDIDO]]+LANÇAMENTO[[#This Row],[PRAZO]])</f>
        <v>45902</v>
      </c>
      <c r="T749" s="8" t="str">
        <f>IF(LANÇAMENTO[[#This Row],[OBRA COM MATERIAL]]="OK","ENTREGUE",IF(LANÇAMENTO[[#This Row],[PRAZO]]="","",LANÇAMENTO[[#This Row],[PREVISÃO ENTREGA OBRA]]-$E$1))</f>
        <v>ENTREGUE</v>
      </c>
      <c r="U749" s="3" t="s">
        <v>129</v>
      </c>
      <c r="V749" s="3"/>
    </row>
    <row r="750" spans="1:22" x14ac:dyDescent="0.25">
      <c r="A750" s="4">
        <v>45901</v>
      </c>
      <c r="B750" s="2" t="s">
        <v>1802</v>
      </c>
      <c r="C750" s="123" t="s">
        <v>1234</v>
      </c>
      <c r="D750" s="2" t="s">
        <v>104</v>
      </c>
      <c r="E750" s="2" t="s">
        <v>2773</v>
      </c>
      <c r="F750" s="3">
        <v>70</v>
      </c>
      <c r="G750" s="3" t="s">
        <v>114</v>
      </c>
      <c r="H750" s="5" t="s">
        <v>2774</v>
      </c>
      <c r="I750" s="136" t="s">
        <v>346</v>
      </c>
      <c r="J750" s="2" t="s">
        <v>2773</v>
      </c>
      <c r="K750" s="6">
        <v>23.9</v>
      </c>
      <c r="L750" s="6">
        <f>LANÇAMENTO[[#This Row],[VALOR UNITARIO]]*LANÇAMENTO[[#This Row],[QTDADE]]</f>
        <v>1673</v>
      </c>
      <c r="M750" s="4">
        <v>45901</v>
      </c>
      <c r="N750" s="33" t="str">
        <f>TEXT(LANÇAMENTO[[#This Row],[DATA PEDIDO]],"MMM")&amp;"-"&amp;TEXT(M750,"AAAA")</f>
        <v>set-2025</v>
      </c>
      <c r="O750" s="5" t="s">
        <v>2059</v>
      </c>
      <c r="P750" s="5" t="s">
        <v>30</v>
      </c>
      <c r="Q750" s="3" t="s">
        <v>12</v>
      </c>
      <c r="R750" s="3">
        <v>3</v>
      </c>
      <c r="S750" s="4">
        <f>IF(LANÇAMENTO[[#This Row],[DATA PEDIDO]]="","",LANÇAMENTO[[#This Row],[DATA PEDIDO]]+LANÇAMENTO[[#This Row],[PRAZO]])</f>
        <v>45904</v>
      </c>
      <c r="T750" s="8" t="str">
        <f>IF(LANÇAMENTO[[#This Row],[OBRA COM MATERIAL]]="OK","ENTREGUE",IF(LANÇAMENTO[[#This Row],[PRAZO]]="","",LANÇAMENTO[[#This Row],[PREVISÃO ENTREGA OBRA]]-$E$1))</f>
        <v>ENTREGUE</v>
      </c>
      <c r="U750" s="3" t="s">
        <v>129</v>
      </c>
      <c r="V750" s="3"/>
    </row>
    <row r="751" spans="1:22" x14ac:dyDescent="0.25">
      <c r="A751" s="4">
        <v>45901</v>
      </c>
      <c r="B751" s="2" t="s">
        <v>1802</v>
      </c>
      <c r="C751" s="123" t="s">
        <v>1234</v>
      </c>
      <c r="D751" s="2" t="s">
        <v>104</v>
      </c>
      <c r="E751" s="2" t="s">
        <v>2637</v>
      </c>
      <c r="F751" s="3">
        <v>1</v>
      </c>
      <c r="G751" s="3" t="s">
        <v>65</v>
      </c>
      <c r="H751" s="5" t="s">
        <v>2774</v>
      </c>
      <c r="I751" s="136" t="s">
        <v>346</v>
      </c>
      <c r="J751" s="2" t="s">
        <v>2637</v>
      </c>
      <c r="K751" s="6">
        <v>140.28</v>
      </c>
      <c r="L751" s="6">
        <f>LANÇAMENTO[[#This Row],[VALOR UNITARIO]]*LANÇAMENTO[[#This Row],[QTDADE]]</f>
        <v>140.28</v>
      </c>
      <c r="M751" s="4">
        <v>45901</v>
      </c>
      <c r="N751" s="33" t="str">
        <f>TEXT(LANÇAMENTO[[#This Row],[DATA PEDIDO]],"MMM")&amp;"-"&amp;TEXT(M751,"AAAA")</f>
        <v>set-2025</v>
      </c>
      <c r="O751" s="5" t="s">
        <v>2059</v>
      </c>
      <c r="P751" s="5" t="s">
        <v>30</v>
      </c>
      <c r="Q751" s="3" t="s">
        <v>12</v>
      </c>
      <c r="R751" s="3">
        <v>3</v>
      </c>
      <c r="S751" s="4">
        <f>IF(LANÇAMENTO[[#This Row],[DATA PEDIDO]]="","",LANÇAMENTO[[#This Row],[DATA PEDIDO]]+LANÇAMENTO[[#This Row],[PRAZO]])</f>
        <v>45904</v>
      </c>
      <c r="T751" s="8" t="str">
        <f>IF(LANÇAMENTO[[#This Row],[OBRA COM MATERIAL]]="OK","ENTREGUE",IF(LANÇAMENTO[[#This Row],[PRAZO]]="","",LANÇAMENTO[[#This Row],[PREVISÃO ENTREGA OBRA]]-$E$1))</f>
        <v>ENTREGUE</v>
      </c>
      <c r="U751" s="3" t="s">
        <v>129</v>
      </c>
      <c r="V751" s="3"/>
    </row>
    <row r="752" spans="1:22" x14ac:dyDescent="0.25">
      <c r="A752" s="4">
        <v>45902</v>
      </c>
      <c r="B752" s="2" t="s">
        <v>1902</v>
      </c>
      <c r="C752" s="123" t="s">
        <v>1234</v>
      </c>
      <c r="D752" s="2" t="s">
        <v>11</v>
      </c>
      <c r="E752" s="2" t="s">
        <v>2092</v>
      </c>
      <c r="F752" s="3">
        <v>1</v>
      </c>
      <c r="G752" s="3" t="s">
        <v>24</v>
      </c>
      <c r="H752" s="5" t="s">
        <v>2775</v>
      </c>
      <c r="I752" s="136" t="s">
        <v>151</v>
      </c>
      <c r="J752" s="2" t="s">
        <v>2092</v>
      </c>
      <c r="K752" s="6">
        <v>240</v>
      </c>
      <c r="L752" s="6">
        <f>LANÇAMENTO[[#This Row],[VALOR UNITARIO]]*LANÇAMENTO[[#This Row],[QTDADE]]</f>
        <v>240</v>
      </c>
      <c r="M752" s="4">
        <v>45902</v>
      </c>
      <c r="N752" s="33" t="str">
        <f>TEXT(LANÇAMENTO[[#This Row],[DATA PEDIDO]],"MMM")&amp;"-"&amp;TEXT(M752,"AAAA")</f>
        <v>set-2025</v>
      </c>
      <c r="O752" s="5" t="s">
        <v>1715</v>
      </c>
      <c r="P752" s="5" t="s">
        <v>30</v>
      </c>
      <c r="Q752" s="3" t="s">
        <v>12</v>
      </c>
      <c r="R752" s="3">
        <v>1</v>
      </c>
      <c r="S752" s="4">
        <f>IF(LANÇAMENTO[[#This Row],[DATA PEDIDO]]="","",LANÇAMENTO[[#This Row],[DATA PEDIDO]]+LANÇAMENTO[[#This Row],[PRAZO]])</f>
        <v>45903</v>
      </c>
      <c r="T752" s="8" t="str">
        <f>IF(LANÇAMENTO[[#This Row],[OBRA COM MATERIAL]]="OK","ENTREGUE",IF(LANÇAMENTO[[#This Row],[PRAZO]]="","",LANÇAMENTO[[#This Row],[PREVISÃO ENTREGA OBRA]]-$E$1))</f>
        <v>ENTREGUE</v>
      </c>
      <c r="U752" s="3" t="s">
        <v>129</v>
      </c>
      <c r="V752" s="3"/>
    </row>
    <row r="753" spans="1:22" x14ac:dyDescent="0.25">
      <c r="A753" s="4">
        <v>45902</v>
      </c>
      <c r="B753" s="2" t="s">
        <v>1946</v>
      </c>
      <c r="C753" s="123" t="s">
        <v>1234</v>
      </c>
      <c r="D753" s="2" t="s">
        <v>11</v>
      </c>
      <c r="E753" s="2" t="s">
        <v>2092</v>
      </c>
      <c r="F753" s="3">
        <v>1</v>
      </c>
      <c r="G753" s="3" t="s">
        <v>24</v>
      </c>
      <c r="H753" s="5" t="s">
        <v>2776</v>
      </c>
      <c r="I753" s="136" t="s">
        <v>151</v>
      </c>
      <c r="J753" s="2" t="s">
        <v>2092</v>
      </c>
      <c r="K753" s="6">
        <v>240</v>
      </c>
      <c r="L753" s="6">
        <f>LANÇAMENTO[[#This Row],[VALOR UNITARIO]]*LANÇAMENTO[[#This Row],[QTDADE]]</f>
        <v>240</v>
      </c>
      <c r="M753" s="4">
        <v>45902</v>
      </c>
      <c r="N753" s="33" t="str">
        <f>TEXT(LANÇAMENTO[[#This Row],[DATA PEDIDO]],"MMM")&amp;"-"&amp;TEXT(M753,"AAAA")</f>
        <v>set-2025</v>
      </c>
      <c r="O753" s="5" t="s">
        <v>1715</v>
      </c>
      <c r="P753" s="5" t="s">
        <v>30</v>
      </c>
      <c r="Q753" s="3" t="s">
        <v>12</v>
      </c>
      <c r="R753" s="3">
        <v>1</v>
      </c>
      <c r="S753" s="4">
        <f>IF(LANÇAMENTO[[#This Row],[DATA PEDIDO]]="","",LANÇAMENTO[[#This Row],[DATA PEDIDO]]+LANÇAMENTO[[#This Row],[PRAZO]])</f>
        <v>45903</v>
      </c>
      <c r="T753" s="8" t="str">
        <f>IF(LANÇAMENTO[[#This Row],[OBRA COM MATERIAL]]="OK","ENTREGUE",IF(LANÇAMENTO[[#This Row],[PRAZO]]="","",LANÇAMENTO[[#This Row],[PREVISÃO ENTREGA OBRA]]-$E$1))</f>
        <v>ENTREGUE</v>
      </c>
      <c r="U753" s="3" t="s">
        <v>129</v>
      </c>
      <c r="V753" s="3"/>
    </row>
    <row r="754" spans="1:22" x14ac:dyDescent="0.25">
      <c r="A754" s="4">
        <v>45902</v>
      </c>
      <c r="B754" s="2" t="s">
        <v>1747</v>
      </c>
      <c r="C754" s="123" t="s">
        <v>1234</v>
      </c>
      <c r="D754" s="2" t="s">
        <v>27</v>
      </c>
      <c r="E754" s="2" t="s">
        <v>1690</v>
      </c>
      <c r="F754" s="3">
        <v>1</v>
      </c>
      <c r="G754" s="3" t="s">
        <v>65</v>
      </c>
      <c r="H754" s="5" t="s">
        <v>2777</v>
      </c>
      <c r="I754" s="136" t="s">
        <v>1033</v>
      </c>
      <c r="J754" s="2" t="s">
        <v>1690</v>
      </c>
      <c r="K754" s="6">
        <v>440</v>
      </c>
      <c r="L754" s="6">
        <f>LANÇAMENTO[[#This Row],[VALOR UNITARIO]]*LANÇAMENTO[[#This Row],[QTDADE]]</f>
        <v>440</v>
      </c>
      <c r="M754" s="4">
        <v>45902</v>
      </c>
      <c r="N754" s="33" t="str">
        <f>TEXT(LANÇAMENTO[[#This Row],[DATA PEDIDO]],"MMM")&amp;"-"&amp;TEXT(M754,"AAAA")</f>
        <v>set-2025</v>
      </c>
      <c r="O754" s="5" t="s">
        <v>1692</v>
      </c>
      <c r="P754" s="5" t="s">
        <v>30</v>
      </c>
      <c r="Q754" s="3" t="s">
        <v>12</v>
      </c>
      <c r="R754" s="3">
        <v>0</v>
      </c>
      <c r="S754" s="4">
        <f>IF(LANÇAMENTO[[#This Row],[DATA PEDIDO]]="","",LANÇAMENTO[[#This Row],[DATA PEDIDO]]+LANÇAMENTO[[#This Row],[PRAZO]])</f>
        <v>45902</v>
      </c>
      <c r="T754" s="8" t="str">
        <f>IF(LANÇAMENTO[[#This Row],[OBRA COM MATERIAL]]="OK","ENTREGUE",IF(LANÇAMENTO[[#This Row],[PRAZO]]="","",LANÇAMENTO[[#This Row],[PREVISÃO ENTREGA OBRA]]-$E$1))</f>
        <v>ENTREGUE</v>
      </c>
      <c r="U754" s="3" t="s">
        <v>129</v>
      </c>
      <c r="V754" s="3"/>
    </row>
    <row r="755" spans="1:22" x14ac:dyDescent="0.25">
      <c r="A755" s="4">
        <v>45902</v>
      </c>
      <c r="B755" s="2" t="s">
        <v>2623</v>
      </c>
      <c r="C755" s="123" t="s">
        <v>551</v>
      </c>
      <c r="D755" s="2" t="s">
        <v>104</v>
      </c>
      <c r="E755" s="2" t="s">
        <v>2778</v>
      </c>
      <c r="F755" s="3">
        <v>1</v>
      </c>
      <c r="G755" s="3" t="s">
        <v>65</v>
      </c>
      <c r="H755" s="5" t="s">
        <v>2779</v>
      </c>
      <c r="I755" s="136" t="s">
        <v>2781</v>
      </c>
      <c r="J755" s="2" t="s">
        <v>2778</v>
      </c>
      <c r="K755" s="6">
        <v>137000</v>
      </c>
      <c r="L755" s="6">
        <f>LANÇAMENTO[[#This Row],[VALOR UNITARIO]]*LANÇAMENTO[[#This Row],[QTDADE]]</f>
        <v>137000</v>
      </c>
      <c r="M755" s="4">
        <v>45902</v>
      </c>
      <c r="N755" s="33" t="str">
        <f>TEXT(LANÇAMENTO[[#This Row],[DATA PEDIDO]],"MMM")&amp;"-"&amp;TEXT(M755,"AAAA")</f>
        <v>set-2025</v>
      </c>
      <c r="O755" s="5" t="s">
        <v>2780</v>
      </c>
      <c r="P755" s="5" t="s">
        <v>30</v>
      </c>
      <c r="Q755" s="3" t="s">
        <v>12</v>
      </c>
      <c r="R755" s="3">
        <v>0</v>
      </c>
      <c r="S755" s="4">
        <f>IF(LANÇAMENTO[[#This Row],[DATA PEDIDO]]="","",LANÇAMENTO[[#This Row],[DATA PEDIDO]]+LANÇAMENTO[[#This Row],[PRAZO]])</f>
        <v>45902</v>
      </c>
      <c r="T755" s="8" t="str">
        <f>IF(LANÇAMENTO[[#This Row],[OBRA COM MATERIAL]]="OK","ENTREGUE",IF(LANÇAMENTO[[#This Row],[PRAZO]]="","",LANÇAMENTO[[#This Row],[PREVISÃO ENTREGA OBRA]]-$E$1))</f>
        <v>ENTREGUE</v>
      </c>
      <c r="U755" s="3" t="s">
        <v>129</v>
      </c>
      <c r="V755" s="3"/>
    </row>
    <row r="756" spans="1:22" x14ac:dyDescent="0.25">
      <c r="A756" s="4">
        <v>45902</v>
      </c>
      <c r="B756" s="2" t="s">
        <v>2623</v>
      </c>
      <c r="C756" s="123" t="s">
        <v>551</v>
      </c>
      <c r="D756" s="2" t="s">
        <v>104</v>
      </c>
      <c r="E756" s="2" t="s">
        <v>2808</v>
      </c>
      <c r="F756" s="3">
        <v>1</v>
      </c>
      <c r="G756" s="3" t="s">
        <v>65</v>
      </c>
      <c r="H756" s="5" t="s">
        <v>2784</v>
      </c>
      <c r="I756" s="136" t="s">
        <v>2787</v>
      </c>
      <c r="J756" s="2" t="s">
        <v>2783</v>
      </c>
      <c r="K756" s="6">
        <v>18360</v>
      </c>
      <c r="L756" s="6">
        <f>LANÇAMENTO[[#This Row],[VALOR UNITARIO]]*LANÇAMENTO[[#This Row],[QTDADE]]</f>
        <v>18360</v>
      </c>
      <c r="M756" s="4">
        <v>45902</v>
      </c>
      <c r="N756" s="33" t="str">
        <f>TEXT(LANÇAMENTO[[#This Row],[DATA PEDIDO]],"MMM")&amp;"-"&amp;TEXT(M756,"AAAA")</f>
        <v>set-2025</v>
      </c>
      <c r="O756" s="5" t="s">
        <v>1715</v>
      </c>
      <c r="P756" s="5" t="s">
        <v>30</v>
      </c>
      <c r="Q756" s="3" t="s">
        <v>12</v>
      </c>
      <c r="R756" s="3">
        <v>7</v>
      </c>
      <c r="S756" s="4">
        <f>IF(LANÇAMENTO[[#This Row],[DATA PEDIDO]]="","",LANÇAMENTO[[#This Row],[DATA PEDIDO]]+LANÇAMENTO[[#This Row],[PRAZO]])</f>
        <v>45909</v>
      </c>
      <c r="T756" s="8" t="str">
        <f>IF(LANÇAMENTO[[#This Row],[OBRA COM MATERIAL]]="OK","ENTREGUE",IF(LANÇAMENTO[[#This Row],[PRAZO]]="","",LANÇAMENTO[[#This Row],[PREVISÃO ENTREGA OBRA]]-$E$1))</f>
        <v>ENTREGUE</v>
      </c>
      <c r="U756" s="3" t="s">
        <v>129</v>
      </c>
      <c r="V756" s="3"/>
    </row>
    <row r="757" spans="1:22" x14ac:dyDescent="0.25">
      <c r="A757" s="4">
        <v>45902</v>
      </c>
      <c r="B757" s="2" t="s">
        <v>2623</v>
      </c>
      <c r="C757" s="123" t="s">
        <v>551</v>
      </c>
      <c r="D757" s="2" t="s">
        <v>104</v>
      </c>
      <c r="E757" s="2" t="s">
        <v>2785</v>
      </c>
      <c r="F757" s="3">
        <v>1</v>
      </c>
      <c r="G757" s="3" t="s">
        <v>65</v>
      </c>
      <c r="H757" s="5" t="s">
        <v>2784</v>
      </c>
      <c r="I757" s="136" t="s">
        <v>2787</v>
      </c>
      <c r="J757" s="2" t="s">
        <v>2785</v>
      </c>
      <c r="K757" s="6">
        <v>450</v>
      </c>
      <c r="L757" s="6">
        <f>LANÇAMENTO[[#This Row],[VALOR UNITARIO]]*LANÇAMENTO[[#This Row],[QTDADE]]</f>
        <v>450</v>
      </c>
      <c r="M757" s="4">
        <v>45902</v>
      </c>
      <c r="N757" s="33" t="str">
        <f>TEXT(LANÇAMENTO[[#This Row],[DATA PEDIDO]],"MMM")&amp;"-"&amp;TEXT(M757,"AAAA")</f>
        <v>set-2025</v>
      </c>
      <c r="O757" s="5" t="s">
        <v>1715</v>
      </c>
      <c r="P757" s="5" t="s">
        <v>30</v>
      </c>
      <c r="Q757" s="3" t="s">
        <v>12</v>
      </c>
      <c r="R757" s="3">
        <v>7</v>
      </c>
      <c r="S757" s="4">
        <f>IF(LANÇAMENTO[[#This Row],[DATA PEDIDO]]="","",LANÇAMENTO[[#This Row],[DATA PEDIDO]]+LANÇAMENTO[[#This Row],[PRAZO]])</f>
        <v>45909</v>
      </c>
      <c r="T757" s="8" t="str">
        <f>IF(LANÇAMENTO[[#This Row],[OBRA COM MATERIAL]]="OK","ENTREGUE",IF(LANÇAMENTO[[#This Row],[PRAZO]]="","",LANÇAMENTO[[#This Row],[PREVISÃO ENTREGA OBRA]]-$E$1))</f>
        <v>ENTREGUE</v>
      </c>
      <c r="U757" s="3" t="s">
        <v>129</v>
      </c>
      <c r="V757" s="3"/>
    </row>
    <row r="758" spans="1:22" x14ac:dyDescent="0.25">
      <c r="A758" s="4">
        <v>45902</v>
      </c>
      <c r="B758" s="2" t="s">
        <v>2796</v>
      </c>
      <c r="C758" s="123" t="s">
        <v>551</v>
      </c>
      <c r="D758" s="2" t="s">
        <v>104</v>
      </c>
      <c r="E758" s="2" t="s">
        <v>2790</v>
      </c>
      <c r="F758" s="3">
        <v>16</v>
      </c>
      <c r="G758" s="3" t="s">
        <v>65</v>
      </c>
      <c r="H758" s="5" t="s">
        <v>2798</v>
      </c>
      <c r="I758" s="136" t="s">
        <v>371</v>
      </c>
      <c r="J758" s="2" t="s">
        <v>2790</v>
      </c>
      <c r="K758" s="6">
        <v>47.04</v>
      </c>
      <c r="L758" s="6">
        <f>LANÇAMENTO[[#This Row],[VALOR UNITARIO]]*LANÇAMENTO[[#This Row],[QTDADE]]</f>
        <v>752.64</v>
      </c>
      <c r="M758" s="4">
        <v>45902</v>
      </c>
      <c r="N758" s="33" t="str">
        <f>TEXT(LANÇAMENTO[[#This Row],[DATA PEDIDO]],"MMM")&amp;"-"&amp;TEXT(M758,"AAAA")</f>
        <v>set-2025</v>
      </c>
      <c r="O758" s="5" t="s">
        <v>1836</v>
      </c>
      <c r="P758" s="5" t="s">
        <v>30</v>
      </c>
      <c r="Q758" s="3" t="s">
        <v>1705</v>
      </c>
      <c r="R758" s="3">
        <v>1</v>
      </c>
      <c r="S758" s="4">
        <f>IF(LANÇAMENTO[[#This Row],[DATA PEDIDO]]="","",LANÇAMENTO[[#This Row],[DATA PEDIDO]]+LANÇAMENTO[[#This Row],[PRAZO]])</f>
        <v>45903</v>
      </c>
      <c r="T758" s="8" t="str">
        <f>IF(LANÇAMENTO[[#This Row],[OBRA COM MATERIAL]]="OK","ENTREGUE",IF(LANÇAMENTO[[#This Row],[PRAZO]]="","",LANÇAMENTO[[#This Row],[PREVISÃO ENTREGA OBRA]]-$E$1))</f>
        <v>ENTREGUE</v>
      </c>
      <c r="U758" s="3" t="s">
        <v>129</v>
      </c>
      <c r="V758" s="3"/>
    </row>
    <row r="759" spans="1:22" x14ac:dyDescent="0.25">
      <c r="A759" s="4">
        <v>45902</v>
      </c>
      <c r="B759" s="2" t="s">
        <v>2796</v>
      </c>
      <c r="C759" s="123" t="s">
        <v>551</v>
      </c>
      <c r="D759" s="2" t="s">
        <v>104</v>
      </c>
      <c r="E759" s="2" t="s">
        <v>2728</v>
      </c>
      <c r="F759" s="3">
        <v>70</v>
      </c>
      <c r="G759" s="3" t="s">
        <v>65</v>
      </c>
      <c r="H759" s="5" t="s">
        <v>2798</v>
      </c>
      <c r="I759" s="136" t="s">
        <v>371</v>
      </c>
      <c r="J759" s="2" t="s">
        <v>2728</v>
      </c>
      <c r="K759" s="6">
        <v>49.06</v>
      </c>
      <c r="L759" s="6">
        <f>LANÇAMENTO[[#This Row],[VALOR UNITARIO]]*LANÇAMENTO[[#This Row],[QTDADE]]</f>
        <v>3434.2000000000003</v>
      </c>
      <c r="M759" s="4">
        <v>45902</v>
      </c>
      <c r="N759" s="33" t="str">
        <f>TEXT(LANÇAMENTO[[#This Row],[DATA PEDIDO]],"MMM")&amp;"-"&amp;TEXT(M759,"AAAA")</f>
        <v>set-2025</v>
      </c>
      <c r="O759" s="5" t="s">
        <v>1836</v>
      </c>
      <c r="P759" s="5" t="s">
        <v>30</v>
      </c>
      <c r="Q759" s="3" t="s">
        <v>1705</v>
      </c>
      <c r="R759" s="3">
        <v>1</v>
      </c>
      <c r="S759" s="4">
        <f>IF(LANÇAMENTO[[#This Row],[DATA PEDIDO]]="","",LANÇAMENTO[[#This Row],[DATA PEDIDO]]+LANÇAMENTO[[#This Row],[PRAZO]])</f>
        <v>45903</v>
      </c>
      <c r="T759" s="8" t="str">
        <f>IF(LANÇAMENTO[[#This Row],[OBRA COM MATERIAL]]="OK","ENTREGUE",IF(LANÇAMENTO[[#This Row],[PRAZO]]="","",LANÇAMENTO[[#This Row],[PREVISÃO ENTREGA OBRA]]-$E$1))</f>
        <v>ENTREGUE</v>
      </c>
      <c r="U759" s="3" t="s">
        <v>129</v>
      </c>
      <c r="V759" s="3"/>
    </row>
    <row r="760" spans="1:22" x14ac:dyDescent="0.25">
      <c r="A760" s="4">
        <v>45902</v>
      </c>
      <c r="B760" s="2" t="s">
        <v>2796</v>
      </c>
      <c r="C760" s="123" t="s">
        <v>551</v>
      </c>
      <c r="D760" s="2" t="s">
        <v>104</v>
      </c>
      <c r="E760" s="2" t="s">
        <v>2791</v>
      </c>
      <c r="F760" s="3">
        <v>258</v>
      </c>
      <c r="G760" s="3" t="s">
        <v>65</v>
      </c>
      <c r="H760" s="5" t="s">
        <v>2798</v>
      </c>
      <c r="I760" s="136" t="s">
        <v>371</v>
      </c>
      <c r="J760" s="2" t="s">
        <v>2791</v>
      </c>
      <c r="K760" s="6">
        <v>0.98</v>
      </c>
      <c r="L760" s="6">
        <f>LANÇAMENTO[[#This Row],[VALOR UNITARIO]]*LANÇAMENTO[[#This Row],[QTDADE]]</f>
        <v>252.84</v>
      </c>
      <c r="M760" s="4">
        <v>45902</v>
      </c>
      <c r="N760" s="33" t="str">
        <f>TEXT(LANÇAMENTO[[#This Row],[DATA PEDIDO]],"MMM")&amp;"-"&amp;TEXT(M760,"AAAA")</f>
        <v>set-2025</v>
      </c>
      <c r="O760" s="5" t="s">
        <v>1836</v>
      </c>
      <c r="P760" s="5" t="s">
        <v>30</v>
      </c>
      <c r="Q760" s="3" t="s">
        <v>1705</v>
      </c>
      <c r="R760" s="3">
        <v>1</v>
      </c>
      <c r="S760" s="4">
        <f>IF(LANÇAMENTO[[#This Row],[DATA PEDIDO]]="","",LANÇAMENTO[[#This Row],[DATA PEDIDO]]+LANÇAMENTO[[#This Row],[PRAZO]])</f>
        <v>45903</v>
      </c>
      <c r="T760" s="8" t="str">
        <f>IF(LANÇAMENTO[[#This Row],[OBRA COM MATERIAL]]="OK","ENTREGUE",IF(LANÇAMENTO[[#This Row],[PRAZO]]="","",LANÇAMENTO[[#This Row],[PREVISÃO ENTREGA OBRA]]-$E$1))</f>
        <v>ENTREGUE</v>
      </c>
      <c r="U760" s="3" t="s">
        <v>129</v>
      </c>
      <c r="V760" s="3"/>
    </row>
    <row r="761" spans="1:22" x14ac:dyDescent="0.25">
      <c r="A761" s="4">
        <v>45902</v>
      </c>
      <c r="B761" s="2" t="s">
        <v>2796</v>
      </c>
      <c r="C761" s="123" t="s">
        <v>551</v>
      </c>
      <c r="D761" s="2" t="s">
        <v>104</v>
      </c>
      <c r="E761" s="2" t="s">
        <v>2792</v>
      </c>
      <c r="F761" s="3">
        <v>258</v>
      </c>
      <c r="G761" s="3" t="s">
        <v>65</v>
      </c>
      <c r="H761" s="5" t="s">
        <v>2798</v>
      </c>
      <c r="I761" s="136" t="s">
        <v>371</v>
      </c>
      <c r="J761" s="2" t="s">
        <v>2792</v>
      </c>
      <c r="K761" s="6">
        <v>0.2</v>
      </c>
      <c r="L761" s="6">
        <f>LANÇAMENTO[[#This Row],[VALOR UNITARIO]]*LANÇAMENTO[[#This Row],[QTDADE]]</f>
        <v>51.6</v>
      </c>
      <c r="M761" s="4">
        <v>45902</v>
      </c>
      <c r="N761" s="33" t="str">
        <f>TEXT(LANÇAMENTO[[#This Row],[DATA PEDIDO]],"MMM")&amp;"-"&amp;TEXT(M761,"AAAA")</f>
        <v>set-2025</v>
      </c>
      <c r="O761" s="5" t="s">
        <v>1836</v>
      </c>
      <c r="P761" s="5" t="s">
        <v>30</v>
      </c>
      <c r="Q761" s="3" t="s">
        <v>1705</v>
      </c>
      <c r="R761" s="3">
        <v>1</v>
      </c>
      <c r="S761" s="4">
        <f>IF(LANÇAMENTO[[#This Row],[DATA PEDIDO]]="","",LANÇAMENTO[[#This Row],[DATA PEDIDO]]+LANÇAMENTO[[#This Row],[PRAZO]])</f>
        <v>45903</v>
      </c>
      <c r="T761" s="8" t="str">
        <f>IF(LANÇAMENTO[[#This Row],[OBRA COM MATERIAL]]="OK","ENTREGUE",IF(LANÇAMENTO[[#This Row],[PRAZO]]="","",LANÇAMENTO[[#This Row],[PREVISÃO ENTREGA OBRA]]-$E$1))</f>
        <v>ENTREGUE</v>
      </c>
      <c r="U761" s="3" t="s">
        <v>129</v>
      </c>
      <c r="V761" s="3"/>
    </row>
    <row r="762" spans="1:22" x14ac:dyDescent="0.25">
      <c r="A762" s="4">
        <v>45902</v>
      </c>
      <c r="B762" s="2" t="s">
        <v>1802</v>
      </c>
      <c r="C762" s="123" t="s">
        <v>1234</v>
      </c>
      <c r="D762" s="2" t="s">
        <v>104</v>
      </c>
      <c r="E762" s="2" t="s">
        <v>2799</v>
      </c>
      <c r="F762" s="3">
        <v>15</v>
      </c>
      <c r="G762" s="3" t="s">
        <v>114</v>
      </c>
      <c r="H762" s="5" t="s">
        <v>2800</v>
      </c>
      <c r="I762" s="136" t="s">
        <v>1264</v>
      </c>
      <c r="J762" s="2" t="s">
        <v>2799</v>
      </c>
      <c r="K762" s="6">
        <v>13.9</v>
      </c>
      <c r="L762" s="6">
        <f>LANÇAMENTO[[#This Row],[VALOR UNITARIO]]*LANÇAMENTO[[#This Row],[QTDADE]]</f>
        <v>208.5</v>
      </c>
      <c r="M762" s="4">
        <v>45902</v>
      </c>
      <c r="N762" s="33" t="str">
        <f>TEXT(LANÇAMENTO[[#This Row],[DATA PEDIDO]],"MMM")&amp;"-"&amp;TEXT(M762,"AAAA")</f>
        <v>set-2025</v>
      </c>
      <c r="O762" s="5" t="s">
        <v>1692</v>
      </c>
      <c r="P762" s="5" t="s">
        <v>192</v>
      </c>
      <c r="Q762" s="3" t="s">
        <v>1705</v>
      </c>
      <c r="R762" s="3">
        <v>0</v>
      </c>
      <c r="S762" s="4">
        <f>IF(LANÇAMENTO[[#This Row],[DATA PEDIDO]]="","",LANÇAMENTO[[#This Row],[DATA PEDIDO]]+LANÇAMENTO[[#This Row],[PRAZO]])</f>
        <v>45902</v>
      </c>
      <c r="T762" s="8" t="str">
        <f>IF(LANÇAMENTO[[#This Row],[OBRA COM MATERIAL]]="OK","ENTREGUE",IF(LANÇAMENTO[[#This Row],[PRAZO]]="","",LANÇAMENTO[[#This Row],[PREVISÃO ENTREGA OBRA]]-$E$1))</f>
        <v>ENTREGUE</v>
      </c>
      <c r="U762" s="3" t="s">
        <v>129</v>
      </c>
      <c r="V762" s="3"/>
    </row>
    <row r="763" spans="1:22" x14ac:dyDescent="0.25">
      <c r="A763" s="4">
        <v>45902</v>
      </c>
      <c r="B763" s="2" t="s">
        <v>1707</v>
      </c>
      <c r="C763" s="123" t="s">
        <v>551</v>
      </c>
      <c r="D763" s="2" t="s">
        <v>104</v>
      </c>
      <c r="E763" s="2" t="s">
        <v>2802</v>
      </c>
      <c r="F763" s="3">
        <v>6</v>
      </c>
      <c r="G763" s="3" t="s">
        <v>65</v>
      </c>
      <c r="H763" s="5" t="s">
        <v>2801</v>
      </c>
      <c r="I763" s="136" t="s">
        <v>298</v>
      </c>
      <c r="J763" s="2" t="s">
        <v>2802</v>
      </c>
      <c r="K763" s="6">
        <v>86.12</v>
      </c>
      <c r="L763" s="6">
        <f>LANÇAMENTO[[#This Row],[VALOR UNITARIO]]*LANÇAMENTO[[#This Row],[QTDADE]]</f>
        <v>516.72</v>
      </c>
      <c r="M763" s="4">
        <v>45902</v>
      </c>
      <c r="N763" s="33" t="str">
        <f>TEXT(LANÇAMENTO[[#This Row],[DATA PEDIDO]],"MMM")&amp;"-"&amp;TEXT(M763,"AAAA")</f>
        <v>set-2025</v>
      </c>
      <c r="O763" s="5" t="s">
        <v>1715</v>
      </c>
      <c r="P763" s="5" t="s">
        <v>30</v>
      </c>
      <c r="Q763" s="3" t="s">
        <v>1705</v>
      </c>
      <c r="R763" s="3">
        <v>0</v>
      </c>
      <c r="S763" s="4">
        <f>IF(LANÇAMENTO[[#This Row],[DATA PEDIDO]]="","",LANÇAMENTO[[#This Row],[DATA PEDIDO]]+LANÇAMENTO[[#This Row],[PRAZO]])</f>
        <v>45902</v>
      </c>
      <c r="T763" s="8" t="str">
        <f>IF(LANÇAMENTO[[#This Row],[OBRA COM MATERIAL]]="OK","ENTREGUE",IF(LANÇAMENTO[[#This Row],[PRAZO]]="","",LANÇAMENTO[[#This Row],[PREVISÃO ENTREGA OBRA]]-$E$1))</f>
        <v>ENTREGUE</v>
      </c>
      <c r="U763" s="3" t="s">
        <v>129</v>
      </c>
      <c r="V763" s="3"/>
    </row>
    <row r="764" spans="1:22" x14ac:dyDescent="0.25">
      <c r="A764" s="4">
        <v>45902</v>
      </c>
      <c r="B764" s="2" t="s">
        <v>1707</v>
      </c>
      <c r="C764" s="123" t="s">
        <v>551</v>
      </c>
      <c r="D764" s="2" t="s">
        <v>104</v>
      </c>
      <c r="E764" s="2" t="s">
        <v>2804</v>
      </c>
      <c r="F764" s="3">
        <v>3</v>
      </c>
      <c r="G764" s="3" t="s">
        <v>65</v>
      </c>
      <c r="H764" s="5" t="s">
        <v>2801</v>
      </c>
      <c r="I764" s="136" t="s">
        <v>298</v>
      </c>
      <c r="J764" s="2" t="s">
        <v>2804</v>
      </c>
      <c r="K764" s="6">
        <v>10.5</v>
      </c>
      <c r="L764" s="6">
        <f>LANÇAMENTO[[#This Row],[VALOR UNITARIO]]*LANÇAMENTO[[#This Row],[QTDADE]]</f>
        <v>31.5</v>
      </c>
      <c r="M764" s="4">
        <v>45902</v>
      </c>
      <c r="N764" s="33" t="str">
        <f>TEXT(LANÇAMENTO[[#This Row],[DATA PEDIDO]],"MMM")&amp;"-"&amp;TEXT(M764,"AAAA")</f>
        <v>set-2025</v>
      </c>
      <c r="O764" s="5" t="s">
        <v>1715</v>
      </c>
      <c r="P764" s="5" t="s">
        <v>30</v>
      </c>
      <c r="Q764" s="3" t="s">
        <v>1705</v>
      </c>
      <c r="R764" s="3">
        <v>0</v>
      </c>
      <c r="S764" s="4">
        <f>IF(LANÇAMENTO[[#This Row],[DATA PEDIDO]]="","",LANÇAMENTO[[#This Row],[DATA PEDIDO]]+LANÇAMENTO[[#This Row],[PRAZO]])</f>
        <v>45902</v>
      </c>
      <c r="T764" s="8" t="str">
        <f>IF(LANÇAMENTO[[#This Row],[OBRA COM MATERIAL]]="OK","ENTREGUE",IF(LANÇAMENTO[[#This Row],[PRAZO]]="","",LANÇAMENTO[[#This Row],[PREVISÃO ENTREGA OBRA]]-$E$1))</f>
        <v>ENTREGUE</v>
      </c>
      <c r="U764" s="3" t="s">
        <v>129</v>
      </c>
      <c r="V764" s="3"/>
    </row>
    <row r="765" spans="1:22" x14ac:dyDescent="0.25">
      <c r="A765" s="4">
        <v>45902</v>
      </c>
      <c r="B765" s="2" t="s">
        <v>1235</v>
      </c>
      <c r="C765" s="123" t="s">
        <v>1234</v>
      </c>
      <c r="D765" s="2" t="s">
        <v>104</v>
      </c>
      <c r="E765" s="2" t="s">
        <v>1690</v>
      </c>
      <c r="F765" s="3">
        <v>1</v>
      </c>
      <c r="G765" s="3" t="s">
        <v>65</v>
      </c>
      <c r="H765" s="5" t="s">
        <v>2803</v>
      </c>
      <c r="I765" s="136" t="s">
        <v>2395</v>
      </c>
      <c r="J765" s="2" t="s">
        <v>1690</v>
      </c>
      <c r="K765" s="6">
        <v>320</v>
      </c>
      <c r="L765" s="6">
        <f>LANÇAMENTO[[#This Row],[VALOR UNITARIO]]*LANÇAMENTO[[#This Row],[QTDADE]]</f>
        <v>320</v>
      </c>
      <c r="M765" s="4">
        <v>45902</v>
      </c>
      <c r="N765" s="33" t="str">
        <f>TEXT(LANÇAMENTO[[#This Row],[DATA PEDIDO]],"MMM")&amp;"-"&amp;TEXT(M765,"AAAA")</f>
        <v>set-2025</v>
      </c>
      <c r="O765" s="5" t="s">
        <v>1692</v>
      </c>
      <c r="P765" s="5" t="s">
        <v>192</v>
      </c>
      <c r="Q765" s="3" t="s">
        <v>12</v>
      </c>
      <c r="R765" s="3">
        <v>1</v>
      </c>
      <c r="S765" s="4">
        <f>IF(LANÇAMENTO[[#This Row],[DATA PEDIDO]]="","",LANÇAMENTO[[#This Row],[DATA PEDIDO]]+LANÇAMENTO[[#This Row],[PRAZO]])</f>
        <v>45903</v>
      </c>
      <c r="T765" s="8" t="str">
        <f>IF(LANÇAMENTO[[#This Row],[OBRA COM MATERIAL]]="OK","ENTREGUE",IF(LANÇAMENTO[[#This Row],[PRAZO]]="","",LANÇAMENTO[[#This Row],[PREVISÃO ENTREGA OBRA]]-$E$1))</f>
        <v>ENTREGUE</v>
      </c>
      <c r="U765" s="3" t="s">
        <v>129</v>
      </c>
      <c r="V765" s="3"/>
    </row>
    <row r="766" spans="1:22" x14ac:dyDescent="0.25">
      <c r="A766" s="4">
        <v>45902</v>
      </c>
      <c r="B766" s="2" t="s">
        <v>1729</v>
      </c>
      <c r="C766" s="123" t="s">
        <v>551</v>
      </c>
      <c r="D766" s="2" t="s">
        <v>104</v>
      </c>
      <c r="E766" s="2" t="s">
        <v>2338</v>
      </c>
      <c r="F766" s="3">
        <v>4</v>
      </c>
      <c r="G766" s="3" t="s">
        <v>65</v>
      </c>
      <c r="H766" s="5" t="s">
        <v>2807</v>
      </c>
      <c r="I766" s="136" t="s">
        <v>151</v>
      </c>
      <c r="J766" s="2" t="s">
        <v>2338</v>
      </c>
      <c r="K766" s="6">
        <v>349</v>
      </c>
      <c r="L766" s="6">
        <f>LANÇAMENTO[[#This Row],[VALOR UNITARIO]]*LANÇAMENTO[[#This Row],[QTDADE]]</f>
        <v>1396</v>
      </c>
      <c r="M766" s="4">
        <v>45902</v>
      </c>
      <c r="N766" s="33" t="str">
        <f>TEXT(LANÇAMENTO[[#This Row],[DATA PEDIDO]],"MMM")&amp;"-"&amp;TEXT(M766,"AAAA")</f>
        <v>set-2025</v>
      </c>
      <c r="O766" s="5" t="s">
        <v>1983</v>
      </c>
      <c r="P766" s="5" t="s">
        <v>30</v>
      </c>
      <c r="Q766" s="3" t="s">
        <v>12</v>
      </c>
      <c r="R766" s="3">
        <v>1</v>
      </c>
      <c r="S766" s="4">
        <f>IF(LANÇAMENTO[[#This Row],[DATA PEDIDO]]="","",LANÇAMENTO[[#This Row],[DATA PEDIDO]]+LANÇAMENTO[[#This Row],[PRAZO]])</f>
        <v>45903</v>
      </c>
      <c r="T766" s="8" t="str">
        <f>IF(LANÇAMENTO[[#This Row],[OBRA COM MATERIAL]]="OK","ENTREGUE",IF(LANÇAMENTO[[#This Row],[PRAZO]]="","",LANÇAMENTO[[#This Row],[PREVISÃO ENTREGA OBRA]]-$E$1))</f>
        <v>ENTREGUE</v>
      </c>
      <c r="U766" s="3" t="s">
        <v>129</v>
      </c>
      <c r="V766" s="3"/>
    </row>
    <row r="767" spans="1:22" x14ac:dyDescent="0.25">
      <c r="A767" s="4">
        <v>45902</v>
      </c>
      <c r="B767" s="2" t="s">
        <v>1729</v>
      </c>
      <c r="C767" s="123" t="s">
        <v>551</v>
      </c>
      <c r="D767" s="2" t="s">
        <v>104</v>
      </c>
      <c r="E767" s="2" t="s">
        <v>2092</v>
      </c>
      <c r="F767" s="3">
        <v>6</v>
      </c>
      <c r="G767" s="3" t="s">
        <v>65</v>
      </c>
      <c r="H767" s="5" t="s">
        <v>2807</v>
      </c>
      <c r="I767" s="136" t="s">
        <v>151</v>
      </c>
      <c r="J767" s="2" t="s">
        <v>2092</v>
      </c>
      <c r="K767" s="6">
        <v>240</v>
      </c>
      <c r="L767" s="6">
        <f>LANÇAMENTO[[#This Row],[VALOR UNITARIO]]*LANÇAMENTO[[#This Row],[QTDADE]]</f>
        <v>1440</v>
      </c>
      <c r="M767" s="4">
        <v>45902</v>
      </c>
      <c r="N767" s="33" t="str">
        <f>TEXT(LANÇAMENTO[[#This Row],[DATA PEDIDO]],"MMM")&amp;"-"&amp;TEXT(M767,"AAAA")</f>
        <v>set-2025</v>
      </c>
      <c r="O767" s="5" t="s">
        <v>1983</v>
      </c>
      <c r="P767" s="5" t="s">
        <v>30</v>
      </c>
      <c r="Q767" s="3" t="s">
        <v>12</v>
      </c>
      <c r="R767" s="3">
        <v>1</v>
      </c>
      <c r="S767" s="4">
        <f>IF(LANÇAMENTO[[#This Row],[DATA PEDIDO]]="","",LANÇAMENTO[[#This Row],[DATA PEDIDO]]+LANÇAMENTO[[#This Row],[PRAZO]])</f>
        <v>45903</v>
      </c>
      <c r="T767" s="8" t="str">
        <f>IF(LANÇAMENTO[[#This Row],[OBRA COM MATERIAL]]="OK","ENTREGUE",IF(LANÇAMENTO[[#This Row],[PRAZO]]="","",LANÇAMENTO[[#This Row],[PREVISÃO ENTREGA OBRA]]-$E$1))</f>
        <v>ENTREGUE</v>
      </c>
      <c r="U767" s="3" t="s">
        <v>129</v>
      </c>
      <c r="V767" s="3"/>
    </row>
    <row r="768" spans="1:22" x14ac:dyDescent="0.25">
      <c r="A768" s="4">
        <v>45902</v>
      </c>
      <c r="B768" s="2" t="s">
        <v>1729</v>
      </c>
      <c r="C768" s="123" t="s">
        <v>551</v>
      </c>
      <c r="D768" s="2" t="s">
        <v>104</v>
      </c>
      <c r="E768" s="2" t="s">
        <v>2805</v>
      </c>
      <c r="F768" s="3">
        <v>2</v>
      </c>
      <c r="G768" s="3" t="s">
        <v>65</v>
      </c>
      <c r="H768" s="5" t="s">
        <v>2807</v>
      </c>
      <c r="I768" s="136" t="s">
        <v>151</v>
      </c>
      <c r="J768" s="2" t="s">
        <v>2805</v>
      </c>
      <c r="K768" s="6">
        <v>240</v>
      </c>
      <c r="L768" s="6">
        <f>LANÇAMENTO[[#This Row],[VALOR UNITARIO]]*LANÇAMENTO[[#This Row],[QTDADE]]</f>
        <v>480</v>
      </c>
      <c r="M768" s="4">
        <v>45902</v>
      </c>
      <c r="N768" s="33" t="str">
        <f>TEXT(LANÇAMENTO[[#This Row],[DATA PEDIDO]],"MMM")&amp;"-"&amp;TEXT(M768,"AAAA")</f>
        <v>set-2025</v>
      </c>
      <c r="O768" s="5" t="s">
        <v>1983</v>
      </c>
      <c r="P768" s="5" t="s">
        <v>30</v>
      </c>
      <c r="Q768" s="3" t="s">
        <v>12</v>
      </c>
      <c r="R768" s="3">
        <v>1</v>
      </c>
      <c r="S768" s="4">
        <f>IF(LANÇAMENTO[[#This Row],[DATA PEDIDO]]="","",LANÇAMENTO[[#This Row],[DATA PEDIDO]]+LANÇAMENTO[[#This Row],[PRAZO]])</f>
        <v>45903</v>
      </c>
      <c r="T768" s="8" t="str">
        <f>IF(LANÇAMENTO[[#This Row],[OBRA COM MATERIAL]]="OK","ENTREGUE",IF(LANÇAMENTO[[#This Row],[PRAZO]]="","",LANÇAMENTO[[#This Row],[PREVISÃO ENTREGA OBRA]]-$E$1))</f>
        <v>ENTREGUE</v>
      </c>
      <c r="U768" s="3" t="s">
        <v>129</v>
      </c>
      <c r="V768" s="3"/>
    </row>
    <row r="769" spans="1:22" x14ac:dyDescent="0.25">
      <c r="A769" s="4">
        <v>45902</v>
      </c>
      <c r="B769" s="2" t="s">
        <v>1729</v>
      </c>
      <c r="C769" s="123" t="s">
        <v>551</v>
      </c>
      <c r="D769" s="2" t="s">
        <v>104</v>
      </c>
      <c r="E769" s="2" t="s">
        <v>2094</v>
      </c>
      <c r="F769" s="3">
        <v>1</v>
      </c>
      <c r="G769" s="3" t="s">
        <v>65</v>
      </c>
      <c r="H769" s="5" t="s">
        <v>2807</v>
      </c>
      <c r="I769" s="136" t="s">
        <v>151</v>
      </c>
      <c r="J769" s="2" t="s">
        <v>2094</v>
      </c>
      <c r="K769" s="6">
        <v>84</v>
      </c>
      <c r="L769" s="6">
        <f>LANÇAMENTO[[#This Row],[VALOR UNITARIO]]*LANÇAMENTO[[#This Row],[QTDADE]]</f>
        <v>84</v>
      </c>
      <c r="M769" s="4">
        <v>45902</v>
      </c>
      <c r="N769" s="33" t="str">
        <f>TEXT(LANÇAMENTO[[#This Row],[DATA PEDIDO]],"MMM")&amp;"-"&amp;TEXT(M769,"AAAA")</f>
        <v>set-2025</v>
      </c>
      <c r="O769" s="5" t="s">
        <v>1983</v>
      </c>
      <c r="P769" s="5" t="s">
        <v>30</v>
      </c>
      <c r="Q769" s="3" t="s">
        <v>12</v>
      </c>
      <c r="R769" s="3">
        <v>1</v>
      </c>
      <c r="S769" s="4">
        <f>IF(LANÇAMENTO[[#This Row],[DATA PEDIDO]]="","",LANÇAMENTO[[#This Row],[DATA PEDIDO]]+LANÇAMENTO[[#This Row],[PRAZO]])</f>
        <v>45903</v>
      </c>
      <c r="T769" s="8" t="str">
        <f>IF(LANÇAMENTO[[#This Row],[OBRA COM MATERIAL]]="OK","ENTREGUE",IF(LANÇAMENTO[[#This Row],[PRAZO]]="","",LANÇAMENTO[[#This Row],[PREVISÃO ENTREGA OBRA]]-$E$1))</f>
        <v>ENTREGUE</v>
      </c>
      <c r="U769" s="3" t="s">
        <v>129</v>
      </c>
      <c r="V769" s="3"/>
    </row>
    <row r="770" spans="1:22" x14ac:dyDescent="0.25">
      <c r="A770" s="4">
        <v>45902</v>
      </c>
      <c r="B770" s="2" t="s">
        <v>1729</v>
      </c>
      <c r="C770" s="123" t="s">
        <v>551</v>
      </c>
      <c r="D770" s="2" t="s">
        <v>104</v>
      </c>
      <c r="E770" s="2" t="s">
        <v>2318</v>
      </c>
      <c r="F770" s="3">
        <v>1</v>
      </c>
      <c r="G770" s="3" t="s">
        <v>65</v>
      </c>
      <c r="H770" s="5" t="s">
        <v>2807</v>
      </c>
      <c r="I770" s="136" t="s">
        <v>151</v>
      </c>
      <c r="J770" s="2" t="s">
        <v>2318</v>
      </c>
      <c r="K770" s="6">
        <v>84</v>
      </c>
      <c r="L770" s="6">
        <f>LANÇAMENTO[[#This Row],[VALOR UNITARIO]]*LANÇAMENTO[[#This Row],[QTDADE]]</f>
        <v>84</v>
      </c>
      <c r="M770" s="4">
        <v>45902</v>
      </c>
      <c r="N770" s="33" t="str">
        <f>TEXT(LANÇAMENTO[[#This Row],[DATA PEDIDO]],"MMM")&amp;"-"&amp;TEXT(M770,"AAAA")</f>
        <v>set-2025</v>
      </c>
      <c r="O770" s="5" t="s">
        <v>1983</v>
      </c>
      <c r="P770" s="5" t="s">
        <v>30</v>
      </c>
      <c r="Q770" s="3" t="s">
        <v>12</v>
      </c>
      <c r="R770" s="3">
        <v>1</v>
      </c>
      <c r="S770" s="4">
        <f>IF(LANÇAMENTO[[#This Row],[DATA PEDIDO]]="","",LANÇAMENTO[[#This Row],[DATA PEDIDO]]+LANÇAMENTO[[#This Row],[PRAZO]])</f>
        <v>45903</v>
      </c>
      <c r="T770" s="8" t="str">
        <f>IF(LANÇAMENTO[[#This Row],[OBRA COM MATERIAL]]="OK","ENTREGUE",IF(LANÇAMENTO[[#This Row],[PRAZO]]="","",LANÇAMENTO[[#This Row],[PREVISÃO ENTREGA OBRA]]-$E$1))</f>
        <v>ENTREGUE</v>
      </c>
      <c r="U770" s="3" t="s">
        <v>129</v>
      </c>
      <c r="V770" s="3"/>
    </row>
    <row r="771" spans="1:22" x14ac:dyDescent="0.25">
      <c r="A771" s="4">
        <v>45902</v>
      </c>
      <c r="B771" s="2" t="s">
        <v>1729</v>
      </c>
      <c r="C771" s="123" t="s">
        <v>551</v>
      </c>
      <c r="D771" s="2" t="s">
        <v>104</v>
      </c>
      <c r="E771" s="2" t="s">
        <v>2096</v>
      </c>
      <c r="F771" s="3">
        <v>1</v>
      </c>
      <c r="G771" s="3" t="s">
        <v>65</v>
      </c>
      <c r="H771" s="5" t="s">
        <v>2807</v>
      </c>
      <c r="I771" s="136" t="s">
        <v>151</v>
      </c>
      <c r="J771" s="2" t="s">
        <v>2096</v>
      </c>
      <c r="K771" s="6">
        <v>84</v>
      </c>
      <c r="L771" s="6">
        <f>LANÇAMENTO[[#This Row],[VALOR UNITARIO]]*LANÇAMENTO[[#This Row],[QTDADE]]</f>
        <v>84</v>
      </c>
      <c r="M771" s="4">
        <v>45902</v>
      </c>
      <c r="N771" s="33" t="str">
        <f>TEXT(LANÇAMENTO[[#This Row],[DATA PEDIDO]],"MMM")&amp;"-"&amp;TEXT(M771,"AAAA")</f>
        <v>set-2025</v>
      </c>
      <c r="O771" s="5" t="s">
        <v>1983</v>
      </c>
      <c r="P771" s="5" t="s">
        <v>30</v>
      </c>
      <c r="Q771" s="3" t="s">
        <v>12</v>
      </c>
      <c r="R771" s="3">
        <v>1</v>
      </c>
      <c r="S771" s="4">
        <f>IF(LANÇAMENTO[[#This Row],[DATA PEDIDO]]="","",LANÇAMENTO[[#This Row],[DATA PEDIDO]]+LANÇAMENTO[[#This Row],[PRAZO]])</f>
        <v>45903</v>
      </c>
      <c r="T771" s="8" t="str">
        <f>IF(LANÇAMENTO[[#This Row],[OBRA COM MATERIAL]]="OK","ENTREGUE",IF(LANÇAMENTO[[#This Row],[PRAZO]]="","",LANÇAMENTO[[#This Row],[PREVISÃO ENTREGA OBRA]]-$E$1))</f>
        <v>ENTREGUE</v>
      </c>
      <c r="U771" s="3" t="s">
        <v>129</v>
      </c>
      <c r="V771" s="3"/>
    </row>
    <row r="772" spans="1:22" x14ac:dyDescent="0.25">
      <c r="A772" s="4">
        <v>45902</v>
      </c>
      <c r="B772" s="2" t="s">
        <v>1729</v>
      </c>
      <c r="C772" s="123" t="s">
        <v>551</v>
      </c>
      <c r="D772" s="2" t="s">
        <v>104</v>
      </c>
      <c r="E772" s="2" t="s">
        <v>2187</v>
      </c>
      <c r="F772" s="3">
        <v>5</v>
      </c>
      <c r="G772" s="3" t="s">
        <v>65</v>
      </c>
      <c r="H772" s="5" t="s">
        <v>2807</v>
      </c>
      <c r="I772" s="136" t="s">
        <v>151</v>
      </c>
      <c r="J772" s="2" t="s">
        <v>2187</v>
      </c>
      <c r="K772" s="6">
        <v>11</v>
      </c>
      <c r="L772" s="6">
        <f>LANÇAMENTO[[#This Row],[VALOR UNITARIO]]*LANÇAMENTO[[#This Row],[QTDADE]]</f>
        <v>55</v>
      </c>
      <c r="M772" s="4">
        <v>45902</v>
      </c>
      <c r="N772" s="33" t="str">
        <f>TEXT(LANÇAMENTO[[#This Row],[DATA PEDIDO]],"MMM")&amp;"-"&amp;TEXT(M772,"AAAA")</f>
        <v>set-2025</v>
      </c>
      <c r="O772" s="5" t="s">
        <v>1983</v>
      </c>
      <c r="P772" s="5" t="s">
        <v>30</v>
      </c>
      <c r="Q772" s="3" t="s">
        <v>12</v>
      </c>
      <c r="R772" s="3">
        <v>1</v>
      </c>
      <c r="S772" s="4">
        <f>IF(LANÇAMENTO[[#This Row],[DATA PEDIDO]]="","",LANÇAMENTO[[#This Row],[DATA PEDIDO]]+LANÇAMENTO[[#This Row],[PRAZO]])</f>
        <v>45903</v>
      </c>
      <c r="T772" s="8" t="str">
        <f>IF(LANÇAMENTO[[#This Row],[OBRA COM MATERIAL]]="OK","ENTREGUE",IF(LANÇAMENTO[[#This Row],[PRAZO]]="","",LANÇAMENTO[[#This Row],[PREVISÃO ENTREGA OBRA]]-$E$1))</f>
        <v>ENTREGUE</v>
      </c>
      <c r="U772" s="3" t="s">
        <v>129</v>
      </c>
      <c r="V772" s="3"/>
    </row>
    <row r="773" spans="1:22" x14ac:dyDescent="0.25">
      <c r="A773" s="4">
        <v>45902</v>
      </c>
      <c r="B773" s="2" t="s">
        <v>1729</v>
      </c>
      <c r="C773" s="123" t="s">
        <v>551</v>
      </c>
      <c r="D773" s="2" t="s">
        <v>104</v>
      </c>
      <c r="E773" s="2" t="s">
        <v>1980</v>
      </c>
      <c r="F773" s="3">
        <v>4</v>
      </c>
      <c r="G773" s="3" t="s">
        <v>65</v>
      </c>
      <c r="H773" s="5" t="s">
        <v>2807</v>
      </c>
      <c r="I773" s="136" t="s">
        <v>151</v>
      </c>
      <c r="J773" s="2" t="s">
        <v>1980</v>
      </c>
      <c r="K773" s="6">
        <v>4.9000000000000004</v>
      </c>
      <c r="L773" s="6">
        <f>LANÇAMENTO[[#This Row],[VALOR UNITARIO]]*LANÇAMENTO[[#This Row],[QTDADE]]</f>
        <v>19.600000000000001</v>
      </c>
      <c r="M773" s="4">
        <v>45902</v>
      </c>
      <c r="N773" s="33" t="str">
        <f>TEXT(LANÇAMENTO[[#This Row],[DATA PEDIDO]],"MMM")&amp;"-"&amp;TEXT(M773,"AAAA")</f>
        <v>set-2025</v>
      </c>
      <c r="O773" s="5" t="s">
        <v>1983</v>
      </c>
      <c r="P773" s="5" t="s">
        <v>30</v>
      </c>
      <c r="Q773" s="3" t="s">
        <v>12</v>
      </c>
      <c r="R773" s="3">
        <v>1</v>
      </c>
      <c r="S773" s="4">
        <f>IF(LANÇAMENTO[[#This Row],[DATA PEDIDO]]="","",LANÇAMENTO[[#This Row],[DATA PEDIDO]]+LANÇAMENTO[[#This Row],[PRAZO]])</f>
        <v>45903</v>
      </c>
      <c r="T773" s="8" t="str">
        <f>IF(LANÇAMENTO[[#This Row],[OBRA COM MATERIAL]]="OK","ENTREGUE",IF(LANÇAMENTO[[#This Row],[PRAZO]]="","",LANÇAMENTO[[#This Row],[PREVISÃO ENTREGA OBRA]]-$E$1))</f>
        <v>ENTREGUE</v>
      </c>
      <c r="U773" s="3" t="s">
        <v>129</v>
      </c>
      <c r="V773" s="3"/>
    </row>
    <row r="774" spans="1:22" x14ac:dyDescent="0.25">
      <c r="A774" s="4">
        <v>45902</v>
      </c>
      <c r="B774" s="2" t="s">
        <v>1729</v>
      </c>
      <c r="C774" s="123" t="s">
        <v>551</v>
      </c>
      <c r="D774" s="2" t="s">
        <v>104</v>
      </c>
      <c r="E774" s="2" t="s">
        <v>2098</v>
      </c>
      <c r="F774" s="3">
        <v>4</v>
      </c>
      <c r="G774" s="3" t="s">
        <v>65</v>
      </c>
      <c r="H774" s="5" t="s">
        <v>2807</v>
      </c>
      <c r="I774" s="136" t="s">
        <v>151</v>
      </c>
      <c r="J774" s="2" t="s">
        <v>2098</v>
      </c>
      <c r="K774" s="6">
        <v>6.5</v>
      </c>
      <c r="L774" s="6">
        <f>LANÇAMENTO[[#This Row],[VALOR UNITARIO]]*LANÇAMENTO[[#This Row],[QTDADE]]</f>
        <v>26</v>
      </c>
      <c r="M774" s="4">
        <v>45902</v>
      </c>
      <c r="N774" s="33" t="str">
        <f>TEXT(LANÇAMENTO[[#This Row],[DATA PEDIDO]],"MMM")&amp;"-"&amp;TEXT(M774,"AAAA")</f>
        <v>set-2025</v>
      </c>
      <c r="O774" s="5" t="s">
        <v>1983</v>
      </c>
      <c r="P774" s="5" t="s">
        <v>30</v>
      </c>
      <c r="Q774" s="3" t="s">
        <v>12</v>
      </c>
      <c r="R774" s="3">
        <v>1</v>
      </c>
      <c r="S774" s="4">
        <f>IF(LANÇAMENTO[[#This Row],[DATA PEDIDO]]="","",LANÇAMENTO[[#This Row],[DATA PEDIDO]]+LANÇAMENTO[[#This Row],[PRAZO]])</f>
        <v>45903</v>
      </c>
      <c r="T774" s="8" t="str">
        <f>IF(LANÇAMENTO[[#This Row],[OBRA COM MATERIAL]]="OK","ENTREGUE",IF(LANÇAMENTO[[#This Row],[PRAZO]]="","",LANÇAMENTO[[#This Row],[PREVISÃO ENTREGA OBRA]]-$E$1))</f>
        <v>ENTREGUE</v>
      </c>
      <c r="U774" s="3" t="s">
        <v>129</v>
      </c>
      <c r="V774" s="3"/>
    </row>
    <row r="775" spans="1:22" x14ac:dyDescent="0.25">
      <c r="A775" s="4">
        <v>45902</v>
      </c>
      <c r="B775" s="2" t="s">
        <v>1729</v>
      </c>
      <c r="C775" s="123" t="s">
        <v>551</v>
      </c>
      <c r="D775" s="2" t="s">
        <v>104</v>
      </c>
      <c r="E775" s="2" t="s">
        <v>2806</v>
      </c>
      <c r="F775" s="3">
        <v>20</v>
      </c>
      <c r="G775" s="3" t="s">
        <v>65</v>
      </c>
      <c r="H775" s="5" t="s">
        <v>2807</v>
      </c>
      <c r="I775" s="136" t="s">
        <v>151</v>
      </c>
      <c r="J775" s="2" t="s">
        <v>2806</v>
      </c>
      <c r="K775" s="6">
        <v>11.8</v>
      </c>
      <c r="L775" s="6">
        <f>LANÇAMENTO[[#This Row],[VALOR UNITARIO]]*LANÇAMENTO[[#This Row],[QTDADE]]</f>
        <v>236</v>
      </c>
      <c r="M775" s="4">
        <v>45902</v>
      </c>
      <c r="N775" s="33" t="str">
        <f>TEXT(LANÇAMENTO[[#This Row],[DATA PEDIDO]],"MMM")&amp;"-"&amp;TEXT(M775,"AAAA")</f>
        <v>set-2025</v>
      </c>
      <c r="O775" s="5" t="s">
        <v>1983</v>
      </c>
      <c r="P775" s="5" t="s">
        <v>30</v>
      </c>
      <c r="Q775" s="3" t="s">
        <v>12</v>
      </c>
      <c r="R775" s="3">
        <v>1</v>
      </c>
      <c r="S775" s="4">
        <f>IF(LANÇAMENTO[[#This Row],[DATA PEDIDO]]="","",LANÇAMENTO[[#This Row],[DATA PEDIDO]]+LANÇAMENTO[[#This Row],[PRAZO]])</f>
        <v>45903</v>
      </c>
      <c r="T775" s="8" t="str">
        <f>IF(LANÇAMENTO[[#This Row],[OBRA COM MATERIAL]]="OK","ENTREGUE",IF(LANÇAMENTO[[#This Row],[PRAZO]]="","",LANÇAMENTO[[#This Row],[PREVISÃO ENTREGA OBRA]]-$E$1))</f>
        <v>ENTREGUE</v>
      </c>
      <c r="U775" s="3" t="s">
        <v>129</v>
      </c>
      <c r="V775" s="3"/>
    </row>
    <row r="776" spans="1:22" x14ac:dyDescent="0.25">
      <c r="A776" s="4">
        <v>45902</v>
      </c>
      <c r="B776" s="2" t="s">
        <v>1729</v>
      </c>
      <c r="C776" s="123" t="s">
        <v>551</v>
      </c>
      <c r="D776" s="2" t="s">
        <v>104</v>
      </c>
      <c r="E776" s="2" t="s">
        <v>2095</v>
      </c>
      <c r="F776" s="3">
        <v>1</v>
      </c>
      <c r="G776" s="3" t="s">
        <v>65</v>
      </c>
      <c r="H776" s="5" t="s">
        <v>2807</v>
      </c>
      <c r="I776" s="136" t="s">
        <v>151</v>
      </c>
      <c r="J776" s="2" t="s">
        <v>2095</v>
      </c>
      <c r="K776" s="6">
        <v>84</v>
      </c>
      <c r="L776" s="6">
        <f>LANÇAMENTO[[#This Row],[VALOR UNITARIO]]*LANÇAMENTO[[#This Row],[QTDADE]]</f>
        <v>84</v>
      </c>
      <c r="M776" s="4">
        <v>45902</v>
      </c>
      <c r="N776" s="33" t="str">
        <f>TEXT(LANÇAMENTO[[#This Row],[DATA PEDIDO]],"MMM")&amp;"-"&amp;TEXT(M776,"AAAA")</f>
        <v>set-2025</v>
      </c>
      <c r="O776" s="5" t="s">
        <v>1983</v>
      </c>
      <c r="P776" s="5" t="s">
        <v>30</v>
      </c>
      <c r="Q776" s="3" t="s">
        <v>12</v>
      </c>
      <c r="R776" s="3">
        <v>1</v>
      </c>
      <c r="S776" s="4">
        <f>IF(LANÇAMENTO[[#This Row],[DATA PEDIDO]]="","",LANÇAMENTO[[#This Row],[DATA PEDIDO]]+LANÇAMENTO[[#This Row],[PRAZO]])</f>
        <v>45903</v>
      </c>
      <c r="T776" s="8" t="str">
        <f>IF(LANÇAMENTO[[#This Row],[OBRA COM MATERIAL]]="OK","ENTREGUE",IF(LANÇAMENTO[[#This Row],[PRAZO]]="","",LANÇAMENTO[[#This Row],[PREVISÃO ENTREGA OBRA]]-$E$1))</f>
        <v>ENTREGUE</v>
      </c>
      <c r="U776" s="3" t="s">
        <v>129</v>
      </c>
      <c r="V776" s="3"/>
    </row>
    <row r="777" spans="1:22" x14ac:dyDescent="0.25">
      <c r="A777" s="4">
        <v>45902</v>
      </c>
      <c r="B777" s="2" t="s">
        <v>1707</v>
      </c>
      <c r="C777" s="123" t="s">
        <v>551</v>
      </c>
      <c r="D777" s="2" t="s">
        <v>104</v>
      </c>
      <c r="E777" s="2" t="s">
        <v>2092</v>
      </c>
      <c r="F777" s="3">
        <v>7</v>
      </c>
      <c r="G777" s="3" t="s">
        <v>65</v>
      </c>
      <c r="H777" s="5" t="s">
        <v>2811</v>
      </c>
      <c r="I777" s="136" t="s">
        <v>151</v>
      </c>
      <c r="J777" s="2" t="s">
        <v>2092</v>
      </c>
      <c r="K777" s="6">
        <v>240</v>
      </c>
      <c r="L777" s="6">
        <f>LANÇAMENTO[[#This Row],[VALOR UNITARIO]]*LANÇAMENTO[[#This Row],[QTDADE]]</f>
        <v>1680</v>
      </c>
      <c r="M777" s="4">
        <v>45902</v>
      </c>
      <c r="N777" s="33" t="str">
        <f>TEXT(LANÇAMENTO[[#This Row],[DATA PEDIDO]],"MMM")&amp;"-"&amp;TEXT(M777,"AAAA")</f>
        <v>set-2025</v>
      </c>
      <c r="O777" s="5" t="s">
        <v>2102</v>
      </c>
      <c r="P777" s="5" t="s">
        <v>30</v>
      </c>
      <c r="Q777" s="3" t="s">
        <v>12</v>
      </c>
      <c r="R777" s="3">
        <v>1</v>
      </c>
      <c r="S777" s="4">
        <f>IF(LANÇAMENTO[[#This Row],[DATA PEDIDO]]="","",LANÇAMENTO[[#This Row],[DATA PEDIDO]]+LANÇAMENTO[[#This Row],[PRAZO]])</f>
        <v>45903</v>
      </c>
      <c r="T777" s="8" t="str">
        <f>IF(LANÇAMENTO[[#This Row],[OBRA COM MATERIAL]]="OK","ENTREGUE",IF(LANÇAMENTO[[#This Row],[PRAZO]]="","",LANÇAMENTO[[#This Row],[PREVISÃO ENTREGA OBRA]]-$E$1))</f>
        <v>ENTREGUE</v>
      </c>
      <c r="U777" s="3" t="s">
        <v>129</v>
      </c>
      <c r="V777" s="3"/>
    </row>
    <row r="778" spans="1:22" x14ac:dyDescent="0.25">
      <c r="A778" s="4">
        <v>45902</v>
      </c>
      <c r="B778" s="2" t="s">
        <v>1707</v>
      </c>
      <c r="C778" s="123" t="s">
        <v>551</v>
      </c>
      <c r="D778" s="2" t="s">
        <v>104</v>
      </c>
      <c r="E778" s="2" t="s">
        <v>2805</v>
      </c>
      <c r="F778" s="3">
        <v>3</v>
      </c>
      <c r="G778" s="3" t="s">
        <v>65</v>
      </c>
      <c r="H778" s="5" t="s">
        <v>2811</v>
      </c>
      <c r="I778" s="136" t="s">
        <v>151</v>
      </c>
      <c r="J778" s="2" t="s">
        <v>2805</v>
      </c>
      <c r="K778" s="6">
        <v>240</v>
      </c>
      <c r="L778" s="6">
        <f>LANÇAMENTO[[#This Row],[VALOR UNITARIO]]*LANÇAMENTO[[#This Row],[QTDADE]]</f>
        <v>720</v>
      </c>
      <c r="M778" s="4">
        <v>45902</v>
      </c>
      <c r="N778" s="33" t="str">
        <f>TEXT(LANÇAMENTO[[#This Row],[DATA PEDIDO]],"MMM")&amp;"-"&amp;TEXT(M778,"AAAA")</f>
        <v>set-2025</v>
      </c>
      <c r="O778" s="5" t="s">
        <v>2102</v>
      </c>
      <c r="P778" s="5" t="s">
        <v>30</v>
      </c>
      <c r="Q778" s="3" t="s">
        <v>12</v>
      </c>
      <c r="R778" s="3">
        <v>1</v>
      </c>
      <c r="S778" s="4">
        <f>IF(LANÇAMENTO[[#This Row],[DATA PEDIDO]]="","",LANÇAMENTO[[#This Row],[DATA PEDIDO]]+LANÇAMENTO[[#This Row],[PRAZO]])</f>
        <v>45903</v>
      </c>
      <c r="T778" s="8" t="str">
        <f>IF(LANÇAMENTO[[#This Row],[OBRA COM MATERIAL]]="OK","ENTREGUE",IF(LANÇAMENTO[[#This Row],[PRAZO]]="","",LANÇAMENTO[[#This Row],[PREVISÃO ENTREGA OBRA]]-$E$1))</f>
        <v>ENTREGUE</v>
      </c>
      <c r="U778" s="3" t="s">
        <v>129</v>
      </c>
      <c r="V778" s="3"/>
    </row>
    <row r="779" spans="1:22" x14ac:dyDescent="0.25">
      <c r="A779" s="4">
        <v>45902</v>
      </c>
      <c r="B779" s="2" t="s">
        <v>1707</v>
      </c>
      <c r="C779" s="123" t="s">
        <v>551</v>
      </c>
      <c r="D779" s="2" t="s">
        <v>104</v>
      </c>
      <c r="E779" s="2" t="s">
        <v>2094</v>
      </c>
      <c r="F779" s="3">
        <v>1</v>
      </c>
      <c r="G779" s="3" t="s">
        <v>65</v>
      </c>
      <c r="H779" s="5" t="s">
        <v>2811</v>
      </c>
      <c r="I779" s="136" t="s">
        <v>151</v>
      </c>
      <c r="J779" s="2" t="s">
        <v>2094</v>
      </c>
      <c r="K779" s="6">
        <v>84</v>
      </c>
      <c r="L779" s="6">
        <f>LANÇAMENTO[[#This Row],[VALOR UNITARIO]]*LANÇAMENTO[[#This Row],[QTDADE]]</f>
        <v>84</v>
      </c>
      <c r="M779" s="4">
        <v>45902</v>
      </c>
      <c r="N779" s="33" t="str">
        <f>TEXT(LANÇAMENTO[[#This Row],[DATA PEDIDO]],"MMM")&amp;"-"&amp;TEXT(M779,"AAAA")</f>
        <v>set-2025</v>
      </c>
      <c r="O779" s="5" t="s">
        <v>2102</v>
      </c>
      <c r="P779" s="5" t="s">
        <v>30</v>
      </c>
      <c r="Q779" s="3" t="s">
        <v>12</v>
      </c>
      <c r="R779" s="3">
        <v>1</v>
      </c>
      <c r="S779" s="4">
        <f>IF(LANÇAMENTO[[#This Row],[DATA PEDIDO]]="","",LANÇAMENTO[[#This Row],[DATA PEDIDO]]+LANÇAMENTO[[#This Row],[PRAZO]])</f>
        <v>45903</v>
      </c>
      <c r="T779" s="8" t="str">
        <f>IF(LANÇAMENTO[[#This Row],[OBRA COM MATERIAL]]="OK","ENTREGUE",IF(LANÇAMENTO[[#This Row],[PRAZO]]="","",LANÇAMENTO[[#This Row],[PREVISÃO ENTREGA OBRA]]-$E$1))</f>
        <v>ENTREGUE</v>
      </c>
      <c r="U779" s="3" t="s">
        <v>129</v>
      </c>
      <c r="V779" s="3"/>
    </row>
    <row r="780" spans="1:22" x14ac:dyDescent="0.25">
      <c r="A780" s="4">
        <v>45902</v>
      </c>
      <c r="B780" s="2" t="s">
        <v>1707</v>
      </c>
      <c r="C780" s="123" t="s">
        <v>551</v>
      </c>
      <c r="D780" s="2" t="s">
        <v>104</v>
      </c>
      <c r="E780" s="2" t="s">
        <v>2809</v>
      </c>
      <c r="F780" s="3">
        <v>1</v>
      </c>
      <c r="G780" s="3" t="s">
        <v>65</v>
      </c>
      <c r="H780" s="5" t="s">
        <v>2811</v>
      </c>
      <c r="I780" s="136" t="s">
        <v>151</v>
      </c>
      <c r="J780" s="2" t="s">
        <v>2809</v>
      </c>
      <c r="K780" s="6">
        <v>84</v>
      </c>
      <c r="L780" s="6">
        <f>LANÇAMENTO[[#This Row],[VALOR UNITARIO]]*LANÇAMENTO[[#This Row],[QTDADE]]</f>
        <v>84</v>
      </c>
      <c r="M780" s="4">
        <v>45902</v>
      </c>
      <c r="N780" s="33" t="str">
        <f>TEXT(LANÇAMENTO[[#This Row],[DATA PEDIDO]],"MMM")&amp;"-"&amp;TEXT(M780,"AAAA")</f>
        <v>set-2025</v>
      </c>
      <c r="O780" s="5" t="s">
        <v>2102</v>
      </c>
      <c r="P780" s="5" t="s">
        <v>30</v>
      </c>
      <c r="Q780" s="3" t="s">
        <v>12</v>
      </c>
      <c r="R780" s="3">
        <v>1</v>
      </c>
      <c r="S780" s="4">
        <f>IF(LANÇAMENTO[[#This Row],[DATA PEDIDO]]="","",LANÇAMENTO[[#This Row],[DATA PEDIDO]]+LANÇAMENTO[[#This Row],[PRAZO]])</f>
        <v>45903</v>
      </c>
      <c r="T780" s="8" t="str">
        <f>IF(LANÇAMENTO[[#This Row],[OBRA COM MATERIAL]]="OK","ENTREGUE",IF(LANÇAMENTO[[#This Row],[PRAZO]]="","",LANÇAMENTO[[#This Row],[PREVISÃO ENTREGA OBRA]]-$E$1))</f>
        <v>ENTREGUE</v>
      </c>
      <c r="U780" s="3" t="s">
        <v>129</v>
      </c>
      <c r="V780" s="3"/>
    </row>
    <row r="781" spans="1:22" x14ac:dyDescent="0.25">
      <c r="A781" s="4">
        <v>45902</v>
      </c>
      <c r="B781" s="2" t="s">
        <v>1707</v>
      </c>
      <c r="C781" s="123" t="s">
        <v>551</v>
      </c>
      <c r="D781" s="2" t="s">
        <v>104</v>
      </c>
      <c r="E781" s="2" t="s">
        <v>2810</v>
      </c>
      <c r="F781" s="3">
        <v>1</v>
      </c>
      <c r="G781" s="3" t="s">
        <v>65</v>
      </c>
      <c r="H781" s="5" t="s">
        <v>2811</v>
      </c>
      <c r="I781" s="136" t="s">
        <v>151</v>
      </c>
      <c r="J781" s="2" t="s">
        <v>2810</v>
      </c>
      <c r="K781" s="6">
        <v>84</v>
      </c>
      <c r="L781" s="6">
        <f>LANÇAMENTO[[#This Row],[VALOR UNITARIO]]*LANÇAMENTO[[#This Row],[QTDADE]]</f>
        <v>84</v>
      </c>
      <c r="M781" s="4">
        <v>45902</v>
      </c>
      <c r="N781" s="33" t="str">
        <f>TEXT(LANÇAMENTO[[#This Row],[DATA PEDIDO]],"MMM")&amp;"-"&amp;TEXT(M781,"AAAA")</f>
        <v>set-2025</v>
      </c>
      <c r="O781" s="5" t="s">
        <v>2102</v>
      </c>
      <c r="P781" s="5" t="s">
        <v>30</v>
      </c>
      <c r="Q781" s="3" t="s">
        <v>12</v>
      </c>
      <c r="R781" s="3">
        <v>1</v>
      </c>
      <c r="S781" s="4">
        <f>IF(LANÇAMENTO[[#This Row],[DATA PEDIDO]]="","",LANÇAMENTO[[#This Row],[DATA PEDIDO]]+LANÇAMENTO[[#This Row],[PRAZO]])</f>
        <v>45903</v>
      </c>
      <c r="T781" s="8" t="str">
        <f>IF(LANÇAMENTO[[#This Row],[OBRA COM MATERIAL]]="OK","ENTREGUE",IF(LANÇAMENTO[[#This Row],[PRAZO]]="","",LANÇAMENTO[[#This Row],[PREVISÃO ENTREGA OBRA]]-$E$1))</f>
        <v>ENTREGUE</v>
      </c>
      <c r="U781" s="3" t="s">
        <v>129</v>
      </c>
      <c r="V781" s="3"/>
    </row>
    <row r="782" spans="1:22" x14ac:dyDescent="0.25">
      <c r="A782" s="4">
        <v>45902</v>
      </c>
      <c r="B782" s="2" t="s">
        <v>1707</v>
      </c>
      <c r="C782" s="123" t="s">
        <v>551</v>
      </c>
      <c r="D782" s="2" t="s">
        <v>104</v>
      </c>
      <c r="E782" s="2" t="s">
        <v>2097</v>
      </c>
      <c r="F782" s="3">
        <v>20</v>
      </c>
      <c r="G782" s="3" t="s">
        <v>65</v>
      </c>
      <c r="H782" s="5" t="s">
        <v>2811</v>
      </c>
      <c r="I782" s="136" t="s">
        <v>151</v>
      </c>
      <c r="J782" s="2" t="s">
        <v>2097</v>
      </c>
      <c r="K782" s="6">
        <v>4.4000000000000004</v>
      </c>
      <c r="L782" s="6">
        <f>LANÇAMENTO[[#This Row],[VALOR UNITARIO]]*LANÇAMENTO[[#This Row],[QTDADE]]</f>
        <v>88</v>
      </c>
      <c r="M782" s="4">
        <v>45902</v>
      </c>
      <c r="N782" s="33" t="str">
        <f>TEXT(LANÇAMENTO[[#This Row],[DATA PEDIDO]],"MMM")&amp;"-"&amp;TEXT(M782,"AAAA")</f>
        <v>set-2025</v>
      </c>
      <c r="O782" s="5" t="s">
        <v>2102</v>
      </c>
      <c r="P782" s="5" t="s">
        <v>30</v>
      </c>
      <c r="Q782" s="3" t="s">
        <v>12</v>
      </c>
      <c r="R782" s="3">
        <v>1</v>
      </c>
      <c r="S782" s="4">
        <f>IF(LANÇAMENTO[[#This Row],[DATA PEDIDO]]="","",LANÇAMENTO[[#This Row],[DATA PEDIDO]]+LANÇAMENTO[[#This Row],[PRAZO]])</f>
        <v>45903</v>
      </c>
      <c r="T782" s="8" t="str">
        <f>IF(LANÇAMENTO[[#This Row],[OBRA COM MATERIAL]]="OK","ENTREGUE",IF(LANÇAMENTO[[#This Row],[PRAZO]]="","",LANÇAMENTO[[#This Row],[PREVISÃO ENTREGA OBRA]]-$E$1))</f>
        <v>ENTREGUE</v>
      </c>
      <c r="U782" s="3" t="s">
        <v>129</v>
      </c>
      <c r="V782" s="3"/>
    </row>
    <row r="783" spans="1:22" x14ac:dyDescent="0.25">
      <c r="A783" s="4">
        <v>45902</v>
      </c>
      <c r="B783" s="2" t="s">
        <v>1707</v>
      </c>
      <c r="C783" s="123" t="s">
        <v>551</v>
      </c>
      <c r="D783" s="2" t="s">
        <v>104</v>
      </c>
      <c r="E783" s="2" t="s">
        <v>2098</v>
      </c>
      <c r="F783" s="3">
        <v>5</v>
      </c>
      <c r="G783" s="3" t="s">
        <v>65</v>
      </c>
      <c r="H783" s="5" t="s">
        <v>2811</v>
      </c>
      <c r="I783" s="136" t="s">
        <v>151</v>
      </c>
      <c r="J783" s="2" t="s">
        <v>2098</v>
      </c>
      <c r="K783" s="6">
        <v>6.5</v>
      </c>
      <c r="L783" s="6">
        <f>LANÇAMENTO[[#This Row],[VALOR UNITARIO]]*LANÇAMENTO[[#This Row],[QTDADE]]</f>
        <v>32.5</v>
      </c>
      <c r="M783" s="4">
        <v>45902</v>
      </c>
      <c r="N783" s="33" t="str">
        <f>TEXT(LANÇAMENTO[[#This Row],[DATA PEDIDO]],"MMM")&amp;"-"&amp;TEXT(M783,"AAAA")</f>
        <v>set-2025</v>
      </c>
      <c r="O783" s="5" t="s">
        <v>2102</v>
      </c>
      <c r="P783" s="5" t="s">
        <v>30</v>
      </c>
      <c r="Q783" s="3" t="s">
        <v>12</v>
      </c>
      <c r="R783" s="3">
        <v>1</v>
      </c>
      <c r="S783" s="4">
        <f>IF(LANÇAMENTO[[#This Row],[DATA PEDIDO]]="","",LANÇAMENTO[[#This Row],[DATA PEDIDO]]+LANÇAMENTO[[#This Row],[PRAZO]])</f>
        <v>45903</v>
      </c>
      <c r="T783" s="8" t="str">
        <f>IF(LANÇAMENTO[[#This Row],[OBRA COM MATERIAL]]="OK","ENTREGUE",IF(LANÇAMENTO[[#This Row],[PRAZO]]="","",LANÇAMENTO[[#This Row],[PREVISÃO ENTREGA OBRA]]-$E$1))</f>
        <v>ENTREGUE</v>
      </c>
      <c r="U783" s="3" t="s">
        <v>129</v>
      </c>
      <c r="V783" s="3"/>
    </row>
    <row r="784" spans="1:22" x14ac:dyDescent="0.25">
      <c r="A784" s="4">
        <v>45902</v>
      </c>
      <c r="B784" s="2" t="s">
        <v>1707</v>
      </c>
      <c r="C784" s="123" t="s">
        <v>551</v>
      </c>
      <c r="D784" s="2" t="s">
        <v>104</v>
      </c>
      <c r="E784" s="2" t="s">
        <v>1980</v>
      </c>
      <c r="F784" s="3">
        <v>4</v>
      </c>
      <c r="G784" s="3" t="s">
        <v>65</v>
      </c>
      <c r="H784" s="5" t="s">
        <v>2811</v>
      </c>
      <c r="I784" s="136" t="s">
        <v>151</v>
      </c>
      <c r="J784" s="2" t="s">
        <v>1980</v>
      </c>
      <c r="K784" s="6">
        <v>4.9000000000000004</v>
      </c>
      <c r="L784" s="6">
        <f>LANÇAMENTO[[#This Row],[VALOR UNITARIO]]*LANÇAMENTO[[#This Row],[QTDADE]]</f>
        <v>19.600000000000001</v>
      </c>
      <c r="M784" s="4">
        <v>45902</v>
      </c>
      <c r="N784" s="33" t="str">
        <f>TEXT(LANÇAMENTO[[#This Row],[DATA PEDIDO]],"MMM")&amp;"-"&amp;TEXT(M784,"AAAA")</f>
        <v>set-2025</v>
      </c>
      <c r="O784" s="5" t="s">
        <v>2102</v>
      </c>
      <c r="P784" s="5" t="s">
        <v>30</v>
      </c>
      <c r="Q784" s="3" t="s">
        <v>12</v>
      </c>
      <c r="R784" s="3">
        <v>1</v>
      </c>
      <c r="S784" s="4">
        <f>IF(LANÇAMENTO[[#This Row],[DATA PEDIDO]]="","",LANÇAMENTO[[#This Row],[DATA PEDIDO]]+LANÇAMENTO[[#This Row],[PRAZO]])</f>
        <v>45903</v>
      </c>
      <c r="T784" s="8" t="str">
        <f>IF(LANÇAMENTO[[#This Row],[OBRA COM MATERIAL]]="OK","ENTREGUE",IF(LANÇAMENTO[[#This Row],[PRAZO]]="","",LANÇAMENTO[[#This Row],[PREVISÃO ENTREGA OBRA]]-$E$1))</f>
        <v>ENTREGUE</v>
      </c>
      <c r="U784" s="3" t="s">
        <v>129</v>
      </c>
      <c r="V784" s="3"/>
    </row>
    <row r="785" spans="1:22" x14ac:dyDescent="0.25">
      <c r="A785" s="4">
        <v>45902</v>
      </c>
      <c r="B785" s="2" t="s">
        <v>1707</v>
      </c>
      <c r="C785" s="123" t="s">
        <v>551</v>
      </c>
      <c r="D785" s="2" t="s">
        <v>104</v>
      </c>
      <c r="E785" s="2" t="s">
        <v>2262</v>
      </c>
      <c r="F785" s="3">
        <v>4</v>
      </c>
      <c r="G785" s="3" t="s">
        <v>65</v>
      </c>
      <c r="H785" s="5" t="s">
        <v>2811</v>
      </c>
      <c r="I785" s="136" t="s">
        <v>151</v>
      </c>
      <c r="J785" s="2" t="s">
        <v>2262</v>
      </c>
      <c r="K785" s="6">
        <v>10</v>
      </c>
      <c r="L785" s="6">
        <f>LANÇAMENTO[[#This Row],[VALOR UNITARIO]]*LANÇAMENTO[[#This Row],[QTDADE]]</f>
        <v>40</v>
      </c>
      <c r="M785" s="4">
        <v>45902</v>
      </c>
      <c r="N785" s="33" t="str">
        <f>TEXT(LANÇAMENTO[[#This Row],[DATA PEDIDO]],"MMM")&amp;"-"&amp;TEXT(M785,"AAAA")</f>
        <v>set-2025</v>
      </c>
      <c r="O785" s="5" t="s">
        <v>2102</v>
      </c>
      <c r="P785" s="5" t="s">
        <v>30</v>
      </c>
      <c r="Q785" s="3" t="s">
        <v>12</v>
      </c>
      <c r="R785" s="3">
        <v>1</v>
      </c>
      <c r="S785" s="4">
        <f>IF(LANÇAMENTO[[#This Row],[DATA PEDIDO]]="","",LANÇAMENTO[[#This Row],[DATA PEDIDO]]+LANÇAMENTO[[#This Row],[PRAZO]])</f>
        <v>45903</v>
      </c>
      <c r="T785" s="8" t="str">
        <f>IF(LANÇAMENTO[[#This Row],[OBRA COM MATERIAL]]="OK","ENTREGUE",IF(LANÇAMENTO[[#This Row],[PRAZO]]="","",LANÇAMENTO[[#This Row],[PREVISÃO ENTREGA OBRA]]-$E$1))</f>
        <v>ENTREGUE</v>
      </c>
      <c r="U785" s="3" t="s">
        <v>129</v>
      </c>
      <c r="V785" s="3"/>
    </row>
    <row r="786" spans="1:22" x14ac:dyDescent="0.25">
      <c r="A786" s="4">
        <v>45902</v>
      </c>
      <c r="B786" s="2" t="s">
        <v>1707</v>
      </c>
      <c r="C786" s="123" t="s">
        <v>551</v>
      </c>
      <c r="D786" s="2" t="s">
        <v>104</v>
      </c>
      <c r="E786" s="2" t="s">
        <v>2188</v>
      </c>
      <c r="F786" s="3">
        <v>4</v>
      </c>
      <c r="G786" s="3" t="s">
        <v>65</v>
      </c>
      <c r="H786" s="5" t="s">
        <v>2811</v>
      </c>
      <c r="I786" s="136" t="s">
        <v>151</v>
      </c>
      <c r="J786" s="2" t="s">
        <v>2188</v>
      </c>
      <c r="K786" s="6">
        <v>6.5</v>
      </c>
      <c r="L786" s="6">
        <f>LANÇAMENTO[[#This Row],[VALOR UNITARIO]]*LANÇAMENTO[[#This Row],[QTDADE]]</f>
        <v>26</v>
      </c>
      <c r="M786" s="4">
        <v>45902</v>
      </c>
      <c r="N786" s="33" t="str">
        <f>TEXT(LANÇAMENTO[[#This Row],[DATA PEDIDO]],"MMM")&amp;"-"&amp;TEXT(M786,"AAAA")</f>
        <v>set-2025</v>
      </c>
      <c r="O786" s="5" t="s">
        <v>2102</v>
      </c>
      <c r="P786" s="5" t="s">
        <v>30</v>
      </c>
      <c r="Q786" s="3" t="s">
        <v>12</v>
      </c>
      <c r="R786" s="3">
        <v>1</v>
      </c>
      <c r="S786" s="4">
        <f>IF(LANÇAMENTO[[#This Row],[DATA PEDIDO]]="","",LANÇAMENTO[[#This Row],[DATA PEDIDO]]+LANÇAMENTO[[#This Row],[PRAZO]])</f>
        <v>45903</v>
      </c>
      <c r="T786" s="8" t="str">
        <f>IF(LANÇAMENTO[[#This Row],[OBRA COM MATERIAL]]="OK","ENTREGUE",IF(LANÇAMENTO[[#This Row],[PRAZO]]="","",LANÇAMENTO[[#This Row],[PREVISÃO ENTREGA OBRA]]-$E$1))</f>
        <v>ENTREGUE</v>
      </c>
      <c r="U786" s="3" t="s">
        <v>129</v>
      </c>
      <c r="V786" s="3"/>
    </row>
    <row r="787" spans="1:22" x14ac:dyDescent="0.25">
      <c r="A787" s="4">
        <v>45902</v>
      </c>
      <c r="B787" s="2" t="s">
        <v>1946</v>
      </c>
      <c r="C787" s="123" t="s">
        <v>1234</v>
      </c>
      <c r="D787" s="2" t="s">
        <v>104</v>
      </c>
      <c r="E787" s="2" t="s">
        <v>1822</v>
      </c>
      <c r="F787" s="3">
        <v>7</v>
      </c>
      <c r="G787" s="3" t="s">
        <v>65</v>
      </c>
      <c r="H787" s="5" t="s">
        <v>2812</v>
      </c>
      <c r="I787" s="136" t="s">
        <v>1377</v>
      </c>
      <c r="J787" s="2" t="s">
        <v>1822</v>
      </c>
      <c r="K787" s="6">
        <v>34.9</v>
      </c>
      <c r="L787" s="6">
        <f>LANÇAMENTO[[#This Row],[VALOR UNITARIO]]*LANÇAMENTO[[#This Row],[QTDADE]]</f>
        <v>244.29999999999998</v>
      </c>
      <c r="M787" s="4">
        <v>45902</v>
      </c>
      <c r="N787" s="33" t="str">
        <f>TEXT(LANÇAMENTO[[#This Row],[DATA PEDIDO]],"MMM")&amp;"-"&amp;TEXT(M787,"AAAA")</f>
        <v>set-2025</v>
      </c>
      <c r="O787" s="5" t="s">
        <v>1715</v>
      </c>
      <c r="P787" s="5" t="s">
        <v>30</v>
      </c>
      <c r="Q787" s="3" t="s">
        <v>12</v>
      </c>
      <c r="R787" s="3">
        <v>1</v>
      </c>
      <c r="S787" s="4">
        <f>IF(LANÇAMENTO[[#This Row],[DATA PEDIDO]]="","",LANÇAMENTO[[#This Row],[DATA PEDIDO]]+LANÇAMENTO[[#This Row],[PRAZO]])</f>
        <v>45903</v>
      </c>
      <c r="T787" s="8" t="str">
        <f>IF(LANÇAMENTO[[#This Row],[OBRA COM MATERIAL]]="OK","ENTREGUE",IF(LANÇAMENTO[[#This Row],[PRAZO]]="","",LANÇAMENTO[[#This Row],[PREVISÃO ENTREGA OBRA]]-$E$1))</f>
        <v>ENTREGUE</v>
      </c>
      <c r="U787" s="3" t="s">
        <v>129</v>
      </c>
      <c r="V787" s="3"/>
    </row>
    <row r="788" spans="1:22" x14ac:dyDescent="0.25">
      <c r="A788" s="4">
        <v>45902</v>
      </c>
      <c r="B788" s="2" t="s">
        <v>1946</v>
      </c>
      <c r="C788" s="123" t="s">
        <v>1234</v>
      </c>
      <c r="D788" s="2" t="s">
        <v>104</v>
      </c>
      <c r="E788" s="2" t="s">
        <v>2637</v>
      </c>
      <c r="F788" s="3">
        <v>1</v>
      </c>
      <c r="G788" s="3" t="s">
        <v>65</v>
      </c>
      <c r="H788" s="5" t="s">
        <v>2812</v>
      </c>
      <c r="I788" s="136" t="s">
        <v>1377</v>
      </c>
      <c r="J788" s="2" t="s">
        <v>2637</v>
      </c>
      <c r="K788" s="6">
        <v>60</v>
      </c>
      <c r="L788" s="6">
        <f>LANÇAMENTO[[#This Row],[VALOR UNITARIO]]*LANÇAMENTO[[#This Row],[QTDADE]]</f>
        <v>60</v>
      </c>
      <c r="M788" s="4">
        <v>45902</v>
      </c>
      <c r="N788" s="33" t="str">
        <f>TEXT(LANÇAMENTO[[#This Row],[DATA PEDIDO]],"MMM")&amp;"-"&amp;TEXT(M788,"AAAA")</f>
        <v>set-2025</v>
      </c>
      <c r="O788" s="5" t="s">
        <v>1715</v>
      </c>
      <c r="P788" s="5" t="s">
        <v>30</v>
      </c>
      <c r="Q788" s="3" t="s">
        <v>12</v>
      </c>
      <c r="R788" s="3">
        <v>1</v>
      </c>
      <c r="S788" s="4">
        <f>IF(LANÇAMENTO[[#This Row],[DATA PEDIDO]]="","",LANÇAMENTO[[#This Row],[DATA PEDIDO]]+LANÇAMENTO[[#This Row],[PRAZO]])</f>
        <v>45903</v>
      </c>
      <c r="T788" s="8" t="str">
        <f>IF(LANÇAMENTO[[#This Row],[OBRA COM MATERIAL]]="OK","ENTREGUE",IF(LANÇAMENTO[[#This Row],[PRAZO]]="","",LANÇAMENTO[[#This Row],[PREVISÃO ENTREGA OBRA]]-$E$1))</f>
        <v>ENTREGUE</v>
      </c>
      <c r="U788" s="3" t="s">
        <v>129</v>
      </c>
      <c r="V788" s="3"/>
    </row>
    <row r="789" spans="1:22" x14ac:dyDescent="0.25">
      <c r="A789" s="4">
        <v>45902</v>
      </c>
      <c r="B789" s="2" t="s">
        <v>2461</v>
      </c>
      <c r="C789" s="123" t="s">
        <v>551</v>
      </c>
      <c r="D789" s="2" t="s">
        <v>104</v>
      </c>
      <c r="E789" s="2" t="s">
        <v>2813</v>
      </c>
      <c r="F789" s="3">
        <v>24</v>
      </c>
      <c r="G789" s="3" t="s">
        <v>65</v>
      </c>
      <c r="H789" s="5" t="s">
        <v>2814</v>
      </c>
      <c r="I789" s="136" t="s">
        <v>238</v>
      </c>
      <c r="J789" s="2" t="s">
        <v>2813</v>
      </c>
      <c r="K789" s="6">
        <v>9.11</v>
      </c>
      <c r="L789" s="6">
        <f>LANÇAMENTO[[#This Row],[VALOR UNITARIO]]*LANÇAMENTO[[#This Row],[QTDADE]]</f>
        <v>218.64</v>
      </c>
      <c r="M789" s="4">
        <v>45902</v>
      </c>
      <c r="N789" s="33" t="str">
        <f>TEXT(LANÇAMENTO[[#This Row],[DATA PEDIDO]],"MMM")&amp;"-"&amp;TEXT(M789,"AAAA")</f>
        <v>set-2025</v>
      </c>
      <c r="O789" s="5" t="s">
        <v>1715</v>
      </c>
      <c r="P789" s="5" t="s">
        <v>30</v>
      </c>
      <c r="Q789" s="3" t="s">
        <v>12</v>
      </c>
      <c r="R789" s="3">
        <v>0</v>
      </c>
      <c r="S789" s="4">
        <f>IF(LANÇAMENTO[[#This Row],[DATA PEDIDO]]="","",LANÇAMENTO[[#This Row],[DATA PEDIDO]]+LANÇAMENTO[[#This Row],[PRAZO]])</f>
        <v>45902</v>
      </c>
      <c r="T789" s="8" t="str">
        <f>IF(LANÇAMENTO[[#This Row],[OBRA COM MATERIAL]]="OK","ENTREGUE",IF(LANÇAMENTO[[#This Row],[PRAZO]]="","",LANÇAMENTO[[#This Row],[PREVISÃO ENTREGA OBRA]]-$E$1))</f>
        <v>ENTREGUE</v>
      </c>
      <c r="U789" s="3" t="s">
        <v>129</v>
      </c>
      <c r="V789" s="3"/>
    </row>
    <row r="790" spans="1:22" x14ac:dyDescent="0.25">
      <c r="A790" s="4">
        <v>45902</v>
      </c>
      <c r="B790" s="2" t="s">
        <v>2379</v>
      </c>
      <c r="C790" s="123" t="s">
        <v>1234</v>
      </c>
      <c r="D790" s="2" t="s">
        <v>104</v>
      </c>
      <c r="E790" s="2" t="s">
        <v>2815</v>
      </c>
      <c r="F790" s="3">
        <v>7</v>
      </c>
      <c r="G790" s="3" t="s">
        <v>65</v>
      </c>
      <c r="H790" s="5" t="s">
        <v>2819</v>
      </c>
      <c r="I790" s="136" t="s">
        <v>238</v>
      </c>
      <c r="J790" s="2" t="s">
        <v>2815</v>
      </c>
      <c r="K790" s="6">
        <v>8.84</v>
      </c>
      <c r="L790" s="6">
        <f>LANÇAMENTO[[#This Row],[VALOR UNITARIO]]*LANÇAMENTO[[#This Row],[QTDADE]]</f>
        <v>61.879999999999995</v>
      </c>
      <c r="M790" s="4">
        <v>45902</v>
      </c>
      <c r="N790" s="33" t="str">
        <f>TEXT(LANÇAMENTO[[#This Row],[DATA PEDIDO]],"MMM")&amp;"-"&amp;TEXT(M790,"AAAA")</f>
        <v>set-2025</v>
      </c>
      <c r="O790" s="5" t="s">
        <v>1836</v>
      </c>
      <c r="P790" s="5" t="s">
        <v>30</v>
      </c>
      <c r="Q790" s="3" t="s">
        <v>12</v>
      </c>
      <c r="R790" s="3">
        <v>0</v>
      </c>
      <c r="S790" s="4">
        <f>IF(LANÇAMENTO[[#This Row],[DATA PEDIDO]]="","",LANÇAMENTO[[#This Row],[DATA PEDIDO]]+LANÇAMENTO[[#This Row],[PRAZO]])</f>
        <v>45902</v>
      </c>
      <c r="T790" s="8" t="str">
        <f>IF(LANÇAMENTO[[#This Row],[OBRA COM MATERIAL]]="OK","ENTREGUE",IF(LANÇAMENTO[[#This Row],[PRAZO]]="","",LANÇAMENTO[[#This Row],[PREVISÃO ENTREGA OBRA]]-$E$1))</f>
        <v>ENTREGUE</v>
      </c>
      <c r="U790" s="3" t="s">
        <v>129</v>
      </c>
      <c r="V790" s="3"/>
    </row>
    <row r="791" spans="1:22" x14ac:dyDescent="0.25">
      <c r="A791" s="4">
        <v>45902</v>
      </c>
      <c r="B791" s="2" t="s">
        <v>2379</v>
      </c>
      <c r="C791" s="123" t="s">
        <v>1234</v>
      </c>
      <c r="D791" s="2" t="s">
        <v>104</v>
      </c>
      <c r="E791" s="2" t="s">
        <v>2816</v>
      </c>
      <c r="F791" s="3">
        <v>3</v>
      </c>
      <c r="G791" s="3" t="s">
        <v>65</v>
      </c>
      <c r="H791" s="5" t="s">
        <v>2819</v>
      </c>
      <c r="I791" s="136" t="s">
        <v>238</v>
      </c>
      <c r="J791" s="2" t="s">
        <v>2816</v>
      </c>
      <c r="K791" s="6">
        <v>6.48</v>
      </c>
      <c r="L791" s="6">
        <f>LANÇAMENTO[[#This Row],[VALOR UNITARIO]]*LANÇAMENTO[[#This Row],[QTDADE]]</f>
        <v>19.440000000000001</v>
      </c>
      <c r="M791" s="4">
        <v>45902</v>
      </c>
      <c r="N791" s="33" t="str">
        <f>TEXT(LANÇAMENTO[[#This Row],[DATA PEDIDO]],"MMM")&amp;"-"&amp;TEXT(M791,"AAAA")</f>
        <v>set-2025</v>
      </c>
      <c r="O791" s="5" t="s">
        <v>1836</v>
      </c>
      <c r="P791" s="5" t="s">
        <v>30</v>
      </c>
      <c r="Q791" s="3" t="s">
        <v>12</v>
      </c>
      <c r="R791" s="3">
        <v>0</v>
      </c>
      <c r="S791" s="4">
        <f>IF(LANÇAMENTO[[#This Row],[DATA PEDIDO]]="","",LANÇAMENTO[[#This Row],[DATA PEDIDO]]+LANÇAMENTO[[#This Row],[PRAZO]])</f>
        <v>45902</v>
      </c>
      <c r="T791" s="8" t="str">
        <f>IF(LANÇAMENTO[[#This Row],[OBRA COM MATERIAL]]="OK","ENTREGUE",IF(LANÇAMENTO[[#This Row],[PRAZO]]="","",LANÇAMENTO[[#This Row],[PREVISÃO ENTREGA OBRA]]-$E$1))</f>
        <v>ENTREGUE</v>
      </c>
      <c r="U791" s="3" t="s">
        <v>129</v>
      </c>
      <c r="V791" s="3"/>
    </row>
    <row r="792" spans="1:22" x14ac:dyDescent="0.25">
      <c r="A792" s="4">
        <v>45902</v>
      </c>
      <c r="B792" s="2" t="s">
        <v>2379</v>
      </c>
      <c r="C792" s="123" t="s">
        <v>1234</v>
      </c>
      <c r="D792" s="2" t="s">
        <v>104</v>
      </c>
      <c r="E792" s="2" t="s">
        <v>2817</v>
      </c>
      <c r="F792" s="3">
        <v>58</v>
      </c>
      <c r="G792" s="3" t="s">
        <v>65</v>
      </c>
      <c r="H792" s="5" t="s">
        <v>2819</v>
      </c>
      <c r="I792" s="136" t="s">
        <v>238</v>
      </c>
      <c r="J792" s="2" t="s">
        <v>2817</v>
      </c>
      <c r="K792" s="6">
        <v>10.4</v>
      </c>
      <c r="L792" s="6">
        <f>LANÇAMENTO[[#This Row],[VALOR UNITARIO]]*LANÇAMENTO[[#This Row],[QTDADE]]</f>
        <v>603.20000000000005</v>
      </c>
      <c r="M792" s="4">
        <v>45902</v>
      </c>
      <c r="N792" s="33" t="str">
        <f>TEXT(LANÇAMENTO[[#This Row],[DATA PEDIDO]],"MMM")&amp;"-"&amp;TEXT(M792,"AAAA")</f>
        <v>set-2025</v>
      </c>
      <c r="O792" s="5" t="s">
        <v>1836</v>
      </c>
      <c r="P792" s="5" t="s">
        <v>30</v>
      </c>
      <c r="Q792" s="3" t="s">
        <v>12</v>
      </c>
      <c r="R792" s="3">
        <v>0</v>
      </c>
      <c r="S792" s="4">
        <f>IF(LANÇAMENTO[[#This Row],[DATA PEDIDO]]="","",LANÇAMENTO[[#This Row],[DATA PEDIDO]]+LANÇAMENTO[[#This Row],[PRAZO]])</f>
        <v>45902</v>
      </c>
      <c r="T792" s="8" t="str">
        <f>IF(LANÇAMENTO[[#This Row],[OBRA COM MATERIAL]]="OK","ENTREGUE",IF(LANÇAMENTO[[#This Row],[PRAZO]]="","",LANÇAMENTO[[#This Row],[PREVISÃO ENTREGA OBRA]]-$E$1))</f>
        <v>ENTREGUE</v>
      </c>
      <c r="U792" s="3" t="s">
        <v>129</v>
      </c>
      <c r="V792" s="3"/>
    </row>
    <row r="793" spans="1:22" x14ac:dyDescent="0.25">
      <c r="A793" s="4">
        <v>45902</v>
      </c>
      <c r="B793" s="2" t="s">
        <v>2379</v>
      </c>
      <c r="C793" s="123" t="s">
        <v>1234</v>
      </c>
      <c r="D793" s="2" t="s">
        <v>104</v>
      </c>
      <c r="E793" s="2" t="s">
        <v>2818</v>
      </c>
      <c r="F793" s="3">
        <v>45</v>
      </c>
      <c r="G793" s="3" t="s">
        <v>65</v>
      </c>
      <c r="H793" s="5" t="s">
        <v>2819</v>
      </c>
      <c r="I793" s="136" t="s">
        <v>238</v>
      </c>
      <c r="J793" s="2" t="s">
        <v>2818</v>
      </c>
      <c r="K793" s="6">
        <v>12.29</v>
      </c>
      <c r="L793" s="6">
        <f>LANÇAMENTO[[#This Row],[VALOR UNITARIO]]*LANÇAMENTO[[#This Row],[QTDADE]]</f>
        <v>553.04999999999995</v>
      </c>
      <c r="M793" s="4">
        <v>45902</v>
      </c>
      <c r="N793" s="33" t="str">
        <f>TEXT(LANÇAMENTO[[#This Row],[DATA PEDIDO]],"MMM")&amp;"-"&amp;TEXT(M793,"AAAA")</f>
        <v>set-2025</v>
      </c>
      <c r="O793" s="5" t="s">
        <v>1836</v>
      </c>
      <c r="P793" s="5" t="s">
        <v>30</v>
      </c>
      <c r="Q793" s="3" t="s">
        <v>12</v>
      </c>
      <c r="R793" s="3">
        <v>0</v>
      </c>
      <c r="S793" s="4">
        <f>IF(LANÇAMENTO[[#This Row],[DATA PEDIDO]]="","",LANÇAMENTO[[#This Row],[DATA PEDIDO]]+LANÇAMENTO[[#This Row],[PRAZO]])</f>
        <v>45902</v>
      </c>
      <c r="T793" s="8" t="str">
        <f>IF(LANÇAMENTO[[#This Row],[OBRA COM MATERIAL]]="OK","ENTREGUE",IF(LANÇAMENTO[[#This Row],[PRAZO]]="","",LANÇAMENTO[[#This Row],[PREVISÃO ENTREGA OBRA]]-$E$1))</f>
        <v>ENTREGUE</v>
      </c>
      <c r="U793" s="3" t="s">
        <v>129</v>
      </c>
      <c r="V793" s="3"/>
    </row>
    <row r="794" spans="1:22" x14ac:dyDescent="0.25">
      <c r="A794" s="4">
        <v>45902</v>
      </c>
      <c r="B794" s="2" t="s">
        <v>2432</v>
      </c>
      <c r="C794" s="123" t="s">
        <v>1234</v>
      </c>
      <c r="D794" s="2" t="s">
        <v>104</v>
      </c>
      <c r="E794" s="2" t="s">
        <v>2815</v>
      </c>
      <c r="F794" s="3">
        <v>7</v>
      </c>
      <c r="G794" s="3" t="s">
        <v>65</v>
      </c>
      <c r="H794" s="5" t="s">
        <v>2820</v>
      </c>
      <c r="I794" s="136" t="s">
        <v>238</v>
      </c>
      <c r="J794" s="2" t="s">
        <v>2815</v>
      </c>
      <c r="K794" s="6">
        <v>8.84</v>
      </c>
      <c r="L794" s="6">
        <f>LANÇAMENTO[[#This Row],[VALOR UNITARIO]]*LANÇAMENTO[[#This Row],[QTDADE]]</f>
        <v>61.879999999999995</v>
      </c>
      <c r="M794" s="4">
        <v>45902</v>
      </c>
      <c r="N794" s="33" t="str">
        <f>TEXT(LANÇAMENTO[[#This Row],[DATA PEDIDO]],"MMM")&amp;"-"&amp;TEXT(M794,"AAAA")</f>
        <v>set-2025</v>
      </c>
      <c r="O794" s="5" t="s">
        <v>1836</v>
      </c>
      <c r="P794" s="5" t="s">
        <v>30</v>
      </c>
      <c r="Q794" s="3" t="s">
        <v>12</v>
      </c>
      <c r="R794" s="3">
        <v>0</v>
      </c>
      <c r="S794" s="4">
        <f>IF(LANÇAMENTO[[#This Row],[DATA PEDIDO]]="","",LANÇAMENTO[[#This Row],[DATA PEDIDO]]+LANÇAMENTO[[#This Row],[PRAZO]])</f>
        <v>45902</v>
      </c>
      <c r="T794" s="8" t="str">
        <f>IF(LANÇAMENTO[[#This Row],[OBRA COM MATERIAL]]="OK","ENTREGUE",IF(LANÇAMENTO[[#This Row],[PRAZO]]="","",LANÇAMENTO[[#This Row],[PREVISÃO ENTREGA OBRA]]-$E$1))</f>
        <v>ENTREGUE</v>
      </c>
      <c r="U794" s="3" t="s">
        <v>129</v>
      </c>
      <c r="V794" s="3"/>
    </row>
    <row r="795" spans="1:22" x14ac:dyDescent="0.25">
      <c r="A795" s="4">
        <v>45902</v>
      </c>
      <c r="B795" s="2" t="s">
        <v>2432</v>
      </c>
      <c r="C795" s="123" t="s">
        <v>1234</v>
      </c>
      <c r="D795" s="2" t="s">
        <v>104</v>
      </c>
      <c r="E795" s="2" t="s">
        <v>2816</v>
      </c>
      <c r="F795" s="3">
        <v>3</v>
      </c>
      <c r="G795" s="3" t="s">
        <v>65</v>
      </c>
      <c r="H795" s="5" t="s">
        <v>2820</v>
      </c>
      <c r="I795" s="136" t="s">
        <v>238</v>
      </c>
      <c r="J795" s="2" t="s">
        <v>2816</v>
      </c>
      <c r="K795" s="6">
        <v>6.48</v>
      </c>
      <c r="L795" s="6">
        <f>LANÇAMENTO[[#This Row],[VALOR UNITARIO]]*LANÇAMENTO[[#This Row],[QTDADE]]</f>
        <v>19.440000000000001</v>
      </c>
      <c r="M795" s="4">
        <v>45902</v>
      </c>
      <c r="N795" s="33" t="str">
        <f>TEXT(LANÇAMENTO[[#This Row],[DATA PEDIDO]],"MMM")&amp;"-"&amp;TEXT(M795,"AAAA")</f>
        <v>set-2025</v>
      </c>
      <c r="O795" s="5" t="s">
        <v>1836</v>
      </c>
      <c r="P795" s="5" t="s">
        <v>30</v>
      </c>
      <c r="Q795" s="3" t="s">
        <v>12</v>
      </c>
      <c r="R795" s="3">
        <v>0</v>
      </c>
      <c r="S795" s="4">
        <f>IF(LANÇAMENTO[[#This Row],[DATA PEDIDO]]="","",LANÇAMENTO[[#This Row],[DATA PEDIDO]]+LANÇAMENTO[[#This Row],[PRAZO]])</f>
        <v>45902</v>
      </c>
      <c r="T795" s="8" t="str">
        <f>IF(LANÇAMENTO[[#This Row],[OBRA COM MATERIAL]]="OK","ENTREGUE",IF(LANÇAMENTO[[#This Row],[PRAZO]]="","",LANÇAMENTO[[#This Row],[PREVISÃO ENTREGA OBRA]]-$E$1))</f>
        <v>ENTREGUE</v>
      </c>
      <c r="U795" s="3" t="s">
        <v>129</v>
      </c>
      <c r="V795" s="3"/>
    </row>
    <row r="796" spans="1:22" x14ac:dyDescent="0.25">
      <c r="A796" s="4">
        <v>45902</v>
      </c>
      <c r="B796" s="2" t="s">
        <v>2432</v>
      </c>
      <c r="C796" s="123" t="s">
        <v>1234</v>
      </c>
      <c r="D796" s="2" t="s">
        <v>104</v>
      </c>
      <c r="E796" s="2" t="s">
        <v>2817</v>
      </c>
      <c r="F796" s="3">
        <v>58</v>
      </c>
      <c r="G796" s="3" t="s">
        <v>65</v>
      </c>
      <c r="H796" s="5" t="s">
        <v>2820</v>
      </c>
      <c r="I796" s="136" t="s">
        <v>238</v>
      </c>
      <c r="J796" s="2" t="s">
        <v>2817</v>
      </c>
      <c r="K796" s="6">
        <v>10.4</v>
      </c>
      <c r="L796" s="6">
        <f>LANÇAMENTO[[#This Row],[VALOR UNITARIO]]*LANÇAMENTO[[#This Row],[QTDADE]]</f>
        <v>603.20000000000005</v>
      </c>
      <c r="M796" s="4">
        <v>45902</v>
      </c>
      <c r="N796" s="33" t="str">
        <f>TEXT(LANÇAMENTO[[#This Row],[DATA PEDIDO]],"MMM")&amp;"-"&amp;TEXT(M796,"AAAA")</f>
        <v>set-2025</v>
      </c>
      <c r="O796" s="5" t="s">
        <v>1836</v>
      </c>
      <c r="P796" s="5" t="s">
        <v>30</v>
      </c>
      <c r="Q796" s="3" t="s">
        <v>12</v>
      </c>
      <c r="R796" s="3">
        <v>0</v>
      </c>
      <c r="S796" s="4">
        <f>IF(LANÇAMENTO[[#This Row],[DATA PEDIDO]]="","",LANÇAMENTO[[#This Row],[DATA PEDIDO]]+LANÇAMENTO[[#This Row],[PRAZO]])</f>
        <v>45902</v>
      </c>
      <c r="T796" s="8" t="str">
        <f>IF(LANÇAMENTO[[#This Row],[OBRA COM MATERIAL]]="OK","ENTREGUE",IF(LANÇAMENTO[[#This Row],[PRAZO]]="","",LANÇAMENTO[[#This Row],[PREVISÃO ENTREGA OBRA]]-$E$1))</f>
        <v>ENTREGUE</v>
      </c>
      <c r="U796" s="3" t="s">
        <v>129</v>
      </c>
      <c r="V796" s="3"/>
    </row>
    <row r="797" spans="1:22" x14ac:dyDescent="0.25">
      <c r="A797" s="4">
        <v>45902</v>
      </c>
      <c r="B797" s="2" t="s">
        <v>2432</v>
      </c>
      <c r="C797" s="123" t="s">
        <v>1234</v>
      </c>
      <c r="D797" s="2" t="s">
        <v>104</v>
      </c>
      <c r="E797" s="2" t="s">
        <v>2818</v>
      </c>
      <c r="F797" s="3">
        <v>45</v>
      </c>
      <c r="G797" s="3" t="s">
        <v>65</v>
      </c>
      <c r="H797" s="5" t="s">
        <v>2820</v>
      </c>
      <c r="I797" s="136" t="s">
        <v>238</v>
      </c>
      <c r="J797" s="2" t="s">
        <v>2818</v>
      </c>
      <c r="K797" s="6">
        <v>12.29</v>
      </c>
      <c r="L797" s="6">
        <f>LANÇAMENTO[[#This Row],[VALOR UNITARIO]]*LANÇAMENTO[[#This Row],[QTDADE]]</f>
        <v>553.04999999999995</v>
      </c>
      <c r="M797" s="4">
        <v>45902</v>
      </c>
      <c r="N797" s="33" t="str">
        <f>TEXT(LANÇAMENTO[[#This Row],[DATA PEDIDO]],"MMM")&amp;"-"&amp;TEXT(M797,"AAAA")</f>
        <v>set-2025</v>
      </c>
      <c r="O797" s="5" t="s">
        <v>1836</v>
      </c>
      <c r="P797" s="5" t="s">
        <v>30</v>
      </c>
      <c r="Q797" s="3" t="s">
        <v>12</v>
      </c>
      <c r="R797" s="3">
        <v>0</v>
      </c>
      <c r="S797" s="4">
        <f>IF(LANÇAMENTO[[#This Row],[DATA PEDIDO]]="","",LANÇAMENTO[[#This Row],[DATA PEDIDO]]+LANÇAMENTO[[#This Row],[PRAZO]])</f>
        <v>45902</v>
      </c>
      <c r="T797" s="8" t="str">
        <f>IF(LANÇAMENTO[[#This Row],[OBRA COM MATERIAL]]="OK","ENTREGUE",IF(LANÇAMENTO[[#This Row],[PRAZO]]="","",LANÇAMENTO[[#This Row],[PREVISÃO ENTREGA OBRA]]-$E$1))</f>
        <v>ENTREGUE</v>
      </c>
      <c r="U797" s="3" t="s">
        <v>129</v>
      </c>
      <c r="V797" s="3"/>
    </row>
    <row r="798" spans="1:22" x14ac:dyDescent="0.25">
      <c r="A798" s="4">
        <v>45902</v>
      </c>
      <c r="B798" s="2" t="s">
        <v>2825</v>
      </c>
      <c r="C798" s="123" t="s">
        <v>551</v>
      </c>
      <c r="D798" s="2" t="s">
        <v>104</v>
      </c>
      <c r="E798" s="2" t="s">
        <v>2881</v>
      </c>
      <c r="F798" s="3">
        <v>18</v>
      </c>
      <c r="G798" s="3" t="s">
        <v>111</v>
      </c>
      <c r="H798" s="5" t="s">
        <v>2830</v>
      </c>
      <c r="I798" s="136" t="s">
        <v>193</v>
      </c>
      <c r="J798" s="2" t="s">
        <v>2821</v>
      </c>
      <c r="K798" s="6">
        <v>216.24</v>
      </c>
      <c r="L798" s="6">
        <f>LANÇAMENTO[[#This Row],[VALOR UNITARIO]]*LANÇAMENTO[[#This Row],[QTDADE]]</f>
        <v>3892.32</v>
      </c>
      <c r="M798" s="4">
        <v>45902</v>
      </c>
      <c r="N798" s="33" t="str">
        <f>TEXT(LANÇAMENTO[[#This Row],[DATA PEDIDO]],"MMM")&amp;"-"&amp;TEXT(M798,"AAAA")</f>
        <v>set-2025</v>
      </c>
      <c r="O798" s="5" t="s">
        <v>1715</v>
      </c>
      <c r="P798" s="5" t="s">
        <v>30</v>
      </c>
      <c r="Q798" s="3" t="s">
        <v>12</v>
      </c>
      <c r="R798" s="3">
        <v>3</v>
      </c>
      <c r="S798" s="4">
        <f>IF(LANÇAMENTO[[#This Row],[DATA PEDIDO]]="","",LANÇAMENTO[[#This Row],[DATA PEDIDO]]+LANÇAMENTO[[#This Row],[PRAZO]])</f>
        <v>45905</v>
      </c>
      <c r="T798" s="8" t="str">
        <f>IF(LANÇAMENTO[[#This Row],[OBRA COM MATERIAL]]="OK","ENTREGUE",IF(LANÇAMENTO[[#This Row],[PRAZO]]="","",LANÇAMENTO[[#This Row],[PREVISÃO ENTREGA OBRA]]-$E$1))</f>
        <v>ENTREGUE</v>
      </c>
      <c r="U798" s="3" t="s">
        <v>129</v>
      </c>
      <c r="V798" s="3"/>
    </row>
    <row r="799" spans="1:22" x14ac:dyDescent="0.25">
      <c r="A799" s="4">
        <v>45902</v>
      </c>
      <c r="B799" s="2" t="s">
        <v>2825</v>
      </c>
      <c r="C799" s="123" t="s">
        <v>551</v>
      </c>
      <c r="D799" s="2" t="s">
        <v>104</v>
      </c>
      <c r="E799" s="2" t="s">
        <v>2822</v>
      </c>
      <c r="F799" s="3">
        <v>2</v>
      </c>
      <c r="G799" s="3" t="s">
        <v>65</v>
      </c>
      <c r="H799" s="5" t="s">
        <v>2830</v>
      </c>
      <c r="I799" s="136" t="s">
        <v>193</v>
      </c>
      <c r="J799" s="2" t="s">
        <v>2822</v>
      </c>
      <c r="K799" s="6">
        <v>36.200000000000003</v>
      </c>
      <c r="L799" s="6">
        <f>LANÇAMENTO[[#This Row],[VALOR UNITARIO]]*LANÇAMENTO[[#This Row],[QTDADE]]</f>
        <v>72.400000000000006</v>
      </c>
      <c r="M799" s="4">
        <v>45902</v>
      </c>
      <c r="N799" s="33" t="str">
        <f>TEXT(LANÇAMENTO[[#This Row],[DATA PEDIDO]],"MMM")&amp;"-"&amp;TEXT(M799,"AAAA")</f>
        <v>set-2025</v>
      </c>
      <c r="O799" s="5" t="s">
        <v>1715</v>
      </c>
      <c r="P799" s="5" t="s">
        <v>30</v>
      </c>
      <c r="Q799" s="3" t="s">
        <v>12</v>
      </c>
      <c r="R799" s="3">
        <v>3</v>
      </c>
      <c r="S799" s="4">
        <f>IF(LANÇAMENTO[[#This Row],[DATA PEDIDO]]="","",LANÇAMENTO[[#This Row],[DATA PEDIDO]]+LANÇAMENTO[[#This Row],[PRAZO]])</f>
        <v>45905</v>
      </c>
      <c r="T799" s="8" t="str">
        <f>IF(LANÇAMENTO[[#This Row],[OBRA COM MATERIAL]]="OK","ENTREGUE",IF(LANÇAMENTO[[#This Row],[PRAZO]]="","",LANÇAMENTO[[#This Row],[PREVISÃO ENTREGA OBRA]]-$E$1))</f>
        <v>ENTREGUE</v>
      </c>
      <c r="U799" s="3" t="s">
        <v>129</v>
      </c>
      <c r="V799" s="3"/>
    </row>
    <row r="800" spans="1:22" x14ac:dyDescent="0.25">
      <c r="A800" s="4">
        <v>45902</v>
      </c>
      <c r="B800" s="2" t="s">
        <v>2825</v>
      </c>
      <c r="C800" s="123" t="s">
        <v>551</v>
      </c>
      <c r="D800" s="2" t="s">
        <v>104</v>
      </c>
      <c r="E800" s="2" t="s">
        <v>2823</v>
      </c>
      <c r="F800" s="3">
        <v>30</v>
      </c>
      <c r="G800" s="3" t="s">
        <v>65</v>
      </c>
      <c r="H800" s="5" t="s">
        <v>2830</v>
      </c>
      <c r="I800" s="136" t="s">
        <v>193</v>
      </c>
      <c r="J800" s="2" t="s">
        <v>2823</v>
      </c>
      <c r="K800" s="6">
        <v>0.12</v>
      </c>
      <c r="L800" s="6">
        <f>LANÇAMENTO[[#This Row],[VALOR UNITARIO]]*LANÇAMENTO[[#This Row],[QTDADE]]</f>
        <v>3.5999999999999996</v>
      </c>
      <c r="M800" s="4">
        <v>45902</v>
      </c>
      <c r="N800" s="33" t="str">
        <f>TEXT(LANÇAMENTO[[#This Row],[DATA PEDIDO]],"MMM")&amp;"-"&amp;TEXT(M800,"AAAA")</f>
        <v>set-2025</v>
      </c>
      <c r="O800" s="5" t="s">
        <v>1715</v>
      </c>
      <c r="P800" s="5" t="s">
        <v>30</v>
      </c>
      <c r="Q800" s="3" t="s">
        <v>12</v>
      </c>
      <c r="R800" s="3">
        <v>3</v>
      </c>
      <c r="S800" s="4">
        <f>IF(LANÇAMENTO[[#This Row],[DATA PEDIDO]]="","",LANÇAMENTO[[#This Row],[DATA PEDIDO]]+LANÇAMENTO[[#This Row],[PRAZO]])</f>
        <v>45905</v>
      </c>
      <c r="T800" s="8" t="str">
        <f>IF(LANÇAMENTO[[#This Row],[OBRA COM MATERIAL]]="OK","ENTREGUE",IF(LANÇAMENTO[[#This Row],[PRAZO]]="","",LANÇAMENTO[[#This Row],[PREVISÃO ENTREGA OBRA]]-$E$1))</f>
        <v>ENTREGUE</v>
      </c>
      <c r="U800" s="3" t="s">
        <v>129</v>
      </c>
      <c r="V800" s="3"/>
    </row>
    <row r="801" spans="1:22" x14ac:dyDescent="0.25">
      <c r="A801" s="4">
        <v>45902</v>
      </c>
      <c r="B801" s="2" t="s">
        <v>2825</v>
      </c>
      <c r="C801" s="123" t="s">
        <v>551</v>
      </c>
      <c r="D801" s="2" t="s">
        <v>104</v>
      </c>
      <c r="E801" s="2" t="s">
        <v>2824</v>
      </c>
      <c r="F801" s="3">
        <v>30</v>
      </c>
      <c r="G801" s="3" t="s">
        <v>65</v>
      </c>
      <c r="H801" s="5" t="s">
        <v>2830</v>
      </c>
      <c r="I801" s="136" t="s">
        <v>193</v>
      </c>
      <c r="J801" s="2" t="s">
        <v>2824</v>
      </c>
      <c r="K801" s="6">
        <v>0.65</v>
      </c>
      <c r="L801" s="6">
        <f>LANÇAMENTO[[#This Row],[VALOR UNITARIO]]*LANÇAMENTO[[#This Row],[QTDADE]]</f>
        <v>19.5</v>
      </c>
      <c r="M801" s="4">
        <v>45902</v>
      </c>
      <c r="N801" s="33" t="str">
        <f>TEXT(LANÇAMENTO[[#This Row],[DATA PEDIDO]],"MMM")&amp;"-"&amp;TEXT(M801,"AAAA")</f>
        <v>set-2025</v>
      </c>
      <c r="O801" s="5" t="s">
        <v>1715</v>
      </c>
      <c r="P801" s="5" t="s">
        <v>30</v>
      </c>
      <c r="Q801" s="3" t="s">
        <v>12</v>
      </c>
      <c r="R801" s="3">
        <v>3</v>
      </c>
      <c r="S801" s="4">
        <f>IF(LANÇAMENTO[[#This Row],[DATA PEDIDO]]="","",LANÇAMENTO[[#This Row],[DATA PEDIDO]]+LANÇAMENTO[[#This Row],[PRAZO]])</f>
        <v>45905</v>
      </c>
      <c r="T801" s="8" t="str">
        <f>IF(LANÇAMENTO[[#This Row],[OBRA COM MATERIAL]]="OK","ENTREGUE",IF(LANÇAMENTO[[#This Row],[PRAZO]]="","",LANÇAMENTO[[#This Row],[PREVISÃO ENTREGA OBRA]]-$E$1))</f>
        <v>ENTREGUE</v>
      </c>
      <c r="U801" s="3" t="s">
        <v>129</v>
      </c>
      <c r="V801" s="3"/>
    </row>
    <row r="802" spans="1:22" x14ac:dyDescent="0.25">
      <c r="A802" s="4">
        <v>45903</v>
      </c>
      <c r="B802" s="2" t="s">
        <v>1707</v>
      </c>
      <c r="C802" s="123" t="s">
        <v>551</v>
      </c>
      <c r="D802" s="2" t="s">
        <v>104</v>
      </c>
      <c r="E802" s="2" t="s">
        <v>1986</v>
      </c>
      <c r="F802" s="3">
        <v>12</v>
      </c>
      <c r="G802" s="3" t="s">
        <v>111</v>
      </c>
      <c r="H802" s="5" t="s">
        <v>2833</v>
      </c>
      <c r="I802" s="136" t="s">
        <v>198</v>
      </c>
      <c r="J802" s="2" t="s">
        <v>1986</v>
      </c>
      <c r="K802" s="6">
        <v>43.35</v>
      </c>
      <c r="L802" s="6">
        <f>LANÇAMENTO[[#This Row],[VALOR UNITARIO]]*LANÇAMENTO[[#This Row],[QTDADE]]</f>
        <v>520.20000000000005</v>
      </c>
      <c r="M802" s="4">
        <v>45903</v>
      </c>
      <c r="N802" s="33" t="str">
        <f>TEXT(LANÇAMENTO[[#This Row],[DATA PEDIDO]],"MMM")&amp;"-"&amp;TEXT(M802,"AAAA")</f>
        <v>set-2025</v>
      </c>
      <c r="O802" s="5" t="s">
        <v>1836</v>
      </c>
      <c r="P802" s="5" t="s">
        <v>30</v>
      </c>
      <c r="Q802" s="3" t="s">
        <v>12</v>
      </c>
      <c r="R802" s="3">
        <v>3</v>
      </c>
      <c r="S802" s="4">
        <f>IF(LANÇAMENTO[[#This Row],[DATA PEDIDO]]="","",LANÇAMENTO[[#This Row],[DATA PEDIDO]]+LANÇAMENTO[[#This Row],[PRAZO]])</f>
        <v>45906</v>
      </c>
      <c r="T802" s="8" t="str">
        <f>IF(LANÇAMENTO[[#This Row],[OBRA COM MATERIAL]]="OK","ENTREGUE",IF(LANÇAMENTO[[#This Row],[PRAZO]]="","",LANÇAMENTO[[#This Row],[PREVISÃO ENTREGA OBRA]]-$E$1))</f>
        <v>ENTREGUE</v>
      </c>
      <c r="U802" s="3" t="s">
        <v>129</v>
      </c>
      <c r="V802" s="3"/>
    </row>
    <row r="803" spans="1:22" x14ac:dyDescent="0.25">
      <c r="A803" s="4">
        <v>45903</v>
      </c>
      <c r="B803" s="2" t="s">
        <v>1707</v>
      </c>
      <c r="C803" s="123" t="s">
        <v>551</v>
      </c>
      <c r="D803" s="2" t="s">
        <v>104</v>
      </c>
      <c r="E803" s="2" t="s">
        <v>2831</v>
      </c>
      <c r="F803" s="3">
        <v>27</v>
      </c>
      <c r="G803" s="3" t="s">
        <v>111</v>
      </c>
      <c r="H803" s="5" t="s">
        <v>2833</v>
      </c>
      <c r="I803" s="136" t="s">
        <v>198</v>
      </c>
      <c r="J803" s="2" t="s">
        <v>2831</v>
      </c>
      <c r="K803" s="6">
        <v>63.59</v>
      </c>
      <c r="L803" s="6">
        <f>LANÇAMENTO[[#This Row],[VALOR UNITARIO]]*LANÇAMENTO[[#This Row],[QTDADE]]</f>
        <v>1716.93</v>
      </c>
      <c r="M803" s="4">
        <v>45903</v>
      </c>
      <c r="N803" s="33" t="str">
        <f>TEXT(LANÇAMENTO[[#This Row],[DATA PEDIDO]],"MMM")&amp;"-"&amp;TEXT(M803,"AAAA")</f>
        <v>set-2025</v>
      </c>
      <c r="O803" s="5" t="s">
        <v>1836</v>
      </c>
      <c r="P803" s="5" t="s">
        <v>30</v>
      </c>
      <c r="Q803" s="3" t="s">
        <v>12</v>
      </c>
      <c r="R803" s="3">
        <v>3</v>
      </c>
      <c r="S803" s="4">
        <f>IF(LANÇAMENTO[[#This Row],[DATA PEDIDO]]="","",LANÇAMENTO[[#This Row],[DATA PEDIDO]]+LANÇAMENTO[[#This Row],[PRAZO]])</f>
        <v>45906</v>
      </c>
      <c r="T803" s="8" t="str">
        <f>IF(LANÇAMENTO[[#This Row],[OBRA COM MATERIAL]]="OK","ENTREGUE",IF(LANÇAMENTO[[#This Row],[PRAZO]]="","",LANÇAMENTO[[#This Row],[PREVISÃO ENTREGA OBRA]]-$E$1))</f>
        <v>ENTREGUE</v>
      </c>
      <c r="U803" s="3" t="s">
        <v>129</v>
      </c>
      <c r="V803" s="3"/>
    </row>
    <row r="804" spans="1:22" x14ac:dyDescent="0.25">
      <c r="A804" s="4">
        <v>45903</v>
      </c>
      <c r="B804" s="2" t="s">
        <v>1707</v>
      </c>
      <c r="C804" s="123" t="s">
        <v>551</v>
      </c>
      <c r="D804" s="2" t="s">
        <v>104</v>
      </c>
      <c r="E804" s="2" t="s">
        <v>2832</v>
      </c>
      <c r="F804" s="3">
        <v>4</v>
      </c>
      <c r="G804" s="3" t="s">
        <v>111</v>
      </c>
      <c r="H804" s="5" t="s">
        <v>2833</v>
      </c>
      <c r="I804" s="136" t="s">
        <v>198</v>
      </c>
      <c r="J804" s="2" t="s">
        <v>2832</v>
      </c>
      <c r="K804" s="6">
        <v>19.059999999999999</v>
      </c>
      <c r="L804" s="6">
        <f>LANÇAMENTO[[#This Row],[VALOR UNITARIO]]*LANÇAMENTO[[#This Row],[QTDADE]]</f>
        <v>76.239999999999995</v>
      </c>
      <c r="M804" s="4">
        <v>45903</v>
      </c>
      <c r="N804" s="33" t="str">
        <f>TEXT(LANÇAMENTO[[#This Row],[DATA PEDIDO]],"MMM")&amp;"-"&amp;TEXT(M804,"AAAA")</f>
        <v>set-2025</v>
      </c>
      <c r="O804" s="5" t="s">
        <v>1836</v>
      </c>
      <c r="P804" s="5" t="s">
        <v>30</v>
      </c>
      <c r="Q804" s="3" t="s">
        <v>12</v>
      </c>
      <c r="R804" s="3">
        <v>3</v>
      </c>
      <c r="S804" s="4">
        <f>IF(LANÇAMENTO[[#This Row],[DATA PEDIDO]]="","",LANÇAMENTO[[#This Row],[DATA PEDIDO]]+LANÇAMENTO[[#This Row],[PRAZO]])</f>
        <v>45906</v>
      </c>
      <c r="T804" s="8" t="str">
        <f>IF(LANÇAMENTO[[#This Row],[OBRA COM MATERIAL]]="OK","ENTREGUE",IF(LANÇAMENTO[[#This Row],[PRAZO]]="","",LANÇAMENTO[[#This Row],[PREVISÃO ENTREGA OBRA]]-$E$1))</f>
        <v>ENTREGUE</v>
      </c>
      <c r="U804" s="3" t="s">
        <v>129</v>
      </c>
      <c r="V804" s="3"/>
    </row>
    <row r="805" spans="1:22" x14ac:dyDescent="0.25">
      <c r="A805" s="4">
        <v>45903</v>
      </c>
      <c r="B805" s="2" t="s">
        <v>1802</v>
      </c>
      <c r="C805" s="123" t="s">
        <v>1234</v>
      </c>
      <c r="D805" s="2" t="s">
        <v>104</v>
      </c>
      <c r="E805" s="2" t="s">
        <v>1690</v>
      </c>
      <c r="F805" s="3">
        <v>1</v>
      </c>
      <c r="G805" s="3" t="s">
        <v>65</v>
      </c>
      <c r="H805" s="5" t="s">
        <v>2834</v>
      </c>
      <c r="I805" s="136" t="s">
        <v>1033</v>
      </c>
      <c r="J805" s="2" t="s">
        <v>1690</v>
      </c>
      <c r="K805" s="6">
        <v>440</v>
      </c>
      <c r="L805" s="6">
        <f>LANÇAMENTO[[#This Row],[VALOR UNITARIO]]*LANÇAMENTO[[#This Row],[QTDADE]]</f>
        <v>440</v>
      </c>
      <c r="M805" s="4">
        <v>45903</v>
      </c>
      <c r="N805" s="33" t="str">
        <f>TEXT(LANÇAMENTO[[#This Row],[DATA PEDIDO]],"MMM")&amp;"-"&amp;TEXT(M805,"AAAA")</f>
        <v>set-2025</v>
      </c>
      <c r="O805" s="5" t="s">
        <v>1692</v>
      </c>
      <c r="P805" s="5" t="s">
        <v>30</v>
      </c>
      <c r="Q805" s="3" t="s">
        <v>12</v>
      </c>
      <c r="R805" s="3">
        <v>0</v>
      </c>
      <c r="S805" s="4">
        <f>IF(LANÇAMENTO[[#This Row],[DATA PEDIDO]]="","",LANÇAMENTO[[#This Row],[DATA PEDIDO]]+LANÇAMENTO[[#This Row],[PRAZO]])</f>
        <v>45903</v>
      </c>
      <c r="T805" s="8" t="str">
        <f>IF(LANÇAMENTO[[#This Row],[OBRA COM MATERIAL]]="OK","ENTREGUE",IF(LANÇAMENTO[[#This Row],[PRAZO]]="","",LANÇAMENTO[[#This Row],[PREVISÃO ENTREGA OBRA]]-$E$1))</f>
        <v>ENTREGUE</v>
      </c>
      <c r="U805" s="3" t="s">
        <v>129</v>
      </c>
      <c r="V805" s="3"/>
    </row>
    <row r="806" spans="1:22" x14ac:dyDescent="0.25">
      <c r="A806" s="4">
        <v>45903</v>
      </c>
      <c r="B806" s="2" t="s">
        <v>2432</v>
      </c>
      <c r="C806" s="123" t="s">
        <v>1234</v>
      </c>
      <c r="D806" s="2" t="s">
        <v>11</v>
      </c>
      <c r="E806" s="2" t="s">
        <v>2330</v>
      </c>
      <c r="F806" s="3">
        <v>3</v>
      </c>
      <c r="G806" s="3" t="s">
        <v>65</v>
      </c>
      <c r="H806" s="5" t="s">
        <v>2839</v>
      </c>
      <c r="I806" s="136" t="s">
        <v>147</v>
      </c>
      <c r="J806" s="2" t="s">
        <v>2330</v>
      </c>
      <c r="K806" s="6">
        <v>8.99</v>
      </c>
      <c r="L806" s="6">
        <f>LANÇAMENTO[[#This Row],[VALOR UNITARIO]]*LANÇAMENTO[[#This Row],[QTDADE]]</f>
        <v>26.97</v>
      </c>
      <c r="M806" s="4">
        <v>45903</v>
      </c>
      <c r="N806" s="33" t="str">
        <f>TEXT(LANÇAMENTO[[#This Row],[DATA PEDIDO]],"MMM")&amp;"-"&amp;TEXT(M806,"AAAA")</f>
        <v>set-2025</v>
      </c>
      <c r="O806" s="5" t="s">
        <v>2068</v>
      </c>
      <c r="P806" s="5" t="s">
        <v>30</v>
      </c>
      <c r="Q806" s="3" t="s">
        <v>12</v>
      </c>
      <c r="R806" s="3">
        <v>0</v>
      </c>
      <c r="S806" s="4">
        <f>IF(LANÇAMENTO[[#This Row],[DATA PEDIDO]]="","",LANÇAMENTO[[#This Row],[DATA PEDIDO]]+LANÇAMENTO[[#This Row],[PRAZO]])</f>
        <v>45903</v>
      </c>
      <c r="T806" s="8" t="str">
        <f>IF(LANÇAMENTO[[#This Row],[OBRA COM MATERIAL]]="OK","ENTREGUE",IF(LANÇAMENTO[[#This Row],[PRAZO]]="","",LANÇAMENTO[[#This Row],[PREVISÃO ENTREGA OBRA]]-$E$1))</f>
        <v>ENTREGUE</v>
      </c>
      <c r="U806" s="3" t="s">
        <v>129</v>
      </c>
      <c r="V806" s="3"/>
    </row>
    <row r="807" spans="1:22" x14ac:dyDescent="0.25">
      <c r="A807" s="4">
        <v>45903</v>
      </c>
      <c r="B807" s="2" t="s">
        <v>2432</v>
      </c>
      <c r="C807" s="123" t="s">
        <v>1234</v>
      </c>
      <c r="D807" s="2" t="s">
        <v>11</v>
      </c>
      <c r="E807" s="2" t="s">
        <v>2331</v>
      </c>
      <c r="F807" s="3">
        <v>3</v>
      </c>
      <c r="G807" s="3" t="s">
        <v>65</v>
      </c>
      <c r="H807" s="5" t="s">
        <v>2839</v>
      </c>
      <c r="I807" s="136" t="s">
        <v>147</v>
      </c>
      <c r="J807" s="2" t="s">
        <v>2331</v>
      </c>
      <c r="K807" s="6">
        <v>4.99</v>
      </c>
      <c r="L807" s="6">
        <f>LANÇAMENTO[[#This Row],[VALOR UNITARIO]]*LANÇAMENTO[[#This Row],[QTDADE]]</f>
        <v>14.97</v>
      </c>
      <c r="M807" s="4">
        <v>45903</v>
      </c>
      <c r="N807" s="33" t="str">
        <f>TEXT(LANÇAMENTO[[#This Row],[DATA PEDIDO]],"MMM")&amp;"-"&amp;TEXT(M807,"AAAA")</f>
        <v>set-2025</v>
      </c>
      <c r="O807" s="5" t="s">
        <v>2068</v>
      </c>
      <c r="P807" s="5" t="s">
        <v>30</v>
      </c>
      <c r="Q807" s="3" t="s">
        <v>12</v>
      </c>
      <c r="R807" s="3">
        <v>0</v>
      </c>
      <c r="S807" s="4">
        <f>IF(LANÇAMENTO[[#This Row],[DATA PEDIDO]]="","",LANÇAMENTO[[#This Row],[DATA PEDIDO]]+LANÇAMENTO[[#This Row],[PRAZO]])</f>
        <v>45903</v>
      </c>
      <c r="T807" s="8" t="str">
        <f>IF(LANÇAMENTO[[#This Row],[OBRA COM MATERIAL]]="OK","ENTREGUE",IF(LANÇAMENTO[[#This Row],[PRAZO]]="","",LANÇAMENTO[[#This Row],[PREVISÃO ENTREGA OBRA]]-$E$1))</f>
        <v>ENTREGUE</v>
      </c>
      <c r="U807" s="3" t="s">
        <v>129</v>
      </c>
      <c r="V807" s="3"/>
    </row>
    <row r="808" spans="1:22" x14ac:dyDescent="0.25">
      <c r="A808" s="4">
        <v>45903</v>
      </c>
      <c r="B808" s="2" t="s">
        <v>2432</v>
      </c>
      <c r="C808" s="123" t="s">
        <v>1234</v>
      </c>
      <c r="D808" s="2" t="s">
        <v>11</v>
      </c>
      <c r="E808" s="2" t="s">
        <v>2835</v>
      </c>
      <c r="F808" s="3">
        <v>1</v>
      </c>
      <c r="G808" s="3" t="s">
        <v>110</v>
      </c>
      <c r="H808" s="5" t="s">
        <v>2839</v>
      </c>
      <c r="I808" s="136" t="s">
        <v>147</v>
      </c>
      <c r="J808" s="2" t="s">
        <v>2835</v>
      </c>
      <c r="K808" s="6">
        <v>89.9</v>
      </c>
      <c r="L808" s="6">
        <f>LANÇAMENTO[[#This Row],[VALOR UNITARIO]]*LANÇAMENTO[[#This Row],[QTDADE]]</f>
        <v>89.9</v>
      </c>
      <c r="M808" s="4">
        <v>45903</v>
      </c>
      <c r="N808" s="33" t="str">
        <f>TEXT(LANÇAMENTO[[#This Row],[DATA PEDIDO]],"MMM")&amp;"-"&amp;TEXT(M808,"AAAA")</f>
        <v>set-2025</v>
      </c>
      <c r="O808" s="5" t="s">
        <v>2068</v>
      </c>
      <c r="P808" s="5" t="s">
        <v>30</v>
      </c>
      <c r="Q808" s="3" t="s">
        <v>12</v>
      </c>
      <c r="R808" s="3">
        <v>0</v>
      </c>
      <c r="S808" s="4">
        <f>IF(LANÇAMENTO[[#This Row],[DATA PEDIDO]]="","",LANÇAMENTO[[#This Row],[DATA PEDIDO]]+LANÇAMENTO[[#This Row],[PRAZO]])</f>
        <v>45903</v>
      </c>
      <c r="T808" s="8" t="str">
        <f>IF(LANÇAMENTO[[#This Row],[OBRA COM MATERIAL]]="OK","ENTREGUE",IF(LANÇAMENTO[[#This Row],[PRAZO]]="","",LANÇAMENTO[[#This Row],[PREVISÃO ENTREGA OBRA]]-$E$1))</f>
        <v>ENTREGUE</v>
      </c>
      <c r="U808" s="3" t="s">
        <v>129</v>
      </c>
      <c r="V808" s="3"/>
    </row>
    <row r="809" spans="1:22" x14ac:dyDescent="0.25">
      <c r="A809" s="4">
        <v>45903</v>
      </c>
      <c r="B809" s="2" t="s">
        <v>2432</v>
      </c>
      <c r="C809" s="123" t="s">
        <v>1234</v>
      </c>
      <c r="D809" s="2" t="s">
        <v>11</v>
      </c>
      <c r="E809" s="2" t="s">
        <v>2836</v>
      </c>
      <c r="F809" s="3">
        <v>8</v>
      </c>
      <c r="G809" s="3" t="s">
        <v>110</v>
      </c>
      <c r="H809" s="5" t="s">
        <v>2839</v>
      </c>
      <c r="I809" s="136" t="s">
        <v>147</v>
      </c>
      <c r="J809" s="2" t="s">
        <v>2836</v>
      </c>
      <c r="K809" s="6">
        <v>89.9</v>
      </c>
      <c r="L809" s="6">
        <f>LANÇAMENTO[[#This Row],[VALOR UNITARIO]]*LANÇAMENTO[[#This Row],[QTDADE]]</f>
        <v>719.2</v>
      </c>
      <c r="M809" s="4">
        <v>45903</v>
      </c>
      <c r="N809" s="33" t="str">
        <f>TEXT(LANÇAMENTO[[#This Row],[DATA PEDIDO]],"MMM")&amp;"-"&amp;TEXT(M809,"AAAA")</f>
        <v>set-2025</v>
      </c>
      <c r="O809" s="5" t="s">
        <v>2068</v>
      </c>
      <c r="P809" s="5" t="s">
        <v>30</v>
      </c>
      <c r="Q809" s="3" t="s">
        <v>12</v>
      </c>
      <c r="R809" s="3">
        <v>0</v>
      </c>
      <c r="S809" s="4">
        <f>IF(LANÇAMENTO[[#This Row],[DATA PEDIDO]]="","",LANÇAMENTO[[#This Row],[DATA PEDIDO]]+LANÇAMENTO[[#This Row],[PRAZO]])</f>
        <v>45903</v>
      </c>
      <c r="T809" s="8" t="str">
        <f>IF(LANÇAMENTO[[#This Row],[OBRA COM MATERIAL]]="OK","ENTREGUE",IF(LANÇAMENTO[[#This Row],[PRAZO]]="","",LANÇAMENTO[[#This Row],[PREVISÃO ENTREGA OBRA]]-$E$1))</f>
        <v>ENTREGUE</v>
      </c>
      <c r="U809" s="3" t="s">
        <v>129</v>
      </c>
      <c r="V809" s="3"/>
    </row>
    <row r="810" spans="1:22" x14ac:dyDescent="0.25">
      <c r="A810" s="4">
        <v>45903</v>
      </c>
      <c r="B810" s="2" t="s">
        <v>2432</v>
      </c>
      <c r="C810" s="123" t="s">
        <v>1234</v>
      </c>
      <c r="D810" s="2" t="s">
        <v>11</v>
      </c>
      <c r="E810" s="2" t="s">
        <v>2183</v>
      </c>
      <c r="F810" s="3">
        <v>2</v>
      </c>
      <c r="G810" s="3" t="s">
        <v>24</v>
      </c>
      <c r="H810" s="5" t="s">
        <v>2839</v>
      </c>
      <c r="I810" s="136" t="s">
        <v>147</v>
      </c>
      <c r="J810" s="2" t="s">
        <v>2183</v>
      </c>
      <c r="K810" s="6">
        <v>69.900000000000006</v>
      </c>
      <c r="L810" s="6">
        <f>LANÇAMENTO[[#This Row],[VALOR UNITARIO]]*LANÇAMENTO[[#This Row],[QTDADE]]</f>
        <v>139.80000000000001</v>
      </c>
      <c r="M810" s="4">
        <v>45903</v>
      </c>
      <c r="N810" s="33" t="str">
        <f>TEXT(LANÇAMENTO[[#This Row],[DATA PEDIDO]],"MMM")&amp;"-"&amp;TEXT(M810,"AAAA")</f>
        <v>set-2025</v>
      </c>
      <c r="O810" s="5" t="s">
        <v>2068</v>
      </c>
      <c r="P810" s="5" t="s">
        <v>30</v>
      </c>
      <c r="Q810" s="3" t="s">
        <v>12</v>
      </c>
      <c r="R810" s="3">
        <v>0</v>
      </c>
      <c r="S810" s="4">
        <f>IF(LANÇAMENTO[[#This Row],[DATA PEDIDO]]="","",LANÇAMENTO[[#This Row],[DATA PEDIDO]]+LANÇAMENTO[[#This Row],[PRAZO]])</f>
        <v>45903</v>
      </c>
      <c r="T810" s="8" t="str">
        <f>IF(LANÇAMENTO[[#This Row],[OBRA COM MATERIAL]]="OK","ENTREGUE",IF(LANÇAMENTO[[#This Row],[PRAZO]]="","",LANÇAMENTO[[#This Row],[PREVISÃO ENTREGA OBRA]]-$E$1))</f>
        <v>ENTREGUE</v>
      </c>
      <c r="U810" s="3" t="s">
        <v>129</v>
      </c>
      <c r="V810" s="3"/>
    </row>
    <row r="811" spans="1:22" x14ac:dyDescent="0.25">
      <c r="A811" s="4">
        <v>45903</v>
      </c>
      <c r="B811" s="2" t="s">
        <v>2432</v>
      </c>
      <c r="C811" s="123" t="s">
        <v>1234</v>
      </c>
      <c r="D811" s="2" t="s">
        <v>11</v>
      </c>
      <c r="E811" s="2" t="s">
        <v>2184</v>
      </c>
      <c r="F811" s="3">
        <v>1</v>
      </c>
      <c r="G811" s="3" t="s">
        <v>24</v>
      </c>
      <c r="H811" s="5" t="s">
        <v>2839</v>
      </c>
      <c r="I811" s="136" t="s">
        <v>147</v>
      </c>
      <c r="J811" s="2" t="s">
        <v>2184</v>
      </c>
      <c r="K811" s="6">
        <v>249.9</v>
      </c>
      <c r="L811" s="6">
        <f>LANÇAMENTO[[#This Row],[VALOR UNITARIO]]*LANÇAMENTO[[#This Row],[QTDADE]]</f>
        <v>249.9</v>
      </c>
      <c r="M811" s="4">
        <v>45903</v>
      </c>
      <c r="N811" s="33" t="str">
        <f>TEXT(LANÇAMENTO[[#This Row],[DATA PEDIDO]],"MMM")&amp;"-"&amp;TEXT(M811,"AAAA")</f>
        <v>set-2025</v>
      </c>
      <c r="O811" s="5" t="s">
        <v>2068</v>
      </c>
      <c r="P811" s="5" t="s">
        <v>30</v>
      </c>
      <c r="Q811" s="3" t="s">
        <v>12</v>
      </c>
      <c r="R811" s="3">
        <v>0</v>
      </c>
      <c r="S811" s="4">
        <f>IF(LANÇAMENTO[[#This Row],[DATA PEDIDO]]="","",LANÇAMENTO[[#This Row],[DATA PEDIDO]]+LANÇAMENTO[[#This Row],[PRAZO]])</f>
        <v>45903</v>
      </c>
      <c r="T811" s="8" t="str">
        <f>IF(LANÇAMENTO[[#This Row],[OBRA COM MATERIAL]]="OK","ENTREGUE",IF(LANÇAMENTO[[#This Row],[PRAZO]]="","",LANÇAMENTO[[#This Row],[PREVISÃO ENTREGA OBRA]]-$E$1))</f>
        <v>ENTREGUE</v>
      </c>
      <c r="U811" s="3" t="s">
        <v>129</v>
      </c>
      <c r="V811" s="3"/>
    </row>
    <row r="812" spans="1:22" x14ac:dyDescent="0.25">
      <c r="A812" s="4">
        <v>45903</v>
      </c>
      <c r="B812" s="2" t="s">
        <v>2432</v>
      </c>
      <c r="C812" s="123" t="s">
        <v>1234</v>
      </c>
      <c r="D812" s="2" t="s">
        <v>11</v>
      </c>
      <c r="E812" s="2" t="s">
        <v>2334</v>
      </c>
      <c r="F812" s="3">
        <v>1</v>
      </c>
      <c r="G812" s="3" t="s">
        <v>110</v>
      </c>
      <c r="H812" s="5" t="s">
        <v>2839</v>
      </c>
      <c r="I812" s="136" t="s">
        <v>147</v>
      </c>
      <c r="J812" s="2" t="s">
        <v>2334</v>
      </c>
      <c r="K812" s="6">
        <v>69.900000000000006</v>
      </c>
      <c r="L812" s="6">
        <f>LANÇAMENTO[[#This Row],[VALOR UNITARIO]]*LANÇAMENTO[[#This Row],[QTDADE]]</f>
        <v>69.900000000000006</v>
      </c>
      <c r="M812" s="4">
        <v>45903</v>
      </c>
      <c r="N812" s="33" t="str">
        <f>TEXT(LANÇAMENTO[[#This Row],[DATA PEDIDO]],"MMM")&amp;"-"&amp;TEXT(M812,"AAAA")</f>
        <v>set-2025</v>
      </c>
      <c r="O812" s="5" t="s">
        <v>2068</v>
      </c>
      <c r="P812" s="5" t="s">
        <v>30</v>
      </c>
      <c r="Q812" s="3" t="s">
        <v>12</v>
      </c>
      <c r="R812" s="3">
        <v>0</v>
      </c>
      <c r="S812" s="4">
        <f>IF(LANÇAMENTO[[#This Row],[DATA PEDIDO]]="","",LANÇAMENTO[[#This Row],[DATA PEDIDO]]+LANÇAMENTO[[#This Row],[PRAZO]])</f>
        <v>45903</v>
      </c>
      <c r="T812" s="8" t="str">
        <f>IF(LANÇAMENTO[[#This Row],[OBRA COM MATERIAL]]="OK","ENTREGUE",IF(LANÇAMENTO[[#This Row],[PRAZO]]="","",LANÇAMENTO[[#This Row],[PREVISÃO ENTREGA OBRA]]-$E$1))</f>
        <v>ENTREGUE</v>
      </c>
      <c r="U812" s="3" t="s">
        <v>129</v>
      </c>
      <c r="V812" s="3"/>
    </row>
    <row r="813" spans="1:22" x14ac:dyDescent="0.25">
      <c r="A813" s="4">
        <v>45903</v>
      </c>
      <c r="B813" s="2" t="s">
        <v>2432</v>
      </c>
      <c r="C813" s="123" t="s">
        <v>1234</v>
      </c>
      <c r="D813" s="2" t="s">
        <v>11</v>
      </c>
      <c r="E813" s="2" t="s">
        <v>2335</v>
      </c>
      <c r="F813" s="3">
        <v>1</v>
      </c>
      <c r="G813" s="3" t="s">
        <v>110</v>
      </c>
      <c r="H813" s="5" t="s">
        <v>2839</v>
      </c>
      <c r="I813" s="136" t="s">
        <v>147</v>
      </c>
      <c r="J813" s="2" t="s">
        <v>2335</v>
      </c>
      <c r="K813" s="6">
        <v>69.900000000000006</v>
      </c>
      <c r="L813" s="6">
        <f>LANÇAMENTO[[#This Row],[VALOR UNITARIO]]*LANÇAMENTO[[#This Row],[QTDADE]]</f>
        <v>69.900000000000006</v>
      </c>
      <c r="M813" s="4">
        <v>45903</v>
      </c>
      <c r="N813" s="33" t="str">
        <f>TEXT(LANÇAMENTO[[#This Row],[DATA PEDIDO]],"MMM")&amp;"-"&amp;TEXT(M813,"AAAA")</f>
        <v>set-2025</v>
      </c>
      <c r="O813" s="5" t="s">
        <v>2068</v>
      </c>
      <c r="P813" s="5" t="s">
        <v>30</v>
      </c>
      <c r="Q813" s="3" t="s">
        <v>12</v>
      </c>
      <c r="R813" s="3">
        <v>0</v>
      </c>
      <c r="S813" s="4">
        <f>IF(LANÇAMENTO[[#This Row],[DATA PEDIDO]]="","",LANÇAMENTO[[#This Row],[DATA PEDIDO]]+LANÇAMENTO[[#This Row],[PRAZO]])</f>
        <v>45903</v>
      </c>
      <c r="T813" s="8" t="str">
        <f>IF(LANÇAMENTO[[#This Row],[OBRA COM MATERIAL]]="OK","ENTREGUE",IF(LANÇAMENTO[[#This Row],[PRAZO]]="","",LANÇAMENTO[[#This Row],[PREVISÃO ENTREGA OBRA]]-$E$1))</f>
        <v>ENTREGUE</v>
      </c>
      <c r="U813" s="3" t="s">
        <v>129</v>
      </c>
      <c r="V813" s="3"/>
    </row>
    <row r="814" spans="1:22" x14ac:dyDescent="0.25">
      <c r="A814" s="4">
        <v>45903</v>
      </c>
      <c r="B814" s="2" t="s">
        <v>2432</v>
      </c>
      <c r="C814" s="123" t="s">
        <v>1234</v>
      </c>
      <c r="D814" s="2" t="s">
        <v>11</v>
      </c>
      <c r="E814" s="2" t="s">
        <v>2837</v>
      </c>
      <c r="F814" s="3">
        <v>2</v>
      </c>
      <c r="G814" s="3" t="s">
        <v>65</v>
      </c>
      <c r="H814" s="5" t="s">
        <v>2839</v>
      </c>
      <c r="I814" s="136" t="s">
        <v>147</v>
      </c>
      <c r="J814" s="2" t="s">
        <v>2837</v>
      </c>
      <c r="K814" s="6">
        <v>4.99</v>
      </c>
      <c r="L814" s="6">
        <f>LANÇAMENTO[[#This Row],[VALOR UNITARIO]]*LANÇAMENTO[[#This Row],[QTDADE]]</f>
        <v>9.98</v>
      </c>
      <c r="M814" s="4">
        <v>45903</v>
      </c>
      <c r="N814" s="33" t="str">
        <f>TEXT(LANÇAMENTO[[#This Row],[DATA PEDIDO]],"MMM")&amp;"-"&amp;TEXT(M814,"AAAA")</f>
        <v>set-2025</v>
      </c>
      <c r="O814" s="5" t="s">
        <v>2068</v>
      </c>
      <c r="P814" s="5" t="s">
        <v>30</v>
      </c>
      <c r="Q814" s="3" t="s">
        <v>12</v>
      </c>
      <c r="R814" s="3">
        <v>0</v>
      </c>
      <c r="S814" s="4">
        <f>IF(LANÇAMENTO[[#This Row],[DATA PEDIDO]]="","",LANÇAMENTO[[#This Row],[DATA PEDIDO]]+LANÇAMENTO[[#This Row],[PRAZO]])</f>
        <v>45903</v>
      </c>
      <c r="T814" s="8" t="str">
        <f>IF(LANÇAMENTO[[#This Row],[OBRA COM MATERIAL]]="OK","ENTREGUE",IF(LANÇAMENTO[[#This Row],[PRAZO]]="","",LANÇAMENTO[[#This Row],[PREVISÃO ENTREGA OBRA]]-$E$1))</f>
        <v>ENTREGUE</v>
      </c>
      <c r="U814" s="3" t="s">
        <v>129</v>
      </c>
      <c r="V814" s="3"/>
    </row>
    <row r="815" spans="1:22" x14ac:dyDescent="0.25">
      <c r="A815" s="4">
        <v>45903</v>
      </c>
      <c r="B815" s="2" t="s">
        <v>2432</v>
      </c>
      <c r="C815" s="123" t="s">
        <v>1234</v>
      </c>
      <c r="D815" s="2" t="s">
        <v>11</v>
      </c>
      <c r="E815" s="2" t="s">
        <v>2838</v>
      </c>
      <c r="F815" s="3">
        <v>50</v>
      </c>
      <c r="G815" s="3" t="s">
        <v>65</v>
      </c>
      <c r="H815" s="5" t="s">
        <v>2839</v>
      </c>
      <c r="I815" s="136" t="s">
        <v>147</v>
      </c>
      <c r="J815" s="2" t="s">
        <v>2838</v>
      </c>
      <c r="K815" s="6">
        <v>0.8</v>
      </c>
      <c r="L815" s="6">
        <f>LANÇAMENTO[[#This Row],[VALOR UNITARIO]]*LANÇAMENTO[[#This Row],[QTDADE]]</f>
        <v>40</v>
      </c>
      <c r="M815" s="4">
        <v>45903</v>
      </c>
      <c r="N815" s="33" t="str">
        <f>TEXT(LANÇAMENTO[[#This Row],[DATA PEDIDO]],"MMM")&amp;"-"&amp;TEXT(M815,"AAAA")</f>
        <v>set-2025</v>
      </c>
      <c r="O815" s="5" t="s">
        <v>2068</v>
      </c>
      <c r="P815" s="5" t="s">
        <v>30</v>
      </c>
      <c r="Q815" s="3" t="s">
        <v>12</v>
      </c>
      <c r="R815" s="3">
        <v>0</v>
      </c>
      <c r="S815" s="4">
        <f>IF(LANÇAMENTO[[#This Row],[DATA PEDIDO]]="","",LANÇAMENTO[[#This Row],[DATA PEDIDO]]+LANÇAMENTO[[#This Row],[PRAZO]])</f>
        <v>45903</v>
      </c>
      <c r="T815" s="8" t="str">
        <f>IF(LANÇAMENTO[[#This Row],[OBRA COM MATERIAL]]="OK","ENTREGUE",IF(LANÇAMENTO[[#This Row],[PRAZO]]="","",LANÇAMENTO[[#This Row],[PREVISÃO ENTREGA OBRA]]-$E$1))</f>
        <v>ENTREGUE</v>
      </c>
      <c r="U815" s="3" t="s">
        <v>129</v>
      </c>
      <c r="V815" s="3"/>
    </row>
    <row r="816" spans="1:22" x14ac:dyDescent="0.25">
      <c r="A816" s="4">
        <v>45903</v>
      </c>
      <c r="B816" s="2" t="s">
        <v>1802</v>
      </c>
      <c r="C816" s="123" t="s">
        <v>1234</v>
      </c>
      <c r="D816" s="2" t="s">
        <v>104</v>
      </c>
      <c r="E816" s="2" t="s">
        <v>2841</v>
      </c>
      <c r="F816" s="3">
        <v>70</v>
      </c>
      <c r="G816" s="3" t="s">
        <v>65</v>
      </c>
      <c r="H816" s="5" t="s">
        <v>2842</v>
      </c>
      <c r="I816" s="136" t="s">
        <v>1264</v>
      </c>
      <c r="J816" s="2" t="s">
        <v>2841</v>
      </c>
      <c r="K816" s="6">
        <v>26.9</v>
      </c>
      <c r="L816" s="6">
        <f>LANÇAMENTO[[#This Row],[VALOR UNITARIO]]*LANÇAMENTO[[#This Row],[QTDADE]]</f>
        <v>1883</v>
      </c>
      <c r="M816" s="4">
        <v>45903</v>
      </c>
      <c r="N816" s="33" t="str">
        <f>TEXT(LANÇAMENTO[[#This Row],[DATA PEDIDO]],"MMM")&amp;"-"&amp;TEXT(M816,"AAAA")</f>
        <v>set-2025</v>
      </c>
      <c r="O816" s="5" t="s">
        <v>1692</v>
      </c>
      <c r="P816" s="5" t="s">
        <v>30</v>
      </c>
      <c r="Q816" s="3" t="s">
        <v>12</v>
      </c>
      <c r="R816" s="3">
        <v>0</v>
      </c>
      <c r="S816" s="4">
        <f>IF(LANÇAMENTO[[#This Row],[DATA PEDIDO]]="","",LANÇAMENTO[[#This Row],[DATA PEDIDO]]+LANÇAMENTO[[#This Row],[PRAZO]])</f>
        <v>45903</v>
      </c>
      <c r="T816" s="8" t="str">
        <f>IF(LANÇAMENTO[[#This Row],[OBRA COM MATERIAL]]="OK","ENTREGUE",IF(LANÇAMENTO[[#This Row],[PRAZO]]="","",LANÇAMENTO[[#This Row],[PREVISÃO ENTREGA OBRA]]-$E$1))</f>
        <v>ENTREGUE</v>
      </c>
      <c r="U816" s="3" t="s">
        <v>129</v>
      </c>
      <c r="V816" s="3"/>
    </row>
    <row r="817" spans="1:22" x14ac:dyDescent="0.25">
      <c r="A817" s="4">
        <v>45903</v>
      </c>
      <c r="B817" s="2" t="s">
        <v>1780</v>
      </c>
      <c r="C817" s="123" t="s">
        <v>1234</v>
      </c>
      <c r="D817" s="2" t="s">
        <v>27</v>
      </c>
      <c r="E817" s="2" t="s">
        <v>1690</v>
      </c>
      <c r="F817" s="3">
        <v>1</v>
      </c>
      <c r="G817" s="3" t="s">
        <v>65</v>
      </c>
      <c r="H817" s="5" t="s">
        <v>2843</v>
      </c>
      <c r="I817" s="136" t="s">
        <v>2013</v>
      </c>
      <c r="J817" s="2" t="s">
        <v>1690</v>
      </c>
      <c r="K817" s="6">
        <v>350</v>
      </c>
      <c r="L817" s="6">
        <f>LANÇAMENTO[[#This Row],[VALOR UNITARIO]]*LANÇAMENTO[[#This Row],[QTDADE]]</f>
        <v>350</v>
      </c>
      <c r="M817" s="4">
        <v>45903</v>
      </c>
      <c r="N817" s="33" t="str">
        <f>TEXT(LANÇAMENTO[[#This Row],[DATA PEDIDO]],"MMM")&amp;"-"&amp;TEXT(M817,"AAAA")</f>
        <v>set-2025</v>
      </c>
      <c r="O817" s="5" t="s">
        <v>1692</v>
      </c>
      <c r="P817" s="5" t="s">
        <v>192</v>
      </c>
      <c r="Q817" s="3" t="s">
        <v>12</v>
      </c>
      <c r="R817" s="3">
        <v>0</v>
      </c>
      <c r="S817" s="4">
        <f>IF(LANÇAMENTO[[#This Row],[DATA PEDIDO]]="","",LANÇAMENTO[[#This Row],[DATA PEDIDO]]+LANÇAMENTO[[#This Row],[PRAZO]])</f>
        <v>45903</v>
      </c>
      <c r="T817" s="8" t="str">
        <f>IF(LANÇAMENTO[[#This Row],[OBRA COM MATERIAL]]="OK","ENTREGUE",IF(LANÇAMENTO[[#This Row],[PRAZO]]="","",LANÇAMENTO[[#This Row],[PREVISÃO ENTREGA OBRA]]-$E$1))</f>
        <v>ENTREGUE</v>
      </c>
      <c r="U817" s="3" t="s">
        <v>129</v>
      </c>
      <c r="V817" s="3"/>
    </row>
    <row r="818" spans="1:22" x14ac:dyDescent="0.25">
      <c r="A818" s="4">
        <v>45903</v>
      </c>
      <c r="B818" s="2" t="s">
        <v>2623</v>
      </c>
      <c r="C818" s="123" t="s">
        <v>551</v>
      </c>
      <c r="D818" s="2" t="s">
        <v>104</v>
      </c>
      <c r="E818" s="2" t="s">
        <v>2845</v>
      </c>
      <c r="F818" s="3">
        <v>1</v>
      </c>
      <c r="G818" s="3" t="s">
        <v>65</v>
      </c>
      <c r="H818" s="5" t="s">
        <v>2844</v>
      </c>
      <c r="I818" s="136" t="s">
        <v>2846</v>
      </c>
      <c r="J818" s="2" t="s">
        <v>2845</v>
      </c>
      <c r="K818" s="6">
        <v>1800</v>
      </c>
      <c r="L818" s="6">
        <f>LANÇAMENTO[[#This Row],[VALOR UNITARIO]]*LANÇAMENTO[[#This Row],[QTDADE]]</f>
        <v>1800</v>
      </c>
      <c r="M818" s="4">
        <v>45903</v>
      </c>
      <c r="N818" s="33" t="str">
        <f>TEXT(LANÇAMENTO[[#This Row],[DATA PEDIDO]],"MMM")&amp;"-"&amp;TEXT(M818,"AAAA")</f>
        <v>set-2025</v>
      </c>
      <c r="O818" s="5" t="s">
        <v>1823</v>
      </c>
      <c r="P818" s="5" t="s">
        <v>30</v>
      </c>
      <c r="Q818" s="3" t="s">
        <v>12</v>
      </c>
      <c r="R818" s="3">
        <v>5</v>
      </c>
      <c r="S818" s="4">
        <f>IF(LANÇAMENTO[[#This Row],[DATA PEDIDO]]="","",LANÇAMENTO[[#This Row],[DATA PEDIDO]]+LANÇAMENTO[[#This Row],[PRAZO]])</f>
        <v>45908</v>
      </c>
      <c r="T818" s="8" t="str">
        <f>IF(LANÇAMENTO[[#This Row],[OBRA COM MATERIAL]]="OK","ENTREGUE",IF(LANÇAMENTO[[#This Row],[PRAZO]]="","",LANÇAMENTO[[#This Row],[PREVISÃO ENTREGA OBRA]]-$E$1))</f>
        <v>ENTREGUE</v>
      </c>
      <c r="U818" s="3" t="s">
        <v>129</v>
      </c>
      <c r="V818" s="3"/>
    </row>
    <row r="819" spans="1:22" x14ac:dyDescent="0.25">
      <c r="A819" s="4">
        <v>45903</v>
      </c>
      <c r="B819" s="2" t="s">
        <v>2461</v>
      </c>
      <c r="C819" s="123" t="s">
        <v>551</v>
      </c>
      <c r="D819" s="2" t="s">
        <v>104</v>
      </c>
      <c r="E819" s="2" t="s">
        <v>2849</v>
      </c>
      <c r="F819" s="3">
        <v>1</v>
      </c>
      <c r="G819" s="3" t="s">
        <v>65</v>
      </c>
      <c r="H819" s="5" t="s">
        <v>2850</v>
      </c>
      <c r="I819" s="136" t="s">
        <v>1039</v>
      </c>
      <c r="J819" s="2" t="s">
        <v>2849</v>
      </c>
      <c r="K819" s="6">
        <v>2385.8000000000002</v>
      </c>
      <c r="L819" s="6">
        <f>LANÇAMENTO[[#This Row],[VALOR UNITARIO]]*LANÇAMENTO[[#This Row],[QTDADE]]</f>
        <v>2385.8000000000002</v>
      </c>
      <c r="M819" s="4">
        <v>45903</v>
      </c>
      <c r="N819" s="33" t="str">
        <f>TEXT(LANÇAMENTO[[#This Row],[DATA PEDIDO]],"MMM")&amp;"-"&amp;TEXT(M819,"AAAA")</f>
        <v>set-2025</v>
      </c>
      <c r="O819" s="5" t="s">
        <v>1715</v>
      </c>
      <c r="P819" s="5" t="s">
        <v>30</v>
      </c>
      <c r="Q819" s="3" t="s">
        <v>12</v>
      </c>
      <c r="R819" s="3">
        <v>6</v>
      </c>
      <c r="S819" s="4">
        <f>IF(LANÇAMENTO[[#This Row],[DATA PEDIDO]]="","",LANÇAMENTO[[#This Row],[DATA PEDIDO]]+LANÇAMENTO[[#This Row],[PRAZO]])</f>
        <v>45909</v>
      </c>
      <c r="T819" s="8" t="str">
        <f>IF(LANÇAMENTO[[#This Row],[OBRA COM MATERIAL]]="OK","ENTREGUE",IF(LANÇAMENTO[[#This Row],[PRAZO]]="","",LANÇAMENTO[[#This Row],[PREVISÃO ENTREGA OBRA]]-$E$1))</f>
        <v>ENTREGUE</v>
      </c>
      <c r="U819" s="3" t="s">
        <v>129</v>
      </c>
      <c r="V819" s="3"/>
    </row>
    <row r="820" spans="1:22" x14ac:dyDescent="0.25">
      <c r="A820" s="4">
        <v>45903</v>
      </c>
      <c r="B820" s="2" t="s">
        <v>2379</v>
      </c>
      <c r="C820" s="123" t="s">
        <v>1234</v>
      </c>
      <c r="D820" s="2" t="s">
        <v>11</v>
      </c>
      <c r="E820" s="2" t="s">
        <v>2330</v>
      </c>
      <c r="F820" s="3">
        <v>4</v>
      </c>
      <c r="G820" s="3" t="s">
        <v>65</v>
      </c>
      <c r="H820" s="5" t="s">
        <v>2853</v>
      </c>
      <c r="I820" s="136" t="s">
        <v>147</v>
      </c>
      <c r="J820" s="2" t="s">
        <v>2330</v>
      </c>
      <c r="K820" s="6">
        <v>8.99</v>
      </c>
      <c r="L820" s="6">
        <f>LANÇAMENTO[[#This Row],[VALOR UNITARIO]]*LANÇAMENTO[[#This Row],[QTDADE]]</f>
        <v>35.96</v>
      </c>
      <c r="M820" s="4">
        <v>45903</v>
      </c>
      <c r="N820" s="33" t="str">
        <f>TEXT(LANÇAMENTO[[#This Row],[DATA PEDIDO]],"MMM")&amp;"-"&amp;TEXT(M820,"AAAA")</f>
        <v>set-2025</v>
      </c>
      <c r="O820" s="5" t="s">
        <v>1836</v>
      </c>
      <c r="P820" s="5" t="s">
        <v>30</v>
      </c>
      <c r="Q820" s="3" t="s">
        <v>12</v>
      </c>
      <c r="R820" s="3">
        <v>0</v>
      </c>
      <c r="S820" s="4">
        <f>IF(LANÇAMENTO[[#This Row],[DATA PEDIDO]]="","",LANÇAMENTO[[#This Row],[DATA PEDIDO]]+LANÇAMENTO[[#This Row],[PRAZO]])</f>
        <v>45903</v>
      </c>
      <c r="T820" s="8" t="str">
        <f>IF(LANÇAMENTO[[#This Row],[OBRA COM MATERIAL]]="OK","ENTREGUE",IF(LANÇAMENTO[[#This Row],[PRAZO]]="","",LANÇAMENTO[[#This Row],[PREVISÃO ENTREGA OBRA]]-$E$1))</f>
        <v>ENTREGUE</v>
      </c>
      <c r="U820" s="3" t="s">
        <v>129</v>
      </c>
      <c r="V820" s="3"/>
    </row>
    <row r="821" spans="1:22" x14ac:dyDescent="0.25">
      <c r="A821" s="4">
        <v>45903</v>
      </c>
      <c r="B821" s="2" t="s">
        <v>2379</v>
      </c>
      <c r="C821" s="123" t="s">
        <v>1234</v>
      </c>
      <c r="D821" s="2" t="s">
        <v>11</v>
      </c>
      <c r="E821" s="2" t="s">
        <v>2331</v>
      </c>
      <c r="F821" s="3">
        <v>4</v>
      </c>
      <c r="G821" s="3" t="s">
        <v>65</v>
      </c>
      <c r="H821" s="5" t="s">
        <v>2853</v>
      </c>
      <c r="I821" s="136" t="s">
        <v>147</v>
      </c>
      <c r="J821" s="2" t="s">
        <v>2331</v>
      </c>
      <c r="K821" s="6">
        <v>4.99</v>
      </c>
      <c r="L821" s="6">
        <f>LANÇAMENTO[[#This Row],[VALOR UNITARIO]]*LANÇAMENTO[[#This Row],[QTDADE]]</f>
        <v>19.96</v>
      </c>
      <c r="M821" s="4">
        <v>45903</v>
      </c>
      <c r="N821" s="33" t="str">
        <f>TEXT(LANÇAMENTO[[#This Row],[DATA PEDIDO]],"MMM")&amp;"-"&amp;TEXT(M821,"AAAA")</f>
        <v>set-2025</v>
      </c>
      <c r="O821" s="5" t="s">
        <v>1836</v>
      </c>
      <c r="P821" s="5" t="s">
        <v>30</v>
      </c>
      <c r="Q821" s="3" t="s">
        <v>12</v>
      </c>
      <c r="R821" s="3">
        <v>0</v>
      </c>
      <c r="S821" s="4">
        <f>IF(LANÇAMENTO[[#This Row],[DATA PEDIDO]]="","",LANÇAMENTO[[#This Row],[DATA PEDIDO]]+LANÇAMENTO[[#This Row],[PRAZO]])</f>
        <v>45903</v>
      </c>
      <c r="T821" s="8" t="str">
        <f>IF(LANÇAMENTO[[#This Row],[OBRA COM MATERIAL]]="OK","ENTREGUE",IF(LANÇAMENTO[[#This Row],[PRAZO]]="","",LANÇAMENTO[[#This Row],[PREVISÃO ENTREGA OBRA]]-$E$1))</f>
        <v>ENTREGUE</v>
      </c>
      <c r="U821" s="3" t="s">
        <v>129</v>
      </c>
      <c r="V821" s="3"/>
    </row>
    <row r="822" spans="1:22" x14ac:dyDescent="0.25">
      <c r="A822" s="4">
        <v>45903</v>
      </c>
      <c r="B822" s="2" t="s">
        <v>2379</v>
      </c>
      <c r="C822" s="123" t="s">
        <v>1234</v>
      </c>
      <c r="D822" s="2" t="s">
        <v>11</v>
      </c>
      <c r="E822" s="2" t="s">
        <v>2332</v>
      </c>
      <c r="F822" s="3">
        <v>12</v>
      </c>
      <c r="G822" s="3" t="s">
        <v>110</v>
      </c>
      <c r="H822" s="5" t="s">
        <v>2853</v>
      </c>
      <c r="I822" s="136" t="s">
        <v>147</v>
      </c>
      <c r="J822" s="2" t="s">
        <v>2332</v>
      </c>
      <c r="K822" s="6">
        <v>89.9</v>
      </c>
      <c r="L822" s="6">
        <f>LANÇAMENTO[[#This Row],[VALOR UNITARIO]]*LANÇAMENTO[[#This Row],[QTDADE]]</f>
        <v>1078.8000000000002</v>
      </c>
      <c r="M822" s="4">
        <v>45903</v>
      </c>
      <c r="N822" s="33" t="str">
        <f>TEXT(LANÇAMENTO[[#This Row],[DATA PEDIDO]],"MMM")&amp;"-"&amp;TEXT(M822,"AAAA")</f>
        <v>set-2025</v>
      </c>
      <c r="O822" s="5" t="s">
        <v>1836</v>
      </c>
      <c r="P822" s="5" t="s">
        <v>30</v>
      </c>
      <c r="Q822" s="3" t="s">
        <v>12</v>
      </c>
      <c r="R822" s="3">
        <v>0</v>
      </c>
      <c r="S822" s="4">
        <f>IF(LANÇAMENTO[[#This Row],[DATA PEDIDO]]="","",LANÇAMENTO[[#This Row],[DATA PEDIDO]]+LANÇAMENTO[[#This Row],[PRAZO]])</f>
        <v>45903</v>
      </c>
      <c r="T822" s="8" t="str">
        <f>IF(LANÇAMENTO[[#This Row],[OBRA COM MATERIAL]]="OK","ENTREGUE",IF(LANÇAMENTO[[#This Row],[PRAZO]]="","",LANÇAMENTO[[#This Row],[PREVISÃO ENTREGA OBRA]]-$E$1))</f>
        <v>ENTREGUE</v>
      </c>
      <c r="U822" s="3" t="s">
        <v>129</v>
      </c>
      <c r="V822" s="3"/>
    </row>
    <row r="823" spans="1:22" x14ac:dyDescent="0.25">
      <c r="A823" s="4">
        <v>45903</v>
      </c>
      <c r="B823" s="2" t="s">
        <v>2379</v>
      </c>
      <c r="C823" s="123" t="s">
        <v>1234</v>
      </c>
      <c r="D823" s="2" t="s">
        <v>11</v>
      </c>
      <c r="E823" s="2" t="s">
        <v>2851</v>
      </c>
      <c r="F823" s="3">
        <v>2</v>
      </c>
      <c r="G823" s="3" t="s">
        <v>110</v>
      </c>
      <c r="H823" s="5" t="s">
        <v>2853</v>
      </c>
      <c r="I823" s="136" t="s">
        <v>147</v>
      </c>
      <c r="J823" s="2" t="s">
        <v>2851</v>
      </c>
      <c r="K823" s="6">
        <v>109.9</v>
      </c>
      <c r="L823" s="6">
        <f>LANÇAMENTO[[#This Row],[VALOR UNITARIO]]*LANÇAMENTO[[#This Row],[QTDADE]]</f>
        <v>219.8</v>
      </c>
      <c r="M823" s="4">
        <v>45903</v>
      </c>
      <c r="N823" s="33" t="str">
        <f>TEXT(LANÇAMENTO[[#This Row],[DATA PEDIDO]],"MMM")&amp;"-"&amp;TEXT(M823,"AAAA")</f>
        <v>set-2025</v>
      </c>
      <c r="O823" s="5" t="s">
        <v>1836</v>
      </c>
      <c r="P823" s="5" t="s">
        <v>30</v>
      </c>
      <c r="Q823" s="3" t="s">
        <v>12</v>
      </c>
      <c r="R823" s="3">
        <v>0</v>
      </c>
      <c r="S823" s="4">
        <f>IF(LANÇAMENTO[[#This Row],[DATA PEDIDO]]="","",LANÇAMENTO[[#This Row],[DATA PEDIDO]]+LANÇAMENTO[[#This Row],[PRAZO]])</f>
        <v>45903</v>
      </c>
      <c r="T823" s="8" t="str">
        <f>IF(LANÇAMENTO[[#This Row],[OBRA COM MATERIAL]]="OK","ENTREGUE",IF(LANÇAMENTO[[#This Row],[PRAZO]]="","",LANÇAMENTO[[#This Row],[PREVISÃO ENTREGA OBRA]]-$E$1))</f>
        <v>ENTREGUE</v>
      </c>
      <c r="U823" s="3" t="s">
        <v>129</v>
      </c>
      <c r="V823" s="3"/>
    </row>
    <row r="824" spans="1:22" x14ac:dyDescent="0.25">
      <c r="A824" s="4">
        <v>45903</v>
      </c>
      <c r="B824" s="2" t="s">
        <v>2379</v>
      </c>
      <c r="C824" s="123" t="s">
        <v>1234</v>
      </c>
      <c r="D824" s="2" t="s">
        <v>11</v>
      </c>
      <c r="E824" s="2" t="s">
        <v>2183</v>
      </c>
      <c r="F824" s="3">
        <v>3</v>
      </c>
      <c r="G824" s="3" t="s">
        <v>110</v>
      </c>
      <c r="H824" s="5" t="s">
        <v>2853</v>
      </c>
      <c r="I824" s="136" t="s">
        <v>147</v>
      </c>
      <c r="J824" s="2" t="s">
        <v>2183</v>
      </c>
      <c r="K824" s="6">
        <v>69.900000000000006</v>
      </c>
      <c r="L824" s="6">
        <f>LANÇAMENTO[[#This Row],[VALOR UNITARIO]]*LANÇAMENTO[[#This Row],[QTDADE]]</f>
        <v>209.70000000000002</v>
      </c>
      <c r="M824" s="4">
        <v>45903</v>
      </c>
      <c r="N824" s="33" t="str">
        <f>TEXT(LANÇAMENTO[[#This Row],[DATA PEDIDO]],"MMM")&amp;"-"&amp;TEXT(M824,"AAAA")</f>
        <v>set-2025</v>
      </c>
      <c r="O824" s="5" t="s">
        <v>1836</v>
      </c>
      <c r="P824" s="5" t="s">
        <v>30</v>
      </c>
      <c r="Q824" s="3" t="s">
        <v>12</v>
      </c>
      <c r="R824" s="3">
        <v>0</v>
      </c>
      <c r="S824" s="4">
        <f>IF(LANÇAMENTO[[#This Row],[DATA PEDIDO]]="","",LANÇAMENTO[[#This Row],[DATA PEDIDO]]+LANÇAMENTO[[#This Row],[PRAZO]])</f>
        <v>45903</v>
      </c>
      <c r="T824" s="8" t="str">
        <f>IF(LANÇAMENTO[[#This Row],[OBRA COM MATERIAL]]="OK","ENTREGUE",IF(LANÇAMENTO[[#This Row],[PRAZO]]="","",LANÇAMENTO[[#This Row],[PREVISÃO ENTREGA OBRA]]-$E$1))</f>
        <v>ENTREGUE</v>
      </c>
      <c r="U824" s="3" t="s">
        <v>129</v>
      </c>
      <c r="V824" s="3"/>
    </row>
    <row r="825" spans="1:22" x14ac:dyDescent="0.25">
      <c r="A825" s="4">
        <v>45903</v>
      </c>
      <c r="B825" s="2" t="s">
        <v>2379</v>
      </c>
      <c r="C825" s="123" t="s">
        <v>1234</v>
      </c>
      <c r="D825" s="2" t="s">
        <v>11</v>
      </c>
      <c r="E825" s="2" t="s">
        <v>2184</v>
      </c>
      <c r="F825" s="3">
        <v>2</v>
      </c>
      <c r="G825" s="3" t="s">
        <v>24</v>
      </c>
      <c r="H825" s="5" t="s">
        <v>2853</v>
      </c>
      <c r="I825" s="136" t="s">
        <v>147</v>
      </c>
      <c r="J825" s="2" t="s">
        <v>2184</v>
      </c>
      <c r="K825" s="6">
        <v>249.9</v>
      </c>
      <c r="L825" s="6">
        <f>LANÇAMENTO[[#This Row],[VALOR UNITARIO]]*LANÇAMENTO[[#This Row],[QTDADE]]</f>
        <v>499.8</v>
      </c>
      <c r="M825" s="4">
        <v>45903</v>
      </c>
      <c r="N825" s="33" t="str">
        <f>TEXT(LANÇAMENTO[[#This Row],[DATA PEDIDO]],"MMM")&amp;"-"&amp;TEXT(M825,"AAAA")</f>
        <v>set-2025</v>
      </c>
      <c r="O825" s="5" t="s">
        <v>1836</v>
      </c>
      <c r="P825" s="5" t="s">
        <v>30</v>
      </c>
      <c r="Q825" s="3" t="s">
        <v>12</v>
      </c>
      <c r="R825" s="3">
        <v>0</v>
      </c>
      <c r="S825" s="4">
        <f>IF(LANÇAMENTO[[#This Row],[DATA PEDIDO]]="","",LANÇAMENTO[[#This Row],[DATA PEDIDO]]+LANÇAMENTO[[#This Row],[PRAZO]])</f>
        <v>45903</v>
      </c>
      <c r="T825" s="8" t="str">
        <f>IF(LANÇAMENTO[[#This Row],[OBRA COM MATERIAL]]="OK","ENTREGUE",IF(LANÇAMENTO[[#This Row],[PRAZO]]="","",LANÇAMENTO[[#This Row],[PREVISÃO ENTREGA OBRA]]-$E$1))</f>
        <v>ENTREGUE</v>
      </c>
      <c r="U825" s="3" t="s">
        <v>129</v>
      </c>
      <c r="V825" s="3"/>
    </row>
    <row r="826" spans="1:22" x14ac:dyDescent="0.25">
      <c r="A826" s="4">
        <v>45903</v>
      </c>
      <c r="B826" s="2" t="s">
        <v>2379</v>
      </c>
      <c r="C826" s="123" t="s">
        <v>1234</v>
      </c>
      <c r="D826" s="2" t="s">
        <v>11</v>
      </c>
      <c r="E826" s="2" t="s">
        <v>2852</v>
      </c>
      <c r="F826" s="3">
        <v>1</v>
      </c>
      <c r="G826" s="3" t="s">
        <v>24</v>
      </c>
      <c r="H826" s="5" t="s">
        <v>2853</v>
      </c>
      <c r="I826" s="136" t="s">
        <v>147</v>
      </c>
      <c r="J826" s="2" t="s">
        <v>2852</v>
      </c>
      <c r="K826" s="6">
        <v>249.9</v>
      </c>
      <c r="L826" s="6">
        <f>LANÇAMENTO[[#This Row],[VALOR UNITARIO]]*LANÇAMENTO[[#This Row],[QTDADE]]</f>
        <v>249.9</v>
      </c>
      <c r="M826" s="4">
        <v>45903</v>
      </c>
      <c r="N826" s="33" t="str">
        <f>TEXT(LANÇAMENTO[[#This Row],[DATA PEDIDO]],"MMM")&amp;"-"&amp;TEXT(M826,"AAAA")</f>
        <v>set-2025</v>
      </c>
      <c r="O826" s="5" t="s">
        <v>1836</v>
      </c>
      <c r="P826" s="5" t="s">
        <v>30</v>
      </c>
      <c r="Q826" s="3" t="s">
        <v>12</v>
      </c>
      <c r="R826" s="3">
        <v>0</v>
      </c>
      <c r="S826" s="4">
        <f>IF(LANÇAMENTO[[#This Row],[DATA PEDIDO]]="","",LANÇAMENTO[[#This Row],[DATA PEDIDO]]+LANÇAMENTO[[#This Row],[PRAZO]])</f>
        <v>45903</v>
      </c>
      <c r="T826" s="8" t="str">
        <f>IF(LANÇAMENTO[[#This Row],[OBRA COM MATERIAL]]="OK","ENTREGUE",IF(LANÇAMENTO[[#This Row],[PRAZO]]="","",LANÇAMENTO[[#This Row],[PREVISÃO ENTREGA OBRA]]-$E$1))</f>
        <v>ENTREGUE</v>
      </c>
      <c r="U826" s="3" t="s">
        <v>129</v>
      </c>
      <c r="V826" s="3"/>
    </row>
    <row r="827" spans="1:22" x14ac:dyDescent="0.25">
      <c r="A827" s="4">
        <v>45903</v>
      </c>
      <c r="B827" s="2" t="s">
        <v>2379</v>
      </c>
      <c r="C827" s="123" t="s">
        <v>1234</v>
      </c>
      <c r="D827" s="2" t="s">
        <v>11</v>
      </c>
      <c r="E827" s="2" t="s">
        <v>2334</v>
      </c>
      <c r="F827" s="3">
        <v>1</v>
      </c>
      <c r="G827" s="3" t="s">
        <v>110</v>
      </c>
      <c r="H827" s="5" t="s">
        <v>2853</v>
      </c>
      <c r="I827" s="136" t="s">
        <v>147</v>
      </c>
      <c r="J827" s="2" t="s">
        <v>2334</v>
      </c>
      <c r="K827" s="6">
        <v>69.900000000000006</v>
      </c>
      <c r="L827" s="6">
        <f>LANÇAMENTO[[#This Row],[VALOR UNITARIO]]*LANÇAMENTO[[#This Row],[QTDADE]]</f>
        <v>69.900000000000006</v>
      </c>
      <c r="M827" s="4">
        <v>45903</v>
      </c>
      <c r="N827" s="33" t="str">
        <f>TEXT(LANÇAMENTO[[#This Row],[DATA PEDIDO]],"MMM")&amp;"-"&amp;TEXT(M827,"AAAA")</f>
        <v>set-2025</v>
      </c>
      <c r="O827" s="5" t="s">
        <v>1836</v>
      </c>
      <c r="P827" s="5" t="s">
        <v>30</v>
      </c>
      <c r="Q827" s="3" t="s">
        <v>12</v>
      </c>
      <c r="R827" s="3">
        <v>0</v>
      </c>
      <c r="S827" s="4">
        <f>IF(LANÇAMENTO[[#This Row],[DATA PEDIDO]]="","",LANÇAMENTO[[#This Row],[DATA PEDIDO]]+LANÇAMENTO[[#This Row],[PRAZO]])</f>
        <v>45903</v>
      </c>
      <c r="T827" s="8" t="str">
        <f>IF(LANÇAMENTO[[#This Row],[OBRA COM MATERIAL]]="OK","ENTREGUE",IF(LANÇAMENTO[[#This Row],[PRAZO]]="","",LANÇAMENTO[[#This Row],[PREVISÃO ENTREGA OBRA]]-$E$1))</f>
        <v>ENTREGUE</v>
      </c>
      <c r="U827" s="3" t="s">
        <v>129</v>
      </c>
      <c r="V827" s="3"/>
    </row>
    <row r="828" spans="1:22" x14ac:dyDescent="0.25">
      <c r="A828" s="4">
        <v>45903</v>
      </c>
      <c r="B828" s="2" t="s">
        <v>2379</v>
      </c>
      <c r="C828" s="123" t="s">
        <v>1234</v>
      </c>
      <c r="D828" s="2" t="s">
        <v>11</v>
      </c>
      <c r="E828" s="2" t="s">
        <v>2335</v>
      </c>
      <c r="F828" s="3">
        <v>1</v>
      </c>
      <c r="G828" s="3" t="s">
        <v>110</v>
      </c>
      <c r="H828" s="5" t="s">
        <v>2853</v>
      </c>
      <c r="I828" s="136" t="s">
        <v>147</v>
      </c>
      <c r="J828" s="2" t="s">
        <v>2335</v>
      </c>
      <c r="K828" s="6">
        <v>69.900000000000006</v>
      </c>
      <c r="L828" s="6">
        <f>LANÇAMENTO[[#This Row],[VALOR UNITARIO]]*LANÇAMENTO[[#This Row],[QTDADE]]</f>
        <v>69.900000000000006</v>
      </c>
      <c r="M828" s="4">
        <v>45903</v>
      </c>
      <c r="N828" s="33" t="str">
        <f>TEXT(LANÇAMENTO[[#This Row],[DATA PEDIDO]],"MMM")&amp;"-"&amp;TEXT(M828,"AAAA")</f>
        <v>set-2025</v>
      </c>
      <c r="O828" s="5" t="s">
        <v>1836</v>
      </c>
      <c r="P828" s="5" t="s">
        <v>30</v>
      </c>
      <c r="Q828" s="3" t="s">
        <v>12</v>
      </c>
      <c r="R828" s="3">
        <v>0</v>
      </c>
      <c r="S828" s="4">
        <f>IF(LANÇAMENTO[[#This Row],[DATA PEDIDO]]="","",LANÇAMENTO[[#This Row],[DATA PEDIDO]]+LANÇAMENTO[[#This Row],[PRAZO]])</f>
        <v>45903</v>
      </c>
      <c r="T828" s="8" t="str">
        <f>IF(LANÇAMENTO[[#This Row],[OBRA COM MATERIAL]]="OK","ENTREGUE",IF(LANÇAMENTO[[#This Row],[PRAZO]]="","",LANÇAMENTO[[#This Row],[PREVISÃO ENTREGA OBRA]]-$E$1))</f>
        <v>ENTREGUE</v>
      </c>
      <c r="U828" s="3" t="s">
        <v>129</v>
      </c>
      <c r="V828" s="3"/>
    </row>
    <row r="829" spans="1:22" x14ac:dyDescent="0.25">
      <c r="A829" s="4">
        <v>45903</v>
      </c>
      <c r="B829" s="2" t="s">
        <v>2379</v>
      </c>
      <c r="C829" s="123" t="s">
        <v>1234</v>
      </c>
      <c r="D829" s="2" t="s">
        <v>11</v>
      </c>
      <c r="E829" s="2" t="s">
        <v>2336</v>
      </c>
      <c r="F829" s="3">
        <v>2</v>
      </c>
      <c r="G829" s="3" t="s">
        <v>65</v>
      </c>
      <c r="H829" s="5" t="s">
        <v>2853</v>
      </c>
      <c r="I829" s="136" t="s">
        <v>147</v>
      </c>
      <c r="J829" s="2" t="s">
        <v>2336</v>
      </c>
      <c r="K829" s="6">
        <v>4.99</v>
      </c>
      <c r="L829" s="6">
        <f>LANÇAMENTO[[#This Row],[VALOR UNITARIO]]*LANÇAMENTO[[#This Row],[QTDADE]]</f>
        <v>9.98</v>
      </c>
      <c r="M829" s="4">
        <v>45903</v>
      </c>
      <c r="N829" s="33" t="str">
        <f>TEXT(LANÇAMENTO[[#This Row],[DATA PEDIDO]],"MMM")&amp;"-"&amp;TEXT(M829,"AAAA")</f>
        <v>set-2025</v>
      </c>
      <c r="O829" s="5" t="s">
        <v>1836</v>
      </c>
      <c r="P829" s="5" t="s">
        <v>30</v>
      </c>
      <c r="Q829" s="3" t="s">
        <v>12</v>
      </c>
      <c r="R829" s="3">
        <v>0</v>
      </c>
      <c r="S829" s="4">
        <f>IF(LANÇAMENTO[[#This Row],[DATA PEDIDO]]="","",LANÇAMENTO[[#This Row],[DATA PEDIDO]]+LANÇAMENTO[[#This Row],[PRAZO]])</f>
        <v>45903</v>
      </c>
      <c r="T829" s="8" t="str">
        <f>IF(LANÇAMENTO[[#This Row],[OBRA COM MATERIAL]]="OK","ENTREGUE",IF(LANÇAMENTO[[#This Row],[PRAZO]]="","",LANÇAMENTO[[#This Row],[PREVISÃO ENTREGA OBRA]]-$E$1))</f>
        <v>ENTREGUE</v>
      </c>
      <c r="U829" s="3" t="s">
        <v>129</v>
      </c>
      <c r="V829" s="3"/>
    </row>
    <row r="830" spans="1:22" x14ac:dyDescent="0.25">
      <c r="A830" s="4">
        <v>45903</v>
      </c>
      <c r="B830" s="2" t="s">
        <v>2379</v>
      </c>
      <c r="C830" s="123" t="s">
        <v>1234</v>
      </c>
      <c r="D830" s="2" t="s">
        <v>11</v>
      </c>
      <c r="E830" s="2" t="s">
        <v>2838</v>
      </c>
      <c r="F830" s="3">
        <v>50</v>
      </c>
      <c r="G830" s="3" t="s">
        <v>65</v>
      </c>
      <c r="H830" s="5" t="s">
        <v>2853</v>
      </c>
      <c r="I830" s="136" t="s">
        <v>147</v>
      </c>
      <c r="J830" s="2" t="s">
        <v>2838</v>
      </c>
      <c r="K830" s="6">
        <v>0.8</v>
      </c>
      <c r="L830" s="6">
        <f>LANÇAMENTO[[#This Row],[VALOR UNITARIO]]*LANÇAMENTO[[#This Row],[QTDADE]]</f>
        <v>40</v>
      </c>
      <c r="M830" s="4">
        <v>45903</v>
      </c>
      <c r="N830" s="33" t="str">
        <f>TEXT(LANÇAMENTO[[#This Row],[DATA PEDIDO]],"MMM")&amp;"-"&amp;TEXT(M830,"AAAA")</f>
        <v>set-2025</v>
      </c>
      <c r="O830" s="5" t="s">
        <v>1836</v>
      </c>
      <c r="P830" s="5" t="s">
        <v>30</v>
      </c>
      <c r="Q830" s="3" t="s">
        <v>12</v>
      </c>
      <c r="R830" s="3">
        <v>0</v>
      </c>
      <c r="S830" s="4">
        <f>IF(LANÇAMENTO[[#This Row],[DATA PEDIDO]]="","",LANÇAMENTO[[#This Row],[DATA PEDIDO]]+LANÇAMENTO[[#This Row],[PRAZO]])</f>
        <v>45903</v>
      </c>
      <c r="T830" s="8" t="str">
        <f>IF(LANÇAMENTO[[#This Row],[OBRA COM MATERIAL]]="OK","ENTREGUE",IF(LANÇAMENTO[[#This Row],[PRAZO]]="","",LANÇAMENTO[[#This Row],[PREVISÃO ENTREGA OBRA]]-$E$1))</f>
        <v>ENTREGUE</v>
      </c>
      <c r="U830" s="3" t="s">
        <v>129</v>
      </c>
      <c r="V830" s="3"/>
    </row>
    <row r="831" spans="1:22" x14ac:dyDescent="0.25">
      <c r="A831" s="4">
        <v>45903</v>
      </c>
      <c r="B831" s="2" t="s">
        <v>1901</v>
      </c>
      <c r="C831" s="123" t="s">
        <v>1234</v>
      </c>
      <c r="D831" s="2" t="s">
        <v>104</v>
      </c>
      <c r="E831" s="2" t="s">
        <v>2854</v>
      </c>
      <c r="F831" s="3">
        <v>2</v>
      </c>
      <c r="G831" s="3" t="s">
        <v>65</v>
      </c>
      <c r="H831" s="5" t="s">
        <v>2855</v>
      </c>
      <c r="I831" s="136" t="s">
        <v>505</v>
      </c>
      <c r="J831" s="2" t="s">
        <v>2854</v>
      </c>
      <c r="K831" s="6">
        <v>260</v>
      </c>
      <c r="L831" s="6">
        <f>LANÇAMENTO[[#This Row],[VALOR UNITARIO]]*LANÇAMENTO[[#This Row],[QTDADE]]</f>
        <v>520</v>
      </c>
      <c r="M831" s="4">
        <v>45903</v>
      </c>
      <c r="N831" s="33" t="str">
        <f>TEXT(LANÇAMENTO[[#This Row],[DATA PEDIDO]],"MMM")&amp;"-"&amp;TEXT(M831,"AAAA")</f>
        <v>set-2025</v>
      </c>
      <c r="O831" s="5" t="s">
        <v>1967</v>
      </c>
      <c r="P831" s="5" t="s">
        <v>30</v>
      </c>
      <c r="Q831" s="3" t="s">
        <v>12</v>
      </c>
      <c r="R831" s="3">
        <v>0</v>
      </c>
      <c r="S831" s="4">
        <f>IF(LANÇAMENTO[[#This Row],[DATA PEDIDO]]="","",LANÇAMENTO[[#This Row],[DATA PEDIDO]]+LANÇAMENTO[[#This Row],[PRAZO]])</f>
        <v>45903</v>
      </c>
      <c r="T831" s="8" t="str">
        <f>IF(LANÇAMENTO[[#This Row],[OBRA COM MATERIAL]]="OK","ENTREGUE",IF(LANÇAMENTO[[#This Row],[PRAZO]]="","",LANÇAMENTO[[#This Row],[PREVISÃO ENTREGA OBRA]]-$E$1))</f>
        <v>ENTREGUE</v>
      </c>
      <c r="U831" s="3" t="s">
        <v>129</v>
      </c>
      <c r="V831" s="3"/>
    </row>
    <row r="832" spans="1:22" x14ac:dyDescent="0.25">
      <c r="A832" s="4">
        <v>45903</v>
      </c>
      <c r="B832" s="2" t="s">
        <v>1729</v>
      </c>
      <c r="C832" s="123" t="s">
        <v>551</v>
      </c>
      <c r="D832" s="2" t="s">
        <v>104</v>
      </c>
      <c r="E832" s="2" t="s">
        <v>2856</v>
      </c>
      <c r="F832" s="3">
        <v>1</v>
      </c>
      <c r="G832" s="3" t="s">
        <v>65</v>
      </c>
      <c r="H832" s="5" t="s">
        <v>2859</v>
      </c>
      <c r="I832" s="136" t="s">
        <v>198</v>
      </c>
      <c r="J832" s="2" t="s">
        <v>2856</v>
      </c>
      <c r="K832" s="6">
        <v>83.54</v>
      </c>
      <c r="L832" s="6">
        <f>LANÇAMENTO[[#This Row],[VALOR UNITARIO]]*LANÇAMENTO[[#This Row],[QTDADE]]</f>
        <v>83.54</v>
      </c>
      <c r="M832" s="4">
        <v>45903</v>
      </c>
      <c r="N832" s="33" t="str">
        <f>TEXT(LANÇAMENTO[[#This Row],[DATA PEDIDO]],"MMM")&amp;"-"&amp;TEXT(M832,"AAAA")</f>
        <v>set-2025</v>
      </c>
      <c r="O832" s="5" t="s">
        <v>1715</v>
      </c>
      <c r="P832" s="5" t="s">
        <v>30</v>
      </c>
      <c r="Q832" s="3" t="s">
        <v>12</v>
      </c>
      <c r="R832" s="3">
        <v>0</v>
      </c>
      <c r="S832" s="4">
        <f>IF(LANÇAMENTO[[#This Row],[DATA PEDIDO]]="","",LANÇAMENTO[[#This Row],[DATA PEDIDO]]+LANÇAMENTO[[#This Row],[PRAZO]])</f>
        <v>45903</v>
      </c>
      <c r="T832" s="8" t="str">
        <f>IF(LANÇAMENTO[[#This Row],[OBRA COM MATERIAL]]="OK","ENTREGUE",IF(LANÇAMENTO[[#This Row],[PRAZO]]="","",LANÇAMENTO[[#This Row],[PREVISÃO ENTREGA OBRA]]-$E$1))</f>
        <v>ENTREGUE</v>
      </c>
      <c r="U832" s="3" t="s">
        <v>129</v>
      </c>
      <c r="V832" s="3"/>
    </row>
    <row r="833" spans="1:22" x14ac:dyDescent="0.25">
      <c r="A833" s="4">
        <v>45903</v>
      </c>
      <c r="B833" s="2" t="s">
        <v>1729</v>
      </c>
      <c r="C833" s="123" t="s">
        <v>551</v>
      </c>
      <c r="D833" s="2" t="s">
        <v>104</v>
      </c>
      <c r="E833" s="2" t="s">
        <v>2241</v>
      </c>
      <c r="F833" s="3">
        <v>4</v>
      </c>
      <c r="G833" s="3" t="s">
        <v>65</v>
      </c>
      <c r="H833" s="5" t="s">
        <v>2859</v>
      </c>
      <c r="I833" s="136" t="s">
        <v>198</v>
      </c>
      <c r="J833" s="2" t="s">
        <v>2241</v>
      </c>
      <c r="K833" s="6">
        <v>15.31</v>
      </c>
      <c r="L833" s="6">
        <f>LANÇAMENTO[[#This Row],[VALOR UNITARIO]]*LANÇAMENTO[[#This Row],[QTDADE]]</f>
        <v>61.24</v>
      </c>
      <c r="M833" s="4">
        <v>45903</v>
      </c>
      <c r="N833" s="33" t="str">
        <f>TEXT(LANÇAMENTO[[#This Row],[DATA PEDIDO]],"MMM")&amp;"-"&amp;TEXT(M833,"AAAA")</f>
        <v>set-2025</v>
      </c>
      <c r="O833" s="5" t="s">
        <v>1715</v>
      </c>
      <c r="P833" s="5" t="s">
        <v>30</v>
      </c>
      <c r="Q833" s="3" t="s">
        <v>12</v>
      </c>
      <c r="R833" s="3">
        <v>0</v>
      </c>
      <c r="S833" s="4">
        <f>IF(LANÇAMENTO[[#This Row],[DATA PEDIDO]]="","",LANÇAMENTO[[#This Row],[DATA PEDIDO]]+LANÇAMENTO[[#This Row],[PRAZO]])</f>
        <v>45903</v>
      </c>
      <c r="T833" s="8" t="str">
        <f>IF(LANÇAMENTO[[#This Row],[OBRA COM MATERIAL]]="OK","ENTREGUE",IF(LANÇAMENTO[[#This Row],[PRAZO]]="","",LANÇAMENTO[[#This Row],[PREVISÃO ENTREGA OBRA]]-$E$1))</f>
        <v>ENTREGUE</v>
      </c>
      <c r="U833" s="3" t="s">
        <v>129</v>
      </c>
      <c r="V833" s="3"/>
    </row>
    <row r="834" spans="1:22" x14ac:dyDescent="0.25">
      <c r="A834" s="4">
        <v>45903</v>
      </c>
      <c r="B834" s="2" t="s">
        <v>1729</v>
      </c>
      <c r="C834" s="123" t="s">
        <v>551</v>
      </c>
      <c r="D834" s="2" t="s">
        <v>104</v>
      </c>
      <c r="E834" s="2" t="s">
        <v>2857</v>
      </c>
      <c r="F834" s="3">
        <v>3</v>
      </c>
      <c r="G834" s="3" t="s">
        <v>65</v>
      </c>
      <c r="H834" s="5" t="s">
        <v>2859</v>
      </c>
      <c r="I834" s="136" t="s">
        <v>198</v>
      </c>
      <c r="J834" s="2" t="s">
        <v>2857</v>
      </c>
      <c r="K834" s="6">
        <v>28.13</v>
      </c>
      <c r="L834" s="6">
        <f>LANÇAMENTO[[#This Row],[VALOR UNITARIO]]*LANÇAMENTO[[#This Row],[QTDADE]]</f>
        <v>84.39</v>
      </c>
      <c r="M834" s="4">
        <v>45903</v>
      </c>
      <c r="N834" s="33" t="str">
        <f>TEXT(LANÇAMENTO[[#This Row],[DATA PEDIDO]],"MMM")&amp;"-"&amp;TEXT(M834,"AAAA")</f>
        <v>set-2025</v>
      </c>
      <c r="O834" s="5" t="s">
        <v>1715</v>
      </c>
      <c r="P834" s="5" t="s">
        <v>30</v>
      </c>
      <c r="Q834" s="3" t="s">
        <v>12</v>
      </c>
      <c r="R834" s="3">
        <v>0</v>
      </c>
      <c r="S834" s="4">
        <f>IF(LANÇAMENTO[[#This Row],[DATA PEDIDO]]="","",LANÇAMENTO[[#This Row],[DATA PEDIDO]]+LANÇAMENTO[[#This Row],[PRAZO]])</f>
        <v>45903</v>
      </c>
      <c r="T834" s="8" t="str">
        <f>IF(LANÇAMENTO[[#This Row],[OBRA COM MATERIAL]]="OK","ENTREGUE",IF(LANÇAMENTO[[#This Row],[PRAZO]]="","",LANÇAMENTO[[#This Row],[PREVISÃO ENTREGA OBRA]]-$E$1))</f>
        <v>ENTREGUE</v>
      </c>
      <c r="U834" s="3" t="s">
        <v>129</v>
      </c>
      <c r="V834" s="3"/>
    </row>
    <row r="835" spans="1:22" x14ac:dyDescent="0.25">
      <c r="A835" s="4">
        <v>45903</v>
      </c>
      <c r="B835" s="2" t="s">
        <v>1729</v>
      </c>
      <c r="C835" s="123" t="s">
        <v>551</v>
      </c>
      <c r="D835" s="2" t="s">
        <v>104</v>
      </c>
      <c r="E835" s="2" t="s">
        <v>2858</v>
      </c>
      <c r="F835" s="3">
        <v>2</v>
      </c>
      <c r="G835" s="3" t="s">
        <v>65</v>
      </c>
      <c r="H835" s="5" t="s">
        <v>2859</v>
      </c>
      <c r="I835" s="136" t="s">
        <v>198</v>
      </c>
      <c r="J835" s="2" t="s">
        <v>2858</v>
      </c>
      <c r="K835" s="6">
        <v>4.78</v>
      </c>
      <c r="L835" s="6">
        <f>LANÇAMENTO[[#This Row],[VALOR UNITARIO]]*LANÇAMENTO[[#This Row],[QTDADE]]</f>
        <v>9.56</v>
      </c>
      <c r="M835" s="4">
        <v>45903</v>
      </c>
      <c r="N835" s="33" t="str">
        <f>TEXT(LANÇAMENTO[[#This Row],[DATA PEDIDO]],"MMM")&amp;"-"&amp;TEXT(M835,"AAAA")</f>
        <v>set-2025</v>
      </c>
      <c r="O835" s="5" t="s">
        <v>1715</v>
      </c>
      <c r="P835" s="5" t="s">
        <v>30</v>
      </c>
      <c r="Q835" s="3" t="s">
        <v>12</v>
      </c>
      <c r="R835" s="3">
        <v>0</v>
      </c>
      <c r="S835" s="4">
        <f>IF(LANÇAMENTO[[#This Row],[DATA PEDIDO]]="","",LANÇAMENTO[[#This Row],[DATA PEDIDO]]+LANÇAMENTO[[#This Row],[PRAZO]])</f>
        <v>45903</v>
      </c>
      <c r="T835" s="8" t="str">
        <f>IF(LANÇAMENTO[[#This Row],[OBRA COM MATERIAL]]="OK","ENTREGUE",IF(LANÇAMENTO[[#This Row],[PRAZO]]="","",LANÇAMENTO[[#This Row],[PREVISÃO ENTREGA OBRA]]-$E$1))</f>
        <v>ENTREGUE</v>
      </c>
      <c r="U835" s="3" t="s">
        <v>129</v>
      </c>
      <c r="V835" s="3"/>
    </row>
    <row r="836" spans="1:22" x14ac:dyDescent="0.25">
      <c r="A836" s="4">
        <v>45903</v>
      </c>
      <c r="B836" s="2" t="s">
        <v>2432</v>
      </c>
      <c r="C836" s="123" t="s">
        <v>1234</v>
      </c>
      <c r="D836" s="2" t="s">
        <v>104</v>
      </c>
      <c r="E836" s="2" t="s">
        <v>1858</v>
      </c>
      <c r="F836" s="3">
        <v>24</v>
      </c>
      <c r="G836" s="3" t="s">
        <v>65</v>
      </c>
      <c r="H836" s="5" t="s">
        <v>2860</v>
      </c>
      <c r="I836" s="136" t="s">
        <v>554</v>
      </c>
      <c r="J836" s="2" t="s">
        <v>1858</v>
      </c>
      <c r="K836" s="6">
        <v>37.44</v>
      </c>
      <c r="L836" s="6">
        <f>LANÇAMENTO[[#This Row],[VALOR UNITARIO]]*LANÇAMENTO[[#This Row],[QTDADE]]</f>
        <v>898.56</v>
      </c>
      <c r="M836" s="4">
        <v>45903</v>
      </c>
      <c r="N836" s="33" t="str">
        <f>TEXT(LANÇAMENTO[[#This Row],[DATA PEDIDO]],"MMM")&amp;"-"&amp;TEXT(M836,"AAAA")</f>
        <v>set-2025</v>
      </c>
      <c r="O836" s="5" t="s">
        <v>2068</v>
      </c>
      <c r="P836" s="5" t="s">
        <v>30</v>
      </c>
      <c r="Q836" s="3" t="s">
        <v>12</v>
      </c>
      <c r="R836" s="3">
        <v>1</v>
      </c>
      <c r="S836" s="4">
        <f>IF(LANÇAMENTO[[#This Row],[DATA PEDIDO]]="","",LANÇAMENTO[[#This Row],[DATA PEDIDO]]+LANÇAMENTO[[#This Row],[PRAZO]])</f>
        <v>45904</v>
      </c>
      <c r="T836" s="8" t="str">
        <f>IF(LANÇAMENTO[[#This Row],[OBRA COM MATERIAL]]="OK","ENTREGUE",IF(LANÇAMENTO[[#This Row],[PRAZO]]="","",LANÇAMENTO[[#This Row],[PREVISÃO ENTREGA OBRA]]-$E$1))</f>
        <v>ENTREGUE</v>
      </c>
      <c r="U836" s="3" t="s">
        <v>129</v>
      </c>
      <c r="V836" s="3"/>
    </row>
    <row r="837" spans="1:22" x14ac:dyDescent="0.25">
      <c r="A837" s="4">
        <v>45903</v>
      </c>
      <c r="B837" s="2" t="s">
        <v>2432</v>
      </c>
      <c r="C837" s="123" t="s">
        <v>1234</v>
      </c>
      <c r="D837" s="2" t="s">
        <v>104</v>
      </c>
      <c r="E837" s="2" t="s">
        <v>1859</v>
      </c>
      <c r="F837" s="3">
        <v>30</v>
      </c>
      <c r="G837" s="3" t="s">
        <v>65</v>
      </c>
      <c r="H837" s="5" t="s">
        <v>2860</v>
      </c>
      <c r="I837" s="136" t="s">
        <v>554</v>
      </c>
      <c r="J837" s="2" t="s">
        <v>1859</v>
      </c>
      <c r="K837" s="6">
        <v>12.32</v>
      </c>
      <c r="L837" s="6">
        <f>LANÇAMENTO[[#This Row],[VALOR UNITARIO]]*LANÇAMENTO[[#This Row],[QTDADE]]</f>
        <v>369.6</v>
      </c>
      <c r="M837" s="4">
        <v>45903</v>
      </c>
      <c r="N837" s="33" t="str">
        <f>TEXT(LANÇAMENTO[[#This Row],[DATA PEDIDO]],"MMM")&amp;"-"&amp;TEXT(M837,"AAAA")</f>
        <v>set-2025</v>
      </c>
      <c r="O837" s="5" t="s">
        <v>2068</v>
      </c>
      <c r="P837" s="5" t="s">
        <v>30</v>
      </c>
      <c r="Q837" s="3" t="s">
        <v>12</v>
      </c>
      <c r="R837" s="3">
        <v>1</v>
      </c>
      <c r="S837" s="4">
        <f>IF(LANÇAMENTO[[#This Row],[DATA PEDIDO]]="","",LANÇAMENTO[[#This Row],[DATA PEDIDO]]+LANÇAMENTO[[#This Row],[PRAZO]])</f>
        <v>45904</v>
      </c>
      <c r="T837" s="8" t="str">
        <f>IF(LANÇAMENTO[[#This Row],[OBRA COM MATERIAL]]="OK","ENTREGUE",IF(LANÇAMENTO[[#This Row],[PRAZO]]="","",LANÇAMENTO[[#This Row],[PREVISÃO ENTREGA OBRA]]-$E$1))</f>
        <v>ENTREGUE</v>
      </c>
      <c r="U837" s="3" t="s">
        <v>129</v>
      </c>
      <c r="V837" s="3"/>
    </row>
    <row r="838" spans="1:22" x14ac:dyDescent="0.25">
      <c r="A838" s="4">
        <v>45903</v>
      </c>
      <c r="B838" s="2" t="s">
        <v>2432</v>
      </c>
      <c r="C838" s="123" t="s">
        <v>1234</v>
      </c>
      <c r="D838" s="2" t="s">
        <v>104</v>
      </c>
      <c r="E838" s="2" t="s">
        <v>1860</v>
      </c>
      <c r="F838" s="3">
        <v>88</v>
      </c>
      <c r="G838" s="3" t="s">
        <v>65</v>
      </c>
      <c r="H838" s="5" t="s">
        <v>2860</v>
      </c>
      <c r="I838" s="136" t="s">
        <v>554</v>
      </c>
      <c r="J838" s="2" t="s">
        <v>1860</v>
      </c>
      <c r="K838" s="6">
        <v>1.52</v>
      </c>
      <c r="L838" s="6">
        <f>LANÇAMENTO[[#This Row],[VALOR UNITARIO]]*LANÇAMENTO[[#This Row],[QTDADE]]</f>
        <v>133.76</v>
      </c>
      <c r="M838" s="4">
        <v>45903</v>
      </c>
      <c r="N838" s="33" t="str">
        <f>TEXT(LANÇAMENTO[[#This Row],[DATA PEDIDO]],"MMM")&amp;"-"&amp;TEXT(M838,"AAAA")</f>
        <v>set-2025</v>
      </c>
      <c r="O838" s="5" t="s">
        <v>2068</v>
      </c>
      <c r="P838" s="5" t="s">
        <v>30</v>
      </c>
      <c r="Q838" s="3" t="s">
        <v>12</v>
      </c>
      <c r="R838" s="3">
        <v>1</v>
      </c>
      <c r="S838" s="4">
        <f>IF(LANÇAMENTO[[#This Row],[DATA PEDIDO]]="","",LANÇAMENTO[[#This Row],[DATA PEDIDO]]+LANÇAMENTO[[#This Row],[PRAZO]])</f>
        <v>45904</v>
      </c>
      <c r="T838" s="8" t="str">
        <f>IF(LANÇAMENTO[[#This Row],[OBRA COM MATERIAL]]="OK","ENTREGUE",IF(LANÇAMENTO[[#This Row],[PRAZO]]="","",LANÇAMENTO[[#This Row],[PREVISÃO ENTREGA OBRA]]-$E$1))</f>
        <v>ENTREGUE</v>
      </c>
      <c r="U838" s="3" t="s">
        <v>129</v>
      </c>
      <c r="V838" s="3"/>
    </row>
    <row r="839" spans="1:22" x14ac:dyDescent="0.25">
      <c r="A839" s="4">
        <v>45903</v>
      </c>
      <c r="B839" s="2" t="s">
        <v>2432</v>
      </c>
      <c r="C839" s="123" t="s">
        <v>1234</v>
      </c>
      <c r="D839" s="2" t="s">
        <v>104</v>
      </c>
      <c r="E839" s="2" t="s">
        <v>1862</v>
      </c>
      <c r="F839" s="3">
        <v>1</v>
      </c>
      <c r="G839" s="3" t="s">
        <v>65</v>
      </c>
      <c r="H839" s="5" t="s">
        <v>2860</v>
      </c>
      <c r="I839" s="136" t="s">
        <v>554</v>
      </c>
      <c r="J839" s="2" t="s">
        <v>1862</v>
      </c>
      <c r="K839" s="6">
        <v>56.54</v>
      </c>
      <c r="L839" s="6">
        <f>LANÇAMENTO[[#This Row],[VALOR UNITARIO]]*LANÇAMENTO[[#This Row],[QTDADE]]</f>
        <v>56.54</v>
      </c>
      <c r="M839" s="4">
        <v>45903</v>
      </c>
      <c r="N839" s="33" t="str">
        <f>TEXT(LANÇAMENTO[[#This Row],[DATA PEDIDO]],"MMM")&amp;"-"&amp;TEXT(M839,"AAAA")</f>
        <v>set-2025</v>
      </c>
      <c r="O839" s="5" t="s">
        <v>2068</v>
      </c>
      <c r="P839" s="5" t="s">
        <v>30</v>
      </c>
      <c r="Q839" s="3" t="s">
        <v>12</v>
      </c>
      <c r="R839" s="3">
        <v>1</v>
      </c>
      <c r="S839" s="4">
        <f>IF(LANÇAMENTO[[#This Row],[DATA PEDIDO]]="","",LANÇAMENTO[[#This Row],[DATA PEDIDO]]+LANÇAMENTO[[#This Row],[PRAZO]])</f>
        <v>45904</v>
      </c>
      <c r="T839" s="8" t="str">
        <f>IF(LANÇAMENTO[[#This Row],[OBRA COM MATERIAL]]="OK","ENTREGUE",IF(LANÇAMENTO[[#This Row],[PRAZO]]="","",LANÇAMENTO[[#This Row],[PREVISÃO ENTREGA OBRA]]-$E$1))</f>
        <v>ENTREGUE</v>
      </c>
      <c r="U839" s="3" t="s">
        <v>129</v>
      </c>
      <c r="V839" s="3"/>
    </row>
    <row r="840" spans="1:22" x14ac:dyDescent="0.25">
      <c r="A840" s="4">
        <v>45903</v>
      </c>
      <c r="B840" s="2" t="s">
        <v>2432</v>
      </c>
      <c r="C840" s="123" t="s">
        <v>1234</v>
      </c>
      <c r="D840" s="2" t="s">
        <v>104</v>
      </c>
      <c r="E840" s="2" t="s">
        <v>1864</v>
      </c>
      <c r="F840" s="3">
        <v>1</v>
      </c>
      <c r="G840" s="3" t="s">
        <v>65</v>
      </c>
      <c r="H840" s="5" t="s">
        <v>2860</v>
      </c>
      <c r="I840" s="136" t="s">
        <v>554</v>
      </c>
      <c r="J840" s="2" t="s">
        <v>1864</v>
      </c>
      <c r="K840" s="6">
        <v>28.47</v>
      </c>
      <c r="L840" s="6">
        <f>LANÇAMENTO[[#This Row],[VALOR UNITARIO]]*LANÇAMENTO[[#This Row],[QTDADE]]</f>
        <v>28.47</v>
      </c>
      <c r="M840" s="4">
        <v>45903</v>
      </c>
      <c r="N840" s="33" t="str">
        <f>TEXT(LANÇAMENTO[[#This Row],[DATA PEDIDO]],"MMM")&amp;"-"&amp;TEXT(M840,"AAAA")</f>
        <v>set-2025</v>
      </c>
      <c r="O840" s="5" t="s">
        <v>2068</v>
      </c>
      <c r="P840" s="5" t="s">
        <v>30</v>
      </c>
      <c r="Q840" s="3" t="s">
        <v>12</v>
      </c>
      <c r="R840" s="3">
        <v>1</v>
      </c>
      <c r="S840" s="4">
        <f>IF(LANÇAMENTO[[#This Row],[DATA PEDIDO]]="","",LANÇAMENTO[[#This Row],[DATA PEDIDO]]+LANÇAMENTO[[#This Row],[PRAZO]])</f>
        <v>45904</v>
      </c>
      <c r="T840" s="8" t="str">
        <f>IF(LANÇAMENTO[[#This Row],[OBRA COM MATERIAL]]="OK","ENTREGUE",IF(LANÇAMENTO[[#This Row],[PRAZO]]="","",LANÇAMENTO[[#This Row],[PREVISÃO ENTREGA OBRA]]-$E$1))</f>
        <v>ENTREGUE</v>
      </c>
      <c r="U840" s="3" t="s">
        <v>129</v>
      </c>
      <c r="V840" s="3"/>
    </row>
    <row r="841" spans="1:22" x14ac:dyDescent="0.25">
      <c r="A841" s="4">
        <v>45903</v>
      </c>
      <c r="B841" s="2" t="s">
        <v>2432</v>
      </c>
      <c r="C841" s="123" t="s">
        <v>1234</v>
      </c>
      <c r="D841" s="2" t="s">
        <v>104</v>
      </c>
      <c r="E841" s="2" t="s">
        <v>1863</v>
      </c>
      <c r="F841" s="3">
        <v>10</v>
      </c>
      <c r="G841" s="3" t="s">
        <v>65</v>
      </c>
      <c r="H841" s="5" t="s">
        <v>2860</v>
      </c>
      <c r="I841" s="136" t="s">
        <v>554</v>
      </c>
      <c r="J841" s="2" t="s">
        <v>1863</v>
      </c>
      <c r="K841" s="6">
        <v>13.53</v>
      </c>
      <c r="L841" s="6">
        <f>LANÇAMENTO[[#This Row],[VALOR UNITARIO]]*LANÇAMENTO[[#This Row],[QTDADE]]</f>
        <v>135.29999999999998</v>
      </c>
      <c r="M841" s="4">
        <v>45903</v>
      </c>
      <c r="N841" s="33" t="str">
        <f>TEXT(LANÇAMENTO[[#This Row],[DATA PEDIDO]],"MMM")&amp;"-"&amp;TEXT(M841,"AAAA")</f>
        <v>set-2025</v>
      </c>
      <c r="O841" s="5" t="s">
        <v>2068</v>
      </c>
      <c r="P841" s="5" t="s">
        <v>30</v>
      </c>
      <c r="Q841" s="3" t="s">
        <v>12</v>
      </c>
      <c r="R841" s="3">
        <v>1</v>
      </c>
      <c r="S841" s="4">
        <f>IF(LANÇAMENTO[[#This Row],[DATA PEDIDO]]="","",LANÇAMENTO[[#This Row],[DATA PEDIDO]]+LANÇAMENTO[[#This Row],[PRAZO]])</f>
        <v>45904</v>
      </c>
      <c r="T841" s="8" t="str">
        <f>IF(LANÇAMENTO[[#This Row],[OBRA COM MATERIAL]]="OK","ENTREGUE",IF(LANÇAMENTO[[#This Row],[PRAZO]]="","",LANÇAMENTO[[#This Row],[PREVISÃO ENTREGA OBRA]]-$E$1))</f>
        <v>ENTREGUE</v>
      </c>
      <c r="U841" s="3" t="s">
        <v>129</v>
      </c>
      <c r="V841" s="3"/>
    </row>
    <row r="842" spans="1:22" x14ac:dyDescent="0.25">
      <c r="A842" s="4">
        <v>45903</v>
      </c>
      <c r="B842" s="2" t="s">
        <v>2432</v>
      </c>
      <c r="C842" s="123" t="s">
        <v>1234</v>
      </c>
      <c r="D842" s="2" t="s">
        <v>104</v>
      </c>
      <c r="E842" s="2" t="s">
        <v>2666</v>
      </c>
      <c r="F842" s="3">
        <v>6</v>
      </c>
      <c r="G842" s="3" t="s">
        <v>65</v>
      </c>
      <c r="H842" s="5" t="s">
        <v>2860</v>
      </c>
      <c r="I842" s="136" t="s">
        <v>554</v>
      </c>
      <c r="J842" s="2" t="s">
        <v>2666</v>
      </c>
      <c r="K842" s="6">
        <v>4.43</v>
      </c>
      <c r="L842" s="6">
        <f>LANÇAMENTO[[#This Row],[VALOR UNITARIO]]*LANÇAMENTO[[#This Row],[QTDADE]]</f>
        <v>26.58</v>
      </c>
      <c r="M842" s="4">
        <v>45903</v>
      </c>
      <c r="N842" s="33" t="str">
        <f>TEXT(LANÇAMENTO[[#This Row],[DATA PEDIDO]],"MMM")&amp;"-"&amp;TEXT(M842,"AAAA")</f>
        <v>set-2025</v>
      </c>
      <c r="O842" s="5" t="s">
        <v>2068</v>
      </c>
      <c r="P842" s="5" t="s">
        <v>30</v>
      </c>
      <c r="Q842" s="3" t="s">
        <v>12</v>
      </c>
      <c r="R842" s="3">
        <v>1</v>
      </c>
      <c r="S842" s="4">
        <f>IF(LANÇAMENTO[[#This Row],[DATA PEDIDO]]="","",LANÇAMENTO[[#This Row],[DATA PEDIDO]]+LANÇAMENTO[[#This Row],[PRAZO]])</f>
        <v>45904</v>
      </c>
      <c r="T842" s="8" t="str">
        <f>IF(LANÇAMENTO[[#This Row],[OBRA COM MATERIAL]]="OK","ENTREGUE",IF(LANÇAMENTO[[#This Row],[PRAZO]]="","",LANÇAMENTO[[#This Row],[PREVISÃO ENTREGA OBRA]]-$E$1))</f>
        <v>ENTREGUE</v>
      </c>
      <c r="U842" s="3" t="s">
        <v>129</v>
      </c>
      <c r="V842" s="3"/>
    </row>
    <row r="843" spans="1:22" x14ac:dyDescent="0.25">
      <c r="A843" s="4">
        <v>45903</v>
      </c>
      <c r="B843" s="2" t="s">
        <v>1741</v>
      </c>
      <c r="C843" s="123" t="s">
        <v>1234</v>
      </c>
      <c r="D843" s="2" t="s">
        <v>104</v>
      </c>
      <c r="E843" s="2" t="s">
        <v>2861</v>
      </c>
      <c r="F843" s="3">
        <v>4</v>
      </c>
      <c r="G843" s="3" t="s">
        <v>65</v>
      </c>
      <c r="H843" s="5" t="s">
        <v>2862</v>
      </c>
      <c r="I843" s="136" t="s">
        <v>984</v>
      </c>
      <c r="J843" s="2" t="s">
        <v>2861</v>
      </c>
      <c r="K843" s="6">
        <v>50</v>
      </c>
      <c r="L843" s="6">
        <f>LANÇAMENTO[[#This Row],[VALOR UNITARIO]]*LANÇAMENTO[[#This Row],[QTDADE]]</f>
        <v>200</v>
      </c>
      <c r="M843" s="4">
        <v>45903</v>
      </c>
      <c r="N843" s="33" t="str">
        <f>TEXT(LANÇAMENTO[[#This Row],[DATA PEDIDO]],"MMM")&amp;"-"&amp;TEXT(M843,"AAAA")</f>
        <v>set-2025</v>
      </c>
      <c r="O843" s="5" t="s">
        <v>2110</v>
      </c>
      <c r="P843" s="5" t="s">
        <v>30</v>
      </c>
      <c r="Q843" s="3" t="s">
        <v>12</v>
      </c>
      <c r="R843" s="3">
        <v>1</v>
      </c>
      <c r="S843" s="4">
        <f>IF(LANÇAMENTO[[#This Row],[DATA PEDIDO]]="","",LANÇAMENTO[[#This Row],[DATA PEDIDO]]+LANÇAMENTO[[#This Row],[PRAZO]])</f>
        <v>45904</v>
      </c>
      <c r="T843" s="8" t="str">
        <f>IF(LANÇAMENTO[[#This Row],[OBRA COM MATERIAL]]="OK","ENTREGUE",IF(LANÇAMENTO[[#This Row],[PRAZO]]="","",LANÇAMENTO[[#This Row],[PREVISÃO ENTREGA OBRA]]-$E$1))</f>
        <v>ENTREGUE</v>
      </c>
      <c r="U843" s="3" t="s">
        <v>129</v>
      </c>
      <c r="V843" s="3"/>
    </row>
    <row r="844" spans="1:22" x14ac:dyDescent="0.25">
      <c r="A844" s="4">
        <v>45903</v>
      </c>
      <c r="B844" s="2" t="s">
        <v>1747</v>
      </c>
      <c r="C844" s="123" t="s">
        <v>1234</v>
      </c>
      <c r="D844" s="2" t="s">
        <v>104</v>
      </c>
      <c r="E844" s="2" t="s">
        <v>2863</v>
      </c>
      <c r="F844" s="3">
        <v>14.21</v>
      </c>
      <c r="G844" s="3" t="s">
        <v>23</v>
      </c>
      <c r="H844" s="5" t="s">
        <v>2864</v>
      </c>
      <c r="I844" s="136" t="s">
        <v>738</v>
      </c>
      <c r="J844" s="2" t="s">
        <v>2863</v>
      </c>
      <c r="K844" s="6">
        <v>9.58</v>
      </c>
      <c r="L844" s="6">
        <f>LANÇAMENTO[[#This Row],[VALOR UNITARIO]]*LANÇAMENTO[[#This Row],[QTDADE]]</f>
        <v>136.1318</v>
      </c>
      <c r="M844" s="4">
        <v>45903</v>
      </c>
      <c r="N844" s="33" t="str">
        <f>TEXT(LANÇAMENTO[[#This Row],[DATA PEDIDO]],"MMM")&amp;"-"&amp;TEXT(M844,"AAAA")</f>
        <v>set-2025</v>
      </c>
      <c r="O844" s="5" t="s">
        <v>2213</v>
      </c>
      <c r="P844" s="5" t="s">
        <v>215</v>
      </c>
      <c r="Q844" s="3" t="s">
        <v>1705</v>
      </c>
      <c r="R844" s="3">
        <v>1</v>
      </c>
      <c r="S844" s="4">
        <f>IF(LANÇAMENTO[[#This Row],[DATA PEDIDO]]="","",LANÇAMENTO[[#This Row],[DATA PEDIDO]]+LANÇAMENTO[[#This Row],[PRAZO]])</f>
        <v>45904</v>
      </c>
      <c r="T844" s="8" t="str">
        <f>IF(LANÇAMENTO[[#This Row],[OBRA COM MATERIAL]]="OK","ENTREGUE",IF(LANÇAMENTO[[#This Row],[PRAZO]]="","",LANÇAMENTO[[#This Row],[PREVISÃO ENTREGA OBRA]]-$E$1))</f>
        <v>ENTREGUE</v>
      </c>
      <c r="U844" s="3" t="s">
        <v>129</v>
      </c>
      <c r="V844" s="3"/>
    </row>
    <row r="845" spans="1:22" x14ac:dyDescent="0.25">
      <c r="A845" s="4">
        <v>45903</v>
      </c>
      <c r="B845" s="2" t="s">
        <v>1802</v>
      </c>
      <c r="C845" s="123" t="s">
        <v>1234</v>
      </c>
      <c r="D845" s="2" t="s">
        <v>104</v>
      </c>
      <c r="E845" s="2" t="s">
        <v>1690</v>
      </c>
      <c r="F845" s="3">
        <v>1</v>
      </c>
      <c r="G845" s="3" t="s">
        <v>65</v>
      </c>
      <c r="H845" s="5" t="s">
        <v>2865</v>
      </c>
      <c r="I845" s="136" t="s">
        <v>1033</v>
      </c>
      <c r="J845" s="2" t="s">
        <v>1690</v>
      </c>
      <c r="K845" s="6">
        <v>440</v>
      </c>
      <c r="L845" s="6">
        <f>LANÇAMENTO[[#This Row],[VALOR UNITARIO]]*LANÇAMENTO[[#This Row],[QTDADE]]</f>
        <v>440</v>
      </c>
      <c r="M845" s="4">
        <v>45903</v>
      </c>
      <c r="N845" s="33" t="str">
        <f>TEXT(LANÇAMENTO[[#This Row],[DATA PEDIDO]],"MMM")&amp;"-"&amp;TEXT(M845,"AAAA")</f>
        <v>set-2025</v>
      </c>
      <c r="O845" s="5" t="s">
        <v>1692</v>
      </c>
      <c r="P845" s="5" t="s">
        <v>30</v>
      </c>
      <c r="Q845" s="3" t="s">
        <v>12</v>
      </c>
      <c r="R845" s="3">
        <v>1</v>
      </c>
      <c r="S845" s="4">
        <f>IF(LANÇAMENTO[[#This Row],[DATA PEDIDO]]="","",LANÇAMENTO[[#This Row],[DATA PEDIDO]]+LANÇAMENTO[[#This Row],[PRAZO]])</f>
        <v>45904</v>
      </c>
      <c r="T845" s="8" t="str">
        <f>IF(LANÇAMENTO[[#This Row],[OBRA COM MATERIAL]]="OK","ENTREGUE",IF(LANÇAMENTO[[#This Row],[PRAZO]]="","",LANÇAMENTO[[#This Row],[PREVISÃO ENTREGA OBRA]]-$E$1))</f>
        <v>ENTREGUE</v>
      </c>
      <c r="U845" s="3" t="s">
        <v>129</v>
      </c>
      <c r="V845" s="3"/>
    </row>
    <row r="846" spans="1:22" x14ac:dyDescent="0.25">
      <c r="A846" s="4">
        <v>45904</v>
      </c>
      <c r="B846" s="2" t="s">
        <v>1901</v>
      </c>
      <c r="C846" s="123" t="s">
        <v>1234</v>
      </c>
      <c r="D846" s="2" t="s">
        <v>104</v>
      </c>
      <c r="E846" s="2" t="s">
        <v>1690</v>
      </c>
      <c r="F846" s="3">
        <v>1</v>
      </c>
      <c r="G846" s="3" t="s">
        <v>65</v>
      </c>
      <c r="H846" s="5" t="s">
        <v>2866</v>
      </c>
      <c r="I846" s="136" t="s">
        <v>2546</v>
      </c>
      <c r="J846" s="2" t="s">
        <v>1690</v>
      </c>
      <c r="K846" s="6">
        <v>450</v>
      </c>
      <c r="L846" s="6">
        <f>LANÇAMENTO[[#This Row],[VALOR UNITARIO]]*LANÇAMENTO[[#This Row],[QTDADE]]</f>
        <v>450</v>
      </c>
      <c r="M846" s="4">
        <v>45904</v>
      </c>
      <c r="N846" s="33" t="str">
        <f>TEXT(LANÇAMENTO[[#This Row],[DATA PEDIDO]],"MMM")&amp;"-"&amp;TEXT(M846,"AAAA")</f>
        <v>set-2025</v>
      </c>
      <c r="O846" s="5" t="s">
        <v>1692</v>
      </c>
      <c r="P846" s="5" t="s">
        <v>192</v>
      </c>
      <c r="Q846" s="3" t="s">
        <v>12</v>
      </c>
      <c r="R846" s="3">
        <v>0</v>
      </c>
      <c r="S846" s="4">
        <f>IF(LANÇAMENTO[[#This Row],[DATA PEDIDO]]="","",LANÇAMENTO[[#This Row],[DATA PEDIDO]]+LANÇAMENTO[[#This Row],[PRAZO]])</f>
        <v>45904</v>
      </c>
      <c r="T846" s="8" t="str">
        <f>IF(LANÇAMENTO[[#This Row],[OBRA COM MATERIAL]]="OK","ENTREGUE",IF(LANÇAMENTO[[#This Row],[PRAZO]]="","",LANÇAMENTO[[#This Row],[PREVISÃO ENTREGA OBRA]]-$E$1))</f>
        <v>ENTREGUE</v>
      </c>
      <c r="U846" s="3" t="s">
        <v>129</v>
      </c>
      <c r="V846" s="3"/>
    </row>
    <row r="847" spans="1:22" x14ac:dyDescent="0.25">
      <c r="A847" s="4">
        <v>45904</v>
      </c>
      <c r="B847" s="2" t="s">
        <v>1772</v>
      </c>
      <c r="C847" s="123" t="s">
        <v>1234</v>
      </c>
      <c r="D847" s="2" t="s">
        <v>104</v>
      </c>
      <c r="E847" s="2" t="s">
        <v>2867</v>
      </c>
      <c r="F847" s="3">
        <v>10</v>
      </c>
      <c r="G847" s="3" t="s">
        <v>65</v>
      </c>
      <c r="H847" s="5" t="s">
        <v>2868</v>
      </c>
      <c r="I847" s="136" t="s">
        <v>2870</v>
      </c>
      <c r="J847" s="2" t="s">
        <v>2867</v>
      </c>
      <c r="K847" s="6">
        <v>600</v>
      </c>
      <c r="L847" s="6">
        <f>LANÇAMENTO[[#This Row],[VALOR UNITARIO]]*LANÇAMENTO[[#This Row],[QTDADE]]</f>
        <v>6000</v>
      </c>
      <c r="M847" s="4">
        <v>45904</v>
      </c>
      <c r="N847" s="33" t="str">
        <f>TEXT(LANÇAMENTO[[#This Row],[DATA PEDIDO]],"MMM")&amp;"-"&amp;TEXT(M847,"AAAA")</f>
        <v>set-2025</v>
      </c>
      <c r="O847" s="5" t="s">
        <v>2515</v>
      </c>
      <c r="P847" s="5" t="s">
        <v>30</v>
      </c>
      <c r="Q847" s="3" t="s">
        <v>12</v>
      </c>
      <c r="R847" s="3">
        <v>0</v>
      </c>
      <c r="S847" s="4">
        <f>IF(LANÇAMENTO[[#This Row],[DATA PEDIDO]]="","",LANÇAMENTO[[#This Row],[DATA PEDIDO]]+LANÇAMENTO[[#This Row],[PRAZO]])</f>
        <v>45904</v>
      </c>
      <c r="T847" s="8" t="str">
        <f>IF(LANÇAMENTO[[#This Row],[OBRA COM MATERIAL]]="OK","ENTREGUE",IF(LANÇAMENTO[[#This Row],[PRAZO]]="","",LANÇAMENTO[[#This Row],[PREVISÃO ENTREGA OBRA]]-$E$1))</f>
        <v>ENTREGUE</v>
      </c>
      <c r="U847" s="3" t="s">
        <v>129</v>
      </c>
      <c r="V847" s="3"/>
    </row>
    <row r="848" spans="1:22" x14ac:dyDescent="0.25">
      <c r="A848" s="4">
        <v>45904</v>
      </c>
      <c r="B848" s="2" t="s">
        <v>1802</v>
      </c>
      <c r="C848" s="123" t="s">
        <v>1234</v>
      </c>
      <c r="D848" s="2" t="s">
        <v>104</v>
      </c>
      <c r="E848" s="2" t="s">
        <v>2874</v>
      </c>
      <c r="F848" s="3">
        <v>8</v>
      </c>
      <c r="G848" s="3" t="s">
        <v>115</v>
      </c>
      <c r="H848" s="5" t="s">
        <v>2876</v>
      </c>
      <c r="I848" s="136" t="s">
        <v>456</v>
      </c>
      <c r="J848" s="2" t="s">
        <v>2875</v>
      </c>
      <c r="K848" s="6">
        <v>49.02</v>
      </c>
      <c r="L848" s="6">
        <f>LANÇAMENTO[[#This Row],[VALOR UNITARIO]]*LANÇAMENTO[[#This Row],[QTDADE]]</f>
        <v>392.16</v>
      </c>
      <c r="M848" s="4">
        <v>45904</v>
      </c>
      <c r="N848" s="33" t="str">
        <f>TEXT(LANÇAMENTO[[#This Row],[DATA PEDIDO]],"MMM")&amp;"-"&amp;TEXT(M848,"AAAA")</f>
        <v>set-2025</v>
      </c>
      <c r="O848" s="5" t="s">
        <v>2110</v>
      </c>
      <c r="P848" s="5" t="s">
        <v>30</v>
      </c>
      <c r="Q848" s="3" t="s">
        <v>12</v>
      </c>
      <c r="R848" s="3">
        <v>0</v>
      </c>
      <c r="S848" s="4">
        <f>IF(LANÇAMENTO[[#This Row],[DATA PEDIDO]]="","",LANÇAMENTO[[#This Row],[DATA PEDIDO]]+LANÇAMENTO[[#This Row],[PRAZO]])</f>
        <v>45904</v>
      </c>
      <c r="T848" s="8" t="str">
        <f>IF(LANÇAMENTO[[#This Row],[OBRA COM MATERIAL]]="OK","ENTREGUE",IF(LANÇAMENTO[[#This Row],[PRAZO]]="","",LANÇAMENTO[[#This Row],[PREVISÃO ENTREGA OBRA]]-$E$1))</f>
        <v>ENTREGUE</v>
      </c>
      <c r="U848" s="3" t="s">
        <v>129</v>
      </c>
      <c r="V848" s="3"/>
    </row>
    <row r="849" spans="1:22" x14ac:dyDescent="0.25">
      <c r="A849" s="4">
        <v>45904</v>
      </c>
      <c r="B849" s="2" t="s">
        <v>1772</v>
      </c>
      <c r="C849" s="123" t="s">
        <v>1234</v>
      </c>
      <c r="D849" s="2" t="s">
        <v>104</v>
      </c>
      <c r="E849" s="2" t="s">
        <v>2877</v>
      </c>
      <c r="F849" s="3">
        <v>1</v>
      </c>
      <c r="G849" s="3" t="s">
        <v>65</v>
      </c>
      <c r="H849" s="5" t="s">
        <v>2878</v>
      </c>
      <c r="I849" s="136" t="s">
        <v>1922</v>
      </c>
      <c r="J849" s="2" t="s">
        <v>2877</v>
      </c>
      <c r="K849" s="6">
        <v>250</v>
      </c>
      <c r="L849" s="6">
        <f>LANÇAMENTO[[#This Row],[VALOR UNITARIO]]*LANÇAMENTO[[#This Row],[QTDADE]]</f>
        <v>250</v>
      </c>
      <c r="M849" s="4">
        <v>45904</v>
      </c>
      <c r="N849" s="33" t="str">
        <f>TEXT(LANÇAMENTO[[#This Row],[DATA PEDIDO]],"MMM")&amp;"-"&amp;TEXT(M849,"AAAA")</f>
        <v>set-2025</v>
      </c>
      <c r="O849" s="5" t="s">
        <v>2121</v>
      </c>
      <c r="P849" s="5" t="s">
        <v>30</v>
      </c>
      <c r="Q849" s="3" t="s">
        <v>12</v>
      </c>
      <c r="R849" s="3">
        <v>0</v>
      </c>
      <c r="S849" s="4">
        <f>IF(LANÇAMENTO[[#This Row],[DATA PEDIDO]]="","",LANÇAMENTO[[#This Row],[DATA PEDIDO]]+LANÇAMENTO[[#This Row],[PRAZO]])</f>
        <v>45904</v>
      </c>
      <c r="T849" s="8" t="str">
        <f>IF(LANÇAMENTO[[#This Row],[OBRA COM MATERIAL]]="OK","ENTREGUE",IF(LANÇAMENTO[[#This Row],[PRAZO]]="","",LANÇAMENTO[[#This Row],[PREVISÃO ENTREGA OBRA]]-$E$1))</f>
        <v>ENTREGUE</v>
      </c>
      <c r="U849" s="3" t="s">
        <v>129</v>
      </c>
      <c r="V849" s="3"/>
    </row>
    <row r="850" spans="1:22" x14ac:dyDescent="0.25">
      <c r="A850" s="4">
        <v>45904</v>
      </c>
      <c r="B850" s="2" t="s">
        <v>2128</v>
      </c>
      <c r="C850" s="123" t="s">
        <v>551</v>
      </c>
      <c r="D850" s="2" t="s">
        <v>27</v>
      </c>
      <c r="E850" s="2" t="s">
        <v>2112</v>
      </c>
      <c r="F850" s="3">
        <v>12</v>
      </c>
      <c r="G850" s="3" t="s">
        <v>65</v>
      </c>
      <c r="H850" s="5" t="s">
        <v>2880</v>
      </c>
      <c r="I850" s="136" t="s">
        <v>1516</v>
      </c>
      <c r="J850" s="2" t="s">
        <v>2112</v>
      </c>
      <c r="K850" s="6">
        <v>16.100000000000001</v>
      </c>
      <c r="L850" s="6">
        <f>LANÇAMENTO[[#This Row],[VALOR UNITARIO]]*LANÇAMENTO[[#This Row],[QTDADE]]</f>
        <v>193.20000000000002</v>
      </c>
      <c r="M850" s="4">
        <v>45904</v>
      </c>
      <c r="N850" s="33" t="str">
        <f>TEXT(LANÇAMENTO[[#This Row],[DATA PEDIDO]],"MMM")&amp;"-"&amp;TEXT(M850,"AAAA")</f>
        <v>set-2025</v>
      </c>
      <c r="O850" s="5" t="s">
        <v>2110</v>
      </c>
      <c r="P850" s="5" t="s">
        <v>30</v>
      </c>
      <c r="Q850" s="3" t="s">
        <v>12</v>
      </c>
      <c r="R850" s="3">
        <v>0</v>
      </c>
      <c r="S850" s="4">
        <f>IF(LANÇAMENTO[[#This Row],[DATA PEDIDO]]="","",LANÇAMENTO[[#This Row],[DATA PEDIDO]]+LANÇAMENTO[[#This Row],[PRAZO]])</f>
        <v>45904</v>
      </c>
      <c r="T850" s="8" t="str">
        <f>IF(LANÇAMENTO[[#This Row],[OBRA COM MATERIAL]]="OK","ENTREGUE",IF(LANÇAMENTO[[#This Row],[PRAZO]]="","",LANÇAMENTO[[#This Row],[PREVISÃO ENTREGA OBRA]]-$E$1))</f>
        <v>ENTREGUE</v>
      </c>
      <c r="U850" s="3" t="s">
        <v>129</v>
      </c>
      <c r="V850" s="3"/>
    </row>
    <row r="851" spans="1:22" x14ac:dyDescent="0.25">
      <c r="A851" s="4">
        <v>45904</v>
      </c>
      <c r="B851" s="2" t="s">
        <v>2128</v>
      </c>
      <c r="C851" s="123" t="s">
        <v>551</v>
      </c>
      <c r="D851" s="2" t="s">
        <v>27</v>
      </c>
      <c r="E851" s="2" t="s">
        <v>2682</v>
      </c>
      <c r="F851" s="3">
        <v>4</v>
      </c>
      <c r="G851" s="3" t="s">
        <v>65</v>
      </c>
      <c r="H851" s="5" t="s">
        <v>2880</v>
      </c>
      <c r="I851" s="136" t="s">
        <v>1516</v>
      </c>
      <c r="J851" s="2" t="s">
        <v>2682</v>
      </c>
      <c r="K851" s="6">
        <v>29.9</v>
      </c>
      <c r="L851" s="6">
        <f>LANÇAMENTO[[#This Row],[VALOR UNITARIO]]*LANÇAMENTO[[#This Row],[QTDADE]]</f>
        <v>119.6</v>
      </c>
      <c r="M851" s="4">
        <v>45904</v>
      </c>
      <c r="N851" s="33" t="str">
        <f>TEXT(LANÇAMENTO[[#This Row],[DATA PEDIDO]],"MMM")&amp;"-"&amp;TEXT(M851,"AAAA")</f>
        <v>set-2025</v>
      </c>
      <c r="O851" s="5" t="s">
        <v>2110</v>
      </c>
      <c r="P851" s="5" t="s">
        <v>30</v>
      </c>
      <c r="Q851" s="3" t="s">
        <v>12</v>
      </c>
      <c r="R851" s="3">
        <v>0</v>
      </c>
      <c r="S851" s="4">
        <f>IF(LANÇAMENTO[[#This Row],[DATA PEDIDO]]="","",LANÇAMENTO[[#This Row],[DATA PEDIDO]]+LANÇAMENTO[[#This Row],[PRAZO]])</f>
        <v>45904</v>
      </c>
      <c r="T851" s="8" t="str">
        <f>IF(LANÇAMENTO[[#This Row],[OBRA COM MATERIAL]]="OK","ENTREGUE",IF(LANÇAMENTO[[#This Row],[PRAZO]]="","",LANÇAMENTO[[#This Row],[PREVISÃO ENTREGA OBRA]]-$E$1))</f>
        <v>ENTREGUE</v>
      </c>
      <c r="U851" s="3" t="s">
        <v>129</v>
      </c>
      <c r="V851" s="3"/>
    </row>
    <row r="852" spans="1:22" x14ac:dyDescent="0.25">
      <c r="A852" s="4">
        <v>45904</v>
      </c>
      <c r="B852" s="2" t="s">
        <v>2128</v>
      </c>
      <c r="C852" s="123" t="s">
        <v>551</v>
      </c>
      <c r="D852" s="2" t="s">
        <v>27</v>
      </c>
      <c r="E852" s="2" t="s">
        <v>2081</v>
      </c>
      <c r="F852" s="3">
        <v>5</v>
      </c>
      <c r="G852" s="3" t="s">
        <v>65</v>
      </c>
      <c r="H852" s="5" t="s">
        <v>2880</v>
      </c>
      <c r="I852" s="136" t="s">
        <v>1516</v>
      </c>
      <c r="J852" s="2" t="s">
        <v>2081</v>
      </c>
      <c r="K852" s="6">
        <v>25.3</v>
      </c>
      <c r="L852" s="6">
        <f>LANÇAMENTO[[#This Row],[VALOR UNITARIO]]*LANÇAMENTO[[#This Row],[QTDADE]]</f>
        <v>126.5</v>
      </c>
      <c r="M852" s="4">
        <v>45904</v>
      </c>
      <c r="N852" s="33" t="str">
        <f>TEXT(LANÇAMENTO[[#This Row],[DATA PEDIDO]],"MMM")&amp;"-"&amp;TEXT(M852,"AAAA")</f>
        <v>set-2025</v>
      </c>
      <c r="O852" s="5" t="s">
        <v>2110</v>
      </c>
      <c r="P852" s="5" t="s">
        <v>30</v>
      </c>
      <c r="Q852" s="3" t="s">
        <v>12</v>
      </c>
      <c r="R852" s="3">
        <v>0</v>
      </c>
      <c r="S852" s="4">
        <f>IF(LANÇAMENTO[[#This Row],[DATA PEDIDO]]="","",LANÇAMENTO[[#This Row],[DATA PEDIDO]]+LANÇAMENTO[[#This Row],[PRAZO]])</f>
        <v>45904</v>
      </c>
      <c r="T852" s="8" t="str">
        <f>IF(LANÇAMENTO[[#This Row],[OBRA COM MATERIAL]]="OK","ENTREGUE",IF(LANÇAMENTO[[#This Row],[PRAZO]]="","",LANÇAMENTO[[#This Row],[PREVISÃO ENTREGA OBRA]]-$E$1))</f>
        <v>ENTREGUE</v>
      </c>
      <c r="U852" s="3" t="s">
        <v>129</v>
      </c>
      <c r="V852" s="3"/>
    </row>
    <row r="853" spans="1:22" x14ac:dyDescent="0.25">
      <c r="A853" s="4">
        <v>45904</v>
      </c>
      <c r="B853" s="2" t="s">
        <v>2128</v>
      </c>
      <c r="C853" s="123" t="s">
        <v>551</v>
      </c>
      <c r="D853" s="2" t="s">
        <v>27</v>
      </c>
      <c r="E853" s="2" t="s">
        <v>2879</v>
      </c>
      <c r="F853" s="3">
        <v>4</v>
      </c>
      <c r="G853" s="3" t="s">
        <v>65</v>
      </c>
      <c r="H853" s="5" t="s">
        <v>2880</v>
      </c>
      <c r="I853" s="136" t="s">
        <v>1516</v>
      </c>
      <c r="J853" s="2" t="s">
        <v>2879</v>
      </c>
      <c r="K853" s="6">
        <v>27.6</v>
      </c>
      <c r="L853" s="6">
        <f>LANÇAMENTO[[#This Row],[VALOR UNITARIO]]*LANÇAMENTO[[#This Row],[QTDADE]]</f>
        <v>110.4</v>
      </c>
      <c r="M853" s="4">
        <v>45904</v>
      </c>
      <c r="N853" s="33" t="str">
        <f>TEXT(LANÇAMENTO[[#This Row],[DATA PEDIDO]],"MMM")&amp;"-"&amp;TEXT(M853,"AAAA")</f>
        <v>set-2025</v>
      </c>
      <c r="O853" s="5" t="s">
        <v>2110</v>
      </c>
      <c r="P853" s="5" t="s">
        <v>30</v>
      </c>
      <c r="Q853" s="3" t="s">
        <v>12</v>
      </c>
      <c r="R853" s="3">
        <v>0</v>
      </c>
      <c r="S853" s="4">
        <f>IF(LANÇAMENTO[[#This Row],[DATA PEDIDO]]="","",LANÇAMENTO[[#This Row],[DATA PEDIDO]]+LANÇAMENTO[[#This Row],[PRAZO]])</f>
        <v>45904</v>
      </c>
      <c r="T853" s="8" t="str">
        <f>IF(LANÇAMENTO[[#This Row],[OBRA COM MATERIAL]]="OK","ENTREGUE",IF(LANÇAMENTO[[#This Row],[PRAZO]]="","",LANÇAMENTO[[#This Row],[PREVISÃO ENTREGA OBRA]]-$E$1))</f>
        <v>ENTREGUE</v>
      </c>
      <c r="U853" s="3" t="s">
        <v>129</v>
      </c>
      <c r="V853" s="3"/>
    </row>
    <row r="854" spans="1:22" x14ac:dyDescent="0.25">
      <c r="A854" s="4">
        <v>45904</v>
      </c>
      <c r="B854" s="2" t="s">
        <v>2128</v>
      </c>
      <c r="C854" s="123" t="s">
        <v>551</v>
      </c>
      <c r="D854" s="2" t="s">
        <v>27</v>
      </c>
      <c r="E854" s="2" t="s">
        <v>2111</v>
      </c>
      <c r="F854" s="3">
        <v>2</v>
      </c>
      <c r="G854" s="3" t="s">
        <v>65</v>
      </c>
      <c r="H854" s="5" t="s">
        <v>2880</v>
      </c>
      <c r="I854" s="136" t="s">
        <v>1516</v>
      </c>
      <c r="J854" s="2" t="s">
        <v>2111</v>
      </c>
      <c r="K854" s="6">
        <v>3.45</v>
      </c>
      <c r="L854" s="6">
        <f>LANÇAMENTO[[#This Row],[VALOR UNITARIO]]*LANÇAMENTO[[#This Row],[QTDADE]]</f>
        <v>6.9</v>
      </c>
      <c r="M854" s="4">
        <v>45904</v>
      </c>
      <c r="N854" s="33" t="str">
        <f>TEXT(LANÇAMENTO[[#This Row],[DATA PEDIDO]],"MMM")&amp;"-"&amp;TEXT(M854,"AAAA")</f>
        <v>set-2025</v>
      </c>
      <c r="O854" s="5" t="s">
        <v>2110</v>
      </c>
      <c r="P854" s="5" t="s">
        <v>30</v>
      </c>
      <c r="Q854" s="3" t="s">
        <v>12</v>
      </c>
      <c r="R854" s="3">
        <v>0</v>
      </c>
      <c r="S854" s="4">
        <f>IF(LANÇAMENTO[[#This Row],[DATA PEDIDO]]="","",LANÇAMENTO[[#This Row],[DATA PEDIDO]]+LANÇAMENTO[[#This Row],[PRAZO]])</f>
        <v>45904</v>
      </c>
      <c r="T854" s="8" t="str">
        <f>IF(LANÇAMENTO[[#This Row],[OBRA COM MATERIAL]]="OK","ENTREGUE",IF(LANÇAMENTO[[#This Row],[PRAZO]]="","",LANÇAMENTO[[#This Row],[PREVISÃO ENTREGA OBRA]]-$E$1))</f>
        <v>ENTREGUE</v>
      </c>
      <c r="U854" s="3" t="s">
        <v>129</v>
      </c>
      <c r="V854" s="3"/>
    </row>
    <row r="855" spans="1:22" x14ac:dyDescent="0.25">
      <c r="A855" s="4">
        <v>45904</v>
      </c>
      <c r="B855" s="2" t="s">
        <v>2128</v>
      </c>
      <c r="C855" s="123" t="s">
        <v>551</v>
      </c>
      <c r="D855" s="2" t="s">
        <v>27</v>
      </c>
      <c r="E855" s="2" t="s">
        <v>2181</v>
      </c>
      <c r="F855" s="3">
        <v>6</v>
      </c>
      <c r="G855" s="3" t="s">
        <v>65</v>
      </c>
      <c r="H855" s="5" t="s">
        <v>2880</v>
      </c>
      <c r="I855" s="136" t="s">
        <v>1516</v>
      </c>
      <c r="J855" s="2" t="s">
        <v>2181</v>
      </c>
      <c r="K855" s="6">
        <v>29.9</v>
      </c>
      <c r="L855" s="6">
        <f>LANÇAMENTO[[#This Row],[VALOR UNITARIO]]*LANÇAMENTO[[#This Row],[QTDADE]]</f>
        <v>179.39999999999998</v>
      </c>
      <c r="M855" s="4">
        <v>45904</v>
      </c>
      <c r="N855" s="33" t="str">
        <f>TEXT(LANÇAMENTO[[#This Row],[DATA PEDIDO]],"MMM")&amp;"-"&amp;TEXT(M855,"AAAA")</f>
        <v>set-2025</v>
      </c>
      <c r="O855" s="5" t="s">
        <v>2110</v>
      </c>
      <c r="P855" s="5" t="s">
        <v>30</v>
      </c>
      <c r="Q855" s="3" t="s">
        <v>12</v>
      </c>
      <c r="R855" s="3">
        <v>0</v>
      </c>
      <c r="S855" s="4">
        <f>IF(LANÇAMENTO[[#This Row],[DATA PEDIDO]]="","",LANÇAMENTO[[#This Row],[DATA PEDIDO]]+LANÇAMENTO[[#This Row],[PRAZO]])</f>
        <v>45904</v>
      </c>
      <c r="T855" s="8" t="str">
        <f>IF(LANÇAMENTO[[#This Row],[OBRA COM MATERIAL]]="OK","ENTREGUE",IF(LANÇAMENTO[[#This Row],[PRAZO]]="","",LANÇAMENTO[[#This Row],[PREVISÃO ENTREGA OBRA]]-$E$1))</f>
        <v>ENTREGUE</v>
      </c>
      <c r="U855" s="3" t="s">
        <v>129</v>
      </c>
      <c r="V855" s="3"/>
    </row>
    <row r="856" spans="1:22" x14ac:dyDescent="0.25">
      <c r="A856" s="4">
        <v>45904</v>
      </c>
      <c r="B856" s="2" t="s">
        <v>2128</v>
      </c>
      <c r="C856" s="123" t="s">
        <v>551</v>
      </c>
      <c r="D856" s="2" t="s">
        <v>27</v>
      </c>
      <c r="E856" s="2" t="s">
        <v>2114</v>
      </c>
      <c r="F856" s="3">
        <v>2</v>
      </c>
      <c r="G856" s="3" t="s">
        <v>65</v>
      </c>
      <c r="H856" s="5" t="s">
        <v>2880</v>
      </c>
      <c r="I856" s="136" t="s">
        <v>1516</v>
      </c>
      <c r="J856" s="2" t="s">
        <v>2114</v>
      </c>
      <c r="K856" s="6">
        <v>3.45</v>
      </c>
      <c r="L856" s="6">
        <f>LANÇAMENTO[[#This Row],[VALOR UNITARIO]]*LANÇAMENTO[[#This Row],[QTDADE]]</f>
        <v>6.9</v>
      </c>
      <c r="M856" s="4">
        <v>45904</v>
      </c>
      <c r="N856" s="33" t="str">
        <f>TEXT(LANÇAMENTO[[#This Row],[DATA PEDIDO]],"MMM")&amp;"-"&amp;TEXT(M856,"AAAA")</f>
        <v>set-2025</v>
      </c>
      <c r="O856" s="5" t="s">
        <v>2110</v>
      </c>
      <c r="P856" s="5" t="s">
        <v>30</v>
      </c>
      <c r="Q856" s="3" t="s">
        <v>12</v>
      </c>
      <c r="R856" s="3">
        <v>0</v>
      </c>
      <c r="S856" s="4">
        <f>IF(LANÇAMENTO[[#This Row],[DATA PEDIDO]]="","",LANÇAMENTO[[#This Row],[DATA PEDIDO]]+LANÇAMENTO[[#This Row],[PRAZO]])</f>
        <v>45904</v>
      </c>
      <c r="T856" s="8" t="str">
        <f>IF(LANÇAMENTO[[#This Row],[OBRA COM MATERIAL]]="OK","ENTREGUE",IF(LANÇAMENTO[[#This Row],[PRAZO]]="","",LANÇAMENTO[[#This Row],[PREVISÃO ENTREGA OBRA]]-$E$1))</f>
        <v>ENTREGUE</v>
      </c>
      <c r="U856" s="3" t="s">
        <v>129</v>
      </c>
      <c r="V856" s="3"/>
    </row>
    <row r="857" spans="1:22" x14ac:dyDescent="0.25">
      <c r="A857" s="4">
        <v>45904</v>
      </c>
      <c r="B857" s="2" t="s">
        <v>1874</v>
      </c>
      <c r="C857" s="123" t="s">
        <v>1234</v>
      </c>
      <c r="D857" s="2" t="s">
        <v>104</v>
      </c>
      <c r="E857" s="2" t="s">
        <v>2884</v>
      </c>
      <c r="F857" s="3">
        <v>45</v>
      </c>
      <c r="G857" s="3" t="s">
        <v>111</v>
      </c>
      <c r="H857" s="5" t="s">
        <v>2883</v>
      </c>
      <c r="I857" s="136" t="s">
        <v>463</v>
      </c>
      <c r="J857" s="2" t="s">
        <v>2884</v>
      </c>
      <c r="K857" s="6">
        <v>25.3</v>
      </c>
      <c r="L857" s="6">
        <f>LANÇAMENTO[[#This Row],[VALOR UNITARIO]]*LANÇAMENTO[[#This Row],[QTDADE]]</f>
        <v>1138.5</v>
      </c>
      <c r="M857" s="4">
        <v>45904</v>
      </c>
      <c r="N857" s="33" t="str">
        <f>TEXT(LANÇAMENTO[[#This Row],[DATA PEDIDO]],"MMM")&amp;"-"&amp;TEXT(M857,"AAAA")</f>
        <v>set-2025</v>
      </c>
      <c r="O857" s="5" t="s">
        <v>1715</v>
      </c>
      <c r="P857" s="5" t="s">
        <v>30</v>
      </c>
      <c r="Q857" s="3" t="s">
        <v>1705</v>
      </c>
      <c r="R857" s="3">
        <v>4</v>
      </c>
      <c r="S857" s="4">
        <f>IF(LANÇAMENTO[[#This Row],[DATA PEDIDO]]="","",LANÇAMENTO[[#This Row],[DATA PEDIDO]]+LANÇAMENTO[[#This Row],[PRAZO]])</f>
        <v>45908</v>
      </c>
      <c r="T857" s="8" t="str">
        <f>IF(LANÇAMENTO[[#This Row],[OBRA COM MATERIAL]]="OK","ENTREGUE",IF(LANÇAMENTO[[#This Row],[PRAZO]]="","",LANÇAMENTO[[#This Row],[PREVISÃO ENTREGA OBRA]]-$E$1))</f>
        <v>ENTREGUE</v>
      </c>
      <c r="U857" s="3" t="s">
        <v>129</v>
      </c>
      <c r="V857" s="3"/>
    </row>
    <row r="858" spans="1:22" x14ac:dyDescent="0.25">
      <c r="A858" s="4">
        <v>45904</v>
      </c>
      <c r="B858" s="2" t="s">
        <v>1235</v>
      </c>
      <c r="C858" s="123" t="s">
        <v>1234</v>
      </c>
      <c r="D858" s="2" t="s">
        <v>11</v>
      </c>
      <c r="E858" s="2" t="s">
        <v>2885</v>
      </c>
      <c r="F858" s="3">
        <v>12</v>
      </c>
      <c r="G858" s="3" t="s">
        <v>110</v>
      </c>
      <c r="H858" s="5" t="s">
        <v>2889</v>
      </c>
      <c r="I858" s="136" t="s">
        <v>151</v>
      </c>
      <c r="J858" s="2" t="s">
        <v>2885</v>
      </c>
      <c r="K858" s="6">
        <v>89</v>
      </c>
      <c r="L858" s="6">
        <f>LANÇAMENTO[[#This Row],[VALOR UNITARIO]]*LANÇAMENTO[[#This Row],[QTDADE]]</f>
        <v>1068</v>
      </c>
      <c r="M858" s="4">
        <v>45904</v>
      </c>
      <c r="N858" s="33" t="str">
        <f>TEXT(LANÇAMENTO[[#This Row],[DATA PEDIDO]],"MMM")&amp;"-"&amp;TEXT(M858,"AAAA")</f>
        <v>set-2025</v>
      </c>
      <c r="O858" s="5" t="s">
        <v>1983</v>
      </c>
      <c r="P858" s="5" t="s">
        <v>30</v>
      </c>
      <c r="Q858" s="3" t="s">
        <v>12</v>
      </c>
      <c r="R858" s="3">
        <v>1</v>
      </c>
      <c r="S858" s="4">
        <f>IF(LANÇAMENTO[[#This Row],[DATA PEDIDO]]="","",LANÇAMENTO[[#This Row],[DATA PEDIDO]]+LANÇAMENTO[[#This Row],[PRAZO]])</f>
        <v>45905</v>
      </c>
      <c r="T858" s="8" t="str">
        <f>IF(LANÇAMENTO[[#This Row],[OBRA COM MATERIAL]]="OK","ENTREGUE",IF(LANÇAMENTO[[#This Row],[PRAZO]]="","",LANÇAMENTO[[#This Row],[PREVISÃO ENTREGA OBRA]]-$E$1))</f>
        <v>ENTREGUE</v>
      </c>
      <c r="U858" s="3" t="s">
        <v>129</v>
      </c>
      <c r="V858" s="3"/>
    </row>
    <row r="859" spans="1:22" x14ac:dyDescent="0.25">
      <c r="A859" s="4">
        <v>45904</v>
      </c>
      <c r="B859" s="2" t="s">
        <v>1235</v>
      </c>
      <c r="C859" s="123" t="s">
        <v>1234</v>
      </c>
      <c r="D859" s="2" t="s">
        <v>11</v>
      </c>
      <c r="E859" s="2" t="s">
        <v>2886</v>
      </c>
      <c r="F859" s="3">
        <v>1</v>
      </c>
      <c r="G859" s="3" t="s">
        <v>110</v>
      </c>
      <c r="H859" s="5" t="s">
        <v>2889</v>
      </c>
      <c r="I859" s="136" t="s">
        <v>151</v>
      </c>
      <c r="J859" s="2" t="s">
        <v>2886</v>
      </c>
      <c r="K859" s="6">
        <v>145</v>
      </c>
      <c r="L859" s="6">
        <f>LANÇAMENTO[[#This Row],[VALOR UNITARIO]]*LANÇAMENTO[[#This Row],[QTDADE]]</f>
        <v>145</v>
      </c>
      <c r="M859" s="4">
        <v>45904</v>
      </c>
      <c r="N859" s="33" t="str">
        <f>TEXT(LANÇAMENTO[[#This Row],[DATA PEDIDO]],"MMM")&amp;"-"&amp;TEXT(M859,"AAAA")</f>
        <v>set-2025</v>
      </c>
      <c r="O859" s="5" t="s">
        <v>1983</v>
      </c>
      <c r="P859" s="5" t="s">
        <v>30</v>
      </c>
      <c r="Q859" s="3" t="s">
        <v>12</v>
      </c>
      <c r="R859" s="3">
        <v>1</v>
      </c>
      <c r="S859" s="4">
        <f>IF(LANÇAMENTO[[#This Row],[DATA PEDIDO]]="","",LANÇAMENTO[[#This Row],[DATA PEDIDO]]+LANÇAMENTO[[#This Row],[PRAZO]])</f>
        <v>45905</v>
      </c>
      <c r="T859" s="8" t="str">
        <f>IF(LANÇAMENTO[[#This Row],[OBRA COM MATERIAL]]="OK","ENTREGUE",IF(LANÇAMENTO[[#This Row],[PRAZO]]="","",LANÇAMENTO[[#This Row],[PREVISÃO ENTREGA OBRA]]-$E$1))</f>
        <v>ENTREGUE</v>
      </c>
      <c r="U859" s="3" t="s">
        <v>129</v>
      </c>
      <c r="V859" s="3"/>
    </row>
    <row r="860" spans="1:22" x14ac:dyDescent="0.25">
      <c r="A860" s="4">
        <v>45904</v>
      </c>
      <c r="B860" s="2" t="s">
        <v>1235</v>
      </c>
      <c r="C860" s="123" t="s">
        <v>1234</v>
      </c>
      <c r="D860" s="2" t="s">
        <v>11</v>
      </c>
      <c r="E860" s="2" t="s">
        <v>2340</v>
      </c>
      <c r="F860" s="3">
        <v>5</v>
      </c>
      <c r="G860" s="3" t="s">
        <v>23</v>
      </c>
      <c r="H860" s="5" t="s">
        <v>2889</v>
      </c>
      <c r="I860" s="136" t="s">
        <v>151</v>
      </c>
      <c r="J860" s="2" t="s">
        <v>2340</v>
      </c>
      <c r="K860" s="6">
        <v>71.5</v>
      </c>
      <c r="L860" s="6">
        <f>LANÇAMENTO[[#This Row],[VALOR UNITARIO]]*LANÇAMENTO[[#This Row],[QTDADE]]</f>
        <v>357.5</v>
      </c>
      <c r="M860" s="4">
        <v>45904</v>
      </c>
      <c r="N860" s="33" t="str">
        <f>TEXT(LANÇAMENTO[[#This Row],[DATA PEDIDO]],"MMM")&amp;"-"&amp;TEXT(M860,"AAAA")</f>
        <v>set-2025</v>
      </c>
      <c r="O860" s="5" t="s">
        <v>1983</v>
      </c>
      <c r="P860" s="5" t="s">
        <v>30</v>
      </c>
      <c r="Q860" s="3" t="s">
        <v>12</v>
      </c>
      <c r="R860" s="3">
        <v>1</v>
      </c>
      <c r="S860" s="4">
        <f>IF(LANÇAMENTO[[#This Row],[DATA PEDIDO]]="","",LANÇAMENTO[[#This Row],[DATA PEDIDO]]+LANÇAMENTO[[#This Row],[PRAZO]])</f>
        <v>45905</v>
      </c>
      <c r="T860" s="8" t="str">
        <f>IF(LANÇAMENTO[[#This Row],[OBRA COM MATERIAL]]="OK","ENTREGUE",IF(LANÇAMENTO[[#This Row],[PRAZO]]="","",LANÇAMENTO[[#This Row],[PREVISÃO ENTREGA OBRA]]-$E$1))</f>
        <v>ENTREGUE</v>
      </c>
      <c r="U860" s="3" t="s">
        <v>129</v>
      </c>
      <c r="V860" s="3"/>
    </row>
    <row r="861" spans="1:22" x14ac:dyDescent="0.25">
      <c r="A861" s="4">
        <v>45904</v>
      </c>
      <c r="B861" s="2" t="s">
        <v>1235</v>
      </c>
      <c r="C861" s="123" t="s">
        <v>1234</v>
      </c>
      <c r="D861" s="2" t="s">
        <v>11</v>
      </c>
      <c r="E861" s="2" t="s">
        <v>2261</v>
      </c>
      <c r="F861" s="3">
        <v>3</v>
      </c>
      <c r="G861" s="3" t="s">
        <v>24</v>
      </c>
      <c r="H861" s="5" t="s">
        <v>2889</v>
      </c>
      <c r="I861" s="136" t="s">
        <v>151</v>
      </c>
      <c r="J861" s="2" t="s">
        <v>2261</v>
      </c>
      <c r="K861" s="6">
        <v>260</v>
      </c>
      <c r="L861" s="6">
        <f>LANÇAMENTO[[#This Row],[VALOR UNITARIO]]*LANÇAMENTO[[#This Row],[QTDADE]]</f>
        <v>780</v>
      </c>
      <c r="M861" s="4">
        <v>45904</v>
      </c>
      <c r="N861" s="33" t="str">
        <f>TEXT(LANÇAMENTO[[#This Row],[DATA PEDIDO]],"MMM")&amp;"-"&amp;TEXT(M861,"AAAA")</f>
        <v>set-2025</v>
      </c>
      <c r="O861" s="5" t="s">
        <v>1983</v>
      </c>
      <c r="P861" s="5" t="s">
        <v>30</v>
      </c>
      <c r="Q861" s="3" t="s">
        <v>12</v>
      </c>
      <c r="R861" s="3">
        <v>1</v>
      </c>
      <c r="S861" s="4">
        <f>IF(LANÇAMENTO[[#This Row],[DATA PEDIDO]]="","",LANÇAMENTO[[#This Row],[DATA PEDIDO]]+LANÇAMENTO[[#This Row],[PRAZO]])</f>
        <v>45905</v>
      </c>
      <c r="T861" s="8" t="str">
        <f>IF(LANÇAMENTO[[#This Row],[OBRA COM MATERIAL]]="OK","ENTREGUE",IF(LANÇAMENTO[[#This Row],[PRAZO]]="","",LANÇAMENTO[[#This Row],[PREVISÃO ENTREGA OBRA]]-$E$1))</f>
        <v>ENTREGUE</v>
      </c>
      <c r="U861" s="3" t="s">
        <v>129</v>
      </c>
      <c r="V861" s="3"/>
    </row>
    <row r="862" spans="1:22" x14ac:dyDescent="0.25">
      <c r="A862" s="4">
        <v>45904</v>
      </c>
      <c r="B862" s="2" t="s">
        <v>1235</v>
      </c>
      <c r="C862" s="123" t="s">
        <v>1234</v>
      </c>
      <c r="D862" s="2" t="s">
        <v>11</v>
      </c>
      <c r="E862" s="2" t="s">
        <v>2341</v>
      </c>
      <c r="F862" s="3">
        <v>50</v>
      </c>
      <c r="G862" s="3" t="s">
        <v>65</v>
      </c>
      <c r="H862" s="5" t="s">
        <v>2889</v>
      </c>
      <c r="I862" s="136" t="s">
        <v>151</v>
      </c>
      <c r="J862" s="2" t="s">
        <v>2341</v>
      </c>
      <c r="K862" s="6">
        <v>0.6</v>
      </c>
      <c r="L862" s="6">
        <f>LANÇAMENTO[[#This Row],[VALOR UNITARIO]]*LANÇAMENTO[[#This Row],[QTDADE]]</f>
        <v>30</v>
      </c>
      <c r="M862" s="4">
        <v>45904</v>
      </c>
      <c r="N862" s="33" t="str">
        <f>TEXT(LANÇAMENTO[[#This Row],[DATA PEDIDO]],"MMM")&amp;"-"&amp;TEXT(M862,"AAAA")</f>
        <v>set-2025</v>
      </c>
      <c r="O862" s="5" t="s">
        <v>1983</v>
      </c>
      <c r="P862" s="5" t="s">
        <v>30</v>
      </c>
      <c r="Q862" s="3" t="s">
        <v>12</v>
      </c>
      <c r="R862" s="3">
        <v>1</v>
      </c>
      <c r="S862" s="4">
        <f>IF(LANÇAMENTO[[#This Row],[DATA PEDIDO]]="","",LANÇAMENTO[[#This Row],[DATA PEDIDO]]+LANÇAMENTO[[#This Row],[PRAZO]])</f>
        <v>45905</v>
      </c>
      <c r="T862" s="8" t="str">
        <f>IF(LANÇAMENTO[[#This Row],[OBRA COM MATERIAL]]="OK","ENTREGUE",IF(LANÇAMENTO[[#This Row],[PRAZO]]="","",LANÇAMENTO[[#This Row],[PREVISÃO ENTREGA OBRA]]-$E$1))</f>
        <v>ENTREGUE</v>
      </c>
      <c r="U862" s="3" t="s">
        <v>129</v>
      </c>
      <c r="V862" s="3"/>
    </row>
    <row r="863" spans="1:22" x14ac:dyDescent="0.25">
      <c r="A863" s="4">
        <v>45904</v>
      </c>
      <c r="B863" s="2" t="s">
        <v>1235</v>
      </c>
      <c r="C863" s="123" t="s">
        <v>1234</v>
      </c>
      <c r="D863" s="2" t="s">
        <v>11</v>
      </c>
      <c r="E863" s="2" t="s">
        <v>2262</v>
      </c>
      <c r="F863" s="3">
        <v>3</v>
      </c>
      <c r="G863" s="3" t="s">
        <v>65</v>
      </c>
      <c r="H863" s="5" t="s">
        <v>2889</v>
      </c>
      <c r="I863" s="136" t="s">
        <v>151</v>
      </c>
      <c r="J863" s="2" t="s">
        <v>2262</v>
      </c>
      <c r="K863" s="6">
        <v>10</v>
      </c>
      <c r="L863" s="6">
        <f>LANÇAMENTO[[#This Row],[VALOR UNITARIO]]*LANÇAMENTO[[#This Row],[QTDADE]]</f>
        <v>30</v>
      </c>
      <c r="M863" s="4">
        <v>45904</v>
      </c>
      <c r="N863" s="33" t="str">
        <f>TEXT(LANÇAMENTO[[#This Row],[DATA PEDIDO]],"MMM")&amp;"-"&amp;TEXT(M863,"AAAA")</f>
        <v>set-2025</v>
      </c>
      <c r="O863" s="5" t="s">
        <v>1983</v>
      </c>
      <c r="P863" s="5" t="s">
        <v>30</v>
      </c>
      <c r="Q863" s="3" t="s">
        <v>12</v>
      </c>
      <c r="R863" s="3">
        <v>1</v>
      </c>
      <c r="S863" s="4">
        <f>IF(LANÇAMENTO[[#This Row],[DATA PEDIDO]]="","",LANÇAMENTO[[#This Row],[DATA PEDIDO]]+LANÇAMENTO[[#This Row],[PRAZO]])</f>
        <v>45905</v>
      </c>
      <c r="T863" s="8" t="str">
        <f>IF(LANÇAMENTO[[#This Row],[OBRA COM MATERIAL]]="OK","ENTREGUE",IF(LANÇAMENTO[[#This Row],[PRAZO]]="","",LANÇAMENTO[[#This Row],[PREVISÃO ENTREGA OBRA]]-$E$1))</f>
        <v>ENTREGUE</v>
      </c>
      <c r="U863" s="3" t="s">
        <v>129</v>
      </c>
      <c r="V863" s="3"/>
    </row>
    <row r="864" spans="1:22" x14ac:dyDescent="0.25">
      <c r="A864" s="4">
        <v>45904</v>
      </c>
      <c r="B864" s="2" t="s">
        <v>1235</v>
      </c>
      <c r="C864" s="123" t="s">
        <v>1234</v>
      </c>
      <c r="D864" s="2" t="s">
        <v>11</v>
      </c>
      <c r="E864" s="2" t="s">
        <v>2188</v>
      </c>
      <c r="F864" s="3">
        <v>3</v>
      </c>
      <c r="G864" s="3" t="s">
        <v>65</v>
      </c>
      <c r="H864" s="5" t="s">
        <v>2889</v>
      </c>
      <c r="I864" s="136" t="s">
        <v>151</v>
      </c>
      <c r="J864" s="2" t="s">
        <v>2188</v>
      </c>
      <c r="K864" s="6">
        <v>6.5</v>
      </c>
      <c r="L864" s="6">
        <f>LANÇAMENTO[[#This Row],[VALOR UNITARIO]]*LANÇAMENTO[[#This Row],[QTDADE]]</f>
        <v>19.5</v>
      </c>
      <c r="M864" s="4">
        <v>45904</v>
      </c>
      <c r="N864" s="33" t="str">
        <f>TEXT(LANÇAMENTO[[#This Row],[DATA PEDIDO]],"MMM")&amp;"-"&amp;TEXT(M864,"AAAA")</f>
        <v>set-2025</v>
      </c>
      <c r="O864" s="5" t="s">
        <v>1983</v>
      </c>
      <c r="P864" s="5" t="s">
        <v>30</v>
      </c>
      <c r="Q864" s="3" t="s">
        <v>12</v>
      </c>
      <c r="R864" s="3">
        <v>1</v>
      </c>
      <c r="S864" s="4">
        <f>IF(LANÇAMENTO[[#This Row],[DATA PEDIDO]]="","",LANÇAMENTO[[#This Row],[DATA PEDIDO]]+LANÇAMENTO[[#This Row],[PRAZO]])</f>
        <v>45905</v>
      </c>
      <c r="T864" s="8" t="str">
        <f>IF(LANÇAMENTO[[#This Row],[OBRA COM MATERIAL]]="OK","ENTREGUE",IF(LANÇAMENTO[[#This Row],[PRAZO]]="","",LANÇAMENTO[[#This Row],[PREVISÃO ENTREGA OBRA]]-$E$1))</f>
        <v>ENTREGUE</v>
      </c>
      <c r="U864" s="3" t="s">
        <v>129</v>
      </c>
      <c r="V864" s="3"/>
    </row>
    <row r="865" spans="1:22" x14ac:dyDescent="0.25">
      <c r="A865" s="4">
        <v>45904</v>
      </c>
      <c r="B865" s="2" t="s">
        <v>1235</v>
      </c>
      <c r="C865" s="123" t="s">
        <v>1234</v>
      </c>
      <c r="D865" s="2" t="s">
        <v>11</v>
      </c>
      <c r="E865" s="2" t="s">
        <v>1980</v>
      </c>
      <c r="F865" s="3">
        <v>2</v>
      </c>
      <c r="G865" s="3" t="s">
        <v>65</v>
      </c>
      <c r="H865" s="5" t="s">
        <v>2889</v>
      </c>
      <c r="I865" s="136" t="s">
        <v>151</v>
      </c>
      <c r="J865" s="2" t="s">
        <v>1980</v>
      </c>
      <c r="K865" s="6">
        <v>4.9000000000000004</v>
      </c>
      <c r="L865" s="6">
        <f>LANÇAMENTO[[#This Row],[VALOR UNITARIO]]*LANÇAMENTO[[#This Row],[QTDADE]]</f>
        <v>9.8000000000000007</v>
      </c>
      <c r="M865" s="4">
        <v>45904</v>
      </c>
      <c r="N865" s="33" t="str">
        <f>TEXT(LANÇAMENTO[[#This Row],[DATA PEDIDO]],"MMM")&amp;"-"&amp;TEXT(M865,"AAAA")</f>
        <v>set-2025</v>
      </c>
      <c r="O865" s="5" t="s">
        <v>1983</v>
      </c>
      <c r="P865" s="5" t="s">
        <v>30</v>
      </c>
      <c r="Q865" s="3" t="s">
        <v>12</v>
      </c>
      <c r="R865" s="3">
        <v>1</v>
      </c>
      <c r="S865" s="4">
        <f>IF(LANÇAMENTO[[#This Row],[DATA PEDIDO]]="","",LANÇAMENTO[[#This Row],[DATA PEDIDO]]+LANÇAMENTO[[#This Row],[PRAZO]])</f>
        <v>45905</v>
      </c>
      <c r="T865" s="8" t="str">
        <f>IF(LANÇAMENTO[[#This Row],[OBRA COM MATERIAL]]="OK","ENTREGUE",IF(LANÇAMENTO[[#This Row],[PRAZO]]="","",LANÇAMENTO[[#This Row],[PREVISÃO ENTREGA OBRA]]-$E$1))</f>
        <v>ENTREGUE</v>
      </c>
      <c r="U865" s="3" t="s">
        <v>129</v>
      </c>
      <c r="V865" s="3"/>
    </row>
    <row r="866" spans="1:22" x14ac:dyDescent="0.25">
      <c r="A866" s="4">
        <v>45904</v>
      </c>
      <c r="B866" s="2" t="s">
        <v>1235</v>
      </c>
      <c r="C866" s="123" t="s">
        <v>1234</v>
      </c>
      <c r="D866" s="2" t="s">
        <v>11</v>
      </c>
      <c r="E866" s="2" t="s">
        <v>2099</v>
      </c>
      <c r="F866" s="3">
        <v>1</v>
      </c>
      <c r="G866" s="3" t="s">
        <v>110</v>
      </c>
      <c r="H866" s="5" t="s">
        <v>2889</v>
      </c>
      <c r="I866" s="136" t="s">
        <v>151</v>
      </c>
      <c r="J866" s="2" t="s">
        <v>2099</v>
      </c>
      <c r="K866" s="6">
        <v>59</v>
      </c>
      <c r="L866" s="6">
        <f>LANÇAMENTO[[#This Row],[VALOR UNITARIO]]*LANÇAMENTO[[#This Row],[QTDADE]]</f>
        <v>59</v>
      </c>
      <c r="M866" s="4">
        <v>45904</v>
      </c>
      <c r="N866" s="33" t="str">
        <f>TEXT(LANÇAMENTO[[#This Row],[DATA PEDIDO]],"MMM")&amp;"-"&amp;TEXT(M866,"AAAA")</f>
        <v>set-2025</v>
      </c>
      <c r="O866" s="5" t="s">
        <v>1983</v>
      </c>
      <c r="P866" s="5" t="s">
        <v>30</v>
      </c>
      <c r="Q866" s="3" t="s">
        <v>12</v>
      </c>
      <c r="R866" s="3">
        <v>1</v>
      </c>
      <c r="S866" s="4">
        <f>IF(LANÇAMENTO[[#This Row],[DATA PEDIDO]]="","",LANÇAMENTO[[#This Row],[DATA PEDIDO]]+LANÇAMENTO[[#This Row],[PRAZO]])</f>
        <v>45905</v>
      </c>
      <c r="T866" s="8" t="str">
        <f>IF(LANÇAMENTO[[#This Row],[OBRA COM MATERIAL]]="OK","ENTREGUE",IF(LANÇAMENTO[[#This Row],[PRAZO]]="","",LANÇAMENTO[[#This Row],[PREVISÃO ENTREGA OBRA]]-$E$1))</f>
        <v>ENTREGUE</v>
      </c>
      <c r="U866" s="3" t="s">
        <v>129</v>
      </c>
      <c r="V866" s="3"/>
    </row>
    <row r="867" spans="1:22" x14ac:dyDescent="0.25">
      <c r="A867" s="4">
        <v>45904</v>
      </c>
      <c r="B867" s="2" t="s">
        <v>1235</v>
      </c>
      <c r="C867" s="123" t="s">
        <v>1234</v>
      </c>
      <c r="D867" s="2" t="s">
        <v>11</v>
      </c>
      <c r="E867" s="2" t="s">
        <v>2342</v>
      </c>
      <c r="F867" s="3">
        <v>1</v>
      </c>
      <c r="G867" s="3" t="s">
        <v>110</v>
      </c>
      <c r="H867" s="5" t="s">
        <v>2889</v>
      </c>
      <c r="I867" s="136" t="s">
        <v>151</v>
      </c>
      <c r="J867" s="2" t="s">
        <v>2342</v>
      </c>
      <c r="K867" s="6">
        <v>69</v>
      </c>
      <c r="L867" s="6">
        <f>LANÇAMENTO[[#This Row],[VALOR UNITARIO]]*LANÇAMENTO[[#This Row],[QTDADE]]</f>
        <v>69</v>
      </c>
      <c r="M867" s="4">
        <v>45904</v>
      </c>
      <c r="N867" s="33" t="str">
        <f>TEXT(LANÇAMENTO[[#This Row],[DATA PEDIDO]],"MMM")&amp;"-"&amp;TEXT(M867,"AAAA")</f>
        <v>set-2025</v>
      </c>
      <c r="O867" s="5" t="s">
        <v>1983</v>
      </c>
      <c r="P867" s="5" t="s">
        <v>30</v>
      </c>
      <c r="Q867" s="3" t="s">
        <v>12</v>
      </c>
      <c r="R867" s="3">
        <v>1</v>
      </c>
      <c r="S867" s="4">
        <f>IF(LANÇAMENTO[[#This Row],[DATA PEDIDO]]="","",LANÇAMENTO[[#This Row],[DATA PEDIDO]]+LANÇAMENTO[[#This Row],[PRAZO]])</f>
        <v>45905</v>
      </c>
      <c r="T867" s="8" t="str">
        <f>IF(LANÇAMENTO[[#This Row],[OBRA COM MATERIAL]]="OK","ENTREGUE",IF(LANÇAMENTO[[#This Row],[PRAZO]]="","",LANÇAMENTO[[#This Row],[PREVISÃO ENTREGA OBRA]]-$E$1))</f>
        <v>ENTREGUE</v>
      </c>
      <c r="U867" s="3" t="s">
        <v>129</v>
      </c>
      <c r="V867" s="3"/>
    </row>
    <row r="868" spans="1:22" x14ac:dyDescent="0.25">
      <c r="A868" s="4">
        <v>45904</v>
      </c>
      <c r="B868" s="2" t="s">
        <v>1235</v>
      </c>
      <c r="C868" s="123" t="s">
        <v>1234</v>
      </c>
      <c r="D868" s="2" t="s">
        <v>11</v>
      </c>
      <c r="E868" s="2" t="s">
        <v>2887</v>
      </c>
      <c r="F868" s="3">
        <v>3</v>
      </c>
      <c r="G868" s="3" t="s">
        <v>65</v>
      </c>
      <c r="H868" s="5" t="s">
        <v>2889</v>
      </c>
      <c r="I868" s="136" t="s">
        <v>151</v>
      </c>
      <c r="J868" s="2" t="s">
        <v>2887</v>
      </c>
      <c r="K868" s="6">
        <v>48</v>
      </c>
      <c r="L868" s="6">
        <f>LANÇAMENTO[[#This Row],[VALOR UNITARIO]]*LANÇAMENTO[[#This Row],[QTDADE]]</f>
        <v>144</v>
      </c>
      <c r="M868" s="4">
        <v>45904</v>
      </c>
      <c r="N868" s="33" t="str">
        <f>TEXT(LANÇAMENTO[[#This Row],[DATA PEDIDO]],"MMM")&amp;"-"&amp;TEXT(M868,"AAAA")</f>
        <v>set-2025</v>
      </c>
      <c r="O868" s="5" t="s">
        <v>1983</v>
      </c>
      <c r="P868" s="5" t="s">
        <v>30</v>
      </c>
      <c r="Q868" s="3" t="s">
        <v>12</v>
      </c>
      <c r="R868" s="3">
        <v>1</v>
      </c>
      <c r="S868" s="4">
        <f>IF(LANÇAMENTO[[#This Row],[DATA PEDIDO]]="","",LANÇAMENTO[[#This Row],[DATA PEDIDO]]+LANÇAMENTO[[#This Row],[PRAZO]])</f>
        <v>45905</v>
      </c>
      <c r="T868" s="8" t="str">
        <f>IF(LANÇAMENTO[[#This Row],[OBRA COM MATERIAL]]="OK","ENTREGUE",IF(LANÇAMENTO[[#This Row],[PRAZO]]="","",LANÇAMENTO[[#This Row],[PREVISÃO ENTREGA OBRA]]-$E$1))</f>
        <v>ENTREGUE</v>
      </c>
      <c r="U868" s="3" t="s">
        <v>129</v>
      </c>
      <c r="V868" s="3"/>
    </row>
    <row r="869" spans="1:22" x14ac:dyDescent="0.25">
      <c r="A869" s="4">
        <v>45904</v>
      </c>
      <c r="B869" s="2" t="s">
        <v>1235</v>
      </c>
      <c r="C869" s="123" t="s">
        <v>1234</v>
      </c>
      <c r="D869" s="2" t="s">
        <v>11</v>
      </c>
      <c r="E869" s="2" t="s">
        <v>2888</v>
      </c>
      <c r="F869" s="3">
        <v>1</v>
      </c>
      <c r="G869" s="3" t="s">
        <v>110</v>
      </c>
      <c r="H869" s="5" t="s">
        <v>2889</v>
      </c>
      <c r="I869" s="136" t="s">
        <v>151</v>
      </c>
      <c r="J869" s="2" t="s">
        <v>2888</v>
      </c>
      <c r="K869" s="6">
        <v>145</v>
      </c>
      <c r="L869" s="6">
        <f>LANÇAMENTO[[#This Row],[VALOR UNITARIO]]*LANÇAMENTO[[#This Row],[QTDADE]]</f>
        <v>145</v>
      </c>
      <c r="M869" s="4">
        <v>45904</v>
      </c>
      <c r="N869" s="33" t="str">
        <f>TEXT(LANÇAMENTO[[#This Row],[DATA PEDIDO]],"MMM")&amp;"-"&amp;TEXT(M869,"AAAA")</f>
        <v>set-2025</v>
      </c>
      <c r="O869" s="5" t="s">
        <v>1983</v>
      </c>
      <c r="P869" s="5" t="s">
        <v>30</v>
      </c>
      <c r="Q869" s="3" t="s">
        <v>12</v>
      </c>
      <c r="R869" s="3">
        <v>1</v>
      </c>
      <c r="S869" s="4">
        <f>IF(LANÇAMENTO[[#This Row],[DATA PEDIDO]]="","",LANÇAMENTO[[#This Row],[DATA PEDIDO]]+LANÇAMENTO[[#This Row],[PRAZO]])</f>
        <v>45905</v>
      </c>
      <c r="T869" s="8" t="str">
        <f>IF(LANÇAMENTO[[#This Row],[OBRA COM MATERIAL]]="OK","ENTREGUE",IF(LANÇAMENTO[[#This Row],[PRAZO]]="","",LANÇAMENTO[[#This Row],[PREVISÃO ENTREGA OBRA]]-$E$1))</f>
        <v>ENTREGUE</v>
      </c>
      <c r="U869" s="3" t="s">
        <v>129</v>
      </c>
      <c r="V869" s="3"/>
    </row>
    <row r="870" spans="1:22" x14ac:dyDescent="0.25">
      <c r="A870" s="4">
        <v>45904</v>
      </c>
      <c r="B870" s="2" t="s">
        <v>1747</v>
      </c>
      <c r="C870" s="123" t="s">
        <v>1234</v>
      </c>
      <c r="D870" s="2" t="s">
        <v>104</v>
      </c>
      <c r="E870" s="2" t="s">
        <v>2891</v>
      </c>
      <c r="F870" s="3">
        <v>300</v>
      </c>
      <c r="G870" s="3" t="s">
        <v>65</v>
      </c>
      <c r="H870" s="5" t="s">
        <v>2890</v>
      </c>
      <c r="I870" s="136" t="s">
        <v>1499</v>
      </c>
      <c r="J870" s="2" t="s">
        <v>2891</v>
      </c>
      <c r="K870" s="6">
        <v>3.55</v>
      </c>
      <c r="L870" s="6">
        <f>LANÇAMENTO[[#This Row],[VALOR UNITARIO]]*LANÇAMENTO[[#This Row],[QTDADE]]</f>
        <v>1065</v>
      </c>
      <c r="M870" s="4">
        <v>45904</v>
      </c>
      <c r="N870" s="33" t="str">
        <f>TEXT(LANÇAMENTO[[#This Row],[DATA PEDIDO]],"MMM")&amp;"-"&amp;TEXT(M870,"AAAA")</f>
        <v>set-2025</v>
      </c>
      <c r="O870" s="5" t="s">
        <v>2431</v>
      </c>
      <c r="P870" s="5" t="s">
        <v>30</v>
      </c>
      <c r="Q870" s="3" t="s">
        <v>12</v>
      </c>
      <c r="R870" s="3">
        <v>6</v>
      </c>
      <c r="S870" s="4">
        <f>IF(LANÇAMENTO[[#This Row],[DATA PEDIDO]]="","",LANÇAMENTO[[#This Row],[DATA PEDIDO]]+LANÇAMENTO[[#This Row],[PRAZO]])</f>
        <v>45910</v>
      </c>
      <c r="T870" s="8" t="str">
        <f>IF(LANÇAMENTO[[#This Row],[OBRA COM MATERIAL]]="OK","ENTREGUE",IF(LANÇAMENTO[[#This Row],[PRAZO]]="","",LANÇAMENTO[[#This Row],[PREVISÃO ENTREGA OBRA]]-$E$1))</f>
        <v>ENTREGUE</v>
      </c>
      <c r="U870" s="3" t="s">
        <v>129</v>
      </c>
      <c r="V870" s="3"/>
    </row>
    <row r="871" spans="1:22" x14ac:dyDescent="0.25">
      <c r="A871" s="4">
        <v>45904</v>
      </c>
      <c r="B871" s="2" t="s">
        <v>1747</v>
      </c>
      <c r="C871" s="123" t="s">
        <v>1234</v>
      </c>
      <c r="D871" s="2" t="s">
        <v>104</v>
      </c>
      <c r="E871" s="2" t="s">
        <v>2892</v>
      </c>
      <c r="F871" s="3">
        <v>100</v>
      </c>
      <c r="G871" s="3" t="s">
        <v>65</v>
      </c>
      <c r="H871" s="5" t="s">
        <v>2890</v>
      </c>
      <c r="I871" s="136" t="s">
        <v>1499</v>
      </c>
      <c r="J871" s="2" t="s">
        <v>2892</v>
      </c>
      <c r="K871" s="6">
        <v>2.25</v>
      </c>
      <c r="L871" s="6">
        <f>LANÇAMENTO[[#This Row],[VALOR UNITARIO]]*LANÇAMENTO[[#This Row],[QTDADE]]</f>
        <v>225</v>
      </c>
      <c r="M871" s="4">
        <v>45904</v>
      </c>
      <c r="N871" s="33" t="str">
        <f>TEXT(LANÇAMENTO[[#This Row],[DATA PEDIDO]],"MMM")&amp;"-"&amp;TEXT(M871,"AAAA")</f>
        <v>set-2025</v>
      </c>
      <c r="O871" s="5" t="s">
        <v>2431</v>
      </c>
      <c r="P871" s="5" t="s">
        <v>30</v>
      </c>
      <c r="Q871" s="3" t="s">
        <v>12</v>
      </c>
      <c r="R871" s="3">
        <v>6</v>
      </c>
      <c r="S871" s="4">
        <f>IF(LANÇAMENTO[[#This Row],[DATA PEDIDO]]="","",LANÇAMENTO[[#This Row],[DATA PEDIDO]]+LANÇAMENTO[[#This Row],[PRAZO]])</f>
        <v>45910</v>
      </c>
      <c r="T871" s="8" t="str">
        <f>IF(LANÇAMENTO[[#This Row],[OBRA COM MATERIAL]]="OK","ENTREGUE",IF(LANÇAMENTO[[#This Row],[PRAZO]]="","",LANÇAMENTO[[#This Row],[PREVISÃO ENTREGA OBRA]]-$E$1))</f>
        <v>ENTREGUE</v>
      </c>
      <c r="U871" s="3" t="s">
        <v>129</v>
      </c>
      <c r="V871" s="3"/>
    </row>
    <row r="872" spans="1:22" x14ac:dyDescent="0.25">
      <c r="A872" s="4">
        <v>45904</v>
      </c>
      <c r="B872" s="2" t="s">
        <v>2128</v>
      </c>
      <c r="C872" s="123" t="s">
        <v>551</v>
      </c>
      <c r="D872" s="2" t="s">
        <v>11</v>
      </c>
      <c r="E872" s="2" t="s">
        <v>2893</v>
      </c>
      <c r="F872" s="3">
        <v>6</v>
      </c>
      <c r="G872" s="3" t="s">
        <v>110</v>
      </c>
      <c r="H872" s="5" t="s">
        <v>2895</v>
      </c>
      <c r="I872" s="136" t="s">
        <v>151</v>
      </c>
      <c r="J872" s="2" t="s">
        <v>2893</v>
      </c>
      <c r="K872" s="6">
        <v>89</v>
      </c>
      <c r="L872" s="6">
        <f>LANÇAMENTO[[#This Row],[VALOR UNITARIO]]*LANÇAMENTO[[#This Row],[QTDADE]]</f>
        <v>534</v>
      </c>
      <c r="M872" s="4">
        <v>45904</v>
      </c>
      <c r="N872" s="33" t="str">
        <f>TEXT(LANÇAMENTO[[#This Row],[DATA PEDIDO]],"MMM")&amp;"-"&amp;TEXT(M872,"AAAA")</f>
        <v>set-2025</v>
      </c>
      <c r="O872" s="5" t="s">
        <v>2656</v>
      </c>
      <c r="P872" s="5" t="s">
        <v>30</v>
      </c>
      <c r="Q872" s="3" t="s">
        <v>12</v>
      </c>
      <c r="R872" s="3">
        <v>1</v>
      </c>
      <c r="S872" s="4">
        <f>IF(LANÇAMENTO[[#This Row],[DATA PEDIDO]]="","",LANÇAMENTO[[#This Row],[DATA PEDIDO]]+LANÇAMENTO[[#This Row],[PRAZO]])</f>
        <v>45905</v>
      </c>
      <c r="T872" s="8" t="str">
        <f>IF(LANÇAMENTO[[#This Row],[OBRA COM MATERIAL]]="OK","ENTREGUE",IF(LANÇAMENTO[[#This Row],[PRAZO]]="","",LANÇAMENTO[[#This Row],[PREVISÃO ENTREGA OBRA]]-$E$1))</f>
        <v>ENTREGUE</v>
      </c>
      <c r="U872" s="3" t="s">
        <v>129</v>
      </c>
      <c r="V872" s="3"/>
    </row>
    <row r="873" spans="1:22" x14ac:dyDescent="0.25">
      <c r="A873" s="4">
        <v>45904</v>
      </c>
      <c r="B873" s="2" t="s">
        <v>2128</v>
      </c>
      <c r="C873" s="123" t="s">
        <v>551</v>
      </c>
      <c r="D873" s="2" t="s">
        <v>11</v>
      </c>
      <c r="E873" s="2" t="s">
        <v>2894</v>
      </c>
      <c r="F873" s="3">
        <v>2</v>
      </c>
      <c r="G873" s="3" t="s">
        <v>65</v>
      </c>
      <c r="H873" s="5" t="s">
        <v>2895</v>
      </c>
      <c r="I873" s="136" t="s">
        <v>151</v>
      </c>
      <c r="J873" s="2" t="s">
        <v>2894</v>
      </c>
      <c r="K873" s="6">
        <v>8</v>
      </c>
      <c r="L873" s="6">
        <f>LANÇAMENTO[[#This Row],[VALOR UNITARIO]]*LANÇAMENTO[[#This Row],[QTDADE]]</f>
        <v>16</v>
      </c>
      <c r="M873" s="4">
        <v>45904</v>
      </c>
      <c r="N873" s="33" t="str">
        <f>TEXT(LANÇAMENTO[[#This Row],[DATA PEDIDO]],"MMM")&amp;"-"&amp;TEXT(M873,"AAAA")</f>
        <v>set-2025</v>
      </c>
      <c r="O873" s="5" t="s">
        <v>2656</v>
      </c>
      <c r="P873" s="5" t="s">
        <v>30</v>
      </c>
      <c r="Q873" s="3" t="s">
        <v>12</v>
      </c>
      <c r="R873" s="3">
        <v>1</v>
      </c>
      <c r="S873" s="4">
        <f>IF(LANÇAMENTO[[#This Row],[DATA PEDIDO]]="","",LANÇAMENTO[[#This Row],[DATA PEDIDO]]+LANÇAMENTO[[#This Row],[PRAZO]])</f>
        <v>45905</v>
      </c>
      <c r="T873" s="8" t="str">
        <f>IF(LANÇAMENTO[[#This Row],[OBRA COM MATERIAL]]="OK","ENTREGUE",IF(LANÇAMENTO[[#This Row],[PRAZO]]="","",LANÇAMENTO[[#This Row],[PREVISÃO ENTREGA OBRA]]-$E$1))</f>
        <v>ENTREGUE</v>
      </c>
      <c r="U873" s="3" t="s">
        <v>129</v>
      </c>
      <c r="V873" s="3"/>
    </row>
    <row r="874" spans="1:22" x14ac:dyDescent="0.25">
      <c r="A874" s="4">
        <v>45904</v>
      </c>
      <c r="B874" s="2" t="s">
        <v>2128</v>
      </c>
      <c r="C874" s="123" t="s">
        <v>551</v>
      </c>
      <c r="D874" s="2" t="s">
        <v>11</v>
      </c>
      <c r="E874" s="2" t="s">
        <v>2187</v>
      </c>
      <c r="F874" s="3">
        <v>2</v>
      </c>
      <c r="G874" s="3" t="s">
        <v>65</v>
      </c>
      <c r="H874" s="5" t="s">
        <v>2895</v>
      </c>
      <c r="I874" s="136" t="s">
        <v>151</v>
      </c>
      <c r="J874" s="2" t="s">
        <v>2187</v>
      </c>
      <c r="K874" s="6">
        <v>11</v>
      </c>
      <c r="L874" s="6">
        <f>LANÇAMENTO[[#This Row],[VALOR UNITARIO]]*LANÇAMENTO[[#This Row],[QTDADE]]</f>
        <v>22</v>
      </c>
      <c r="M874" s="4">
        <v>45904</v>
      </c>
      <c r="N874" s="33" t="str">
        <f>TEXT(LANÇAMENTO[[#This Row],[DATA PEDIDO]],"MMM")&amp;"-"&amp;TEXT(M874,"AAAA")</f>
        <v>set-2025</v>
      </c>
      <c r="O874" s="5" t="s">
        <v>2656</v>
      </c>
      <c r="P874" s="5" t="s">
        <v>30</v>
      </c>
      <c r="Q874" s="3" t="s">
        <v>12</v>
      </c>
      <c r="R874" s="3">
        <v>1</v>
      </c>
      <c r="S874" s="4">
        <f>IF(LANÇAMENTO[[#This Row],[DATA PEDIDO]]="","",LANÇAMENTO[[#This Row],[DATA PEDIDO]]+LANÇAMENTO[[#This Row],[PRAZO]])</f>
        <v>45905</v>
      </c>
      <c r="T874" s="8" t="str">
        <f>IF(LANÇAMENTO[[#This Row],[OBRA COM MATERIAL]]="OK","ENTREGUE",IF(LANÇAMENTO[[#This Row],[PRAZO]]="","",LANÇAMENTO[[#This Row],[PREVISÃO ENTREGA OBRA]]-$E$1))</f>
        <v>ENTREGUE</v>
      </c>
      <c r="U874" s="3" t="s">
        <v>129</v>
      </c>
      <c r="V874" s="3"/>
    </row>
    <row r="875" spans="1:22" x14ac:dyDescent="0.25">
      <c r="A875" s="4">
        <v>45904</v>
      </c>
      <c r="B875" s="2" t="s">
        <v>2128</v>
      </c>
      <c r="C875" s="123" t="s">
        <v>551</v>
      </c>
      <c r="D875" s="2" t="s">
        <v>11</v>
      </c>
      <c r="E875" s="2" t="s">
        <v>2188</v>
      </c>
      <c r="F875" s="3">
        <v>2</v>
      </c>
      <c r="G875" s="3" t="s">
        <v>65</v>
      </c>
      <c r="H875" s="5" t="s">
        <v>2895</v>
      </c>
      <c r="I875" s="136" t="s">
        <v>151</v>
      </c>
      <c r="J875" s="2" t="s">
        <v>2188</v>
      </c>
      <c r="K875" s="6">
        <v>6.5</v>
      </c>
      <c r="L875" s="6">
        <f>LANÇAMENTO[[#This Row],[VALOR UNITARIO]]*LANÇAMENTO[[#This Row],[QTDADE]]</f>
        <v>13</v>
      </c>
      <c r="M875" s="4">
        <v>45904</v>
      </c>
      <c r="N875" s="33" t="str">
        <f>TEXT(LANÇAMENTO[[#This Row],[DATA PEDIDO]],"MMM")&amp;"-"&amp;TEXT(M875,"AAAA")</f>
        <v>set-2025</v>
      </c>
      <c r="O875" s="5" t="s">
        <v>2656</v>
      </c>
      <c r="P875" s="5" t="s">
        <v>30</v>
      </c>
      <c r="Q875" s="3" t="s">
        <v>12</v>
      </c>
      <c r="R875" s="3">
        <v>1</v>
      </c>
      <c r="S875" s="4">
        <f>IF(LANÇAMENTO[[#This Row],[DATA PEDIDO]]="","",LANÇAMENTO[[#This Row],[DATA PEDIDO]]+LANÇAMENTO[[#This Row],[PRAZO]])</f>
        <v>45905</v>
      </c>
      <c r="T875" s="8" t="str">
        <f>IF(LANÇAMENTO[[#This Row],[OBRA COM MATERIAL]]="OK","ENTREGUE",IF(LANÇAMENTO[[#This Row],[PRAZO]]="","",LANÇAMENTO[[#This Row],[PREVISÃO ENTREGA OBRA]]-$E$1))</f>
        <v>ENTREGUE</v>
      </c>
      <c r="U875" s="3" t="s">
        <v>129</v>
      </c>
      <c r="V875" s="3"/>
    </row>
    <row r="876" spans="1:22" x14ac:dyDescent="0.25">
      <c r="A876" s="4">
        <v>45904</v>
      </c>
      <c r="B876" s="2" t="s">
        <v>2128</v>
      </c>
      <c r="C876" s="123" t="s">
        <v>551</v>
      </c>
      <c r="D876" s="2" t="s">
        <v>11</v>
      </c>
      <c r="E876" s="2" t="s">
        <v>2316</v>
      </c>
      <c r="F876" s="3">
        <v>1</v>
      </c>
      <c r="G876" s="3" t="s">
        <v>65</v>
      </c>
      <c r="H876" s="5" t="s">
        <v>2895</v>
      </c>
      <c r="I876" s="136" t="s">
        <v>151</v>
      </c>
      <c r="J876" s="2" t="s">
        <v>2316</v>
      </c>
      <c r="K876" s="6">
        <v>28</v>
      </c>
      <c r="L876" s="6">
        <f>LANÇAMENTO[[#This Row],[VALOR UNITARIO]]*LANÇAMENTO[[#This Row],[QTDADE]]</f>
        <v>28</v>
      </c>
      <c r="M876" s="4">
        <v>45904</v>
      </c>
      <c r="N876" s="33" t="str">
        <f>TEXT(LANÇAMENTO[[#This Row],[DATA PEDIDO]],"MMM")&amp;"-"&amp;TEXT(M876,"AAAA")</f>
        <v>set-2025</v>
      </c>
      <c r="O876" s="5" t="s">
        <v>2656</v>
      </c>
      <c r="P876" s="5" t="s">
        <v>30</v>
      </c>
      <c r="Q876" s="3" t="s">
        <v>12</v>
      </c>
      <c r="R876" s="3">
        <v>1</v>
      </c>
      <c r="S876" s="4">
        <f>IF(LANÇAMENTO[[#This Row],[DATA PEDIDO]]="","",LANÇAMENTO[[#This Row],[DATA PEDIDO]]+LANÇAMENTO[[#This Row],[PRAZO]])</f>
        <v>45905</v>
      </c>
      <c r="T876" s="8" t="str">
        <f>IF(LANÇAMENTO[[#This Row],[OBRA COM MATERIAL]]="OK","ENTREGUE",IF(LANÇAMENTO[[#This Row],[PRAZO]]="","",LANÇAMENTO[[#This Row],[PREVISÃO ENTREGA OBRA]]-$E$1))</f>
        <v>ENTREGUE</v>
      </c>
      <c r="U876" s="3" t="s">
        <v>129</v>
      </c>
      <c r="V876" s="3"/>
    </row>
    <row r="877" spans="1:22" x14ac:dyDescent="0.25">
      <c r="A877" s="4">
        <v>45904</v>
      </c>
      <c r="B877" s="2" t="s">
        <v>2128</v>
      </c>
      <c r="C877" s="123" t="s">
        <v>551</v>
      </c>
      <c r="D877" s="2" t="s">
        <v>11</v>
      </c>
      <c r="E877" s="2" t="s">
        <v>2188</v>
      </c>
      <c r="F877" s="3">
        <v>1</v>
      </c>
      <c r="G877" s="3" t="s">
        <v>65</v>
      </c>
      <c r="H877" s="5" t="s">
        <v>2895</v>
      </c>
      <c r="I877" s="136" t="s">
        <v>151</v>
      </c>
      <c r="J877" s="2" t="s">
        <v>2188</v>
      </c>
      <c r="K877" s="6">
        <v>6.5</v>
      </c>
      <c r="L877" s="6">
        <f>LANÇAMENTO[[#This Row],[VALOR UNITARIO]]*LANÇAMENTO[[#This Row],[QTDADE]]</f>
        <v>6.5</v>
      </c>
      <c r="M877" s="4">
        <v>45904</v>
      </c>
      <c r="N877" s="33" t="str">
        <f>TEXT(LANÇAMENTO[[#This Row],[DATA PEDIDO]],"MMM")&amp;"-"&amp;TEXT(M877,"AAAA")</f>
        <v>set-2025</v>
      </c>
      <c r="O877" s="5" t="s">
        <v>2656</v>
      </c>
      <c r="P877" s="5" t="s">
        <v>30</v>
      </c>
      <c r="Q877" s="3" t="s">
        <v>12</v>
      </c>
      <c r="R877" s="3">
        <v>1</v>
      </c>
      <c r="S877" s="4">
        <f>IF(LANÇAMENTO[[#This Row],[DATA PEDIDO]]="","",LANÇAMENTO[[#This Row],[DATA PEDIDO]]+LANÇAMENTO[[#This Row],[PRAZO]])</f>
        <v>45905</v>
      </c>
      <c r="T877" s="8" t="str">
        <f>IF(LANÇAMENTO[[#This Row],[OBRA COM MATERIAL]]="OK","ENTREGUE",IF(LANÇAMENTO[[#This Row],[PRAZO]]="","",LANÇAMENTO[[#This Row],[PREVISÃO ENTREGA OBRA]]-$E$1))</f>
        <v>ENTREGUE</v>
      </c>
      <c r="U877" s="3" t="s">
        <v>129</v>
      </c>
      <c r="V877" s="3"/>
    </row>
    <row r="878" spans="1:22" x14ac:dyDescent="0.25">
      <c r="A878" s="4">
        <v>45904</v>
      </c>
      <c r="B878" s="2" t="s">
        <v>1729</v>
      </c>
      <c r="C878" s="123" t="s">
        <v>551</v>
      </c>
      <c r="D878" s="2" t="s">
        <v>104</v>
      </c>
      <c r="E878" s="2" t="s">
        <v>2444</v>
      </c>
      <c r="F878" s="3">
        <v>22</v>
      </c>
      <c r="G878" s="3" t="s">
        <v>114</v>
      </c>
      <c r="H878" s="5" t="s">
        <v>2896</v>
      </c>
      <c r="I878" s="136" t="s">
        <v>2073</v>
      </c>
      <c r="J878" s="2" t="s">
        <v>2444</v>
      </c>
      <c r="K878" s="6">
        <v>17</v>
      </c>
      <c r="L878" s="6">
        <f>LANÇAMENTO[[#This Row],[VALOR UNITARIO]]*LANÇAMENTO[[#This Row],[QTDADE]]</f>
        <v>374</v>
      </c>
      <c r="M878" s="4">
        <v>45904</v>
      </c>
      <c r="N878" s="33" t="str">
        <f>TEXT(LANÇAMENTO[[#This Row],[DATA PEDIDO]],"MMM")&amp;"-"&amp;TEXT(M878,"AAAA")</f>
        <v>set-2025</v>
      </c>
      <c r="O878" s="5" t="s">
        <v>1692</v>
      </c>
      <c r="P878" s="5" t="s">
        <v>30</v>
      </c>
      <c r="Q878" s="3" t="s">
        <v>12</v>
      </c>
      <c r="R878" s="3">
        <v>0</v>
      </c>
      <c r="S878" s="4">
        <f>IF(LANÇAMENTO[[#This Row],[DATA PEDIDO]]="","",LANÇAMENTO[[#This Row],[DATA PEDIDO]]+LANÇAMENTO[[#This Row],[PRAZO]])</f>
        <v>45904</v>
      </c>
      <c r="T878" s="8" t="str">
        <f>IF(LANÇAMENTO[[#This Row],[OBRA COM MATERIAL]]="OK","ENTREGUE",IF(LANÇAMENTO[[#This Row],[PRAZO]]="","",LANÇAMENTO[[#This Row],[PREVISÃO ENTREGA OBRA]]-$E$1))</f>
        <v>ENTREGUE</v>
      </c>
      <c r="U878" s="3" t="s">
        <v>129</v>
      </c>
      <c r="V878" s="3"/>
    </row>
    <row r="879" spans="1:22" x14ac:dyDescent="0.25">
      <c r="A879" s="4">
        <v>45904</v>
      </c>
      <c r="B879" s="2" t="s">
        <v>1729</v>
      </c>
      <c r="C879" s="123" t="s">
        <v>551</v>
      </c>
      <c r="D879" s="2" t="s">
        <v>104</v>
      </c>
      <c r="E879" s="2" t="s">
        <v>2897</v>
      </c>
      <c r="F879" s="3">
        <v>2</v>
      </c>
      <c r="G879" s="3" t="s">
        <v>114</v>
      </c>
      <c r="H879" s="5" t="s">
        <v>2896</v>
      </c>
      <c r="I879" s="136" t="s">
        <v>2073</v>
      </c>
      <c r="J879" s="2" t="s">
        <v>2897</v>
      </c>
      <c r="K879" s="6">
        <v>31</v>
      </c>
      <c r="L879" s="6">
        <f>LANÇAMENTO[[#This Row],[VALOR UNITARIO]]*LANÇAMENTO[[#This Row],[QTDADE]]</f>
        <v>62</v>
      </c>
      <c r="M879" s="4">
        <v>45904</v>
      </c>
      <c r="N879" s="33" t="str">
        <f>TEXT(LANÇAMENTO[[#This Row],[DATA PEDIDO]],"MMM")&amp;"-"&amp;TEXT(M879,"AAAA")</f>
        <v>set-2025</v>
      </c>
      <c r="O879" s="5" t="s">
        <v>1692</v>
      </c>
      <c r="P879" s="5" t="s">
        <v>30</v>
      </c>
      <c r="Q879" s="3" t="s">
        <v>12</v>
      </c>
      <c r="R879" s="3">
        <v>0</v>
      </c>
      <c r="S879" s="4">
        <f>IF(LANÇAMENTO[[#This Row],[DATA PEDIDO]]="","",LANÇAMENTO[[#This Row],[DATA PEDIDO]]+LANÇAMENTO[[#This Row],[PRAZO]])</f>
        <v>45904</v>
      </c>
      <c r="T879" s="8" t="str">
        <f>IF(LANÇAMENTO[[#This Row],[OBRA COM MATERIAL]]="OK","ENTREGUE",IF(LANÇAMENTO[[#This Row],[PRAZO]]="","",LANÇAMENTO[[#This Row],[PREVISÃO ENTREGA OBRA]]-$E$1))</f>
        <v>ENTREGUE</v>
      </c>
      <c r="U879" s="3" t="s">
        <v>129</v>
      </c>
      <c r="V879" s="3"/>
    </row>
    <row r="880" spans="1:22" x14ac:dyDescent="0.25">
      <c r="A880" s="4">
        <v>45904</v>
      </c>
      <c r="B880" s="2" t="s">
        <v>1780</v>
      </c>
      <c r="C880" s="123" t="s">
        <v>1234</v>
      </c>
      <c r="D880" s="2" t="s">
        <v>27</v>
      </c>
      <c r="E880" s="2" t="s">
        <v>2134</v>
      </c>
      <c r="F880" s="3">
        <v>1</v>
      </c>
      <c r="G880" s="3" t="s">
        <v>65</v>
      </c>
      <c r="H880" s="5" t="s">
        <v>2898</v>
      </c>
      <c r="I880" s="136" t="s">
        <v>2013</v>
      </c>
      <c r="J880" s="2" t="s">
        <v>1690</v>
      </c>
      <c r="K880" s="6">
        <v>350</v>
      </c>
      <c r="L880" s="6">
        <f>LANÇAMENTO[[#This Row],[VALOR UNITARIO]]*LANÇAMENTO[[#This Row],[QTDADE]]</f>
        <v>350</v>
      </c>
      <c r="M880" s="4">
        <v>45904</v>
      </c>
      <c r="N880" s="33" t="str">
        <f>TEXT(LANÇAMENTO[[#This Row],[DATA PEDIDO]],"MMM")&amp;"-"&amp;TEXT(M880,"AAAA")</f>
        <v>set-2025</v>
      </c>
      <c r="O880" s="5" t="s">
        <v>1692</v>
      </c>
      <c r="P880" s="5" t="s">
        <v>30</v>
      </c>
      <c r="Q880" s="3" t="s">
        <v>12</v>
      </c>
      <c r="R880" s="3">
        <v>1</v>
      </c>
      <c r="S880" s="4">
        <f>IF(LANÇAMENTO[[#This Row],[DATA PEDIDO]]="","",LANÇAMENTO[[#This Row],[DATA PEDIDO]]+LANÇAMENTO[[#This Row],[PRAZO]])</f>
        <v>45905</v>
      </c>
      <c r="T880" s="8" t="str">
        <f>IF(LANÇAMENTO[[#This Row],[OBRA COM MATERIAL]]="OK","ENTREGUE",IF(LANÇAMENTO[[#This Row],[PRAZO]]="","",LANÇAMENTO[[#This Row],[PREVISÃO ENTREGA OBRA]]-$E$1))</f>
        <v>ENTREGUE</v>
      </c>
      <c r="U880" s="3" t="s">
        <v>129</v>
      </c>
      <c r="V880" s="3"/>
    </row>
    <row r="881" spans="1:22" x14ac:dyDescent="0.25">
      <c r="A881" s="4">
        <v>45905</v>
      </c>
      <c r="B881" s="2" t="s">
        <v>1780</v>
      </c>
      <c r="C881" s="123" t="s">
        <v>1234</v>
      </c>
      <c r="D881" s="2" t="s">
        <v>17</v>
      </c>
      <c r="E881" s="2" t="s">
        <v>2899</v>
      </c>
      <c r="F881" s="3">
        <v>1</v>
      </c>
      <c r="G881" s="3" t="s">
        <v>65</v>
      </c>
      <c r="H881" s="5" t="s">
        <v>2916</v>
      </c>
      <c r="I881" s="136" t="s">
        <v>260</v>
      </c>
      <c r="J881" s="2" t="s">
        <v>2899</v>
      </c>
      <c r="K881" s="6">
        <v>68</v>
      </c>
      <c r="L881" s="6">
        <f>LANÇAMENTO[[#This Row],[VALOR UNITARIO]]*LANÇAMENTO[[#This Row],[QTDADE]]</f>
        <v>68</v>
      </c>
      <c r="M881" s="4">
        <v>45905</v>
      </c>
      <c r="N881" s="33" t="str">
        <f>TEXT(LANÇAMENTO[[#This Row],[DATA PEDIDO]],"MMM")&amp;"-"&amp;TEXT(M881,"AAAA")</f>
        <v>set-2025</v>
      </c>
      <c r="O881" s="5" t="s">
        <v>2102</v>
      </c>
      <c r="P881" s="5" t="s">
        <v>30</v>
      </c>
      <c r="Q881" s="3" t="s">
        <v>1705</v>
      </c>
      <c r="R881" s="3">
        <v>3</v>
      </c>
      <c r="S881" s="4">
        <f>IF(LANÇAMENTO[[#This Row],[DATA PEDIDO]]="","",LANÇAMENTO[[#This Row],[DATA PEDIDO]]+LANÇAMENTO[[#This Row],[PRAZO]])</f>
        <v>45908</v>
      </c>
      <c r="T881" s="8" t="str">
        <f>IF(LANÇAMENTO[[#This Row],[OBRA COM MATERIAL]]="OK","ENTREGUE",IF(LANÇAMENTO[[#This Row],[PRAZO]]="","",LANÇAMENTO[[#This Row],[PREVISÃO ENTREGA OBRA]]-$E$1))</f>
        <v>ENTREGUE</v>
      </c>
      <c r="U881" s="3" t="s">
        <v>129</v>
      </c>
      <c r="V881" s="3"/>
    </row>
    <row r="882" spans="1:22" x14ac:dyDescent="0.25">
      <c r="A882" s="4">
        <v>45905</v>
      </c>
      <c r="B882" s="2" t="s">
        <v>1780</v>
      </c>
      <c r="C882" s="123" t="s">
        <v>1234</v>
      </c>
      <c r="D882" s="2" t="s">
        <v>17</v>
      </c>
      <c r="E882" s="2" t="s">
        <v>2900</v>
      </c>
      <c r="F882" s="3">
        <v>2</v>
      </c>
      <c r="G882" s="3" t="s">
        <v>115</v>
      </c>
      <c r="H882" s="5" t="s">
        <v>2916</v>
      </c>
      <c r="I882" s="136" t="s">
        <v>260</v>
      </c>
      <c r="J882" s="2" t="s">
        <v>2900</v>
      </c>
      <c r="K882" s="6">
        <v>190</v>
      </c>
      <c r="L882" s="6">
        <f>LANÇAMENTO[[#This Row],[VALOR UNITARIO]]*LANÇAMENTO[[#This Row],[QTDADE]]</f>
        <v>380</v>
      </c>
      <c r="M882" s="4">
        <v>45905</v>
      </c>
      <c r="N882" s="33" t="str">
        <f>TEXT(LANÇAMENTO[[#This Row],[DATA PEDIDO]],"MMM")&amp;"-"&amp;TEXT(M882,"AAAA")</f>
        <v>set-2025</v>
      </c>
      <c r="O882" s="5" t="s">
        <v>2102</v>
      </c>
      <c r="P882" s="5" t="s">
        <v>30</v>
      </c>
      <c r="Q882" s="3" t="s">
        <v>1705</v>
      </c>
      <c r="R882" s="3">
        <v>3</v>
      </c>
      <c r="S882" s="4">
        <f>IF(LANÇAMENTO[[#This Row],[DATA PEDIDO]]="","",LANÇAMENTO[[#This Row],[DATA PEDIDO]]+LANÇAMENTO[[#This Row],[PRAZO]])</f>
        <v>45908</v>
      </c>
      <c r="T882" s="8" t="str">
        <f>IF(LANÇAMENTO[[#This Row],[OBRA COM MATERIAL]]="OK","ENTREGUE",IF(LANÇAMENTO[[#This Row],[PRAZO]]="","",LANÇAMENTO[[#This Row],[PREVISÃO ENTREGA OBRA]]-$E$1))</f>
        <v>ENTREGUE</v>
      </c>
      <c r="U882" s="3" t="s">
        <v>129</v>
      </c>
      <c r="V882" s="3"/>
    </row>
    <row r="883" spans="1:22" x14ac:dyDescent="0.25">
      <c r="A883" s="4">
        <v>45905</v>
      </c>
      <c r="B883" s="2" t="s">
        <v>1780</v>
      </c>
      <c r="C883" s="123" t="s">
        <v>1234</v>
      </c>
      <c r="D883" s="2" t="s">
        <v>17</v>
      </c>
      <c r="E883" s="2" t="s">
        <v>2579</v>
      </c>
      <c r="F883" s="3">
        <v>1</v>
      </c>
      <c r="G883" s="3" t="s">
        <v>115</v>
      </c>
      <c r="H883" s="5" t="s">
        <v>2916</v>
      </c>
      <c r="I883" s="136" t="s">
        <v>260</v>
      </c>
      <c r="J883" s="2" t="s">
        <v>2579</v>
      </c>
      <c r="K883" s="6">
        <v>190</v>
      </c>
      <c r="L883" s="6">
        <f>LANÇAMENTO[[#This Row],[VALOR UNITARIO]]*LANÇAMENTO[[#This Row],[QTDADE]]</f>
        <v>190</v>
      </c>
      <c r="M883" s="4">
        <v>45905</v>
      </c>
      <c r="N883" s="33" t="str">
        <f>TEXT(LANÇAMENTO[[#This Row],[DATA PEDIDO]],"MMM")&amp;"-"&amp;TEXT(M883,"AAAA")</f>
        <v>set-2025</v>
      </c>
      <c r="O883" s="5" t="s">
        <v>2102</v>
      </c>
      <c r="P883" s="5" t="s">
        <v>30</v>
      </c>
      <c r="Q883" s="3" t="s">
        <v>1705</v>
      </c>
      <c r="R883" s="3">
        <v>3</v>
      </c>
      <c r="S883" s="4">
        <f>IF(LANÇAMENTO[[#This Row],[DATA PEDIDO]]="","",LANÇAMENTO[[#This Row],[DATA PEDIDO]]+LANÇAMENTO[[#This Row],[PRAZO]])</f>
        <v>45908</v>
      </c>
      <c r="T883" s="8" t="str">
        <f>IF(LANÇAMENTO[[#This Row],[OBRA COM MATERIAL]]="OK","ENTREGUE",IF(LANÇAMENTO[[#This Row],[PRAZO]]="","",LANÇAMENTO[[#This Row],[PREVISÃO ENTREGA OBRA]]-$E$1))</f>
        <v>ENTREGUE</v>
      </c>
      <c r="U883" s="3" t="s">
        <v>129</v>
      </c>
      <c r="V883" s="3"/>
    </row>
    <row r="884" spans="1:22" x14ac:dyDescent="0.25">
      <c r="A884" s="4">
        <v>45905</v>
      </c>
      <c r="B884" s="2" t="s">
        <v>1780</v>
      </c>
      <c r="C884" s="123" t="s">
        <v>1234</v>
      </c>
      <c r="D884" s="2" t="s">
        <v>17</v>
      </c>
      <c r="E884" s="2" t="s">
        <v>2739</v>
      </c>
      <c r="F884" s="3">
        <v>1</v>
      </c>
      <c r="G884" s="3" t="s">
        <v>115</v>
      </c>
      <c r="H884" s="5" t="s">
        <v>2916</v>
      </c>
      <c r="I884" s="136" t="s">
        <v>260</v>
      </c>
      <c r="J884" s="2" t="s">
        <v>2739</v>
      </c>
      <c r="K884" s="6">
        <v>190</v>
      </c>
      <c r="L884" s="6">
        <f>LANÇAMENTO[[#This Row],[VALOR UNITARIO]]*LANÇAMENTO[[#This Row],[QTDADE]]</f>
        <v>190</v>
      </c>
      <c r="M884" s="4">
        <v>45905</v>
      </c>
      <c r="N884" s="33" t="str">
        <f>TEXT(LANÇAMENTO[[#This Row],[DATA PEDIDO]],"MMM")&amp;"-"&amp;TEXT(M884,"AAAA")</f>
        <v>set-2025</v>
      </c>
      <c r="O884" s="5" t="s">
        <v>2917</v>
      </c>
      <c r="P884" s="5" t="s">
        <v>30</v>
      </c>
      <c r="Q884" s="3" t="s">
        <v>1705</v>
      </c>
      <c r="R884" s="3">
        <v>3</v>
      </c>
      <c r="S884" s="4">
        <f>IF(LANÇAMENTO[[#This Row],[DATA PEDIDO]]="","",LANÇAMENTO[[#This Row],[DATA PEDIDO]]+LANÇAMENTO[[#This Row],[PRAZO]])</f>
        <v>45908</v>
      </c>
      <c r="T884" s="8" t="str">
        <f>IF(LANÇAMENTO[[#This Row],[OBRA COM MATERIAL]]="OK","ENTREGUE",IF(LANÇAMENTO[[#This Row],[PRAZO]]="","",LANÇAMENTO[[#This Row],[PREVISÃO ENTREGA OBRA]]-$E$1))</f>
        <v>ENTREGUE</v>
      </c>
      <c r="U884" s="3" t="s">
        <v>129</v>
      </c>
      <c r="V884" s="3"/>
    </row>
    <row r="885" spans="1:22" x14ac:dyDescent="0.25">
      <c r="A885" s="4">
        <v>45905</v>
      </c>
      <c r="B885" s="2" t="s">
        <v>1780</v>
      </c>
      <c r="C885" s="123" t="s">
        <v>1234</v>
      </c>
      <c r="D885" s="2" t="s">
        <v>17</v>
      </c>
      <c r="E885" s="2" t="s">
        <v>2901</v>
      </c>
      <c r="F885" s="3">
        <v>1</v>
      </c>
      <c r="G885" s="3" t="s">
        <v>115</v>
      </c>
      <c r="H885" s="5" t="s">
        <v>2916</v>
      </c>
      <c r="I885" s="136" t="s">
        <v>260</v>
      </c>
      <c r="J885" s="2" t="s">
        <v>2901</v>
      </c>
      <c r="K885" s="6">
        <v>310</v>
      </c>
      <c r="L885" s="6">
        <f>LANÇAMENTO[[#This Row],[VALOR UNITARIO]]*LANÇAMENTO[[#This Row],[QTDADE]]</f>
        <v>310</v>
      </c>
      <c r="M885" s="4">
        <v>45905</v>
      </c>
      <c r="N885" s="33" t="str">
        <f>TEXT(LANÇAMENTO[[#This Row],[DATA PEDIDO]],"MMM")&amp;"-"&amp;TEXT(M885,"AAAA")</f>
        <v>set-2025</v>
      </c>
      <c r="O885" s="5" t="s">
        <v>2102</v>
      </c>
      <c r="P885" s="5" t="s">
        <v>30</v>
      </c>
      <c r="Q885" s="3" t="s">
        <v>1705</v>
      </c>
      <c r="R885" s="3">
        <v>3</v>
      </c>
      <c r="S885" s="4">
        <f>IF(LANÇAMENTO[[#This Row],[DATA PEDIDO]]="","",LANÇAMENTO[[#This Row],[DATA PEDIDO]]+LANÇAMENTO[[#This Row],[PRAZO]])</f>
        <v>45908</v>
      </c>
      <c r="T885" s="8" t="str">
        <f>IF(LANÇAMENTO[[#This Row],[OBRA COM MATERIAL]]="OK","ENTREGUE",IF(LANÇAMENTO[[#This Row],[PRAZO]]="","",LANÇAMENTO[[#This Row],[PREVISÃO ENTREGA OBRA]]-$E$1))</f>
        <v>ENTREGUE</v>
      </c>
      <c r="U885" s="3" t="s">
        <v>129</v>
      </c>
      <c r="V885" s="3"/>
    </row>
    <row r="886" spans="1:22" x14ac:dyDescent="0.25">
      <c r="A886" s="4">
        <v>45905</v>
      </c>
      <c r="B886" s="2" t="s">
        <v>1780</v>
      </c>
      <c r="C886" s="123" t="s">
        <v>1234</v>
      </c>
      <c r="D886" s="2" t="s">
        <v>17</v>
      </c>
      <c r="E886" s="2" t="s">
        <v>1878</v>
      </c>
      <c r="F886" s="3">
        <v>6</v>
      </c>
      <c r="G886" s="3" t="s">
        <v>65</v>
      </c>
      <c r="H886" s="5" t="s">
        <v>2916</v>
      </c>
      <c r="I886" s="136" t="s">
        <v>260</v>
      </c>
      <c r="J886" s="2" t="s">
        <v>1878</v>
      </c>
      <c r="K886" s="6">
        <v>17.3</v>
      </c>
      <c r="L886" s="6">
        <f>LANÇAMENTO[[#This Row],[VALOR UNITARIO]]*LANÇAMENTO[[#This Row],[QTDADE]]</f>
        <v>103.80000000000001</v>
      </c>
      <c r="M886" s="4">
        <v>45905</v>
      </c>
      <c r="N886" s="33" t="str">
        <f>TEXT(LANÇAMENTO[[#This Row],[DATA PEDIDO]],"MMM")&amp;"-"&amp;TEXT(M886,"AAAA")</f>
        <v>set-2025</v>
      </c>
      <c r="O886" s="5" t="s">
        <v>2102</v>
      </c>
      <c r="P886" s="5" t="s">
        <v>30</v>
      </c>
      <c r="Q886" s="3" t="s">
        <v>1705</v>
      </c>
      <c r="R886" s="3">
        <v>3</v>
      </c>
      <c r="S886" s="4">
        <f>IF(LANÇAMENTO[[#This Row],[DATA PEDIDO]]="","",LANÇAMENTO[[#This Row],[DATA PEDIDO]]+LANÇAMENTO[[#This Row],[PRAZO]])</f>
        <v>45908</v>
      </c>
      <c r="T886" s="8" t="str">
        <f>IF(LANÇAMENTO[[#This Row],[OBRA COM MATERIAL]]="OK","ENTREGUE",IF(LANÇAMENTO[[#This Row],[PRAZO]]="","",LANÇAMENTO[[#This Row],[PREVISÃO ENTREGA OBRA]]-$E$1))</f>
        <v>ENTREGUE</v>
      </c>
      <c r="U886" s="3" t="s">
        <v>129</v>
      </c>
      <c r="V886" s="3"/>
    </row>
    <row r="887" spans="1:22" x14ac:dyDescent="0.25">
      <c r="A887" s="4">
        <v>45905</v>
      </c>
      <c r="B887" s="2" t="s">
        <v>1780</v>
      </c>
      <c r="C887" s="123" t="s">
        <v>1234</v>
      </c>
      <c r="D887" s="2" t="s">
        <v>17</v>
      </c>
      <c r="E887" s="2" t="s">
        <v>2021</v>
      </c>
      <c r="F887" s="3">
        <v>4</v>
      </c>
      <c r="G887" s="3" t="s">
        <v>65</v>
      </c>
      <c r="H887" s="5" t="s">
        <v>2916</v>
      </c>
      <c r="I887" s="136" t="s">
        <v>260</v>
      </c>
      <c r="J887" s="2" t="s">
        <v>2021</v>
      </c>
      <c r="K887" s="6">
        <v>27.8</v>
      </c>
      <c r="L887" s="6">
        <f>LANÇAMENTO[[#This Row],[VALOR UNITARIO]]*LANÇAMENTO[[#This Row],[QTDADE]]</f>
        <v>111.2</v>
      </c>
      <c r="M887" s="4">
        <v>45905</v>
      </c>
      <c r="N887" s="33" t="str">
        <f>TEXT(LANÇAMENTO[[#This Row],[DATA PEDIDO]],"MMM")&amp;"-"&amp;TEXT(M887,"AAAA")</f>
        <v>set-2025</v>
      </c>
      <c r="O887" s="5" t="s">
        <v>2102</v>
      </c>
      <c r="P887" s="5" t="s">
        <v>30</v>
      </c>
      <c r="Q887" s="3" t="s">
        <v>1705</v>
      </c>
      <c r="R887" s="3">
        <v>3</v>
      </c>
      <c r="S887" s="4">
        <f>IF(LANÇAMENTO[[#This Row],[DATA PEDIDO]]="","",LANÇAMENTO[[#This Row],[DATA PEDIDO]]+LANÇAMENTO[[#This Row],[PRAZO]])</f>
        <v>45908</v>
      </c>
      <c r="T887" s="8" t="str">
        <f>IF(LANÇAMENTO[[#This Row],[OBRA COM MATERIAL]]="OK","ENTREGUE",IF(LANÇAMENTO[[#This Row],[PRAZO]]="","",LANÇAMENTO[[#This Row],[PREVISÃO ENTREGA OBRA]]-$E$1))</f>
        <v>ENTREGUE</v>
      </c>
      <c r="U887" s="3" t="s">
        <v>129</v>
      </c>
      <c r="V887" s="3"/>
    </row>
    <row r="888" spans="1:22" x14ac:dyDescent="0.25">
      <c r="A888" s="4">
        <v>45905</v>
      </c>
      <c r="B888" s="2" t="s">
        <v>1780</v>
      </c>
      <c r="C888" s="123" t="s">
        <v>1234</v>
      </c>
      <c r="D888" s="2" t="s">
        <v>17</v>
      </c>
      <c r="E888" s="2" t="s">
        <v>1963</v>
      </c>
      <c r="F888" s="3">
        <v>1</v>
      </c>
      <c r="G888" s="3" t="s">
        <v>65</v>
      </c>
      <c r="H888" s="5" t="s">
        <v>2916</v>
      </c>
      <c r="I888" s="136" t="s">
        <v>260</v>
      </c>
      <c r="J888" s="2" t="s">
        <v>1963</v>
      </c>
      <c r="K888" s="6">
        <v>27.8</v>
      </c>
      <c r="L888" s="6">
        <f>LANÇAMENTO[[#This Row],[VALOR UNITARIO]]*LANÇAMENTO[[#This Row],[QTDADE]]</f>
        <v>27.8</v>
      </c>
      <c r="M888" s="4">
        <v>45905</v>
      </c>
      <c r="N888" s="33" t="str">
        <f>TEXT(LANÇAMENTO[[#This Row],[DATA PEDIDO]],"MMM")&amp;"-"&amp;TEXT(M888,"AAAA")</f>
        <v>set-2025</v>
      </c>
      <c r="O888" s="5" t="s">
        <v>2917</v>
      </c>
      <c r="P888" s="5" t="s">
        <v>30</v>
      </c>
      <c r="Q888" s="3" t="s">
        <v>1705</v>
      </c>
      <c r="R888" s="3">
        <v>3</v>
      </c>
      <c r="S888" s="4">
        <f>IF(LANÇAMENTO[[#This Row],[DATA PEDIDO]]="","",LANÇAMENTO[[#This Row],[DATA PEDIDO]]+LANÇAMENTO[[#This Row],[PRAZO]])</f>
        <v>45908</v>
      </c>
      <c r="T888" s="8" t="str">
        <f>IF(LANÇAMENTO[[#This Row],[OBRA COM MATERIAL]]="OK","ENTREGUE",IF(LANÇAMENTO[[#This Row],[PRAZO]]="","",LANÇAMENTO[[#This Row],[PREVISÃO ENTREGA OBRA]]-$E$1))</f>
        <v>ENTREGUE</v>
      </c>
      <c r="U888" s="3" t="s">
        <v>129</v>
      </c>
      <c r="V888" s="3"/>
    </row>
    <row r="889" spans="1:22" x14ac:dyDescent="0.25">
      <c r="A889" s="4">
        <v>45905</v>
      </c>
      <c r="B889" s="2" t="s">
        <v>1780</v>
      </c>
      <c r="C889" s="123" t="s">
        <v>1234</v>
      </c>
      <c r="D889" s="2" t="s">
        <v>17</v>
      </c>
      <c r="E889" s="2" t="s">
        <v>1952</v>
      </c>
      <c r="F889" s="3">
        <v>9</v>
      </c>
      <c r="G889" s="3" t="s">
        <v>141</v>
      </c>
      <c r="H889" s="5" t="s">
        <v>2916</v>
      </c>
      <c r="I889" s="136" t="s">
        <v>260</v>
      </c>
      <c r="J889" s="2" t="s">
        <v>1952</v>
      </c>
      <c r="K889" s="6">
        <v>14</v>
      </c>
      <c r="L889" s="6">
        <f>LANÇAMENTO[[#This Row],[VALOR UNITARIO]]*LANÇAMENTO[[#This Row],[QTDADE]]</f>
        <v>126</v>
      </c>
      <c r="M889" s="4">
        <v>45905</v>
      </c>
      <c r="N889" s="33" t="str">
        <f>TEXT(LANÇAMENTO[[#This Row],[DATA PEDIDO]],"MMM")&amp;"-"&amp;TEXT(M889,"AAAA")</f>
        <v>set-2025</v>
      </c>
      <c r="O889" s="5" t="s">
        <v>2102</v>
      </c>
      <c r="P889" s="5" t="s">
        <v>30</v>
      </c>
      <c r="Q889" s="3" t="s">
        <v>1705</v>
      </c>
      <c r="R889" s="3">
        <v>3</v>
      </c>
      <c r="S889" s="4">
        <f>IF(LANÇAMENTO[[#This Row],[DATA PEDIDO]]="","",LANÇAMENTO[[#This Row],[DATA PEDIDO]]+LANÇAMENTO[[#This Row],[PRAZO]])</f>
        <v>45908</v>
      </c>
      <c r="T889" s="8" t="str">
        <f>IF(LANÇAMENTO[[#This Row],[OBRA COM MATERIAL]]="OK","ENTREGUE",IF(LANÇAMENTO[[#This Row],[PRAZO]]="","",LANÇAMENTO[[#This Row],[PREVISÃO ENTREGA OBRA]]-$E$1))</f>
        <v>ENTREGUE</v>
      </c>
      <c r="U889" s="3" t="s">
        <v>129</v>
      </c>
      <c r="V889" s="3"/>
    </row>
    <row r="890" spans="1:22" x14ac:dyDescent="0.25">
      <c r="A890" s="4">
        <v>45905</v>
      </c>
      <c r="B890" s="2" t="s">
        <v>1780</v>
      </c>
      <c r="C890" s="123" t="s">
        <v>1234</v>
      </c>
      <c r="D890" s="2" t="s">
        <v>17</v>
      </c>
      <c r="E890" s="2" t="s">
        <v>1954</v>
      </c>
      <c r="F890" s="3">
        <v>10</v>
      </c>
      <c r="G890" s="3" t="s">
        <v>65</v>
      </c>
      <c r="H890" s="5" t="s">
        <v>2916</v>
      </c>
      <c r="I890" s="136" t="s">
        <v>260</v>
      </c>
      <c r="J890" s="2" t="s">
        <v>1954</v>
      </c>
      <c r="K890" s="6">
        <v>6.6</v>
      </c>
      <c r="L890" s="6">
        <f>LANÇAMENTO[[#This Row],[VALOR UNITARIO]]*LANÇAMENTO[[#This Row],[QTDADE]]</f>
        <v>66</v>
      </c>
      <c r="M890" s="4">
        <v>45905</v>
      </c>
      <c r="N890" s="33" t="str">
        <f>TEXT(LANÇAMENTO[[#This Row],[DATA PEDIDO]],"MMM")&amp;"-"&amp;TEXT(M890,"AAAA")</f>
        <v>set-2025</v>
      </c>
      <c r="O890" s="5" t="s">
        <v>2102</v>
      </c>
      <c r="P890" s="5" t="s">
        <v>30</v>
      </c>
      <c r="Q890" s="3" t="s">
        <v>1705</v>
      </c>
      <c r="R890" s="3">
        <v>3</v>
      </c>
      <c r="S890" s="4">
        <f>IF(LANÇAMENTO[[#This Row],[DATA PEDIDO]]="","",LANÇAMENTO[[#This Row],[DATA PEDIDO]]+LANÇAMENTO[[#This Row],[PRAZO]])</f>
        <v>45908</v>
      </c>
      <c r="T890" s="8" t="str">
        <f>IF(LANÇAMENTO[[#This Row],[OBRA COM MATERIAL]]="OK","ENTREGUE",IF(LANÇAMENTO[[#This Row],[PRAZO]]="","",LANÇAMENTO[[#This Row],[PREVISÃO ENTREGA OBRA]]-$E$1))</f>
        <v>ENTREGUE</v>
      </c>
      <c r="U890" s="3" t="s">
        <v>129</v>
      </c>
      <c r="V890" s="3"/>
    </row>
    <row r="891" spans="1:22" x14ac:dyDescent="0.25">
      <c r="A891" s="4">
        <v>45905</v>
      </c>
      <c r="B891" s="2" t="s">
        <v>1780</v>
      </c>
      <c r="C891" s="123" t="s">
        <v>1234</v>
      </c>
      <c r="D891" s="2" t="s">
        <v>17</v>
      </c>
      <c r="E891" s="2" t="s">
        <v>1955</v>
      </c>
      <c r="F891" s="3">
        <v>20</v>
      </c>
      <c r="G891" s="3" t="s">
        <v>65</v>
      </c>
      <c r="H891" s="5" t="s">
        <v>2916</v>
      </c>
      <c r="I891" s="136" t="s">
        <v>260</v>
      </c>
      <c r="J891" s="2" t="s">
        <v>1955</v>
      </c>
      <c r="K891" s="6">
        <v>2</v>
      </c>
      <c r="L891" s="6">
        <f>LANÇAMENTO[[#This Row],[VALOR UNITARIO]]*LANÇAMENTO[[#This Row],[QTDADE]]</f>
        <v>40</v>
      </c>
      <c r="M891" s="4">
        <v>45905</v>
      </c>
      <c r="N891" s="33" t="str">
        <f>TEXT(LANÇAMENTO[[#This Row],[DATA PEDIDO]],"MMM")&amp;"-"&amp;TEXT(M891,"AAAA")</f>
        <v>set-2025</v>
      </c>
      <c r="O891" s="5" t="s">
        <v>2102</v>
      </c>
      <c r="P891" s="5" t="s">
        <v>30</v>
      </c>
      <c r="Q891" s="3" t="s">
        <v>1705</v>
      </c>
      <c r="R891" s="3">
        <v>3</v>
      </c>
      <c r="S891" s="4">
        <f>IF(LANÇAMENTO[[#This Row],[DATA PEDIDO]]="","",LANÇAMENTO[[#This Row],[DATA PEDIDO]]+LANÇAMENTO[[#This Row],[PRAZO]])</f>
        <v>45908</v>
      </c>
      <c r="T891" s="8" t="str">
        <f>IF(LANÇAMENTO[[#This Row],[OBRA COM MATERIAL]]="OK","ENTREGUE",IF(LANÇAMENTO[[#This Row],[PRAZO]]="","",LANÇAMENTO[[#This Row],[PREVISÃO ENTREGA OBRA]]-$E$1))</f>
        <v>ENTREGUE</v>
      </c>
      <c r="U891" s="3" t="s">
        <v>129</v>
      </c>
      <c r="V891" s="3"/>
    </row>
    <row r="892" spans="1:22" x14ac:dyDescent="0.25">
      <c r="A892" s="4">
        <v>45905</v>
      </c>
      <c r="B892" s="2" t="s">
        <v>1780</v>
      </c>
      <c r="C892" s="123" t="s">
        <v>1234</v>
      </c>
      <c r="D892" s="2" t="s">
        <v>17</v>
      </c>
      <c r="E892" s="2" t="s">
        <v>1880</v>
      </c>
      <c r="F892" s="3">
        <v>3</v>
      </c>
      <c r="G892" s="3" t="s">
        <v>65</v>
      </c>
      <c r="H892" s="5" t="s">
        <v>2916</v>
      </c>
      <c r="I892" s="136" t="s">
        <v>260</v>
      </c>
      <c r="J892" s="2" t="s">
        <v>1880</v>
      </c>
      <c r="K892" s="6">
        <v>2.1</v>
      </c>
      <c r="L892" s="6">
        <f>LANÇAMENTO[[#This Row],[VALOR UNITARIO]]*LANÇAMENTO[[#This Row],[QTDADE]]</f>
        <v>6.3000000000000007</v>
      </c>
      <c r="M892" s="4">
        <v>45905</v>
      </c>
      <c r="N892" s="33" t="str">
        <f>TEXT(LANÇAMENTO[[#This Row],[DATA PEDIDO]],"MMM")&amp;"-"&amp;TEXT(M892,"AAAA")</f>
        <v>set-2025</v>
      </c>
      <c r="O892" s="5" t="s">
        <v>2917</v>
      </c>
      <c r="P892" s="5" t="s">
        <v>30</v>
      </c>
      <c r="Q892" s="3" t="s">
        <v>1705</v>
      </c>
      <c r="R892" s="3">
        <v>3</v>
      </c>
      <c r="S892" s="4">
        <f>IF(LANÇAMENTO[[#This Row],[DATA PEDIDO]]="","",LANÇAMENTO[[#This Row],[DATA PEDIDO]]+LANÇAMENTO[[#This Row],[PRAZO]])</f>
        <v>45908</v>
      </c>
      <c r="T892" s="8" t="str">
        <f>IF(LANÇAMENTO[[#This Row],[OBRA COM MATERIAL]]="OK","ENTREGUE",IF(LANÇAMENTO[[#This Row],[PRAZO]]="","",LANÇAMENTO[[#This Row],[PREVISÃO ENTREGA OBRA]]-$E$1))</f>
        <v>ENTREGUE</v>
      </c>
      <c r="U892" s="3" t="s">
        <v>129</v>
      </c>
      <c r="V892" s="3"/>
    </row>
    <row r="893" spans="1:22" x14ac:dyDescent="0.25">
      <c r="A893" s="4">
        <v>45905</v>
      </c>
      <c r="B893" s="2" t="s">
        <v>1780</v>
      </c>
      <c r="C893" s="123" t="s">
        <v>1234</v>
      </c>
      <c r="D893" s="2" t="s">
        <v>17</v>
      </c>
      <c r="E893" s="2" t="s">
        <v>1881</v>
      </c>
      <c r="F893" s="3">
        <v>7</v>
      </c>
      <c r="G893" s="3" t="s">
        <v>65</v>
      </c>
      <c r="H893" s="5" t="s">
        <v>2916</v>
      </c>
      <c r="I893" s="136" t="s">
        <v>260</v>
      </c>
      <c r="J893" s="2" t="s">
        <v>1881</v>
      </c>
      <c r="K893" s="6">
        <v>2.1</v>
      </c>
      <c r="L893" s="6">
        <f>LANÇAMENTO[[#This Row],[VALOR UNITARIO]]*LANÇAMENTO[[#This Row],[QTDADE]]</f>
        <v>14.700000000000001</v>
      </c>
      <c r="M893" s="4">
        <v>45905</v>
      </c>
      <c r="N893" s="33" t="str">
        <f>TEXT(LANÇAMENTO[[#This Row],[DATA PEDIDO]],"MMM")&amp;"-"&amp;TEXT(M893,"AAAA")</f>
        <v>set-2025</v>
      </c>
      <c r="O893" s="5" t="s">
        <v>2102</v>
      </c>
      <c r="P893" s="5" t="s">
        <v>30</v>
      </c>
      <c r="Q893" s="3" t="s">
        <v>1705</v>
      </c>
      <c r="R893" s="3">
        <v>3</v>
      </c>
      <c r="S893" s="4">
        <f>IF(LANÇAMENTO[[#This Row],[DATA PEDIDO]]="","",LANÇAMENTO[[#This Row],[DATA PEDIDO]]+LANÇAMENTO[[#This Row],[PRAZO]])</f>
        <v>45908</v>
      </c>
      <c r="T893" s="8" t="str">
        <f>IF(LANÇAMENTO[[#This Row],[OBRA COM MATERIAL]]="OK","ENTREGUE",IF(LANÇAMENTO[[#This Row],[PRAZO]]="","",LANÇAMENTO[[#This Row],[PREVISÃO ENTREGA OBRA]]-$E$1))</f>
        <v>ENTREGUE</v>
      </c>
      <c r="U893" s="3" t="s">
        <v>129</v>
      </c>
      <c r="V893" s="3"/>
    </row>
    <row r="894" spans="1:22" x14ac:dyDescent="0.25">
      <c r="A894" s="4">
        <v>45905</v>
      </c>
      <c r="B894" s="2" t="s">
        <v>1780</v>
      </c>
      <c r="C894" s="123" t="s">
        <v>1234</v>
      </c>
      <c r="D894" s="2" t="s">
        <v>17</v>
      </c>
      <c r="E894" s="2" t="s">
        <v>1956</v>
      </c>
      <c r="F894" s="3">
        <v>6</v>
      </c>
      <c r="G894" s="3" t="s">
        <v>65</v>
      </c>
      <c r="H894" s="5" t="s">
        <v>2916</v>
      </c>
      <c r="I894" s="136" t="s">
        <v>260</v>
      </c>
      <c r="J894" s="2" t="s">
        <v>1956</v>
      </c>
      <c r="K894" s="6">
        <v>2.2999999999999998</v>
      </c>
      <c r="L894" s="6">
        <f>LANÇAMENTO[[#This Row],[VALOR UNITARIO]]*LANÇAMENTO[[#This Row],[QTDADE]]</f>
        <v>13.799999999999999</v>
      </c>
      <c r="M894" s="4">
        <v>45905</v>
      </c>
      <c r="N894" s="33" t="str">
        <f>TEXT(LANÇAMENTO[[#This Row],[DATA PEDIDO]],"MMM")&amp;"-"&amp;TEXT(M894,"AAAA")</f>
        <v>set-2025</v>
      </c>
      <c r="O894" s="5" t="s">
        <v>2102</v>
      </c>
      <c r="P894" s="5" t="s">
        <v>30</v>
      </c>
      <c r="Q894" s="3" t="s">
        <v>1705</v>
      </c>
      <c r="R894" s="3">
        <v>3</v>
      </c>
      <c r="S894" s="4">
        <f>IF(LANÇAMENTO[[#This Row],[DATA PEDIDO]]="","",LANÇAMENTO[[#This Row],[DATA PEDIDO]]+LANÇAMENTO[[#This Row],[PRAZO]])</f>
        <v>45908</v>
      </c>
      <c r="T894" s="8" t="str">
        <f>IF(LANÇAMENTO[[#This Row],[OBRA COM MATERIAL]]="OK","ENTREGUE",IF(LANÇAMENTO[[#This Row],[PRAZO]]="","",LANÇAMENTO[[#This Row],[PREVISÃO ENTREGA OBRA]]-$E$1))</f>
        <v>ENTREGUE</v>
      </c>
      <c r="U894" s="3" t="s">
        <v>129</v>
      </c>
      <c r="V894" s="3"/>
    </row>
    <row r="895" spans="1:22" x14ac:dyDescent="0.25">
      <c r="A895" s="4">
        <v>45905</v>
      </c>
      <c r="B895" s="2" t="s">
        <v>1780</v>
      </c>
      <c r="C895" s="123" t="s">
        <v>1234</v>
      </c>
      <c r="D895" s="2" t="s">
        <v>17</v>
      </c>
      <c r="E895" s="2" t="s">
        <v>1876</v>
      </c>
      <c r="F895" s="3">
        <v>7</v>
      </c>
      <c r="G895" s="3" t="s">
        <v>65</v>
      </c>
      <c r="H895" s="5" t="s">
        <v>2916</v>
      </c>
      <c r="I895" s="136" t="s">
        <v>260</v>
      </c>
      <c r="J895" s="2" t="s">
        <v>1876</v>
      </c>
      <c r="K895" s="6">
        <v>6.3</v>
      </c>
      <c r="L895" s="6">
        <f>LANÇAMENTO[[#This Row],[VALOR UNITARIO]]*LANÇAMENTO[[#This Row],[QTDADE]]</f>
        <v>44.1</v>
      </c>
      <c r="M895" s="4">
        <v>45905</v>
      </c>
      <c r="N895" s="33" t="str">
        <f>TEXT(LANÇAMENTO[[#This Row],[DATA PEDIDO]],"MMM")&amp;"-"&amp;TEXT(M895,"AAAA")</f>
        <v>set-2025</v>
      </c>
      <c r="O895" s="5" t="s">
        <v>2102</v>
      </c>
      <c r="P895" s="5" t="s">
        <v>30</v>
      </c>
      <c r="Q895" s="3" t="s">
        <v>1705</v>
      </c>
      <c r="R895" s="3">
        <v>3</v>
      </c>
      <c r="S895" s="4">
        <f>IF(LANÇAMENTO[[#This Row],[DATA PEDIDO]]="","",LANÇAMENTO[[#This Row],[DATA PEDIDO]]+LANÇAMENTO[[#This Row],[PRAZO]])</f>
        <v>45908</v>
      </c>
      <c r="T895" s="8" t="str">
        <f>IF(LANÇAMENTO[[#This Row],[OBRA COM MATERIAL]]="OK","ENTREGUE",IF(LANÇAMENTO[[#This Row],[PRAZO]]="","",LANÇAMENTO[[#This Row],[PREVISÃO ENTREGA OBRA]]-$E$1))</f>
        <v>ENTREGUE</v>
      </c>
      <c r="U895" s="3" t="s">
        <v>129</v>
      </c>
      <c r="V895" s="3"/>
    </row>
    <row r="896" spans="1:22" x14ac:dyDescent="0.25">
      <c r="A896" s="4">
        <v>45905</v>
      </c>
      <c r="B896" s="2" t="s">
        <v>1780</v>
      </c>
      <c r="C896" s="123" t="s">
        <v>1234</v>
      </c>
      <c r="D896" s="2" t="s">
        <v>17</v>
      </c>
      <c r="E896" s="2" t="s">
        <v>2580</v>
      </c>
      <c r="F896" s="3">
        <v>20</v>
      </c>
      <c r="G896" s="3" t="s">
        <v>65</v>
      </c>
      <c r="H896" s="5" t="s">
        <v>2916</v>
      </c>
      <c r="I896" s="136" t="s">
        <v>260</v>
      </c>
      <c r="J896" s="2" t="s">
        <v>2580</v>
      </c>
      <c r="K896" s="6">
        <v>0.6</v>
      </c>
      <c r="L896" s="6">
        <f>LANÇAMENTO[[#This Row],[VALOR UNITARIO]]*LANÇAMENTO[[#This Row],[QTDADE]]</f>
        <v>12</v>
      </c>
      <c r="M896" s="4">
        <v>45905</v>
      </c>
      <c r="N896" s="33" t="str">
        <f>TEXT(LANÇAMENTO[[#This Row],[DATA PEDIDO]],"MMM")&amp;"-"&amp;TEXT(M896,"AAAA")</f>
        <v>set-2025</v>
      </c>
      <c r="O896" s="5" t="s">
        <v>2917</v>
      </c>
      <c r="P896" s="5" t="s">
        <v>30</v>
      </c>
      <c r="Q896" s="3" t="s">
        <v>1705</v>
      </c>
      <c r="R896" s="3">
        <v>3</v>
      </c>
      <c r="S896" s="4">
        <f>IF(LANÇAMENTO[[#This Row],[DATA PEDIDO]]="","",LANÇAMENTO[[#This Row],[DATA PEDIDO]]+LANÇAMENTO[[#This Row],[PRAZO]])</f>
        <v>45908</v>
      </c>
      <c r="T896" s="8" t="str">
        <f>IF(LANÇAMENTO[[#This Row],[OBRA COM MATERIAL]]="OK","ENTREGUE",IF(LANÇAMENTO[[#This Row],[PRAZO]]="","",LANÇAMENTO[[#This Row],[PREVISÃO ENTREGA OBRA]]-$E$1))</f>
        <v>ENTREGUE</v>
      </c>
      <c r="U896" s="3" t="s">
        <v>129</v>
      </c>
      <c r="V896" s="3"/>
    </row>
    <row r="897" spans="1:22" x14ac:dyDescent="0.25">
      <c r="A897" s="4">
        <v>45905</v>
      </c>
      <c r="B897" s="2" t="s">
        <v>1780</v>
      </c>
      <c r="C897" s="123" t="s">
        <v>1234</v>
      </c>
      <c r="D897" s="2" t="s">
        <v>17</v>
      </c>
      <c r="E897" s="2" t="s">
        <v>2902</v>
      </c>
      <c r="F897" s="3">
        <v>2</v>
      </c>
      <c r="G897" s="3" t="s">
        <v>65</v>
      </c>
      <c r="H897" s="5" t="s">
        <v>2916</v>
      </c>
      <c r="I897" s="136" t="s">
        <v>260</v>
      </c>
      <c r="J897" s="2" t="s">
        <v>2902</v>
      </c>
      <c r="K897" s="6">
        <v>5.8</v>
      </c>
      <c r="L897" s="6">
        <f>LANÇAMENTO[[#This Row],[VALOR UNITARIO]]*LANÇAMENTO[[#This Row],[QTDADE]]</f>
        <v>11.6</v>
      </c>
      <c r="M897" s="4">
        <v>45905</v>
      </c>
      <c r="N897" s="33" t="str">
        <f>TEXT(LANÇAMENTO[[#This Row],[DATA PEDIDO]],"MMM")&amp;"-"&amp;TEXT(M897,"AAAA")</f>
        <v>set-2025</v>
      </c>
      <c r="O897" s="5" t="s">
        <v>2102</v>
      </c>
      <c r="P897" s="5" t="s">
        <v>30</v>
      </c>
      <c r="Q897" s="3" t="s">
        <v>1705</v>
      </c>
      <c r="R897" s="3">
        <v>3</v>
      </c>
      <c r="S897" s="4">
        <f>IF(LANÇAMENTO[[#This Row],[DATA PEDIDO]]="","",LANÇAMENTO[[#This Row],[DATA PEDIDO]]+LANÇAMENTO[[#This Row],[PRAZO]])</f>
        <v>45908</v>
      </c>
      <c r="T897" s="8" t="str">
        <f>IF(LANÇAMENTO[[#This Row],[OBRA COM MATERIAL]]="OK","ENTREGUE",IF(LANÇAMENTO[[#This Row],[PRAZO]]="","",LANÇAMENTO[[#This Row],[PREVISÃO ENTREGA OBRA]]-$E$1))</f>
        <v>ENTREGUE</v>
      </c>
      <c r="U897" s="3" t="s">
        <v>129</v>
      </c>
      <c r="V897" s="3"/>
    </row>
    <row r="898" spans="1:22" x14ac:dyDescent="0.25">
      <c r="A898" s="4">
        <v>45905</v>
      </c>
      <c r="B898" s="2" t="s">
        <v>1780</v>
      </c>
      <c r="C898" s="123" t="s">
        <v>1234</v>
      </c>
      <c r="D898" s="2" t="s">
        <v>17</v>
      </c>
      <c r="E898" s="2" t="s">
        <v>2903</v>
      </c>
      <c r="F898" s="3">
        <v>3</v>
      </c>
      <c r="G898" s="3" t="s">
        <v>115</v>
      </c>
      <c r="H898" s="5" t="s">
        <v>2916</v>
      </c>
      <c r="I898" s="136" t="s">
        <v>260</v>
      </c>
      <c r="J898" s="2" t="s">
        <v>2903</v>
      </c>
      <c r="K898" s="6">
        <v>6.9</v>
      </c>
      <c r="L898" s="6">
        <f>LANÇAMENTO[[#This Row],[VALOR UNITARIO]]*LANÇAMENTO[[#This Row],[QTDADE]]</f>
        <v>20.700000000000003</v>
      </c>
      <c r="M898" s="4">
        <v>45905</v>
      </c>
      <c r="N898" s="33" t="str">
        <f>TEXT(LANÇAMENTO[[#This Row],[DATA PEDIDO]],"MMM")&amp;"-"&amp;TEXT(M898,"AAAA")</f>
        <v>set-2025</v>
      </c>
      <c r="O898" s="5" t="s">
        <v>2102</v>
      </c>
      <c r="P898" s="5" t="s">
        <v>30</v>
      </c>
      <c r="Q898" s="3" t="s">
        <v>1705</v>
      </c>
      <c r="R898" s="3">
        <v>3</v>
      </c>
      <c r="S898" s="4">
        <f>IF(LANÇAMENTO[[#This Row],[DATA PEDIDO]]="","",LANÇAMENTO[[#This Row],[DATA PEDIDO]]+LANÇAMENTO[[#This Row],[PRAZO]])</f>
        <v>45908</v>
      </c>
      <c r="T898" s="8" t="str">
        <f>IF(LANÇAMENTO[[#This Row],[OBRA COM MATERIAL]]="OK","ENTREGUE",IF(LANÇAMENTO[[#This Row],[PRAZO]]="","",LANÇAMENTO[[#This Row],[PREVISÃO ENTREGA OBRA]]-$E$1))</f>
        <v>ENTREGUE</v>
      </c>
      <c r="U898" s="3" t="s">
        <v>129</v>
      </c>
      <c r="V898" s="3"/>
    </row>
    <row r="899" spans="1:22" x14ac:dyDescent="0.25">
      <c r="A899" s="4">
        <v>45905</v>
      </c>
      <c r="B899" s="2" t="s">
        <v>1780</v>
      </c>
      <c r="C899" s="123" t="s">
        <v>1234</v>
      </c>
      <c r="D899" s="2" t="s">
        <v>17</v>
      </c>
      <c r="E899" s="2" t="s">
        <v>2904</v>
      </c>
      <c r="F899" s="3">
        <v>1</v>
      </c>
      <c r="G899" s="3" t="s">
        <v>115</v>
      </c>
      <c r="H899" s="5" t="s">
        <v>2916</v>
      </c>
      <c r="I899" s="136" t="s">
        <v>260</v>
      </c>
      <c r="J899" s="2" t="s">
        <v>2904</v>
      </c>
      <c r="K899" s="6">
        <v>5.2</v>
      </c>
      <c r="L899" s="6">
        <f>LANÇAMENTO[[#This Row],[VALOR UNITARIO]]*LANÇAMENTO[[#This Row],[QTDADE]]</f>
        <v>5.2</v>
      </c>
      <c r="M899" s="4">
        <v>45905</v>
      </c>
      <c r="N899" s="33" t="str">
        <f>TEXT(LANÇAMENTO[[#This Row],[DATA PEDIDO]],"MMM")&amp;"-"&amp;TEXT(M899,"AAAA")</f>
        <v>set-2025</v>
      </c>
      <c r="O899" s="5" t="s">
        <v>2102</v>
      </c>
      <c r="P899" s="5" t="s">
        <v>30</v>
      </c>
      <c r="Q899" s="3" t="s">
        <v>1705</v>
      </c>
      <c r="R899" s="3">
        <v>3</v>
      </c>
      <c r="S899" s="4">
        <f>IF(LANÇAMENTO[[#This Row],[DATA PEDIDO]]="","",LANÇAMENTO[[#This Row],[DATA PEDIDO]]+LANÇAMENTO[[#This Row],[PRAZO]])</f>
        <v>45908</v>
      </c>
      <c r="T899" s="8" t="str">
        <f>IF(LANÇAMENTO[[#This Row],[OBRA COM MATERIAL]]="OK","ENTREGUE",IF(LANÇAMENTO[[#This Row],[PRAZO]]="","",LANÇAMENTO[[#This Row],[PREVISÃO ENTREGA OBRA]]-$E$1))</f>
        <v>ENTREGUE</v>
      </c>
      <c r="U899" s="3" t="s">
        <v>129</v>
      </c>
      <c r="V899" s="3"/>
    </row>
    <row r="900" spans="1:22" x14ac:dyDescent="0.25">
      <c r="A900" s="4">
        <v>45905</v>
      </c>
      <c r="B900" s="2" t="s">
        <v>1780</v>
      </c>
      <c r="C900" s="123" t="s">
        <v>1234</v>
      </c>
      <c r="D900" s="2" t="s">
        <v>17</v>
      </c>
      <c r="E900" s="2" t="s">
        <v>2905</v>
      </c>
      <c r="F900" s="3">
        <v>50</v>
      </c>
      <c r="G900" s="3" t="s">
        <v>111</v>
      </c>
      <c r="H900" s="5" t="s">
        <v>2916</v>
      </c>
      <c r="I900" s="136" t="s">
        <v>260</v>
      </c>
      <c r="J900" s="2" t="s">
        <v>2905</v>
      </c>
      <c r="K900" s="6">
        <v>1</v>
      </c>
      <c r="L900" s="6">
        <f>LANÇAMENTO[[#This Row],[VALOR UNITARIO]]*LANÇAMENTO[[#This Row],[QTDADE]]</f>
        <v>50</v>
      </c>
      <c r="M900" s="4">
        <v>45905</v>
      </c>
      <c r="N900" s="33" t="str">
        <f>TEXT(LANÇAMENTO[[#This Row],[DATA PEDIDO]],"MMM")&amp;"-"&amp;TEXT(M900,"AAAA")</f>
        <v>set-2025</v>
      </c>
      <c r="O900" s="5" t="s">
        <v>2917</v>
      </c>
      <c r="P900" s="5" t="s">
        <v>30</v>
      </c>
      <c r="Q900" s="3" t="s">
        <v>1705</v>
      </c>
      <c r="R900" s="3">
        <v>3</v>
      </c>
      <c r="S900" s="4">
        <f>IF(LANÇAMENTO[[#This Row],[DATA PEDIDO]]="","",LANÇAMENTO[[#This Row],[DATA PEDIDO]]+LANÇAMENTO[[#This Row],[PRAZO]])</f>
        <v>45908</v>
      </c>
      <c r="T900" s="8" t="str">
        <f>IF(LANÇAMENTO[[#This Row],[OBRA COM MATERIAL]]="OK","ENTREGUE",IF(LANÇAMENTO[[#This Row],[PRAZO]]="","",LANÇAMENTO[[#This Row],[PREVISÃO ENTREGA OBRA]]-$E$1))</f>
        <v>ENTREGUE</v>
      </c>
      <c r="U900" s="3" t="s">
        <v>129</v>
      </c>
      <c r="V900" s="3"/>
    </row>
    <row r="901" spans="1:22" x14ac:dyDescent="0.25">
      <c r="A901" s="4">
        <v>45905</v>
      </c>
      <c r="B901" s="2" t="s">
        <v>1780</v>
      </c>
      <c r="C901" s="123" t="s">
        <v>1234</v>
      </c>
      <c r="D901" s="2" t="s">
        <v>17</v>
      </c>
      <c r="E901" s="2" t="s">
        <v>2906</v>
      </c>
      <c r="F901" s="3">
        <v>1</v>
      </c>
      <c r="G901" s="3" t="s">
        <v>65</v>
      </c>
      <c r="H901" s="5" t="s">
        <v>2916</v>
      </c>
      <c r="I901" s="136" t="s">
        <v>260</v>
      </c>
      <c r="J901" s="2" t="s">
        <v>2906</v>
      </c>
      <c r="K901" s="6">
        <v>11.8</v>
      </c>
      <c r="L901" s="6">
        <f>LANÇAMENTO[[#This Row],[VALOR UNITARIO]]*LANÇAMENTO[[#This Row],[QTDADE]]</f>
        <v>11.8</v>
      </c>
      <c r="M901" s="4">
        <v>45905</v>
      </c>
      <c r="N901" s="33" t="str">
        <f>TEXT(LANÇAMENTO[[#This Row],[DATA PEDIDO]],"MMM")&amp;"-"&amp;TEXT(M901,"AAAA")</f>
        <v>set-2025</v>
      </c>
      <c r="O901" s="5" t="s">
        <v>2102</v>
      </c>
      <c r="P901" s="5" t="s">
        <v>30</v>
      </c>
      <c r="Q901" s="3" t="s">
        <v>1705</v>
      </c>
      <c r="R901" s="3">
        <v>3</v>
      </c>
      <c r="S901" s="4">
        <f>IF(LANÇAMENTO[[#This Row],[DATA PEDIDO]]="","",LANÇAMENTO[[#This Row],[DATA PEDIDO]]+LANÇAMENTO[[#This Row],[PRAZO]])</f>
        <v>45908</v>
      </c>
      <c r="T901" s="8" t="str">
        <f>IF(LANÇAMENTO[[#This Row],[OBRA COM MATERIAL]]="OK","ENTREGUE",IF(LANÇAMENTO[[#This Row],[PRAZO]]="","",LANÇAMENTO[[#This Row],[PREVISÃO ENTREGA OBRA]]-$E$1))</f>
        <v>ENTREGUE</v>
      </c>
      <c r="U901" s="3" t="s">
        <v>129</v>
      </c>
      <c r="V901" s="3"/>
    </row>
    <row r="902" spans="1:22" x14ac:dyDescent="0.25">
      <c r="A902" s="4">
        <v>45905</v>
      </c>
      <c r="B902" s="2" t="s">
        <v>1780</v>
      </c>
      <c r="C902" s="123" t="s">
        <v>1234</v>
      </c>
      <c r="D902" s="2" t="s">
        <v>17</v>
      </c>
      <c r="E902" s="2" t="s">
        <v>1960</v>
      </c>
      <c r="F902" s="3">
        <v>1</v>
      </c>
      <c r="G902" s="3" t="s">
        <v>115</v>
      </c>
      <c r="H902" s="5" t="s">
        <v>2916</v>
      </c>
      <c r="I902" s="136" t="s">
        <v>260</v>
      </c>
      <c r="J902" s="2" t="s">
        <v>1960</v>
      </c>
      <c r="K902" s="6">
        <v>330</v>
      </c>
      <c r="L902" s="6">
        <f>LANÇAMENTO[[#This Row],[VALOR UNITARIO]]*LANÇAMENTO[[#This Row],[QTDADE]]</f>
        <v>330</v>
      </c>
      <c r="M902" s="4">
        <v>45905</v>
      </c>
      <c r="N902" s="33" t="str">
        <f>TEXT(LANÇAMENTO[[#This Row],[DATA PEDIDO]],"MMM")&amp;"-"&amp;TEXT(M902,"AAAA")</f>
        <v>set-2025</v>
      </c>
      <c r="O902" s="5" t="s">
        <v>2102</v>
      </c>
      <c r="P902" s="5" t="s">
        <v>30</v>
      </c>
      <c r="Q902" s="3" t="s">
        <v>1705</v>
      </c>
      <c r="R902" s="3">
        <v>3</v>
      </c>
      <c r="S902" s="4">
        <f>IF(LANÇAMENTO[[#This Row],[DATA PEDIDO]]="","",LANÇAMENTO[[#This Row],[DATA PEDIDO]]+LANÇAMENTO[[#This Row],[PRAZO]])</f>
        <v>45908</v>
      </c>
      <c r="T902" s="8" t="str">
        <f>IF(LANÇAMENTO[[#This Row],[OBRA COM MATERIAL]]="OK","ENTREGUE",IF(LANÇAMENTO[[#This Row],[PRAZO]]="","",LANÇAMENTO[[#This Row],[PREVISÃO ENTREGA OBRA]]-$E$1))</f>
        <v>ENTREGUE</v>
      </c>
      <c r="U902" s="3" t="s">
        <v>129</v>
      </c>
      <c r="V902" s="3"/>
    </row>
    <row r="903" spans="1:22" x14ac:dyDescent="0.25">
      <c r="A903" s="4">
        <v>45905</v>
      </c>
      <c r="B903" s="2" t="s">
        <v>1780</v>
      </c>
      <c r="C903" s="123" t="s">
        <v>1234</v>
      </c>
      <c r="D903" s="2" t="s">
        <v>17</v>
      </c>
      <c r="E903" s="2" t="s">
        <v>2581</v>
      </c>
      <c r="F903" s="3">
        <v>50</v>
      </c>
      <c r="G903" s="3" t="s">
        <v>65</v>
      </c>
      <c r="H903" s="5" t="s">
        <v>2916</v>
      </c>
      <c r="I903" s="136" t="s">
        <v>260</v>
      </c>
      <c r="J903" s="2" t="s">
        <v>2581</v>
      </c>
      <c r="K903" s="6">
        <v>6.0000000000000001E-3</v>
      </c>
      <c r="L903" s="6">
        <f>LANÇAMENTO[[#This Row],[VALOR UNITARIO]]*LANÇAMENTO[[#This Row],[QTDADE]]</f>
        <v>0.3</v>
      </c>
      <c r="M903" s="4">
        <v>45905</v>
      </c>
      <c r="N903" s="33" t="str">
        <f>TEXT(LANÇAMENTO[[#This Row],[DATA PEDIDO]],"MMM")&amp;"-"&amp;TEXT(M903,"AAAA")</f>
        <v>set-2025</v>
      </c>
      <c r="O903" s="5" t="s">
        <v>2102</v>
      </c>
      <c r="P903" s="5" t="s">
        <v>30</v>
      </c>
      <c r="Q903" s="3" t="s">
        <v>1705</v>
      </c>
      <c r="R903" s="3">
        <v>3</v>
      </c>
      <c r="S903" s="4">
        <f>IF(LANÇAMENTO[[#This Row],[DATA PEDIDO]]="","",LANÇAMENTO[[#This Row],[DATA PEDIDO]]+LANÇAMENTO[[#This Row],[PRAZO]])</f>
        <v>45908</v>
      </c>
      <c r="T903" s="8" t="str">
        <f>IF(LANÇAMENTO[[#This Row],[OBRA COM MATERIAL]]="OK","ENTREGUE",IF(LANÇAMENTO[[#This Row],[PRAZO]]="","",LANÇAMENTO[[#This Row],[PREVISÃO ENTREGA OBRA]]-$E$1))</f>
        <v>ENTREGUE</v>
      </c>
      <c r="U903" s="3" t="s">
        <v>129</v>
      </c>
      <c r="V903" s="3"/>
    </row>
    <row r="904" spans="1:22" x14ac:dyDescent="0.25">
      <c r="A904" s="4">
        <v>45905</v>
      </c>
      <c r="B904" s="2" t="s">
        <v>1780</v>
      </c>
      <c r="C904" s="123" t="s">
        <v>1234</v>
      </c>
      <c r="D904" s="2" t="s">
        <v>17</v>
      </c>
      <c r="E904" s="2" t="s">
        <v>2907</v>
      </c>
      <c r="F904" s="3">
        <v>50</v>
      </c>
      <c r="G904" s="3" t="s">
        <v>65</v>
      </c>
      <c r="H904" s="5" t="s">
        <v>2916</v>
      </c>
      <c r="I904" s="136" t="s">
        <v>260</v>
      </c>
      <c r="J904" s="2" t="s">
        <v>2907</v>
      </c>
      <c r="K904" s="6">
        <v>0.3</v>
      </c>
      <c r="L904" s="6">
        <f>LANÇAMENTO[[#This Row],[VALOR UNITARIO]]*LANÇAMENTO[[#This Row],[QTDADE]]</f>
        <v>15</v>
      </c>
      <c r="M904" s="4">
        <v>45905</v>
      </c>
      <c r="N904" s="33" t="str">
        <f>TEXT(LANÇAMENTO[[#This Row],[DATA PEDIDO]],"MMM")&amp;"-"&amp;TEXT(M904,"AAAA")</f>
        <v>set-2025</v>
      </c>
      <c r="O904" s="5" t="s">
        <v>2917</v>
      </c>
      <c r="P904" s="5" t="s">
        <v>30</v>
      </c>
      <c r="Q904" s="3" t="s">
        <v>1705</v>
      </c>
      <c r="R904" s="3">
        <v>3</v>
      </c>
      <c r="S904" s="4">
        <f>IF(LANÇAMENTO[[#This Row],[DATA PEDIDO]]="","",LANÇAMENTO[[#This Row],[DATA PEDIDO]]+LANÇAMENTO[[#This Row],[PRAZO]])</f>
        <v>45908</v>
      </c>
      <c r="T904" s="8" t="str">
        <f>IF(LANÇAMENTO[[#This Row],[OBRA COM MATERIAL]]="OK","ENTREGUE",IF(LANÇAMENTO[[#This Row],[PRAZO]]="","",LANÇAMENTO[[#This Row],[PREVISÃO ENTREGA OBRA]]-$E$1))</f>
        <v>ENTREGUE</v>
      </c>
      <c r="U904" s="3" t="s">
        <v>129</v>
      </c>
      <c r="V904" s="3"/>
    </row>
    <row r="905" spans="1:22" x14ac:dyDescent="0.25">
      <c r="A905" s="4">
        <v>45905</v>
      </c>
      <c r="B905" s="2" t="s">
        <v>1780</v>
      </c>
      <c r="C905" s="123" t="s">
        <v>1234</v>
      </c>
      <c r="D905" s="2" t="s">
        <v>17</v>
      </c>
      <c r="E905" s="2" t="s">
        <v>2574</v>
      </c>
      <c r="F905" s="3">
        <v>6</v>
      </c>
      <c r="G905" s="3" t="s">
        <v>65</v>
      </c>
      <c r="H905" s="5" t="s">
        <v>2916</v>
      </c>
      <c r="I905" s="136" t="s">
        <v>260</v>
      </c>
      <c r="J905" s="2" t="s">
        <v>2574</v>
      </c>
      <c r="K905" s="6">
        <v>90.9</v>
      </c>
      <c r="L905" s="6">
        <f>LANÇAMENTO[[#This Row],[VALOR UNITARIO]]*LANÇAMENTO[[#This Row],[QTDADE]]</f>
        <v>545.40000000000009</v>
      </c>
      <c r="M905" s="4">
        <v>45905</v>
      </c>
      <c r="N905" s="33" t="str">
        <f>TEXT(LANÇAMENTO[[#This Row],[DATA PEDIDO]],"MMM")&amp;"-"&amp;TEXT(M905,"AAAA")</f>
        <v>set-2025</v>
      </c>
      <c r="O905" s="5" t="s">
        <v>2102</v>
      </c>
      <c r="P905" s="5" t="s">
        <v>30</v>
      </c>
      <c r="Q905" s="3" t="s">
        <v>1705</v>
      </c>
      <c r="R905" s="3">
        <v>3</v>
      </c>
      <c r="S905" s="4">
        <f>IF(LANÇAMENTO[[#This Row],[DATA PEDIDO]]="","",LANÇAMENTO[[#This Row],[DATA PEDIDO]]+LANÇAMENTO[[#This Row],[PRAZO]])</f>
        <v>45908</v>
      </c>
      <c r="T905" s="8" t="str">
        <f>IF(LANÇAMENTO[[#This Row],[OBRA COM MATERIAL]]="OK","ENTREGUE",IF(LANÇAMENTO[[#This Row],[PRAZO]]="","",LANÇAMENTO[[#This Row],[PREVISÃO ENTREGA OBRA]]-$E$1))</f>
        <v>ENTREGUE</v>
      </c>
      <c r="U905" s="3" t="s">
        <v>129</v>
      </c>
      <c r="V905" s="3"/>
    </row>
    <row r="906" spans="1:22" x14ac:dyDescent="0.25">
      <c r="A906" s="4">
        <v>45905</v>
      </c>
      <c r="B906" s="2" t="s">
        <v>1780</v>
      </c>
      <c r="C906" s="123" t="s">
        <v>1234</v>
      </c>
      <c r="D906" s="2" t="s">
        <v>17</v>
      </c>
      <c r="E906" s="2" t="s">
        <v>2908</v>
      </c>
      <c r="F906" s="3">
        <v>1</v>
      </c>
      <c r="G906" s="3" t="s">
        <v>65</v>
      </c>
      <c r="H906" s="5" t="s">
        <v>2916</v>
      </c>
      <c r="I906" s="136" t="s">
        <v>260</v>
      </c>
      <c r="J906" s="2" t="s">
        <v>2908</v>
      </c>
      <c r="K906" s="6">
        <v>52.4</v>
      </c>
      <c r="L906" s="6">
        <f>LANÇAMENTO[[#This Row],[VALOR UNITARIO]]*LANÇAMENTO[[#This Row],[QTDADE]]</f>
        <v>52.4</v>
      </c>
      <c r="M906" s="4">
        <v>45905</v>
      </c>
      <c r="N906" s="33" t="str">
        <f>TEXT(LANÇAMENTO[[#This Row],[DATA PEDIDO]],"MMM")&amp;"-"&amp;TEXT(M906,"AAAA")</f>
        <v>set-2025</v>
      </c>
      <c r="O906" s="5" t="s">
        <v>2102</v>
      </c>
      <c r="P906" s="5" t="s">
        <v>30</v>
      </c>
      <c r="Q906" s="3" t="s">
        <v>1705</v>
      </c>
      <c r="R906" s="3">
        <v>3</v>
      </c>
      <c r="S906" s="4">
        <f>IF(LANÇAMENTO[[#This Row],[DATA PEDIDO]]="","",LANÇAMENTO[[#This Row],[DATA PEDIDO]]+LANÇAMENTO[[#This Row],[PRAZO]])</f>
        <v>45908</v>
      </c>
      <c r="T906" s="8" t="str">
        <f>IF(LANÇAMENTO[[#This Row],[OBRA COM MATERIAL]]="OK","ENTREGUE",IF(LANÇAMENTO[[#This Row],[PRAZO]]="","",LANÇAMENTO[[#This Row],[PREVISÃO ENTREGA OBRA]]-$E$1))</f>
        <v>ENTREGUE</v>
      </c>
      <c r="U906" s="3" t="s">
        <v>129</v>
      </c>
      <c r="V906" s="3"/>
    </row>
    <row r="907" spans="1:22" x14ac:dyDescent="0.25">
      <c r="A907" s="4">
        <v>45905</v>
      </c>
      <c r="B907" s="2" t="s">
        <v>1747</v>
      </c>
      <c r="C907" s="123" t="s">
        <v>1234</v>
      </c>
      <c r="D907" s="2" t="s">
        <v>104</v>
      </c>
      <c r="E907" s="2" t="s">
        <v>2179</v>
      </c>
      <c r="F907" s="3">
        <v>6</v>
      </c>
      <c r="G907" s="3" t="s">
        <v>140</v>
      </c>
      <c r="H907" s="5" t="s">
        <v>2909</v>
      </c>
      <c r="I907" s="136" t="s">
        <v>1027</v>
      </c>
      <c r="J907" s="2" t="s">
        <v>2179</v>
      </c>
      <c r="K907" s="6">
        <v>118.59</v>
      </c>
      <c r="L907" s="6">
        <f>LANÇAMENTO[[#This Row],[VALOR UNITARIO]]*LANÇAMENTO[[#This Row],[QTDADE]]</f>
        <v>711.54</v>
      </c>
      <c r="M907" s="4">
        <v>45905</v>
      </c>
      <c r="N907" s="33" t="str">
        <f>TEXT(LANÇAMENTO[[#This Row],[DATA PEDIDO]],"MMM")&amp;"-"&amp;TEXT(M907,"AAAA")</f>
        <v>set-2025</v>
      </c>
      <c r="O907" s="5" t="s">
        <v>1692</v>
      </c>
      <c r="P907" s="5" t="s">
        <v>30</v>
      </c>
      <c r="Q907" s="3" t="s">
        <v>12</v>
      </c>
      <c r="R907" s="3">
        <v>3</v>
      </c>
      <c r="S907" s="4">
        <f>IF(LANÇAMENTO[[#This Row],[DATA PEDIDO]]="","",LANÇAMENTO[[#This Row],[DATA PEDIDO]]+LANÇAMENTO[[#This Row],[PRAZO]])</f>
        <v>45908</v>
      </c>
      <c r="T907" s="8" t="str">
        <f>IF(LANÇAMENTO[[#This Row],[OBRA COM MATERIAL]]="OK","ENTREGUE",IF(LANÇAMENTO[[#This Row],[PRAZO]]="","",LANÇAMENTO[[#This Row],[PREVISÃO ENTREGA OBRA]]-$E$1))</f>
        <v>ENTREGUE</v>
      </c>
      <c r="U907" s="3" t="s">
        <v>129</v>
      </c>
      <c r="V907" s="3"/>
    </row>
    <row r="908" spans="1:22" x14ac:dyDescent="0.25">
      <c r="A908" s="4">
        <v>45905</v>
      </c>
      <c r="B908" s="2" t="s">
        <v>2128</v>
      </c>
      <c r="C908" s="123" t="s">
        <v>551</v>
      </c>
      <c r="D908" s="2" t="s">
        <v>27</v>
      </c>
      <c r="E908" s="2" t="s">
        <v>1690</v>
      </c>
      <c r="F908" s="3">
        <v>1</v>
      </c>
      <c r="G908" s="3" t="s">
        <v>65</v>
      </c>
      <c r="H908" s="5" t="s">
        <v>2910</v>
      </c>
      <c r="I908" s="136" t="s">
        <v>1612</v>
      </c>
      <c r="J908" s="2" t="s">
        <v>1690</v>
      </c>
      <c r="K908" s="6">
        <v>350</v>
      </c>
      <c r="L908" s="6">
        <f>LANÇAMENTO[[#This Row],[VALOR UNITARIO]]*LANÇAMENTO[[#This Row],[QTDADE]]</f>
        <v>350</v>
      </c>
      <c r="M908" s="4">
        <v>45905</v>
      </c>
      <c r="N908" s="33" t="str">
        <f>TEXT(LANÇAMENTO[[#This Row],[DATA PEDIDO]],"MMM")&amp;"-"&amp;TEXT(M908,"AAAA")</f>
        <v>set-2025</v>
      </c>
      <c r="O908" s="5" t="s">
        <v>1823</v>
      </c>
      <c r="P908" s="5" t="s">
        <v>30</v>
      </c>
      <c r="Q908" s="3" t="s">
        <v>12</v>
      </c>
      <c r="R908" s="3">
        <v>0</v>
      </c>
      <c r="S908" s="4">
        <f>IF(LANÇAMENTO[[#This Row],[DATA PEDIDO]]="","",LANÇAMENTO[[#This Row],[DATA PEDIDO]]+LANÇAMENTO[[#This Row],[PRAZO]])</f>
        <v>45905</v>
      </c>
      <c r="T908" s="8" t="str">
        <f>IF(LANÇAMENTO[[#This Row],[OBRA COM MATERIAL]]="OK","ENTREGUE",IF(LANÇAMENTO[[#This Row],[PRAZO]]="","",LANÇAMENTO[[#This Row],[PREVISÃO ENTREGA OBRA]]-$E$1))</f>
        <v>ENTREGUE</v>
      </c>
      <c r="U908" s="3" t="s">
        <v>129</v>
      </c>
      <c r="V908" s="3"/>
    </row>
    <row r="909" spans="1:22" x14ac:dyDescent="0.25">
      <c r="A909" s="4">
        <v>45905</v>
      </c>
      <c r="B909" s="2" t="s">
        <v>2128</v>
      </c>
      <c r="C909" s="123" t="s">
        <v>551</v>
      </c>
      <c r="D909" s="2" t="s">
        <v>27</v>
      </c>
      <c r="E909" s="2" t="s">
        <v>2112</v>
      </c>
      <c r="F909" s="3">
        <v>10</v>
      </c>
      <c r="G909" s="3" t="s">
        <v>65</v>
      </c>
      <c r="H909" s="5" t="s">
        <v>2914</v>
      </c>
      <c r="I909" s="136" t="s">
        <v>1516</v>
      </c>
      <c r="J909" s="2" t="s">
        <v>2112</v>
      </c>
      <c r="K909" s="6">
        <v>13.8</v>
      </c>
      <c r="L909" s="6">
        <f>LANÇAMENTO[[#This Row],[VALOR UNITARIO]]*LANÇAMENTO[[#This Row],[QTDADE]]</f>
        <v>138</v>
      </c>
      <c r="M909" s="4">
        <v>45905</v>
      </c>
      <c r="N909" s="33" t="str">
        <f>TEXT(LANÇAMENTO[[#This Row],[DATA PEDIDO]],"MMM")&amp;"-"&amp;TEXT(M909,"AAAA")</f>
        <v>set-2025</v>
      </c>
      <c r="O909" s="5" t="s">
        <v>1715</v>
      </c>
      <c r="P909" s="5" t="s">
        <v>30</v>
      </c>
      <c r="Q909" s="3" t="s">
        <v>12</v>
      </c>
      <c r="R909" s="3">
        <v>0</v>
      </c>
      <c r="S909" s="4">
        <f>IF(LANÇAMENTO[[#This Row],[DATA PEDIDO]]="","",LANÇAMENTO[[#This Row],[DATA PEDIDO]]+LANÇAMENTO[[#This Row],[PRAZO]])</f>
        <v>45905</v>
      </c>
      <c r="T909" s="8" t="str">
        <f>IF(LANÇAMENTO[[#This Row],[OBRA COM MATERIAL]]="OK","ENTREGUE",IF(LANÇAMENTO[[#This Row],[PRAZO]]="","",LANÇAMENTO[[#This Row],[PREVISÃO ENTREGA OBRA]]-$E$1))</f>
        <v>ENTREGUE</v>
      </c>
      <c r="U909" s="3" t="s">
        <v>129</v>
      </c>
      <c r="V909" s="3"/>
    </row>
    <row r="910" spans="1:22" x14ac:dyDescent="0.25">
      <c r="A910" s="4">
        <v>45905</v>
      </c>
      <c r="B910" s="2" t="s">
        <v>2128</v>
      </c>
      <c r="C910" s="123" t="s">
        <v>551</v>
      </c>
      <c r="D910" s="2" t="s">
        <v>27</v>
      </c>
      <c r="E910" s="2" t="s">
        <v>2111</v>
      </c>
      <c r="F910" s="3">
        <v>2</v>
      </c>
      <c r="G910" s="3" t="s">
        <v>65</v>
      </c>
      <c r="H910" s="5" t="s">
        <v>2914</v>
      </c>
      <c r="I910" s="136" t="s">
        <v>1516</v>
      </c>
      <c r="J910" s="2" t="s">
        <v>2111</v>
      </c>
      <c r="K910" s="6">
        <v>3.45</v>
      </c>
      <c r="L910" s="6">
        <f>LANÇAMENTO[[#This Row],[VALOR UNITARIO]]*LANÇAMENTO[[#This Row],[QTDADE]]</f>
        <v>6.9</v>
      </c>
      <c r="M910" s="4">
        <v>45905</v>
      </c>
      <c r="N910" s="33" t="str">
        <f>TEXT(LANÇAMENTO[[#This Row],[DATA PEDIDO]],"MMM")&amp;"-"&amp;TEXT(M910,"AAAA")</f>
        <v>set-2025</v>
      </c>
      <c r="O910" s="5" t="s">
        <v>1715</v>
      </c>
      <c r="P910" s="5" t="s">
        <v>30</v>
      </c>
      <c r="Q910" s="3" t="s">
        <v>12</v>
      </c>
      <c r="R910" s="3">
        <v>0</v>
      </c>
      <c r="S910" s="4">
        <f>IF(LANÇAMENTO[[#This Row],[DATA PEDIDO]]="","",LANÇAMENTO[[#This Row],[DATA PEDIDO]]+LANÇAMENTO[[#This Row],[PRAZO]])</f>
        <v>45905</v>
      </c>
      <c r="T910" s="8" t="str">
        <f>IF(LANÇAMENTO[[#This Row],[OBRA COM MATERIAL]]="OK","ENTREGUE",IF(LANÇAMENTO[[#This Row],[PRAZO]]="","",LANÇAMENTO[[#This Row],[PREVISÃO ENTREGA OBRA]]-$E$1))</f>
        <v>ENTREGUE</v>
      </c>
      <c r="U910" s="3" t="s">
        <v>129</v>
      </c>
      <c r="V910" s="3"/>
    </row>
    <row r="911" spans="1:22" x14ac:dyDescent="0.25">
      <c r="A911" s="4">
        <v>45905</v>
      </c>
      <c r="B911" s="2" t="s">
        <v>2128</v>
      </c>
      <c r="C911" s="123" t="s">
        <v>551</v>
      </c>
      <c r="D911" s="2" t="s">
        <v>27</v>
      </c>
      <c r="E911" s="2" t="s">
        <v>1814</v>
      </c>
      <c r="F911" s="3">
        <v>1</v>
      </c>
      <c r="G911" s="3" t="s">
        <v>65</v>
      </c>
      <c r="H911" s="5" t="s">
        <v>2914</v>
      </c>
      <c r="I911" s="136" t="s">
        <v>1516</v>
      </c>
      <c r="J911" s="2" t="s">
        <v>1814</v>
      </c>
      <c r="K911" s="6">
        <v>40</v>
      </c>
      <c r="L911" s="6">
        <f>LANÇAMENTO[[#This Row],[VALOR UNITARIO]]*LANÇAMENTO[[#This Row],[QTDADE]]</f>
        <v>40</v>
      </c>
      <c r="M911" s="4">
        <v>45905</v>
      </c>
      <c r="N911" s="33" t="str">
        <f>TEXT(LANÇAMENTO[[#This Row],[DATA PEDIDO]],"MMM")&amp;"-"&amp;TEXT(M911,"AAAA")</f>
        <v>set-2025</v>
      </c>
      <c r="O911" s="5" t="s">
        <v>1715</v>
      </c>
      <c r="P911" s="5" t="s">
        <v>30</v>
      </c>
      <c r="Q911" s="3" t="s">
        <v>12</v>
      </c>
      <c r="R911" s="3">
        <v>0</v>
      </c>
      <c r="S911" s="4">
        <f>IF(LANÇAMENTO[[#This Row],[DATA PEDIDO]]="","",LANÇAMENTO[[#This Row],[DATA PEDIDO]]+LANÇAMENTO[[#This Row],[PRAZO]])</f>
        <v>45905</v>
      </c>
      <c r="T911" s="8" t="str">
        <f>IF(LANÇAMENTO[[#This Row],[OBRA COM MATERIAL]]="OK","ENTREGUE",IF(LANÇAMENTO[[#This Row],[PRAZO]]="","",LANÇAMENTO[[#This Row],[PREVISÃO ENTREGA OBRA]]-$E$1))</f>
        <v>ENTREGUE</v>
      </c>
      <c r="U911" s="3" t="s">
        <v>129</v>
      </c>
      <c r="V911" s="3"/>
    </row>
    <row r="912" spans="1:22" x14ac:dyDescent="0.25">
      <c r="A912" s="4">
        <v>45905</v>
      </c>
      <c r="B912" s="2" t="s">
        <v>1772</v>
      </c>
      <c r="C912" s="123" t="s">
        <v>1234</v>
      </c>
      <c r="D912" s="2" t="s">
        <v>104</v>
      </c>
      <c r="E912" s="2" t="s">
        <v>2108</v>
      </c>
      <c r="F912" s="3">
        <v>200</v>
      </c>
      <c r="G912" s="3" t="s">
        <v>111</v>
      </c>
      <c r="H912" s="5" t="s">
        <v>2915</v>
      </c>
      <c r="I912" s="136" t="s">
        <v>230</v>
      </c>
      <c r="J912" s="2" t="s">
        <v>2108</v>
      </c>
      <c r="K912" s="6">
        <v>1.52</v>
      </c>
      <c r="L912" s="6">
        <f>LANÇAMENTO[[#This Row],[VALOR UNITARIO]]*LANÇAMENTO[[#This Row],[QTDADE]]</f>
        <v>304</v>
      </c>
      <c r="M912" s="4">
        <v>45905</v>
      </c>
      <c r="N912" s="33" t="str">
        <f>TEXT(LANÇAMENTO[[#This Row],[DATA PEDIDO]],"MMM")&amp;"-"&amp;TEXT(M912,"AAAA")</f>
        <v>set-2025</v>
      </c>
      <c r="O912" s="5" t="s">
        <v>2110</v>
      </c>
      <c r="P912" s="5" t="s">
        <v>30</v>
      </c>
      <c r="Q912" s="3" t="s">
        <v>1705</v>
      </c>
      <c r="R912" s="3">
        <v>0</v>
      </c>
      <c r="S912" s="4">
        <f>IF(LANÇAMENTO[[#This Row],[DATA PEDIDO]]="","",LANÇAMENTO[[#This Row],[DATA PEDIDO]]+LANÇAMENTO[[#This Row],[PRAZO]])</f>
        <v>45905</v>
      </c>
      <c r="T912" s="8" t="str">
        <f>IF(LANÇAMENTO[[#This Row],[OBRA COM MATERIAL]]="OK","ENTREGUE",IF(LANÇAMENTO[[#This Row],[PRAZO]]="","",LANÇAMENTO[[#This Row],[PREVISÃO ENTREGA OBRA]]-$E$1))</f>
        <v>ENTREGUE</v>
      </c>
      <c r="U912" s="3" t="s">
        <v>129</v>
      </c>
      <c r="V912" s="3"/>
    </row>
    <row r="913" spans="1:22" x14ac:dyDescent="0.25">
      <c r="A913" s="4">
        <v>45905</v>
      </c>
      <c r="B913" s="2" t="s">
        <v>1772</v>
      </c>
      <c r="C913" s="123" t="s">
        <v>1234</v>
      </c>
      <c r="D913" s="2" t="s">
        <v>104</v>
      </c>
      <c r="E913" s="2" t="s">
        <v>2918</v>
      </c>
      <c r="F913" s="3">
        <v>40</v>
      </c>
      <c r="G913" s="3" t="s">
        <v>65</v>
      </c>
      <c r="H913" s="5" t="s">
        <v>2915</v>
      </c>
      <c r="I913" s="136" t="s">
        <v>230</v>
      </c>
      <c r="J913" s="2" t="s">
        <v>2918</v>
      </c>
      <c r="K913" s="6">
        <v>1.36</v>
      </c>
      <c r="L913" s="6">
        <f>LANÇAMENTO[[#This Row],[VALOR UNITARIO]]*LANÇAMENTO[[#This Row],[QTDADE]]</f>
        <v>54.400000000000006</v>
      </c>
      <c r="M913" s="4">
        <v>45905</v>
      </c>
      <c r="N913" s="33" t="str">
        <f>TEXT(LANÇAMENTO[[#This Row],[DATA PEDIDO]],"MMM")&amp;"-"&amp;TEXT(M913,"AAAA")</f>
        <v>set-2025</v>
      </c>
      <c r="O913" s="5" t="s">
        <v>2110</v>
      </c>
      <c r="P913" s="5" t="s">
        <v>30</v>
      </c>
      <c r="Q913" s="3" t="s">
        <v>1705</v>
      </c>
      <c r="R913" s="3">
        <v>0</v>
      </c>
      <c r="S913" s="4">
        <f>IF(LANÇAMENTO[[#This Row],[DATA PEDIDO]]="","",LANÇAMENTO[[#This Row],[DATA PEDIDO]]+LANÇAMENTO[[#This Row],[PRAZO]])</f>
        <v>45905</v>
      </c>
      <c r="T913" s="8" t="str">
        <f>IF(LANÇAMENTO[[#This Row],[OBRA COM MATERIAL]]="OK","ENTREGUE",IF(LANÇAMENTO[[#This Row],[PRAZO]]="","",LANÇAMENTO[[#This Row],[PREVISÃO ENTREGA OBRA]]-$E$1))</f>
        <v>ENTREGUE</v>
      </c>
      <c r="U913" s="3" t="s">
        <v>129</v>
      </c>
      <c r="V913" s="3"/>
    </row>
    <row r="914" spans="1:22" x14ac:dyDescent="0.25">
      <c r="A914" s="4">
        <v>45905</v>
      </c>
      <c r="B914" s="2" t="s">
        <v>1729</v>
      </c>
      <c r="C914" s="123" t="s">
        <v>551</v>
      </c>
      <c r="D914" s="2" t="s">
        <v>104</v>
      </c>
      <c r="E914" s="2" t="s">
        <v>2919</v>
      </c>
      <c r="F914" s="3">
        <v>50</v>
      </c>
      <c r="G914" s="3" t="s">
        <v>65</v>
      </c>
      <c r="H914" s="5" t="s">
        <v>2921</v>
      </c>
      <c r="I914" s="136" t="s">
        <v>230</v>
      </c>
      <c r="J914" s="2" t="s">
        <v>2919</v>
      </c>
      <c r="K914" s="6">
        <v>1.53</v>
      </c>
      <c r="L914" s="6">
        <f>LANÇAMENTO[[#This Row],[VALOR UNITARIO]]*LANÇAMENTO[[#This Row],[QTDADE]]</f>
        <v>76.5</v>
      </c>
      <c r="M914" s="4">
        <v>45905</v>
      </c>
      <c r="N914" s="33" t="str">
        <f>TEXT(LANÇAMENTO[[#This Row],[DATA PEDIDO]],"MMM")&amp;"-"&amp;TEXT(M914,"AAAA")</f>
        <v>set-2025</v>
      </c>
      <c r="O914" s="5" t="s">
        <v>1818</v>
      </c>
      <c r="P914" s="5" t="s">
        <v>30</v>
      </c>
      <c r="Q914" s="3" t="s">
        <v>1705</v>
      </c>
      <c r="R914" s="3">
        <v>0</v>
      </c>
      <c r="S914" s="4">
        <f>IF(LANÇAMENTO[[#This Row],[DATA PEDIDO]]="","",LANÇAMENTO[[#This Row],[DATA PEDIDO]]+LANÇAMENTO[[#This Row],[PRAZO]])</f>
        <v>45905</v>
      </c>
      <c r="T914" s="8" t="str">
        <f>IF(LANÇAMENTO[[#This Row],[OBRA COM MATERIAL]]="OK","ENTREGUE",IF(LANÇAMENTO[[#This Row],[PRAZO]]="","",LANÇAMENTO[[#This Row],[PREVISÃO ENTREGA OBRA]]-$E$1))</f>
        <v>ENTREGUE</v>
      </c>
      <c r="U914" s="3" t="s">
        <v>129</v>
      </c>
      <c r="V914" s="3"/>
    </row>
    <row r="915" spans="1:22" x14ac:dyDescent="0.25">
      <c r="A915" s="4">
        <v>45905</v>
      </c>
      <c r="B915" s="2" t="s">
        <v>1729</v>
      </c>
      <c r="C915" s="123" t="s">
        <v>551</v>
      </c>
      <c r="D915" s="2" t="s">
        <v>104</v>
      </c>
      <c r="E915" s="2" t="s">
        <v>2920</v>
      </c>
      <c r="F915" s="3">
        <v>2</v>
      </c>
      <c r="G915" s="3" t="s">
        <v>65</v>
      </c>
      <c r="H915" s="5" t="s">
        <v>2921</v>
      </c>
      <c r="I915" s="136" t="s">
        <v>230</v>
      </c>
      <c r="J915" s="2" t="s">
        <v>2920</v>
      </c>
      <c r="K915" s="6">
        <v>15.9</v>
      </c>
      <c r="L915" s="6">
        <f>LANÇAMENTO[[#This Row],[VALOR UNITARIO]]*LANÇAMENTO[[#This Row],[QTDADE]]</f>
        <v>31.8</v>
      </c>
      <c r="M915" s="4">
        <v>45905</v>
      </c>
      <c r="N915" s="33" t="str">
        <f>TEXT(LANÇAMENTO[[#This Row],[DATA PEDIDO]],"MMM")&amp;"-"&amp;TEXT(M915,"AAAA")</f>
        <v>set-2025</v>
      </c>
      <c r="O915" s="5" t="s">
        <v>1818</v>
      </c>
      <c r="P915" s="5" t="s">
        <v>30</v>
      </c>
      <c r="Q915" s="3" t="s">
        <v>1705</v>
      </c>
      <c r="R915" s="3">
        <v>0</v>
      </c>
      <c r="S915" s="4">
        <f>IF(LANÇAMENTO[[#This Row],[DATA PEDIDO]]="","",LANÇAMENTO[[#This Row],[DATA PEDIDO]]+LANÇAMENTO[[#This Row],[PRAZO]])</f>
        <v>45905</v>
      </c>
      <c r="T915" s="8" t="str">
        <f>IF(LANÇAMENTO[[#This Row],[OBRA COM MATERIAL]]="OK","ENTREGUE",IF(LANÇAMENTO[[#This Row],[PRAZO]]="","",LANÇAMENTO[[#This Row],[PREVISÃO ENTREGA OBRA]]-$E$1))</f>
        <v>ENTREGUE</v>
      </c>
      <c r="U915" s="3" t="s">
        <v>129</v>
      </c>
      <c r="V915" s="3"/>
    </row>
    <row r="916" spans="1:22" x14ac:dyDescent="0.25">
      <c r="A916" s="4">
        <v>45905</v>
      </c>
      <c r="B916" s="2" t="s">
        <v>2128</v>
      </c>
      <c r="C916" s="123" t="s">
        <v>551</v>
      </c>
      <c r="D916" s="2" t="s">
        <v>104</v>
      </c>
      <c r="E916" s="2" t="s">
        <v>2922</v>
      </c>
      <c r="F916" s="3">
        <v>1</v>
      </c>
      <c r="G916" s="3" t="s">
        <v>65</v>
      </c>
      <c r="H916" s="5" t="s">
        <v>2926</v>
      </c>
      <c r="I916" s="136" t="s">
        <v>230</v>
      </c>
      <c r="J916" s="2" t="s">
        <v>2922</v>
      </c>
      <c r="K916" s="6">
        <v>75.5</v>
      </c>
      <c r="L916" s="6">
        <f>LANÇAMENTO[[#This Row],[VALOR UNITARIO]]*LANÇAMENTO[[#This Row],[QTDADE]]</f>
        <v>75.5</v>
      </c>
      <c r="M916" s="4">
        <v>45905</v>
      </c>
      <c r="N916" s="33" t="str">
        <f>TEXT(LANÇAMENTO[[#This Row],[DATA PEDIDO]],"MMM")&amp;"-"&amp;TEXT(M916,"AAAA")</f>
        <v>set-2025</v>
      </c>
      <c r="O916" s="5" t="s">
        <v>2110</v>
      </c>
      <c r="P916" s="5" t="s">
        <v>30</v>
      </c>
      <c r="Q916" s="3" t="s">
        <v>1705</v>
      </c>
      <c r="R916" s="3">
        <v>0</v>
      </c>
      <c r="S916" s="4">
        <f>IF(LANÇAMENTO[[#This Row],[DATA PEDIDO]]="","",LANÇAMENTO[[#This Row],[DATA PEDIDO]]+LANÇAMENTO[[#This Row],[PRAZO]])</f>
        <v>45905</v>
      </c>
      <c r="T916" s="8" t="str">
        <f>IF(LANÇAMENTO[[#This Row],[OBRA COM MATERIAL]]="OK","ENTREGUE",IF(LANÇAMENTO[[#This Row],[PRAZO]]="","",LANÇAMENTO[[#This Row],[PREVISÃO ENTREGA OBRA]]-$E$1))</f>
        <v>ENTREGUE</v>
      </c>
      <c r="U916" s="3" t="s">
        <v>129</v>
      </c>
      <c r="V916" s="3"/>
    </row>
    <row r="917" spans="1:22" x14ac:dyDescent="0.25">
      <c r="A917" s="4">
        <v>45905</v>
      </c>
      <c r="B917" s="2" t="s">
        <v>2128</v>
      </c>
      <c r="C917" s="123" t="s">
        <v>551</v>
      </c>
      <c r="D917" s="2" t="s">
        <v>104</v>
      </c>
      <c r="E917" s="2" t="s">
        <v>2531</v>
      </c>
      <c r="F917" s="3">
        <v>1</v>
      </c>
      <c r="G917" s="3" t="s">
        <v>65</v>
      </c>
      <c r="H917" s="5" t="s">
        <v>2926</v>
      </c>
      <c r="I917" s="136" t="s">
        <v>230</v>
      </c>
      <c r="J917" s="2" t="s">
        <v>2531</v>
      </c>
      <c r="K917" s="6">
        <v>45.36</v>
      </c>
      <c r="L917" s="6">
        <f>LANÇAMENTO[[#This Row],[VALOR UNITARIO]]*LANÇAMENTO[[#This Row],[QTDADE]]</f>
        <v>45.36</v>
      </c>
      <c r="M917" s="4">
        <v>45905</v>
      </c>
      <c r="N917" s="33" t="str">
        <f>TEXT(LANÇAMENTO[[#This Row],[DATA PEDIDO]],"MMM")&amp;"-"&amp;TEXT(M917,"AAAA")</f>
        <v>set-2025</v>
      </c>
      <c r="O917" s="5" t="s">
        <v>2110</v>
      </c>
      <c r="P917" s="5" t="s">
        <v>30</v>
      </c>
      <c r="Q917" s="3" t="s">
        <v>1705</v>
      </c>
      <c r="R917" s="3">
        <v>0</v>
      </c>
      <c r="S917" s="4">
        <f>IF(LANÇAMENTO[[#This Row],[DATA PEDIDO]]="","",LANÇAMENTO[[#This Row],[DATA PEDIDO]]+LANÇAMENTO[[#This Row],[PRAZO]])</f>
        <v>45905</v>
      </c>
      <c r="T917" s="8" t="str">
        <f>IF(LANÇAMENTO[[#This Row],[OBRA COM MATERIAL]]="OK","ENTREGUE",IF(LANÇAMENTO[[#This Row],[PRAZO]]="","",LANÇAMENTO[[#This Row],[PREVISÃO ENTREGA OBRA]]-$E$1))</f>
        <v>ENTREGUE</v>
      </c>
      <c r="U917" s="3" t="s">
        <v>129</v>
      </c>
      <c r="V917" s="3"/>
    </row>
    <row r="918" spans="1:22" x14ac:dyDescent="0.25">
      <c r="A918" s="4">
        <v>45905</v>
      </c>
      <c r="B918" s="2" t="s">
        <v>2128</v>
      </c>
      <c r="C918" s="123" t="s">
        <v>551</v>
      </c>
      <c r="D918" s="2" t="s">
        <v>104</v>
      </c>
      <c r="E918" s="2" t="s">
        <v>2923</v>
      </c>
      <c r="F918" s="3">
        <v>1</v>
      </c>
      <c r="G918" s="3" t="s">
        <v>65</v>
      </c>
      <c r="H918" s="5" t="s">
        <v>2926</v>
      </c>
      <c r="I918" s="136" t="s">
        <v>230</v>
      </c>
      <c r="J918" s="2" t="s">
        <v>2923</v>
      </c>
      <c r="K918" s="6">
        <v>149.9</v>
      </c>
      <c r="L918" s="6">
        <f>LANÇAMENTO[[#This Row],[VALOR UNITARIO]]*LANÇAMENTO[[#This Row],[QTDADE]]</f>
        <v>149.9</v>
      </c>
      <c r="M918" s="4">
        <v>45905</v>
      </c>
      <c r="N918" s="33" t="str">
        <f>TEXT(LANÇAMENTO[[#This Row],[DATA PEDIDO]],"MMM")&amp;"-"&amp;TEXT(M918,"AAAA")</f>
        <v>set-2025</v>
      </c>
      <c r="O918" s="5" t="s">
        <v>2110</v>
      </c>
      <c r="P918" s="5" t="s">
        <v>30</v>
      </c>
      <c r="Q918" s="3" t="s">
        <v>1705</v>
      </c>
      <c r="R918" s="3">
        <v>0</v>
      </c>
      <c r="S918" s="4">
        <f>IF(LANÇAMENTO[[#This Row],[DATA PEDIDO]]="","",LANÇAMENTO[[#This Row],[DATA PEDIDO]]+LANÇAMENTO[[#This Row],[PRAZO]])</f>
        <v>45905</v>
      </c>
      <c r="T918" s="8" t="str">
        <f>IF(LANÇAMENTO[[#This Row],[OBRA COM MATERIAL]]="OK","ENTREGUE",IF(LANÇAMENTO[[#This Row],[PRAZO]]="","",LANÇAMENTO[[#This Row],[PREVISÃO ENTREGA OBRA]]-$E$1))</f>
        <v>ENTREGUE</v>
      </c>
      <c r="U918" s="3" t="s">
        <v>129</v>
      </c>
      <c r="V918" s="3"/>
    </row>
    <row r="919" spans="1:22" x14ac:dyDescent="0.25">
      <c r="A919" s="4">
        <v>45905</v>
      </c>
      <c r="B919" s="2" t="s">
        <v>2128</v>
      </c>
      <c r="C919" s="123" t="s">
        <v>551</v>
      </c>
      <c r="D919" s="2" t="s">
        <v>104</v>
      </c>
      <c r="E919" s="2" t="s">
        <v>2924</v>
      </c>
      <c r="F919" s="3">
        <v>10</v>
      </c>
      <c r="G919" s="3" t="s">
        <v>65</v>
      </c>
      <c r="H919" s="5" t="s">
        <v>2926</v>
      </c>
      <c r="I919" s="136" t="s">
        <v>230</v>
      </c>
      <c r="J919" s="2" t="s">
        <v>2924</v>
      </c>
      <c r="K919" s="6">
        <v>11.9</v>
      </c>
      <c r="L919" s="6">
        <f>LANÇAMENTO[[#This Row],[VALOR UNITARIO]]*LANÇAMENTO[[#This Row],[QTDADE]]</f>
        <v>119</v>
      </c>
      <c r="M919" s="4">
        <v>45905</v>
      </c>
      <c r="N919" s="33" t="str">
        <f>TEXT(LANÇAMENTO[[#This Row],[DATA PEDIDO]],"MMM")&amp;"-"&amp;TEXT(M919,"AAAA")</f>
        <v>set-2025</v>
      </c>
      <c r="O919" s="5" t="s">
        <v>2110</v>
      </c>
      <c r="P919" s="5" t="s">
        <v>30</v>
      </c>
      <c r="Q919" s="3" t="s">
        <v>1705</v>
      </c>
      <c r="R919" s="3">
        <v>0</v>
      </c>
      <c r="S919" s="4">
        <f>IF(LANÇAMENTO[[#This Row],[DATA PEDIDO]]="","",LANÇAMENTO[[#This Row],[DATA PEDIDO]]+LANÇAMENTO[[#This Row],[PRAZO]])</f>
        <v>45905</v>
      </c>
      <c r="T919" s="8" t="str">
        <f>IF(LANÇAMENTO[[#This Row],[OBRA COM MATERIAL]]="OK","ENTREGUE",IF(LANÇAMENTO[[#This Row],[PRAZO]]="","",LANÇAMENTO[[#This Row],[PREVISÃO ENTREGA OBRA]]-$E$1))</f>
        <v>ENTREGUE</v>
      </c>
      <c r="U919" s="3" t="s">
        <v>129</v>
      </c>
      <c r="V919" s="3"/>
    </row>
    <row r="920" spans="1:22" x14ac:dyDescent="0.25">
      <c r="A920" s="4">
        <v>45905</v>
      </c>
      <c r="B920" s="2" t="s">
        <v>2128</v>
      </c>
      <c r="C920" s="123" t="s">
        <v>551</v>
      </c>
      <c r="D920" s="2" t="s">
        <v>104</v>
      </c>
      <c r="E920" s="2" t="s">
        <v>2925</v>
      </c>
      <c r="F920" s="3">
        <v>2</v>
      </c>
      <c r="G920" s="3" t="s">
        <v>65</v>
      </c>
      <c r="H920" s="5" t="s">
        <v>2926</v>
      </c>
      <c r="I920" s="136" t="s">
        <v>230</v>
      </c>
      <c r="J920" s="2" t="s">
        <v>2925</v>
      </c>
      <c r="K920" s="6">
        <v>9.9</v>
      </c>
      <c r="L920" s="6">
        <f>LANÇAMENTO[[#This Row],[VALOR UNITARIO]]*LANÇAMENTO[[#This Row],[QTDADE]]</f>
        <v>19.8</v>
      </c>
      <c r="M920" s="4">
        <v>45905</v>
      </c>
      <c r="N920" s="33" t="str">
        <f>TEXT(LANÇAMENTO[[#This Row],[DATA PEDIDO]],"MMM")&amp;"-"&amp;TEXT(M920,"AAAA")</f>
        <v>set-2025</v>
      </c>
      <c r="O920" s="5" t="s">
        <v>2110</v>
      </c>
      <c r="P920" s="5" t="s">
        <v>30</v>
      </c>
      <c r="Q920" s="3" t="s">
        <v>1705</v>
      </c>
      <c r="R920" s="3">
        <v>0</v>
      </c>
      <c r="S920" s="4">
        <f>IF(LANÇAMENTO[[#This Row],[DATA PEDIDO]]="","",LANÇAMENTO[[#This Row],[DATA PEDIDO]]+LANÇAMENTO[[#This Row],[PRAZO]])</f>
        <v>45905</v>
      </c>
      <c r="T920" s="8" t="str">
        <f>IF(LANÇAMENTO[[#This Row],[OBRA COM MATERIAL]]="OK","ENTREGUE",IF(LANÇAMENTO[[#This Row],[PRAZO]]="","",LANÇAMENTO[[#This Row],[PREVISÃO ENTREGA OBRA]]-$E$1))</f>
        <v>ENTREGUE</v>
      </c>
      <c r="U920" s="3" t="s">
        <v>129</v>
      </c>
      <c r="V920" s="3"/>
    </row>
    <row r="921" spans="1:22" x14ac:dyDescent="0.25">
      <c r="A921" s="4">
        <v>45905</v>
      </c>
      <c r="B921" s="2" t="s">
        <v>2128</v>
      </c>
      <c r="C921" s="123" t="s">
        <v>551</v>
      </c>
      <c r="D921" s="2" t="s">
        <v>104</v>
      </c>
      <c r="E921" s="2" t="s">
        <v>1974</v>
      </c>
      <c r="F921" s="3">
        <v>90</v>
      </c>
      <c r="G921" s="3" t="s">
        <v>65</v>
      </c>
      <c r="H921" s="5" t="s">
        <v>2927</v>
      </c>
      <c r="I921" s="136" t="s">
        <v>372</v>
      </c>
      <c r="J921" s="2" t="s">
        <v>1974</v>
      </c>
      <c r="K921" s="6">
        <v>55</v>
      </c>
      <c r="L921" s="6">
        <f>LANÇAMENTO[[#This Row],[VALOR UNITARIO]]*LANÇAMENTO[[#This Row],[QTDADE]]</f>
        <v>4950</v>
      </c>
      <c r="M921" s="4">
        <v>45905</v>
      </c>
      <c r="N921" s="33" t="str">
        <f>TEXT(LANÇAMENTO[[#This Row],[DATA PEDIDO]],"MMM")&amp;"-"&amp;TEXT(M921,"AAAA")</f>
        <v>set-2025</v>
      </c>
      <c r="O921" s="5" t="s">
        <v>1836</v>
      </c>
      <c r="P921" s="5" t="s">
        <v>30</v>
      </c>
      <c r="Q921" s="3" t="s">
        <v>1705</v>
      </c>
      <c r="R921" s="3">
        <v>0</v>
      </c>
      <c r="S921" s="4">
        <f>IF(LANÇAMENTO[[#This Row],[DATA PEDIDO]]="","",LANÇAMENTO[[#This Row],[DATA PEDIDO]]+LANÇAMENTO[[#This Row],[PRAZO]])</f>
        <v>45905</v>
      </c>
      <c r="T921" s="8" t="str">
        <f>IF(LANÇAMENTO[[#This Row],[OBRA COM MATERIAL]]="OK","ENTREGUE",IF(LANÇAMENTO[[#This Row],[PRAZO]]="","",LANÇAMENTO[[#This Row],[PREVISÃO ENTREGA OBRA]]-$E$1))</f>
        <v>ENTREGUE</v>
      </c>
      <c r="U921" s="3" t="s">
        <v>129</v>
      </c>
      <c r="V921" s="3"/>
    </row>
    <row r="922" spans="1:22" x14ac:dyDescent="0.25">
      <c r="A922" s="4">
        <v>45905</v>
      </c>
      <c r="B922" s="2" t="s">
        <v>2128</v>
      </c>
      <c r="C922" s="123" t="s">
        <v>551</v>
      </c>
      <c r="D922" s="2" t="s">
        <v>104</v>
      </c>
      <c r="E922" s="2" t="s">
        <v>1975</v>
      </c>
      <c r="F922" s="3">
        <v>180</v>
      </c>
      <c r="G922" s="3" t="s">
        <v>65</v>
      </c>
      <c r="H922" s="5" t="s">
        <v>2927</v>
      </c>
      <c r="I922" s="136" t="s">
        <v>372</v>
      </c>
      <c r="J922" s="2" t="s">
        <v>1975</v>
      </c>
      <c r="K922" s="6">
        <v>8</v>
      </c>
      <c r="L922" s="6">
        <f>LANÇAMENTO[[#This Row],[VALOR UNITARIO]]*LANÇAMENTO[[#This Row],[QTDADE]]</f>
        <v>1440</v>
      </c>
      <c r="M922" s="4">
        <v>45905</v>
      </c>
      <c r="N922" s="33" t="str">
        <f>TEXT(LANÇAMENTO[[#This Row],[DATA PEDIDO]],"MMM")&amp;"-"&amp;TEXT(M922,"AAAA")</f>
        <v>set-2025</v>
      </c>
      <c r="O922" s="5" t="s">
        <v>1836</v>
      </c>
      <c r="P922" s="5" t="s">
        <v>30</v>
      </c>
      <c r="Q922" s="3" t="s">
        <v>1705</v>
      </c>
      <c r="R922" s="3">
        <v>0</v>
      </c>
      <c r="S922" s="4">
        <f>IF(LANÇAMENTO[[#This Row],[DATA PEDIDO]]="","",LANÇAMENTO[[#This Row],[DATA PEDIDO]]+LANÇAMENTO[[#This Row],[PRAZO]])</f>
        <v>45905</v>
      </c>
      <c r="T922" s="8" t="str">
        <f>IF(LANÇAMENTO[[#This Row],[OBRA COM MATERIAL]]="OK","ENTREGUE",IF(LANÇAMENTO[[#This Row],[PRAZO]]="","",LANÇAMENTO[[#This Row],[PREVISÃO ENTREGA OBRA]]-$E$1))</f>
        <v>ENTREGUE</v>
      </c>
      <c r="U922" s="3" t="s">
        <v>129</v>
      </c>
      <c r="V922" s="3"/>
    </row>
    <row r="923" spans="1:22" x14ac:dyDescent="0.25">
      <c r="A923" s="4">
        <v>45905</v>
      </c>
      <c r="B923" s="2" t="s">
        <v>1772</v>
      </c>
      <c r="C923" s="123" t="s">
        <v>1234</v>
      </c>
      <c r="D923" s="2" t="s">
        <v>104</v>
      </c>
      <c r="E923" s="2" t="s">
        <v>2928</v>
      </c>
      <c r="F923" s="3">
        <v>43</v>
      </c>
      <c r="G923" s="3" t="s">
        <v>109</v>
      </c>
      <c r="H923" s="5" t="s">
        <v>2929</v>
      </c>
      <c r="I923" s="136" t="s">
        <v>238</v>
      </c>
      <c r="J923" s="2" t="s">
        <v>2928</v>
      </c>
      <c r="K923" s="6">
        <v>188.66</v>
      </c>
      <c r="L923" s="6">
        <f>LANÇAMENTO[[#This Row],[VALOR UNITARIO]]*LANÇAMENTO[[#This Row],[QTDADE]]</f>
        <v>8112.38</v>
      </c>
      <c r="M923" s="4">
        <v>45905</v>
      </c>
      <c r="N923" s="33" t="str">
        <f>TEXT(LANÇAMENTO[[#This Row],[DATA PEDIDO]],"MMM")&amp;"-"&amp;TEXT(M923,"AAAA")</f>
        <v>set-2025</v>
      </c>
      <c r="O923" s="5" t="s">
        <v>1836</v>
      </c>
      <c r="P923" s="5" t="s">
        <v>30</v>
      </c>
      <c r="Q923" s="3" t="s">
        <v>12</v>
      </c>
      <c r="R923" s="3">
        <v>4</v>
      </c>
      <c r="S923" s="4">
        <f>IF(LANÇAMENTO[[#This Row],[DATA PEDIDO]]="","",LANÇAMENTO[[#This Row],[DATA PEDIDO]]+LANÇAMENTO[[#This Row],[PRAZO]])</f>
        <v>45909</v>
      </c>
      <c r="T923" s="8" t="str">
        <f>IF(LANÇAMENTO[[#This Row],[OBRA COM MATERIAL]]="OK","ENTREGUE",IF(LANÇAMENTO[[#This Row],[PRAZO]]="","",LANÇAMENTO[[#This Row],[PREVISÃO ENTREGA OBRA]]-$E$1))</f>
        <v>ENTREGUE</v>
      </c>
      <c r="U923" s="3" t="s">
        <v>129</v>
      </c>
      <c r="V923" s="3"/>
    </row>
    <row r="924" spans="1:22" x14ac:dyDescent="0.25">
      <c r="A924" s="4">
        <v>45905</v>
      </c>
      <c r="B924" s="2" t="s">
        <v>2128</v>
      </c>
      <c r="C924" s="123" t="s">
        <v>551</v>
      </c>
      <c r="D924" s="2" t="s">
        <v>21</v>
      </c>
      <c r="E924" s="2" t="s">
        <v>2239</v>
      </c>
      <c r="F924" s="3">
        <v>4</v>
      </c>
      <c r="G924" s="3" t="s">
        <v>65</v>
      </c>
      <c r="H924" s="5" t="s">
        <v>2934</v>
      </c>
      <c r="I924" s="136" t="s">
        <v>198</v>
      </c>
      <c r="J924" s="2" t="s">
        <v>2239</v>
      </c>
      <c r="K924" s="6">
        <v>175.62</v>
      </c>
      <c r="L924" s="6">
        <f>LANÇAMENTO[[#This Row],[VALOR UNITARIO]]*LANÇAMENTO[[#This Row],[QTDADE]]</f>
        <v>702.48</v>
      </c>
      <c r="M924" s="4">
        <v>45905</v>
      </c>
      <c r="N924" s="33" t="str">
        <f>TEXT(LANÇAMENTO[[#This Row],[DATA PEDIDO]],"MMM")&amp;"-"&amp;TEXT(M924,"AAAA")</f>
        <v>set-2025</v>
      </c>
      <c r="O924" s="5" t="s">
        <v>1836</v>
      </c>
      <c r="P924" s="5" t="s">
        <v>30</v>
      </c>
      <c r="Q924" s="3" t="s">
        <v>1705</v>
      </c>
      <c r="R924" s="3">
        <v>3</v>
      </c>
      <c r="S924" s="4">
        <f>IF(LANÇAMENTO[[#This Row],[DATA PEDIDO]]="","",LANÇAMENTO[[#This Row],[DATA PEDIDO]]+LANÇAMENTO[[#This Row],[PRAZO]])</f>
        <v>45908</v>
      </c>
      <c r="T924" s="8" t="str">
        <f>IF(LANÇAMENTO[[#This Row],[OBRA COM MATERIAL]]="OK","ENTREGUE",IF(LANÇAMENTO[[#This Row],[PRAZO]]="","",LANÇAMENTO[[#This Row],[PREVISÃO ENTREGA OBRA]]-$E$1))</f>
        <v>ENTREGUE</v>
      </c>
      <c r="U924" s="3" t="s">
        <v>129</v>
      </c>
      <c r="V924" s="3"/>
    </row>
    <row r="925" spans="1:22" x14ac:dyDescent="0.25">
      <c r="A925" s="4">
        <v>45905</v>
      </c>
      <c r="B925" s="2" t="s">
        <v>2128</v>
      </c>
      <c r="C925" s="123" t="s">
        <v>551</v>
      </c>
      <c r="D925" s="2" t="s">
        <v>21</v>
      </c>
      <c r="E925" s="2" t="s">
        <v>2240</v>
      </c>
      <c r="F925" s="3">
        <v>1</v>
      </c>
      <c r="G925" s="3" t="s">
        <v>65</v>
      </c>
      <c r="H925" s="5" t="s">
        <v>2934</v>
      </c>
      <c r="I925" s="136" t="s">
        <v>198</v>
      </c>
      <c r="J925" s="2" t="s">
        <v>2240</v>
      </c>
      <c r="K925" s="6">
        <v>1061.3900000000001</v>
      </c>
      <c r="L925" s="6">
        <f>LANÇAMENTO[[#This Row],[VALOR UNITARIO]]*LANÇAMENTO[[#This Row],[QTDADE]]</f>
        <v>1061.3900000000001</v>
      </c>
      <c r="M925" s="4">
        <v>45905</v>
      </c>
      <c r="N925" s="33" t="str">
        <f>TEXT(LANÇAMENTO[[#This Row],[DATA PEDIDO]],"MMM")&amp;"-"&amp;TEXT(M925,"AAAA")</f>
        <v>set-2025</v>
      </c>
      <c r="O925" s="5" t="s">
        <v>1836</v>
      </c>
      <c r="P925" s="5" t="s">
        <v>30</v>
      </c>
      <c r="Q925" s="3" t="s">
        <v>1705</v>
      </c>
      <c r="R925" s="3">
        <v>3</v>
      </c>
      <c r="S925" s="4">
        <f>IF(LANÇAMENTO[[#This Row],[DATA PEDIDO]]="","",LANÇAMENTO[[#This Row],[DATA PEDIDO]]+LANÇAMENTO[[#This Row],[PRAZO]])</f>
        <v>45908</v>
      </c>
      <c r="T925" s="8" t="str">
        <f>IF(LANÇAMENTO[[#This Row],[OBRA COM MATERIAL]]="OK","ENTREGUE",IF(LANÇAMENTO[[#This Row],[PRAZO]]="","",LANÇAMENTO[[#This Row],[PREVISÃO ENTREGA OBRA]]-$E$1))</f>
        <v>ENTREGUE</v>
      </c>
      <c r="U925" s="3" t="s">
        <v>129</v>
      </c>
      <c r="V925" s="3"/>
    </row>
    <row r="926" spans="1:22" x14ac:dyDescent="0.25">
      <c r="A926" s="4">
        <v>45905</v>
      </c>
      <c r="B926" s="2" t="s">
        <v>2128</v>
      </c>
      <c r="C926" s="123" t="s">
        <v>551</v>
      </c>
      <c r="D926" s="2" t="s">
        <v>21</v>
      </c>
      <c r="E926" s="2" t="s">
        <v>2008</v>
      </c>
      <c r="F926" s="3">
        <v>5</v>
      </c>
      <c r="G926" s="3" t="s">
        <v>65</v>
      </c>
      <c r="H926" s="5" t="s">
        <v>2934</v>
      </c>
      <c r="I926" s="136" t="s">
        <v>198</v>
      </c>
      <c r="J926" s="2" t="s">
        <v>2008</v>
      </c>
      <c r="K926" s="6">
        <v>10.9</v>
      </c>
      <c r="L926" s="6">
        <f>LANÇAMENTO[[#This Row],[VALOR UNITARIO]]*LANÇAMENTO[[#This Row],[QTDADE]]</f>
        <v>54.5</v>
      </c>
      <c r="M926" s="4">
        <v>45905</v>
      </c>
      <c r="N926" s="33" t="str">
        <f>TEXT(LANÇAMENTO[[#This Row],[DATA PEDIDO]],"MMM")&amp;"-"&amp;TEXT(M926,"AAAA")</f>
        <v>set-2025</v>
      </c>
      <c r="O926" s="5" t="s">
        <v>1836</v>
      </c>
      <c r="P926" s="5" t="s">
        <v>30</v>
      </c>
      <c r="Q926" s="3" t="s">
        <v>1705</v>
      </c>
      <c r="R926" s="3">
        <v>3</v>
      </c>
      <c r="S926" s="4">
        <f>IF(LANÇAMENTO[[#This Row],[DATA PEDIDO]]="","",LANÇAMENTO[[#This Row],[DATA PEDIDO]]+LANÇAMENTO[[#This Row],[PRAZO]])</f>
        <v>45908</v>
      </c>
      <c r="T926" s="8" t="str">
        <f>IF(LANÇAMENTO[[#This Row],[OBRA COM MATERIAL]]="OK","ENTREGUE",IF(LANÇAMENTO[[#This Row],[PRAZO]]="","",LANÇAMENTO[[#This Row],[PREVISÃO ENTREGA OBRA]]-$E$1))</f>
        <v>ENTREGUE</v>
      </c>
      <c r="U926" s="3" t="s">
        <v>129</v>
      </c>
      <c r="V926" s="3"/>
    </row>
    <row r="927" spans="1:22" x14ac:dyDescent="0.25">
      <c r="A927" s="4">
        <v>45905</v>
      </c>
      <c r="B927" s="2" t="s">
        <v>2128</v>
      </c>
      <c r="C927" s="123" t="s">
        <v>551</v>
      </c>
      <c r="D927" s="2" t="s">
        <v>21</v>
      </c>
      <c r="E927" s="2" t="s">
        <v>2003</v>
      </c>
      <c r="F927" s="3">
        <v>4</v>
      </c>
      <c r="G927" s="3" t="s">
        <v>65</v>
      </c>
      <c r="H927" s="5" t="s">
        <v>2934</v>
      </c>
      <c r="I927" s="136" t="s">
        <v>198</v>
      </c>
      <c r="J927" s="2" t="s">
        <v>2003</v>
      </c>
      <c r="K927" s="6">
        <v>34.33</v>
      </c>
      <c r="L927" s="6">
        <f>LANÇAMENTO[[#This Row],[VALOR UNITARIO]]*LANÇAMENTO[[#This Row],[QTDADE]]</f>
        <v>137.32</v>
      </c>
      <c r="M927" s="4">
        <v>45905</v>
      </c>
      <c r="N927" s="33" t="str">
        <f>TEXT(LANÇAMENTO[[#This Row],[DATA PEDIDO]],"MMM")&amp;"-"&amp;TEXT(M927,"AAAA")</f>
        <v>set-2025</v>
      </c>
      <c r="O927" s="5" t="s">
        <v>1836</v>
      </c>
      <c r="P927" s="5" t="s">
        <v>30</v>
      </c>
      <c r="Q927" s="3" t="s">
        <v>1705</v>
      </c>
      <c r="R927" s="3">
        <v>3</v>
      </c>
      <c r="S927" s="4">
        <f>IF(LANÇAMENTO[[#This Row],[DATA PEDIDO]]="","",LANÇAMENTO[[#This Row],[DATA PEDIDO]]+LANÇAMENTO[[#This Row],[PRAZO]])</f>
        <v>45908</v>
      </c>
      <c r="T927" s="8" t="str">
        <f>IF(LANÇAMENTO[[#This Row],[OBRA COM MATERIAL]]="OK","ENTREGUE",IF(LANÇAMENTO[[#This Row],[PRAZO]]="","",LANÇAMENTO[[#This Row],[PREVISÃO ENTREGA OBRA]]-$E$1))</f>
        <v>ENTREGUE</v>
      </c>
      <c r="U927" s="3" t="s">
        <v>129</v>
      </c>
      <c r="V927" s="3"/>
    </row>
    <row r="928" spans="1:22" x14ac:dyDescent="0.25">
      <c r="A928" s="4">
        <v>45905</v>
      </c>
      <c r="B928" s="2" t="s">
        <v>2128</v>
      </c>
      <c r="C928" s="123" t="s">
        <v>551</v>
      </c>
      <c r="D928" s="2" t="s">
        <v>21</v>
      </c>
      <c r="E928" s="2" t="s">
        <v>2242</v>
      </c>
      <c r="F928" s="3">
        <v>1</v>
      </c>
      <c r="G928" s="3" t="s">
        <v>65</v>
      </c>
      <c r="H928" s="5" t="s">
        <v>2934</v>
      </c>
      <c r="I928" s="136" t="s">
        <v>198</v>
      </c>
      <c r="J928" s="2" t="s">
        <v>2242</v>
      </c>
      <c r="K928" s="6">
        <v>205.26</v>
      </c>
      <c r="L928" s="6">
        <f>LANÇAMENTO[[#This Row],[VALOR UNITARIO]]*LANÇAMENTO[[#This Row],[QTDADE]]</f>
        <v>205.26</v>
      </c>
      <c r="M928" s="4">
        <v>45905</v>
      </c>
      <c r="N928" s="33" t="str">
        <f>TEXT(LANÇAMENTO[[#This Row],[DATA PEDIDO]],"MMM")&amp;"-"&amp;TEXT(M928,"AAAA")</f>
        <v>set-2025</v>
      </c>
      <c r="O928" s="5" t="s">
        <v>1836</v>
      </c>
      <c r="P928" s="5" t="s">
        <v>30</v>
      </c>
      <c r="Q928" s="3" t="s">
        <v>1705</v>
      </c>
      <c r="R928" s="3">
        <v>3</v>
      </c>
      <c r="S928" s="4">
        <f>IF(LANÇAMENTO[[#This Row],[DATA PEDIDO]]="","",LANÇAMENTO[[#This Row],[DATA PEDIDO]]+LANÇAMENTO[[#This Row],[PRAZO]])</f>
        <v>45908</v>
      </c>
      <c r="T928" s="8" t="str">
        <f>IF(LANÇAMENTO[[#This Row],[OBRA COM MATERIAL]]="OK","ENTREGUE",IF(LANÇAMENTO[[#This Row],[PRAZO]]="","",LANÇAMENTO[[#This Row],[PREVISÃO ENTREGA OBRA]]-$E$1))</f>
        <v>ENTREGUE</v>
      </c>
      <c r="U928" s="3" t="s">
        <v>129</v>
      </c>
      <c r="V928" s="3"/>
    </row>
    <row r="929" spans="1:22" x14ac:dyDescent="0.25">
      <c r="A929" s="4">
        <v>45905</v>
      </c>
      <c r="B929" s="2" t="s">
        <v>2128</v>
      </c>
      <c r="C929" s="123" t="s">
        <v>551</v>
      </c>
      <c r="D929" s="2" t="s">
        <v>21</v>
      </c>
      <c r="E929" s="2" t="s">
        <v>2243</v>
      </c>
      <c r="F929" s="3">
        <v>1</v>
      </c>
      <c r="G929" s="3" t="s">
        <v>65</v>
      </c>
      <c r="H929" s="5" t="s">
        <v>2934</v>
      </c>
      <c r="I929" s="136" t="s">
        <v>198</v>
      </c>
      <c r="J929" s="2" t="s">
        <v>2243</v>
      </c>
      <c r="K929" s="6">
        <v>261.75</v>
      </c>
      <c r="L929" s="6">
        <f>LANÇAMENTO[[#This Row],[VALOR UNITARIO]]*LANÇAMENTO[[#This Row],[QTDADE]]</f>
        <v>261.75</v>
      </c>
      <c r="M929" s="4">
        <v>45905</v>
      </c>
      <c r="N929" s="33" t="str">
        <f>TEXT(LANÇAMENTO[[#This Row],[DATA PEDIDO]],"MMM")&amp;"-"&amp;TEXT(M929,"AAAA")</f>
        <v>set-2025</v>
      </c>
      <c r="O929" s="5" t="s">
        <v>1836</v>
      </c>
      <c r="P929" s="5" t="s">
        <v>30</v>
      </c>
      <c r="Q929" s="3" t="s">
        <v>1705</v>
      </c>
      <c r="R929" s="3">
        <v>3</v>
      </c>
      <c r="S929" s="4">
        <f>IF(LANÇAMENTO[[#This Row],[DATA PEDIDO]]="","",LANÇAMENTO[[#This Row],[DATA PEDIDO]]+LANÇAMENTO[[#This Row],[PRAZO]])</f>
        <v>45908</v>
      </c>
      <c r="T929" s="8" t="str">
        <f>IF(LANÇAMENTO[[#This Row],[OBRA COM MATERIAL]]="OK","ENTREGUE",IF(LANÇAMENTO[[#This Row],[PRAZO]]="","",LANÇAMENTO[[#This Row],[PREVISÃO ENTREGA OBRA]]-$E$1))</f>
        <v>ENTREGUE</v>
      </c>
      <c r="U929" s="3" t="s">
        <v>129</v>
      </c>
      <c r="V929" s="3"/>
    </row>
    <row r="930" spans="1:22" x14ac:dyDescent="0.25">
      <c r="A930" s="4">
        <v>45905</v>
      </c>
      <c r="B930" s="2" t="s">
        <v>2128</v>
      </c>
      <c r="C930" s="123" t="s">
        <v>551</v>
      </c>
      <c r="D930" s="2" t="s">
        <v>21</v>
      </c>
      <c r="E930" s="2" t="s">
        <v>2930</v>
      </c>
      <c r="F930" s="3">
        <v>1</v>
      </c>
      <c r="G930" s="3" t="s">
        <v>65</v>
      </c>
      <c r="H930" s="5" t="s">
        <v>2934</v>
      </c>
      <c r="I930" s="136" t="s">
        <v>198</v>
      </c>
      <c r="J930" s="2" t="s">
        <v>2930</v>
      </c>
      <c r="K930" s="6">
        <v>74.97</v>
      </c>
      <c r="L930" s="6">
        <f>LANÇAMENTO[[#This Row],[VALOR UNITARIO]]*LANÇAMENTO[[#This Row],[QTDADE]]</f>
        <v>74.97</v>
      </c>
      <c r="M930" s="4">
        <v>45905</v>
      </c>
      <c r="N930" s="33" t="str">
        <f>TEXT(LANÇAMENTO[[#This Row],[DATA PEDIDO]],"MMM")&amp;"-"&amp;TEXT(M930,"AAAA")</f>
        <v>set-2025</v>
      </c>
      <c r="O930" s="5" t="s">
        <v>1836</v>
      </c>
      <c r="P930" s="5" t="s">
        <v>30</v>
      </c>
      <c r="Q930" s="3" t="s">
        <v>1705</v>
      </c>
      <c r="R930" s="3">
        <v>3</v>
      </c>
      <c r="S930" s="4">
        <f>IF(LANÇAMENTO[[#This Row],[DATA PEDIDO]]="","",LANÇAMENTO[[#This Row],[DATA PEDIDO]]+LANÇAMENTO[[#This Row],[PRAZO]])</f>
        <v>45908</v>
      </c>
      <c r="T930" s="8" t="str">
        <f>IF(LANÇAMENTO[[#This Row],[OBRA COM MATERIAL]]="OK","ENTREGUE",IF(LANÇAMENTO[[#This Row],[PRAZO]]="","",LANÇAMENTO[[#This Row],[PREVISÃO ENTREGA OBRA]]-$E$1))</f>
        <v>ENTREGUE</v>
      </c>
      <c r="U930" s="3" t="s">
        <v>129</v>
      </c>
      <c r="V930" s="3"/>
    </row>
    <row r="931" spans="1:22" x14ac:dyDescent="0.25">
      <c r="A931" s="4">
        <v>45905</v>
      </c>
      <c r="B931" s="2" t="s">
        <v>2128</v>
      </c>
      <c r="C931" s="123" t="s">
        <v>551</v>
      </c>
      <c r="D931" s="2" t="s">
        <v>21</v>
      </c>
      <c r="E931" s="2" t="s">
        <v>2931</v>
      </c>
      <c r="F931" s="3">
        <v>2</v>
      </c>
      <c r="G931" s="3" t="s">
        <v>65</v>
      </c>
      <c r="H931" s="5" t="s">
        <v>2934</v>
      </c>
      <c r="I931" s="136" t="s">
        <v>198</v>
      </c>
      <c r="J931" s="2" t="s">
        <v>2931</v>
      </c>
      <c r="K931" s="6">
        <v>128.22999999999999</v>
      </c>
      <c r="L931" s="6">
        <f>LANÇAMENTO[[#This Row],[VALOR UNITARIO]]*LANÇAMENTO[[#This Row],[QTDADE]]</f>
        <v>256.45999999999998</v>
      </c>
      <c r="M931" s="4">
        <v>45905</v>
      </c>
      <c r="N931" s="33" t="str">
        <f>TEXT(LANÇAMENTO[[#This Row],[DATA PEDIDO]],"MMM")&amp;"-"&amp;TEXT(M931,"AAAA")</f>
        <v>set-2025</v>
      </c>
      <c r="O931" s="5" t="s">
        <v>1836</v>
      </c>
      <c r="P931" s="5" t="s">
        <v>30</v>
      </c>
      <c r="Q931" s="3" t="s">
        <v>1705</v>
      </c>
      <c r="R931" s="3">
        <v>3</v>
      </c>
      <c r="S931" s="4">
        <f>IF(LANÇAMENTO[[#This Row],[DATA PEDIDO]]="","",LANÇAMENTO[[#This Row],[DATA PEDIDO]]+LANÇAMENTO[[#This Row],[PRAZO]])</f>
        <v>45908</v>
      </c>
      <c r="T931" s="8" t="str">
        <f>IF(LANÇAMENTO[[#This Row],[OBRA COM MATERIAL]]="OK","ENTREGUE",IF(LANÇAMENTO[[#This Row],[PRAZO]]="","",LANÇAMENTO[[#This Row],[PREVISÃO ENTREGA OBRA]]-$E$1))</f>
        <v>ENTREGUE</v>
      </c>
      <c r="U931" s="3" t="s">
        <v>129</v>
      </c>
      <c r="V931" s="3"/>
    </row>
    <row r="932" spans="1:22" x14ac:dyDescent="0.25">
      <c r="A932" s="4">
        <v>45905</v>
      </c>
      <c r="B932" s="2" t="s">
        <v>2128</v>
      </c>
      <c r="C932" s="123" t="s">
        <v>551</v>
      </c>
      <c r="D932" s="2" t="s">
        <v>21</v>
      </c>
      <c r="E932" s="2" t="s">
        <v>2932</v>
      </c>
      <c r="F932" s="3">
        <v>2</v>
      </c>
      <c r="G932" s="3" t="s">
        <v>65</v>
      </c>
      <c r="H932" s="5" t="s">
        <v>2934</v>
      </c>
      <c r="I932" s="136" t="s">
        <v>198</v>
      </c>
      <c r="J932" s="2" t="s">
        <v>2932</v>
      </c>
      <c r="K932" s="6">
        <v>164.98</v>
      </c>
      <c r="L932" s="6">
        <f>LANÇAMENTO[[#This Row],[VALOR UNITARIO]]*LANÇAMENTO[[#This Row],[QTDADE]]</f>
        <v>329.96</v>
      </c>
      <c r="M932" s="4">
        <v>45905</v>
      </c>
      <c r="N932" s="33" t="str">
        <f>TEXT(LANÇAMENTO[[#This Row],[DATA PEDIDO]],"MMM")&amp;"-"&amp;TEXT(M932,"AAAA")</f>
        <v>set-2025</v>
      </c>
      <c r="O932" s="5" t="s">
        <v>1836</v>
      </c>
      <c r="P932" s="5" t="s">
        <v>30</v>
      </c>
      <c r="Q932" s="3" t="s">
        <v>1705</v>
      </c>
      <c r="R932" s="3">
        <v>3</v>
      </c>
      <c r="S932" s="4">
        <f>IF(LANÇAMENTO[[#This Row],[DATA PEDIDO]]="","",LANÇAMENTO[[#This Row],[DATA PEDIDO]]+LANÇAMENTO[[#This Row],[PRAZO]])</f>
        <v>45908</v>
      </c>
      <c r="T932" s="8" t="str">
        <f>IF(LANÇAMENTO[[#This Row],[OBRA COM MATERIAL]]="OK","ENTREGUE",IF(LANÇAMENTO[[#This Row],[PRAZO]]="","",LANÇAMENTO[[#This Row],[PREVISÃO ENTREGA OBRA]]-$E$1))</f>
        <v>ENTREGUE</v>
      </c>
      <c r="U932" s="3" t="s">
        <v>129</v>
      </c>
      <c r="V932" s="3"/>
    </row>
    <row r="933" spans="1:22" x14ac:dyDescent="0.25">
      <c r="A933" s="4">
        <v>45905</v>
      </c>
      <c r="B933" s="2" t="s">
        <v>2128</v>
      </c>
      <c r="C933" s="123" t="s">
        <v>551</v>
      </c>
      <c r="D933" s="2" t="s">
        <v>21</v>
      </c>
      <c r="E933" s="2" t="s">
        <v>2250</v>
      </c>
      <c r="F933" s="3">
        <v>5</v>
      </c>
      <c r="G933" s="3" t="s">
        <v>65</v>
      </c>
      <c r="H933" s="5" t="s">
        <v>2934</v>
      </c>
      <c r="I933" s="136" t="s">
        <v>198</v>
      </c>
      <c r="J933" s="2" t="s">
        <v>2250</v>
      </c>
      <c r="K933" s="6">
        <v>22.83</v>
      </c>
      <c r="L933" s="6">
        <f>LANÇAMENTO[[#This Row],[VALOR UNITARIO]]*LANÇAMENTO[[#This Row],[QTDADE]]</f>
        <v>114.14999999999999</v>
      </c>
      <c r="M933" s="4">
        <v>45905</v>
      </c>
      <c r="N933" s="33" t="str">
        <f>TEXT(LANÇAMENTO[[#This Row],[DATA PEDIDO]],"MMM")&amp;"-"&amp;TEXT(M933,"AAAA")</f>
        <v>set-2025</v>
      </c>
      <c r="O933" s="5" t="s">
        <v>1836</v>
      </c>
      <c r="P933" s="5" t="s">
        <v>30</v>
      </c>
      <c r="Q933" s="3" t="s">
        <v>1705</v>
      </c>
      <c r="R933" s="3">
        <v>3</v>
      </c>
      <c r="S933" s="4">
        <f>IF(LANÇAMENTO[[#This Row],[DATA PEDIDO]]="","",LANÇAMENTO[[#This Row],[DATA PEDIDO]]+LANÇAMENTO[[#This Row],[PRAZO]])</f>
        <v>45908</v>
      </c>
      <c r="T933" s="8" t="str">
        <f>IF(LANÇAMENTO[[#This Row],[OBRA COM MATERIAL]]="OK","ENTREGUE",IF(LANÇAMENTO[[#This Row],[PRAZO]]="","",LANÇAMENTO[[#This Row],[PREVISÃO ENTREGA OBRA]]-$E$1))</f>
        <v>ENTREGUE</v>
      </c>
      <c r="U933" s="3" t="s">
        <v>129</v>
      </c>
      <c r="V933" s="3"/>
    </row>
    <row r="934" spans="1:22" x14ac:dyDescent="0.25">
      <c r="A934" s="4">
        <v>45905</v>
      </c>
      <c r="B934" s="2" t="s">
        <v>2128</v>
      </c>
      <c r="C934" s="123" t="s">
        <v>551</v>
      </c>
      <c r="D934" s="2" t="s">
        <v>21</v>
      </c>
      <c r="E934" s="2" t="s">
        <v>2933</v>
      </c>
      <c r="F934" s="3">
        <v>1</v>
      </c>
      <c r="G934" s="3" t="s">
        <v>65</v>
      </c>
      <c r="H934" s="5" t="s">
        <v>2934</v>
      </c>
      <c r="I934" s="136" t="s">
        <v>198</v>
      </c>
      <c r="J934" s="2" t="s">
        <v>2933</v>
      </c>
      <c r="K934" s="6">
        <v>66.010000000000005</v>
      </c>
      <c r="L934" s="6">
        <f>LANÇAMENTO[[#This Row],[VALOR UNITARIO]]*LANÇAMENTO[[#This Row],[QTDADE]]</f>
        <v>66.010000000000005</v>
      </c>
      <c r="M934" s="4">
        <v>45905</v>
      </c>
      <c r="N934" s="33" t="str">
        <f>TEXT(LANÇAMENTO[[#This Row],[DATA PEDIDO]],"MMM")&amp;"-"&amp;TEXT(M934,"AAAA")</f>
        <v>set-2025</v>
      </c>
      <c r="O934" s="5" t="s">
        <v>1836</v>
      </c>
      <c r="P934" s="5" t="s">
        <v>30</v>
      </c>
      <c r="Q934" s="3" t="s">
        <v>1705</v>
      </c>
      <c r="R934" s="3">
        <v>3</v>
      </c>
      <c r="S934" s="4">
        <f>IF(LANÇAMENTO[[#This Row],[DATA PEDIDO]]="","",LANÇAMENTO[[#This Row],[DATA PEDIDO]]+LANÇAMENTO[[#This Row],[PRAZO]])</f>
        <v>45908</v>
      </c>
      <c r="T934" s="8" t="str">
        <f>IF(LANÇAMENTO[[#This Row],[OBRA COM MATERIAL]]="OK","ENTREGUE",IF(LANÇAMENTO[[#This Row],[PRAZO]]="","",LANÇAMENTO[[#This Row],[PREVISÃO ENTREGA OBRA]]-$E$1))</f>
        <v>ENTREGUE</v>
      </c>
      <c r="U934" s="3" t="s">
        <v>129</v>
      </c>
      <c r="V934" s="3"/>
    </row>
    <row r="935" spans="1:22" x14ac:dyDescent="0.25">
      <c r="A935" s="4">
        <v>45905</v>
      </c>
      <c r="B935" s="2" t="s">
        <v>2128</v>
      </c>
      <c r="C935" s="123" t="s">
        <v>551</v>
      </c>
      <c r="D935" s="2" t="s">
        <v>21</v>
      </c>
      <c r="E935" s="2" t="s">
        <v>2009</v>
      </c>
      <c r="F935" s="3">
        <v>5</v>
      </c>
      <c r="G935" s="3" t="s">
        <v>65</v>
      </c>
      <c r="H935" s="5" t="s">
        <v>2934</v>
      </c>
      <c r="I935" s="136" t="s">
        <v>198</v>
      </c>
      <c r="J935" s="2" t="s">
        <v>2009</v>
      </c>
      <c r="K935" s="6">
        <v>8.17</v>
      </c>
      <c r="L935" s="6">
        <f>LANÇAMENTO[[#This Row],[VALOR UNITARIO]]*LANÇAMENTO[[#This Row],[QTDADE]]</f>
        <v>40.85</v>
      </c>
      <c r="M935" s="4">
        <v>45905</v>
      </c>
      <c r="N935" s="33" t="str">
        <f>TEXT(LANÇAMENTO[[#This Row],[DATA PEDIDO]],"MMM")&amp;"-"&amp;TEXT(M935,"AAAA")</f>
        <v>set-2025</v>
      </c>
      <c r="O935" s="5" t="s">
        <v>1836</v>
      </c>
      <c r="P935" s="5" t="s">
        <v>30</v>
      </c>
      <c r="Q935" s="3" t="s">
        <v>1705</v>
      </c>
      <c r="R935" s="3">
        <v>3</v>
      </c>
      <c r="S935" s="4">
        <f>IF(LANÇAMENTO[[#This Row],[DATA PEDIDO]]="","",LANÇAMENTO[[#This Row],[DATA PEDIDO]]+LANÇAMENTO[[#This Row],[PRAZO]])</f>
        <v>45908</v>
      </c>
      <c r="T935" s="8" t="str">
        <f>IF(LANÇAMENTO[[#This Row],[OBRA COM MATERIAL]]="OK","ENTREGUE",IF(LANÇAMENTO[[#This Row],[PRAZO]]="","",LANÇAMENTO[[#This Row],[PREVISÃO ENTREGA OBRA]]-$E$1))</f>
        <v>ENTREGUE</v>
      </c>
      <c r="U935" s="3" t="s">
        <v>129</v>
      </c>
      <c r="V935" s="3"/>
    </row>
    <row r="936" spans="1:22" x14ac:dyDescent="0.25">
      <c r="A936" s="4">
        <v>45905</v>
      </c>
      <c r="B936" s="2" t="s">
        <v>2128</v>
      </c>
      <c r="C936" s="123" t="s">
        <v>551</v>
      </c>
      <c r="D936" s="2" t="s">
        <v>21</v>
      </c>
      <c r="E936" s="2" t="s">
        <v>2935</v>
      </c>
      <c r="F936" s="3">
        <v>2</v>
      </c>
      <c r="G936" s="3" t="s">
        <v>65</v>
      </c>
      <c r="H936" s="5" t="s">
        <v>2946</v>
      </c>
      <c r="I936" s="136" t="s">
        <v>177</v>
      </c>
      <c r="J936" s="2" t="s">
        <v>2935</v>
      </c>
      <c r="K936" s="6">
        <v>42.9</v>
      </c>
      <c r="L936" s="6">
        <f>LANÇAMENTO[[#This Row],[VALOR UNITARIO]]*LANÇAMENTO[[#This Row],[QTDADE]]</f>
        <v>85.8</v>
      </c>
      <c r="M936" s="4">
        <v>45905</v>
      </c>
      <c r="N936" s="33" t="str">
        <f>TEXT(LANÇAMENTO[[#This Row],[DATA PEDIDO]],"MMM")&amp;"-"&amp;TEXT(M936,"AAAA")</f>
        <v>set-2025</v>
      </c>
      <c r="O936" s="5" t="s">
        <v>1869</v>
      </c>
      <c r="P936" s="5" t="s">
        <v>30</v>
      </c>
      <c r="Q936" s="3" t="s">
        <v>1705</v>
      </c>
      <c r="R936" s="3">
        <v>3</v>
      </c>
      <c r="S936" s="4">
        <f>IF(LANÇAMENTO[[#This Row],[DATA PEDIDO]]="","",LANÇAMENTO[[#This Row],[DATA PEDIDO]]+LANÇAMENTO[[#This Row],[PRAZO]])</f>
        <v>45908</v>
      </c>
      <c r="T936" s="8" t="str">
        <f>IF(LANÇAMENTO[[#This Row],[OBRA COM MATERIAL]]="OK","ENTREGUE",IF(LANÇAMENTO[[#This Row],[PRAZO]]="","",LANÇAMENTO[[#This Row],[PREVISÃO ENTREGA OBRA]]-$E$1))</f>
        <v>ENTREGUE</v>
      </c>
      <c r="U936" s="3" t="s">
        <v>129</v>
      </c>
      <c r="V936" s="3"/>
    </row>
    <row r="937" spans="1:22" x14ac:dyDescent="0.25">
      <c r="A937" s="4">
        <v>45905</v>
      </c>
      <c r="B937" s="2" t="s">
        <v>2128</v>
      </c>
      <c r="C937" s="123" t="s">
        <v>551</v>
      </c>
      <c r="D937" s="2" t="s">
        <v>21</v>
      </c>
      <c r="E937" s="2" t="s">
        <v>2936</v>
      </c>
      <c r="F937" s="3">
        <v>2</v>
      </c>
      <c r="G937" s="3" t="s">
        <v>65</v>
      </c>
      <c r="H937" s="5" t="s">
        <v>2946</v>
      </c>
      <c r="I937" s="136" t="s">
        <v>177</v>
      </c>
      <c r="J937" s="2" t="s">
        <v>2936</v>
      </c>
      <c r="K937" s="6">
        <v>183.9</v>
      </c>
      <c r="L937" s="6">
        <f>LANÇAMENTO[[#This Row],[VALOR UNITARIO]]*LANÇAMENTO[[#This Row],[QTDADE]]</f>
        <v>367.8</v>
      </c>
      <c r="M937" s="4">
        <v>45905</v>
      </c>
      <c r="N937" s="33" t="str">
        <f>TEXT(LANÇAMENTO[[#This Row],[DATA PEDIDO]],"MMM")&amp;"-"&amp;TEXT(M937,"AAAA")</f>
        <v>set-2025</v>
      </c>
      <c r="O937" s="5" t="s">
        <v>1869</v>
      </c>
      <c r="P937" s="5" t="s">
        <v>30</v>
      </c>
      <c r="Q937" s="3" t="s">
        <v>1705</v>
      </c>
      <c r="R937" s="3">
        <v>3</v>
      </c>
      <c r="S937" s="4">
        <f>IF(LANÇAMENTO[[#This Row],[DATA PEDIDO]]="","",LANÇAMENTO[[#This Row],[DATA PEDIDO]]+LANÇAMENTO[[#This Row],[PRAZO]])</f>
        <v>45908</v>
      </c>
      <c r="T937" s="8" t="str">
        <f>IF(LANÇAMENTO[[#This Row],[OBRA COM MATERIAL]]="OK","ENTREGUE",IF(LANÇAMENTO[[#This Row],[PRAZO]]="","",LANÇAMENTO[[#This Row],[PREVISÃO ENTREGA OBRA]]-$E$1))</f>
        <v>ENTREGUE</v>
      </c>
      <c r="U937" s="3" t="s">
        <v>129</v>
      </c>
      <c r="V937" s="3"/>
    </row>
    <row r="938" spans="1:22" x14ac:dyDescent="0.25">
      <c r="A938" s="4">
        <v>45905</v>
      </c>
      <c r="B938" s="2" t="s">
        <v>2128</v>
      </c>
      <c r="C938" s="123" t="s">
        <v>551</v>
      </c>
      <c r="D938" s="2" t="s">
        <v>21</v>
      </c>
      <c r="E938" s="2" t="s">
        <v>2937</v>
      </c>
      <c r="F938" s="3">
        <v>2</v>
      </c>
      <c r="G938" s="3" t="s">
        <v>65</v>
      </c>
      <c r="H938" s="5" t="s">
        <v>2946</v>
      </c>
      <c r="I938" s="136" t="s">
        <v>177</v>
      </c>
      <c r="J938" s="2" t="s">
        <v>2937</v>
      </c>
      <c r="K938" s="6">
        <v>20.5</v>
      </c>
      <c r="L938" s="6">
        <f>LANÇAMENTO[[#This Row],[VALOR UNITARIO]]*LANÇAMENTO[[#This Row],[QTDADE]]</f>
        <v>41</v>
      </c>
      <c r="M938" s="4">
        <v>45905</v>
      </c>
      <c r="N938" s="33" t="str">
        <f>TEXT(LANÇAMENTO[[#This Row],[DATA PEDIDO]],"MMM")&amp;"-"&amp;TEXT(M938,"AAAA")</f>
        <v>set-2025</v>
      </c>
      <c r="O938" s="5" t="s">
        <v>1869</v>
      </c>
      <c r="P938" s="5" t="s">
        <v>30</v>
      </c>
      <c r="Q938" s="3" t="s">
        <v>1705</v>
      </c>
      <c r="R938" s="3">
        <v>3</v>
      </c>
      <c r="S938" s="4">
        <f>IF(LANÇAMENTO[[#This Row],[DATA PEDIDO]]="","",LANÇAMENTO[[#This Row],[DATA PEDIDO]]+LANÇAMENTO[[#This Row],[PRAZO]])</f>
        <v>45908</v>
      </c>
      <c r="T938" s="8" t="str">
        <f>IF(LANÇAMENTO[[#This Row],[OBRA COM MATERIAL]]="OK","ENTREGUE",IF(LANÇAMENTO[[#This Row],[PRAZO]]="","",LANÇAMENTO[[#This Row],[PREVISÃO ENTREGA OBRA]]-$E$1))</f>
        <v>ENTREGUE</v>
      </c>
      <c r="U938" s="3" t="s">
        <v>129</v>
      </c>
      <c r="V938" s="3"/>
    </row>
    <row r="939" spans="1:22" x14ac:dyDescent="0.25">
      <c r="A939" s="4">
        <v>45905</v>
      </c>
      <c r="B939" s="2" t="s">
        <v>2128</v>
      </c>
      <c r="C939" s="123" t="s">
        <v>551</v>
      </c>
      <c r="D939" s="2" t="s">
        <v>21</v>
      </c>
      <c r="E939" s="2" t="s">
        <v>2034</v>
      </c>
      <c r="F939" s="3">
        <v>3</v>
      </c>
      <c r="G939" s="3" t="s">
        <v>65</v>
      </c>
      <c r="H939" s="5" t="s">
        <v>2946</v>
      </c>
      <c r="I939" s="136" t="s">
        <v>177</v>
      </c>
      <c r="J939" s="2" t="s">
        <v>2034</v>
      </c>
      <c r="K939" s="6">
        <v>190.5</v>
      </c>
      <c r="L939" s="6">
        <f>LANÇAMENTO[[#This Row],[VALOR UNITARIO]]*LANÇAMENTO[[#This Row],[QTDADE]]</f>
        <v>571.5</v>
      </c>
      <c r="M939" s="4">
        <v>45905</v>
      </c>
      <c r="N939" s="33" t="str">
        <f>TEXT(LANÇAMENTO[[#This Row],[DATA PEDIDO]],"MMM")&amp;"-"&amp;TEXT(M939,"AAAA")</f>
        <v>set-2025</v>
      </c>
      <c r="O939" s="5" t="s">
        <v>1869</v>
      </c>
      <c r="P939" s="5" t="s">
        <v>30</v>
      </c>
      <c r="Q939" s="3" t="s">
        <v>1705</v>
      </c>
      <c r="R939" s="3">
        <v>3</v>
      </c>
      <c r="S939" s="4">
        <f>IF(LANÇAMENTO[[#This Row],[DATA PEDIDO]]="","",LANÇAMENTO[[#This Row],[DATA PEDIDO]]+LANÇAMENTO[[#This Row],[PRAZO]])</f>
        <v>45908</v>
      </c>
      <c r="T939" s="8" t="str">
        <f>IF(LANÇAMENTO[[#This Row],[OBRA COM MATERIAL]]="OK","ENTREGUE",IF(LANÇAMENTO[[#This Row],[PRAZO]]="","",LANÇAMENTO[[#This Row],[PREVISÃO ENTREGA OBRA]]-$E$1))</f>
        <v>ENTREGUE</v>
      </c>
      <c r="U939" s="3" t="s">
        <v>129</v>
      </c>
      <c r="V939" s="3"/>
    </row>
    <row r="940" spans="1:22" x14ac:dyDescent="0.25">
      <c r="A940" s="4">
        <v>45905</v>
      </c>
      <c r="B940" s="2" t="s">
        <v>2128</v>
      </c>
      <c r="C940" s="123" t="s">
        <v>551</v>
      </c>
      <c r="D940" s="2" t="s">
        <v>21</v>
      </c>
      <c r="E940" s="2" t="s">
        <v>2938</v>
      </c>
      <c r="F940" s="3">
        <v>3</v>
      </c>
      <c r="G940" s="3" t="s">
        <v>65</v>
      </c>
      <c r="H940" s="5" t="s">
        <v>2946</v>
      </c>
      <c r="I940" s="136" t="s">
        <v>177</v>
      </c>
      <c r="J940" s="2" t="s">
        <v>2938</v>
      </c>
      <c r="K940" s="6">
        <v>190.5</v>
      </c>
      <c r="L940" s="6">
        <f>LANÇAMENTO[[#This Row],[VALOR UNITARIO]]*LANÇAMENTO[[#This Row],[QTDADE]]</f>
        <v>571.5</v>
      </c>
      <c r="M940" s="4">
        <v>45905</v>
      </c>
      <c r="N940" s="33" t="str">
        <f>TEXT(LANÇAMENTO[[#This Row],[DATA PEDIDO]],"MMM")&amp;"-"&amp;TEXT(M940,"AAAA")</f>
        <v>set-2025</v>
      </c>
      <c r="O940" s="5" t="s">
        <v>1869</v>
      </c>
      <c r="P940" s="5" t="s">
        <v>30</v>
      </c>
      <c r="Q940" s="3" t="s">
        <v>1705</v>
      </c>
      <c r="R940" s="3">
        <v>3</v>
      </c>
      <c r="S940" s="4">
        <f>IF(LANÇAMENTO[[#This Row],[DATA PEDIDO]]="","",LANÇAMENTO[[#This Row],[DATA PEDIDO]]+LANÇAMENTO[[#This Row],[PRAZO]])</f>
        <v>45908</v>
      </c>
      <c r="T940" s="8" t="str">
        <f>IF(LANÇAMENTO[[#This Row],[OBRA COM MATERIAL]]="OK","ENTREGUE",IF(LANÇAMENTO[[#This Row],[PRAZO]]="","",LANÇAMENTO[[#This Row],[PREVISÃO ENTREGA OBRA]]-$E$1))</f>
        <v>ENTREGUE</v>
      </c>
      <c r="U940" s="3" t="s">
        <v>129</v>
      </c>
      <c r="V940" s="3"/>
    </row>
    <row r="941" spans="1:22" x14ac:dyDescent="0.25">
      <c r="A941" s="4">
        <v>45905</v>
      </c>
      <c r="B941" s="2" t="s">
        <v>2128</v>
      </c>
      <c r="C941" s="123" t="s">
        <v>551</v>
      </c>
      <c r="D941" s="2" t="s">
        <v>21</v>
      </c>
      <c r="E941" s="2" t="s">
        <v>2035</v>
      </c>
      <c r="F941" s="3">
        <v>3</v>
      </c>
      <c r="G941" s="3" t="s">
        <v>65</v>
      </c>
      <c r="H941" s="5" t="s">
        <v>2946</v>
      </c>
      <c r="I941" s="136" t="s">
        <v>177</v>
      </c>
      <c r="J941" s="2" t="s">
        <v>2035</v>
      </c>
      <c r="K941" s="6">
        <v>190.5</v>
      </c>
      <c r="L941" s="6">
        <f>LANÇAMENTO[[#This Row],[VALOR UNITARIO]]*LANÇAMENTO[[#This Row],[QTDADE]]</f>
        <v>571.5</v>
      </c>
      <c r="M941" s="4">
        <v>45905</v>
      </c>
      <c r="N941" s="33" t="str">
        <f>TEXT(LANÇAMENTO[[#This Row],[DATA PEDIDO]],"MMM")&amp;"-"&amp;TEXT(M941,"AAAA")</f>
        <v>set-2025</v>
      </c>
      <c r="O941" s="5" t="s">
        <v>1869</v>
      </c>
      <c r="P941" s="5" t="s">
        <v>30</v>
      </c>
      <c r="Q941" s="3" t="s">
        <v>1705</v>
      </c>
      <c r="R941" s="3">
        <v>3</v>
      </c>
      <c r="S941" s="4">
        <f>IF(LANÇAMENTO[[#This Row],[DATA PEDIDO]]="","",LANÇAMENTO[[#This Row],[DATA PEDIDO]]+LANÇAMENTO[[#This Row],[PRAZO]])</f>
        <v>45908</v>
      </c>
      <c r="T941" s="8" t="str">
        <f>IF(LANÇAMENTO[[#This Row],[OBRA COM MATERIAL]]="OK","ENTREGUE",IF(LANÇAMENTO[[#This Row],[PRAZO]]="","",LANÇAMENTO[[#This Row],[PREVISÃO ENTREGA OBRA]]-$E$1))</f>
        <v>ENTREGUE</v>
      </c>
      <c r="U941" s="3" t="s">
        <v>129</v>
      </c>
      <c r="V941" s="3"/>
    </row>
    <row r="942" spans="1:22" x14ac:dyDescent="0.25">
      <c r="A942" s="4">
        <v>45905</v>
      </c>
      <c r="B942" s="2" t="s">
        <v>2128</v>
      </c>
      <c r="C942" s="123" t="s">
        <v>551</v>
      </c>
      <c r="D942" s="2" t="s">
        <v>21</v>
      </c>
      <c r="E942" s="2" t="s">
        <v>2763</v>
      </c>
      <c r="F942" s="3">
        <v>3</v>
      </c>
      <c r="G942" s="3" t="s">
        <v>65</v>
      </c>
      <c r="H942" s="5" t="s">
        <v>2946</v>
      </c>
      <c r="I942" s="136" t="s">
        <v>177</v>
      </c>
      <c r="J942" s="2" t="s">
        <v>2763</v>
      </c>
      <c r="K942" s="6">
        <v>190.5</v>
      </c>
      <c r="L942" s="6">
        <f>LANÇAMENTO[[#This Row],[VALOR UNITARIO]]*LANÇAMENTO[[#This Row],[QTDADE]]</f>
        <v>571.5</v>
      </c>
      <c r="M942" s="4">
        <v>45905</v>
      </c>
      <c r="N942" s="33" t="str">
        <f>TEXT(LANÇAMENTO[[#This Row],[DATA PEDIDO]],"MMM")&amp;"-"&amp;TEXT(M942,"AAAA")</f>
        <v>set-2025</v>
      </c>
      <c r="O942" s="5" t="s">
        <v>1869</v>
      </c>
      <c r="P942" s="5" t="s">
        <v>30</v>
      </c>
      <c r="Q942" s="3" t="s">
        <v>1705</v>
      </c>
      <c r="R942" s="3">
        <v>3</v>
      </c>
      <c r="S942" s="4">
        <f>IF(LANÇAMENTO[[#This Row],[DATA PEDIDO]]="","",LANÇAMENTO[[#This Row],[DATA PEDIDO]]+LANÇAMENTO[[#This Row],[PRAZO]])</f>
        <v>45908</v>
      </c>
      <c r="T942" s="8" t="str">
        <f>IF(LANÇAMENTO[[#This Row],[OBRA COM MATERIAL]]="OK","ENTREGUE",IF(LANÇAMENTO[[#This Row],[PRAZO]]="","",LANÇAMENTO[[#This Row],[PREVISÃO ENTREGA OBRA]]-$E$1))</f>
        <v>ENTREGUE</v>
      </c>
      <c r="U942" s="3" t="s">
        <v>129</v>
      </c>
      <c r="V942" s="3"/>
    </row>
    <row r="943" spans="1:22" x14ac:dyDescent="0.25">
      <c r="A943" s="4">
        <v>45905</v>
      </c>
      <c r="B943" s="2" t="s">
        <v>2128</v>
      </c>
      <c r="C943" s="123" t="s">
        <v>551</v>
      </c>
      <c r="D943" s="2" t="s">
        <v>21</v>
      </c>
      <c r="E943" s="2" t="s">
        <v>2939</v>
      </c>
      <c r="F943" s="3">
        <v>3</v>
      </c>
      <c r="G943" s="3" t="s">
        <v>65</v>
      </c>
      <c r="H943" s="5" t="s">
        <v>2946</v>
      </c>
      <c r="I943" s="136" t="s">
        <v>177</v>
      </c>
      <c r="J943" s="2" t="s">
        <v>2939</v>
      </c>
      <c r="K943" s="6">
        <v>190.5</v>
      </c>
      <c r="L943" s="6">
        <f>LANÇAMENTO[[#This Row],[VALOR UNITARIO]]*LANÇAMENTO[[#This Row],[QTDADE]]</f>
        <v>571.5</v>
      </c>
      <c r="M943" s="4">
        <v>45905</v>
      </c>
      <c r="N943" s="33" t="str">
        <f>TEXT(LANÇAMENTO[[#This Row],[DATA PEDIDO]],"MMM")&amp;"-"&amp;TEXT(M943,"AAAA")</f>
        <v>set-2025</v>
      </c>
      <c r="O943" s="5" t="s">
        <v>1869</v>
      </c>
      <c r="P943" s="5" t="s">
        <v>30</v>
      </c>
      <c r="Q943" s="3" t="s">
        <v>1705</v>
      </c>
      <c r="R943" s="3">
        <v>3</v>
      </c>
      <c r="S943" s="4">
        <f>IF(LANÇAMENTO[[#This Row],[DATA PEDIDO]]="","",LANÇAMENTO[[#This Row],[DATA PEDIDO]]+LANÇAMENTO[[#This Row],[PRAZO]])</f>
        <v>45908</v>
      </c>
      <c r="T943" s="8" t="str">
        <f>IF(LANÇAMENTO[[#This Row],[OBRA COM MATERIAL]]="OK","ENTREGUE",IF(LANÇAMENTO[[#This Row],[PRAZO]]="","",LANÇAMENTO[[#This Row],[PREVISÃO ENTREGA OBRA]]-$E$1))</f>
        <v>ENTREGUE</v>
      </c>
      <c r="U943" s="3" t="s">
        <v>129</v>
      </c>
      <c r="V943" s="3"/>
    </row>
    <row r="944" spans="1:22" x14ac:dyDescent="0.25">
      <c r="A944" s="4">
        <v>45905</v>
      </c>
      <c r="B944" s="2" t="s">
        <v>2128</v>
      </c>
      <c r="C944" s="123" t="s">
        <v>551</v>
      </c>
      <c r="D944" s="2" t="s">
        <v>21</v>
      </c>
      <c r="E944" s="2" t="s">
        <v>2940</v>
      </c>
      <c r="F944" s="3">
        <v>40</v>
      </c>
      <c r="G944" s="3" t="s">
        <v>65</v>
      </c>
      <c r="H944" s="5" t="s">
        <v>2946</v>
      </c>
      <c r="I944" s="136" t="s">
        <v>177</v>
      </c>
      <c r="J944" s="2" t="s">
        <v>2940</v>
      </c>
      <c r="K944" s="6">
        <v>8.5</v>
      </c>
      <c r="L944" s="6">
        <f>LANÇAMENTO[[#This Row],[VALOR UNITARIO]]*LANÇAMENTO[[#This Row],[QTDADE]]</f>
        <v>340</v>
      </c>
      <c r="M944" s="4">
        <v>45905</v>
      </c>
      <c r="N944" s="33" t="str">
        <f>TEXT(LANÇAMENTO[[#This Row],[DATA PEDIDO]],"MMM")&amp;"-"&amp;TEXT(M944,"AAAA")</f>
        <v>set-2025</v>
      </c>
      <c r="O944" s="5" t="s">
        <v>1869</v>
      </c>
      <c r="P944" s="5" t="s">
        <v>30</v>
      </c>
      <c r="Q944" s="3" t="s">
        <v>1705</v>
      </c>
      <c r="R944" s="3">
        <v>3</v>
      </c>
      <c r="S944" s="4">
        <f>IF(LANÇAMENTO[[#This Row],[DATA PEDIDO]]="","",LANÇAMENTO[[#This Row],[DATA PEDIDO]]+LANÇAMENTO[[#This Row],[PRAZO]])</f>
        <v>45908</v>
      </c>
      <c r="T944" s="8" t="str">
        <f>IF(LANÇAMENTO[[#This Row],[OBRA COM MATERIAL]]="OK","ENTREGUE",IF(LANÇAMENTO[[#This Row],[PRAZO]]="","",LANÇAMENTO[[#This Row],[PREVISÃO ENTREGA OBRA]]-$E$1))</f>
        <v>ENTREGUE</v>
      </c>
      <c r="U944" s="3" t="s">
        <v>129</v>
      </c>
      <c r="V944" s="3"/>
    </row>
    <row r="945" spans="1:22" x14ac:dyDescent="0.25">
      <c r="A945" s="4">
        <v>45905</v>
      </c>
      <c r="B945" s="2" t="s">
        <v>2128</v>
      </c>
      <c r="C945" s="123" t="s">
        <v>551</v>
      </c>
      <c r="D945" s="2" t="s">
        <v>21</v>
      </c>
      <c r="E945" s="2" t="s">
        <v>2941</v>
      </c>
      <c r="F945" s="3">
        <v>1</v>
      </c>
      <c r="G945" s="3" t="s">
        <v>65</v>
      </c>
      <c r="H945" s="5" t="s">
        <v>2946</v>
      </c>
      <c r="I945" s="136" t="s">
        <v>177</v>
      </c>
      <c r="J945" s="2" t="s">
        <v>2941</v>
      </c>
      <c r="K945" s="6">
        <v>236.1</v>
      </c>
      <c r="L945" s="6">
        <f>LANÇAMENTO[[#This Row],[VALOR UNITARIO]]*LANÇAMENTO[[#This Row],[QTDADE]]</f>
        <v>236.1</v>
      </c>
      <c r="M945" s="4">
        <v>45905</v>
      </c>
      <c r="N945" s="33" t="str">
        <f>TEXT(LANÇAMENTO[[#This Row],[DATA PEDIDO]],"MMM")&amp;"-"&amp;TEXT(M945,"AAAA")</f>
        <v>set-2025</v>
      </c>
      <c r="O945" s="5" t="s">
        <v>1869</v>
      </c>
      <c r="P945" s="5" t="s">
        <v>30</v>
      </c>
      <c r="Q945" s="3" t="s">
        <v>1705</v>
      </c>
      <c r="R945" s="3">
        <v>3</v>
      </c>
      <c r="S945" s="4">
        <f>IF(LANÇAMENTO[[#This Row],[DATA PEDIDO]]="","",LANÇAMENTO[[#This Row],[DATA PEDIDO]]+LANÇAMENTO[[#This Row],[PRAZO]])</f>
        <v>45908</v>
      </c>
      <c r="T945" s="8" t="str">
        <f>IF(LANÇAMENTO[[#This Row],[OBRA COM MATERIAL]]="OK","ENTREGUE",IF(LANÇAMENTO[[#This Row],[PRAZO]]="","",LANÇAMENTO[[#This Row],[PREVISÃO ENTREGA OBRA]]-$E$1))</f>
        <v>ENTREGUE</v>
      </c>
      <c r="U945" s="3" t="s">
        <v>129</v>
      </c>
      <c r="V945" s="3"/>
    </row>
    <row r="946" spans="1:22" x14ac:dyDescent="0.25">
      <c r="A946" s="4">
        <v>45905</v>
      </c>
      <c r="B946" s="2" t="s">
        <v>2128</v>
      </c>
      <c r="C946" s="123" t="s">
        <v>551</v>
      </c>
      <c r="D946" s="2" t="s">
        <v>21</v>
      </c>
      <c r="E946" s="2" t="s">
        <v>2041</v>
      </c>
      <c r="F946" s="3">
        <v>50</v>
      </c>
      <c r="G946" s="3" t="s">
        <v>65</v>
      </c>
      <c r="H946" s="5" t="s">
        <v>2946</v>
      </c>
      <c r="I946" s="136" t="s">
        <v>177</v>
      </c>
      <c r="J946" s="2" t="s">
        <v>2041</v>
      </c>
      <c r="K946" s="6">
        <v>2.4500000000000002</v>
      </c>
      <c r="L946" s="6">
        <f>LANÇAMENTO[[#This Row],[VALOR UNITARIO]]*LANÇAMENTO[[#This Row],[QTDADE]]</f>
        <v>122.50000000000001</v>
      </c>
      <c r="M946" s="4">
        <v>45905</v>
      </c>
      <c r="N946" s="33" t="str">
        <f>TEXT(LANÇAMENTO[[#This Row],[DATA PEDIDO]],"MMM")&amp;"-"&amp;TEXT(M946,"AAAA")</f>
        <v>set-2025</v>
      </c>
      <c r="O946" s="5" t="s">
        <v>1869</v>
      </c>
      <c r="P946" s="5" t="s">
        <v>30</v>
      </c>
      <c r="Q946" s="3" t="s">
        <v>1705</v>
      </c>
      <c r="R946" s="3">
        <v>3</v>
      </c>
      <c r="S946" s="4">
        <f>IF(LANÇAMENTO[[#This Row],[DATA PEDIDO]]="","",LANÇAMENTO[[#This Row],[DATA PEDIDO]]+LANÇAMENTO[[#This Row],[PRAZO]])</f>
        <v>45908</v>
      </c>
      <c r="T946" s="8" t="str">
        <f>IF(LANÇAMENTO[[#This Row],[OBRA COM MATERIAL]]="OK","ENTREGUE",IF(LANÇAMENTO[[#This Row],[PRAZO]]="","",LANÇAMENTO[[#This Row],[PREVISÃO ENTREGA OBRA]]-$E$1))</f>
        <v>ENTREGUE</v>
      </c>
      <c r="U946" s="3" t="s">
        <v>129</v>
      </c>
      <c r="V946" s="3"/>
    </row>
    <row r="947" spans="1:22" x14ac:dyDescent="0.25">
      <c r="A947" s="4">
        <v>45905</v>
      </c>
      <c r="B947" s="2" t="s">
        <v>2128</v>
      </c>
      <c r="C947" s="123" t="s">
        <v>551</v>
      </c>
      <c r="D947" s="2" t="s">
        <v>21</v>
      </c>
      <c r="E947" s="2" t="s">
        <v>2042</v>
      </c>
      <c r="F947" s="3">
        <v>150</v>
      </c>
      <c r="G947" s="3" t="s">
        <v>65</v>
      </c>
      <c r="H947" s="5" t="s">
        <v>2946</v>
      </c>
      <c r="I947" s="136" t="s">
        <v>177</v>
      </c>
      <c r="J947" s="2" t="s">
        <v>2042</v>
      </c>
      <c r="K947" s="6">
        <v>6.15</v>
      </c>
      <c r="L947" s="6">
        <f>LANÇAMENTO[[#This Row],[VALOR UNITARIO]]*LANÇAMENTO[[#This Row],[QTDADE]]</f>
        <v>922.5</v>
      </c>
      <c r="M947" s="4">
        <v>45905</v>
      </c>
      <c r="N947" s="33" t="str">
        <f>TEXT(LANÇAMENTO[[#This Row],[DATA PEDIDO]],"MMM")&amp;"-"&amp;TEXT(M947,"AAAA")</f>
        <v>set-2025</v>
      </c>
      <c r="O947" s="5" t="s">
        <v>1869</v>
      </c>
      <c r="P947" s="5" t="s">
        <v>30</v>
      </c>
      <c r="Q947" s="3" t="s">
        <v>1705</v>
      </c>
      <c r="R947" s="3">
        <v>3</v>
      </c>
      <c r="S947" s="4">
        <f>IF(LANÇAMENTO[[#This Row],[DATA PEDIDO]]="","",LANÇAMENTO[[#This Row],[DATA PEDIDO]]+LANÇAMENTO[[#This Row],[PRAZO]])</f>
        <v>45908</v>
      </c>
      <c r="T947" s="8" t="str">
        <f>IF(LANÇAMENTO[[#This Row],[OBRA COM MATERIAL]]="OK","ENTREGUE",IF(LANÇAMENTO[[#This Row],[PRAZO]]="","",LANÇAMENTO[[#This Row],[PREVISÃO ENTREGA OBRA]]-$E$1))</f>
        <v>ENTREGUE</v>
      </c>
      <c r="U947" s="3" t="s">
        <v>129</v>
      </c>
      <c r="V947" s="3"/>
    </row>
    <row r="948" spans="1:22" x14ac:dyDescent="0.25">
      <c r="A948" s="4">
        <v>45905</v>
      </c>
      <c r="B948" s="2" t="s">
        <v>2128</v>
      </c>
      <c r="C948" s="123" t="s">
        <v>551</v>
      </c>
      <c r="D948" s="2" t="s">
        <v>21</v>
      </c>
      <c r="E948" s="2" t="s">
        <v>2043</v>
      </c>
      <c r="F948" s="3">
        <v>50</v>
      </c>
      <c r="G948" s="3" t="s">
        <v>65</v>
      </c>
      <c r="H948" s="5" t="s">
        <v>2946</v>
      </c>
      <c r="I948" s="136" t="s">
        <v>177</v>
      </c>
      <c r="J948" s="2" t="s">
        <v>2043</v>
      </c>
      <c r="K948" s="6">
        <v>2.0499999999999998</v>
      </c>
      <c r="L948" s="6">
        <f>LANÇAMENTO[[#This Row],[VALOR UNITARIO]]*LANÇAMENTO[[#This Row],[QTDADE]]</f>
        <v>102.49999999999999</v>
      </c>
      <c r="M948" s="4">
        <v>45905</v>
      </c>
      <c r="N948" s="33" t="str">
        <f>TEXT(LANÇAMENTO[[#This Row],[DATA PEDIDO]],"MMM")&amp;"-"&amp;TEXT(M948,"AAAA")</f>
        <v>set-2025</v>
      </c>
      <c r="O948" s="5" t="s">
        <v>1869</v>
      </c>
      <c r="P948" s="5" t="s">
        <v>30</v>
      </c>
      <c r="Q948" s="3" t="s">
        <v>1705</v>
      </c>
      <c r="R948" s="3">
        <v>3</v>
      </c>
      <c r="S948" s="4">
        <f>IF(LANÇAMENTO[[#This Row],[DATA PEDIDO]]="","",LANÇAMENTO[[#This Row],[DATA PEDIDO]]+LANÇAMENTO[[#This Row],[PRAZO]])</f>
        <v>45908</v>
      </c>
      <c r="T948" s="8" t="str">
        <f>IF(LANÇAMENTO[[#This Row],[OBRA COM MATERIAL]]="OK","ENTREGUE",IF(LANÇAMENTO[[#This Row],[PRAZO]]="","",LANÇAMENTO[[#This Row],[PREVISÃO ENTREGA OBRA]]-$E$1))</f>
        <v>ENTREGUE</v>
      </c>
      <c r="U948" s="3" t="s">
        <v>129</v>
      </c>
      <c r="V948" s="3"/>
    </row>
    <row r="949" spans="1:22" x14ac:dyDescent="0.25">
      <c r="A949" s="4">
        <v>45905</v>
      </c>
      <c r="B949" s="2" t="s">
        <v>2128</v>
      </c>
      <c r="C949" s="123" t="s">
        <v>551</v>
      </c>
      <c r="D949" s="2" t="s">
        <v>21</v>
      </c>
      <c r="E949" s="2" t="s">
        <v>2942</v>
      </c>
      <c r="F949" s="3">
        <v>40</v>
      </c>
      <c r="G949" s="3" t="s">
        <v>65</v>
      </c>
      <c r="H949" s="5" t="s">
        <v>2946</v>
      </c>
      <c r="I949" s="136" t="s">
        <v>177</v>
      </c>
      <c r="J949" s="2" t="s">
        <v>2942</v>
      </c>
      <c r="K949" s="6">
        <v>2.0499999999999998</v>
      </c>
      <c r="L949" s="6">
        <f>LANÇAMENTO[[#This Row],[VALOR UNITARIO]]*LANÇAMENTO[[#This Row],[QTDADE]]</f>
        <v>82</v>
      </c>
      <c r="M949" s="4">
        <v>45905</v>
      </c>
      <c r="N949" s="33" t="str">
        <f>TEXT(LANÇAMENTO[[#This Row],[DATA PEDIDO]],"MMM")&amp;"-"&amp;TEXT(M949,"AAAA")</f>
        <v>set-2025</v>
      </c>
      <c r="O949" s="5" t="s">
        <v>1869</v>
      </c>
      <c r="P949" s="5" t="s">
        <v>30</v>
      </c>
      <c r="Q949" s="3" t="s">
        <v>1705</v>
      </c>
      <c r="R949" s="3">
        <v>3</v>
      </c>
      <c r="S949" s="4">
        <f>IF(LANÇAMENTO[[#This Row],[DATA PEDIDO]]="","",LANÇAMENTO[[#This Row],[DATA PEDIDO]]+LANÇAMENTO[[#This Row],[PRAZO]])</f>
        <v>45908</v>
      </c>
      <c r="T949" s="8" t="str">
        <f>IF(LANÇAMENTO[[#This Row],[OBRA COM MATERIAL]]="OK","ENTREGUE",IF(LANÇAMENTO[[#This Row],[PRAZO]]="","",LANÇAMENTO[[#This Row],[PREVISÃO ENTREGA OBRA]]-$E$1))</f>
        <v>ENTREGUE</v>
      </c>
      <c r="U949" s="3" t="s">
        <v>129</v>
      </c>
      <c r="V949" s="3"/>
    </row>
    <row r="950" spans="1:22" x14ac:dyDescent="0.25">
      <c r="A950" s="4">
        <v>45905</v>
      </c>
      <c r="B950" s="2" t="s">
        <v>2128</v>
      </c>
      <c r="C950" s="123" t="s">
        <v>551</v>
      </c>
      <c r="D950" s="2" t="s">
        <v>21</v>
      </c>
      <c r="E950" s="2" t="s">
        <v>2044</v>
      </c>
      <c r="F950" s="3">
        <v>60</v>
      </c>
      <c r="G950" s="3" t="s">
        <v>65</v>
      </c>
      <c r="H950" s="5" t="s">
        <v>2946</v>
      </c>
      <c r="I950" s="136" t="s">
        <v>177</v>
      </c>
      <c r="J950" s="2" t="s">
        <v>2044</v>
      </c>
      <c r="K950" s="6">
        <v>2.0499999999999998</v>
      </c>
      <c r="L950" s="6">
        <f>LANÇAMENTO[[#This Row],[VALOR UNITARIO]]*LANÇAMENTO[[#This Row],[QTDADE]]</f>
        <v>122.99999999999999</v>
      </c>
      <c r="M950" s="4">
        <v>45905</v>
      </c>
      <c r="N950" s="33" t="str">
        <f>TEXT(LANÇAMENTO[[#This Row],[DATA PEDIDO]],"MMM")&amp;"-"&amp;TEXT(M950,"AAAA")</f>
        <v>set-2025</v>
      </c>
      <c r="O950" s="5" t="s">
        <v>1869</v>
      </c>
      <c r="P950" s="5" t="s">
        <v>30</v>
      </c>
      <c r="Q950" s="3" t="s">
        <v>1705</v>
      </c>
      <c r="R950" s="3">
        <v>3</v>
      </c>
      <c r="S950" s="4">
        <f>IF(LANÇAMENTO[[#This Row],[DATA PEDIDO]]="","",LANÇAMENTO[[#This Row],[DATA PEDIDO]]+LANÇAMENTO[[#This Row],[PRAZO]])</f>
        <v>45908</v>
      </c>
      <c r="T950" s="8" t="str">
        <f>IF(LANÇAMENTO[[#This Row],[OBRA COM MATERIAL]]="OK","ENTREGUE",IF(LANÇAMENTO[[#This Row],[PRAZO]]="","",LANÇAMENTO[[#This Row],[PREVISÃO ENTREGA OBRA]]-$E$1))</f>
        <v>ENTREGUE</v>
      </c>
      <c r="U950" s="3" t="s">
        <v>129</v>
      </c>
      <c r="V950" s="3"/>
    </row>
    <row r="951" spans="1:22" x14ac:dyDescent="0.25">
      <c r="A951" s="4">
        <v>45905</v>
      </c>
      <c r="B951" s="2" t="s">
        <v>2128</v>
      </c>
      <c r="C951" s="123" t="s">
        <v>551</v>
      </c>
      <c r="D951" s="2" t="s">
        <v>21</v>
      </c>
      <c r="E951" s="2" t="s">
        <v>2045</v>
      </c>
      <c r="F951" s="3">
        <v>300</v>
      </c>
      <c r="G951" s="3" t="s">
        <v>65</v>
      </c>
      <c r="H951" s="5" t="s">
        <v>2946</v>
      </c>
      <c r="I951" s="136" t="s">
        <v>177</v>
      </c>
      <c r="J951" s="2" t="s">
        <v>2045</v>
      </c>
      <c r="K951" s="6">
        <v>2.19</v>
      </c>
      <c r="L951" s="6">
        <f>LANÇAMENTO[[#This Row],[VALOR UNITARIO]]*LANÇAMENTO[[#This Row],[QTDADE]]</f>
        <v>657</v>
      </c>
      <c r="M951" s="4">
        <v>45905</v>
      </c>
      <c r="N951" s="33" t="str">
        <f>TEXT(LANÇAMENTO[[#This Row],[DATA PEDIDO]],"MMM")&amp;"-"&amp;TEXT(M951,"AAAA")</f>
        <v>set-2025</v>
      </c>
      <c r="O951" s="5" t="s">
        <v>1869</v>
      </c>
      <c r="P951" s="5" t="s">
        <v>30</v>
      </c>
      <c r="Q951" s="3" t="s">
        <v>1705</v>
      </c>
      <c r="R951" s="3">
        <v>3</v>
      </c>
      <c r="S951" s="4">
        <f>IF(LANÇAMENTO[[#This Row],[DATA PEDIDO]]="","",LANÇAMENTO[[#This Row],[DATA PEDIDO]]+LANÇAMENTO[[#This Row],[PRAZO]])</f>
        <v>45908</v>
      </c>
      <c r="T951" s="8" t="str">
        <f>IF(LANÇAMENTO[[#This Row],[OBRA COM MATERIAL]]="OK","ENTREGUE",IF(LANÇAMENTO[[#This Row],[PRAZO]]="","",LANÇAMENTO[[#This Row],[PREVISÃO ENTREGA OBRA]]-$E$1))</f>
        <v>ENTREGUE</v>
      </c>
      <c r="U951" s="3" t="s">
        <v>129</v>
      </c>
      <c r="V951" s="3"/>
    </row>
    <row r="952" spans="1:22" x14ac:dyDescent="0.25">
      <c r="A952" s="4">
        <v>45905</v>
      </c>
      <c r="B952" s="2" t="s">
        <v>2128</v>
      </c>
      <c r="C952" s="123" t="s">
        <v>551</v>
      </c>
      <c r="D952" s="2" t="s">
        <v>21</v>
      </c>
      <c r="E952" s="2" t="s">
        <v>2046</v>
      </c>
      <c r="F952" s="3">
        <v>80</v>
      </c>
      <c r="G952" s="3" t="s">
        <v>65</v>
      </c>
      <c r="H952" s="5" t="s">
        <v>2946</v>
      </c>
      <c r="I952" s="136" t="s">
        <v>177</v>
      </c>
      <c r="J952" s="2" t="s">
        <v>2046</v>
      </c>
      <c r="K952" s="6">
        <v>2.79</v>
      </c>
      <c r="L952" s="6">
        <f>LANÇAMENTO[[#This Row],[VALOR UNITARIO]]*LANÇAMENTO[[#This Row],[QTDADE]]</f>
        <v>223.2</v>
      </c>
      <c r="M952" s="4">
        <v>45905</v>
      </c>
      <c r="N952" s="33" t="str">
        <f>TEXT(LANÇAMENTO[[#This Row],[DATA PEDIDO]],"MMM")&amp;"-"&amp;TEXT(M952,"AAAA")</f>
        <v>set-2025</v>
      </c>
      <c r="O952" s="5" t="s">
        <v>1869</v>
      </c>
      <c r="P952" s="5" t="s">
        <v>30</v>
      </c>
      <c r="Q952" s="3" t="s">
        <v>1705</v>
      </c>
      <c r="R952" s="3">
        <v>3</v>
      </c>
      <c r="S952" s="4">
        <f>IF(LANÇAMENTO[[#This Row],[DATA PEDIDO]]="","",LANÇAMENTO[[#This Row],[DATA PEDIDO]]+LANÇAMENTO[[#This Row],[PRAZO]])</f>
        <v>45908</v>
      </c>
      <c r="T952" s="8" t="str">
        <f>IF(LANÇAMENTO[[#This Row],[OBRA COM MATERIAL]]="OK","ENTREGUE",IF(LANÇAMENTO[[#This Row],[PRAZO]]="","",LANÇAMENTO[[#This Row],[PREVISÃO ENTREGA OBRA]]-$E$1))</f>
        <v>ENTREGUE</v>
      </c>
      <c r="U952" s="3" t="s">
        <v>129</v>
      </c>
      <c r="V952" s="3"/>
    </row>
    <row r="953" spans="1:22" x14ac:dyDescent="0.25">
      <c r="A953" s="4">
        <v>45905</v>
      </c>
      <c r="B953" s="2" t="s">
        <v>2128</v>
      </c>
      <c r="C953" s="123" t="s">
        <v>551</v>
      </c>
      <c r="D953" s="2" t="s">
        <v>21</v>
      </c>
      <c r="E953" s="2" t="s">
        <v>2943</v>
      </c>
      <c r="F953" s="3">
        <v>2</v>
      </c>
      <c r="G953" s="3" t="s">
        <v>65</v>
      </c>
      <c r="H953" s="5" t="s">
        <v>2946</v>
      </c>
      <c r="I953" s="136" t="s">
        <v>177</v>
      </c>
      <c r="J953" s="2" t="s">
        <v>2943</v>
      </c>
      <c r="K953" s="6">
        <v>39.9</v>
      </c>
      <c r="L953" s="6">
        <f>LANÇAMENTO[[#This Row],[VALOR UNITARIO]]*LANÇAMENTO[[#This Row],[QTDADE]]</f>
        <v>79.8</v>
      </c>
      <c r="M953" s="4">
        <v>45905</v>
      </c>
      <c r="N953" s="33" t="str">
        <f>TEXT(LANÇAMENTO[[#This Row],[DATA PEDIDO]],"MMM")&amp;"-"&amp;TEXT(M953,"AAAA")</f>
        <v>set-2025</v>
      </c>
      <c r="O953" s="5" t="s">
        <v>1869</v>
      </c>
      <c r="P953" s="5" t="s">
        <v>30</v>
      </c>
      <c r="Q953" s="3" t="s">
        <v>1705</v>
      </c>
      <c r="R953" s="3">
        <v>3</v>
      </c>
      <c r="S953" s="4">
        <f>IF(LANÇAMENTO[[#This Row],[DATA PEDIDO]]="","",LANÇAMENTO[[#This Row],[DATA PEDIDO]]+LANÇAMENTO[[#This Row],[PRAZO]])</f>
        <v>45908</v>
      </c>
      <c r="T953" s="8" t="str">
        <f>IF(LANÇAMENTO[[#This Row],[OBRA COM MATERIAL]]="OK","ENTREGUE",IF(LANÇAMENTO[[#This Row],[PRAZO]]="","",LANÇAMENTO[[#This Row],[PREVISÃO ENTREGA OBRA]]-$E$1))</f>
        <v>ENTREGUE</v>
      </c>
      <c r="U953" s="3" t="s">
        <v>129</v>
      </c>
      <c r="V953" s="3"/>
    </row>
    <row r="954" spans="1:22" x14ac:dyDescent="0.25">
      <c r="A954" s="4">
        <v>45905</v>
      </c>
      <c r="B954" s="2" t="s">
        <v>2128</v>
      </c>
      <c r="C954" s="123" t="s">
        <v>551</v>
      </c>
      <c r="D954" s="2" t="s">
        <v>21</v>
      </c>
      <c r="E954" s="2" t="s">
        <v>2944</v>
      </c>
      <c r="F954" s="3">
        <v>12</v>
      </c>
      <c r="G954" s="3" t="s">
        <v>65</v>
      </c>
      <c r="H954" s="5" t="s">
        <v>2946</v>
      </c>
      <c r="I954" s="136" t="s">
        <v>177</v>
      </c>
      <c r="J954" s="2" t="s">
        <v>2944</v>
      </c>
      <c r="K954" s="6">
        <v>8.6</v>
      </c>
      <c r="L954" s="6">
        <f>LANÇAMENTO[[#This Row],[VALOR UNITARIO]]*LANÇAMENTO[[#This Row],[QTDADE]]</f>
        <v>103.19999999999999</v>
      </c>
      <c r="M954" s="4">
        <v>45905</v>
      </c>
      <c r="N954" s="33" t="str">
        <f>TEXT(LANÇAMENTO[[#This Row],[DATA PEDIDO]],"MMM")&amp;"-"&amp;TEXT(M954,"AAAA")</f>
        <v>set-2025</v>
      </c>
      <c r="O954" s="5" t="s">
        <v>1869</v>
      </c>
      <c r="P954" s="5" t="s">
        <v>30</v>
      </c>
      <c r="Q954" s="3" t="s">
        <v>1705</v>
      </c>
      <c r="R954" s="3">
        <v>3</v>
      </c>
      <c r="S954" s="4">
        <f>IF(LANÇAMENTO[[#This Row],[DATA PEDIDO]]="","",LANÇAMENTO[[#This Row],[DATA PEDIDO]]+LANÇAMENTO[[#This Row],[PRAZO]])</f>
        <v>45908</v>
      </c>
      <c r="T954" s="8" t="str">
        <f>IF(LANÇAMENTO[[#This Row],[OBRA COM MATERIAL]]="OK","ENTREGUE",IF(LANÇAMENTO[[#This Row],[PRAZO]]="","",LANÇAMENTO[[#This Row],[PREVISÃO ENTREGA OBRA]]-$E$1))</f>
        <v>ENTREGUE</v>
      </c>
      <c r="U954" s="3" t="s">
        <v>129</v>
      </c>
      <c r="V954" s="3"/>
    </row>
    <row r="955" spans="1:22" x14ac:dyDescent="0.25">
      <c r="A955" s="4">
        <v>45905</v>
      </c>
      <c r="B955" s="2" t="s">
        <v>2128</v>
      </c>
      <c r="C955" s="123" t="s">
        <v>551</v>
      </c>
      <c r="D955" s="2" t="s">
        <v>21</v>
      </c>
      <c r="E955" s="2" t="s">
        <v>2052</v>
      </c>
      <c r="F955" s="3">
        <v>2</v>
      </c>
      <c r="G955" s="3" t="s">
        <v>65</v>
      </c>
      <c r="H955" s="5" t="s">
        <v>2946</v>
      </c>
      <c r="I955" s="136" t="s">
        <v>177</v>
      </c>
      <c r="J955" s="2" t="s">
        <v>2052</v>
      </c>
      <c r="K955" s="6">
        <v>17.899999999999999</v>
      </c>
      <c r="L955" s="6">
        <f>LANÇAMENTO[[#This Row],[VALOR UNITARIO]]*LANÇAMENTO[[#This Row],[QTDADE]]</f>
        <v>35.799999999999997</v>
      </c>
      <c r="M955" s="4">
        <v>45905</v>
      </c>
      <c r="N955" s="33" t="str">
        <f>TEXT(LANÇAMENTO[[#This Row],[DATA PEDIDO]],"MMM")&amp;"-"&amp;TEXT(M955,"AAAA")</f>
        <v>set-2025</v>
      </c>
      <c r="O955" s="5" t="s">
        <v>1869</v>
      </c>
      <c r="P955" s="5" t="s">
        <v>30</v>
      </c>
      <c r="Q955" s="3" t="s">
        <v>1705</v>
      </c>
      <c r="R955" s="3">
        <v>3</v>
      </c>
      <c r="S955" s="4">
        <f>IF(LANÇAMENTO[[#This Row],[DATA PEDIDO]]="","",LANÇAMENTO[[#This Row],[DATA PEDIDO]]+LANÇAMENTO[[#This Row],[PRAZO]])</f>
        <v>45908</v>
      </c>
      <c r="T955" s="8" t="str">
        <f>IF(LANÇAMENTO[[#This Row],[OBRA COM MATERIAL]]="OK","ENTREGUE",IF(LANÇAMENTO[[#This Row],[PRAZO]]="","",LANÇAMENTO[[#This Row],[PREVISÃO ENTREGA OBRA]]-$E$1))</f>
        <v>ENTREGUE</v>
      </c>
      <c r="U955" s="3" t="s">
        <v>129</v>
      </c>
      <c r="V955" s="3"/>
    </row>
    <row r="956" spans="1:22" x14ac:dyDescent="0.25">
      <c r="A956" s="4">
        <v>45905</v>
      </c>
      <c r="B956" s="2" t="s">
        <v>2128</v>
      </c>
      <c r="C956" s="123" t="s">
        <v>551</v>
      </c>
      <c r="D956" s="2" t="s">
        <v>21</v>
      </c>
      <c r="E956" s="2" t="s">
        <v>2945</v>
      </c>
      <c r="F956" s="3">
        <v>50</v>
      </c>
      <c r="G956" s="3" t="s">
        <v>65</v>
      </c>
      <c r="H956" s="5" t="s">
        <v>2946</v>
      </c>
      <c r="I956" s="136" t="s">
        <v>177</v>
      </c>
      <c r="J956" s="2" t="s">
        <v>2945</v>
      </c>
      <c r="K956" s="6">
        <v>5.0999999999999996</v>
      </c>
      <c r="L956" s="6">
        <f>LANÇAMENTO[[#This Row],[VALOR UNITARIO]]*LANÇAMENTO[[#This Row],[QTDADE]]</f>
        <v>254.99999999999997</v>
      </c>
      <c r="M956" s="4">
        <v>45905</v>
      </c>
      <c r="N956" s="33" t="str">
        <f>TEXT(LANÇAMENTO[[#This Row],[DATA PEDIDO]],"MMM")&amp;"-"&amp;TEXT(M956,"AAAA")</f>
        <v>set-2025</v>
      </c>
      <c r="O956" s="5" t="s">
        <v>1869</v>
      </c>
      <c r="P956" s="5" t="s">
        <v>30</v>
      </c>
      <c r="Q956" s="3" t="s">
        <v>1705</v>
      </c>
      <c r="R956" s="3">
        <v>3</v>
      </c>
      <c r="S956" s="4">
        <f>IF(LANÇAMENTO[[#This Row],[DATA PEDIDO]]="","",LANÇAMENTO[[#This Row],[DATA PEDIDO]]+LANÇAMENTO[[#This Row],[PRAZO]])</f>
        <v>45908</v>
      </c>
      <c r="T956" s="8" t="str">
        <f>IF(LANÇAMENTO[[#This Row],[OBRA COM MATERIAL]]="OK","ENTREGUE",IF(LANÇAMENTO[[#This Row],[PRAZO]]="","",LANÇAMENTO[[#This Row],[PREVISÃO ENTREGA OBRA]]-$E$1))</f>
        <v>ENTREGUE</v>
      </c>
      <c r="U956" s="3" t="s">
        <v>129</v>
      </c>
      <c r="V956" s="3"/>
    </row>
    <row r="957" spans="1:22" x14ac:dyDescent="0.25">
      <c r="A957" s="4">
        <v>45908</v>
      </c>
      <c r="B957" s="2" t="s">
        <v>1772</v>
      </c>
      <c r="C957" s="123" t="s">
        <v>1234</v>
      </c>
      <c r="D957" s="2" t="s">
        <v>27</v>
      </c>
      <c r="E957" s="2" t="s">
        <v>2266</v>
      </c>
      <c r="F957" s="3">
        <v>1</v>
      </c>
      <c r="G957" s="3" t="s">
        <v>65</v>
      </c>
      <c r="H957" s="5" t="s">
        <v>2948</v>
      </c>
      <c r="I957" s="136" t="s">
        <v>1779</v>
      </c>
      <c r="J957" s="2" t="s">
        <v>2266</v>
      </c>
      <c r="K957" s="6">
        <v>280</v>
      </c>
      <c r="L957" s="6">
        <f>LANÇAMENTO[[#This Row],[VALOR UNITARIO]]*LANÇAMENTO[[#This Row],[QTDADE]]</f>
        <v>280</v>
      </c>
      <c r="M957" s="4">
        <v>45908</v>
      </c>
      <c r="N957" s="33" t="str">
        <f>TEXT(LANÇAMENTO[[#This Row],[DATA PEDIDO]],"MMM")&amp;"-"&amp;TEXT(M957,"AAAA")</f>
        <v>set-2025</v>
      </c>
      <c r="O957" s="5" t="s">
        <v>1778</v>
      </c>
      <c r="P957" s="5" t="s">
        <v>30</v>
      </c>
      <c r="Q957" s="3" t="s">
        <v>12</v>
      </c>
      <c r="R957" s="3">
        <v>0</v>
      </c>
      <c r="S957" s="4">
        <f>IF(LANÇAMENTO[[#This Row],[DATA PEDIDO]]="","",LANÇAMENTO[[#This Row],[DATA PEDIDO]]+LANÇAMENTO[[#This Row],[PRAZO]])</f>
        <v>45908</v>
      </c>
      <c r="T957" s="8" t="str">
        <f>IF(LANÇAMENTO[[#This Row],[OBRA COM MATERIAL]]="OK","ENTREGUE",IF(LANÇAMENTO[[#This Row],[PRAZO]]="","",LANÇAMENTO[[#This Row],[PREVISÃO ENTREGA OBRA]]-$E$1))</f>
        <v>ENTREGUE</v>
      </c>
      <c r="U957" s="3" t="s">
        <v>129</v>
      </c>
      <c r="V957" s="3"/>
    </row>
    <row r="958" spans="1:22" x14ac:dyDescent="0.25">
      <c r="A958" s="4">
        <v>45908</v>
      </c>
      <c r="B958" s="2" t="s">
        <v>1707</v>
      </c>
      <c r="C958" s="123" t="s">
        <v>551</v>
      </c>
      <c r="D958" s="2" t="s">
        <v>27</v>
      </c>
      <c r="E958" s="2" t="s">
        <v>2112</v>
      </c>
      <c r="F958" s="3">
        <v>14</v>
      </c>
      <c r="G958" s="3" t="s">
        <v>65</v>
      </c>
      <c r="H958" s="5" t="s">
        <v>2949</v>
      </c>
      <c r="I958" s="136" t="s">
        <v>1516</v>
      </c>
      <c r="J958" s="2" t="s">
        <v>2112</v>
      </c>
      <c r="K958" s="6">
        <v>13.8</v>
      </c>
      <c r="L958" s="6">
        <f>LANÇAMENTO[[#This Row],[VALOR UNITARIO]]*LANÇAMENTO[[#This Row],[QTDADE]]</f>
        <v>193.20000000000002</v>
      </c>
      <c r="M958" s="4">
        <v>45908</v>
      </c>
      <c r="N958" s="33" t="str">
        <f>TEXT(LANÇAMENTO[[#This Row],[DATA PEDIDO]],"MMM")&amp;"-"&amp;TEXT(M958,"AAAA")</f>
        <v>set-2025</v>
      </c>
      <c r="O958" s="5" t="s">
        <v>1715</v>
      </c>
      <c r="P958" s="5" t="s">
        <v>30</v>
      </c>
      <c r="Q958" s="3" t="s">
        <v>12</v>
      </c>
      <c r="R958" s="3">
        <v>0</v>
      </c>
      <c r="S958" s="4">
        <f>IF(LANÇAMENTO[[#This Row],[DATA PEDIDO]]="","",LANÇAMENTO[[#This Row],[DATA PEDIDO]]+LANÇAMENTO[[#This Row],[PRAZO]])</f>
        <v>45908</v>
      </c>
      <c r="T958" s="8" t="str">
        <f>IF(LANÇAMENTO[[#This Row],[OBRA COM MATERIAL]]="OK","ENTREGUE",IF(LANÇAMENTO[[#This Row],[PRAZO]]="","",LANÇAMENTO[[#This Row],[PREVISÃO ENTREGA OBRA]]-$E$1))</f>
        <v>ENTREGUE</v>
      </c>
      <c r="U958" s="3" t="s">
        <v>129</v>
      </c>
      <c r="V958" s="3"/>
    </row>
    <row r="959" spans="1:22" x14ac:dyDescent="0.25">
      <c r="A959" s="4">
        <v>45908</v>
      </c>
      <c r="B959" s="2" t="s">
        <v>1707</v>
      </c>
      <c r="C959" s="123" t="s">
        <v>551</v>
      </c>
      <c r="D959" s="2" t="s">
        <v>27</v>
      </c>
      <c r="E959" s="2" t="s">
        <v>2111</v>
      </c>
      <c r="F959" s="3">
        <v>3</v>
      </c>
      <c r="G959" s="3" t="s">
        <v>65</v>
      </c>
      <c r="H959" s="5" t="s">
        <v>2949</v>
      </c>
      <c r="I959" s="136" t="s">
        <v>1516</v>
      </c>
      <c r="J959" s="2" t="s">
        <v>2111</v>
      </c>
      <c r="K959" s="6">
        <v>3.45</v>
      </c>
      <c r="L959" s="6">
        <f>LANÇAMENTO[[#This Row],[VALOR UNITARIO]]*LANÇAMENTO[[#This Row],[QTDADE]]</f>
        <v>10.350000000000001</v>
      </c>
      <c r="M959" s="4">
        <v>45908</v>
      </c>
      <c r="N959" s="33" t="str">
        <f>TEXT(LANÇAMENTO[[#This Row],[DATA PEDIDO]],"MMM")&amp;"-"&amp;TEXT(M959,"AAAA")</f>
        <v>set-2025</v>
      </c>
      <c r="O959" s="5" t="s">
        <v>1715</v>
      </c>
      <c r="P959" s="5" t="s">
        <v>30</v>
      </c>
      <c r="Q959" s="3" t="s">
        <v>12</v>
      </c>
      <c r="R959" s="3">
        <v>0</v>
      </c>
      <c r="S959" s="4">
        <f>IF(LANÇAMENTO[[#This Row],[DATA PEDIDO]]="","",LANÇAMENTO[[#This Row],[DATA PEDIDO]]+LANÇAMENTO[[#This Row],[PRAZO]])</f>
        <v>45908</v>
      </c>
      <c r="T959" s="8" t="str">
        <f>IF(LANÇAMENTO[[#This Row],[OBRA COM MATERIAL]]="OK","ENTREGUE",IF(LANÇAMENTO[[#This Row],[PRAZO]]="","",LANÇAMENTO[[#This Row],[PREVISÃO ENTREGA OBRA]]-$E$1))</f>
        <v>ENTREGUE</v>
      </c>
      <c r="U959" s="3" t="s">
        <v>129</v>
      </c>
      <c r="V959" s="3"/>
    </row>
    <row r="960" spans="1:22" x14ac:dyDescent="0.25">
      <c r="A960" s="4">
        <v>45908</v>
      </c>
      <c r="B960" s="2" t="s">
        <v>1707</v>
      </c>
      <c r="C960" s="123" t="s">
        <v>551</v>
      </c>
      <c r="D960" s="2" t="s">
        <v>27</v>
      </c>
      <c r="E960" s="2" t="s">
        <v>2081</v>
      </c>
      <c r="F960" s="3">
        <v>5</v>
      </c>
      <c r="G960" s="3" t="s">
        <v>65</v>
      </c>
      <c r="H960" s="5" t="s">
        <v>2949</v>
      </c>
      <c r="I960" s="136" t="s">
        <v>1516</v>
      </c>
      <c r="J960" s="2" t="s">
        <v>2081</v>
      </c>
      <c r="K960" s="6">
        <v>20.7</v>
      </c>
      <c r="L960" s="6">
        <f>LANÇAMENTO[[#This Row],[VALOR UNITARIO]]*LANÇAMENTO[[#This Row],[QTDADE]]</f>
        <v>103.5</v>
      </c>
      <c r="M960" s="4">
        <v>45908</v>
      </c>
      <c r="N960" s="33" t="str">
        <f>TEXT(LANÇAMENTO[[#This Row],[DATA PEDIDO]],"MMM")&amp;"-"&amp;TEXT(M960,"AAAA")</f>
        <v>set-2025</v>
      </c>
      <c r="O960" s="5" t="s">
        <v>1715</v>
      </c>
      <c r="P960" s="5" t="s">
        <v>30</v>
      </c>
      <c r="Q960" s="3" t="s">
        <v>12</v>
      </c>
      <c r="R960" s="3">
        <v>0</v>
      </c>
      <c r="S960" s="4">
        <f>IF(LANÇAMENTO[[#This Row],[DATA PEDIDO]]="","",LANÇAMENTO[[#This Row],[DATA PEDIDO]]+LANÇAMENTO[[#This Row],[PRAZO]])</f>
        <v>45908</v>
      </c>
      <c r="T960" s="8" t="str">
        <f>IF(LANÇAMENTO[[#This Row],[OBRA COM MATERIAL]]="OK","ENTREGUE",IF(LANÇAMENTO[[#This Row],[PRAZO]]="","",LANÇAMENTO[[#This Row],[PREVISÃO ENTREGA OBRA]]-$E$1))</f>
        <v>ENTREGUE</v>
      </c>
      <c r="U960" s="3" t="s">
        <v>129</v>
      </c>
      <c r="V960" s="3"/>
    </row>
    <row r="961" spans="1:22" x14ac:dyDescent="0.25">
      <c r="A961" s="4">
        <v>45908</v>
      </c>
      <c r="B961" s="2" t="s">
        <v>1707</v>
      </c>
      <c r="C961" s="123" t="s">
        <v>551</v>
      </c>
      <c r="D961" s="2" t="s">
        <v>27</v>
      </c>
      <c r="E961" s="2" t="s">
        <v>2947</v>
      </c>
      <c r="F961" s="3">
        <v>4</v>
      </c>
      <c r="G961" s="3" t="s">
        <v>65</v>
      </c>
      <c r="H961" s="5" t="s">
        <v>2949</v>
      </c>
      <c r="I961" s="136" t="s">
        <v>1516</v>
      </c>
      <c r="J961" s="2" t="s">
        <v>2947</v>
      </c>
      <c r="K961" s="6">
        <v>25.3</v>
      </c>
      <c r="L961" s="6">
        <f>LANÇAMENTO[[#This Row],[VALOR UNITARIO]]*LANÇAMENTO[[#This Row],[QTDADE]]</f>
        <v>101.2</v>
      </c>
      <c r="M961" s="4">
        <v>45908</v>
      </c>
      <c r="N961" s="33" t="str">
        <f>TEXT(LANÇAMENTO[[#This Row],[DATA PEDIDO]],"MMM")&amp;"-"&amp;TEXT(M961,"AAAA")</f>
        <v>set-2025</v>
      </c>
      <c r="O961" s="5" t="s">
        <v>1715</v>
      </c>
      <c r="P961" s="5" t="s">
        <v>30</v>
      </c>
      <c r="Q961" s="3" t="s">
        <v>12</v>
      </c>
      <c r="R961" s="3">
        <v>0</v>
      </c>
      <c r="S961" s="4">
        <f>IF(LANÇAMENTO[[#This Row],[DATA PEDIDO]]="","",LANÇAMENTO[[#This Row],[DATA PEDIDO]]+LANÇAMENTO[[#This Row],[PRAZO]])</f>
        <v>45908</v>
      </c>
      <c r="T961" s="8" t="str">
        <f>IF(LANÇAMENTO[[#This Row],[OBRA COM MATERIAL]]="OK","ENTREGUE",IF(LANÇAMENTO[[#This Row],[PRAZO]]="","",LANÇAMENTO[[#This Row],[PREVISÃO ENTREGA OBRA]]-$E$1))</f>
        <v>ENTREGUE</v>
      </c>
      <c r="U961" s="3" t="s">
        <v>129</v>
      </c>
      <c r="V961" s="3"/>
    </row>
    <row r="962" spans="1:22" x14ac:dyDescent="0.25">
      <c r="A962" s="4">
        <v>45908</v>
      </c>
      <c r="B962" s="2" t="s">
        <v>1707</v>
      </c>
      <c r="C962" s="123" t="s">
        <v>551</v>
      </c>
      <c r="D962" s="2" t="s">
        <v>104</v>
      </c>
      <c r="E962" s="2" t="s">
        <v>2079</v>
      </c>
      <c r="F962" s="3">
        <v>12</v>
      </c>
      <c r="G962" s="3" t="s">
        <v>65</v>
      </c>
      <c r="H962" s="5" t="s">
        <v>2950</v>
      </c>
      <c r="I962" s="136" t="s">
        <v>1516</v>
      </c>
      <c r="J962" s="2" t="s">
        <v>2079</v>
      </c>
      <c r="K962" s="6">
        <v>13.8</v>
      </c>
      <c r="L962" s="6">
        <f>LANÇAMENTO[[#This Row],[VALOR UNITARIO]]*LANÇAMENTO[[#This Row],[QTDADE]]</f>
        <v>165.60000000000002</v>
      </c>
      <c r="M962" s="4">
        <v>45908</v>
      </c>
      <c r="N962" s="33" t="str">
        <f>TEXT(LANÇAMENTO[[#This Row],[DATA PEDIDO]],"MMM")&amp;"-"&amp;TEXT(M962,"AAAA")</f>
        <v>set-2025</v>
      </c>
      <c r="O962" s="5" t="s">
        <v>1715</v>
      </c>
      <c r="P962" s="5" t="s">
        <v>30</v>
      </c>
      <c r="Q962" s="3" t="s">
        <v>12</v>
      </c>
      <c r="R962" s="3">
        <v>0</v>
      </c>
      <c r="S962" s="4">
        <f>IF(LANÇAMENTO[[#This Row],[DATA PEDIDO]]="","",LANÇAMENTO[[#This Row],[DATA PEDIDO]]+LANÇAMENTO[[#This Row],[PRAZO]])</f>
        <v>45908</v>
      </c>
      <c r="T962" s="8" t="str">
        <f>IF(LANÇAMENTO[[#This Row],[OBRA COM MATERIAL]]="OK","ENTREGUE",IF(LANÇAMENTO[[#This Row],[PRAZO]]="","",LANÇAMENTO[[#This Row],[PREVISÃO ENTREGA OBRA]]-$E$1))</f>
        <v>ENTREGUE</v>
      </c>
      <c r="U962" s="3" t="s">
        <v>129</v>
      </c>
      <c r="V962" s="3"/>
    </row>
    <row r="963" spans="1:22" x14ac:dyDescent="0.25">
      <c r="A963" s="4">
        <v>45908</v>
      </c>
      <c r="B963" s="2" t="s">
        <v>1707</v>
      </c>
      <c r="C963" s="123" t="s">
        <v>551</v>
      </c>
      <c r="D963" s="2" t="s">
        <v>104</v>
      </c>
      <c r="E963" s="2" t="s">
        <v>2080</v>
      </c>
      <c r="F963" s="3">
        <v>2</v>
      </c>
      <c r="G963" s="3" t="s">
        <v>65</v>
      </c>
      <c r="H963" s="5" t="s">
        <v>2950</v>
      </c>
      <c r="I963" s="136" t="s">
        <v>1516</v>
      </c>
      <c r="J963" s="2" t="s">
        <v>2080</v>
      </c>
      <c r="K963" s="6">
        <v>3.45</v>
      </c>
      <c r="L963" s="6">
        <f>LANÇAMENTO[[#This Row],[VALOR UNITARIO]]*LANÇAMENTO[[#This Row],[QTDADE]]</f>
        <v>6.9</v>
      </c>
      <c r="M963" s="4">
        <v>45908</v>
      </c>
      <c r="N963" s="33" t="str">
        <f>TEXT(LANÇAMENTO[[#This Row],[DATA PEDIDO]],"MMM")&amp;"-"&amp;TEXT(M963,"AAAA")</f>
        <v>set-2025</v>
      </c>
      <c r="O963" s="5" t="s">
        <v>1715</v>
      </c>
      <c r="P963" s="5" t="s">
        <v>30</v>
      </c>
      <c r="Q963" s="3" t="s">
        <v>12</v>
      </c>
      <c r="R963" s="3">
        <v>0</v>
      </c>
      <c r="S963" s="4">
        <f>IF(LANÇAMENTO[[#This Row],[DATA PEDIDO]]="","",LANÇAMENTO[[#This Row],[DATA PEDIDO]]+LANÇAMENTO[[#This Row],[PRAZO]])</f>
        <v>45908</v>
      </c>
      <c r="T963" s="8" t="str">
        <f>IF(LANÇAMENTO[[#This Row],[OBRA COM MATERIAL]]="OK","ENTREGUE",IF(LANÇAMENTO[[#This Row],[PRAZO]]="","",LANÇAMENTO[[#This Row],[PREVISÃO ENTREGA OBRA]]-$E$1))</f>
        <v>ENTREGUE</v>
      </c>
      <c r="U963" s="3" t="s">
        <v>129</v>
      </c>
      <c r="V963" s="3"/>
    </row>
    <row r="964" spans="1:22" x14ac:dyDescent="0.25">
      <c r="A964" s="4">
        <v>45908</v>
      </c>
      <c r="B964" s="2" t="s">
        <v>1707</v>
      </c>
      <c r="C964" s="123" t="s">
        <v>551</v>
      </c>
      <c r="D964" s="2" t="s">
        <v>104</v>
      </c>
      <c r="E964" s="2" t="s">
        <v>2081</v>
      </c>
      <c r="F964" s="3">
        <v>5</v>
      </c>
      <c r="G964" s="3" t="s">
        <v>65</v>
      </c>
      <c r="H964" s="5" t="s">
        <v>2950</v>
      </c>
      <c r="I964" s="136" t="s">
        <v>1516</v>
      </c>
      <c r="J964" s="2" t="s">
        <v>2081</v>
      </c>
      <c r="K964" s="6">
        <v>20.7</v>
      </c>
      <c r="L964" s="6">
        <f>LANÇAMENTO[[#This Row],[VALOR UNITARIO]]*LANÇAMENTO[[#This Row],[QTDADE]]</f>
        <v>103.5</v>
      </c>
      <c r="M964" s="4">
        <v>45908</v>
      </c>
      <c r="N964" s="33" t="str">
        <f>TEXT(LANÇAMENTO[[#This Row],[DATA PEDIDO]],"MMM")&amp;"-"&amp;TEXT(M964,"AAAA")</f>
        <v>set-2025</v>
      </c>
      <c r="O964" s="5" t="s">
        <v>1715</v>
      </c>
      <c r="P964" s="5" t="s">
        <v>30</v>
      </c>
      <c r="Q964" s="3" t="s">
        <v>12</v>
      </c>
      <c r="R964" s="3">
        <v>0</v>
      </c>
      <c r="S964" s="4">
        <f>IF(LANÇAMENTO[[#This Row],[DATA PEDIDO]]="","",LANÇAMENTO[[#This Row],[DATA PEDIDO]]+LANÇAMENTO[[#This Row],[PRAZO]])</f>
        <v>45908</v>
      </c>
      <c r="T964" s="8" t="str">
        <f>IF(LANÇAMENTO[[#This Row],[OBRA COM MATERIAL]]="OK","ENTREGUE",IF(LANÇAMENTO[[#This Row],[PRAZO]]="","",LANÇAMENTO[[#This Row],[PREVISÃO ENTREGA OBRA]]-$E$1))</f>
        <v>ENTREGUE</v>
      </c>
      <c r="U964" s="3" t="s">
        <v>129</v>
      </c>
      <c r="V964" s="3"/>
    </row>
    <row r="965" spans="1:22" x14ac:dyDescent="0.25">
      <c r="A965" s="4">
        <v>45908</v>
      </c>
      <c r="B965" s="2" t="s">
        <v>1707</v>
      </c>
      <c r="C965" s="123" t="s">
        <v>551</v>
      </c>
      <c r="D965" s="2" t="s">
        <v>104</v>
      </c>
      <c r="E965" s="2" t="s">
        <v>2082</v>
      </c>
      <c r="F965" s="3">
        <v>4</v>
      </c>
      <c r="G965" s="3" t="s">
        <v>65</v>
      </c>
      <c r="H965" s="5" t="s">
        <v>2950</v>
      </c>
      <c r="I965" s="136" t="s">
        <v>1516</v>
      </c>
      <c r="J965" s="2" t="s">
        <v>2082</v>
      </c>
      <c r="K965" s="6">
        <v>25.3</v>
      </c>
      <c r="L965" s="6">
        <f>LANÇAMENTO[[#This Row],[VALOR UNITARIO]]*LANÇAMENTO[[#This Row],[QTDADE]]</f>
        <v>101.2</v>
      </c>
      <c r="M965" s="4">
        <v>45908</v>
      </c>
      <c r="N965" s="33" t="str">
        <f>TEXT(LANÇAMENTO[[#This Row],[DATA PEDIDO]],"MMM")&amp;"-"&amp;TEXT(M965,"AAAA")</f>
        <v>set-2025</v>
      </c>
      <c r="O965" s="5" t="s">
        <v>1715</v>
      </c>
      <c r="P965" s="5" t="s">
        <v>30</v>
      </c>
      <c r="Q965" s="3" t="s">
        <v>12</v>
      </c>
      <c r="R965" s="3">
        <v>0</v>
      </c>
      <c r="S965" s="4">
        <f>IF(LANÇAMENTO[[#This Row],[DATA PEDIDO]]="","",LANÇAMENTO[[#This Row],[DATA PEDIDO]]+LANÇAMENTO[[#This Row],[PRAZO]])</f>
        <v>45908</v>
      </c>
      <c r="T965" s="8" t="str">
        <f>IF(LANÇAMENTO[[#This Row],[OBRA COM MATERIAL]]="OK","ENTREGUE",IF(LANÇAMENTO[[#This Row],[PRAZO]]="","",LANÇAMENTO[[#This Row],[PREVISÃO ENTREGA OBRA]]-$E$1))</f>
        <v>ENTREGUE</v>
      </c>
      <c r="U965" s="3" t="s">
        <v>129</v>
      </c>
      <c r="V965" s="3"/>
    </row>
    <row r="966" spans="1:22" x14ac:dyDescent="0.25">
      <c r="A966" s="4">
        <v>45908</v>
      </c>
      <c r="B966" s="2" t="s">
        <v>1235</v>
      </c>
      <c r="C966" s="123" t="s">
        <v>1234</v>
      </c>
      <c r="D966" s="2" t="s">
        <v>104</v>
      </c>
      <c r="E966" s="2" t="s">
        <v>2951</v>
      </c>
      <c r="F966" s="3">
        <v>1</v>
      </c>
      <c r="G966" s="3" t="s">
        <v>65</v>
      </c>
      <c r="H966" s="5" t="s">
        <v>2952</v>
      </c>
      <c r="I966" s="136" t="s">
        <v>2954</v>
      </c>
      <c r="J966" s="2" t="s">
        <v>2951</v>
      </c>
      <c r="K966" s="6">
        <v>2200</v>
      </c>
      <c r="L966" s="6">
        <f>LANÇAMENTO[[#This Row],[VALOR UNITARIO]]*LANÇAMENTO[[#This Row],[QTDADE]]</f>
        <v>2200</v>
      </c>
      <c r="M966" s="4">
        <v>45908</v>
      </c>
      <c r="N966" s="33" t="str">
        <f>TEXT(LANÇAMENTO[[#This Row],[DATA PEDIDO]],"MMM")&amp;"-"&amp;TEXT(M966,"AAAA")</f>
        <v>set-2025</v>
      </c>
      <c r="O966" s="5" t="s">
        <v>1818</v>
      </c>
      <c r="P966" s="5" t="s">
        <v>215</v>
      </c>
      <c r="Q966" s="3" t="s">
        <v>12</v>
      </c>
      <c r="R966" s="3">
        <v>14</v>
      </c>
      <c r="S966" s="4">
        <f>IF(LANÇAMENTO[[#This Row],[DATA PEDIDO]]="","",LANÇAMENTO[[#This Row],[DATA PEDIDO]]+LANÇAMENTO[[#This Row],[PRAZO]])</f>
        <v>45922</v>
      </c>
      <c r="T966" s="8" t="str">
        <f>IF(LANÇAMENTO[[#This Row],[OBRA COM MATERIAL]]="OK","ENTREGUE",IF(LANÇAMENTO[[#This Row],[PRAZO]]="","",LANÇAMENTO[[#This Row],[PREVISÃO ENTREGA OBRA]]-$E$1))</f>
        <v>ENTREGUE</v>
      </c>
      <c r="U966" s="3" t="s">
        <v>129</v>
      </c>
      <c r="V966" s="3"/>
    </row>
    <row r="967" spans="1:22" x14ac:dyDescent="0.25">
      <c r="A967" s="4">
        <v>45908</v>
      </c>
      <c r="B967" s="2" t="s">
        <v>1729</v>
      </c>
      <c r="C967" s="123" t="s">
        <v>551</v>
      </c>
      <c r="D967" s="2" t="s">
        <v>27</v>
      </c>
      <c r="E967" s="2" t="s">
        <v>2134</v>
      </c>
      <c r="F967" s="3">
        <v>1</v>
      </c>
      <c r="G967" s="3" t="s">
        <v>65</v>
      </c>
      <c r="H967" s="5" t="s">
        <v>2956</v>
      </c>
      <c r="I967" s="136" t="s">
        <v>1764</v>
      </c>
      <c r="J967" s="2" t="s">
        <v>2134</v>
      </c>
      <c r="K967" s="6">
        <v>200</v>
      </c>
      <c r="L967" s="6">
        <f>LANÇAMENTO[[#This Row],[VALOR UNITARIO]]*LANÇAMENTO[[#This Row],[QTDADE]]</f>
        <v>200</v>
      </c>
      <c r="M967" s="4">
        <v>45908</v>
      </c>
      <c r="N967" s="33" t="str">
        <f>TEXT(LANÇAMENTO[[#This Row],[DATA PEDIDO]],"MMM")&amp;"-"&amp;TEXT(M967,"AAAA")</f>
        <v>set-2025</v>
      </c>
      <c r="O967" s="5" t="s">
        <v>1692</v>
      </c>
      <c r="P967" s="5" t="s">
        <v>30</v>
      </c>
      <c r="Q967" s="3" t="s">
        <v>12</v>
      </c>
      <c r="R967" s="3">
        <v>0</v>
      </c>
      <c r="S967" s="4">
        <f>IF(LANÇAMENTO[[#This Row],[DATA PEDIDO]]="","",LANÇAMENTO[[#This Row],[DATA PEDIDO]]+LANÇAMENTO[[#This Row],[PRAZO]])</f>
        <v>45908</v>
      </c>
      <c r="T967" s="8" t="str">
        <f>IF(LANÇAMENTO[[#This Row],[OBRA COM MATERIAL]]="OK","ENTREGUE",IF(LANÇAMENTO[[#This Row],[PRAZO]]="","",LANÇAMENTO[[#This Row],[PREVISÃO ENTREGA OBRA]]-$E$1))</f>
        <v>ENTREGUE</v>
      </c>
      <c r="U967" s="3" t="s">
        <v>129</v>
      </c>
      <c r="V967" s="3"/>
    </row>
    <row r="968" spans="1:22" x14ac:dyDescent="0.25">
      <c r="A968" s="4">
        <v>45908</v>
      </c>
      <c r="B968" s="2" t="s">
        <v>1772</v>
      </c>
      <c r="C968" s="123" t="s">
        <v>1234</v>
      </c>
      <c r="D968" s="2" t="s">
        <v>104</v>
      </c>
      <c r="E968" s="2" t="s">
        <v>2960</v>
      </c>
      <c r="F968" s="3">
        <v>5</v>
      </c>
      <c r="G968" s="3" t="s">
        <v>140</v>
      </c>
      <c r="H968" s="5" t="s">
        <v>2962</v>
      </c>
      <c r="I968" s="136" t="s">
        <v>2958</v>
      </c>
      <c r="J968" s="2" t="s">
        <v>2960</v>
      </c>
      <c r="K968" s="6">
        <v>170</v>
      </c>
      <c r="L968" s="6">
        <f>LANÇAMENTO[[#This Row],[VALOR UNITARIO]]*LANÇAMENTO[[#This Row],[QTDADE]]</f>
        <v>850</v>
      </c>
      <c r="M968" s="4">
        <v>45908</v>
      </c>
      <c r="N968" s="33" t="str">
        <f>TEXT(LANÇAMENTO[[#This Row],[DATA PEDIDO]],"MMM")&amp;"-"&amp;TEXT(M968,"AAAA")</f>
        <v>set-2025</v>
      </c>
      <c r="O968" s="5" t="s">
        <v>1818</v>
      </c>
      <c r="P968" s="5" t="s">
        <v>192</v>
      </c>
      <c r="Q968" s="3" t="s">
        <v>12</v>
      </c>
      <c r="R968" s="3">
        <v>1</v>
      </c>
      <c r="S968" s="4">
        <f>IF(LANÇAMENTO[[#This Row],[DATA PEDIDO]]="","",LANÇAMENTO[[#This Row],[DATA PEDIDO]]+LANÇAMENTO[[#This Row],[PRAZO]])</f>
        <v>45909</v>
      </c>
      <c r="T968" s="8" t="str">
        <f>IF(LANÇAMENTO[[#This Row],[OBRA COM MATERIAL]]="OK","ENTREGUE",IF(LANÇAMENTO[[#This Row],[PRAZO]]="","",LANÇAMENTO[[#This Row],[PREVISÃO ENTREGA OBRA]]-$E$1))</f>
        <v>ENTREGUE</v>
      </c>
      <c r="U968" s="3" t="s">
        <v>129</v>
      </c>
      <c r="V968" s="3"/>
    </row>
    <row r="969" spans="1:22" x14ac:dyDescent="0.25">
      <c r="A969" s="4">
        <v>45908</v>
      </c>
      <c r="B969" s="2" t="s">
        <v>1772</v>
      </c>
      <c r="C969" s="123" t="s">
        <v>1234</v>
      </c>
      <c r="D969" s="2" t="s">
        <v>104</v>
      </c>
      <c r="E969" s="2" t="s">
        <v>2961</v>
      </c>
      <c r="F969" s="3">
        <v>5</v>
      </c>
      <c r="G969" s="3" t="s">
        <v>140</v>
      </c>
      <c r="H969" s="5" t="s">
        <v>2962</v>
      </c>
      <c r="I969" s="136" t="s">
        <v>2958</v>
      </c>
      <c r="J969" s="2" t="s">
        <v>2961</v>
      </c>
      <c r="K969" s="6">
        <v>155</v>
      </c>
      <c r="L969" s="6">
        <f>LANÇAMENTO[[#This Row],[VALOR UNITARIO]]*LANÇAMENTO[[#This Row],[QTDADE]]</f>
        <v>775</v>
      </c>
      <c r="M969" s="4">
        <v>45908</v>
      </c>
      <c r="N969" s="33" t="str">
        <f>TEXT(LANÇAMENTO[[#This Row],[DATA PEDIDO]],"MMM")&amp;"-"&amp;TEXT(M969,"AAAA")</f>
        <v>set-2025</v>
      </c>
      <c r="O969" s="5" t="s">
        <v>1818</v>
      </c>
      <c r="P969" s="5" t="s">
        <v>192</v>
      </c>
      <c r="Q969" s="3" t="s">
        <v>12</v>
      </c>
      <c r="R969" s="3">
        <v>1</v>
      </c>
      <c r="S969" s="4">
        <f>IF(LANÇAMENTO[[#This Row],[DATA PEDIDO]]="","",LANÇAMENTO[[#This Row],[DATA PEDIDO]]+LANÇAMENTO[[#This Row],[PRAZO]])</f>
        <v>45909</v>
      </c>
      <c r="T969" s="8" t="str">
        <f>IF(LANÇAMENTO[[#This Row],[OBRA COM MATERIAL]]="OK","ENTREGUE",IF(LANÇAMENTO[[#This Row],[PRAZO]]="","",LANÇAMENTO[[#This Row],[PREVISÃO ENTREGA OBRA]]-$E$1))</f>
        <v>ENTREGUE</v>
      </c>
      <c r="U969" s="3" t="s">
        <v>129</v>
      </c>
      <c r="V969" s="3"/>
    </row>
    <row r="970" spans="1:22" x14ac:dyDescent="0.25">
      <c r="A970" s="4">
        <v>45908</v>
      </c>
      <c r="B970" s="2" t="s">
        <v>1946</v>
      </c>
      <c r="C970" s="123" t="s">
        <v>1234</v>
      </c>
      <c r="D970" s="2" t="s">
        <v>27</v>
      </c>
      <c r="E970" s="2" t="s">
        <v>1690</v>
      </c>
      <c r="F970" s="3">
        <v>1</v>
      </c>
      <c r="G970" s="3" t="s">
        <v>65</v>
      </c>
      <c r="H970" s="5" t="s">
        <v>2964</v>
      </c>
      <c r="I970" s="136" t="s">
        <v>1390</v>
      </c>
      <c r="J970" s="2" t="s">
        <v>1690</v>
      </c>
      <c r="K970" s="6">
        <v>450</v>
      </c>
      <c r="L970" s="6">
        <f>LANÇAMENTO[[#This Row],[VALOR UNITARIO]]*LANÇAMENTO[[#This Row],[QTDADE]]</f>
        <v>450</v>
      </c>
      <c r="M970" s="4">
        <v>45908</v>
      </c>
      <c r="N970" s="33" t="str">
        <f>TEXT(LANÇAMENTO[[#This Row],[DATA PEDIDO]],"MMM")&amp;"-"&amp;TEXT(M970,"AAAA")</f>
        <v>set-2025</v>
      </c>
      <c r="O970" s="5" t="s">
        <v>1778</v>
      </c>
      <c r="P970" s="5" t="s">
        <v>30</v>
      </c>
      <c r="Q970" s="3" t="s">
        <v>12</v>
      </c>
      <c r="R970" s="3">
        <v>1</v>
      </c>
      <c r="S970" s="4">
        <f>IF(LANÇAMENTO[[#This Row],[DATA PEDIDO]]="","",LANÇAMENTO[[#This Row],[DATA PEDIDO]]+LANÇAMENTO[[#This Row],[PRAZO]])</f>
        <v>45909</v>
      </c>
      <c r="T970" s="8" t="str">
        <f>IF(LANÇAMENTO[[#This Row],[OBRA COM MATERIAL]]="OK","ENTREGUE",IF(LANÇAMENTO[[#This Row],[PRAZO]]="","",LANÇAMENTO[[#This Row],[PREVISÃO ENTREGA OBRA]]-$E$1))</f>
        <v>ENTREGUE</v>
      </c>
      <c r="U970" s="3" t="s">
        <v>129</v>
      </c>
      <c r="V970" s="3"/>
    </row>
    <row r="971" spans="1:22" x14ac:dyDescent="0.25">
      <c r="A971" s="4">
        <v>45908</v>
      </c>
      <c r="B971" s="2" t="s">
        <v>1946</v>
      </c>
      <c r="C971" s="123" t="s">
        <v>1234</v>
      </c>
      <c r="D971" s="2" t="s">
        <v>104</v>
      </c>
      <c r="E971" s="2" t="s">
        <v>2092</v>
      </c>
      <c r="F971" s="3">
        <v>2</v>
      </c>
      <c r="G971" s="3" t="s">
        <v>65</v>
      </c>
      <c r="H971" s="5" t="s">
        <v>2966</v>
      </c>
      <c r="I971" s="136" t="s">
        <v>151</v>
      </c>
      <c r="J971" s="2" t="s">
        <v>2092</v>
      </c>
      <c r="K971" s="6">
        <v>240</v>
      </c>
      <c r="L971" s="6">
        <f>LANÇAMENTO[[#This Row],[VALOR UNITARIO]]*LANÇAMENTO[[#This Row],[QTDADE]]</f>
        <v>480</v>
      </c>
      <c r="M971" s="4">
        <v>45908</v>
      </c>
      <c r="N971" s="33" t="str">
        <f>TEXT(LANÇAMENTO[[#This Row],[DATA PEDIDO]],"MMM")&amp;"-"&amp;TEXT(M971,"AAAA")</f>
        <v>set-2025</v>
      </c>
      <c r="O971" s="5" t="s">
        <v>2656</v>
      </c>
      <c r="P971" s="5" t="s">
        <v>30</v>
      </c>
      <c r="Q971" s="3" t="s">
        <v>12</v>
      </c>
      <c r="R971" s="3">
        <v>1</v>
      </c>
      <c r="S971" s="4">
        <f>IF(LANÇAMENTO[[#This Row],[DATA PEDIDO]]="","",LANÇAMENTO[[#This Row],[DATA PEDIDO]]+LANÇAMENTO[[#This Row],[PRAZO]])</f>
        <v>45909</v>
      </c>
      <c r="T971" s="8" t="str">
        <f>IF(LANÇAMENTO[[#This Row],[OBRA COM MATERIAL]]="OK","ENTREGUE",IF(LANÇAMENTO[[#This Row],[PRAZO]]="","",LANÇAMENTO[[#This Row],[PREVISÃO ENTREGA OBRA]]-$E$1))</f>
        <v>ENTREGUE</v>
      </c>
      <c r="U971" s="3" t="s">
        <v>129</v>
      </c>
      <c r="V971" s="3"/>
    </row>
    <row r="972" spans="1:22" x14ac:dyDescent="0.25">
      <c r="A972" s="4">
        <v>45908</v>
      </c>
      <c r="B972" s="2" t="s">
        <v>1946</v>
      </c>
      <c r="C972" s="123" t="s">
        <v>1234</v>
      </c>
      <c r="D972" s="2" t="s">
        <v>104</v>
      </c>
      <c r="E972" s="2" t="s">
        <v>2965</v>
      </c>
      <c r="F972" s="3">
        <v>1</v>
      </c>
      <c r="G972" s="3" t="s">
        <v>65</v>
      </c>
      <c r="H972" s="5" t="s">
        <v>2966</v>
      </c>
      <c r="I972" s="136" t="s">
        <v>151</v>
      </c>
      <c r="J972" s="2" t="s">
        <v>2965</v>
      </c>
      <c r="K972" s="6">
        <v>84</v>
      </c>
      <c r="L972" s="6">
        <f>LANÇAMENTO[[#This Row],[VALOR UNITARIO]]*LANÇAMENTO[[#This Row],[QTDADE]]</f>
        <v>84</v>
      </c>
      <c r="M972" s="4">
        <v>45908</v>
      </c>
      <c r="N972" s="33" t="str">
        <f>TEXT(LANÇAMENTO[[#This Row],[DATA PEDIDO]],"MMM")&amp;"-"&amp;TEXT(M972,"AAAA")</f>
        <v>set-2025</v>
      </c>
      <c r="O972" s="5" t="s">
        <v>2656</v>
      </c>
      <c r="P972" s="5" t="s">
        <v>30</v>
      </c>
      <c r="Q972" s="3" t="s">
        <v>12</v>
      </c>
      <c r="R972" s="3">
        <v>1</v>
      </c>
      <c r="S972" s="4">
        <f>IF(LANÇAMENTO[[#This Row],[DATA PEDIDO]]="","",LANÇAMENTO[[#This Row],[DATA PEDIDO]]+LANÇAMENTO[[#This Row],[PRAZO]])</f>
        <v>45909</v>
      </c>
      <c r="T972" s="8" t="str">
        <f>IF(LANÇAMENTO[[#This Row],[OBRA COM MATERIAL]]="OK","ENTREGUE",IF(LANÇAMENTO[[#This Row],[PRAZO]]="","",LANÇAMENTO[[#This Row],[PREVISÃO ENTREGA OBRA]]-$E$1))</f>
        <v>ENTREGUE</v>
      </c>
      <c r="U972" s="3" t="s">
        <v>129</v>
      </c>
      <c r="V972" s="3"/>
    </row>
    <row r="973" spans="1:22" x14ac:dyDescent="0.25">
      <c r="A973" s="4">
        <v>45908</v>
      </c>
      <c r="B973" s="2" t="s">
        <v>1729</v>
      </c>
      <c r="C973" s="123" t="s">
        <v>551</v>
      </c>
      <c r="D973" s="2" t="s">
        <v>104</v>
      </c>
      <c r="E973" s="2" t="s">
        <v>2142</v>
      </c>
      <c r="F973" s="3">
        <v>4</v>
      </c>
      <c r="G973" s="3" t="s">
        <v>65</v>
      </c>
      <c r="H973" s="5" t="s">
        <v>2967</v>
      </c>
      <c r="I973" s="136" t="s">
        <v>295</v>
      </c>
      <c r="J973" s="2" t="s">
        <v>2142</v>
      </c>
      <c r="K973" s="6">
        <v>10</v>
      </c>
      <c r="L973" s="6">
        <f>LANÇAMENTO[[#This Row],[VALOR UNITARIO]]*LANÇAMENTO[[#This Row],[QTDADE]]</f>
        <v>40</v>
      </c>
      <c r="M973" s="4">
        <v>45908</v>
      </c>
      <c r="N973" s="33" t="str">
        <f>TEXT(LANÇAMENTO[[#This Row],[DATA PEDIDO]],"MMM")&amp;"-"&amp;TEXT(M973,"AAAA")</f>
        <v>set-2025</v>
      </c>
      <c r="O973" s="5" t="s">
        <v>1692</v>
      </c>
      <c r="P973" s="5" t="s">
        <v>30</v>
      </c>
      <c r="Q973" s="3" t="s">
        <v>12</v>
      </c>
      <c r="R973" s="3">
        <v>0</v>
      </c>
      <c r="S973" s="4">
        <f>IF(LANÇAMENTO[[#This Row],[DATA PEDIDO]]="","",LANÇAMENTO[[#This Row],[DATA PEDIDO]]+LANÇAMENTO[[#This Row],[PRAZO]])</f>
        <v>45908</v>
      </c>
      <c r="T973" s="8" t="str">
        <f>IF(LANÇAMENTO[[#This Row],[OBRA COM MATERIAL]]="OK","ENTREGUE",IF(LANÇAMENTO[[#This Row],[PRAZO]]="","",LANÇAMENTO[[#This Row],[PREVISÃO ENTREGA OBRA]]-$E$1))</f>
        <v>ENTREGUE</v>
      </c>
      <c r="U973" s="3" t="s">
        <v>129</v>
      </c>
      <c r="V973" s="3"/>
    </row>
    <row r="974" spans="1:22" x14ac:dyDescent="0.25">
      <c r="A974" s="4">
        <v>45908</v>
      </c>
      <c r="B974" s="2" t="s">
        <v>1729</v>
      </c>
      <c r="C974" s="123" t="s">
        <v>551</v>
      </c>
      <c r="D974" s="2" t="s">
        <v>104</v>
      </c>
      <c r="E974" s="2" t="s">
        <v>2143</v>
      </c>
      <c r="F974" s="3">
        <v>1</v>
      </c>
      <c r="G974" s="3" t="s">
        <v>65</v>
      </c>
      <c r="H974" s="5" t="s">
        <v>2967</v>
      </c>
      <c r="I974" s="136" t="s">
        <v>295</v>
      </c>
      <c r="J974" s="2" t="s">
        <v>2143</v>
      </c>
      <c r="K974" s="6">
        <v>60</v>
      </c>
      <c r="L974" s="6">
        <f>LANÇAMENTO[[#This Row],[VALOR UNITARIO]]*LANÇAMENTO[[#This Row],[QTDADE]]</f>
        <v>60</v>
      </c>
      <c r="M974" s="4">
        <v>45908</v>
      </c>
      <c r="N974" s="33" t="str">
        <f>TEXT(LANÇAMENTO[[#This Row],[DATA PEDIDO]],"MMM")&amp;"-"&amp;TEXT(M974,"AAAA")</f>
        <v>set-2025</v>
      </c>
      <c r="O974" s="5" t="s">
        <v>1692</v>
      </c>
      <c r="P974" s="5" t="s">
        <v>30</v>
      </c>
      <c r="Q974" s="3" t="s">
        <v>12</v>
      </c>
      <c r="R974" s="3">
        <v>0</v>
      </c>
      <c r="S974" s="4">
        <f>IF(LANÇAMENTO[[#This Row],[DATA PEDIDO]]="","",LANÇAMENTO[[#This Row],[DATA PEDIDO]]+LANÇAMENTO[[#This Row],[PRAZO]])</f>
        <v>45908</v>
      </c>
      <c r="T974" s="8" t="str">
        <f>IF(LANÇAMENTO[[#This Row],[OBRA COM MATERIAL]]="OK","ENTREGUE",IF(LANÇAMENTO[[#This Row],[PRAZO]]="","",LANÇAMENTO[[#This Row],[PREVISÃO ENTREGA OBRA]]-$E$1))</f>
        <v>ENTREGUE</v>
      </c>
      <c r="U974" s="3" t="s">
        <v>129</v>
      </c>
      <c r="V974" s="3"/>
    </row>
    <row r="975" spans="1:22" x14ac:dyDescent="0.25">
      <c r="A975" s="4">
        <v>45909</v>
      </c>
      <c r="B975" s="2" t="s">
        <v>1901</v>
      </c>
      <c r="C975" s="123" t="s">
        <v>1234</v>
      </c>
      <c r="D975" s="2" t="s">
        <v>104</v>
      </c>
      <c r="E975" s="2" t="s">
        <v>2968</v>
      </c>
      <c r="F975" s="3">
        <v>6</v>
      </c>
      <c r="G975" s="3" t="s">
        <v>65</v>
      </c>
      <c r="H975" s="5" t="s">
        <v>2974</v>
      </c>
      <c r="I975" s="136" t="s">
        <v>230</v>
      </c>
      <c r="J975" s="2" t="s">
        <v>2968</v>
      </c>
      <c r="K975" s="6">
        <v>19.46</v>
      </c>
      <c r="L975" s="6">
        <f>LANÇAMENTO[[#This Row],[VALOR UNITARIO]]*LANÇAMENTO[[#This Row],[QTDADE]]</f>
        <v>116.76</v>
      </c>
      <c r="M975" s="4">
        <v>45909</v>
      </c>
      <c r="N975" s="33" t="str">
        <f>TEXT(LANÇAMENTO[[#This Row],[DATA PEDIDO]],"MMM")&amp;"-"&amp;TEXT(M975,"AAAA")</f>
        <v>set-2025</v>
      </c>
      <c r="O975" s="5" t="s">
        <v>1715</v>
      </c>
      <c r="P975" s="5" t="s">
        <v>30</v>
      </c>
      <c r="Q975" s="3" t="s">
        <v>12</v>
      </c>
      <c r="R975" s="3">
        <v>1</v>
      </c>
      <c r="S975" s="4">
        <f>IF(LANÇAMENTO[[#This Row],[DATA PEDIDO]]="","",LANÇAMENTO[[#This Row],[DATA PEDIDO]]+LANÇAMENTO[[#This Row],[PRAZO]])</f>
        <v>45910</v>
      </c>
      <c r="T975" s="8" t="str">
        <f>IF(LANÇAMENTO[[#This Row],[OBRA COM MATERIAL]]="OK","ENTREGUE",IF(LANÇAMENTO[[#This Row],[PRAZO]]="","",LANÇAMENTO[[#This Row],[PREVISÃO ENTREGA OBRA]]-$E$1))</f>
        <v>ENTREGUE</v>
      </c>
      <c r="U975" s="3" t="s">
        <v>129</v>
      </c>
      <c r="V975" s="3"/>
    </row>
    <row r="976" spans="1:22" x14ac:dyDescent="0.25">
      <c r="A976" s="4">
        <v>45909</v>
      </c>
      <c r="B976" s="2" t="s">
        <v>1901</v>
      </c>
      <c r="C976" s="123" t="s">
        <v>1234</v>
      </c>
      <c r="D976" s="2" t="s">
        <v>104</v>
      </c>
      <c r="E976" s="2" t="s">
        <v>2969</v>
      </c>
      <c r="F976" s="3">
        <v>9</v>
      </c>
      <c r="G976" s="3" t="s">
        <v>65</v>
      </c>
      <c r="H976" s="5" t="s">
        <v>2974</v>
      </c>
      <c r="I976" s="136" t="s">
        <v>230</v>
      </c>
      <c r="J976" s="2" t="s">
        <v>2969</v>
      </c>
      <c r="K976" s="6">
        <v>6.27</v>
      </c>
      <c r="L976" s="6">
        <f>LANÇAMENTO[[#This Row],[VALOR UNITARIO]]*LANÇAMENTO[[#This Row],[QTDADE]]</f>
        <v>56.429999999999993</v>
      </c>
      <c r="M976" s="4">
        <v>45909</v>
      </c>
      <c r="N976" s="33" t="str">
        <f>TEXT(LANÇAMENTO[[#This Row],[DATA PEDIDO]],"MMM")&amp;"-"&amp;TEXT(M976,"AAAA")</f>
        <v>set-2025</v>
      </c>
      <c r="O976" s="5" t="s">
        <v>1715</v>
      </c>
      <c r="P976" s="5" t="s">
        <v>30</v>
      </c>
      <c r="Q976" s="3" t="s">
        <v>12</v>
      </c>
      <c r="R976" s="3">
        <v>1</v>
      </c>
      <c r="S976" s="4">
        <f>IF(LANÇAMENTO[[#This Row],[DATA PEDIDO]]="","",LANÇAMENTO[[#This Row],[DATA PEDIDO]]+LANÇAMENTO[[#This Row],[PRAZO]])</f>
        <v>45910</v>
      </c>
      <c r="T976" s="8" t="str">
        <f>IF(LANÇAMENTO[[#This Row],[OBRA COM MATERIAL]]="OK","ENTREGUE",IF(LANÇAMENTO[[#This Row],[PRAZO]]="","",LANÇAMENTO[[#This Row],[PREVISÃO ENTREGA OBRA]]-$E$1))</f>
        <v>ENTREGUE</v>
      </c>
      <c r="U976" s="3" t="s">
        <v>129</v>
      </c>
      <c r="V976" s="3"/>
    </row>
    <row r="977" spans="1:22" x14ac:dyDescent="0.25">
      <c r="A977" s="4">
        <v>45909</v>
      </c>
      <c r="B977" s="2" t="s">
        <v>1901</v>
      </c>
      <c r="C977" s="123" t="s">
        <v>1234</v>
      </c>
      <c r="D977" s="2" t="s">
        <v>104</v>
      </c>
      <c r="E977" s="2" t="s">
        <v>2970</v>
      </c>
      <c r="F977" s="3">
        <v>3</v>
      </c>
      <c r="G977" s="3" t="s">
        <v>65</v>
      </c>
      <c r="H977" s="5" t="s">
        <v>2974</v>
      </c>
      <c r="I977" s="136" t="s">
        <v>230</v>
      </c>
      <c r="J977" s="2" t="s">
        <v>2970</v>
      </c>
      <c r="K977" s="6">
        <v>37.9</v>
      </c>
      <c r="L977" s="6">
        <f>LANÇAMENTO[[#This Row],[VALOR UNITARIO]]*LANÇAMENTO[[#This Row],[QTDADE]]</f>
        <v>113.69999999999999</v>
      </c>
      <c r="M977" s="4">
        <v>45909</v>
      </c>
      <c r="N977" s="33" t="str">
        <f>TEXT(LANÇAMENTO[[#This Row],[DATA PEDIDO]],"MMM")&amp;"-"&amp;TEXT(M977,"AAAA")</f>
        <v>set-2025</v>
      </c>
      <c r="O977" s="5" t="s">
        <v>1715</v>
      </c>
      <c r="P977" s="5" t="s">
        <v>30</v>
      </c>
      <c r="Q977" s="3" t="s">
        <v>12</v>
      </c>
      <c r="R977" s="3">
        <v>1</v>
      </c>
      <c r="S977" s="4">
        <f>IF(LANÇAMENTO[[#This Row],[DATA PEDIDO]]="","",LANÇAMENTO[[#This Row],[DATA PEDIDO]]+LANÇAMENTO[[#This Row],[PRAZO]])</f>
        <v>45910</v>
      </c>
      <c r="T977" s="8" t="str">
        <f>IF(LANÇAMENTO[[#This Row],[OBRA COM MATERIAL]]="OK","ENTREGUE",IF(LANÇAMENTO[[#This Row],[PRAZO]]="","",LANÇAMENTO[[#This Row],[PREVISÃO ENTREGA OBRA]]-$E$1))</f>
        <v>ENTREGUE</v>
      </c>
      <c r="U977" s="3" t="s">
        <v>129</v>
      </c>
      <c r="V977" s="3"/>
    </row>
    <row r="978" spans="1:22" x14ac:dyDescent="0.25">
      <c r="A978" s="4">
        <v>45909</v>
      </c>
      <c r="B978" s="2" t="s">
        <v>1901</v>
      </c>
      <c r="C978" s="123" t="s">
        <v>1234</v>
      </c>
      <c r="D978" s="2" t="s">
        <v>104</v>
      </c>
      <c r="E978" s="2" t="s">
        <v>2971</v>
      </c>
      <c r="F978" s="3">
        <v>6</v>
      </c>
      <c r="G978" s="3" t="s">
        <v>65</v>
      </c>
      <c r="H978" s="5" t="s">
        <v>2974</v>
      </c>
      <c r="I978" s="136" t="s">
        <v>230</v>
      </c>
      <c r="J978" s="2" t="s">
        <v>2971</v>
      </c>
      <c r="K978" s="6">
        <v>4.8499999999999996</v>
      </c>
      <c r="L978" s="6">
        <f>LANÇAMENTO[[#This Row],[VALOR UNITARIO]]*LANÇAMENTO[[#This Row],[QTDADE]]</f>
        <v>29.099999999999998</v>
      </c>
      <c r="M978" s="4">
        <v>45909</v>
      </c>
      <c r="N978" s="33" t="str">
        <f>TEXT(LANÇAMENTO[[#This Row],[DATA PEDIDO]],"MMM")&amp;"-"&amp;TEXT(M978,"AAAA")</f>
        <v>set-2025</v>
      </c>
      <c r="O978" s="5" t="s">
        <v>1715</v>
      </c>
      <c r="P978" s="5" t="s">
        <v>30</v>
      </c>
      <c r="Q978" s="3" t="s">
        <v>12</v>
      </c>
      <c r="R978" s="3">
        <v>1</v>
      </c>
      <c r="S978" s="4">
        <f>IF(LANÇAMENTO[[#This Row],[DATA PEDIDO]]="","",LANÇAMENTO[[#This Row],[DATA PEDIDO]]+LANÇAMENTO[[#This Row],[PRAZO]])</f>
        <v>45910</v>
      </c>
      <c r="T978" s="8" t="str">
        <f>IF(LANÇAMENTO[[#This Row],[OBRA COM MATERIAL]]="OK","ENTREGUE",IF(LANÇAMENTO[[#This Row],[PRAZO]]="","",LANÇAMENTO[[#This Row],[PREVISÃO ENTREGA OBRA]]-$E$1))</f>
        <v>ENTREGUE</v>
      </c>
      <c r="U978" s="3" t="s">
        <v>129</v>
      </c>
      <c r="V978" s="3"/>
    </row>
    <row r="979" spans="1:22" x14ac:dyDescent="0.25">
      <c r="A979" s="4">
        <v>45909</v>
      </c>
      <c r="B979" s="2" t="s">
        <v>1901</v>
      </c>
      <c r="C979" s="123" t="s">
        <v>1234</v>
      </c>
      <c r="D979" s="2" t="s">
        <v>104</v>
      </c>
      <c r="E979" s="2" t="s">
        <v>2972</v>
      </c>
      <c r="F979" s="3">
        <v>8</v>
      </c>
      <c r="G979" s="3" t="s">
        <v>65</v>
      </c>
      <c r="H979" s="5" t="s">
        <v>2974</v>
      </c>
      <c r="I979" s="136" t="s">
        <v>230</v>
      </c>
      <c r="J979" s="2" t="s">
        <v>2972</v>
      </c>
      <c r="K979" s="6">
        <v>3.69</v>
      </c>
      <c r="L979" s="6">
        <f>LANÇAMENTO[[#This Row],[VALOR UNITARIO]]*LANÇAMENTO[[#This Row],[QTDADE]]</f>
        <v>29.52</v>
      </c>
      <c r="M979" s="4">
        <v>45909</v>
      </c>
      <c r="N979" s="33" t="str">
        <f>TEXT(LANÇAMENTO[[#This Row],[DATA PEDIDO]],"MMM")&amp;"-"&amp;TEXT(M979,"AAAA")</f>
        <v>set-2025</v>
      </c>
      <c r="O979" s="5" t="s">
        <v>1715</v>
      </c>
      <c r="P979" s="5" t="s">
        <v>30</v>
      </c>
      <c r="Q979" s="3" t="s">
        <v>12</v>
      </c>
      <c r="R979" s="3">
        <v>1</v>
      </c>
      <c r="S979" s="4">
        <f>IF(LANÇAMENTO[[#This Row],[DATA PEDIDO]]="","",LANÇAMENTO[[#This Row],[DATA PEDIDO]]+LANÇAMENTO[[#This Row],[PRAZO]])</f>
        <v>45910</v>
      </c>
      <c r="T979" s="8" t="str">
        <f>IF(LANÇAMENTO[[#This Row],[OBRA COM MATERIAL]]="OK","ENTREGUE",IF(LANÇAMENTO[[#This Row],[PRAZO]]="","",LANÇAMENTO[[#This Row],[PREVISÃO ENTREGA OBRA]]-$E$1))</f>
        <v>ENTREGUE</v>
      </c>
      <c r="U979" s="3" t="s">
        <v>129</v>
      </c>
      <c r="V979" s="3"/>
    </row>
    <row r="980" spans="1:22" x14ac:dyDescent="0.25">
      <c r="A980" s="4">
        <v>45909</v>
      </c>
      <c r="B980" s="2" t="s">
        <v>1901</v>
      </c>
      <c r="C980" s="123" t="s">
        <v>1234</v>
      </c>
      <c r="D980" s="2" t="s">
        <v>104</v>
      </c>
      <c r="E980" s="2" t="s">
        <v>2973</v>
      </c>
      <c r="F980" s="3">
        <v>15</v>
      </c>
      <c r="G980" s="3" t="s">
        <v>65</v>
      </c>
      <c r="H980" s="5" t="s">
        <v>2974</v>
      </c>
      <c r="I980" s="136" t="s">
        <v>230</v>
      </c>
      <c r="J980" s="2" t="s">
        <v>2973</v>
      </c>
      <c r="K980" s="6">
        <v>1.5</v>
      </c>
      <c r="L980" s="6">
        <f>LANÇAMENTO[[#This Row],[VALOR UNITARIO]]*LANÇAMENTO[[#This Row],[QTDADE]]</f>
        <v>22.5</v>
      </c>
      <c r="M980" s="4">
        <v>45909</v>
      </c>
      <c r="N980" s="33" t="str">
        <f>TEXT(LANÇAMENTO[[#This Row],[DATA PEDIDO]],"MMM")&amp;"-"&amp;TEXT(M980,"AAAA")</f>
        <v>set-2025</v>
      </c>
      <c r="O980" s="5" t="s">
        <v>1715</v>
      </c>
      <c r="P980" s="5" t="s">
        <v>30</v>
      </c>
      <c r="Q980" s="3" t="s">
        <v>12</v>
      </c>
      <c r="R980" s="3">
        <v>1</v>
      </c>
      <c r="S980" s="4">
        <f>IF(LANÇAMENTO[[#This Row],[DATA PEDIDO]]="","",LANÇAMENTO[[#This Row],[DATA PEDIDO]]+LANÇAMENTO[[#This Row],[PRAZO]])</f>
        <v>45910</v>
      </c>
      <c r="T980" s="8" t="str">
        <f>IF(LANÇAMENTO[[#This Row],[OBRA COM MATERIAL]]="OK","ENTREGUE",IF(LANÇAMENTO[[#This Row],[PRAZO]]="","",LANÇAMENTO[[#This Row],[PREVISÃO ENTREGA OBRA]]-$E$1))</f>
        <v>ENTREGUE</v>
      </c>
      <c r="U980" s="3" t="s">
        <v>129</v>
      </c>
      <c r="V980" s="3"/>
    </row>
    <row r="981" spans="1:22" x14ac:dyDescent="0.25">
      <c r="A981" s="4">
        <v>45909</v>
      </c>
      <c r="B981" s="2" t="s">
        <v>1901</v>
      </c>
      <c r="C981" s="123" t="s">
        <v>1234</v>
      </c>
      <c r="D981" s="2" t="s">
        <v>104</v>
      </c>
      <c r="E981" s="2" t="s">
        <v>1913</v>
      </c>
      <c r="F981" s="3">
        <v>50</v>
      </c>
      <c r="G981" s="3" t="s">
        <v>65</v>
      </c>
      <c r="H981" s="5" t="s">
        <v>2974</v>
      </c>
      <c r="I981" s="136" t="s">
        <v>230</v>
      </c>
      <c r="J981" s="2" t="s">
        <v>1913</v>
      </c>
      <c r="K981" s="6">
        <v>5.5</v>
      </c>
      <c r="L981" s="6">
        <f>LANÇAMENTO[[#This Row],[VALOR UNITARIO]]*LANÇAMENTO[[#This Row],[QTDADE]]</f>
        <v>275</v>
      </c>
      <c r="M981" s="4">
        <v>45909</v>
      </c>
      <c r="N981" s="33" t="str">
        <f>TEXT(LANÇAMENTO[[#This Row],[DATA PEDIDO]],"MMM")&amp;"-"&amp;TEXT(M981,"AAAA")</f>
        <v>set-2025</v>
      </c>
      <c r="O981" s="5" t="s">
        <v>1715</v>
      </c>
      <c r="P981" s="5" t="s">
        <v>30</v>
      </c>
      <c r="Q981" s="3" t="s">
        <v>12</v>
      </c>
      <c r="R981" s="3">
        <v>1</v>
      </c>
      <c r="S981" s="4">
        <f>IF(LANÇAMENTO[[#This Row],[DATA PEDIDO]]="","",LANÇAMENTO[[#This Row],[DATA PEDIDO]]+LANÇAMENTO[[#This Row],[PRAZO]])</f>
        <v>45910</v>
      </c>
      <c r="T981" s="8" t="str">
        <f>IF(LANÇAMENTO[[#This Row],[OBRA COM MATERIAL]]="OK","ENTREGUE",IF(LANÇAMENTO[[#This Row],[PRAZO]]="","",LANÇAMENTO[[#This Row],[PREVISÃO ENTREGA OBRA]]-$E$1))</f>
        <v>ENTREGUE</v>
      </c>
      <c r="U981" s="3" t="s">
        <v>129</v>
      </c>
      <c r="V981" s="3"/>
    </row>
    <row r="982" spans="1:22" x14ac:dyDescent="0.25">
      <c r="A982" s="4">
        <v>45909</v>
      </c>
      <c r="B982" s="2" t="s">
        <v>2379</v>
      </c>
      <c r="C982" s="123" t="s">
        <v>1234</v>
      </c>
      <c r="D982" s="2" t="s">
        <v>27</v>
      </c>
      <c r="E982" s="2" t="s">
        <v>2991</v>
      </c>
      <c r="F982" s="3">
        <v>1</v>
      </c>
      <c r="G982" s="3" t="s">
        <v>65</v>
      </c>
      <c r="H982" s="5" t="s">
        <v>2992</v>
      </c>
      <c r="I982" s="136" t="s">
        <v>1681</v>
      </c>
      <c r="J982" s="2" t="s">
        <v>1690</v>
      </c>
      <c r="K982" s="6">
        <v>400</v>
      </c>
      <c r="L982" s="6">
        <f>LANÇAMENTO[[#This Row],[VALOR UNITARIO]]*LANÇAMENTO[[#This Row],[QTDADE]]</f>
        <v>400</v>
      </c>
      <c r="M982" s="4">
        <v>45909</v>
      </c>
      <c r="N982" s="33" t="str">
        <f>TEXT(LANÇAMENTO[[#This Row],[DATA PEDIDO]],"MMM")&amp;"-"&amp;TEXT(M982,"AAAA")</f>
        <v>set-2025</v>
      </c>
      <c r="O982" s="5" t="s">
        <v>1692</v>
      </c>
      <c r="P982" s="5" t="s">
        <v>30</v>
      </c>
      <c r="Q982" s="3" t="s">
        <v>12</v>
      </c>
      <c r="R982" s="3">
        <v>0</v>
      </c>
      <c r="S982" s="4">
        <f>IF(LANÇAMENTO[[#This Row],[DATA PEDIDO]]="","",LANÇAMENTO[[#This Row],[DATA PEDIDO]]+LANÇAMENTO[[#This Row],[PRAZO]])</f>
        <v>45909</v>
      </c>
      <c r="T982" s="8" t="str">
        <f>IF(LANÇAMENTO[[#This Row],[OBRA COM MATERIAL]]="OK","ENTREGUE",IF(LANÇAMENTO[[#This Row],[PRAZO]]="","",LANÇAMENTO[[#This Row],[PREVISÃO ENTREGA OBRA]]-$E$1))</f>
        <v>ENTREGUE</v>
      </c>
      <c r="U982" s="3" t="s">
        <v>129</v>
      </c>
      <c r="V982" s="3"/>
    </row>
    <row r="983" spans="1:22" x14ac:dyDescent="0.25">
      <c r="A983" s="4">
        <v>45909</v>
      </c>
      <c r="B983" s="2" t="s">
        <v>1235</v>
      </c>
      <c r="C983" s="123" t="s">
        <v>1234</v>
      </c>
      <c r="D983" s="2" t="s">
        <v>104</v>
      </c>
      <c r="E983" s="2" t="s">
        <v>2993</v>
      </c>
      <c r="F983" s="3">
        <v>123</v>
      </c>
      <c r="G983" s="3" t="s">
        <v>23</v>
      </c>
      <c r="H983" s="5" t="s">
        <v>2995</v>
      </c>
      <c r="I983" s="136" t="s">
        <v>238</v>
      </c>
      <c r="J983" s="2" t="s">
        <v>2993</v>
      </c>
      <c r="K983" s="6">
        <v>7.54</v>
      </c>
      <c r="L983" s="6">
        <f>LANÇAMENTO[[#This Row],[VALOR UNITARIO]]*LANÇAMENTO[[#This Row],[QTDADE]]</f>
        <v>927.42</v>
      </c>
      <c r="M983" s="4">
        <v>45909</v>
      </c>
      <c r="N983" s="33" t="str">
        <f>TEXT(LANÇAMENTO[[#This Row],[DATA PEDIDO]],"MMM")&amp;"-"&amp;TEXT(M983,"AAAA")</f>
        <v>set-2025</v>
      </c>
      <c r="O983" s="5" t="s">
        <v>1836</v>
      </c>
      <c r="P983" s="5" t="s">
        <v>30</v>
      </c>
      <c r="Q983" s="3" t="s">
        <v>12</v>
      </c>
      <c r="R983" s="3">
        <v>0</v>
      </c>
      <c r="S983" s="4">
        <f>IF(LANÇAMENTO[[#This Row],[DATA PEDIDO]]="","",LANÇAMENTO[[#This Row],[DATA PEDIDO]]+LANÇAMENTO[[#This Row],[PRAZO]])</f>
        <v>45909</v>
      </c>
      <c r="T983" s="8" t="str">
        <f>IF(LANÇAMENTO[[#This Row],[OBRA COM MATERIAL]]="OK","ENTREGUE",IF(LANÇAMENTO[[#This Row],[PRAZO]]="","",LANÇAMENTO[[#This Row],[PREVISÃO ENTREGA OBRA]]-$E$1))</f>
        <v>ENTREGUE</v>
      </c>
      <c r="U983" s="3" t="s">
        <v>129</v>
      </c>
      <c r="V983" s="3"/>
    </row>
    <row r="984" spans="1:22" x14ac:dyDescent="0.25">
      <c r="A984" s="4">
        <v>45909</v>
      </c>
      <c r="B984" s="2" t="s">
        <v>1235</v>
      </c>
      <c r="C984" s="123" t="s">
        <v>1234</v>
      </c>
      <c r="D984" s="2" t="s">
        <v>104</v>
      </c>
      <c r="E984" s="2" t="s">
        <v>2994</v>
      </c>
      <c r="F984" s="3">
        <v>9</v>
      </c>
      <c r="G984" s="3" t="s">
        <v>23</v>
      </c>
      <c r="H984" s="5" t="s">
        <v>2995</v>
      </c>
      <c r="I984" s="136" t="s">
        <v>238</v>
      </c>
      <c r="J984" s="2" t="s">
        <v>2994</v>
      </c>
      <c r="K984" s="6">
        <v>7.54</v>
      </c>
      <c r="L984" s="6">
        <f>LANÇAMENTO[[#This Row],[VALOR UNITARIO]]*LANÇAMENTO[[#This Row],[QTDADE]]</f>
        <v>67.86</v>
      </c>
      <c r="M984" s="4">
        <v>45909</v>
      </c>
      <c r="N984" s="33" t="str">
        <f>TEXT(LANÇAMENTO[[#This Row],[DATA PEDIDO]],"MMM")&amp;"-"&amp;TEXT(M984,"AAAA")</f>
        <v>set-2025</v>
      </c>
      <c r="O984" s="5" t="s">
        <v>1836</v>
      </c>
      <c r="P984" s="5" t="s">
        <v>30</v>
      </c>
      <c r="Q984" s="3" t="s">
        <v>12</v>
      </c>
      <c r="R984" s="3">
        <v>0</v>
      </c>
      <c r="S984" s="4">
        <f>IF(LANÇAMENTO[[#This Row],[DATA PEDIDO]]="","",LANÇAMENTO[[#This Row],[DATA PEDIDO]]+LANÇAMENTO[[#This Row],[PRAZO]])</f>
        <v>45909</v>
      </c>
      <c r="T984" s="8" t="str">
        <f>IF(LANÇAMENTO[[#This Row],[OBRA COM MATERIAL]]="OK","ENTREGUE",IF(LANÇAMENTO[[#This Row],[PRAZO]]="","",LANÇAMENTO[[#This Row],[PREVISÃO ENTREGA OBRA]]-$E$1))</f>
        <v>ENTREGUE</v>
      </c>
      <c r="U984" s="3" t="s">
        <v>129</v>
      </c>
      <c r="V984" s="3"/>
    </row>
    <row r="985" spans="1:22" x14ac:dyDescent="0.25">
      <c r="A985" s="4">
        <v>45909</v>
      </c>
      <c r="B985" s="2" t="s">
        <v>1902</v>
      </c>
      <c r="C985" s="123" t="s">
        <v>1234</v>
      </c>
      <c r="D985" s="2" t="s">
        <v>104</v>
      </c>
      <c r="E985" s="2" t="s">
        <v>1815</v>
      </c>
      <c r="F985" s="3">
        <v>3</v>
      </c>
      <c r="G985" s="3" t="s">
        <v>140</v>
      </c>
      <c r="H985" s="5" t="s">
        <v>2996</v>
      </c>
      <c r="I985" s="136" t="s">
        <v>1436</v>
      </c>
      <c r="J985" s="2" t="s">
        <v>1815</v>
      </c>
      <c r="K985" s="6">
        <v>176</v>
      </c>
      <c r="L985" s="6">
        <f>LANÇAMENTO[[#This Row],[VALOR UNITARIO]]*LANÇAMENTO[[#This Row],[QTDADE]]</f>
        <v>528</v>
      </c>
      <c r="M985" s="4">
        <v>45909</v>
      </c>
      <c r="N985" s="33" t="str">
        <f>TEXT(LANÇAMENTO[[#This Row],[DATA PEDIDO]],"MMM")&amp;"-"&amp;TEXT(M985,"AAAA")</f>
        <v>set-2025</v>
      </c>
      <c r="O985" s="5" t="s">
        <v>1715</v>
      </c>
      <c r="P985" s="5" t="s">
        <v>30</v>
      </c>
      <c r="Q985" s="3" t="s">
        <v>12</v>
      </c>
      <c r="R985" s="3">
        <v>0</v>
      </c>
      <c r="S985" s="4">
        <f>IF(LANÇAMENTO[[#This Row],[DATA PEDIDO]]="","",LANÇAMENTO[[#This Row],[DATA PEDIDO]]+LANÇAMENTO[[#This Row],[PRAZO]])</f>
        <v>45909</v>
      </c>
      <c r="T985" s="8" t="str">
        <f>IF(LANÇAMENTO[[#This Row],[OBRA COM MATERIAL]]="OK","ENTREGUE",IF(LANÇAMENTO[[#This Row],[PRAZO]]="","",LANÇAMENTO[[#This Row],[PREVISÃO ENTREGA OBRA]]-$E$1))</f>
        <v>ENTREGUE</v>
      </c>
      <c r="U985" s="3" t="s">
        <v>129</v>
      </c>
      <c r="V985" s="3"/>
    </row>
    <row r="986" spans="1:22" x14ac:dyDescent="0.25">
      <c r="A986" s="4">
        <v>45909</v>
      </c>
      <c r="B986" s="2" t="s">
        <v>1902</v>
      </c>
      <c r="C986" s="123" t="s">
        <v>1234</v>
      </c>
      <c r="D986" s="2" t="s">
        <v>104</v>
      </c>
      <c r="E986" s="2" t="s">
        <v>2997</v>
      </c>
      <c r="F986" s="3">
        <v>6</v>
      </c>
      <c r="G986" s="3" t="s">
        <v>140</v>
      </c>
      <c r="H986" s="5" t="s">
        <v>2996</v>
      </c>
      <c r="I986" s="136" t="s">
        <v>1436</v>
      </c>
      <c r="J986" s="2" t="s">
        <v>2997</v>
      </c>
      <c r="K986" s="6">
        <v>212</v>
      </c>
      <c r="L986" s="6">
        <f>LANÇAMENTO[[#This Row],[VALOR UNITARIO]]*LANÇAMENTO[[#This Row],[QTDADE]]</f>
        <v>1272</v>
      </c>
      <c r="M986" s="4">
        <v>45909</v>
      </c>
      <c r="N986" s="33" t="str">
        <f>TEXT(LANÇAMENTO[[#This Row],[DATA PEDIDO]],"MMM")&amp;"-"&amp;TEXT(M986,"AAAA")</f>
        <v>set-2025</v>
      </c>
      <c r="O986" s="5" t="s">
        <v>1715</v>
      </c>
      <c r="P986" s="5" t="s">
        <v>30</v>
      </c>
      <c r="Q986" s="3" t="s">
        <v>12</v>
      </c>
      <c r="R986" s="3">
        <v>0</v>
      </c>
      <c r="S986" s="4">
        <f>IF(LANÇAMENTO[[#This Row],[DATA PEDIDO]]="","",LANÇAMENTO[[#This Row],[DATA PEDIDO]]+LANÇAMENTO[[#This Row],[PRAZO]])</f>
        <v>45909</v>
      </c>
      <c r="T986" s="8" t="str">
        <f>IF(LANÇAMENTO[[#This Row],[OBRA COM MATERIAL]]="OK","ENTREGUE",IF(LANÇAMENTO[[#This Row],[PRAZO]]="","",LANÇAMENTO[[#This Row],[PREVISÃO ENTREGA OBRA]]-$E$1))</f>
        <v>ENTREGUE</v>
      </c>
      <c r="U986" s="3" t="s">
        <v>129</v>
      </c>
      <c r="V986" s="3"/>
    </row>
    <row r="987" spans="1:22" x14ac:dyDescent="0.25">
      <c r="A987" s="4">
        <v>45909</v>
      </c>
      <c r="B987" s="2" t="s">
        <v>1901</v>
      </c>
      <c r="C987" s="123" t="s">
        <v>1234</v>
      </c>
      <c r="D987" s="2" t="s">
        <v>104</v>
      </c>
      <c r="E987" s="2" t="s">
        <v>2998</v>
      </c>
      <c r="F987" s="3">
        <v>1</v>
      </c>
      <c r="G987" s="3" t="s">
        <v>65</v>
      </c>
      <c r="H987" s="5" t="s">
        <v>2999</v>
      </c>
      <c r="I987" s="136" t="s">
        <v>738</v>
      </c>
      <c r="J987" s="2" t="s">
        <v>2998</v>
      </c>
      <c r="K987" s="6">
        <v>120</v>
      </c>
      <c r="L987" s="6">
        <f>LANÇAMENTO[[#This Row],[VALOR UNITARIO]]*LANÇAMENTO[[#This Row],[QTDADE]]</f>
        <v>120</v>
      </c>
      <c r="M987" s="4">
        <v>45909</v>
      </c>
      <c r="N987" s="33" t="str">
        <f>TEXT(LANÇAMENTO[[#This Row],[DATA PEDIDO]],"MMM")&amp;"-"&amp;TEXT(M987,"AAAA")</f>
        <v>set-2025</v>
      </c>
      <c r="O987" s="5" t="s">
        <v>2213</v>
      </c>
      <c r="P987" s="5" t="s">
        <v>215</v>
      </c>
      <c r="Q987" s="3" t="s">
        <v>1705</v>
      </c>
      <c r="R987" s="3">
        <v>1</v>
      </c>
      <c r="S987" s="4">
        <f>IF(LANÇAMENTO[[#This Row],[DATA PEDIDO]]="","",LANÇAMENTO[[#This Row],[DATA PEDIDO]]+LANÇAMENTO[[#This Row],[PRAZO]])</f>
        <v>45910</v>
      </c>
      <c r="T987" s="8" t="str">
        <f>IF(LANÇAMENTO[[#This Row],[OBRA COM MATERIAL]]="OK","ENTREGUE",IF(LANÇAMENTO[[#This Row],[PRAZO]]="","",LANÇAMENTO[[#This Row],[PREVISÃO ENTREGA OBRA]]-$E$1))</f>
        <v>ENTREGUE</v>
      </c>
      <c r="U987" s="3" t="s">
        <v>129</v>
      </c>
      <c r="V987" s="3"/>
    </row>
    <row r="988" spans="1:22" x14ac:dyDescent="0.25">
      <c r="A988" s="4">
        <v>45909</v>
      </c>
      <c r="B988" s="2" t="s">
        <v>1902</v>
      </c>
      <c r="C988" s="123" t="s">
        <v>1234</v>
      </c>
      <c r="D988" s="2" t="s">
        <v>104</v>
      </c>
      <c r="E988" s="2" t="s">
        <v>1690</v>
      </c>
      <c r="F988" s="3">
        <v>1</v>
      </c>
      <c r="G988" s="3" t="s">
        <v>65</v>
      </c>
      <c r="H988" s="5" t="s">
        <v>3000</v>
      </c>
      <c r="I988" s="136" t="s">
        <v>1390</v>
      </c>
      <c r="J988" s="2" t="s">
        <v>1690</v>
      </c>
      <c r="K988" s="6">
        <v>450</v>
      </c>
      <c r="L988" s="6">
        <f>LANÇAMENTO[[#This Row],[VALOR UNITARIO]]*LANÇAMENTO[[#This Row],[QTDADE]]</f>
        <v>450</v>
      </c>
      <c r="M988" s="4">
        <v>45909</v>
      </c>
      <c r="N988" s="33" t="str">
        <f>TEXT(LANÇAMENTO[[#This Row],[DATA PEDIDO]],"MMM")&amp;"-"&amp;TEXT(M988,"AAAA")</f>
        <v>set-2025</v>
      </c>
      <c r="O988" s="5" t="s">
        <v>1778</v>
      </c>
      <c r="P988" s="5" t="s">
        <v>30</v>
      </c>
      <c r="Q988" s="3" t="s">
        <v>12</v>
      </c>
      <c r="R988" s="3">
        <v>1</v>
      </c>
      <c r="S988" s="4">
        <f>IF(LANÇAMENTO[[#This Row],[DATA PEDIDO]]="","",LANÇAMENTO[[#This Row],[DATA PEDIDO]]+LANÇAMENTO[[#This Row],[PRAZO]])</f>
        <v>45910</v>
      </c>
      <c r="T988" s="8" t="str">
        <f>IF(LANÇAMENTO[[#This Row],[OBRA COM MATERIAL]]="OK","ENTREGUE",IF(LANÇAMENTO[[#This Row],[PRAZO]]="","",LANÇAMENTO[[#This Row],[PREVISÃO ENTREGA OBRA]]-$E$1))</f>
        <v>ENTREGUE</v>
      </c>
      <c r="U988" s="3" t="s">
        <v>129</v>
      </c>
      <c r="V988" s="3"/>
    </row>
    <row r="989" spans="1:22" x14ac:dyDescent="0.25">
      <c r="A989" s="4">
        <v>45909</v>
      </c>
      <c r="B989" s="2" t="s">
        <v>1747</v>
      </c>
      <c r="C989" s="123" t="s">
        <v>1234</v>
      </c>
      <c r="D989" s="2" t="s">
        <v>27</v>
      </c>
      <c r="E989" s="2" t="s">
        <v>2148</v>
      </c>
      <c r="F989" s="3">
        <v>1</v>
      </c>
      <c r="G989" s="3" t="s">
        <v>65</v>
      </c>
      <c r="H989" s="5" t="s">
        <v>3001</v>
      </c>
      <c r="I989" s="136" t="s">
        <v>834</v>
      </c>
      <c r="J989" s="2" t="s">
        <v>2148</v>
      </c>
      <c r="K989" s="6">
        <v>1300</v>
      </c>
      <c r="L989" s="6">
        <f>LANÇAMENTO[[#This Row],[VALOR UNITARIO]]*LANÇAMENTO[[#This Row],[QTDADE]]</f>
        <v>1300</v>
      </c>
      <c r="M989" s="4">
        <v>45909</v>
      </c>
      <c r="N989" s="33" t="str">
        <f>TEXT(LANÇAMENTO[[#This Row],[DATA PEDIDO]],"MMM")&amp;"-"&amp;TEXT(M989,"AAAA")</f>
        <v>set-2025</v>
      </c>
      <c r="O989" s="5" t="s">
        <v>1715</v>
      </c>
      <c r="P989" s="5" t="s">
        <v>30</v>
      </c>
      <c r="Q989" s="3" t="s">
        <v>12</v>
      </c>
      <c r="R989" s="3">
        <v>0</v>
      </c>
      <c r="S989" s="4">
        <f>IF(LANÇAMENTO[[#This Row],[DATA PEDIDO]]="","",LANÇAMENTO[[#This Row],[DATA PEDIDO]]+LANÇAMENTO[[#This Row],[PRAZO]])</f>
        <v>45909</v>
      </c>
      <c r="T989" s="8" t="str">
        <f>IF(LANÇAMENTO[[#This Row],[OBRA COM MATERIAL]]="OK","ENTREGUE",IF(LANÇAMENTO[[#This Row],[PRAZO]]="","",LANÇAMENTO[[#This Row],[PREVISÃO ENTREGA OBRA]]-$E$1))</f>
        <v>ENTREGUE</v>
      </c>
      <c r="U989" s="3" t="s">
        <v>129</v>
      </c>
      <c r="V989" s="3"/>
    </row>
    <row r="990" spans="1:22" x14ac:dyDescent="0.25">
      <c r="A990" s="4">
        <v>45909</v>
      </c>
      <c r="B990" s="2" t="s">
        <v>1747</v>
      </c>
      <c r="C990" s="123" t="s">
        <v>1234</v>
      </c>
      <c r="D990" s="2" t="s">
        <v>27</v>
      </c>
      <c r="E990" s="2" t="s">
        <v>2149</v>
      </c>
      <c r="F990" s="3">
        <v>2</v>
      </c>
      <c r="G990" s="3" t="s">
        <v>65</v>
      </c>
      <c r="H990" s="5" t="s">
        <v>3002</v>
      </c>
      <c r="I990" s="136" t="s">
        <v>1271</v>
      </c>
      <c r="J990" s="2" t="s">
        <v>2149</v>
      </c>
      <c r="K990" s="6">
        <v>300</v>
      </c>
      <c r="L990" s="6">
        <f>LANÇAMENTO[[#This Row],[VALOR UNITARIO]]*LANÇAMENTO[[#This Row],[QTDADE]]</f>
        <v>600</v>
      </c>
      <c r="M990" s="4">
        <v>45909</v>
      </c>
      <c r="N990" s="33" t="str">
        <f>TEXT(LANÇAMENTO[[#This Row],[DATA PEDIDO]],"MMM")&amp;"-"&amp;TEXT(M990,"AAAA")</f>
        <v>set-2025</v>
      </c>
      <c r="O990" s="5" t="s">
        <v>1692</v>
      </c>
      <c r="P990" s="5" t="s">
        <v>30</v>
      </c>
      <c r="Q990" s="3" t="s">
        <v>12</v>
      </c>
      <c r="R990" s="3">
        <v>0</v>
      </c>
      <c r="S990" s="4">
        <f>IF(LANÇAMENTO[[#This Row],[DATA PEDIDO]]="","",LANÇAMENTO[[#This Row],[DATA PEDIDO]]+LANÇAMENTO[[#This Row],[PRAZO]])</f>
        <v>45909</v>
      </c>
      <c r="T990" s="8" t="str">
        <f>IF(LANÇAMENTO[[#This Row],[OBRA COM MATERIAL]]="OK","ENTREGUE",IF(LANÇAMENTO[[#This Row],[PRAZO]]="","",LANÇAMENTO[[#This Row],[PREVISÃO ENTREGA OBRA]]-$E$1))</f>
        <v>ENTREGUE</v>
      </c>
      <c r="U990" s="3" t="s">
        <v>129</v>
      </c>
      <c r="V990" s="3"/>
    </row>
    <row r="991" spans="1:22" x14ac:dyDescent="0.25">
      <c r="A991" s="4">
        <v>45909</v>
      </c>
      <c r="B991" s="2" t="s">
        <v>1747</v>
      </c>
      <c r="C991" s="123" t="s">
        <v>1234</v>
      </c>
      <c r="D991" s="2" t="s">
        <v>104</v>
      </c>
      <c r="E991" s="2" t="s">
        <v>2268</v>
      </c>
      <c r="F991" s="3">
        <v>16</v>
      </c>
      <c r="G991" s="3" t="s">
        <v>65</v>
      </c>
      <c r="H991" s="5" t="s">
        <v>3003</v>
      </c>
      <c r="I991" s="136" t="s">
        <v>1001</v>
      </c>
      <c r="J991" s="2" t="s">
        <v>2268</v>
      </c>
      <c r="K991" s="6">
        <v>10.5</v>
      </c>
      <c r="L991" s="6">
        <f>LANÇAMENTO[[#This Row],[VALOR UNITARIO]]*LANÇAMENTO[[#This Row],[QTDADE]]</f>
        <v>168</v>
      </c>
      <c r="M991" s="4">
        <v>45909</v>
      </c>
      <c r="N991" s="33" t="str">
        <f>TEXT(LANÇAMENTO[[#This Row],[DATA PEDIDO]],"MMM")&amp;"-"&amp;TEXT(M991,"AAAA")</f>
        <v>set-2025</v>
      </c>
      <c r="O991" s="5" t="s">
        <v>1692</v>
      </c>
      <c r="P991" s="5" t="s">
        <v>30</v>
      </c>
      <c r="Q991" s="3" t="s">
        <v>12</v>
      </c>
      <c r="R991" s="3">
        <v>0</v>
      </c>
      <c r="S991" s="4">
        <f>IF(LANÇAMENTO[[#This Row],[DATA PEDIDO]]="","",LANÇAMENTO[[#This Row],[DATA PEDIDO]]+LANÇAMENTO[[#This Row],[PRAZO]])</f>
        <v>45909</v>
      </c>
      <c r="T991" s="8" t="str">
        <f>IF(LANÇAMENTO[[#This Row],[OBRA COM MATERIAL]]="OK","ENTREGUE",IF(LANÇAMENTO[[#This Row],[PRAZO]]="","",LANÇAMENTO[[#This Row],[PREVISÃO ENTREGA OBRA]]-$E$1))</f>
        <v>ENTREGUE</v>
      </c>
      <c r="U991" s="3" t="s">
        <v>129</v>
      </c>
      <c r="V991" s="3"/>
    </row>
    <row r="992" spans="1:22" x14ac:dyDescent="0.25">
      <c r="A992" s="4">
        <v>45909</v>
      </c>
      <c r="B992" s="2" t="s">
        <v>1747</v>
      </c>
      <c r="C992" s="123" t="s">
        <v>1234</v>
      </c>
      <c r="D992" s="2" t="s">
        <v>104</v>
      </c>
      <c r="E992" s="2" t="s">
        <v>2645</v>
      </c>
      <c r="F992" s="3">
        <v>8</v>
      </c>
      <c r="G992" s="3" t="s">
        <v>65</v>
      </c>
      <c r="H992" s="5" t="s">
        <v>3003</v>
      </c>
      <c r="I992" s="136" t="s">
        <v>1001</v>
      </c>
      <c r="J992" s="2" t="s">
        <v>2645</v>
      </c>
      <c r="K992" s="6">
        <v>21</v>
      </c>
      <c r="L992" s="6">
        <f>LANÇAMENTO[[#This Row],[VALOR UNITARIO]]*LANÇAMENTO[[#This Row],[QTDADE]]</f>
        <v>168</v>
      </c>
      <c r="M992" s="4">
        <v>45909</v>
      </c>
      <c r="N992" s="33" t="str">
        <f>TEXT(LANÇAMENTO[[#This Row],[DATA PEDIDO]],"MMM")&amp;"-"&amp;TEXT(M992,"AAAA")</f>
        <v>set-2025</v>
      </c>
      <c r="O992" s="5" t="s">
        <v>1692</v>
      </c>
      <c r="P992" s="5" t="s">
        <v>30</v>
      </c>
      <c r="Q992" s="3" t="s">
        <v>12</v>
      </c>
      <c r="R992" s="3">
        <v>0</v>
      </c>
      <c r="S992" s="4">
        <f>IF(LANÇAMENTO[[#This Row],[DATA PEDIDO]]="","",LANÇAMENTO[[#This Row],[DATA PEDIDO]]+LANÇAMENTO[[#This Row],[PRAZO]])</f>
        <v>45909</v>
      </c>
      <c r="T992" s="8" t="str">
        <f>IF(LANÇAMENTO[[#This Row],[OBRA COM MATERIAL]]="OK","ENTREGUE",IF(LANÇAMENTO[[#This Row],[PRAZO]]="","",LANÇAMENTO[[#This Row],[PREVISÃO ENTREGA OBRA]]-$E$1))</f>
        <v>ENTREGUE</v>
      </c>
      <c r="U992" s="3" t="s">
        <v>129</v>
      </c>
      <c r="V992" s="3"/>
    </row>
    <row r="993" spans="1:22" x14ac:dyDescent="0.25">
      <c r="A993" s="4">
        <v>45909</v>
      </c>
      <c r="B993" s="2" t="s">
        <v>1747</v>
      </c>
      <c r="C993" s="123" t="s">
        <v>1234</v>
      </c>
      <c r="D993" s="2" t="s">
        <v>104</v>
      </c>
      <c r="E993" s="2" t="s">
        <v>2646</v>
      </c>
      <c r="F993" s="3">
        <v>2</v>
      </c>
      <c r="G993" s="3" t="s">
        <v>65</v>
      </c>
      <c r="H993" s="5" t="s">
        <v>3003</v>
      </c>
      <c r="I993" s="136" t="s">
        <v>1001</v>
      </c>
      <c r="J993" s="2" t="s">
        <v>2646</v>
      </c>
      <c r="K993" s="6">
        <v>0</v>
      </c>
      <c r="L993" s="6">
        <f>LANÇAMENTO[[#This Row],[VALOR UNITARIO]]*LANÇAMENTO[[#This Row],[QTDADE]]</f>
        <v>0</v>
      </c>
      <c r="M993" s="4">
        <v>45909</v>
      </c>
      <c r="N993" s="33" t="str">
        <f>TEXT(LANÇAMENTO[[#This Row],[DATA PEDIDO]],"MMM")&amp;"-"&amp;TEXT(M993,"AAAA")</f>
        <v>set-2025</v>
      </c>
      <c r="O993" s="5" t="s">
        <v>1692</v>
      </c>
      <c r="P993" s="5" t="s">
        <v>30</v>
      </c>
      <c r="Q993" s="3" t="s">
        <v>12</v>
      </c>
      <c r="R993" s="3">
        <v>0</v>
      </c>
      <c r="S993" s="4">
        <f>IF(LANÇAMENTO[[#This Row],[DATA PEDIDO]]="","",LANÇAMENTO[[#This Row],[DATA PEDIDO]]+LANÇAMENTO[[#This Row],[PRAZO]])</f>
        <v>45909</v>
      </c>
      <c r="T993" s="8" t="str">
        <f>IF(LANÇAMENTO[[#This Row],[OBRA COM MATERIAL]]="OK","ENTREGUE",IF(LANÇAMENTO[[#This Row],[PRAZO]]="","",LANÇAMENTO[[#This Row],[PREVISÃO ENTREGA OBRA]]-$E$1))</f>
        <v>ENTREGUE</v>
      </c>
      <c r="U993" s="3" t="s">
        <v>129</v>
      </c>
      <c r="V993" s="3"/>
    </row>
    <row r="994" spans="1:22" x14ac:dyDescent="0.25">
      <c r="A994" s="4">
        <v>45909</v>
      </c>
      <c r="B994" s="2" t="s">
        <v>2825</v>
      </c>
      <c r="C994" s="123" t="s">
        <v>551</v>
      </c>
      <c r="D994" s="2" t="s">
        <v>104</v>
      </c>
      <c r="E994" s="2" t="s">
        <v>3004</v>
      </c>
      <c r="F994" s="3">
        <v>2</v>
      </c>
      <c r="G994" s="3" t="s">
        <v>65</v>
      </c>
      <c r="H994" s="5" t="s">
        <v>3007</v>
      </c>
      <c r="I994" s="136" t="s">
        <v>371</v>
      </c>
      <c r="J994" s="2" t="s">
        <v>3004</v>
      </c>
      <c r="K994" s="6">
        <v>444.63600000000002</v>
      </c>
      <c r="L994" s="6">
        <f>LANÇAMENTO[[#This Row],[VALOR UNITARIO]]*LANÇAMENTO[[#This Row],[QTDADE]]</f>
        <v>889.27200000000005</v>
      </c>
      <c r="M994" s="4">
        <v>45909</v>
      </c>
      <c r="N994" s="33" t="str">
        <f>TEXT(LANÇAMENTO[[#This Row],[DATA PEDIDO]],"MMM")&amp;"-"&amp;TEXT(M994,"AAAA")</f>
        <v>set-2025</v>
      </c>
      <c r="O994" s="5" t="s">
        <v>2068</v>
      </c>
      <c r="P994" s="5" t="s">
        <v>30</v>
      </c>
      <c r="Q994" s="3" t="s">
        <v>1705</v>
      </c>
      <c r="R994" s="3">
        <v>2</v>
      </c>
      <c r="S994" s="4">
        <f>IF(LANÇAMENTO[[#This Row],[DATA PEDIDO]]="","",LANÇAMENTO[[#This Row],[DATA PEDIDO]]+LANÇAMENTO[[#This Row],[PRAZO]])</f>
        <v>45911</v>
      </c>
      <c r="T994" s="8" t="str">
        <f>IF(LANÇAMENTO[[#This Row],[OBRA COM MATERIAL]]="OK","ENTREGUE",IF(LANÇAMENTO[[#This Row],[PRAZO]]="","",LANÇAMENTO[[#This Row],[PREVISÃO ENTREGA OBRA]]-$E$1))</f>
        <v>ENTREGUE</v>
      </c>
      <c r="U994" s="3" t="s">
        <v>129</v>
      </c>
      <c r="V994" s="3"/>
    </row>
    <row r="995" spans="1:22" x14ac:dyDescent="0.25">
      <c r="A995" s="4">
        <v>45909</v>
      </c>
      <c r="B995" s="2" t="s">
        <v>2825</v>
      </c>
      <c r="C995" s="123" t="s">
        <v>551</v>
      </c>
      <c r="D995" s="2" t="s">
        <v>104</v>
      </c>
      <c r="E995" s="2" t="s">
        <v>3005</v>
      </c>
      <c r="F995" s="3">
        <v>2</v>
      </c>
      <c r="G995" s="3" t="s">
        <v>65</v>
      </c>
      <c r="H995" s="5" t="s">
        <v>3007</v>
      </c>
      <c r="I995" s="136" t="s">
        <v>371</v>
      </c>
      <c r="J995" s="2" t="s">
        <v>3005</v>
      </c>
      <c r="K995" s="6">
        <v>169.35</v>
      </c>
      <c r="L995" s="6">
        <f>LANÇAMENTO[[#This Row],[VALOR UNITARIO]]*LANÇAMENTO[[#This Row],[QTDADE]]</f>
        <v>338.7</v>
      </c>
      <c r="M995" s="4">
        <v>45909</v>
      </c>
      <c r="N995" s="33" t="str">
        <f>TEXT(LANÇAMENTO[[#This Row],[DATA PEDIDO]],"MMM")&amp;"-"&amp;TEXT(M995,"AAAA")</f>
        <v>set-2025</v>
      </c>
      <c r="O995" s="5" t="s">
        <v>2068</v>
      </c>
      <c r="P995" s="5" t="s">
        <v>30</v>
      </c>
      <c r="Q995" s="3" t="s">
        <v>1705</v>
      </c>
      <c r="R995" s="3">
        <v>2</v>
      </c>
      <c r="S995" s="4">
        <f>IF(LANÇAMENTO[[#This Row],[DATA PEDIDO]]="","",LANÇAMENTO[[#This Row],[DATA PEDIDO]]+LANÇAMENTO[[#This Row],[PRAZO]])</f>
        <v>45911</v>
      </c>
      <c r="T995" s="8" t="str">
        <f>IF(LANÇAMENTO[[#This Row],[OBRA COM MATERIAL]]="OK","ENTREGUE",IF(LANÇAMENTO[[#This Row],[PRAZO]]="","",LANÇAMENTO[[#This Row],[PREVISÃO ENTREGA OBRA]]-$E$1))</f>
        <v>ENTREGUE</v>
      </c>
      <c r="U995" s="3" t="s">
        <v>129</v>
      </c>
      <c r="V995" s="3"/>
    </row>
    <row r="996" spans="1:22" x14ac:dyDescent="0.25">
      <c r="A996" s="4">
        <v>45909</v>
      </c>
      <c r="B996" s="2" t="s">
        <v>2825</v>
      </c>
      <c r="C996" s="123" t="s">
        <v>551</v>
      </c>
      <c r="D996" s="2" t="s">
        <v>104</v>
      </c>
      <c r="E996" s="2" t="s">
        <v>3006</v>
      </c>
      <c r="F996" s="3">
        <v>4</v>
      </c>
      <c r="G996" s="3" t="s">
        <v>65</v>
      </c>
      <c r="H996" s="5" t="s">
        <v>3007</v>
      </c>
      <c r="I996" s="136" t="s">
        <v>371</v>
      </c>
      <c r="J996" s="2" t="s">
        <v>3006</v>
      </c>
      <c r="K996" s="6">
        <v>12.3</v>
      </c>
      <c r="L996" s="6">
        <f>LANÇAMENTO[[#This Row],[VALOR UNITARIO]]*LANÇAMENTO[[#This Row],[QTDADE]]</f>
        <v>49.2</v>
      </c>
      <c r="M996" s="4">
        <v>45909</v>
      </c>
      <c r="N996" s="33" t="str">
        <f>TEXT(LANÇAMENTO[[#This Row],[DATA PEDIDO]],"MMM")&amp;"-"&amp;TEXT(M996,"AAAA")</f>
        <v>set-2025</v>
      </c>
      <c r="O996" s="5" t="s">
        <v>2068</v>
      </c>
      <c r="P996" s="5" t="s">
        <v>30</v>
      </c>
      <c r="Q996" s="3" t="s">
        <v>1705</v>
      </c>
      <c r="R996" s="3">
        <v>2</v>
      </c>
      <c r="S996" s="4">
        <f>IF(LANÇAMENTO[[#This Row],[DATA PEDIDO]]="","",LANÇAMENTO[[#This Row],[DATA PEDIDO]]+LANÇAMENTO[[#This Row],[PRAZO]])</f>
        <v>45911</v>
      </c>
      <c r="T996" s="8" t="str">
        <f>IF(LANÇAMENTO[[#This Row],[OBRA COM MATERIAL]]="OK","ENTREGUE",IF(LANÇAMENTO[[#This Row],[PRAZO]]="","",LANÇAMENTO[[#This Row],[PREVISÃO ENTREGA OBRA]]-$E$1))</f>
        <v>ENTREGUE</v>
      </c>
      <c r="U996" s="3" t="s">
        <v>129</v>
      </c>
      <c r="V996" s="3"/>
    </row>
    <row r="997" spans="1:22" x14ac:dyDescent="0.25">
      <c r="A997" s="4">
        <v>45909</v>
      </c>
      <c r="B997" s="2" t="s">
        <v>2723</v>
      </c>
      <c r="C997" s="123" t="s">
        <v>551</v>
      </c>
      <c r="D997" s="2" t="s">
        <v>104</v>
      </c>
      <c r="E997" s="2" t="s">
        <v>2650</v>
      </c>
      <c r="F997" s="3">
        <v>1</v>
      </c>
      <c r="G997" s="3" t="s">
        <v>65</v>
      </c>
      <c r="H997" s="5" t="s">
        <v>3008</v>
      </c>
      <c r="I997" s="136" t="s">
        <v>2649</v>
      </c>
      <c r="J997" s="2" t="s">
        <v>2650</v>
      </c>
      <c r="K997" s="6">
        <v>6900</v>
      </c>
      <c r="L997" s="6">
        <f>LANÇAMENTO[[#This Row],[VALOR UNITARIO]]*LANÇAMENTO[[#This Row],[QTDADE]]</f>
        <v>6900</v>
      </c>
      <c r="M997" s="4">
        <v>45909</v>
      </c>
      <c r="N997" s="33" t="str">
        <f>TEXT(LANÇAMENTO[[#This Row],[DATA PEDIDO]],"MMM")&amp;"-"&amp;TEXT(M997,"AAAA")</f>
        <v>set-2025</v>
      </c>
      <c r="O997" s="5" t="s">
        <v>2213</v>
      </c>
      <c r="P997" s="5" t="s">
        <v>215</v>
      </c>
      <c r="Q997" s="3" t="s">
        <v>12</v>
      </c>
      <c r="R997" s="3">
        <v>15</v>
      </c>
      <c r="S997" s="4">
        <f>IF(LANÇAMENTO[[#This Row],[DATA PEDIDO]]="","",LANÇAMENTO[[#This Row],[DATA PEDIDO]]+LANÇAMENTO[[#This Row],[PRAZO]])</f>
        <v>45924</v>
      </c>
      <c r="T997" s="8" t="str">
        <f>IF(LANÇAMENTO[[#This Row],[OBRA COM MATERIAL]]="OK","ENTREGUE",IF(LANÇAMENTO[[#This Row],[PRAZO]]="","",LANÇAMENTO[[#This Row],[PREVISÃO ENTREGA OBRA]]-$E$1))</f>
        <v>ENTREGUE</v>
      </c>
      <c r="U997" s="3" t="s">
        <v>129</v>
      </c>
      <c r="V997" s="3"/>
    </row>
    <row r="998" spans="1:22" x14ac:dyDescent="0.25">
      <c r="A998" s="4">
        <v>45910</v>
      </c>
      <c r="B998" s="2" t="s">
        <v>1901</v>
      </c>
      <c r="C998" s="123" t="s">
        <v>1234</v>
      </c>
      <c r="D998" s="2" t="s">
        <v>104</v>
      </c>
      <c r="E998" s="2" t="s">
        <v>3010</v>
      </c>
      <c r="F998" s="3">
        <v>1</v>
      </c>
      <c r="G998" s="3" t="s">
        <v>65</v>
      </c>
      <c r="H998" s="5" t="s">
        <v>3009</v>
      </c>
      <c r="I998" s="136" t="s">
        <v>375</v>
      </c>
      <c r="J998" s="2" t="s">
        <v>3010</v>
      </c>
      <c r="K998" s="6">
        <v>75</v>
      </c>
      <c r="L998" s="6">
        <f>LANÇAMENTO[[#This Row],[VALOR UNITARIO]]*LANÇAMENTO[[#This Row],[QTDADE]]</f>
        <v>75</v>
      </c>
      <c r="M998" s="4">
        <v>45910</v>
      </c>
      <c r="N998" s="33" t="str">
        <f>TEXT(LANÇAMENTO[[#This Row],[DATA PEDIDO]],"MMM")&amp;"-"&amp;TEXT(M998,"AAAA")</f>
        <v>set-2025</v>
      </c>
      <c r="O998" s="5" t="s">
        <v>1692</v>
      </c>
      <c r="P998" s="5" t="s">
        <v>30</v>
      </c>
      <c r="Q998" s="3" t="s">
        <v>12</v>
      </c>
      <c r="R998" s="3">
        <v>0</v>
      </c>
      <c r="S998" s="4">
        <f>IF(LANÇAMENTO[[#This Row],[DATA PEDIDO]]="","",LANÇAMENTO[[#This Row],[DATA PEDIDO]]+LANÇAMENTO[[#This Row],[PRAZO]])</f>
        <v>45910</v>
      </c>
      <c r="T998" s="8" t="str">
        <f>IF(LANÇAMENTO[[#This Row],[OBRA COM MATERIAL]]="OK","ENTREGUE",IF(LANÇAMENTO[[#This Row],[PRAZO]]="","",LANÇAMENTO[[#This Row],[PREVISÃO ENTREGA OBRA]]-$E$1))</f>
        <v>ENTREGUE</v>
      </c>
      <c r="U998" s="3" t="s">
        <v>129</v>
      </c>
      <c r="V998" s="3"/>
    </row>
    <row r="999" spans="1:22" x14ac:dyDescent="0.25">
      <c r="A999" s="4">
        <v>45910</v>
      </c>
      <c r="B999" s="2" t="s">
        <v>1780</v>
      </c>
      <c r="C999" s="123" t="s">
        <v>1234</v>
      </c>
      <c r="D999" s="2" t="s">
        <v>104</v>
      </c>
      <c r="E999" s="2" t="s">
        <v>3011</v>
      </c>
      <c r="F999" s="3">
        <v>100</v>
      </c>
      <c r="G999" s="3" t="s">
        <v>72</v>
      </c>
      <c r="H999" s="5" t="s">
        <v>3012</v>
      </c>
      <c r="I999" s="136" t="s">
        <v>587</v>
      </c>
      <c r="J999" s="2" t="s">
        <v>3011</v>
      </c>
      <c r="K999" s="6">
        <v>8.9</v>
      </c>
      <c r="L999" s="6">
        <f>LANÇAMENTO[[#This Row],[VALOR UNITARIO]]*LANÇAMENTO[[#This Row],[QTDADE]]</f>
        <v>890</v>
      </c>
      <c r="M999" s="4">
        <v>45910</v>
      </c>
      <c r="N999" s="33" t="str">
        <f>TEXT(LANÇAMENTO[[#This Row],[DATA PEDIDO]],"MMM")&amp;"-"&amp;TEXT(M999,"AAAA")</f>
        <v>set-2025</v>
      </c>
      <c r="O999" s="5" t="s">
        <v>1778</v>
      </c>
      <c r="P999" s="5" t="s">
        <v>30</v>
      </c>
      <c r="Q999" s="3" t="s">
        <v>12</v>
      </c>
      <c r="R999" s="3">
        <v>1</v>
      </c>
      <c r="S999" s="4">
        <f>IF(LANÇAMENTO[[#This Row],[DATA PEDIDO]]="","",LANÇAMENTO[[#This Row],[DATA PEDIDO]]+LANÇAMENTO[[#This Row],[PRAZO]])</f>
        <v>45911</v>
      </c>
      <c r="T999" s="8" t="str">
        <f>IF(LANÇAMENTO[[#This Row],[OBRA COM MATERIAL]]="OK","ENTREGUE",IF(LANÇAMENTO[[#This Row],[PRAZO]]="","",LANÇAMENTO[[#This Row],[PREVISÃO ENTREGA OBRA]]-$E$1))</f>
        <v>ENTREGUE</v>
      </c>
      <c r="U999" s="3" t="s">
        <v>129</v>
      </c>
      <c r="V999" s="3"/>
    </row>
    <row r="1000" spans="1:22" x14ac:dyDescent="0.25">
      <c r="A1000" s="4">
        <v>45910</v>
      </c>
      <c r="B1000" s="2" t="s">
        <v>2128</v>
      </c>
      <c r="C1000" s="123" t="s">
        <v>551</v>
      </c>
      <c r="D1000" s="2" t="s">
        <v>104</v>
      </c>
      <c r="E1000" s="2" t="s">
        <v>2040</v>
      </c>
      <c r="F1000" s="3">
        <v>100</v>
      </c>
      <c r="G1000" s="3" t="s">
        <v>141</v>
      </c>
      <c r="H1000" s="5" t="s">
        <v>3015</v>
      </c>
      <c r="I1000" s="136" t="s">
        <v>177</v>
      </c>
      <c r="J1000" s="2" t="s">
        <v>2040</v>
      </c>
      <c r="K1000" s="6">
        <v>14.05</v>
      </c>
      <c r="L1000" s="6">
        <f>LANÇAMENTO[[#This Row],[VALOR UNITARIO]]*LANÇAMENTO[[#This Row],[QTDADE]]</f>
        <v>1405</v>
      </c>
      <c r="M1000" s="4">
        <v>45910</v>
      </c>
      <c r="N1000" s="33" t="str">
        <f>TEXT(LANÇAMENTO[[#This Row],[DATA PEDIDO]],"MMM")&amp;"-"&amp;TEXT(M1000,"AAAA")</f>
        <v>set-2025</v>
      </c>
      <c r="O1000" s="5" t="s">
        <v>2068</v>
      </c>
      <c r="P1000" s="5" t="s">
        <v>30</v>
      </c>
      <c r="Q1000" s="3" t="s">
        <v>1705</v>
      </c>
      <c r="R1000" s="3">
        <v>1</v>
      </c>
      <c r="S1000" s="4">
        <f>IF(LANÇAMENTO[[#This Row],[DATA PEDIDO]]="","",LANÇAMENTO[[#This Row],[DATA PEDIDO]]+LANÇAMENTO[[#This Row],[PRAZO]])</f>
        <v>45911</v>
      </c>
      <c r="T1000" s="8" t="str">
        <f>IF(LANÇAMENTO[[#This Row],[OBRA COM MATERIAL]]="OK","ENTREGUE",IF(LANÇAMENTO[[#This Row],[PRAZO]]="","",LANÇAMENTO[[#This Row],[PREVISÃO ENTREGA OBRA]]-$E$1))</f>
        <v>ENTREGUE</v>
      </c>
      <c r="U1000" s="3" t="s">
        <v>129</v>
      </c>
      <c r="V1000" s="3"/>
    </row>
    <row r="1001" spans="1:22" x14ac:dyDescent="0.25">
      <c r="A1001" s="4">
        <v>45910</v>
      </c>
      <c r="B1001" s="2" t="s">
        <v>2128</v>
      </c>
      <c r="C1001" s="123" t="s">
        <v>551</v>
      </c>
      <c r="D1001" s="2" t="s">
        <v>104</v>
      </c>
      <c r="E1001" s="2" t="s">
        <v>3027</v>
      </c>
      <c r="F1001" s="3">
        <v>2</v>
      </c>
      <c r="G1001" s="3" t="s">
        <v>141</v>
      </c>
      <c r="H1001" s="5" t="s">
        <v>3015</v>
      </c>
      <c r="I1001" s="136" t="s">
        <v>177</v>
      </c>
      <c r="J1001" s="2" t="s">
        <v>3027</v>
      </c>
      <c r="K1001" s="6">
        <v>46.9</v>
      </c>
      <c r="L1001" s="6">
        <f>LANÇAMENTO[[#This Row],[VALOR UNITARIO]]*LANÇAMENTO[[#This Row],[QTDADE]]</f>
        <v>93.8</v>
      </c>
      <c r="M1001" s="4">
        <v>45910</v>
      </c>
      <c r="N1001" s="33" t="str">
        <f>TEXT(LANÇAMENTO[[#This Row],[DATA PEDIDO]],"MMM")&amp;"-"&amp;TEXT(M1001,"AAAA")</f>
        <v>set-2025</v>
      </c>
      <c r="O1001" s="5" t="s">
        <v>2068</v>
      </c>
      <c r="P1001" s="5" t="s">
        <v>30</v>
      </c>
      <c r="Q1001" s="3" t="s">
        <v>1705</v>
      </c>
      <c r="R1001" s="3">
        <v>1</v>
      </c>
      <c r="S1001" s="4">
        <f>IF(LANÇAMENTO[[#This Row],[DATA PEDIDO]]="","",LANÇAMENTO[[#This Row],[DATA PEDIDO]]+LANÇAMENTO[[#This Row],[PRAZO]])</f>
        <v>45911</v>
      </c>
      <c r="T1001" s="8" t="str">
        <f>IF(LANÇAMENTO[[#This Row],[OBRA COM MATERIAL]]="OK","ENTREGUE",IF(LANÇAMENTO[[#This Row],[PRAZO]]="","",LANÇAMENTO[[#This Row],[PREVISÃO ENTREGA OBRA]]-$E$1))</f>
        <v>ENTREGUE</v>
      </c>
      <c r="U1001" s="3" t="s">
        <v>129</v>
      </c>
      <c r="V1001" s="3"/>
    </row>
    <row r="1002" spans="1:22" x14ac:dyDescent="0.25">
      <c r="A1002" s="4">
        <v>45910</v>
      </c>
      <c r="B1002" s="2" t="s">
        <v>1729</v>
      </c>
      <c r="C1002" s="123" t="s">
        <v>551</v>
      </c>
      <c r="D1002" s="2" t="s">
        <v>104</v>
      </c>
      <c r="E1002" s="2" t="s">
        <v>3016</v>
      </c>
      <c r="F1002" s="3">
        <v>1</v>
      </c>
      <c r="G1002" s="3" t="s">
        <v>65</v>
      </c>
      <c r="H1002" s="5" t="s">
        <v>3024</v>
      </c>
      <c r="I1002" s="136" t="s">
        <v>177</v>
      </c>
      <c r="J1002" s="2" t="s">
        <v>3016</v>
      </c>
      <c r="K1002" s="6">
        <v>212</v>
      </c>
      <c r="L1002" s="6">
        <f>LANÇAMENTO[[#This Row],[VALOR UNITARIO]]*LANÇAMENTO[[#This Row],[QTDADE]]</f>
        <v>212</v>
      </c>
      <c r="M1002" s="4">
        <v>45910</v>
      </c>
      <c r="N1002" s="33" t="str">
        <f>TEXT(LANÇAMENTO[[#This Row],[DATA PEDIDO]],"MMM")&amp;"-"&amp;TEXT(M1002,"AAAA")</f>
        <v>set-2025</v>
      </c>
      <c r="O1002" s="5" t="s">
        <v>1836</v>
      </c>
      <c r="P1002" s="5" t="s">
        <v>30</v>
      </c>
      <c r="Q1002" s="3" t="s">
        <v>1705</v>
      </c>
      <c r="R1002" s="3">
        <v>1</v>
      </c>
      <c r="S1002" s="4">
        <f>IF(LANÇAMENTO[[#This Row],[DATA PEDIDO]]="","",LANÇAMENTO[[#This Row],[DATA PEDIDO]]+LANÇAMENTO[[#This Row],[PRAZO]])</f>
        <v>45911</v>
      </c>
      <c r="T1002" s="8" t="str">
        <f>IF(LANÇAMENTO[[#This Row],[OBRA COM MATERIAL]]="OK","ENTREGUE",IF(LANÇAMENTO[[#This Row],[PRAZO]]="","",LANÇAMENTO[[#This Row],[PREVISÃO ENTREGA OBRA]]-$E$1))</f>
        <v>ENTREGUE</v>
      </c>
      <c r="U1002" s="3" t="s">
        <v>129</v>
      </c>
      <c r="V1002" s="3"/>
    </row>
    <row r="1003" spans="1:22" x14ac:dyDescent="0.25">
      <c r="A1003" s="4">
        <v>45910</v>
      </c>
      <c r="B1003" s="2" t="s">
        <v>1729</v>
      </c>
      <c r="C1003" s="123" t="s">
        <v>551</v>
      </c>
      <c r="D1003" s="2" t="s">
        <v>104</v>
      </c>
      <c r="E1003" s="2" t="s">
        <v>3017</v>
      </c>
      <c r="F1003" s="3">
        <v>1</v>
      </c>
      <c r="G1003" s="3" t="s">
        <v>65</v>
      </c>
      <c r="H1003" s="5" t="s">
        <v>3024</v>
      </c>
      <c r="I1003" s="136" t="s">
        <v>177</v>
      </c>
      <c r="J1003" s="2" t="s">
        <v>3017</v>
      </c>
      <c r="K1003" s="6">
        <v>265.5</v>
      </c>
      <c r="L1003" s="6">
        <f>LANÇAMENTO[[#This Row],[VALOR UNITARIO]]*LANÇAMENTO[[#This Row],[QTDADE]]</f>
        <v>265.5</v>
      </c>
      <c r="M1003" s="4">
        <v>45910</v>
      </c>
      <c r="N1003" s="33" t="str">
        <f>TEXT(LANÇAMENTO[[#This Row],[DATA PEDIDO]],"MMM")&amp;"-"&amp;TEXT(M1003,"AAAA")</f>
        <v>set-2025</v>
      </c>
      <c r="O1003" s="5" t="s">
        <v>1836</v>
      </c>
      <c r="P1003" s="5" t="s">
        <v>30</v>
      </c>
      <c r="Q1003" s="3" t="s">
        <v>1705</v>
      </c>
      <c r="R1003" s="3">
        <v>1</v>
      </c>
      <c r="S1003" s="4">
        <f>IF(LANÇAMENTO[[#This Row],[DATA PEDIDO]]="","",LANÇAMENTO[[#This Row],[DATA PEDIDO]]+LANÇAMENTO[[#This Row],[PRAZO]])</f>
        <v>45911</v>
      </c>
      <c r="T1003" s="8" t="str">
        <f>IF(LANÇAMENTO[[#This Row],[OBRA COM MATERIAL]]="OK","ENTREGUE",IF(LANÇAMENTO[[#This Row],[PRAZO]]="","",LANÇAMENTO[[#This Row],[PREVISÃO ENTREGA OBRA]]-$E$1))</f>
        <v>ENTREGUE</v>
      </c>
      <c r="U1003" s="3" t="s">
        <v>129</v>
      </c>
      <c r="V1003" s="3"/>
    </row>
    <row r="1004" spans="1:22" x14ac:dyDescent="0.25">
      <c r="A1004" s="4">
        <v>45910</v>
      </c>
      <c r="B1004" s="2" t="s">
        <v>1729</v>
      </c>
      <c r="C1004" s="123" t="s">
        <v>551</v>
      </c>
      <c r="D1004" s="2" t="s">
        <v>104</v>
      </c>
      <c r="E1004" s="2" t="s">
        <v>2033</v>
      </c>
      <c r="F1004" s="3">
        <v>3</v>
      </c>
      <c r="G1004" s="3" t="s">
        <v>65</v>
      </c>
      <c r="H1004" s="5" t="s">
        <v>3024</v>
      </c>
      <c r="I1004" s="136" t="s">
        <v>177</v>
      </c>
      <c r="J1004" s="2" t="s">
        <v>2033</v>
      </c>
      <c r="K1004" s="6">
        <v>116.5</v>
      </c>
      <c r="L1004" s="6">
        <f>LANÇAMENTO[[#This Row],[VALOR UNITARIO]]*LANÇAMENTO[[#This Row],[QTDADE]]</f>
        <v>349.5</v>
      </c>
      <c r="M1004" s="4">
        <v>45910</v>
      </c>
      <c r="N1004" s="33" t="str">
        <f>TEXT(LANÇAMENTO[[#This Row],[DATA PEDIDO]],"MMM")&amp;"-"&amp;TEXT(M1004,"AAAA")</f>
        <v>set-2025</v>
      </c>
      <c r="O1004" s="5" t="s">
        <v>1836</v>
      </c>
      <c r="P1004" s="5" t="s">
        <v>30</v>
      </c>
      <c r="Q1004" s="3" t="s">
        <v>1705</v>
      </c>
      <c r="R1004" s="3">
        <v>1</v>
      </c>
      <c r="S1004" s="4">
        <f>IF(LANÇAMENTO[[#This Row],[DATA PEDIDO]]="","",LANÇAMENTO[[#This Row],[DATA PEDIDO]]+LANÇAMENTO[[#This Row],[PRAZO]])</f>
        <v>45911</v>
      </c>
      <c r="T1004" s="8" t="str">
        <f>IF(LANÇAMENTO[[#This Row],[OBRA COM MATERIAL]]="OK","ENTREGUE",IF(LANÇAMENTO[[#This Row],[PRAZO]]="","",LANÇAMENTO[[#This Row],[PREVISÃO ENTREGA OBRA]]-$E$1))</f>
        <v>ENTREGUE</v>
      </c>
      <c r="U1004" s="3" t="s">
        <v>129</v>
      </c>
      <c r="V1004" s="3"/>
    </row>
    <row r="1005" spans="1:22" x14ac:dyDescent="0.25">
      <c r="A1005" s="4">
        <v>45910</v>
      </c>
      <c r="B1005" s="2" t="s">
        <v>1729</v>
      </c>
      <c r="C1005" s="123" t="s">
        <v>551</v>
      </c>
      <c r="D1005" s="2" t="s">
        <v>104</v>
      </c>
      <c r="E1005" s="2" t="s">
        <v>3018</v>
      </c>
      <c r="F1005" s="3">
        <v>20</v>
      </c>
      <c r="G1005" s="3" t="s">
        <v>65</v>
      </c>
      <c r="H1005" s="5" t="s">
        <v>3024</v>
      </c>
      <c r="I1005" s="136" t="s">
        <v>177</v>
      </c>
      <c r="J1005" s="2" t="s">
        <v>3018</v>
      </c>
      <c r="K1005" s="6">
        <v>34.1</v>
      </c>
      <c r="L1005" s="6">
        <f>LANÇAMENTO[[#This Row],[VALOR UNITARIO]]*LANÇAMENTO[[#This Row],[QTDADE]]</f>
        <v>682</v>
      </c>
      <c r="M1005" s="4">
        <v>45910</v>
      </c>
      <c r="N1005" s="33" t="str">
        <f>TEXT(LANÇAMENTO[[#This Row],[DATA PEDIDO]],"MMM")&amp;"-"&amp;TEXT(M1005,"AAAA")</f>
        <v>set-2025</v>
      </c>
      <c r="O1005" s="5" t="s">
        <v>1836</v>
      </c>
      <c r="P1005" s="5" t="s">
        <v>30</v>
      </c>
      <c r="Q1005" s="3" t="s">
        <v>1705</v>
      </c>
      <c r="R1005" s="3">
        <v>1</v>
      </c>
      <c r="S1005" s="4">
        <f>IF(LANÇAMENTO[[#This Row],[DATA PEDIDO]]="","",LANÇAMENTO[[#This Row],[DATA PEDIDO]]+LANÇAMENTO[[#This Row],[PRAZO]])</f>
        <v>45911</v>
      </c>
      <c r="T1005" s="8" t="str">
        <f>IF(LANÇAMENTO[[#This Row],[OBRA COM MATERIAL]]="OK","ENTREGUE",IF(LANÇAMENTO[[#This Row],[PRAZO]]="","",LANÇAMENTO[[#This Row],[PREVISÃO ENTREGA OBRA]]-$E$1))</f>
        <v>ENTREGUE</v>
      </c>
      <c r="U1005" s="3" t="s">
        <v>129</v>
      </c>
      <c r="V1005" s="3"/>
    </row>
    <row r="1006" spans="1:22" x14ac:dyDescent="0.25">
      <c r="A1006" s="4">
        <v>45910</v>
      </c>
      <c r="B1006" s="2" t="s">
        <v>1729</v>
      </c>
      <c r="C1006" s="123" t="s">
        <v>551</v>
      </c>
      <c r="D1006" s="2" t="s">
        <v>104</v>
      </c>
      <c r="E1006" s="2" t="s">
        <v>3019</v>
      </c>
      <c r="F1006" s="3">
        <v>18</v>
      </c>
      <c r="G1006" s="3" t="s">
        <v>65</v>
      </c>
      <c r="H1006" s="5" t="s">
        <v>3024</v>
      </c>
      <c r="I1006" s="136" t="s">
        <v>177</v>
      </c>
      <c r="J1006" s="2" t="s">
        <v>3019</v>
      </c>
      <c r="K1006" s="6">
        <v>34.1</v>
      </c>
      <c r="L1006" s="6">
        <f>LANÇAMENTO[[#This Row],[VALOR UNITARIO]]*LANÇAMENTO[[#This Row],[QTDADE]]</f>
        <v>613.80000000000007</v>
      </c>
      <c r="M1006" s="4">
        <v>45910</v>
      </c>
      <c r="N1006" s="33" t="str">
        <f>TEXT(LANÇAMENTO[[#This Row],[DATA PEDIDO]],"MMM")&amp;"-"&amp;TEXT(M1006,"AAAA")</f>
        <v>set-2025</v>
      </c>
      <c r="O1006" s="5" t="s">
        <v>1836</v>
      </c>
      <c r="P1006" s="5" t="s">
        <v>30</v>
      </c>
      <c r="Q1006" s="3" t="s">
        <v>1705</v>
      </c>
      <c r="R1006" s="3">
        <v>1</v>
      </c>
      <c r="S1006" s="4">
        <f>IF(LANÇAMENTO[[#This Row],[DATA PEDIDO]]="","",LANÇAMENTO[[#This Row],[DATA PEDIDO]]+LANÇAMENTO[[#This Row],[PRAZO]])</f>
        <v>45911</v>
      </c>
      <c r="T1006" s="8" t="str">
        <f>IF(LANÇAMENTO[[#This Row],[OBRA COM MATERIAL]]="OK","ENTREGUE",IF(LANÇAMENTO[[#This Row],[PRAZO]]="","",LANÇAMENTO[[#This Row],[PREVISÃO ENTREGA OBRA]]-$E$1))</f>
        <v>ENTREGUE</v>
      </c>
      <c r="U1006" s="3" t="s">
        <v>129</v>
      </c>
      <c r="V1006" s="3"/>
    </row>
    <row r="1007" spans="1:22" x14ac:dyDescent="0.25">
      <c r="A1007" s="4">
        <v>45910</v>
      </c>
      <c r="B1007" s="2" t="s">
        <v>1729</v>
      </c>
      <c r="C1007" s="123" t="s">
        <v>551</v>
      </c>
      <c r="D1007" s="2" t="s">
        <v>104</v>
      </c>
      <c r="E1007" s="2" t="s">
        <v>3020</v>
      </c>
      <c r="F1007" s="3">
        <v>2</v>
      </c>
      <c r="G1007" s="3" t="s">
        <v>65</v>
      </c>
      <c r="H1007" s="5" t="s">
        <v>3024</v>
      </c>
      <c r="I1007" s="136" t="s">
        <v>177</v>
      </c>
      <c r="J1007" s="2" t="s">
        <v>3020</v>
      </c>
      <c r="K1007" s="6">
        <v>34.1</v>
      </c>
      <c r="L1007" s="6">
        <f>LANÇAMENTO[[#This Row],[VALOR UNITARIO]]*LANÇAMENTO[[#This Row],[QTDADE]]</f>
        <v>68.2</v>
      </c>
      <c r="M1007" s="4">
        <v>45910</v>
      </c>
      <c r="N1007" s="33" t="str">
        <f>TEXT(LANÇAMENTO[[#This Row],[DATA PEDIDO]],"MMM")&amp;"-"&amp;TEXT(M1007,"AAAA")</f>
        <v>set-2025</v>
      </c>
      <c r="O1007" s="5" t="s">
        <v>1836</v>
      </c>
      <c r="P1007" s="5" t="s">
        <v>30</v>
      </c>
      <c r="Q1007" s="3" t="s">
        <v>1705</v>
      </c>
      <c r="R1007" s="3">
        <v>1</v>
      </c>
      <c r="S1007" s="4">
        <f>IF(LANÇAMENTO[[#This Row],[DATA PEDIDO]]="","",LANÇAMENTO[[#This Row],[DATA PEDIDO]]+LANÇAMENTO[[#This Row],[PRAZO]])</f>
        <v>45911</v>
      </c>
      <c r="T1007" s="8" t="str">
        <f>IF(LANÇAMENTO[[#This Row],[OBRA COM MATERIAL]]="OK","ENTREGUE",IF(LANÇAMENTO[[#This Row],[PRAZO]]="","",LANÇAMENTO[[#This Row],[PREVISÃO ENTREGA OBRA]]-$E$1))</f>
        <v>ENTREGUE</v>
      </c>
      <c r="U1007" s="3" t="s">
        <v>129</v>
      </c>
      <c r="V1007" s="3"/>
    </row>
    <row r="1008" spans="1:22" x14ac:dyDescent="0.25">
      <c r="A1008" s="4">
        <v>45910</v>
      </c>
      <c r="B1008" s="2" t="s">
        <v>1729</v>
      </c>
      <c r="C1008" s="123" t="s">
        <v>551</v>
      </c>
      <c r="D1008" s="2" t="s">
        <v>104</v>
      </c>
      <c r="E1008" s="2" t="s">
        <v>3021</v>
      </c>
      <c r="F1008" s="3">
        <v>2</v>
      </c>
      <c r="G1008" s="3" t="s">
        <v>65</v>
      </c>
      <c r="H1008" s="5" t="s">
        <v>3024</v>
      </c>
      <c r="I1008" s="136" t="s">
        <v>177</v>
      </c>
      <c r="J1008" s="2" t="s">
        <v>3021</v>
      </c>
      <c r="K1008" s="6">
        <v>36.9</v>
      </c>
      <c r="L1008" s="6">
        <f>LANÇAMENTO[[#This Row],[VALOR UNITARIO]]*LANÇAMENTO[[#This Row],[QTDADE]]</f>
        <v>73.8</v>
      </c>
      <c r="M1008" s="4">
        <v>45910</v>
      </c>
      <c r="N1008" s="33" t="str">
        <f>TEXT(LANÇAMENTO[[#This Row],[DATA PEDIDO]],"MMM")&amp;"-"&amp;TEXT(M1008,"AAAA")</f>
        <v>set-2025</v>
      </c>
      <c r="O1008" s="5" t="s">
        <v>1836</v>
      </c>
      <c r="P1008" s="5" t="s">
        <v>30</v>
      </c>
      <c r="Q1008" s="3" t="s">
        <v>1705</v>
      </c>
      <c r="R1008" s="3">
        <v>1</v>
      </c>
      <c r="S1008" s="4">
        <f>IF(LANÇAMENTO[[#This Row],[DATA PEDIDO]]="","",LANÇAMENTO[[#This Row],[DATA PEDIDO]]+LANÇAMENTO[[#This Row],[PRAZO]])</f>
        <v>45911</v>
      </c>
      <c r="T1008" s="8" t="str">
        <f>IF(LANÇAMENTO[[#This Row],[OBRA COM MATERIAL]]="OK","ENTREGUE",IF(LANÇAMENTO[[#This Row],[PRAZO]]="","",LANÇAMENTO[[#This Row],[PREVISÃO ENTREGA OBRA]]-$E$1))</f>
        <v>ENTREGUE</v>
      </c>
      <c r="U1008" s="3" t="s">
        <v>129</v>
      </c>
      <c r="V1008" s="3"/>
    </row>
    <row r="1009" spans="1:22" x14ac:dyDescent="0.25">
      <c r="A1009" s="4">
        <v>45910</v>
      </c>
      <c r="B1009" s="2" t="s">
        <v>1729</v>
      </c>
      <c r="C1009" s="123" t="s">
        <v>551</v>
      </c>
      <c r="D1009" s="2" t="s">
        <v>104</v>
      </c>
      <c r="E1009" s="2" t="s">
        <v>3022</v>
      </c>
      <c r="F1009" s="3">
        <v>25</v>
      </c>
      <c r="G1009" s="3" t="s">
        <v>65</v>
      </c>
      <c r="H1009" s="5" t="s">
        <v>3024</v>
      </c>
      <c r="I1009" s="136" t="s">
        <v>177</v>
      </c>
      <c r="J1009" s="2" t="s">
        <v>3022</v>
      </c>
      <c r="K1009" s="6">
        <v>8.75</v>
      </c>
      <c r="L1009" s="6">
        <f>LANÇAMENTO[[#This Row],[VALOR UNITARIO]]*LANÇAMENTO[[#This Row],[QTDADE]]</f>
        <v>218.75</v>
      </c>
      <c r="M1009" s="4">
        <v>45910</v>
      </c>
      <c r="N1009" s="33" t="str">
        <f>TEXT(LANÇAMENTO[[#This Row],[DATA PEDIDO]],"MMM")&amp;"-"&amp;TEXT(M1009,"AAAA")</f>
        <v>set-2025</v>
      </c>
      <c r="O1009" s="5" t="s">
        <v>1836</v>
      </c>
      <c r="P1009" s="5" t="s">
        <v>30</v>
      </c>
      <c r="Q1009" s="3" t="s">
        <v>1705</v>
      </c>
      <c r="R1009" s="3">
        <v>1</v>
      </c>
      <c r="S1009" s="4">
        <f>IF(LANÇAMENTO[[#This Row],[DATA PEDIDO]]="","",LANÇAMENTO[[#This Row],[DATA PEDIDO]]+LANÇAMENTO[[#This Row],[PRAZO]])</f>
        <v>45911</v>
      </c>
      <c r="T1009" s="8" t="str">
        <f>IF(LANÇAMENTO[[#This Row],[OBRA COM MATERIAL]]="OK","ENTREGUE",IF(LANÇAMENTO[[#This Row],[PRAZO]]="","",LANÇAMENTO[[#This Row],[PREVISÃO ENTREGA OBRA]]-$E$1))</f>
        <v>ENTREGUE</v>
      </c>
      <c r="U1009" s="3" t="s">
        <v>129</v>
      </c>
      <c r="V1009" s="3"/>
    </row>
    <row r="1010" spans="1:22" x14ac:dyDescent="0.25">
      <c r="A1010" s="4">
        <v>45910</v>
      </c>
      <c r="B1010" s="2" t="s">
        <v>1729</v>
      </c>
      <c r="C1010" s="123" t="s">
        <v>551</v>
      </c>
      <c r="D1010" s="2" t="s">
        <v>104</v>
      </c>
      <c r="E1010" s="2" t="s">
        <v>2944</v>
      </c>
      <c r="F1010" s="3">
        <v>20</v>
      </c>
      <c r="G1010" s="3" t="s">
        <v>65</v>
      </c>
      <c r="H1010" s="5" t="s">
        <v>3024</v>
      </c>
      <c r="I1010" s="136" t="s">
        <v>177</v>
      </c>
      <c r="J1010" s="2" t="s">
        <v>2944</v>
      </c>
      <c r="K1010" s="6">
        <v>8.75</v>
      </c>
      <c r="L1010" s="6">
        <f>LANÇAMENTO[[#This Row],[VALOR UNITARIO]]*LANÇAMENTO[[#This Row],[QTDADE]]</f>
        <v>175</v>
      </c>
      <c r="M1010" s="4">
        <v>45910</v>
      </c>
      <c r="N1010" s="33" t="str">
        <f>TEXT(LANÇAMENTO[[#This Row],[DATA PEDIDO]],"MMM")&amp;"-"&amp;TEXT(M1010,"AAAA")</f>
        <v>set-2025</v>
      </c>
      <c r="O1010" s="5" t="s">
        <v>1836</v>
      </c>
      <c r="P1010" s="5" t="s">
        <v>30</v>
      </c>
      <c r="Q1010" s="3" t="s">
        <v>1705</v>
      </c>
      <c r="R1010" s="3">
        <v>1</v>
      </c>
      <c r="S1010" s="4">
        <f>IF(LANÇAMENTO[[#This Row],[DATA PEDIDO]]="","",LANÇAMENTO[[#This Row],[DATA PEDIDO]]+LANÇAMENTO[[#This Row],[PRAZO]])</f>
        <v>45911</v>
      </c>
      <c r="T1010" s="8" t="str">
        <f>IF(LANÇAMENTO[[#This Row],[OBRA COM MATERIAL]]="OK","ENTREGUE",IF(LANÇAMENTO[[#This Row],[PRAZO]]="","",LANÇAMENTO[[#This Row],[PREVISÃO ENTREGA OBRA]]-$E$1))</f>
        <v>ENTREGUE</v>
      </c>
      <c r="U1010" s="3" t="s">
        <v>129</v>
      </c>
      <c r="V1010" s="3"/>
    </row>
    <row r="1011" spans="1:22" x14ac:dyDescent="0.25">
      <c r="A1011" s="4">
        <v>45910</v>
      </c>
      <c r="B1011" s="2" t="s">
        <v>1729</v>
      </c>
      <c r="C1011" s="123" t="s">
        <v>551</v>
      </c>
      <c r="D1011" s="2" t="s">
        <v>104</v>
      </c>
      <c r="E1011" s="2" t="s">
        <v>3023</v>
      </c>
      <c r="F1011" s="3">
        <v>25</v>
      </c>
      <c r="G1011" s="3" t="s">
        <v>65</v>
      </c>
      <c r="H1011" s="5" t="s">
        <v>3024</v>
      </c>
      <c r="I1011" s="136" t="s">
        <v>177</v>
      </c>
      <c r="J1011" s="2" t="s">
        <v>3023</v>
      </c>
      <c r="K1011" s="6">
        <v>8.75</v>
      </c>
      <c r="L1011" s="6">
        <f>LANÇAMENTO[[#This Row],[VALOR UNITARIO]]*LANÇAMENTO[[#This Row],[QTDADE]]</f>
        <v>218.75</v>
      </c>
      <c r="M1011" s="4">
        <v>45910</v>
      </c>
      <c r="N1011" s="33" t="str">
        <f>TEXT(LANÇAMENTO[[#This Row],[DATA PEDIDO]],"MMM")&amp;"-"&amp;TEXT(M1011,"AAAA")</f>
        <v>set-2025</v>
      </c>
      <c r="O1011" s="5" t="s">
        <v>1836</v>
      </c>
      <c r="P1011" s="5" t="s">
        <v>30</v>
      </c>
      <c r="Q1011" s="3" t="s">
        <v>1705</v>
      </c>
      <c r="R1011" s="3">
        <v>1</v>
      </c>
      <c r="S1011" s="4">
        <f>IF(LANÇAMENTO[[#This Row],[DATA PEDIDO]]="","",LANÇAMENTO[[#This Row],[DATA PEDIDO]]+LANÇAMENTO[[#This Row],[PRAZO]])</f>
        <v>45911</v>
      </c>
      <c r="T1011" s="8" t="str">
        <f>IF(LANÇAMENTO[[#This Row],[OBRA COM MATERIAL]]="OK","ENTREGUE",IF(LANÇAMENTO[[#This Row],[PRAZO]]="","",LANÇAMENTO[[#This Row],[PREVISÃO ENTREGA OBRA]]-$E$1))</f>
        <v>ENTREGUE</v>
      </c>
      <c r="U1011" s="3" t="s">
        <v>129</v>
      </c>
      <c r="V1011" s="3"/>
    </row>
    <row r="1012" spans="1:22" x14ac:dyDescent="0.25">
      <c r="A1012" s="4">
        <v>45910</v>
      </c>
      <c r="B1012" s="2" t="s">
        <v>1772</v>
      </c>
      <c r="C1012" s="123" t="s">
        <v>1234</v>
      </c>
      <c r="D1012" s="2" t="s">
        <v>104</v>
      </c>
      <c r="E1012" s="2" t="s">
        <v>3025</v>
      </c>
      <c r="F1012" s="3">
        <v>600</v>
      </c>
      <c r="G1012" s="3" t="s">
        <v>65</v>
      </c>
      <c r="H1012" s="5" t="s">
        <v>3026</v>
      </c>
      <c r="I1012" s="136" t="s">
        <v>2958</v>
      </c>
      <c r="J1012" s="2" t="s">
        <v>3025</v>
      </c>
      <c r="K1012" s="6">
        <v>0.98</v>
      </c>
      <c r="L1012" s="6">
        <f>LANÇAMENTO[[#This Row],[VALOR UNITARIO]]*LANÇAMENTO[[#This Row],[QTDADE]]</f>
        <v>588</v>
      </c>
      <c r="M1012" s="4">
        <v>45910</v>
      </c>
      <c r="N1012" s="33" t="str">
        <f>TEXT(LANÇAMENTO[[#This Row],[DATA PEDIDO]],"MMM")&amp;"-"&amp;TEXT(M1012,"AAAA")</f>
        <v>set-2025</v>
      </c>
      <c r="O1012" s="5" t="s">
        <v>2213</v>
      </c>
      <c r="P1012" s="5" t="s">
        <v>192</v>
      </c>
      <c r="Q1012" s="3" t="s">
        <v>12</v>
      </c>
      <c r="R1012" s="3">
        <v>1</v>
      </c>
      <c r="S1012" s="4">
        <f>IF(LANÇAMENTO[[#This Row],[DATA PEDIDO]]="","",LANÇAMENTO[[#This Row],[DATA PEDIDO]]+LANÇAMENTO[[#This Row],[PRAZO]])</f>
        <v>45911</v>
      </c>
      <c r="T1012" s="8" t="str">
        <f>IF(LANÇAMENTO[[#This Row],[OBRA COM MATERIAL]]="OK","ENTREGUE",IF(LANÇAMENTO[[#This Row],[PRAZO]]="","",LANÇAMENTO[[#This Row],[PREVISÃO ENTREGA OBRA]]-$E$1))</f>
        <v>ENTREGUE</v>
      </c>
      <c r="U1012" s="3" t="s">
        <v>129</v>
      </c>
      <c r="V1012" s="3"/>
    </row>
    <row r="1013" spans="1:22" x14ac:dyDescent="0.25">
      <c r="A1013" s="4">
        <v>45910</v>
      </c>
      <c r="B1013" s="2" t="s">
        <v>1772</v>
      </c>
      <c r="C1013" s="123" t="s">
        <v>1234</v>
      </c>
      <c r="D1013" s="2" t="s">
        <v>104</v>
      </c>
      <c r="E1013" s="2" t="s">
        <v>3034</v>
      </c>
      <c r="F1013" s="3">
        <v>20</v>
      </c>
      <c r="G1013" s="3" t="s">
        <v>65</v>
      </c>
      <c r="H1013" s="5" t="s">
        <v>3033</v>
      </c>
      <c r="I1013" s="136" t="s">
        <v>3028</v>
      </c>
      <c r="J1013" s="2" t="s">
        <v>3034</v>
      </c>
      <c r="K1013" s="6">
        <v>250</v>
      </c>
      <c r="L1013" s="6">
        <f>LANÇAMENTO[[#This Row],[VALOR UNITARIO]]*LANÇAMENTO[[#This Row],[QTDADE]]</f>
        <v>5000</v>
      </c>
      <c r="M1013" s="4">
        <v>45910</v>
      </c>
      <c r="N1013" s="33" t="str">
        <f>TEXT(LANÇAMENTO[[#This Row],[DATA PEDIDO]],"MMM")&amp;"-"&amp;TEXT(M1013,"AAAA")</f>
        <v>set-2025</v>
      </c>
      <c r="O1013" s="5" t="s">
        <v>1818</v>
      </c>
      <c r="P1013" s="5" t="s">
        <v>192</v>
      </c>
      <c r="Q1013" s="3" t="s">
        <v>12</v>
      </c>
      <c r="R1013" s="3">
        <v>1</v>
      </c>
      <c r="S1013" s="4">
        <f>IF(LANÇAMENTO[[#This Row],[DATA PEDIDO]]="","",LANÇAMENTO[[#This Row],[DATA PEDIDO]]+LANÇAMENTO[[#This Row],[PRAZO]])</f>
        <v>45911</v>
      </c>
      <c r="T1013" s="8" t="str">
        <f>IF(LANÇAMENTO[[#This Row],[OBRA COM MATERIAL]]="OK","ENTREGUE",IF(LANÇAMENTO[[#This Row],[PRAZO]]="","",LANÇAMENTO[[#This Row],[PREVISÃO ENTREGA OBRA]]-$E$1))</f>
        <v>ENTREGUE</v>
      </c>
      <c r="U1013" s="3" t="s">
        <v>129</v>
      </c>
      <c r="V1013" s="3"/>
    </row>
    <row r="1014" spans="1:22" x14ac:dyDescent="0.25">
      <c r="A1014" s="4">
        <v>45910</v>
      </c>
      <c r="B1014" s="2" t="s">
        <v>1772</v>
      </c>
      <c r="C1014" s="123" t="s">
        <v>1234</v>
      </c>
      <c r="D1014" s="2" t="s">
        <v>104</v>
      </c>
      <c r="E1014" s="2" t="s">
        <v>3032</v>
      </c>
      <c r="F1014" s="3">
        <v>1</v>
      </c>
      <c r="G1014" s="3" t="s">
        <v>65</v>
      </c>
      <c r="H1014" s="5" t="s">
        <v>3033</v>
      </c>
      <c r="I1014" s="136" t="s">
        <v>3028</v>
      </c>
      <c r="J1014" s="2" t="s">
        <v>3032</v>
      </c>
      <c r="K1014" s="6">
        <v>3000</v>
      </c>
      <c r="L1014" s="6">
        <f>LANÇAMENTO[[#This Row],[VALOR UNITARIO]]*LANÇAMENTO[[#This Row],[QTDADE]]</f>
        <v>3000</v>
      </c>
      <c r="M1014" s="4">
        <v>45910</v>
      </c>
      <c r="N1014" s="33" t="str">
        <f>TEXT(LANÇAMENTO[[#This Row],[DATA PEDIDO]],"MMM")&amp;"-"&amp;TEXT(M1014,"AAAA")</f>
        <v>set-2025</v>
      </c>
      <c r="O1014" s="5" t="s">
        <v>1818</v>
      </c>
      <c r="P1014" s="5" t="s">
        <v>192</v>
      </c>
      <c r="Q1014" s="3" t="s">
        <v>12</v>
      </c>
      <c r="R1014" s="3">
        <v>1</v>
      </c>
      <c r="S1014" s="4">
        <f>IF(LANÇAMENTO[[#This Row],[DATA PEDIDO]]="","",LANÇAMENTO[[#This Row],[DATA PEDIDO]]+LANÇAMENTO[[#This Row],[PRAZO]])</f>
        <v>45911</v>
      </c>
      <c r="T1014" s="8" t="str">
        <f>IF(LANÇAMENTO[[#This Row],[OBRA COM MATERIAL]]="OK","ENTREGUE",IF(LANÇAMENTO[[#This Row],[PRAZO]]="","",LANÇAMENTO[[#This Row],[PREVISÃO ENTREGA OBRA]]-$E$1))</f>
        <v>ENTREGUE</v>
      </c>
      <c r="U1014" s="3" t="s">
        <v>129</v>
      </c>
      <c r="V1014" s="3"/>
    </row>
    <row r="1015" spans="1:22" x14ac:dyDescent="0.25">
      <c r="A1015" s="4">
        <v>45911</v>
      </c>
      <c r="B1015" s="2" t="s">
        <v>2379</v>
      </c>
      <c r="C1015" s="123" t="s">
        <v>1234</v>
      </c>
      <c r="D1015" s="2" t="s">
        <v>104</v>
      </c>
      <c r="E1015" s="2" t="s">
        <v>3036</v>
      </c>
      <c r="F1015" s="3">
        <v>200</v>
      </c>
      <c r="G1015" s="3" t="s">
        <v>65</v>
      </c>
      <c r="H1015" s="5" t="s">
        <v>3035</v>
      </c>
      <c r="I1015" s="136" t="s">
        <v>1489</v>
      </c>
      <c r="J1015" s="2" t="s">
        <v>3036</v>
      </c>
      <c r="K1015" s="6">
        <v>4.5</v>
      </c>
      <c r="L1015" s="6">
        <f>LANÇAMENTO[[#This Row],[VALOR UNITARIO]]*LANÇAMENTO[[#This Row],[QTDADE]]</f>
        <v>900</v>
      </c>
      <c r="M1015" s="4">
        <v>45911</v>
      </c>
      <c r="N1015" s="33" t="str">
        <f>TEXT(LANÇAMENTO[[#This Row],[DATA PEDIDO]],"MMM")&amp;"-"&amp;TEXT(M1015,"AAAA")</f>
        <v>set-2025</v>
      </c>
      <c r="O1015" s="5" t="s">
        <v>1818</v>
      </c>
      <c r="P1015" s="5" t="s">
        <v>192</v>
      </c>
      <c r="Q1015" s="3" t="s">
        <v>12</v>
      </c>
      <c r="R1015" s="3">
        <v>4</v>
      </c>
      <c r="S1015" s="4">
        <f>IF(LANÇAMENTO[[#This Row],[DATA PEDIDO]]="","",LANÇAMENTO[[#This Row],[DATA PEDIDO]]+LANÇAMENTO[[#This Row],[PRAZO]])</f>
        <v>45915</v>
      </c>
      <c r="T1015" s="8" t="str">
        <f>IF(LANÇAMENTO[[#This Row],[OBRA COM MATERIAL]]="OK","ENTREGUE",IF(LANÇAMENTO[[#This Row],[PRAZO]]="","",LANÇAMENTO[[#This Row],[PREVISÃO ENTREGA OBRA]]-$E$1))</f>
        <v>ENTREGUE</v>
      </c>
      <c r="U1015" s="3" t="s">
        <v>129</v>
      </c>
      <c r="V1015" s="3"/>
    </row>
    <row r="1016" spans="1:22" x14ac:dyDescent="0.25">
      <c r="A1016" s="4">
        <v>45911</v>
      </c>
      <c r="B1016" s="2" t="s">
        <v>2379</v>
      </c>
      <c r="C1016" s="123" t="s">
        <v>1234</v>
      </c>
      <c r="D1016" s="2" t="s">
        <v>104</v>
      </c>
      <c r="E1016" s="2" t="s">
        <v>1814</v>
      </c>
      <c r="F1016" s="3">
        <v>1</v>
      </c>
      <c r="G1016" s="3" t="s">
        <v>65</v>
      </c>
      <c r="H1016" s="5" t="s">
        <v>3035</v>
      </c>
      <c r="I1016" s="136" t="s">
        <v>1489</v>
      </c>
      <c r="J1016" s="2" t="s">
        <v>1814</v>
      </c>
      <c r="K1016" s="6">
        <v>150</v>
      </c>
      <c r="L1016" s="6">
        <f>LANÇAMENTO[[#This Row],[VALOR UNITARIO]]*LANÇAMENTO[[#This Row],[QTDADE]]</f>
        <v>150</v>
      </c>
      <c r="M1016" s="4">
        <v>45911</v>
      </c>
      <c r="N1016" s="33" t="str">
        <f>TEXT(LANÇAMENTO[[#This Row],[DATA PEDIDO]],"MMM")&amp;"-"&amp;TEXT(M1016,"AAAA")</f>
        <v>set-2025</v>
      </c>
      <c r="O1016" s="5" t="s">
        <v>1818</v>
      </c>
      <c r="P1016" s="5" t="s">
        <v>192</v>
      </c>
      <c r="Q1016" s="3" t="s">
        <v>12</v>
      </c>
      <c r="R1016" s="3">
        <v>4</v>
      </c>
      <c r="S1016" s="4">
        <f>IF(LANÇAMENTO[[#This Row],[DATA PEDIDO]]="","",LANÇAMENTO[[#This Row],[DATA PEDIDO]]+LANÇAMENTO[[#This Row],[PRAZO]])</f>
        <v>45915</v>
      </c>
      <c r="T1016" s="8" t="str">
        <f>IF(LANÇAMENTO[[#This Row],[OBRA COM MATERIAL]]="OK","ENTREGUE",IF(LANÇAMENTO[[#This Row],[PRAZO]]="","",LANÇAMENTO[[#This Row],[PREVISÃO ENTREGA OBRA]]-$E$1))</f>
        <v>ENTREGUE</v>
      </c>
      <c r="U1016" s="3" t="s">
        <v>129</v>
      </c>
      <c r="V1016" s="3"/>
    </row>
    <row r="1017" spans="1:22" x14ac:dyDescent="0.25">
      <c r="A1017" s="4">
        <v>45911</v>
      </c>
      <c r="B1017" s="2" t="s">
        <v>1235</v>
      </c>
      <c r="C1017" s="123" t="s">
        <v>1234</v>
      </c>
      <c r="D1017" s="2" t="s">
        <v>104</v>
      </c>
      <c r="E1017" s="2" t="s">
        <v>1974</v>
      </c>
      <c r="F1017" s="3">
        <v>32</v>
      </c>
      <c r="G1017" s="3" t="s">
        <v>65</v>
      </c>
      <c r="H1017" s="5" t="s">
        <v>3037</v>
      </c>
      <c r="I1017" s="136" t="s">
        <v>372</v>
      </c>
      <c r="J1017" s="2" t="s">
        <v>1974</v>
      </c>
      <c r="K1017" s="6">
        <v>55</v>
      </c>
      <c r="L1017" s="6">
        <f>LANÇAMENTO[[#This Row],[VALOR UNITARIO]]*LANÇAMENTO[[#This Row],[QTDADE]]</f>
        <v>1760</v>
      </c>
      <c r="M1017" s="4">
        <v>45911</v>
      </c>
      <c r="N1017" s="33" t="str">
        <f>TEXT(LANÇAMENTO[[#This Row],[DATA PEDIDO]],"MMM")&amp;"-"&amp;TEXT(M1017,"AAAA")</f>
        <v>set-2025</v>
      </c>
      <c r="O1017" s="5" t="s">
        <v>2068</v>
      </c>
      <c r="P1017" s="5" t="s">
        <v>30</v>
      </c>
      <c r="Q1017" s="3" t="s">
        <v>12</v>
      </c>
      <c r="R1017" s="3">
        <v>1</v>
      </c>
      <c r="S1017" s="4">
        <f>IF(LANÇAMENTO[[#This Row],[DATA PEDIDO]]="","",LANÇAMENTO[[#This Row],[DATA PEDIDO]]+LANÇAMENTO[[#This Row],[PRAZO]])</f>
        <v>45912</v>
      </c>
      <c r="T1017" s="8" t="str">
        <f>IF(LANÇAMENTO[[#This Row],[OBRA COM MATERIAL]]="OK","ENTREGUE",IF(LANÇAMENTO[[#This Row],[PRAZO]]="","",LANÇAMENTO[[#This Row],[PREVISÃO ENTREGA OBRA]]-$E$1))</f>
        <v>ENTREGUE</v>
      </c>
      <c r="U1017" s="3" t="s">
        <v>129</v>
      </c>
      <c r="V1017" s="3"/>
    </row>
    <row r="1018" spans="1:22" x14ac:dyDescent="0.25">
      <c r="A1018" s="4">
        <v>45911</v>
      </c>
      <c r="B1018" s="2" t="s">
        <v>1235</v>
      </c>
      <c r="C1018" s="123" t="s">
        <v>1234</v>
      </c>
      <c r="D1018" s="2" t="s">
        <v>104</v>
      </c>
      <c r="E1018" s="2" t="s">
        <v>1975</v>
      </c>
      <c r="F1018" s="3">
        <v>64</v>
      </c>
      <c r="G1018" s="3" t="s">
        <v>65</v>
      </c>
      <c r="H1018" s="5" t="s">
        <v>3037</v>
      </c>
      <c r="I1018" s="136" t="s">
        <v>372</v>
      </c>
      <c r="J1018" s="2" t="s">
        <v>1975</v>
      </c>
      <c r="K1018" s="6">
        <v>8</v>
      </c>
      <c r="L1018" s="6">
        <f>LANÇAMENTO[[#This Row],[VALOR UNITARIO]]*LANÇAMENTO[[#This Row],[QTDADE]]</f>
        <v>512</v>
      </c>
      <c r="M1018" s="4">
        <v>45911</v>
      </c>
      <c r="N1018" s="33" t="str">
        <f>TEXT(LANÇAMENTO[[#This Row],[DATA PEDIDO]],"MMM")&amp;"-"&amp;TEXT(M1018,"AAAA")</f>
        <v>set-2025</v>
      </c>
      <c r="O1018" s="5" t="s">
        <v>2068</v>
      </c>
      <c r="P1018" s="5" t="s">
        <v>30</v>
      </c>
      <c r="Q1018" s="3" t="s">
        <v>12</v>
      </c>
      <c r="R1018" s="3">
        <v>1</v>
      </c>
      <c r="S1018" s="4">
        <f>IF(LANÇAMENTO[[#This Row],[DATA PEDIDO]]="","",LANÇAMENTO[[#This Row],[DATA PEDIDO]]+LANÇAMENTO[[#This Row],[PRAZO]])</f>
        <v>45912</v>
      </c>
      <c r="T1018" s="8" t="str">
        <f>IF(LANÇAMENTO[[#This Row],[OBRA COM MATERIAL]]="OK","ENTREGUE",IF(LANÇAMENTO[[#This Row],[PRAZO]]="","",LANÇAMENTO[[#This Row],[PREVISÃO ENTREGA OBRA]]-$E$1))</f>
        <v>ENTREGUE</v>
      </c>
      <c r="U1018" s="3" t="s">
        <v>129</v>
      </c>
      <c r="V1018" s="3"/>
    </row>
    <row r="1019" spans="1:22" x14ac:dyDescent="0.25">
      <c r="A1019" s="4">
        <v>45911</v>
      </c>
      <c r="B1019" s="2" t="s">
        <v>1729</v>
      </c>
      <c r="C1019" s="123" t="s">
        <v>551</v>
      </c>
      <c r="D1019" s="2" t="s">
        <v>104</v>
      </c>
      <c r="E1019" s="2" t="s">
        <v>2245</v>
      </c>
      <c r="F1019" s="3">
        <v>3</v>
      </c>
      <c r="G1019" s="3" t="s">
        <v>65</v>
      </c>
      <c r="H1019" s="5" t="s">
        <v>3041</v>
      </c>
      <c r="I1019" s="136" t="s">
        <v>198</v>
      </c>
      <c r="J1019" s="2" t="s">
        <v>2245</v>
      </c>
      <c r="K1019" s="6">
        <v>11.2</v>
      </c>
      <c r="L1019" s="6">
        <f>LANÇAMENTO[[#This Row],[VALOR UNITARIO]]*LANÇAMENTO[[#This Row],[QTDADE]]</f>
        <v>33.599999999999994</v>
      </c>
      <c r="M1019" s="4">
        <v>45911</v>
      </c>
      <c r="N1019" s="33" t="str">
        <f>TEXT(LANÇAMENTO[[#This Row],[DATA PEDIDO]],"MMM")&amp;"-"&amp;TEXT(M1019,"AAAA")</f>
        <v>set-2025</v>
      </c>
      <c r="O1019" s="5" t="s">
        <v>1715</v>
      </c>
      <c r="P1019" s="5" t="s">
        <v>30</v>
      </c>
      <c r="Q1019" s="3" t="s">
        <v>12</v>
      </c>
      <c r="R1019" s="3">
        <v>1</v>
      </c>
      <c r="S1019" s="4">
        <f>IF(LANÇAMENTO[[#This Row],[DATA PEDIDO]]="","",LANÇAMENTO[[#This Row],[DATA PEDIDO]]+LANÇAMENTO[[#This Row],[PRAZO]])</f>
        <v>45912</v>
      </c>
      <c r="T1019" s="8" t="str">
        <f>IF(LANÇAMENTO[[#This Row],[OBRA COM MATERIAL]]="OK","ENTREGUE",IF(LANÇAMENTO[[#This Row],[PRAZO]]="","",LANÇAMENTO[[#This Row],[PREVISÃO ENTREGA OBRA]]-$E$1))</f>
        <v>ENTREGUE</v>
      </c>
      <c r="U1019" s="3" t="s">
        <v>129</v>
      </c>
      <c r="V1019" s="3"/>
    </row>
    <row r="1020" spans="1:22" x14ac:dyDescent="0.25">
      <c r="A1020" s="4">
        <v>45911</v>
      </c>
      <c r="B1020" s="2" t="s">
        <v>1729</v>
      </c>
      <c r="C1020" s="123" t="s">
        <v>551</v>
      </c>
      <c r="D1020" s="2" t="s">
        <v>104</v>
      </c>
      <c r="E1020" s="2" t="s">
        <v>3038</v>
      </c>
      <c r="F1020" s="3">
        <v>3</v>
      </c>
      <c r="G1020" s="3" t="s">
        <v>65</v>
      </c>
      <c r="H1020" s="5" t="s">
        <v>3041</v>
      </c>
      <c r="I1020" s="136" t="s">
        <v>198</v>
      </c>
      <c r="J1020" s="2" t="s">
        <v>3038</v>
      </c>
      <c r="K1020" s="6">
        <v>33.75</v>
      </c>
      <c r="L1020" s="6">
        <f>LANÇAMENTO[[#This Row],[VALOR UNITARIO]]*LANÇAMENTO[[#This Row],[QTDADE]]</f>
        <v>101.25</v>
      </c>
      <c r="M1020" s="4">
        <v>45911</v>
      </c>
      <c r="N1020" s="33" t="str">
        <f>TEXT(LANÇAMENTO[[#This Row],[DATA PEDIDO]],"MMM")&amp;"-"&amp;TEXT(M1020,"AAAA")</f>
        <v>set-2025</v>
      </c>
      <c r="O1020" s="5" t="s">
        <v>1715</v>
      </c>
      <c r="P1020" s="5" t="s">
        <v>30</v>
      </c>
      <c r="Q1020" s="3" t="s">
        <v>12</v>
      </c>
      <c r="R1020" s="3">
        <v>1</v>
      </c>
      <c r="S1020" s="4">
        <f>IF(LANÇAMENTO[[#This Row],[DATA PEDIDO]]="","",LANÇAMENTO[[#This Row],[DATA PEDIDO]]+LANÇAMENTO[[#This Row],[PRAZO]])</f>
        <v>45912</v>
      </c>
      <c r="T1020" s="8" t="str">
        <f>IF(LANÇAMENTO[[#This Row],[OBRA COM MATERIAL]]="OK","ENTREGUE",IF(LANÇAMENTO[[#This Row],[PRAZO]]="","",LANÇAMENTO[[#This Row],[PREVISÃO ENTREGA OBRA]]-$E$1))</f>
        <v>ENTREGUE</v>
      </c>
      <c r="U1020" s="3" t="s">
        <v>129</v>
      </c>
      <c r="V1020" s="3"/>
    </row>
    <row r="1021" spans="1:22" x14ac:dyDescent="0.25">
      <c r="A1021" s="4">
        <v>45911</v>
      </c>
      <c r="B1021" s="2" t="s">
        <v>1729</v>
      </c>
      <c r="C1021" s="123" t="s">
        <v>551</v>
      </c>
      <c r="D1021" s="2" t="s">
        <v>104</v>
      </c>
      <c r="E1021" s="2" t="s">
        <v>3039</v>
      </c>
      <c r="F1021" s="3">
        <v>10</v>
      </c>
      <c r="G1021" s="3" t="s">
        <v>65</v>
      </c>
      <c r="H1021" s="5" t="s">
        <v>3041</v>
      </c>
      <c r="I1021" s="136" t="s">
        <v>198</v>
      </c>
      <c r="J1021" s="2" t="s">
        <v>3039</v>
      </c>
      <c r="K1021" s="6">
        <v>50.77</v>
      </c>
      <c r="L1021" s="6">
        <f>LANÇAMENTO[[#This Row],[VALOR UNITARIO]]*LANÇAMENTO[[#This Row],[QTDADE]]</f>
        <v>507.70000000000005</v>
      </c>
      <c r="M1021" s="4">
        <v>45911</v>
      </c>
      <c r="N1021" s="33" t="str">
        <f>TEXT(LANÇAMENTO[[#This Row],[DATA PEDIDO]],"MMM")&amp;"-"&amp;TEXT(M1021,"AAAA")</f>
        <v>set-2025</v>
      </c>
      <c r="O1021" s="5" t="s">
        <v>1715</v>
      </c>
      <c r="P1021" s="5" t="s">
        <v>30</v>
      </c>
      <c r="Q1021" s="3" t="s">
        <v>12</v>
      </c>
      <c r="R1021" s="3">
        <v>1</v>
      </c>
      <c r="S1021" s="4">
        <f>IF(LANÇAMENTO[[#This Row],[DATA PEDIDO]]="","",LANÇAMENTO[[#This Row],[DATA PEDIDO]]+LANÇAMENTO[[#This Row],[PRAZO]])</f>
        <v>45912</v>
      </c>
      <c r="T1021" s="8" t="str">
        <f>IF(LANÇAMENTO[[#This Row],[OBRA COM MATERIAL]]="OK","ENTREGUE",IF(LANÇAMENTO[[#This Row],[PRAZO]]="","",LANÇAMENTO[[#This Row],[PREVISÃO ENTREGA OBRA]]-$E$1))</f>
        <v>ENTREGUE</v>
      </c>
      <c r="U1021" s="3" t="s">
        <v>129</v>
      </c>
      <c r="V1021" s="3"/>
    </row>
    <row r="1022" spans="1:22" x14ac:dyDescent="0.25">
      <c r="A1022" s="4">
        <v>45911</v>
      </c>
      <c r="B1022" s="2" t="s">
        <v>1729</v>
      </c>
      <c r="C1022" s="123" t="s">
        <v>551</v>
      </c>
      <c r="D1022" s="2" t="s">
        <v>104</v>
      </c>
      <c r="E1022" s="2" t="s">
        <v>3040</v>
      </c>
      <c r="F1022" s="3">
        <v>1</v>
      </c>
      <c r="G1022" s="3" t="s">
        <v>65</v>
      </c>
      <c r="H1022" s="5" t="s">
        <v>3041</v>
      </c>
      <c r="I1022" s="136" t="s">
        <v>198</v>
      </c>
      <c r="J1022" s="2" t="s">
        <v>3040</v>
      </c>
      <c r="K1022" s="6">
        <v>110.39</v>
      </c>
      <c r="L1022" s="6">
        <f>LANÇAMENTO[[#This Row],[VALOR UNITARIO]]*LANÇAMENTO[[#This Row],[QTDADE]]</f>
        <v>110.39</v>
      </c>
      <c r="M1022" s="4">
        <v>45911</v>
      </c>
      <c r="N1022" s="33" t="str">
        <f>TEXT(LANÇAMENTO[[#This Row],[DATA PEDIDO]],"MMM")&amp;"-"&amp;TEXT(M1022,"AAAA")</f>
        <v>set-2025</v>
      </c>
      <c r="O1022" s="5" t="s">
        <v>1715</v>
      </c>
      <c r="P1022" s="5" t="s">
        <v>30</v>
      </c>
      <c r="Q1022" s="3" t="s">
        <v>12</v>
      </c>
      <c r="R1022" s="3">
        <v>1</v>
      </c>
      <c r="S1022" s="4">
        <f>IF(LANÇAMENTO[[#This Row],[DATA PEDIDO]]="","",LANÇAMENTO[[#This Row],[DATA PEDIDO]]+LANÇAMENTO[[#This Row],[PRAZO]])</f>
        <v>45912</v>
      </c>
      <c r="T1022" s="8" t="str">
        <f>IF(LANÇAMENTO[[#This Row],[OBRA COM MATERIAL]]="OK","ENTREGUE",IF(LANÇAMENTO[[#This Row],[PRAZO]]="","",LANÇAMENTO[[#This Row],[PREVISÃO ENTREGA OBRA]]-$E$1))</f>
        <v>ENTREGUE</v>
      </c>
      <c r="U1022" s="3" t="s">
        <v>129</v>
      </c>
      <c r="V1022" s="3"/>
    </row>
    <row r="1023" spans="1:22" x14ac:dyDescent="0.25">
      <c r="A1023" s="4">
        <v>45911</v>
      </c>
      <c r="B1023" s="2" t="s">
        <v>1729</v>
      </c>
      <c r="C1023" s="123" t="s">
        <v>551</v>
      </c>
      <c r="D1023" s="2" t="s">
        <v>104</v>
      </c>
      <c r="E1023" s="2" t="s">
        <v>2539</v>
      </c>
      <c r="F1023" s="3">
        <v>114</v>
      </c>
      <c r="G1023" s="3" t="s">
        <v>65</v>
      </c>
      <c r="H1023" s="5" t="s">
        <v>3045</v>
      </c>
      <c r="I1023" s="136" t="s">
        <v>238</v>
      </c>
      <c r="J1023" s="2" t="s">
        <v>2539</v>
      </c>
      <c r="K1023" s="6">
        <v>10.59</v>
      </c>
      <c r="L1023" s="6">
        <f>LANÇAMENTO[[#This Row],[VALOR UNITARIO]]*LANÇAMENTO[[#This Row],[QTDADE]]</f>
        <v>1207.26</v>
      </c>
      <c r="M1023" s="4">
        <v>45911</v>
      </c>
      <c r="N1023" s="33" t="str">
        <f>TEXT(LANÇAMENTO[[#This Row],[DATA PEDIDO]],"MMM")&amp;"-"&amp;TEXT(M1023,"AAAA")</f>
        <v>set-2025</v>
      </c>
      <c r="O1023" s="5" t="s">
        <v>1836</v>
      </c>
      <c r="P1023" s="5" t="s">
        <v>30</v>
      </c>
      <c r="Q1023" s="3" t="s">
        <v>12</v>
      </c>
      <c r="R1023" s="3">
        <v>0</v>
      </c>
      <c r="S1023" s="4">
        <f>IF(LANÇAMENTO[[#This Row],[DATA PEDIDO]]="","",LANÇAMENTO[[#This Row],[DATA PEDIDO]]+LANÇAMENTO[[#This Row],[PRAZO]])</f>
        <v>45911</v>
      </c>
      <c r="T1023" s="8" t="str">
        <f>IF(LANÇAMENTO[[#This Row],[OBRA COM MATERIAL]]="OK","ENTREGUE",IF(LANÇAMENTO[[#This Row],[PRAZO]]="","",LANÇAMENTO[[#This Row],[PREVISÃO ENTREGA OBRA]]-$E$1))</f>
        <v>ENTREGUE</v>
      </c>
      <c r="U1023" s="3" t="s">
        <v>129</v>
      </c>
      <c r="V1023" s="3"/>
    </row>
    <row r="1024" spans="1:22" x14ac:dyDescent="0.25">
      <c r="A1024" s="4">
        <v>45911</v>
      </c>
      <c r="B1024" s="2" t="s">
        <v>1729</v>
      </c>
      <c r="C1024" s="123" t="s">
        <v>551</v>
      </c>
      <c r="D1024" s="2" t="s">
        <v>104</v>
      </c>
      <c r="E1024" s="2" t="s">
        <v>2813</v>
      </c>
      <c r="F1024" s="3">
        <v>171</v>
      </c>
      <c r="G1024" s="3" t="s">
        <v>65</v>
      </c>
      <c r="H1024" s="5" t="s">
        <v>3045</v>
      </c>
      <c r="I1024" s="136" t="s">
        <v>238</v>
      </c>
      <c r="J1024" s="2" t="s">
        <v>2813</v>
      </c>
      <c r="K1024" s="6">
        <v>8.93</v>
      </c>
      <c r="L1024" s="6">
        <f>LANÇAMENTO[[#This Row],[VALOR UNITARIO]]*LANÇAMENTO[[#This Row],[QTDADE]]</f>
        <v>1527.03</v>
      </c>
      <c r="M1024" s="4">
        <v>45911</v>
      </c>
      <c r="N1024" s="33" t="str">
        <f>TEXT(LANÇAMENTO[[#This Row],[DATA PEDIDO]],"MMM")&amp;"-"&amp;TEXT(M1024,"AAAA")</f>
        <v>set-2025</v>
      </c>
      <c r="O1024" s="5" t="s">
        <v>1836</v>
      </c>
      <c r="P1024" s="5" t="s">
        <v>30</v>
      </c>
      <c r="Q1024" s="3" t="s">
        <v>12</v>
      </c>
      <c r="R1024" s="3">
        <v>0</v>
      </c>
      <c r="S1024" s="4">
        <f>IF(LANÇAMENTO[[#This Row],[DATA PEDIDO]]="","",LANÇAMENTO[[#This Row],[DATA PEDIDO]]+LANÇAMENTO[[#This Row],[PRAZO]])</f>
        <v>45911</v>
      </c>
      <c r="T1024" s="8" t="str">
        <f>IF(LANÇAMENTO[[#This Row],[OBRA COM MATERIAL]]="OK","ENTREGUE",IF(LANÇAMENTO[[#This Row],[PRAZO]]="","",LANÇAMENTO[[#This Row],[PREVISÃO ENTREGA OBRA]]-$E$1))</f>
        <v>ENTREGUE</v>
      </c>
      <c r="U1024" s="3" t="s">
        <v>129</v>
      </c>
      <c r="V1024" s="3"/>
    </row>
    <row r="1025" spans="1:22" x14ac:dyDescent="0.25">
      <c r="A1025" s="4">
        <v>45911</v>
      </c>
      <c r="B1025" s="2" t="s">
        <v>1729</v>
      </c>
      <c r="C1025" s="123" t="s">
        <v>551</v>
      </c>
      <c r="D1025" s="2" t="s">
        <v>104</v>
      </c>
      <c r="E1025" s="2" t="s">
        <v>3042</v>
      </c>
      <c r="F1025" s="3">
        <v>2</v>
      </c>
      <c r="G1025" s="3" t="s">
        <v>65</v>
      </c>
      <c r="H1025" s="5" t="s">
        <v>3045</v>
      </c>
      <c r="I1025" s="136" t="s">
        <v>238</v>
      </c>
      <c r="J1025" s="2" t="s">
        <v>3042</v>
      </c>
      <c r="K1025" s="6">
        <v>26.48</v>
      </c>
      <c r="L1025" s="6">
        <f>LANÇAMENTO[[#This Row],[VALOR UNITARIO]]*LANÇAMENTO[[#This Row],[QTDADE]]</f>
        <v>52.96</v>
      </c>
      <c r="M1025" s="4">
        <v>45911</v>
      </c>
      <c r="N1025" s="33" t="str">
        <f>TEXT(LANÇAMENTO[[#This Row],[DATA PEDIDO]],"MMM")&amp;"-"&amp;TEXT(M1025,"AAAA")</f>
        <v>set-2025</v>
      </c>
      <c r="O1025" s="5" t="s">
        <v>1836</v>
      </c>
      <c r="P1025" s="5" t="s">
        <v>30</v>
      </c>
      <c r="Q1025" s="3" t="s">
        <v>12</v>
      </c>
      <c r="R1025" s="3">
        <v>0</v>
      </c>
      <c r="S1025" s="4">
        <f>IF(LANÇAMENTO[[#This Row],[DATA PEDIDO]]="","",LANÇAMENTO[[#This Row],[DATA PEDIDO]]+LANÇAMENTO[[#This Row],[PRAZO]])</f>
        <v>45911</v>
      </c>
      <c r="T1025" s="8" t="str">
        <f>IF(LANÇAMENTO[[#This Row],[OBRA COM MATERIAL]]="OK","ENTREGUE",IF(LANÇAMENTO[[#This Row],[PRAZO]]="","",LANÇAMENTO[[#This Row],[PREVISÃO ENTREGA OBRA]]-$E$1))</f>
        <v>ENTREGUE</v>
      </c>
      <c r="U1025" s="3" t="s">
        <v>129</v>
      </c>
      <c r="V1025" s="3"/>
    </row>
    <row r="1026" spans="1:22" x14ac:dyDescent="0.25">
      <c r="A1026" s="4">
        <v>45911</v>
      </c>
      <c r="B1026" s="2" t="s">
        <v>1729</v>
      </c>
      <c r="C1026" s="123" t="s">
        <v>551</v>
      </c>
      <c r="D1026" s="2" t="s">
        <v>104</v>
      </c>
      <c r="E1026" s="2" t="s">
        <v>2538</v>
      </c>
      <c r="F1026" s="3">
        <v>61</v>
      </c>
      <c r="G1026" s="3" t="s">
        <v>65</v>
      </c>
      <c r="H1026" s="5" t="s">
        <v>3045</v>
      </c>
      <c r="I1026" s="136" t="s">
        <v>238</v>
      </c>
      <c r="J1026" s="2" t="s">
        <v>2538</v>
      </c>
      <c r="K1026" s="6">
        <v>10.6</v>
      </c>
      <c r="L1026" s="6">
        <f>LANÇAMENTO[[#This Row],[VALOR UNITARIO]]*LANÇAMENTO[[#This Row],[QTDADE]]</f>
        <v>646.6</v>
      </c>
      <c r="M1026" s="4">
        <v>45911</v>
      </c>
      <c r="N1026" s="33" t="str">
        <f>TEXT(LANÇAMENTO[[#This Row],[DATA PEDIDO]],"MMM")&amp;"-"&amp;TEXT(M1026,"AAAA")</f>
        <v>set-2025</v>
      </c>
      <c r="O1026" s="5" t="s">
        <v>1836</v>
      </c>
      <c r="P1026" s="5" t="s">
        <v>30</v>
      </c>
      <c r="Q1026" s="3" t="s">
        <v>12</v>
      </c>
      <c r="R1026" s="3">
        <v>0</v>
      </c>
      <c r="S1026" s="4">
        <f>IF(LANÇAMENTO[[#This Row],[DATA PEDIDO]]="","",LANÇAMENTO[[#This Row],[DATA PEDIDO]]+LANÇAMENTO[[#This Row],[PRAZO]])</f>
        <v>45911</v>
      </c>
      <c r="T1026" s="8" t="str">
        <f>IF(LANÇAMENTO[[#This Row],[OBRA COM MATERIAL]]="OK","ENTREGUE",IF(LANÇAMENTO[[#This Row],[PRAZO]]="","",LANÇAMENTO[[#This Row],[PREVISÃO ENTREGA OBRA]]-$E$1))</f>
        <v>ENTREGUE</v>
      </c>
      <c r="U1026" s="3" t="s">
        <v>129</v>
      </c>
      <c r="V1026" s="3"/>
    </row>
    <row r="1027" spans="1:22" x14ac:dyDescent="0.25">
      <c r="A1027" s="4">
        <v>45911</v>
      </c>
      <c r="B1027" s="2" t="s">
        <v>1729</v>
      </c>
      <c r="C1027" s="123" t="s">
        <v>551</v>
      </c>
      <c r="D1027" s="2" t="s">
        <v>104</v>
      </c>
      <c r="E1027" s="2" t="s">
        <v>3043</v>
      </c>
      <c r="F1027" s="3">
        <v>15</v>
      </c>
      <c r="G1027" s="3" t="s">
        <v>65</v>
      </c>
      <c r="H1027" s="5" t="s">
        <v>3045</v>
      </c>
      <c r="I1027" s="136" t="s">
        <v>238</v>
      </c>
      <c r="J1027" s="2" t="s">
        <v>3043</v>
      </c>
      <c r="K1027" s="6">
        <v>7.58</v>
      </c>
      <c r="L1027" s="6">
        <f>LANÇAMENTO[[#This Row],[VALOR UNITARIO]]*LANÇAMENTO[[#This Row],[QTDADE]]</f>
        <v>113.7</v>
      </c>
      <c r="M1027" s="4">
        <v>45911</v>
      </c>
      <c r="N1027" s="33" t="str">
        <f>TEXT(LANÇAMENTO[[#This Row],[DATA PEDIDO]],"MMM")&amp;"-"&amp;TEXT(M1027,"AAAA")</f>
        <v>set-2025</v>
      </c>
      <c r="O1027" s="5" t="s">
        <v>1836</v>
      </c>
      <c r="P1027" s="5" t="s">
        <v>30</v>
      </c>
      <c r="Q1027" s="3" t="s">
        <v>12</v>
      </c>
      <c r="R1027" s="3">
        <v>0</v>
      </c>
      <c r="S1027" s="4">
        <f>IF(LANÇAMENTO[[#This Row],[DATA PEDIDO]]="","",LANÇAMENTO[[#This Row],[DATA PEDIDO]]+LANÇAMENTO[[#This Row],[PRAZO]])</f>
        <v>45911</v>
      </c>
      <c r="T1027" s="8" t="str">
        <f>IF(LANÇAMENTO[[#This Row],[OBRA COM MATERIAL]]="OK","ENTREGUE",IF(LANÇAMENTO[[#This Row],[PRAZO]]="","",LANÇAMENTO[[#This Row],[PREVISÃO ENTREGA OBRA]]-$E$1))</f>
        <v>ENTREGUE</v>
      </c>
      <c r="U1027" s="3" t="s">
        <v>129</v>
      </c>
      <c r="V1027" s="3"/>
    </row>
    <row r="1028" spans="1:22" x14ac:dyDescent="0.25">
      <c r="A1028" s="4">
        <v>45911</v>
      </c>
      <c r="B1028" s="2" t="s">
        <v>1729</v>
      </c>
      <c r="C1028" s="123" t="s">
        <v>551</v>
      </c>
      <c r="D1028" s="2" t="s">
        <v>104</v>
      </c>
      <c r="E1028" s="2" t="s">
        <v>3044</v>
      </c>
      <c r="F1028" s="3">
        <v>6</v>
      </c>
      <c r="G1028" s="3" t="s">
        <v>65</v>
      </c>
      <c r="H1028" s="5" t="s">
        <v>3045</v>
      </c>
      <c r="I1028" s="136" t="s">
        <v>238</v>
      </c>
      <c r="J1028" s="2" t="s">
        <v>3044</v>
      </c>
      <c r="K1028" s="6">
        <v>7.54</v>
      </c>
      <c r="L1028" s="6">
        <f>LANÇAMENTO[[#This Row],[VALOR UNITARIO]]*LANÇAMENTO[[#This Row],[QTDADE]]</f>
        <v>45.24</v>
      </c>
      <c r="M1028" s="4">
        <v>45911</v>
      </c>
      <c r="N1028" s="33" t="str">
        <f>TEXT(LANÇAMENTO[[#This Row],[DATA PEDIDO]],"MMM")&amp;"-"&amp;TEXT(M1028,"AAAA")</f>
        <v>set-2025</v>
      </c>
      <c r="O1028" s="5" t="s">
        <v>1836</v>
      </c>
      <c r="P1028" s="5" t="s">
        <v>30</v>
      </c>
      <c r="Q1028" s="3" t="s">
        <v>12</v>
      </c>
      <c r="R1028" s="3">
        <v>0</v>
      </c>
      <c r="S1028" s="4">
        <f>IF(LANÇAMENTO[[#This Row],[DATA PEDIDO]]="","",LANÇAMENTO[[#This Row],[DATA PEDIDO]]+LANÇAMENTO[[#This Row],[PRAZO]])</f>
        <v>45911</v>
      </c>
      <c r="T1028" s="8" t="str">
        <f>IF(LANÇAMENTO[[#This Row],[OBRA COM MATERIAL]]="OK","ENTREGUE",IF(LANÇAMENTO[[#This Row],[PRAZO]]="","",LANÇAMENTO[[#This Row],[PREVISÃO ENTREGA OBRA]]-$E$1))</f>
        <v>ENTREGUE</v>
      </c>
      <c r="U1028" s="3" t="s">
        <v>129</v>
      </c>
      <c r="V1028" s="3"/>
    </row>
    <row r="1029" spans="1:22" x14ac:dyDescent="0.25">
      <c r="A1029" s="4">
        <v>45911</v>
      </c>
      <c r="B1029" s="2" t="s">
        <v>1729</v>
      </c>
      <c r="C1029" s="123" t="s">
        <v>551</v>
      </c>
      <c r="D1029" s="2" t="s">
        <v>104</v>
      </c>
      <c r="E1029" s="2" t="s">
        <v>2228</v>
      </c>
      <c r="F1029" s="3">
        <v>15</v>
      </c>
      <c r="G1029" s="3" t="s">
        <v>65</v>
      </c>
      <c r="H1029" s="5" t="s">
        <v>3045</v>
      </c>
      <c r="I1029" s="136" t="s">
        <v>238</v>
      </c>
      <c r="J1029" s="2" t="s">
        <v>2228</v>
      </c>
      <c r="K1029" s="6">
        <v>7.54</v>
      </c>
      <c r="L1029" s="6">
        <f>LANÇAMENTO[[#This Row],[VALOR UNITARIO]]*LANÇAMENTO[[#This Row],[QTDADE]]</f>
        <v>113.1</v>
      </c>
      <c r="M1029" s="4">
        <v>45911</v>
      </c>
      <c r="N1029" s="33" t="str">
        <f>TEXT(LANÇAMENTO[[#This Row],[DATA PEDIDO]],"MMM")&amp;"-"&amp;TEXT(M1029,"AAAA")</f>
        <v>set-2025</v>
      </c>
      <c r="O1029" s="5" t="s">
        <v>1836</v>
      </c>
      <c r="P1029" s="5" t="s">
        <v>30</v>
      </c>
      <c r="Q1029" s="3" t="s">
        <v>12</v>
      </c>
      <c r="R1029" s="3">
        <v>0</v>
      </c>
      <c r="S1029" s="4">
        <f>IF(LANÇAMENTO[[#This Row],[DATA PEDIDO]]="","",LANÇAMENTO[[#This Row],[DATA PEDIDO]]+LANÇAMENTO[[#This Row],[PRAZO]])</f>
        <v>45911</v>
      </c>
      <c r="T1029" s="8" t="str">
        <f>IF(LANÇAMENTO[[#This Row],[OBRA COM MATERIAL]]="OK","ENTREGUE",IF(LANÇAMENTO[[#This Row],[PRAZO]]="","",LANÇAMENTO[[#This Row],[PREVISÃO ENTREGA OBRA]]-$E$1))</f>
        <v>ENTREGUE</v>
      </c>
      <c r="U1029" s="3" t="s">
        <v>129</v>
      </c>
      <c r="V1029" s="3"/>
    </row>
    <row r="1030" spans="1:22" x14ac:dyDescent="0.25">
      <c r="A1030" s="4">
        <v>45911</v>
      </c>
      <c r="B1030" s="2" t="s">
        <v>1747</v>
      </c>
      <c r="C1030" s="123" t="s">
        <v>1234</v>
      </c>
      <c r="D1030" s="2" t="s">
        <v>27</v>
      </c>
      <c r="E1030" s="2" t="s">
        <v>3046</v>
      </c>
      <c r="F1030" s="3">
        <v>1</v>
      </c>
      <c r="G1030" s="3" t="s">
        <v>65</v>
      </c>
      <c r="H1030" s="5" t="s">
        <v>3047</v>
      </c>
      <c r="I1030" s="136" t="s">
        <v>1001</v>
      </c>
      <c r="J1030" s="2" t="s">
        <v>3046</v>
      </c>
      <c r="K1030" s="6">
        <v>350</v>
      </c>
      <c r="L1030" s="6">
        <f>LANÇAMENTO[[#This Row],[VALOR UNITARIO]]*LANÇAMENTO[[#This Row],[QTDADE]]</f>
        <v>350</v>
      </c>
      <c r="M1030" s="4">
        <v>45911</v>
      </c>
      <c r="N1030" s="33" t="str">
        <f>TEXT(LANÇAMENTO[[#This Row],[DATA PEDIDO]],"MMM")&amp;"-"&amp;TEXT(M1030,"AAAA")</f>
        <v>set-2025</v>
      </c>
      <c r="O1030" s="5" t="s">
        <v>1692</v>
      </c>
      <c r="P1030" s="5" t="s">
        <v>30</v>
      </c>
      <c r="Q1030" s="3" t="s">
        <v>12</v>
      </c>
      <c r="R1030" s="3">
        <v>0</v>
      </c>
      <c r="S1030" s="4">
        <f>IF(LANÇAMENTO[[#This Row],[DATA PEDIDO]]="","",LANÇAMENTO[[#This Row],[DATA PEDIDO]]+LANÇAMENTO[[#This Row],[PRAZO]])</f>
        <v>45911</v>
      </c>
      <c r="T1030" s="8" t="str">
        <f>IF(LANÇAMENTO[[#This Row],[OBRA COM MATERIAL]]="OK","ENTREGUE",IF(LANÇAMENTO[[#This Row],[PRAZO]]="","",LANÇAMENTO[[#This Row],[PREVISÃO ENTREGA OBRA]]-$E$1))</f>
        <v>ENTREGUE</v>
      </c>
      <c r="U1030" s="3" t="s">
        <v>129</v>
      </c>
      <c r="V1030" s="3"/>
    </row>
    <row r="1031" spans="1:22" x14ac:dyDescent="0.25">
      <c r="A1031" s="4">
        <v>45911</v>
      </c>
      <c r="B1031" s="2" t="s">
        <v>1729</v>
      </c>
      <c r="C1031" s="123" t="s">
        <v>551</v>
      </c>
      <c r="D1031" s="2" t="s">
        <v>104</v>
      </c>
      <c r="E1031" s="2" t="s">
        <v>2040</v>
      </c>
      <c r="F1031" s="3">
        <v>30</v>
      </c>
      <c r="G1031" s="3" t="s">
        <v>141</v>
      </c>
      <c r="H1031" s="5" t="s">
        <v>3059</v>
      </c>
      <c r="I1031" s="136" t="s">
        <v>177</v>
      </c>
      <c r="J1031" s="2" t="s">
        <v>2040</v>
      </c>
      <c r="K1031" s="6">
        <v>14.05</v>
      </c>
      <c r="L1031" s="6">
        <f>LANÇAMENTO[[#This Row],[VALOR UNITARIO]]*LANÇAMENTO[[#This Row],[QTDADE]]</f>
        <v>421.5</v>
      </c>
      <c r="M1031" s="4">
        <v>45912</v>
      </c>
      <c r="N1031" s="33" t="str">
        <f>TEXT(LANÇAMENTO[[#This Row],[DATA PEDIDO]],"MMM")&amp;"-"&amp;TEXT(M1031,"AAAA")</f>
        <v>set-2025</v>
      </c>
      <c r="O1031" s="5" t="s">
        <v>1836</v>
      </c>
      <c r="P1031" s="5" t="s">
        <v>30</v>
      </c>
      <c r="Q1031" s="3" t="s">
        <v>1705</v>
      </c>
      <c r="R1031" s="3">
        <v>3</v>
      </c>
      <c r="S1031" s="4">
        <f>IF(LANÇAMENTO[[#This Row],[DATA PEDIDO]]="","",LANÇAMENTO[[#This Row],[DATA PEDIDO]]+LANÇAMENTO[[#This Row],[PRAZO]])</f>
        <v>45915</v>
      </c>
      <c r="T1031" s="8" t="str">
        <f>IF(LANÇAMENTO[[#This Row],[OBRA COM MATERIAL]]="OK","ENTREGUE",IF(LANÇAMENTO[[#This Row],[PRAZO]]="","",LANÇAMENTO[[#This Row],[PREVISÃO ENTREGA OBRA]]-$E$1))</f>
        <v>ENTREGUE</v>
      </c>
      <c r="U1031" s="3" t="s">
        <v>129</v>
      </c>
      <c r="V1031" s="3"/>
    </row>
    <row r="1032" spans="1:22" x14ac:dyDescent="0.25">
      <c r="A1032" s="4">
        <v>45911</v>
      </c>
      <c r="B1032" s="2" t="s">
        <v>1729</v>
      </c>
      <c r="C1032" s="123" t="s">
        <v>551</v>
      </c>
      <c r="D1032" s="2" t="s">
        <v>104</v>
      </c>
      <c r="E1032" s="2" t="s">
        <v>3048</v>
      </c>
      <c r="F1032" s="3">
        <v>10</v>
      </c>
      <c r="G1032" s="3" t="s">
        <v>141</v>
      </c>
      <c r="H1032" s="5" t="s">
        <v>3059</v>
      </c>
      <c r="I1032" s="136" t="s">
        <v>177</v>
      </c>
      <c r="J1032" s="2" t="s">
        <v>3048</v>
      </c>
      <c r="K1032" s="6">
        <v>17.45</v>
      </c>
      <c r="L1032" s="6">
        <f>LANÇAMENTO[[#This Row],[VALOR UNITARIO]]*LANÇAMENTO[[#This Row],[QTDADE]]</f>
        <v>174.5</v>
      </c>
      <c r="M1032" s="4">
        <v>45912</v>
      </c>
      <c r="N1032" s="33" t="str">
        <f>TEXT(LANÇAMENTO[[#This Row],[DATA PEDIDO]],"MMM")&amp;"-"&amp;TEXT(M1032,"AAAA")</f>
        <v>set-2025</v>
      </c>
      <c r="O1032" s="5" t="s">
        <v>1836</v>
      </c>
      <c r="P1032" s="5" t="s">
        <v>30</v>
      </c>
      <c r="Q1032" s="3" t="s">
        <v>1705</v>
      </c>
      <c r="R1032" s="3">
        <v>3</v>
      </c>
      <c r="S1032" s="4">
        <f>IF(LANÇAMENTO[[#This Row],[DATA PEDIDO]]="","",LANÇAMENTO[[#This Row],[DATA PEDIDO]]+LANÇAMENTO[[#This Row],[PRAZO]])</f>
        <v>45915</v>
      </c>
      <c r="T1032" s="8" t="str">
        <f>IF(LANÇAMENTO[[#This Row],[OBRA COM MATERIAL]]="OK","ENTREGUE",IF(LANÇAMENTO[[#This Row],[PRAZO]]="","",LANÇAMENTO[[#This Row],[PREVISÃO ENTREGA OBRA]]-$E$1))</f>
        <v>ENTREGUE</v>
      </c>
      <c r="U1032" s="3" t="s">
        <v>129</v>
      </c>
      <c r="V1032" s="3"/>
    </row>
    <row r="1033" spans="1:22" x14ac:dyDescent="0.25">
      <c r="A1033" s="4">
        <v>45911</v>
      </c>
      <c r="B1033" s="2" t="s">
        <v>1729</v>
      </c>
      <c r="C1033" s="123" t="s">
        <v>551</v>
      </c>
      <c r="D1033" s="2" t="s">
        <v>104</v>
      </c>
      <c r="E1033" s="2" t="s">
        <v>3049</v>
      </c>
      <c r="F1033" s="3">
        <v>15</v>
      </c>
      <c r="G1033" s="3" t="s">
        <v>141</v>
      </c>
      <c r="H1033" s="5" t="s">
        <v>3059</v>
      </c>
      <c r="I1033" s="136" t="s">
        <v>177</v>
      </c>
      <c r="J1033" s="2" t="s">
        <v>3049</v>
      </c>
      <c r="K1033" s="6">
        <v>35.299999999999997</v>
      </c>
      <c r="L1033" s="6">
        <f>LANÇAMENTO[[#This Row],[VALOR UNITARIO]]*LANÇAMENTO[[#This Row],[QTDADE]]</f>
        <v>529.5</v>
      </c>
      <c r="M1033" s="4">
        <v>45912</v>
      </c>
      <c r="N1033" s="33" t="str">
        <f>TEXT(LANÇAMENTO[[#This Row],[DATA PEDIDO]],"MMM")&amp;"-"&amp;TEXT(M1033,"AAAA")</f>
        <v>set-2025</v>
      </c>
      <c r="O1033" s="5" t="s">
        <v>1836</v>
      </c>
      <c r="P1033" s="5" t="s">
        <v>30</v>
      </c>
      <c r="Q1033" s="3" t="s">
        <v>1705</v>
      </c>
      <c r="R1033" s="3">
        <v>3</v>
      </c>
      <c r="S1033" s="4">
        <f>IF(LANÇAMENTO[[#This Row],[DATA PEDIDO]]="","",LANÇAMENTO[[#This Row],[DATA PEDIDO]]+LANÇAMENTO[[#This Row],[PRAZO]])</f>
        <v>45915</v>
      </c>
      <c r="T1033" s="8" t="str">
        <f>IF(LANÇAMENTO[[#This Row],[OBRA COM MATERIAL]]="OK","ENTREGUE",IF(LANÇAMENTO[[#This Row],[PRAZO]]="","",LANÇAMENTO[[#This Row],[PREVISÃO ENTREGA OBRA]]-$E$1))</f>
        <v>ENTREGUE</v>
      </c>
      <c r="U1033" s="3" t="s">
        <v>129</v>
      </c>
      <c r="V1033" s="3"/>
    </row>
    <row r="1034" spans="1:22" x14ac:dyDescent="0.25">
      <c r="A1034" s="4">
        <v>45911</v>
      </c>
      <c r="B1034" s="2" t="s">
        <v>1729</v>
      </c>
      <c r="C1034" s="123" t="s">
        <v>551</v>
      </c>
      <c r="D1034" s="2" t="s">
        <v>104</v>
      </c>
      <c r="E1034" s="2" t="s">
        <v>3050</v>
      </c>
      <c r="F1034" s="3">
        <v>4</v>
      </c>
      <c r="G1034" s="3" t="s">
        <v>141</v>
      </c>
      <c r="H1034" s="5" t="s">
        <v>3059</v>
      </c>
      <c r="I1034" s="136" t="s">
        <v>177</v>
      </c>
      <c r="J1034" s="2" t="s">
        <v>3050</v>
      </c>
      <c r="K1034" s="6">
        <v>54.8</v>
      </c>
      <c r="L1034" s="6">
        <f>LANÇAMENTO[[#This Row],[VALOR UNITARIO]]*LANÇAMENTO[[#This Row],[QTDADE]]</f>
        <v>219.2</v>
      </c>
      <c r="M1034" s="4">
        <v>45912</v>
      </c>
      <c r="N1034" s="33" t="str">
        <f>TEXT(LANÇAMENTO[[#This Row],[DATA PEDIDO]],"MMM")&amp;"-"&amp;TEXT(M1034,"AAAA")</f>
        <v>set-2025</v>
      </c>
      <c r="O1034" s="5" t="s">
        <v>1836</v>
      </c>
      <c r="P1034" s="5" t="s">
        <v>30</v>
      </c>
      <c r="Q1034" s="3" t="s">
        <v>1705</v>
      </c>
      <c r="R1034" s="3">
        <v>3</v>
      </c>
      <c r="S1034" s="4">
        <f>IF(LANÇAMENTO[[#This Row],[DATA PEDIDO]]="","",LANÇAMENTO[[#This Row],[DATA PEDIDO]]+LANÇAMENTO[[#This Row],[PRAZO]])</f>
        <v>45915</v>
      </c>
      <c r="T1034" s="8" t="str">
        <f>IF(LANÇAMENTO[[#This Row],[OBRA COM MATERIAL]]="OK","ENTREGUE",IF(LANÇAMENTO[[#This Row],[PRAZO]]="","",LANÇAMENTO[[#This Row],[PREVISÃO ENTREGA OBRA]]-$E$1))</f>
        <v>ENTREGUE</v>
      </c>
      <c r="U1034" s="3" t="s">
        <v>129</v>
      </c>
      <c r="V1034" s="3"/>
    </row>
    <row r="1035" spans="1:22" x14ac:dyDescent="0.25">
      <c r="A1035" s="4">
        <v>45911</v>
      </c>
      <c r="B1035" s="2" t="s">
        <v>1729</v>
      </c>
      <c r="C1035" s="123" t="s">
        <v>551</v>
      </c>
      <c r="D1035" s="2" t="s">
        <v>104</v>
      </c>
      <c r="E1035" s="2" t="s">
        <v>3051</v>
      </c>
      <c r="F1035" s="3">
        <v>30</v>
      </c>
      <c r="G1035" s="3" t="s">
        <v>65</v>
      </c>
      <c r="H1035" s="5" t="s">
        <v>3059</v>
      </c>
      <c r="I1035" s="136" t="s">
        <v>177</v>
      </c>
      <c r="J1035" s="2" t="s">
        <v>3051</v>
      </c>
      <c r="K1035" s="6">
        <v>9.65</v>
      </c>
      <c r="L1035" s="6">
        <f>LANÇAMENTO[[#This Row],[VALOR UNITARIO]]*LANÇAMENTO[[#This Row],[QTDADE]]</f>
        <v>289.5</v>
      </c>
      <c r="M1035" s="4">
        <v>45912</v>
      </c>
      <c r="N1035" s="33" t="str">
        <f>TEXT(LANÇAMENTO[[#This Row],[DATA PEDIDO]],"MMM")&amp;"-"&amp;TEXT(M1035,"AAAA")</f>
        <v>set-2025</v>
      </c>
      <c r="O1035" s="5" t="s">
        <v>1836</v>
      </c>
      <c r="P1035" s="5" t="s">
        <v>30</v>
      </c>
      <c r="Q1035" s="3" t="s">
        <v>1705</v>
      </c>
      <c r="R1035" s="3">
        <v>3</v>
      </c>
      <c r="S1035" s="4">
        <f>IF(LANÇAMENTO[[#This Row],[DATA PEDIDO]]="","",LANÇAMENTO[[#This Row],[DATA PEDIDO]]+LANÇAMENTO[[#This Row],[PRAZO]])</f>
        <v>45915</v>
      </c>
      <c r="T1035" s="8" t="str">
        <f>IF(LANÇAMENTO[[#This Row],[OBRA COM MATERIAL]]="OK","ENTREGUE",IF(LANÇAMENTO[[#This Row],[PRAZO]]="","",LANÇAMENTO[[#This Row],[PREVISÃO ENTREGA OBRA]]-$E$1))</f>
        <v>ENTREGUE</v>
      </c>
      <c r="U1035" s="3" t="s">
        <v>129</v>
      </c>
      <c r="V1035" s="3"/>
    </row>
    <row r="1036" spans="1:22" x14ac:dyDescent="0.25">
      <c r="A1036" s="4">
        <v>45911</v>
      </c>
      <c r="B1036" s="2" t="s">
        <v>1729</v>
      </c>
      <c r="C1036" s="123" t="s">
        <v>551</v>
      </c>
      <c r="D1036" s="2" t="s">
        <v>104</v>
      </c>
      <c r="E1036" s="2" t="s">
        <v>3052</v>
      </c>
      <c r="F1036" s="3">
        <v>10</v>
      </c>
      <c r="G1036" s="3" t="s">
        <v>65</v>
      </c>
      <c r="H1036" s="5" t="s">
        <v>3059</v>
      </c>
      <c r="I1036" s="136" t="s">
        <v>177</v>
      </c>
      <c r="J1036" s="2" t="s">
        <v>3052</v>
      </c>
      <c r="K1036" s="6">
        <v>12.65</v>
      </c>
      <c r="L1036" s="6">
        <f>LANÇAMENTO[[#This Row],[VALOR UNITARIO]]*LANÇAMENTO[[#This Row],[QTDADE]]</f>
        <v>126.5</v>
      </c>
      <c r="M1036" s="4">
        <v>45912</v>
      </c>
      <c r="N1036" s="33" t="str">
        <f>TEXT(LANÇAMENTO[[#This Row],[DATA PEDIDO]],"MMM")&amp;"-"&amp;TEXT(M1036,"AAAA")</f>
        <v>set-2025</v>
      </c>
      <c r="O1036" s="5" t="s">
        <v>1836</v>
      </c>
      <c r="P1036" s="5" t="s">
        <v>30</v>
      </c>
      <c r="Q1036" s="3" t="s">
        <v>1705</v>
      </c>
      <c r="R1036" s="3">
        <v>3</v>
      </c>
      <c r="S1036" s="4">
        <f>IF(LANÇAMENTO[[#This Row],[DATA PEDIDO]]="","",LANÇAMENTO[[#This Row],[DATA PEDIDO]]+LANÇAMENTO[[#This Row],[PRAZO]])</f>
        <v>45915</v>
      </c>
      <c r="T1036" s="8" t="str">
        <f>IF(LANÇAMENTO[[#This Row],[OBRA COM MATERIAL]]="OK","ENTREGUE",IF(LANÇAMENTO[[#This Row],[PRAZO]]="","",LANÇAMENTO[[#This Row],[PREVISÃO ENTREGA OBRA]]-$E$1))</f>
        <v>ENTREGUE</v>
      </c>
      <c r="U1036" s="3" t="s">
        <v>129</v>
      </c>
      <c r="V1036" s="3"/>
    </row>
    <row r="1037" spans="1:22" x14ac:dyDescent="0.25">
      <c r="A1037" s="4">
        <v>45911</v>
      </c>
      <c r="B1037" s="2" t="s">
        <v>1729</v>
      </c>
      <c r="C1037" s="123" t="s">
        <v>551</v>
      </c>
      <c r="D1037" s="2" t="s">
        <v>104</v>
      </c>
      <c r="E1037" s="2" t="s">
        <v>3053</v>
      </c>
      <c r="F1037" s="3">
        <v>80</v>
      </c>
      <c r="G1037" s="3" t="s">
        <v>65</v>
      </c>
      <c r="H1037" s="5" t="s">
        <v>3059</v>
      </c>
      <c r="I1037" s="136" t="s">
        <v>177</v>
      </c>
      <c r="J1037" s="2" t="s">
        <v>3053</v>
      </c>
      <c r="K1037" s="6">
        <v>2.5499999999999998</v>
      </c>
      <c r="L1037" s="6">
        <f>LANÇAMENTO[[#This Row],[VALOR UNITARIO]]*LANÇAMENTO[[#This Row],[QTDADE]]</f>
        <v>204</v>
      </c>
      <c r="M1037" s="4">
        <v>45912</v>
      </c>
      <c r="N1037" s="33" t="str">
        <f>TEXT(LANÇAMENTO[[#This Row],[DATA PEDIDO]],"MMM")&amp;"-"&amp;TEXT(M1037,"AAAA")</f>
        <v>set-2025</v>
      </c>
      <c r="O1037" s="5" t="s">
        <v>1836</v>
      </c>
      <c r="P1037" s="5" t="s">
        <v>30</v>
      </c>
      <c r="Q1037" s="3" t="s">
        <v>1705</v>
      </c>
      <c r="R1037" s="3">
        <v>3</v>
      </c>
      <c r="S1037" s="4">
        <f>IF(LANÇAMENTO[[#This Row],[DATA PEDIDO]]="","",LANÇAMENTO[[#This Row],[DATA PEDIDO]]+LANÇAMENTO[[#This Row],[PRAZO]])</f>
        <v>45915</v>
      </c>
      <c r="T1037" s="8" t="str">
        <f>IF(LANÇAMENTO[[#This Row],[OBRA COM MATERIAL]]="OK","ENTREGUE",IF(LANÇAMENTO[[#This Row],[PRAZO]]="","",LANÇAMENTO[[#This Row],[PREVISÃO ENTREGA OBRA]]-$E$1))</f>
        <v>ENTREGUE</v>
      </c>
      <c r="U1037" s="3" t="s">
        <v>129</v>
      </c>
      <c r="V1037" s="3"/>
    </row>
    <row r="1038" spans="1:22" x14ac:dyDescent="0.25">
      <c r="A1038" s="4">
        <v>45911</v>
      </c>
      <c r="B1038" s="2" t="s">
        <v>1729</v>
      </c>
      <c r="C1038" s="123" t="s">
        <v>551</v>
      </c>
      <c r="D1038" s="2" t="s">
        <v>104</v>
      </c>
      <c r="E1038" s="2" t="s">
        <v>3054</v>
      </c>
      <c r="F1038" s="3">
        <v>25</v>
      </c>
      <c r="G1038" s="3" t="s">
        <v>65</v>
      </c>
      <c r="H1038" s="5" t="s">
        <v>3059</v>
      </c>
      <c r="I1038" s="136" t="s">
        <v>177</v>
      </c>
      <c r="J1038" s="2" t="s">
        <v>3054</v>
      </c>
      <c r="K1038" s="6">
        <v>6.95</v>
      </c>
      <c r="L1038" s="6">
        <f>LANÇAMENTO[[#This Row],[VALOR UNITARIO]]*LANÇAMENTO[[#This Row],[QTDADE]]</f>
        <v>173.75</v>
      </c>
      <c r="M1038" s="4">
        <v>45912</v>
      </c>
      <c r="N1038" s="33" t="str">
        <f>TEXT(LANÇAMENTO[[#This Row],[DATA PEDIDO]],"MMM")&amp;"-"&amp;TEXT(M1038,"AAAA")</f>
        <v>set-2025</v>
      </c>
      <c r="O1038" s="5" t="s">
        <v>1836</v>
      </c>
      <c r="P1038" s="5" t="s">
        <v>30</v>
      </c>
      <c r="Q1038" s="3" t="s">
        <v>1705</v>
      </c>
      <c r="R1038" s="3">
        <v>3</v>
      </c>
      <c r="S1038" s="4">
        <f>IF(LANÇAMENTO[[#This Row],[DATA PEDIDO]]="","",LANÇAMENTO[[#This Row],[DATA PEDIDO]]+LANÇAMENTO[[#This Row],[PRAZO]])</f>
        <v>45915</v>
      </c>
      <c r="T1038" s="8" t="str">
        <f>IF(LANÇAMENTO[[#This Row],[OBRA COM MATERIAL]]="OK","ENTREGUE",IF(LANÇAMENTO[[#This Row],[PRAZO]]="","",LANÇAMENTO[[#This Row],[PREVISÃO ENTREGA OBRA]]-$E$1))</f>
        <v>ENTREGUE</v>
      </c>
      <c r="U1038" s="3" t="s">
        <v>129</v>
      </c>
      <c r="V1038" s="3"/>
    </row>
    <row r="1039" spans="1:22" x14ac:dyDescent="0.25">
      <c r="A1039" s="4">
        <v>45911</v>
      </c>
      <c r="B1039" s="2" t="s">
        <v>1729</v>
      </c>
      <c r="C1039" s="123" t="s">
        <v>551</v>
      </c>
      <c r="D1039" s="2" t="s">
        <v>104</v>
      </c>
      <c r="E1039" s="2" t="s">
        <v>3055</v>
      </c>
      <c r="F1039" s="3">
        <v>30</v>
      </c>
      <c r="G1039" s="3" t="s">
        <v>65</v>
      </c>
      <c r="H1039" s="5" t="s">
        <v>3059</v>
      </c>
      <c r="I1039" s="136" t="s">
        <v>177</v>
      </c>
      <c r="J1039" s="2" t="s">
        <v>3055</v>
      </c>
      <c r="K1039" s="6">
        <v>3.3</v>
      </c>
      <c r="L1039" s="6">
        <f>LANÇAMENTO[[#This Row],[VALOR UNITARIO]]*LANÇAMENTO[[#This Row],[QTDADE]]</f>
        <v>99</v>
      </c>
      <c r="M1039" s="4">
        <v>45912</v>
      </c>
      <c r="N1039" s="33" t="str">
        <f>TEXT(LANÇAMENTO[[#This Row],[DATA PEDIDO]],"MMM")&amp;"-"&amp;TEXT(M1039,"AAAA")</f>
        <v>set-2025</v>
      </c>
      <c r="O1039" s="5" t="s">
        <v>1836</v>
      </c>
      <c r="P1039" s="5" t="s">
        <v>30</v>
      </c>
      <c r="Q1039" s="3" t="s">
        <v>1705</v>
      </c>
      <c r="R1039" s="3">
        <v>3</v>
      </c>
      <c r="S1039" s="4">
        <f>IF(LANÇAMENTO[[#This Row],[DATA PEDIDO]]="","",LANÇAMENTO[[#This Row],[DATA PEDIDO]]+LANÇAMENTO[[#This Row],[PRAZO]])</f>
        <v>45915</v>
      </c>
      <c r="T1039" s="8" t="str">
        <f>IF(LANÇAMENTO[[#This Row],[OBRA COM MATERIAL]]="OK","ENTREGUE",IF(LANÇAMENTO[[#This Row],[PRAZO]]="","",LANÇAMENTO[[#This Row],[PREVISÃO ENTREGA OBRA]]-$E$1))</f>
        <v>ENTREGUE</v>
      </c>
      <c r="U1039" s="3" t="s">
        <v>129</v>
      </c>
      <c r="V1039" s="3"/>
    </row>
    <row r="1040" spans="1:22" x14ac:dyDescent="0.25">
      <c r="A1040" s="4">
        <v>45911</v>
      </c>
      <c r="B1040" s="2" t="s">
        <v>1747</v>
      </c>
      <c r="C1040" s="123" t="s">
        <v>1234</v>
      </c>
      <c r="D1040" s="2" t="s">
        <v>11</v>
      </c>
      <c r="E1040" s="2" t="s">
        <v>3056</v>
      </c>
      <c r="F1040" s="3">
        <v>4</v>
      </c>
      <c r="G1040" s="3" t="s">
        <v>110</v>
      </c>
      <c r="H1040" s="5" t="s">
        <v>3060</v>
      </c>
      <c r="I1040" s="136" t="s">
        <v>147</v>
      </c>
      <c r="J1040" s="2" t="s">
        <v>3056</v>
      </c>
      <c r="K1040" s="6">
        <v>89.9</v>
      </c>
      <c r="L1040" s="6">
        <f>LANÇAMENTO[[#This Row],[VALOR UNITARIO]]*LANÇAMENTO[[#This Row],[QTDADE]]</f>
        <v>359.6</v>
      </c>
      <c r="M1040" s="4">
        <v>45912</v>
      </c>
      <c r="N1040" s="33" t="str">
        <f>TEXT(LANÇAMENTO[[#This Row],[DATA PEDIDO]],"MMM")&amp;"-"&amp;TEXT(M1040,"AAAA")</f>
        <v>set-2025</v>
      </c>
      <c r="O1040" s="5" t="s">
        <v>1967</v>
      </c>
      <c r="P1040" s="5" t="s">
        <v>30</v>
      </c>
      <c r="Q1040" s="3" t="s">
        <v>12</v>
      </c>
      <c r="R1040" s="3">
        <v>3</v>
      </c>
      <c r="S1040" s="4">
        <f>IF(LANÇAMENTO[[#This Row],[DATA PEDIDO]]="","",LANÇAMENTO[[#This Row],[DATA PEDIDO]]+LANÇAMENTO[[#This Row],[PRAZO]])</f>
        <v>45915</v>
      </c>
      <c r="T1040" s="8" t="str">
        <f>IF(LANÇAMENTO[[#This Row],[OBRA COM MATERIAL]]="OK","ENTREGUE",IF(LANÇAMENTO[[#This Row],[PRAZO]]="","",LANÇAMENTO[[#This Row],[PREVISÃO ENTREGA OBRA]]-$E$1))</f>
        <v>ENTREGUE</v>
      </c>
      <c r="U1040" s="3" t="s">
        <v>129</v>
      </c>
      <c r="V1040" s="3"/>
    </row>
    <row r="1041" spans="1:22" x14ac:dyDescent="0.25">
      <c r="A1041" s="4">
        <v>45911</v>
      </c>
      <c r="B1041" s="2" t="s">
        <v>1747</v>
      </c>
      <c r="C1041" s="123" t="s">
        <v>1234</v>
      </c>
      <c r="D1041" s="2" t="s">
        <v>11</v>
      </c>
      <c r="E1041" s="2" t="s">
        <v>2334</v>
      </c>
      <c r="F1041" s="3">
        <v>1</v>
      </c>
      <c r="G1041" s="3" t="s">
        <v>110</v>
      </c>
      <c r="H1041" s="5" t="s">
        <v>3060</v>
      </c>
      <c r="I1041" s="136" t="s">
        <v>147</v>
      </c>
      <c r="J1041" s="2" t="s">
        <v>2334</v>
      </c>
      <c r="K1041" s="6">
        <v>69.900000000000006</v>
      </c>
      <c r="L1041" s="6">
        <f>LANÇAMENTO[[#This Row],[VALOR UNITARIO]]*LANÇAMENTO[[#This Row],[QTDADE]]</f>
        <v>69.900000000000006</v>
      </c>
      <c r="M1041" s="4">
        <v>45912</v>
      </c>
      <c r="N1041" s="33" t="str">
        <f>TEXT(LANÇAMENTO[[#This Row],[DATA PEDIDO]],"MMM")&amp;"-"&amp;TEXT(M1041,"AAAA")</f>
        <v>set-2025</v>
      </c>
      <c r="O1041" s="5" t="s">
        <v>1967</v>
      </c>
      <c r="P1041" s="5" t="s">
        <v>30</v>
      </c>
      <c r="Q1041" s="3" t="s">
        <v>12</v>
      </c>
      <c r="R1041" s="3">
        <v>3</v>
      </c>
      <c r="S1041" s="4">
        <f>IF(LANÇAMENTO[[#This Row],[DATA PEDIDO]]="","",LANÇAMENTO[[#This Row],[DATA PEDIDO]]+LANÇAMENTO[[#This Row],[PRAZO]])</f>
        <v>45915</v>
      </c>
      <c r="T1041" s="8" t="str">
        <f>IF(LANÇAMENTO[[#This Row],[OBRA COM MATERIAL]]="OK","ENTREGUE",IF(LANÇAMENTO[[#This Row],[PRAZO]]="","",LANÇAMENTO[[#This Row],[PREVISÃO ENTREGA OBRA]]-$E$1))</f>
        <v>ENTREGUE</v>
      </c>
      <c r="U1041" s="3" t="s">
        <v>129</v>
      </c>
      <c r="V1041" s="3"/>
    </row>
    <row r="1042" spans="1:22" x14ac:dyDescent="0.25">
      <c r="A1042" s="4">
        <v>45911</v>
      </c>
      <c r="B1042" s="2" t="s">
        <v>1747</v>
      </c>
      <c r="C1042" s="123" t="s">
        <v>1234</v>
      </c>
      <c r="D1042" s="2" t="s">
        <v>11</v>
      </c>
      <c r="E1042" s="2" t="s">
        <v>2335</v>
      </c>
      <c r="F1042" s="3">
        <v>1</v>
      </c>
      <c r="G1042" s="3" t="s">
        <v>110</v>
      </c>
      <c r="H1042" s="5" t="s">
        <v>3060</v>
      </c>
      <c r="I1042" s="136" t="s">
        <v>147</v>
      </c>
      <c r="J1042" s="2" t="s">
        <v>2335</v>
      </c>
      <c r="K1042" s="6">
        <v>69.900000000000006</v>
      </c>
      <c r="L1042" s="6">
        <f>LANÇAMENTO[[#This Row],[VALOR UNITARIO]]*LANÇAMENTO[[#This Row],[QTDADE]]</f>
        <v>69.900000000000006</v>
      </c>
      <c r="M1042" s="4">
        <v>45912</v>
      </c>
      <c r="N1042" s="33" t="str">
        <f>TEXT(LANÇAMENTO[[#This Row],[DATA PEDIDO]],"MMM")&amp;"-"&amp;TEXT(M1042,"AAAA")</f>
        <v>set-2025</v>
      </c>
      <c r="O1042" s="5" t="s">
        <v>1967</v>
      </c>
      <c r="P1042" s="5" t="s">
        <v>30</v>
      </c>
      <c r="Q1042" s="3" t="s">
        <v>12</v>
      </c>
      <c r="R1042" s="3">
        <v>3</v>
      </c>
      <c r="S1042" s="4">
        <f>IF(LANÇAMENTO[[#This Row],[DATA PEDIDO]]="","",LANÇAMENTO[[#This Row],[DATA PEDIDO]]+LANÇAMENTO[[#This Row],[PRAZO]])</f>
        <v>45915</v>
      </c>
      <c r="T1042" s="8" t="str">
        <f>IF(LANÇAMENTO[[#This Row],[OBRA COM MATERIAL]]="OK","ENTREGUE",IF(LANÇAMENTO[[#This Row],[PRAZO]]="","",LANÇAMENTO[[#This Row],[PREVISÃO ENTREGA OBRA]]-$E$1))</f>
        <v>ENTREGUE</v>
      </c>
      <c r="U1042" s="3" t="s">
        <v>129</v>
      </c>
      <c r="V1042" s="3"/>
    </row>
    <row r="1043" spans="1:22" x14ac:dyDescent="0.25">
      <c r="A1043" s="4">
        <v>45911</v>
      </c>
      <c r="B1043" s="2" t="s">
        <v>1747</v>
      </c>
      <c r="C1043" s="123" t="s">
        <v>1234</v>
      </c>
      <c r="D1043" s="2" t="s">
        <v>11</v>
      </c>
      <c r="E1043" s="2" t="s">
        <v>2336</v>
      </c>
      <c r="F1043" s="3">
        <v>4</v>
      </c>
      <c r="G1043" s="3" t="s">
        <v>65</v>
      </c>
      <c r="H1043" s="5" t="s">
        <v>3060</v>
      </c>
      <c r="I1043" s="136" t="s">
        <v>147</v>
      </c>
      <c r="J1043" s="2" t="s">
        <v>2336</v>
      </c>
      <c r="K1043" s="6">
        <v>4.99</v>
      </c>
      <c r="L1043" s="6">
        <f>LANÇAMENTO[[#This Row],[VALOR UNITARIO]]*LANÇAMENTO[[#This Row],[QTDADE]]</f>
        <v>19.96</v>
      </c>
      <c r="M1043" s="4">
        <v>45912</v>
      </c>
      <c r="N1043" s="33" t="str">
        <f>TEXT(LANÇAMENTO[[#This Row],[DATA PEDIDO]],"MMM")&amp;"-"&amp;TEXT(M1043,"AAAA")</f>
        <v>set-2025</v>
      </c>
      <c r="O1043" s="5" t="s">
        <v>1967</v>
      </c>
      <c r="P1043" s="5" t="s">
        <v>30</v>
      </c>
      <c r="Q1043" s="3" t="s">
        <v>12</v>
      </c>
      <c r="R1043" s="3">
        <v>3</v>
      </c>
      <c r="S1043" s="4">
        <f>IF(LANÇAMENTO[[#This Row],[DATA PEDIDO]]="","",LANÇAMENTO[[#This Row],[DATA PEDIDO]]+LANÇAMENTO[[#This Row],[PRAZO]])</f>
        <v>45915</v>
      </c>
      <c r="T1043" s="8" t="str">
        <f>IF(LANÇAMENTO[[#This Row],[OBRA COM MATERIAL]]="OK","ENTREGUE",IF(LANÇAMENTO[[#This Row],[PRAZO]]="","",LANÇAMENTO[[#This Row],[PREVISÃO ENTREGA OBRA]]-$E$1))</f>
        <v>ENTREGUE</v>
      </c>
      <c r="U1043" s="3" t="s">
        <v>129</v>
      </c>
      <c r="V1043" s="3"/>
    </row>
    <row r="1044" spans="1:22" x14ac:dyDescent="0.25">
      <c r="A1044" s="4">
        <v>45911</v>
      </c>
      <c r="B1044" s="2" t="s">
        <v>1747</v>
      </c>
      <c r="C1044" s="123" t="s">
        <v>1234</v>
      </c>
      <c r="D1044" s="2" t="s">
        <v>11</v>
      </c>
      <c r="E1044" s="2" t="s">
        <v>3057</v>
      </c>
      <c r="F1044" s="3">
        <v>10</v>
      </c>
      <c r="G1044" s="3" t="s">
        <v>65</v>
      </c>
      <c r="H1044" s="5" t="s">
        <v>3060</v>
      </c>
      <c r="I1044" s="136" t="s">
        <v>147</v>
      </c>
      <c r="J1044" s="2" t="s">
        <v>3057</v>
      </c>
      <c r="K1044" s="6">
        <v>4.99</v>
      </c>
      <c r="L1044" s="6">
        <f>LANÇAMENTO[[#This Row],[VALOR UNITARIO]]*LANÇAMENTO[[#This Row],[QTDADE]]</f>
        <v>49.900000000000006</v>
      </c>
      <c r="M1044" s="4">
        <v>45912</v>
      </c>
      <c r="N1044" s="33" t="str">
        <f>TEXT(LANÇAMENTO[[#This Row],[DATA PEDIDO]],"MMM")&amp;"-"&amp;TEXT(M1044,"AAAA")</f>
        <v>set-2025</v>
      </c>
      <c r="O1044" s="5" t="s">
        <v>1967</v>
      </c>
      <c r="P1044" s="5" t="s">
        <v>30</v>
      </c>
      <c r="Q1044" s="3" t="s">
        <v>12</v>
      </c>
      <c r="R1044" s="3">
        <v>3</v>
      </c>
      <c r="S1044" s="4">
        <f>IF(LANÇAMENTO[[#This Row],[DATA PEDIDO]]="","",LANÇAMENTO[[#This Row],[DATA PEDIDO]]+LANÇAMENTO[[#This Row],[PRAZO]])</f>
        <v>45915</v>
      </c>
      <c r="T1044" s="8" t="str">
        <f>IF(LANÇAMENTO[[#This Row],[OBRA COM MATERIAL]]="OK","ENTREGUE",IF(LANÇAMENTO[[#This Row],[PRAZO]]="","",LANÇAMENTO[[#This Row],[PREVISÃO ENTREGA OBRA]]-$E$1))</f>
        <v>ENTREGUE</v>
      </c>
      <c r="U1044" s="3" t="s">
        <v>129</v>
      </c>
      <c r="V1044" s="3"/>
    </row>
    <row r="1045" spans="1:22" x14ac:dyDescent="0.25">
      <c r="A1045" s="4">
        <v>45911</v>
      </c>
      <c r="B1045" s="2" t="s">
        <v>1747</v>
      </c>
      <c r="C1045" s="123" t="s">
        <v>1234</v>
      </c>
      <c r="D1045" s="2" t="s">
        <v>11</v>
      </c>
      <c r="E1045" s="2" t="s">
        <v>3058</v>
      </c>
      <c r="F1045" s="3">
        <v>10</v>
      </c>
      <c r="G1045" s="3" t="s">
        <v>65</v>
      </c>
      <c r="H1045" s="5" t="s">
        <v>3060</v>
      </c>
      <c r="I1045" s="136" t="s">
        <v>147</v>
      </c>
      <c r="J1045" s="2" t="s">
        <v>3058</v>
      </c>
      <c r="K1045" s="6">
        <v>6.99</v>
      </c>
      <c r="L1045" s="6">
        <f>LANÇAMENTO[[#This Row],[VALOR UNITARIO]]*LANÇAMENTO[[#This Row],[QTDADE]]</f>
        <v>69.900000000000006</v>
      </c>
      <c r="M1045" s="4">
        <v>45912</v>
      </c>
      <c r="N1045" s="33" t="str">
        <f>TEXT(LANÇAMENTO[[#This Row],[DATA PEDIDO]],"MMM")&amp;"-"&amp;TEXT(M1045,"AAAA")</f>
        <v>set-2025</v>
      </c>
      <c r="O1045" s="5" t="s">
        <v>1967</v>
      </c>
      <c r="P1045" s="5" t="s">
        <v>30</v>
      </c>
      <c r="Q1045" s="3" t="s">
        <v>12</v>
      </c>
      <c r="R1045" s="3">
        <v>3</v>
      </c>
      <c r="S1045" s="4">
        <f>IF(LANÇAMENTO[[#This Row],[DATA PEDIDO]]="","",LANÇAMENTO[[#This Row],[DATA PEDIDO]]+LANÇAMENTO[[#This Row],[PRAZO]])</f>
        <v>45915</v>
      </c>
      <c r="T1045" s="8" t="str">
        <f>IF(LANÇAMENTO[[#This Row],[OBRA COM MATERIAL]]="OK","ENTREGUE",IF(LANÇAMENTO[[#This Row],[PRAZO]]="","",LANÇAMENTO[[#This Row],[PREVISÃO ENTREGA OBRA]]-$E$1))</f>
        <v>ENTREGUE</v>
      </c>
      <c r="U1045" s="3" t="s">
        <v>129</v>
      </c>
      <c r="V1045" s="3"/>
    </row>
    <row r="1046" spans="1:22" x14ac:dyDescent="0.25">
      <c r="A1046" s="4">
        <v>45911</v>
      </c>
      <c r="B1046" s="2" t="s">
        <v>1780</v>
      </c>
      <c r="C1046" s="123" t="s">
        <v>1234</v>
      </c>
      <c r="D1046" s="2" t="s">
        <v>104</v>
      </c>
      <c r="E1046" s="2" t="s">
        <v>3063</v>
      </c>
      <c r="F1046" s="3">
        <v>48</v>
      </c>
      <c r="G1046" s="3" t="s">
        <v>111</v>
      </c>
      <c r="H1046" s="5" t="s">
        <v>3064</v>
      </c>
      <c r="I1046" s="136" t="s">
        <v>198</v>
      </c>
      <c r="J1046" s="2" t="s">
        <v>3063</v>
      </c>
      <c r="K1046" s="6">
        <v>25.45</v>
      </c>
      <c r="L1046" s="6">
        <f>LANÇAMENTO[[#This Row],[VALOR UNITARIO]]*LANÇAMENTO[[#This Row],[QTDADE]]</f>
        <v>1221.5999999999999</v>
      </c>
      <c r="M1046" s="4">
        <v>45912</v>
      </c>
      <c r="N1046" s="33" t="str">
        <f>TEXT(LANÇAMENTO[[#This Row],[DATA PEDIDO]],"MMM")&amp;"-"&amp;TEXT(M1046,"AAAA")</f>
        <v>set-2025</v>
      </c>
      <c r="O1046" s="5" t="s">
        <v>2068</v>
      </c>
      <c r="P1046" s="5" t="s">
        <v>30</v>
      </c>
      <c r="Q1046" s="3" t="s">
        <v>1705</v>
      </c>
      <c r="R1046" s="3">
        <v>4</v>
      </c>
      <c r="S1046" s="4">
        <f>IF(LANÇAMENTO[[#This Row],[DATA PEDIDO]]="","",LANÇAMENTO[[#This Row],[DATA PEDIDO]]+LANÇAMENTO[[#This Row],[PRAZO]])</f>
        <v>45916</v>
      </c>
      <c r="T1046" s="8" t="str">
        <f>IF(LANÇAMENTO[[#This Row],[OBRA COM MATERIAL]]="OK","ENTREGUE",IF(LANÇAMENTO[[#This Row],[PRAZO]]="","",LANÇAMENTO[[#This Row],[PREVISÃO ENTREGA OBRA]]-$E$1))</f>
        <v>ENTREGUE</v>
      </c>
      <c r="U1046" s="3" t="s">
        <v>129</v>
      </c>
      <c r="V1046" s="3"/>
    </row>
    <row r="1047" spans="1:22" x14ac:dyDescent="0.25">
      <c r="A1047" s="4">
        <v>45911</v>
      </c>
      <c r="B1047" s="2" t="s">
        <v>1729</v>
      </c>
      <c r="C1047" s="123" t="s">
        <v>551</v>
      </c>
      <c r="D1047" s="2" t="s">
        <v>104</v>
      </c>
      <c r="E1047" s="2" t="s">
        <v>3065</v>
      </c>
      <c r="F1047" s="3">
        <v>10</v>
      </c>
      <c r="G1047" s="3" t="s">
        <v>65</v>
      </c>
      <c r="H1047" s="5" t="s">
        <v>3071</v>
      </c>
      <c r="I1047" s="136" t="s">
        <v>238</v>
      </c>
      <c r="J1047" s="2" t="s">
        <v>3065</v>
      </c>
      <c r="K1047" s="6">
        <v>8.91</v>
      </c>
      <c r="L1047" s="6">
        <f>LANÇAMENTO[[#This Row],[VALOR UNITARIO]]*LANÇAMENTO[[#This Row],[QTDADE]]</f>
        <v>89.1</v>
      </c>
      <c r="M1047" s="4">
        <v>45912</v>
      </c>
      <c r="N1047" s="33" t="str">
        <f>TEXT(LANÇAMENTO[[#This Row],[DATA PEDIDO]],"MMM")&amp;"-"&amp;TEXT(M1047,"AAAA")</f>
        <v>set-2025</v>
      </c>
      <c r="O1047" s="5" t="s">
        <v>1836</v>
      </c>
      <c r="P1047" s="5" t="s">
        <v>30</v>
      </c>
      <c r="Q1047" s="3" t="s">
        <v>12</v>
      </c>
      <c r="R1047" s="3">
        <v>0</v>
      </c>
      <c r="S1047" s="4">
        <f>IF(LANÇAMENTO[[#This Row],[DATA PEDIDO]]="","",LANÇAMENTO[[#This Row],[DATA PEDIDO]]+LANÇAMENTO[[#This Row],[PRAZO]])</f>
        <v>45912</v>
      </c>
      <c r="T1047" s="8" t="str">
        <f>IF(LANÇAMENTO[[#This Row],[OBRA COM MATERIAL]]="OK","ENTREGUE",IF(LANÇAMENTO[[#This Row],[PRAZO]]="","",LANÇAMENTO[[#This Row],[PREVISÃO ENTREGA OBRA]]-$E$1))</f>
        <v>ENTREGUE</v>
      </c>
      <c r="U1047" s="3" t="s">
        <v>129</v>
      </c>
      <c r="V1047" s="3"/>
    </row>
    <row r="1048" spans="1:22" x14ac:dyDescent="0.25">
      <c r="A1048" s="4">
        <v>45911</v>
      </c>
      <c r="B1048" s="2" t="s">
        <v>1729</v>
      </c>
      <c r="C1048" s="123" t="s">
        <v>551</v>
      </c>
      <c r="D1048" s="2" t="s">
        <v>104</v>
      </c>
      <c r="E1048" s="2" t="s">
        <v>3066</v>
      </c>
      <c r="F1048" s="3">
        <v>25</v>
      </c>
      <c r="G1048" s="3" t="s">
        <v>65</v>
      </c>
      <c r="H1048" s="5" t="s">
        <v>3071</v>
      </c>
      <c r="I1048" s="136" t="s">
        <v>238</v>
      </c>
      <c r="J1048" s="2" t="s">
        <v>3066</v>
      </c>
      <c r="K1048" s="6">
        <v>2.42</v>
      </c>
      <c r="L1048" s="6">
        <f>LANÇAMENTO[[#This Row],[VALOR UNITARIO]]*LANÇAMENTO[[#This Row],[QTDADE]]</f>
        <v>60.5</v>
      </c>
      <c r="M1048" s="4">
        <v>45912</v>
      </c>
      <c r="N1048" s="33" t="str">
        <f>TEXT(LANÇAMENTO[[#This Row],[DATA PEDIDO]],"MMM")&amp;"-"&amp;TEXT(M1048,"AAAA")</f>
        <v>set-2025</v>
      </c>
      <c r="O1048" s="5" t="s">
        <v>1836</v>
      </c>
      <c r="P1048" s="5" t="s">
        <v>30</v>
      </c>
      <c r="Q1048" s="3" t="s">
        <v>12</v>
      </c>
      <c r="R1048" s="3">
        <v>0</v>
      </c>
      <c r="S1048" s="4">
        <f>IF(LANÇAMENTO[[#This Row],[DATA PEDIDO]]="","",LANÇAMENTO[[#This Row],[DATA PEDIDO]]+LANÇAMENTO[[#This Row],[PRAZO]])</f>
        <v>45912</v>
      </c>
      <c r="T1048" s="8" t="str">
        <f>IF(LANÇAMENTO[[#This Row],[OBRA COM MATERIAL]]="OK","ENTREGUE",IF(LANÇAMENTO[[#This Row],[PRAZO]]="","",LANÇAMENTO[[#This Row],[PREVISÃO ENTREGA OBRA]]-$E$1))</f>
        <v>ENTREGUE</v>
      </c>
      <c r="U1048" s="3" t="s">
        <v>129</v>
      </c>
      <c r="V1048" s="3"/>
    </row>
    <row r="1049" spans="1:22" x14ac:dyDescent="0.25">
      <c r="A1049" s="4">
        <v>45911</v>
      </c>
      <c r="B1049" s="2" t="s">
        <v>1729</v>
      </c>
      <c r="C1049" s="123" t="s">
        <v>551</v>
      </c>
      <c r="D1049" s="2" t="s">
        <v>104</v>
      </c>
      <c r="E1049" s="2" t="s">
        <v>3067</v>
      </c>
      <c r="F1049" s="3">
        <v>1</v>
      </c>
      <c r="G1049" s="3" t="s">
        <v>110</v>
      </c>
      <c r="H1049" s="5" t="s">
        <v>3071</v>
      </c>
      <c r="I1049" s="136" t="s">
        <v>238</v>
      </c>
      <c r="J1049" s="2" t="s">
        <v>3067</v>
      </c>
      <c r="K1049" s="6">
        <v>79.239999999999995</v>
      </c>
      <c r="L1049" s="6">
        <f>LANÇAMENTO[[#This Row],[VALOR UNITARIO]]*LANÇAMENTO[[#This Row],[QTDADE]]</f>
        <v>79.239999999999995</v>
      </c>
      <c r="M1049" s="4">
        <v>45912</v>
      </c>
      <c r="N1049" s="33" t="str">
        <f>TEXT(LANÇAMENTO[[#This Row],[DATA PEDIDO]],"MMM")&amp;"-"&amp;TEXT(M1049,"AAAA")</f>
        <v>set-2025</v>
      </c>
      <c r="O1049" s="5" t="s">
        <v>1836</v>
      </c>
      <c r="P1049" s="5" t="s">
        <v>30</v>
      </c>
      <c r="Q1049" s="3" t="s">
        <v>12</v>
      </c>
      <c r="R1049" s="3">
        <v>0</v>
      </c>
      <c r="S1049" s="4">
        <f>IF(LANÇAMENTO[[#This Row],[DATA PEDIDO]]="","",LANÇAMENTO[[#This Row],[DATA PEDIDO]]+LANÇAMENTO[[#This Row],[PRAZO]])</f>
        <v>45912</v>
      </c>
      <c r="T1049" s="8" t="str">
        <f>IF(LANÇAMENTO[[#This Row],[OBRA COM MATERIAL]]="OK","ENTREGUE",IF(LANÇAMENTO[[#This Row],[PRAZO]]="","",LANÇAMENTO[[#This Row],[PREVISÃO ENTREGA OBRA]]-$E$1))</f>
        <v>ENTREGUE</v>
      </c>
      <c r="U1049" s="3" t="s">
        <v>129</v>
      </c>
      <c r="V1049" s="3"/>
    </row>
    <row r="1050" spans="1:22" x14ac:dyDescent="0.25">
      <c r="A1050" s="4">
        <v>45911</v>
      </c>
      <c r="B1050" s="2" t="s">
        <v>1729</v>
      </c>
      <c r="C1050" s="123" t="s">
        <v>551</v>
      </c>
      <c r="D1050" s="2" t="s">
        <v>104</v>
      </c>
      <c r="E1050" s="2" t="s">
        <v>3068</v>
      </c>
      <c r="F1050" s="3">
        <v>1</v>
      </c>
      <c r="G1050" s="3" t="s">
        <v>24</v>
      </c>
      <c r="H1050" s="5" t="s">
        <v>3071</v>
      </c>
      <c r="I1050" s="136" t="s">
        <v>238</v>
      </c>
      <c r="J1050" s="2" t="s">
        <v>3068</v>
      </c>
      <c r="K1050" s="6">
        <v>225</v>
      </c>
      <c r="L1050" s="6">
        <f>LANÇAMENTO[[#This Row],[VALOR UNITARIO]]*LANÇAMENTO[[#This Row],[QTDADE]]</f>
        <v>225</v>
      </c>
      <c r="M1050" s="4">
        <v>45912</v>
      </c>
      <c r="N1050" s="33" t="str">
        <f>TEXT(LANÇAMENTO[[#This Row],[DATA PEDIDO]],"MMM")&amp;"-"&amp;TEXT(M1050,"AAAA")</f>
        <v>set-2025</v>
      </c>
      <c r="O1050" s="5" t="s">
        <v>1836</v>
      </c>
      <c r="P1050" s="5" t="s">
        <v>30</v>
      </c>
      <c r="Q1050" s="3" t="s">
        <v>12</v>
      </c>
      <c r="R1050" s="3">
        <v>0</v>
      </c>
      <c r="S1050" s="4">
        <f>IF(LANÇAMENTO[[#This Row],[DATA PEDIDO]]="","",LANÇAMENTO[[#This Row],[DATA PEDIDO]]+LANÇAMENTO[[#This Row],[PRAZO]])</f>
        <v>45912</v>
      </c>
      <c r="T1050" s="8" t="str">
        <f>IF(LANÇAMENTO[[#This Row],[OBRA COM MATERIAL]]="OK","ENTREGUE",IF(LANÇAMENTO[[#This Row],[PRAZO]]="","",LANÇAMENTO[[#This Row],[PREVISÃO ENTREGA OBRA]]-$E$1))</f>
        <v>ENTREGUE</v>
      </c>
      <c r="U1050" s="3" t="s">
        <v>129</v>
      </c>
      <c r="V1050" s="3"/>
    </row>
    <row r="1051" spans="1:22" x14ac:dyDescent="0.25">
      <c r="A1051" s="4">
        <v>45911</v>
      </c>
      <c r="B1051" s="2" t="s">
        <v>1729</v>
      </c>
      <c r="C1051" s="123" t="s">
        <v>551</v>
      </c>
      <c r="D1051" s="2" t="s">
        <v>104</v>
      </c>
      <c r="E1051" s="2" t="s">
        <v>3069</v>
      </c>
      <c r="F1051" s="3">
        <v>25</v>
      </c>
      <c r="G1051" s="3" t="s">
        <v>141</v>
      </c>
      <c r="H1051" s="5" t="s">
        <v>3071</v>
      </c>
      <c r="I1051" s="136" t="s">
        <v>238</v>
      </c>
      <c r="J1051" s="2" t="s">
        <v>3069</v>
      </c>
      <c r="K1051" s="6">
        <v>10.59</v>
      </c>
      <c r="L1051" s="6">
        <f>LANÇAMENTO[[#This Row],[VALOR UNITARIO]]*LANÇAMENTO[[#This Row],[QTDADE]]</f>
        <v>264.75</v>
      </c>
      <c r="M1051" s="4">
        <v>45912</v>
      </c>
      <c r="N1051" s="33" t="str">
        <f>TEXT(LANÇAMENTO[[#This Row],[DATA PEDIDO]],"MMM")&amp;"-"&amp;TEXT(M1051,"AAAA")</f>
        <v>set-2025</v>
      </c>
      <c r="O1051" s="5" t="s">
        <v>1836</v>
      </c>
      <c r="P1051" s="5" t="s">
        <v>30</v>
      </c>
      <c r="Q1051" s="3" t="s">
        <v>12</v>
      </c>
      <c r="R1051" s="3">
        <v>0</v>
      </c>
      <c r="S1051" s="4">
        <f>IF(LANÇAMENTO[[#This Row],[DATA PEDIDO]]="","",LANÇAMENTO[[#This Row],[DATA PEDIDO]]+LANÇAMENTO[[#This Row],[PRAZO]])</f>
        <v>45912</v>
      </c>
      <c r="T1051" s="8" t="str">
        <f>IF(LANÇAMENTO[[#This Row],[OBRA COM MATERIAL]]="OK","ENTREGUE",IF(LANÇAMENTO[[#This Row],[PRAZO]]="","",LANÇAMENTO[[#This Row],[PREVISÃO ENTREGA OBRA]]-$E$1))</f>
        <v>ENTREGUE</v>
      </c>
      <c r="U1051" s="3" t="s">
        <v>129</v>
      </c>
      <c r="V1051" s="3"/>
    </row>
    <row r="1052" spans="1:22" x14ac:dyDescent="0.25">
      <c r="A1052" s="4">
        <v>45911</v>
      </c>
      <c r="B1052" s="2" t="s">
        <v>1729</v>
      </c>
      <c r="C1052" s="123" t="s">
        <v>551</v>
      </c>
      <c r="D1052" s="2" t="s">
        <v>104</v>
      </c>
      <c r="E1052" s="2" t="s">
        <v>2227</v>
      </c>
      <c r="F1052" s="3">
        <v>30</v>
      </c>
      <c r="G1052" s="3" t="s">
        <v>141</v>
      </c>
      <c r="H1052" s="5" t="s">
        <v>3071</v>
      </c>
      <c r="I1052" s="136" t="s">
        <v>238</v>
      </c>
      <c r="J1052" s="2" t="s">
        <v>2227</v>
      </c>
      <c r="K1052" s="6">
        <v>10.59</v>
      </c>
      <c r="L1052" s="6">
        <f>LANÇAMENTO[[#This Row],[VALOR UNITARIO]]*LANÇAMENTO[[#This Row],[QTDADE]]</f>
        <v>317.7</v>
      </c>
      <c r="M1052" s="4">
        <v>45912</v>
      </c>
      <c r="N1052" s="33" t="str">
        <f>TEXT(LANÇAMENTO[[#This Row],[DATA PEDIDO]],"MMM")&amp;"-"&amp;TEXT(M1052,"AAAA")</f>
        <v>set-2025</v>
      </c>
      <c r="O1052" s="5" t="s">
        <v>1836</v>
      </c>
      <c r="P1052" s="5" t="s">
        <v>30</v>
      </c>
      <c r="Q1052" s="3" t="s">
        <v>12</v>
      </c>
      <c r="R1052" s="3">
        <v>0</v>
      </c>
      <c r="S1052" s="4">
        <f>IF(LANÇAMENTO[[#This Row],[DATA PEDIDO]]="","",LANÇAMENTO[[#This Row],[DATA PEDIDO]]+LANÇAMENTO[[#This Row],[PRAZO]])</f>
        <v>45912</v>
      </c>
      <c r="T1052" s="8" t="str">
        <f>IF(LANÇAMENTO[[#This Row],[OBRA COM MATERIAL]]="OK","ENTREGUE",IF(LANÇAMENTO[[#This Row],[PRAZO]]="","",LANÇAMENTO[[#This Row],[PREVISÃO ENTREGA OBRA]]-$E$1))</f>
        <v>ENTREGUE</v>
      </c>
      <c r="U1052" s="3" t="s">
        <v>129</v>
      </c>
      <c r="V1052" s="3"/>
    </row>
    <row r="1053" spans="1:22" x14ac:dyDescent="0.25">
      <c r="A1053" s="4">
        <v>45911</v>
      </c>
      <c r="B1053" s="2" t="s">
        <v>1729</v>
      </c>
      <c r="C1053" s="123" t="s">
        <v>551</v>
      </c>
      <c r="D1053" s="2" t="s">
        <v>104</v>
      </c>
      <c r="E1053" s="2" t="s">
        <v>3070</v>
      </c>
      <c r="F1053" s="3">
        <v>28</v>
      </c>
      <c r="G1053" s="3" t="s">
        <v>141</v>
      </c>
      <c r="H1053" s="5" t="s">
        <v>3071</v>
      </c>
      <c r="I1053" s="136" t="s">
        <v>238</v>
      </c>
      <c r="J1053" s="2" t="s">
        <v>3070</v>
      </c>
      <c r="K1053" s="6">
        <v>8.84</v>
      </c>
      <c r="L1053" s="6">
        <f>LANÇAMENTO[[#This Row],[VALOR UNITARIO]]*LANÇAMENTO[[#This Row],[QTDADE]]</f>
        <v>247.51999999999998</v>
      </c>
      <c r="M1053" s="4">
        <v>45912</v>
      </c>
      <c r="N1053" s="33" t="str">
        <f>TEXT(LANÇAMENTO[[#This Row],[DATA PEDIDO]],"MMM")&amp;"-"&amp;TEXT(M1053,"AAAA")</f>
        <v>set-2025</v>
      </c>
      <c r="O1053" s="5" t="s">
        <v>1836</v>
      </c>
      <c r="P1053" s="5" t="s">
        <v>30</v>
      </c>
      <c r="Q1053" s="3" t="s">
        <v>12</v>
      </c>
      <c r="R1053" s="3">
        <v>0</v>
      </c>
      <c r="S1053" s="4">
        <f>IF(LANÇAMENTO[[#This Row],[DATA PEDIDO]]="","",LANÇAMENTO[[#This Row],[DATA PEDIDO]]+LANÇAMENTO[[#This Row],[PRAZO]])</f>
        <v>45912</v>
      </c>
      <c r="T1053" s="8" t="str">
        <f>IF(LANÇAMENTO[[#This Row],[OBRA COM MATERIAL]]="OK","ENTREGUE",IF(LANÇAMENTO[[#This Row],[PRAZO]]="","",LANÇAMENTO[[#This Row],[PREVISÃO ENTREGA OBRA]]-$E$1))</f>
        <v>ENTREGUE</v>
      </c>
      <c r="U1053" s="3" t="s">
        <v>129</v>
      </c>
      <c r="V1053" s="3"/>
    </row>
    <row r="1054" spans="1:22" x14ac:dyDescent="0.25">
      <c r="A1054" s="4">
        <v>45912</v>
      </c>
      <c r="B1054" s="2" t="s">
        <v>1772</v>
      </c>
      <c r="C1054" s="123" t="s">
        <v>1234</v>
      </c>
      <c r="D1054" s="2" t="s">
        <v>27</v>
      </c>
      <c r="E1054" s="2" t="s">
        <v>3072</v>
      </c>
      <c r="F1054" s="3">
        <v>1</v>
      </c>
      <c r="G1054" s="3" t="s">
        <v>65</v>
      </c>
      <c r="H1054" s="5" t="s">
        <v>3073</v>
      </c>
      <c r="I1054" s="136" t="s">
        <v>3076</v>
      </c>
      <c r="J1054" s="2" t="s">
        <v>3072</v>
      </c>
      <c r="K1054" s="6">
        <v>770</v>
      </c>
      <c r="L1054" s="6">
        <f>LANÇAMENTO[[#This Row],[VALOR UNITARIO]]*LANÇAMENTO[[#This Row],[QTDADE]]</f>
        <v>770</v>
      </c>
      <c r="M1054" s="4">
        <v>45912</v>
      </c>
      <c r="N1054" s="33" t="str">
        <f>TEXT(LANÇAMENTO[[#This Row],[DATA PEDIDO]],"MMM")&amp;"-"&amp;TEXT(M1054,"AAAA")</f>
        <v>set-2025</v>
      </c>
      <c r="O1054" s="5" t="s">
        <v>1715</v>
      </c>
      <c r="P1054" s="5" t="s">
        <v>30</v>
      </c>
      <c r="Q1054" s="3" t="s">
        <v>12</v>
      </c>
      <c r="R1054" s="3">
        <v>0</v>
      </c>
      <c r="S1054" s="4">
        <f>IF(LANÇAMENTO[[#This Row],[DATA PEDIDO]]="","",LANÇAMENTO[[#This Row],[DATA PEDIDO]]+LANÇAMENTO[[#This Row],[PRAZO]])</f>
        <v>45912</v>
      </c>
      <c r="T1054" s="8" t="str">
        <f>IF(LANÇAMENTO[[#This Row],[OBRA COM MATERIAL]]="OK","ENTREGUE",IF(LANÇAMENTO[[#This Row],[PRAZO]]="","",LANÇAMENTO[[#This Row],[PREVISÃO ENTREGA OBRA]]-$E$1))</f>
        <v>ENTREGUE</v>
      </c>
      <c r="U1054" s="3" t="s">
        <v>129</v>
      </c>
      <c r="V1054" s="3"/>
    </row>
    <row r="1055" spans="1:22" x14ac:dyDescent="0.25">
      <c r="A1055" s="4">
        <v>45912</v>
      </c>
      <c r="B1055" s="2" t="s">
        <v>1747</v>
      </c>
      <c r="C1055" s="123" t="s">
        <v>1234</v>
      </c>
      <c r="D1055" s="2" t="s">
        <v>27</v>
      </c>
      <c r="E1055" s="2" t="s">
        <v>3081</v>
      </c>
      <c r="F1055" s="3">
        <v>8</v>
      </c>
      <c r="G1055" s="3" t="s">
        <v>65</v>
      </c>
      <c r="H1055" s="5" t="s">
        <v>3074</v>
      </c>
      <c r="I1055" s="136" t="s">
        <v>1001</v>
      </c>
      <c r="J1055" s="2" t="s">
        <v>3081</v>
      </c>
      <c r="K1055" s="6">
        <v>10.5</v>
      </c>
      <c r="L1055" s="6">
        <f>LANÇAMENTO[[#This Row],[VALOR UNITARIO]]*LANÇAMENTO[[#This Row],[QTDADE]]</f>
        <v>84</v>
      </c>
      <c r="M1055" s="4">
        <v>45912</v>
      </c>
      <c r="N1055" s="33" t="str">
        <f>TEXT(LANÇAMENTO[[#This Row],[DATA PEDIDO]],"MMM")&amp;"-"&amp;TEXT(M1055,"AAAA")</f>
        <v>set-2025</v>
      </c>
      <c r="O1055" s="5">
        <v>10</v>
      </c>
      <c r="P1055" s="5" t="s">
        <v>30</v>
      </c>
      <c r="Q1055" s="3" t="s">
        <v>12</v>
      </c>
      <c r="R1055" s="3">
        <v>0</v>
      </c>
      <c r="S1055" s="4">
        <f>IF(LANÇAMENTO[[#This Row],[DATA PEDIDO]]="","",LANÇAMENTO[[#This Row],[DATA PEDIDO]]+LANÇAMENTO[[#This Row],[PRAZO]])</f>
        <v>45912</v>
      </c>
      <c r="T1055" s="8" t="str">
        <f>IF(LANÇAMENTO[[#This Row],[OBRA COM MATERIAL]]="OK","ENTREGUE",IF(LANÇAMENTO[[#This Row],[PRAZO]]="","",LANÇAMENTO[[#This Row],[PREVISÃO ENTREGA OBRA]]-$E$1))</f>
        <v>ENTREGUE</v>
      </c>
      <c r="U1055" s="3" t="s">
        <v>129</v>
      </c>
      <c r="V1055" s="3"/>
    </row>
    <row r="1056" spans="1:22" x14ac:dyDescent="0.25">
      <c r="A1056" s="4">
        <v>45912</v>
      </c>
      <c r="B1056" s="2" t="s">
        <v>1747</v>
      </c>
      <c r="C1056" s="123" t="s">
        <v>1234</v>
      </c>
      <c r="D1056" s="2" t="s">
        <v>27</v>
      </c>
      <c r="E1056" s="2" t="s">
        <v>3080</v>
      </c>
      <c r="F1056" s="3">
        <v>8</v>
      </c>
      <c r="G1056" s="3" t="s">
        <v>65</v>
      </c>
      <c r="H1056" s="5" t="s">
        <v>3074</v>
      </c>
      <c r="I1056" s="136" t="s">
        <v>1001</v>
      </c>
      <c r="J1056" s="2" t="s">
        <v>3080</v>
      </c>
      <c r="K1056" s="6">
        <v>21</v>
      </c>
      <c r="L1056" s="6">
        <f>LANÇAMENTO[[#This Row],[VALOR UNITARIO]]*LANÇAMENTO[[#This Row],[QTDADE]]</f>
        <v>168</v>
      </c>
      <c r="M1056" s="4">
        <v>45912</v>
      </c>
      <c r="N1056" s="33" t="str">
        <f>TEXT(LANÇAMENTO[[#This Row],[DATA PEDIDO]],"MMM")&amp;"-"&amp;TEXT(M1056,"AAAA")</f>
        <v>set-2025</v>
      </c>
      <c r="O1056" s="5">
        <v>10</v>
      </c>
      <c r="P1056" s="5" t="s">
        <v>30</v>
      </c>
      <c r="Q1056" s="3" t="s">
        <v>12</v>
      </c>
      <c r="R1056" s="3">
        <v>0</v>
      </c>
      <c r="S1056" s="4">
        <f>IF(LANÇAMENTO[[#This Row],[DATA PEDIDO]]="","",LANÇAMENTO[[#This Row],[DATA PEDIDO]]+LANÇAMENTO[[#This Row],[PRAZO]])</f>
        <v>45912</v>
      </c>
      <c r="T1056" s="8" t="str">
        <f>IF(LANÇAMENTO[[#This Row],[OBRA COM MATERIAL]]="OK","ENTREGUE",IF(LANÇAMENTO[[#This Row],[PRAZO]]="","",LANÇAMENTO[[#This Row],[PREVISÃO ENTREGA OBRA]]-$E$1))</f>
        <v>ENTREGUE</v>
      </c>
      <c r="U1056" s="3" t="s">
        <v>129</v>
      </c>
      <c r="V1056" s="3"/>
    </row>
    <row r="1057" spans="1:22" x14ac:dyDescent="0.25">
      <c r="A1057" s="4">
        <v>45912</v>
      </c>
      <c r="B1057" s="2" t="s">
        <v>1747</v>
      </c>
      <c r="C1057" s="123" t="s">
        <v>1234</v>
      </c>
      <c r="D1057" s="2" t="s">
        <v>27</v>
      </c>
      <c r="E1057" s="2" t="s">
        <v>2270</v>
      </c>
      <c r="F1057" s="3">
        <v>1</v>
      </c>
      <c r="G1057" s="3" t="s">
        <v>65</v>
      </c>
      <c r="H1057" s="5" t="s">
        <v>3074</v>
      </c>
      <c r="I1057" s="136" t="s">
        <v>1001</v>
      </c>
      <c r="J1057" s="2" t="s">
        <v>2270</v>
      </c>
      <c r="K1057" s="6">
        <v>0</v>
      </c>
      <c r="L1057" s="6">
        <f>LANÇAMENTO[[#This Row],[VALOR UNITARIO]]*LANÇAMENTO[[#This Row],[QTDADE]]</f>
        <v>0</v>
      </c>
      <c r="M1057" s="4">
        <v>45912</v>
      </c>
      <c r="N1057" s="33" t="str">
        <f>TEXT(LANÇAMENTO[[#This Row],[DATA PEDIDO]],"MMM")&amp;"-"&amp;TEXT(M1057,"AAAA")</f>
        <v>set-2025</v>
      </c>
      <c r="O1057" s="5">
        <v>10</v>
      </c>
      <c r="P1057" s="5" t="s">
        <v>30</v>
      </c>
      <c r="Q1057" s="3" t="s">
        <v>12</v>
      </c>
      <c r="R1057" s="3">
        <v>0</v>
      </c>
      <c r="S1057" s="4">
        <f>IF(LANÇAMENTO[[#This Row],[DATA PEDIDO]]="","",LANÇAMENTO[[#This Row],[DATA PEDIDO]]+LANÇAMENTO[[#This Row],[PRAZO]])</f>
        <v>45912</v>
      </c>
      <c r="T1057" s="8" t="str">
        <f>IF(LANÇAMENTO[[#This Row],[OBRA COM MATERIAL]]="OK","ENTREGUE",IF(LANÇAMENTO[[#This Row],[PRAZO]]="","",LANÇAMENTO[[#This Row],[PREVISÃO ENTREGA OBRA]]-$E$1))</f>
        <v>ENTREGUE</v>
      </c>
      <c r="U1057" s="3" t="s">
        <v>129</v>
      </c>
      <c r="V1057" s="3"/>
    </row>
    <row r="1058" spans="1:22" x14ac:dyDescent="0.25">
      <c r="A1058" s="4">
        <v>45912</v>
      </c>
      <c r="B1058" s="2" t="s">
        <v>1747</v>
      </c>
      <c r="C1058" s="123" t="s">
        <v>1234</v>
      </c>
      <c r="D1058" s="2" t="s">
        <v>27</v>
      </c>
      <c r="E1058" s="2" t="s">
        <v>3079</v>
      </c>
      <c r="F1058" s="3">
        <v>8</v>
      </c>
      <c r="G1058" s="3" t="s">
        <v>65</v>
      </c>
      <c r="H1058" s="5" t="s">
        <v>3082</v>
      </c>
      <c r="I1058" s="136" t="s">
        <v>1001</v>
      </c>
      <c r="J1058" s="2" t="s">
        <v>3079</v>
      </c>
      <c r="K1058" s="6">
        <v>10.5</v>
      </c>
      <c r="L1058" s="6">
        <f>LANÇAMENTO[[#This Row],[VALOR UNITARIO]]*LANÇAMENTO[[#This Row],[QTDADE]]</f>
        <v>84</v>
      </c>
      <c r="M1058" s="4">
        <v>45912</v>
      </c>
      <c r="N1058" s="33" t="str">
        <f>TEXT(LANÇAMENTO[[#This Row],[DATA PEDIDO]],"MMM")&amp;"-"&amp;TEXT(M1058,"AAAA")</f>
        <v>set-2025</v>
      </c>
      <c r="O1058" s="5">
        <v>10</v>
      </c>
      <c r="P1058" s="5" t="s">
        <v>30</v>
      </c>
      <c r="Q1058" s="3" t="s">
        <v>12</v>
      </c>
      <c r="R1058" s="3">
        <v>0</v>
      </c>
      <c r="S1058" s="4">
        <f>IF(LANÇAMENTO[[#This Row],[DATA PEDIDO]]="","",LANÇAMENTO[[#This Row],[DATA PEDIDO]]+LANÇAMENTO[[#This Row],[PRAZO]])</f>
        <v>45912</v>
      </c>
      <c r="T1058" s="8" t="str">
        <f>IF(LANÇAMENTO[[#This Row],[OBRA COM MATERIAL]]="OK","ENTREGUE",IF(LANÇAMENTO[[#This Row],[PRAZO]]="","",LANÇAMENTO[[#This Row],[PREVISÃO ENTREGA OBRA]]-$E$1))</f>
        <v>ENTREGUE</v>
      </c>
      <c r="U1058" s="3" t="s">
        <v>129</v>
      </c>
      <c r="V1058" s="3"/>
    </row>
    <row r="1059" spans="1:22" x14ac:dyDescent="0.25">
      <c r="A1059" s="4">
        <v>45912</v>
      </c>
      <c r="B1059" s="2" t="s">
        <v>1747</v>
      </c>
      <c r="C1059" s="123" t="s">
        <v>1234</v>
      </c>
      <c r="D1059" s="2" t="s">
        <v>27</v>
      </c>
      <c r="E1059" s="2" t="s">
        <v>2270</v>
      </c>
      <c r="F1059" s="3">
        <v>1</v>
      </c>
      <c r="G1059" s="3" t="s">
        <v>65</v>
      </c>
      <c r="H1059" s="5" t="s">
        <v>3082</v>
      </c>
      <c r="I1059" s="136" t="s">
        <v>1001</v>
      </c>
      <c r="J1059" s="2" t="s">
        <v>2270</v>
      </c>
      <c r="K1059" s="6">
        <v>0</v>
      </c>
      <c r="L1059" s="6">
        <f>LANÇAMENTO[[#This Row],[VALOR UNITARIO]]*LANÇAMENTO[[#This Row],[QTDADE]]</f>
        <v>0</v>
      </c>
      <c r="M1059" s="4">
        <v>45912</v>
      </c>
      <c r="N1059" s="33" t="str">
        <f>TEXT(LANÇAMENTO[[#This Row],[DATA PEDIDO]],"MMM")&amp;"-"&amp;TEXT(M1059,"AAAA")</f>
        <v>set-2025</v>
      </c>
      <c r="O1059" s="5">
        <v>10</v>
      </c>
      <c r="P1059" s="5" t="s">
        <v>30</v>
      </c>
      <c r="Q1059" s="3" t="s">
        <v>12</v>
      </c>
      <c r="R1059" s="3">
        <v>0</v>
      </c>
      <c r="S1059" s="4">
        <f>IF(LANÇAMENTO[[#This Row],[DATA PEDIDO]]="","",LANÇAMENTO[[#This Row],[DATA PEDIDO]]+LANÇAMENTO[[#This Row],[PRAZO]])</f>
        <v>45912</v>
      </c>
      <c r="T1059" s="8" t="str">
        <f>IF(LANÇAMENTO[[#This Row],[OBRA COM MATERIAL]]="OK","ENTREGUE",IF(LANÇAMENTO[[#This Row],[PRAZO]]="","",LANÇAMENTO[[#This Row],[PREVISÃO ENTREGA OBRA]]-$E$1))</f>
        <v>ENTREGUE</v>
      </c>
      <c r="U1059" s="3" t="s">
        <v>129</v>
      </c>
      <c r="V1059" s="3"/>
    </row>
    <row r="1060" spans="1:22" x14ac:dyDescent="0.25">
      <c r="A1060" s="4">
        <v>45912</v>
      </c>
      <c r="B1060" s="2" t="s">
        <v>1729</v>
      </c>
      <c r="C1060" s="123" t="s">
        <v>551</v>
      </c>
      <c r="D1060" s="2" t="s">
        <v>27</v>
      </c>
      <c r="E1060" s="2" t="s">
        <v>1690</v>
      </c>
      <c r="F1060" s="3">
        <v>1</v>
      </c>
      <c r="G1060" s="3" t="s">
        <v>65</v>
      </c>
      <c r="H1060" s="5" t="s">
        <v>3083</v>
      </c>
      <c r="I1060" s="136" t="s">
        <v>1764</v>
      </c>
      <c r="J1060" s="2" t="s">
        <v>1690</v>
      </c>
      <c r="K1060" s="6">
        <v>200</v>
      </c>
      <c r="L1060" s="6">
        <f>LANÇAMENTO[[#This Row],[VALOR UNITARIO]]*LANÇAMENTO[[#This Row],[QTDADE]]</f>
        <v>200</v>
      </c>
      <c r="M1060" s="4">
        <v>45912</v>
      </c>
      <c r="N1060" s="33" t="str">
        <f>TEXT(LANÇAMENTO[[#This Row],[DATA PEDIDO]],"MMM")&amp;"-"&amp;TEXT(M1060,"AAAA")</f>
        <v>set-2025</v>
      </c>
      <c r="O1060" s="5" t="s">
        <v>1692</v>
      </c>
      <c r="P1060" s="5" t="s">
        <v>30</v>
      </c>
      <c r="Q1060" s="3" t="s">
        <v>12</v>
      </c>
      <c r="R1060" s="3">
        <v>0</v>
      </c>
      <c r="S1060" s="4">
        <f>IF(LANÇAMENTO[[#This Row],[DATA PEDIDO]]="","",LANÇAMENTO[[#This Row],[DATA PEDIDO]]+LANÇAMENTO[[#This Row],[PRAZO]])</f>
        <v>45912</v>
      </c>
      <c r="T1060" s="8" t="str">
        <f>IF(LANÇAMENTO[[#This Row],[OBRA COM MATERIAL]]="OK","ENTREGUE",IF(LANÇAMENTO[[#This Row],[PRAZO]]="","",LANÇAMENTO[[#This Row],[PREVISÃO ENTREGA OBRA]]-$E$1))</f>
        <v>ENTREGUE</v>
      </c>
      <c r="U1060" s="3" t="s">
        <v>129</v>
      </c>
      <c r="V1060" s="3"/>
    </row>
    <row r="1061" spans="1:22" x14ac:dyDescent="0.25">
      <c r="A1061" s="4">
        <v>45912</v>
      </c>
      <c r="B1061" s="2" t="s">
        <v>1902</v>
      </c>
      <c r="C1061" s="123" t="s">
        <v>1234</v>
      </c>
      <c r="D1061" s="2" t="s">
        <v>104</v>
      </c>
      <c r="E1061" s="2" t="s">
        <v>2476</v>
      </c>
      <c r="F1061" s="3">
        <v>30</v>
      </c>
      <c r="G1061" s="3" t="s">
        <v>111</v>
      </c>
      <c r="H1061" s="5" t="s">
        <v>3084</v>
      </c>
      <c r="I1061" s="136" t="s">
        <v>198</v>
      </c>
      <c r="J1061" s="2" t="s">
        <v>2476</v>
      </c>
      <c r="K1061" s="6">
        <v>11.83</v>
      </c>
      <c r="L1061" s="6">
        <f>LANÇAMENTO[[#This Row],[VALOR UNITARIO]]*LANÇAMENTO[[#This Row],[QTDADE]]</f>
        <v>354.9</v>
      </c>
      <c r="M1061" s="4">
        <v>45912</v>
      </c>
      <c r="N1061" s="33" t="str">
        <f>TEXT(LANÇAMENTO[[#This Row],[DATA PEDIDO]],"MMM")&amp;"-"&amp;TEXT(M1061,"AAAA")</f>
        <v>set-2025</v>
      </c>
      <c r="O1061" s="5" t="s">
        <v>1715</v>
      </c>
      <c r="P1061" s="5" t="s">
        <v>30</v>
      </c>
      <c r="Q1061" s="3" t="s">
        <v>12</v>
      </c>
      <c r="R1061" s="3">
        <v>3</v>
      </c>
      <c r="S1061" s="4">
        <f>IF(LANÇAMENTO[[#This Row],[DATA PEDIDO]]="","",LANÇAMENTO[[#This Row],[DATA PEDIDO]]+LANÇAMENTO[[#This Row],[PRAZO]])</f>
        <v>45915</v>
      </c>
      <c r="T1061" s="8" t="str">
        <f>IF(LANÇAMENTO[[#This Row],[OBRA COM MATERIAL]]="OK","ENTREGUE",IF(LANÇAMENTO[[#This Row],[PRAZO]]="","",LANÇAMENTO[[#This Row],[PREVISÃO ENTREGA OBRA]]-$E$1))</f>
        <v>ENTREGUE</v>
      </c>
      <c r="U1061" s="3" t="s">
        <v>129</v>
      </c>
      <c r="V1061" s="3"/>
    </row>
    <row r="1062" spans="1:22" x14ac:dyDescent="0.25">
      <c r="A1062" s="4">
        <v>45912</v>
      </c>
      <c r="B1062" s="2" t="s">
        <v>1902</v>
      </c>
      <c r="C1062" s="123" t="s">
        <v>1234</v>
      </c>
      <c r="D1062" s="2" t="s">
        <v>104</v>
      </c>
      <c r="E1062" s="2" t="s">
        <v>1721</v>
      </c>
      <c r="F1062" s="3">
        <v>4</v>
      </c>
      <c r="G1062" s="3" t="s">
        <v>65</v>
      </c>
      <c r="H1062" s="5" t="s">
        <v>3084</v>
      </c>
      <c r="I1062" s="136" t="s">
        <v>198</v>
      </c>
      <c r="J1062" s="2" t="s">
        <v>1721</v>
      </c>
      <c r="K1062" s="6">
        <v>4.78</v>
      </c>
      <c r="L1062" s="6">
        <f>LANÇAMENTO[[#This Row],[VALOR UNITARIO]]*LANÇAMENTO[[#This Row],[QTDADE]]</f>
        <v>19.12</v>
      </c>
      <c r="M1062" s="4">
        <v>45912</v>
      </c>
      <c r="N1062" s="33" t="str">
        <f>TEXT(LANÇAMENTO[[#This Row],[DATA PEDIDO]],"MMM")&amp;"-"&amp;TEXT(M1062,"AAAA")</f>
        <v>set-2025</v>
      </c>
      <c r="O1062" s="5" t="s">
        <v>1715</v>
      </c>
      <c r="P1062" s="5" t="s">
        <v>30</v>
      </c>
      <c r="Q1062" s="3" t="s">
        <v>12</v>
      </c>
      <c r="R1062" s="3">
        <v>3</v>
      </c>
      <c r="S1062" s="4">
        <f>IF(LANÇAMENTO[[#This Row],[DATA PEDIDO]]="","",LANÇAMENTO[[#This Row],[DATA PEDIDO]]+LANÇAMENTO[[#This Row],[PRAZO]])</f>
        <v>45915</v>
      </c>
      <c r="T1062" s="8" t="str">
        <f>IF(LANÇAMENTO[[#This Row],[OBRA COM MATERIAL]]="OK","ENTREGUE",IF(LANÇAMENTO[[#This Row],[PRAZO]]="","",LANÇAMENTO[[#This Row],[PREVISÃO ENTREGA OBRA]]-$E$1))</f>
        <v>ENTREGUE</v>
      </c>
      <c r="U1062" s="3" t="s">
        <v>129</v>
      </c>
      <c r="V1062" s="3"/>
    </row>
    <row r="1063" spans="1:22" x14ac:dyDescent="0.25">
      <c r="A1063" s="4">
        <v>45912</v>
      </c>
      <c r="B1063" s="2" t="s">
        <v>1780</v>
      </c>
      <c r="C1063" s="123" t="s">
        <v>1234</v>
      </c>
      <c r="D1063" s="2" t="s">
        <v>104</v>
      </c>
      <c r="E1063" s="2" t="s">
        <v>3085</v>
      </c>
      <c r="F1063" s="3">
        <v>280</v>
      </c>
      <c r="G1063" s="3" t="s">
        <v>65</v>
      </c>
      <c r="H1063" s="5" t="s">
        <v>3086</v>
      </c>
      <c r="I1063" s="136" t="s">
        <v>3087</v>
      </c>
      <c r="J1063" s="2" t="s">
        <v>3085</v>
      </c>
      <c r="K1063" s="6">
        <v>4.6029999999999998</v>
      </c>
      <c r="L1063" s="6">
        <f>LANÇAMENTO[[#This Row],[VALOR UNITARIO]]*LANÇAMENTO[[#This Row],[QTDADE]]</f>
        <v>1288.8399999999999</v>
      </c>
      <c r="M1063" s="4">
        <v>45912</v>
      </c>
      <c r="N1063" s="33" t="str">
        <f>TEXT(LANÇAMENTO[[#This Row],[DATA PEDIDO]],"MMM")&amp;"-"&amp;TEXT(M1063,"AAAA")</f>
        <v>set-2025</v>
      </c>
      <c r="O1063" s="5" t="s">
        <v>1967</v>
      </c>
      <c r="P1063" s="5" t="s">
        <v>30</v>
      </c>
      <c r="Q1063" s="3" t="s">
        <v>12</v>
      </c>
      <c r="R1063" s="3">
        <v>3</v>
      </c>
      <c r="S1063" s="4">
        <f>IF(LANÇAMENTO[[#This Row],[DATA PEDIDO]]="","",LANÇAMENTO[[#This Row],[DATA PEDIDO]]+LANÇAMENTO[[#This Row],[PRAZO]])</f>
        <v>45915</v>
      </c>
      <c r="T1063" s="8" t="str">
        <f>IF(LANÇAMENTO[[#This Row],[OBRA COM MATERIAL]]="OK","ENTREGUE",IF(LANÇAMENTO[[#This Row],[PRAZO]]="","",LANÇAMENTO[[#This Row],[PREVISÃO ENTREGA OBRA]]-$E$1))</f>
        <v>ENTREGUE</v>
      </c>
      <c r="U1063" s="3" t="s">
        <v>129</v>
      </c>
      <c r="V1063" s="3"/>
    </row>
    <row r="1064" spans="1:22" x14ac:dyDescent="0.25">
      <c r="A1064" s="4">
        <v>45912</v>
      </c>
      <c r="B1064" s="2" t="s">
        <v>2432</v>
      </c>
      <c r="C1064" s="123" t="s">
        <v>1234</v>
      </c>
      <c r="D1064" s="2" t="s">
        <v>104</v>
      </c>
      <c r="E1064" s="2" t="s">
        <v>2340</v>
      </c>
      <c r="F1064" s="3">
        <v>6</v>
      </c>
      <c r="G1064" s="3" t="s">
        <v>139</v>
      </c>
      <c r="H1064" s="5" t="s">
        <v>3091</v>
      </c>
      <c r="I1064" s="136" t="s">
        <v>151</v>
      </c>
      <c r="J1064" s="2" t="s">
        <v>2340</v>
      </c>
      <c r="K1064" s="6">
        <v>71.5</v>
      </c>
      <c r="L1064" s="6">
        <f>LANÇAMENTO[[#This Row],[VALOR UNITARIO]]*LANÇAMENTO[[#This Row],[QTDADE]]</f>
        <v>429</v>
      </c>
      <c r="M1064" s="4">
        <v>45912</v>
      </c>
      <c r="N1064" s="33" t="str">
        <f>TEXT(LANÇAMENTO[[#This Row],[DATA PEDIDO]],"MMM")&amp;"-"&amp;TEXT(M1064,"AAAA")</f>
        <v>set-2025</v>
      </c>
      <c r="O1064" s="5" t="s">
        <v>2656</v>
      </c>
      <c r="P1064" s="5" t="s">
        <v>30</v>
      </c>
      <c r="Q1064" s="3" t="s">
        <v>12</v>
      </c>
      <c r="R1064" s="3">
        <v>3</v>
      </c>
      <c r="S1064" s="4">
        <f>IF(LANÇAMENTO[[#This Row],[DATA PEDIDO]]="","",LANÇAMENTO[[#This Row],[DATA PEDIDO]]+LANÇAMENTO[[#This Row],[PRAZO]])</f>
        <v>45915</v>
      </c>
      <c r="T1064" s="8" t="str">
        <f>IF(LANÇAMENTO[[#This Row],[OBRA COM MATERIAL]]="OK","ENTREGUE",IF(LANÇAMENTO[[#This Row],[PRAZO]]="","",LANÇAMENTO[[#This Row],[PREVISÃO ENTREGA OBRA]]-$E$1))</f>
        <v>ENTREGUE</v>
      </c>
      <c r="U1064" s="3" t="s">
        <v>129</v>
      </c>
      <c r="V1064" s="3"/>
    </row>
    <row r="1065" spans="1:22" x14ac:dyDescent="0.25">
      <c r="A1065" s="4">
        <v>45912</v>
      </c>
      <c r="B1065" s="2" t="s">
        <v>2432</v>
      </c>
      <c r="C1065" s="123" t="s">
        <v>1234</v>
      </c>
      <c r="D1065" s="2" t="s">
        <v>104</v>
      </c>
      <c r="E1065" s="2" t="s">
        <v>2887</v>
      </c>
      <c r="F1065" s="3">
        <v>1</v>
      </c>
      <c r="G1065" s="3" t="s">
        <v>114</v>
      </c>
      <c r="H1065" s="5" t="s">
        <v>3091</v>
      </c>
      <c r="I1065" s="136" t="s">
        <v>151</v>
      </c>
      <c r="J1065" s="2" t="s">
        <v>2887</v>
      </c>
      <c r="K1065" s="6">
        <v>48</v>
      </c>
      <c r="L1065" s="6">
        <f>LANÇAMENTO[[#This Row],[VALOR UNITARIO]]*LANÇAMENTO[[#This Row],[QTDADE]]</f>
        <v>48</v>
      </c>
      <c r="M1065" s="4">
        <v>45912</v>
      </c>
      <c r="N1065" s="33" t="str">
        <f>TEXT(LANÇAMENTO[[#This Row],[DATA PEDIDO]],"MMM")&amp;"-"&amp;TEXT(M1065,"AAAA")</f>
        <v>set-2025</v>
      </c>
      <c r="O1065" s="5" t="s">
        <v>2656</v>
      </c>
      <c r="P1065" s="5" t="s">
        <v>30</v>
      </c>
      <c r="Q1065" s="3" t="s">
        <v>12</v>
      </c>
      <c r="R1065" s="3">
        <v>3</v>
      </c>
      <c r="S1065" s="4">
        <f>IF(LANÇAMENTO[[#This Row],[DATA PEDIDO]]="","",LANÇAMENTO[[#This Row],[DATA PEDIDO]]+LANÇAMENTO[[#This Row],[PRAZO]])</f>
        <v>45915</v>
      </c>
      <c r="T1065" s="8" t="str">
        <f>IF(LANÇAMENTO[[#This Row],[OBRA COM MATERIAL]]="OK","ENTREGUE",IF(LANÇAMENTO[[#This Row],[PRAZO]]="","",LANÇAMENTO[[#This Row],[PREVISÃO ENTREGA OBRA]]-$E$1))</f>
        <v>ENTREGUE</v>
      </c>
      <c r="U1065" s="3" t="s">
        <v>129</v>
      </c>
      <c r="V1065" s="3"/>
    </row>
    <row r="1066" spans="1:22" x14ac:dyDescent="0.25">
      <c r="A1066" s="4">
        <v>45915</v>
      </c>
      <c r="B1066" s="2" t="s">
        <v>2128</v>
      </c>
      <c r="C1066" s="123" t="s">
        <v>551</v>
      </c>
      <c r="D1066" s="2" t="s">
        <v>27</v>
      </c>
      <c r="E1066" s="2" t="s">
        <v>1690</v>
      </c>
      <c r="F1066" s="3">
        <v>1</v>
      </c>
      <c r="G1066" s="3" t="s">
        <v>65</v>
      </c>
      <c r="H1066" s="5" t="s">
        <v>3092</v>
      </c>
      <c r="I1066" s="136" t="s">
        <v>1612</v>
      </c>
      <c r="J1066" s="2" t="s">
        <v>1690</v>
      </c>
      <c r="K1066" s="6">
        <v>350</v>
      </c>
      <c r="L1066" s="6">
        <f>LANÇAMENTO[[#This Row],[VALOR UNITARIO]]*LANÇAMENTO[[#This Row],[QTDADE]]</f>
        <v>350</v>
      </c>
      <c r="M1066" s="4">
        <v>45915</v>
      </c>
      <c r="N1066" s="33" t="str">
        <f>TEXT(LANÇAMENTO[[#This Row],[DATA PEDIDO]],"MMM")&amp;"-"&amp;TEXT(M1066,"AAAA")</f>
        <v>set-2025</v>
      </c>
      <c r="O1066" s="5" t="s">
        <v>1778</v>
      </c>
      <c r="P1066" s="5" t="s">
        <v>30</v>
      </c>
      <c r="Q1066" s="3" t="s">
        <v>12</v>
      </c>
      <c r="R1066" s="3">
        <v>0</v>
      </c>
      <c r="S1066" s="4">
        <f>IF(LANÇAMENTO[[#This Row],[DATA PEDIDO]]="","",LANÇAMENTO[[#This Row],[DATA PEDIDO]]+LANÇAMENTO[[#This Row],[PRAZO]])</f>
        <v>45915</v>
      </c>
      <c r="T1066" s="8" t="str">
        <f>IF(LANÇAMENTO[[#This Row],[OBRA COM MATERIAL]]="OK","ENTREGUE",IF(LANÇAMENTO[[#This Row],[PRAZO]]="","",LANÇAMENTO[[#This Row],[PREVISÃO ENTREGA OBRA]]-$E$1))</f>
        <v>ENTREGUE</v>
      </c>
      <c r="U1066" s="3" t="s">
        <v>129</v>
      </c>
      <c r="V1066" s="3"/>
    </row>
    <row r="1067" spans="1:22" x14ac:dyDescent="0.25">
      <c r="A1067" s="4">
        <v>45915</v>
      </c>
      <c r="B1067" s="2" t="s">
        <v>1902</v>
      </c>
      <c r="C1067" s="123" t="s">
        <v>1234</v>
      </c>
      <c r="D1067" s="2" t="s">
        <v>11</v>
      </c>
      <c r="E1067" s="2" t="s">
        <v>2092</v>
      </c>
      <c r="F1067" s="3">
        <v>1</v>
      </c>
      <c r="G1067" s="3" t="s">
        <v>24</v>
      </c>
      <c r="H1067" s="5" t="s">
        <v>3093</v>
      </c>
      <c r="I1067" s="136" t="s">
        <v>151</v>
      </c>
      <c r="J1067" s="2" t="s">
        <v>2092</v>
      </c>
      <c r="K1067" s="6">
        <v>240</v>
      </c>
      <c r="L1067" s="6">
        <f>LANÇAMENTO[[#This Row],[VALOR UNITARIO]]*LANÇAMENTO[[#This Row],[QTDADE]]</f>
        <v>240</v>
      </c>
      <c r="M1067" s="4">
        <v>45915</v>
      </c>
      <c r="N1067" s="33" t="str">
        <f>TEXT(LANÇAMENTO[[#This Row],[DATA PEDIDO]],"MMM")&amp;"-"&amp;TEXT(M1067,"AAAA")</f>
        <v>set-2025</v>
      </c>
      <c r="O1067" s="5" t="s">
        <v>2656</v>
      </c>
      <c r="P1067" s="5" t="s">
        <v>30</v>
      </c>
      <c r="Q1067" s="3" t="s">
        <v>12</v>
      </c>
      <c r="R1067" s="3">
        <v>1</v>
      </c>
      <c r="S1067" s="4">
        <f>IF(LANÇAMENTO[[#This Row],[DATA PEDIDO]]="","",LANÇAMENTO[[#This Row],[DATA PEDIDO]]+LANÇAMENTO[[#This Row],[PRAZO]])</f>
        <v>45916</v>
      </c>
      <c r="T1067" s="8" t="str">
        <f>IF(LANÇAMENTO[[#This Row],[OBRA COM MATERIAL]]="OK","ENTREGUE",IF(LANÇAMENTO[[#This Row],[PRAZO]]="","",LANÇAMENTO[[#This Row],[PREVISÃO ENTREGA OBRA]]-$E$1))</f>
        <v>ENTREGUE</v>
      </c>
      <c r="U1067" s="3" t="s">
        <v>129</v>
      </c>
      <c r="V1067" s="3"/>
    </row>
    <row r="1068" spans="1:22" x14ac:dyDescent="0.25">
      <c r="A1068" s="4">
        <v>45915</v>
      </c>
      <c r="B1068" s="2" t="s">
        <v>1802</v>
      </c>
      <c r="C1068" s="123" t="s">
        <v>1234</v>
      </c>
      <c r="D1068" s="2" t="s">
        <v>104</v>
      </c>
      <c r="E1068" s="2" t="s">
        <v>3011</v>
      </c>
      <c r="F1068" s="3">
        <v>30</v>
      </c>
      <c r="G1068" s="3" t="s">
        <v>72</v>
      </c>
      <c r="H1068" s="5" t="s">
        <v>3094</v>
      </c>
      <c r="I1068" s="136" t="s">
        <v>587</v>
      </c>
      <c r="J1068" s="2" t="s">
        <v>3011</v>
      </c>
      <c r="K1068" s="6">
        <v>6</v>
      </c>
      <c r="L1068" s="6">
        <f>LANÇAMENTO[[#This Row],[VALOR UNITARIO]]*LANÇAMENTO[[#This Row],[QTDADE]]</f>
        <v>180</v>
      </c>
      <c r="M1068" s="4">
        <v>45915</v>
      </c>
      <c r="N1068" s="33" t="str">
        <f>TEXT(LANÇAMENTO[[#This Row],[DATA PEDIDO]],"MMM")&amp;"-"&amp;TEXT(M1068,"AAAA")</f>
        <v>set-2025</v>
      </c>
      <c r="O1068" s="5" t="s">
        <v>1778</v>
      </c>
      <c r="P1068" s="5" t="s">
        <v>30</v>
      </c>
      <c r="Q1068" s="3" t="s">
        <v>12</v>
      </c>
      <c r="R1068" s="3">
        <v>2</v>
      </c>
      <c r="S1068" s="4">
        <f>IF(LANÇAMENTO[[#This Row],[DATA PEDIDO]]="","",LANÇAMENTO[[#This Row],[DATA PEDIDO]]+LANÇAMENTO[[#This Row],[PRAZO]])</f>
        <v>45917</v>
      </c>
      <c r="T1068" s="8" t="str">
        <f>IF(LANÇAMENTO[[#This Row],[OBRA COM MATERIAL]]="OK","ENTREGUE",IF(LANÇAMENTO[[#This Row],[PRAZO]]="","",LANÇAMENTO[[#This Row],[PREVISÃO ENTREGA OBRA]]-$E$1))</f>
        <v>ENTREGUE</v>
      </c>
      <c r="U1068" s="3" t="s">
        <v>129</v>
      </c>
      <c r="V1068" s="3"/>
    </row>
    <row r="1069" spans="1:22" x14ac:dyDescent="0.25">
      <c r="A1069" s="4">
        <v>45915</v>
      </c>
      <c r="B1069" s="2" t="s">
        <v>1729</v>
      </c>
      <c r="C1069" s="123" t="s">
        <v>551</v>
      </c>
      <c r="D1069" s="2" t="s">
        <v>104</v>
      </c>
      <c r="E1069" s="2" t="s">
        <v>2338</v>
      </c>
      <c r="F1069" s="3">
        <v>3</v>
      </c>
      <c r="G1069" s="3" t="s">
        <v>24</v>
      </c>
      <c r="H1069" s="5" t="s">
        <v>3097</v>
      </c>
      <c r="I1069" s="136" t="s">
        <v>151</v>
      </c>
      <c r="J1069" s="2" t="s">
        <v>2338</v>
      </c>
      <c r="K1069" s="6">
        <v>349.9</v>
      </c>
      <c r="L1069" s="6">
        <f>LANÇAMENTO[[#This Row],[VALOR UNITARIO]]*LANÇAMENTO[[#This Row],[QTDADE]]</f>
        <v>1049.6999999999998</v>
      </c>
      <c r="M1069" s="4">
        <v>45915</v>
      </c>
      <c r="N1069" s="33" t="str">
        <f>TEXT(LANÇAMENTO[[#This Row],[DATA PEDIDO]],"MMM")&amp;"-"&amp;TEXT(M1069,"AAAA")</f>
        <v>set-2025</v>
      </c>
      <c r="O1069" s="5" t="s">
        <v>2102</v>
      </c>
      <c r="P1069" s="5" t="s">
        <v>30</v>
      </c>
      <c r="Q1069" s="3" t="s">
        <v>12</v>
      </c>
      <c r="R1069" s="3">
        <v>1</v>
      </c>
      <c r="S1069" s="4">
        <f>IF(LANÇAMENTO[[#This Row],[DATA PEDIDO]]="","",LANÇAMENTO[[#This Row],[DATA PEDIDO]]+LANÇAMENTO[[#This Row],[PRAZO]])</f>
        <v>45916</v>
      </c>
      <c r="T1069" s="8" t="str">
        <f>IF(LANÇAMENTO[[#This Row],[OBRA COM MATERIAL]]="OK","ENTREGUE",IF(LANÇAMENTO[[#This Row],[PRAZO]]="","",LANÇAMENTO[[#This Row],[PREVISÃO ENTREGA OBRA]]-$E$1))</f>
        <v>ENTREGUE</v>
      </c>
      <c r="U1069" s="3" t="s">
        <v>129</v>
      </c>
      <c r="V1069" s="3"/>
    </row>
    <row r="1070" spans="1:22" x14ac:dyDescent="0.25">
      <c r="A1070" s="4">
        <v>45915</v>
      </c>
      <c r="B1070" s="2" t="s">
        <v>1729</v>
      </c>
      <c r="C1070" s="123" t="s">
        <v>551</v>
      </c>
      <c r="D1070" s="2" t="s">
        <v>104</v>
      </c>
      <c r="E1070" s="2" t="s">
        <v>3095</v>
      </c>
      <c r="F1070" s="3">
        <v>5</v>
      </c>
      <c r="G1070" s="3" t="s">
        <v>65</v>
      </c>
      <c r="H1070" s="5" t="s">
        <v>3097</v>
      </c>
      <c r="I1070" s="136" t="s">
        <v>151</v>
      </c>
      <c r="J1070" s="2" t="s">
        <v>3095</v>
      </c>
      <c r="K1070" s="6">
        <v>159.9</v>
      </c>
      <c r="L1070" s="6">
        <f>LANÇAMENTO[[#This Row],[VALOR UNITARIO]]*LANÇAMENTO[[#This Row],[QTDADE]]</f>
        <v>799.5</v>
      </c>
      <c r="M1070" s="4">
        <v>45915</v>
      </c>
      <c r="N1070" s="33" t="str">
        <f>TEXT(LANÇAMENTO[[#This Row],[DATA PEDIDO]],"MMM")&amp;"-"&amp;TEXT(M1070,"AAAA")</f>
        <v>set-2025</v>
      </c>
      <c r="O1070" s="5" t="s">
        <v>2102</v>
      </c>
      <c r="P1070" s="5" t="s">
        <v>30</v>
      </c>
      <c r="Q1070" s="3" t="s">
        <v>12</v>
      </c>
      <c r="R1070" s="3">
        <v>1</v>
      </c>
      <c r="S1070" s="4">
        <f>IF(LANÇAMENTO[[#This Row],[DATA PEDIDO]]="","",LANÇAMENTO[[#This Row],[DATA PEDIDO]]+LANÇAMENTO[[#This Row],[PRAZO]])</f>
        <v>45916</v>
      </c>
      <c r="T1070" s="8" t="str">
        <f>IF(LANÇAMENTO[[#This Row],[OBRA COM MATERIAL]]="OK","ENTREGUE",IF(LANÇAMENTO[[#This Row],[PRAZO]]="","",LANÇAMENTO[[#This Row],[PREVISÃO ENTREGA OBRA]]-$E$1))</f>
        <v>ENTREGUE</v>
      </c>
      <c r="U1070" s="3" t="s">
        <v>129</v>
      </c>
      <c r="V1070" s="3"/>
    </row>
    <row r="1071" spans="1:22" x14ac:dyDescent="0.25">
      <c r="A1071" s="4">
        <v>45915</v>
      </c>
      <c r="B1071" s="2" t="s">
        <v>1729</v>
      </c>
      <c r="C1071" s="123" t="s">
        <v>551</v>
      </c>
      <c r="D1071" s="2" t="s">
        <v>104</v>
      </c>
      <c r="E1071" s="2" t="s">
        <v>3096</v>
      </c>
      <c r="F1071" s="3">
        <v>3</v>
      </c>
      <c r="G1071" s="3" t="s">
        <v>65</v>
      </c>
      <c r="H1071" s="5" t="s">
        <v>3097</v>
      </c>
      <c r="I1071" s="136" t="s">
        <v>151</v>
      </c>
      <c r="J1071" s="2" t="s">
        <v>3096</v>
      </c>
      <c r="K1071" s="6">
        <v>6.5</v>
      </c>
      <c r="L1071" s="6">
        <f>LANÇAMENTO[[#This Row],[VALOR UNITARIO]]*LANÇAMENTO[[#This Row],[QTDADE]]</f>
        <v>19.5</v>
      </c>
      <c r="M1071" s="4">
        <v>45915</v>
      </c>
      <c r="N1071" s="33" t="str">
        <f>TEXT(LANÇAMENTO[[#This Row],[DATA PEDIDO]],"MMM")&amp;"-"&amp;TEXT(M1071,"AAAA")</f>
        <v>set-2025</v>
      </c>
      <c r="O1071" s="5" t="s">
        <v>2102</v>
      </c>
      <c r="P1071" s="5" t="s">
        <v>30</v>
      </c>
      <c r="Q1071" s="3" t="s">
        <v>12</v>
      </c>
      <c r="R1071" s="3">
        <v>1</v>
      </c>
      <c r="S1071" s="4">
        <f>IF(LANÇAMENTO[[#This Row],[DATA PEDIDO]]="","",LANÇAMENTO[[#This Row],[DATA PEDIDO]]+LANÇAMENTO[[#This Row],[PRAZO]])</f>
        <v>45916</v>
      </c>
      <c r="T1071" s="8" t="str">
        <f>IF(LANÇAMENTO[[#This Row],[OBRA COM MATERIAL]]="OK","ENTREGUE",IF(LANÇAMENTO[[#This Row],[PRAZO]]="","",LANÇAMENTO[[#This Row],[PREVISÃO ENTREGA OBRA]]-$E$1))</f>
        <v>ENTREGUE</v>
      </c>
      <c r="U1071" s="3" t="s">
        <v>129</v>
      </c>
      <c r="V1071" s="3"/>
    </row>
    <row r="1072" spans="1:22" x14ac:dyDescent="0.25">
      <c r="A1072" s="4">
        <v>45915</v>
      </c>
      <c r="B1072" s="2" t="s">
        <v>2432</v>
      </c>
      <c r="C1072" s="123" t="s">
        <v>1234</v>
      </c>
      <c r="D1072" s="2" t="s">
        <v>104</v>
      </c>
      <c r="E1072" s="2" t="s">
        <v>1974</v>
      </c>
      <c r="F1072" s="3">
        <v>6</v>
      </c>
      <c r="G1072" s="3" t="s">
        <v>65</v>
      </c>
      <c r="H1072" s="5" t="s">
        <v>3098</v>
      </c>
      <c r="I1072" s="136" t="s">
        <v>372</v>
      </c>
      <c r="J1072" s="2" t="s">
        <v>1974</v>
      </c>
      <c r="K1072" s="6">
        <v>55</v>
      </c>
      <c r="L1072" s="6">
        <f>LANÇAMENTO[[#This Row],[VALOR UNITARIO]]*LANÇAMENTO[[#This Row],[QTDADE]]</f>
        <v>330</v>
      </c>
      <c r="M1072" s="4">
        <v>45915</v>
      </c>
      <c r="N1072" s="33" t="str">
        <f>TEXT(LANÇAMENTO[[#This Row],[DATA PEDIDO]],"MMM")&amp;"-"&amp;TEXT(M1072,"AAAA")</f>
        <v>set-2025</v>
      </c>
      <c r="O1072" s="5" t="s">
        <v>1715</v>
      </c>
      <c r="P1072" s="5" t="s">
        <v>30</v>
      </c>
      <c r="Q1072" s="3" t="s">
        <v>12</v>
      </c>
      <c r="R1072" s="3">
        <v>0</v>
      </c>
      <c r="S1072" s="4">
        <f>IF(LANÇAMENTO[[#This Row],[DATA PEDIDO]]="","",LANÇAMENTO[[#This Row],[DATA PEDIDO]]+LANÇAMENTO[[#This Row],[PRAZO]])</f>
        <v>45915</v>
      </c>
      <c r="T1072" s="8" t="str">
        <f>IF(LANÇAMENTO[[#This Row],[OBRA COM MATERIAL]]="OK","ENTREGUE",IF(LANÇAMENTO[[#This Row],[PRAZO]]="","",LANÇAMENTO[[#This Row],[PREVISÃO ENTREGA OBRA]]-$E$1))</f>
        <v>ENTREGUE</v>
      </c>
      <c r="U1072" s="3" t="s">
        <v>129</v>
      </c>
      <c r="V1072" s="3"/>
    </row>
    <row r="1073" spans="1:22" x14ac:dyDescent="0.25">
      <c r="A1073" s="4">
        <v>45915</v>
      </c>
      <c r="B1073" s="2" t="s">
        <v>2432</v>
      </c>
      <c r="C1073" s="123" t="s">
        <v>1234</v>
      </c>
      <c r="D1073" s="2" t="s">
        <v>104</v>
      </c>
      <c r="E1073" s="2" t="s">
        <v>1975</v>
      </c>
      <c r="F1073" s="3">
        <v>12</v>
      </c>
      <c r="G1073" s="3" t="s">
        <v>65</v>
      </c>
      <c r="H1073" s="5" t="s">
        <v>3098</v>
      </c>
      <c r="I1073" s="136" t="s">
        <v>372</v>
      </c>
      <c r="J1073" s="2" t="s">
        <v>1975</v>
      </c>
      <c r="K1073" s="6">
        <v>8</v>
      </c>
      <c r="L1073" s="6">
        <f>LANÇAMENTO[[#This Row],[VALOR UNITARIO]]*LANÇAMENTO[[#This Row],[QTDADE]]</f>
        <v>96</v>
      </c>
      <c r="M1073" s="4">
        <v>45915</v>
      </c>
      <c r="N1073" s="33" t="str">
        <f>TEXT(LANÇAMENTO[[#This Row],[DATA PEDIDO]],"MMM")&amp;"-"&amp;TEXT(M1073,"AAAA")</f>
        <v>set-2025</v>
      </c>
      <c r="O1073" s="5" t="s">
        <v>1715</v>
      </c>
      <c r="P1073" s="5" t="s">
        <v>30</v>
      </c>
      <c r="Q1073" s="3" t="s">
        <v>12</v>
      </c>
      <c r="R1073" s="3">
        <v>0</v>
      </c>
      <c r="S1073" s="4">
        <f>IF(LANÇAMENTO[[#This Row],[DATA PEDIDO]]="","",LANÇAMENTO[[#This Row],[DATA PEDIDO]]+LANÇAMENTO[[#This Row],[PRAZO]])</f>
        <v>45915</v>
      </c>
      <c r="T1073" s="8" t="str">
        <f>IF(LANÇAMENTO[[#This Row],[OBRA COM MATERIAL]]="OK","ENTREGUE",IF(LANÇAMENTO[[#This Row],[PRAZO]]="","",LANÇAMENTO[[#This Row],[PREVISÃO ENTREGA OBRA]]-$E$1))</f>
        <v>ENTREGUE</v>
      </c>
      <c r="U1073" s="3" t="s">
        <v>129</v>
      </c>
      <c r="V1073" s="3"/>
    </row>
    <row r="1074" spans="1:22" x14ac:dyDescent="0.25">
      <c r="A1074" s="4">
        <v>45915</v>
      </c>
      <c r="B1074" s="2" t="s">
        <v>2432</v>
      </c>
      <c r="C1074" s="123" t="s">
        <v>1234</v>
      </c>
      <c r="D1074" s="2" t="s">
        <v>11</v>
      </c>
      <c r="E1074" s="2" t="s">
        <v>2261</v>
      </c>
      <c r="F1074" s="3">
        <v>1</v>
      </c>
      <c r="G1074" s="3" t="s">
        <v>24</v>
      </c>
      <c r="H1074" s="5" t="s">
        <v>3099</v>
      </c>
      <c r="I1074" s="136" t="s">
        <v>375</v>
      </c>
      <c r="J1074" s="2" t="s">
        <v>2261</v>
      </c>
      <c r="K1074" s="6">
        <v>289</v>
      </c>
      <c r="L1074" s="6">
        <f>LANÇAMENTO[[#This Row],[VALOR UNITARIO]]*LANÇAMENTO[[#This Row],[QTDADE]]</f>
        <v>289</v>
      </c>
      <c r="M1074" s="4">
        <v>45915</v>
      </c>
      <c r="N1074" s="33" t="str">
        <f>TEXT(LANÇAMENTO[[#This Row],[DATA PEDIDO]],"MMM")&amp;"-"&amp;TEXT(M1074,"AAAA")</f>
        <v>set-2025</v>
      </c>
      <c r="O1074" s="5" t="s">
        <v>1692</v>
      </c>
      <c r="P1074" s="5" t="s">
        <v>30</v>
      </c>
      <c r="Q1074" s="3" t="s">
        <v>1705</v>
      </c>
      <c r="R1074" s="3">
        <v>1</v>
      </c>
      <c r="S1074" s="4">
        <f>IF(LANÇAMENTO[[#This Row],[DATA PEDIDO]]="","",LANÇAMENTO[[#This Row],[DATA PEDIDO]]+LANÇAMENTO[[#This Row],[PRAZO]])</f>
        <v>45916</v>
      </c>
      <c r="T1074" s="8" t="str">
        <f>IF(LANÇAMENTO[[#This Row],[OBRA COM MATERIAL]]="OK","ENTREGUE",IF(LANÇAMENTO[[#This Row],[PRAZO]]="","",LANÇAMENTO[[#This Row],[PREVISÃO ENTREGA OBRA]]-$E$1))</f>
        <v>ENTREGUE</v>
      </c>
      <c r="U1074" s="3" t="s">
        <v>129</v>
      </c>
      <c r="V1074" s="3"/>
    </row>
    <row r="1075" spans="1:22" x14ac:dyDescent="0.25">
      <c r="A1075" s="4">
        <v>45915</v>
      </c>
      <c r="B1075" s="2" t="s">
        <v>2432</v>
      </c>
      <c r="C1075" s="123" t="s">
        <v>1234</v>
      </c>
      <c r="D1075" s="2" t="s">
        <v>17</v>
      </c>
      <c r="E1075" s="2" t="s">
        <v>3100</v>
      </c>
      <c r="F1075" s="3">
        <v>3</v>
      </c>
      <c r="G1075" s="3" t="s">
        <v>115</v>
      </c>
      <c r="H1075" s="5" t="s">
        <v>3104</v>
      </c>
      <c r="I1075" s="136" t="s">
        <v>177</v>
      </c>
      <c r="J1075" s="2" t="s">
        <v>3100</v>
      </c>
      <c r="K1075" s="6">
        <v>191.5</v>
      </c>
      <c r="L1075" s="6">
        <f>LANÇAMENTO[[#This Row],[VALOR UNITARIO]]*LANÇAMENTO[[#This Row],[QTDADE]]</f>
        <v>574.5</v>
      </c>
      <c r="M1075" s="4">
        <v>45915</v>
      </c>
      <c r="N1075" s="33" t="str">
        <f>TEXT(LANÇAMENTO[[#This Row],[DATA PEDIDO]],"MMM")&amp;"-"&amp;TEXT(M1075,"AAAA")</f>
        <v>set-2025</v>
      </c>
      <c r="O1075" s="5" t="s">
        <v>2068</v>
      </c>
      <c r="P1075" s="5" t="s">
        <v>30</v>
      </c>
      <c r="Q1075" s="3" t="s">
        <v>1705</v>
      </c>
      <c r="R1075" s="3">
        <v>1</v>
      </c>
      <c r="S1075" s="4">
        <f>IF(LANÇAMENTO[[#This Row],[DATA PEDIDO]]="","",LANÇAMENTO[[#This Row],[DATA PEDIDO]]+LANÇAMENTO[[#This Row],[PRAZO]])</f>
        <v>45916</v>
      </c>
      <c r="T1075" s="8" t="str">
        <f>IF(LANÇAMENTO[[#This Row],[OBRA COM MATERIAL]]="OK","ENTREGUE",IF(LANÇAMENTO[[#This Row],[PRAZO]]="","",LANÇAMENTO[[#This Row],[PREVISÃO ENTREGA OBRA]]-$E$1))</f>
        <v>ENTREGUE</v>
      </c>
      <c r="U1075" s="3" t="s">
        <v>129</v>
      </c>
      <c r="V1075" s="3"/>
    </row>
    <row r="1076" spans="1:22" x14ac:dyDescent="0.25">
      <c r="A1076" s="4">
        <v>45915</v>
      </c>
      <c r="B1076" s="2" t="s">
        <v>2432</v>
      </c>
      <c r="C1076" s="123" t="s">
        <v>1234</v>
      </c>
      <c r="D1076" s="2" t="s">
        <v>17</v>
      </c>
      <c r="E1076" s="2" t="s">
        <v>3101</v>
      </c>
      <c r="F1076" s="3">
        <v>3</v>
      </c>
      <c r="G1076" s="3" t="s">
        <v>115</v>
      </c>
      <c r="H1076" s="5" t="s">
        <v>3104</v>
      </c>
      <c r="I1076" s="136" t="s">
        <v>177</v>
      </c>
      <c r="J1076" s="2" t="s">
        <v>3101</v>
      </c>
      <c r="K1076" s="6">
        <v>191.5</v>
      </c>
      <c r="L1076" s="6">
        <f>LANÇAMENTO[[#This Row],[VALOR UNITARIO]]*LANÇAMENTO[[#This Row],[QTDADE]]</f>
        <v>574.5</v>
      </c>
      <c r="M1076" s="4">
        <v>45915</v>
      </c>
      <c r="N1076" s="33" t="str">
        <f>TEXT(LANÇAMENTO[[#This Row],[DATA PEDIDO]],"MMM")&amp;"-"&amp;TEXT(M1076,"AAAA")</f>
        <v>set-2025</v>
      </c>
      <c r="O1076" s="5" t="s">
        <v>2068</v>
      </c>
      <c r="P1076" s="5" t="s">
        <v>30</v>
      </c>
      <c r="Q1076" s="3" t="s">
        <v>1705</v>
      </c>
      <c r="R1076" s="3">
        <v>1</v>
      </c>
      <c r="S1076" s="4">
        <f>IF(LANÇAMENTO[[#This Row],[DATA PEDIDO]]="","",LANÇAMENTO[[#This Row],[DATA PEDIDO]]+LANÇAMENTO[[#This Row],[PRAZO]])</f>
        <v>45916</v>
      </c>
      <c r="T1076" s="8" t="str">
        <f>IF(LANÇAMENTO[[#This Row],[OBRA COM MATERIAL]]="OK","ENTREGUE",IF(LANÇAMENTO[[#This Row],[PRAZO]]="","",LANÇAMENTO[[#This Row],[PREVISÃO ENTREGA OBRA]]-$E$1))</f>
        <v>ENTREGUE</v>
      </c>
      <c r="U1076" s="3" t="s">
        <v>129</v>
      </c>
      <c r="V1076" s="3"/>
    </row>
    <row r="1077" spans="1:22" x14ac:dyDescent="0.25">
      <c r="A1077" s="4">
        <v>45915</v>
      </c>
      <c r="B1077" s="2" t="s">
        <v>2432</v>
      </c>
      <c r="C1077" s="123" t="s">
        <v>1234</v>
      </c>
      <c r="D1077" s="2" t="s">
        <v>17</v>
      </c>
      <c r="E1077" s="2" t="s">
        <v>3102</v>
      </c>
      <c r="F1077" s="3">
        <v>14</v>
      </c>
      <c r="G1077" s="3" t="s">
        <v>65</v>
      </c>
      <c r="H1077" s="5" t="s">
        <v>3104</v>
      </c>
      <c r="I1077" s="136" t="s">
        <v>177</v>
      </c>
      <c r="J1077" s="2" t="s">
        <v>3102</v>
      </c>
      <c r="K1077" s="6">
        <v>3.65</v>
      </c>
      <c r="L1077" s="6">
        <f>LANÇAMENTO[[#This Row],[VALOR UNITARIO]]*LANÇAMENTO[[#This Row],[QTDADE]]</f>
        <v>51.1</v>
      </c>
      <c r="M1077" s="4">
        <v>45915</v>
      </c>
      <c r="N1077" s="33" t="str">
        <f>TEXT(LANÇAMENTO[[#This Row],[DATA PEDIDO]],"MMM")&amp;"-"&amp;TEXT(M1077,"AAAA")</f>
        <v>set-2025</v>
      </c>
      <c r="O1077" s="5" t="s">
        <v>2068</v>
      </c>
      <c r="P1077" s="5" t="s">
        <v>30</v>
      </c>
      <c r="Q1077" s="3" t="s">
        <v>1705</v>
      </c>
      <c r="R1077" s="3">
        <v>1</v>
      </c>
      <c r="S1077" s="4">
        <f>IF(LANÇAMENTO[[#This Row],[DATA PEDIDO]]="","",LANÇAMENTO[[#This Row],[DATA PEDIDO]]+LANÇAMENTO[[#This Row],[PRAZO]])</f>
        <v>45916</v>
      </c>
      <c r="T1077" s="8" t="str">
        <f>IF(LANÇAMENTO[[#This Row],[OBRA COM MATERIAL]]="OK","ENTREGUE",IF(LANÇAMENTO[[#This Row],[PRAZO]]="","",LANÇAMENTO[[#This Row],[PREVISÃO ENTREGA OBRA]]-$E$1))</f>
        <v>ENTREGUE</v>
      </c>
      <c r="U1077" s="3" t="s">
        <v>129</v>
      </c>
      <c r="V1077" s="3"/>
    </row>
    <row r="1078" spans="1:22" x14ac:dyDescent="0.25">
      <c r="A1078" s="4">
        <v>45915</v>
      </c>
      <c r="B1078" s="2" t="s">
        <v>2432</v>
      </c>
      <c r="C1078" s="123" t="s">
        <v>1234</v>
      </c>
      <c r="D1078" s="2" t="s">
        <v>17</v>
      </c>
      <c r="E1078" s="2" t="s">
        <v>2040</v>
      </c>
      <c r="F1078" s="3">
        <v>10</v>
      </c>
      <c r="G1078" s="3" t="s">
        <v>141</v>
      </c>
      <c r="H1078" s="5" t="s">
        <v>3104</v>
      </c>
      <c r="I1078" s="136" t="s">
        <v>177</v>
      </c>
      <c r="J1078" s="2" t="s">
        <v>2040</v>
      </c>
      <c r="K1078" s="6">
        <v>14.1</v>
      </c>
      <c r="L1078" s="6">
        <f>LANÇAMENTO[[#This Row],[VALOR UNITARIO]]*LANÇAMENTO[[#This Row],[QTDADE]]</f>
        <v>141</v>
      </c>
      <c r="M1078" s="4">
        <v>45915</v>
      </c>
      <c r="N1078" s="33" t="str">
        <f>TEXT(LANÇAMENTO[[#This Row],[DATA PEDIDO]],"MMM")&amp;"-"&amp;TEXT(M1078,"AAAA")</f>
        <v>set-2025</v>
      </c>
      <c r="O1078" s="5" t="s">
        <v>2068</v>
      </c>
      <c r="P1078" s="5" t="s">
        <v>30</v>
      </c>
      <c r="Q1078" s="3" t="s">
        <v>1705</v>
      </c>
      <c r="R1078" s="3">
        <v>1</v>
      </c>
      <c r="S1078" s="4">
        <f>IF(LANÇAMENTO[[#This Row],[DATA PEDIDO]]="","",LANÇAMENTO[[#This Row],[DATA PEDIDO]]+LANÇAMENTO[[#This Row],[PRAZO]])</f>
        <v>45916</v>
      </c>
      <c r="T1078" s="8" t="str">
        <f>IF(LANÇAMENTO[[#This Row],[OBRA COM MATERIAL]]="OK","ENTREGUE",IF(LANÇAMENTO[[#This Row],[PRAZO]]="","",LANÇAMENTO[[#This Row],[PREVISÃO ENTREGA OBRA]]-$E$1))</f>
        <v>ENTREGUE</v>
      </c>
      <c r="U1078" s="3" t="s">
        <v>129</v>
      </c>
      <c r="V1078" s="3"/>
    </row>
    <row r="1079" spans="1:22" x14ac:dyDescent="0.25">
      <c r="A1079" s="4">
        <v>45915</v>
      </c>
      <c r="B1079" s="2" t="s">
        <v>2432</v>
      </c>
      <c r="C1079" s="123" t="s">
        <v>1234</v>
      </c>
      <c r="D1079" s="2" t="s">
        <v>17</v>
      </c>
      <c r="E1079" s="2" t="s">
        <v>2042</v>
      </c>
      <c r="F1079" s="3">
        <v>14</v>
      </c>
      <c r="G1079" s="3" t="s">
        <v>65</v>
      </c>
      <c r="H1079" s="5" t="s">
        <v>3104</v>
      </c>
      <c r="I1079" s="136" t="s">
        <v>177</v>
      </c>
      <c r="J1079" s="2" t="s">
        <v>2042</v>
      </c>
      <c r="K1079" s="6">
        <v>6.15</v>
      </c>
      <c r="L1079" s="6">
        <f>LANÇAMENTO[[#This Row],[VALOR UNITARIO]]*LANÇAMENTO[[#This Row],[QTDADE]]</f>
        <v>86.100000000000009</v>
      </c>
      <c r="M1079" s="4">
        <v>45915</v>
      </c>
      <c r="N1079" s="33" t="str">
        <f>TEXT(LANÇAMENTO[[#This Row],[DATA PEDIDO]],"MMM")&amp;"-"&amp;TEXT(M1079,"AAAA")</f>
        <v>set-2025</v>
      </c>
      <c r="O1079" s="5" t="s">
        <v>2068</v>
      </c>
      <c r="P1079" s="5" t="s">
        <v>30</v>
      </c>
      <c r="Q1079" s="3" t="s">
        <v>1705</v>
      </c>
      <c r="R1079" s="3">
        <v>1</v>
      </c>
      <c r="S1079" s="4">
        <f>IF(LANÇAMENTO[[#This Row],[DATA PEDIDO]]="","",LANÇAMENTO[[#This Row],[DATA PEDIDO]]+LANÇAMENTO[[#This Row],[PRAZO]])</f>
        <v>45916</v>
      </c>
      <c r="T1079" s="8" t="str">
        <f>IF(LANÇAMENTO[[#This Row],[OBRA COM MATERIAL]]="OK","ENTREGUE",IF(LANÇAMENTO[[#This Row],[PRAZO]]="","",LANÇAMENTO[[#This Row],[PREVISÃO ENTREGA OBRA]]-$E$1))</f>
        <v>ENTREGUE</v>
      </c>
      <c r="U1079" s="3" t="s">
        <v>129</v>
      </c>
      <c r="V1079" s="3"/>
    </row>
    <row r="1080" spans="1:22" x14ac:dyDescent="0.25">
      <c r="A1080" s="4">
        <v>45915</v>
      </c>
      <c r="B1080" s="2" t="s">
        <v>2432</v>
      </c>
      <c r="C1080" s="123" t="s">
        <v>1234</v>
      </c>
      <c r="D1080" s="2" t="s">
        <v>17</v>
      </c>
      <c r="E1080" s="2" t="s">
        <v>3103</v>
      </c>
      <c r="F1080" s="3">
        <v>14</v>
      </c>
      <c r="G1080" s="3" t="s">
        <v>65</v>
      </c>
      <c r="H1080" s="5" t="s">
        <v>3104</v>
      </c>
      <c r="I1080" s="136" t="s">
        <v>177</v>
      </c>
      <c r="J1080" s="2" t="s">
        <v>3103</v>
      </c>
      <c r="K1080" s="6">
        <v>2.06</v>
      </c>
      <c r="L1080" s="6">
        <f>LANÇAMENTO[[#This Row],[VALOR UNITARIO]]*LANÇAMENTO[[#This Row],[QTDADE]]</f>
        <v>28.84</v>
      </c>
      <c r="M1080" s="4">
        <v>45915</v>
      </c>
      <c r="N1080" s="33" t="str">
        <f>TEXT(LANÇAMENTO[[#This Row],[DATA PEDIDO]],"MMM")&amp;"-"&amp;TEXT(M1080,"AAAA")</f>
        <v>set-2025</v>
      </c>
      <c r="O1080" s="5" t="s">
        <v>2068</v>
      </c>
      <c r="P1080" s="5" t="s">
        <v>30</v>
      </c>
      <c r="Q1080" s="3" t="s">
        <v>1705</v>
      </c>
      <c r="R1080" s="3">
        <v>1</v>
      </c>
      <c r="S1080" s="4">
        <f>IF(LANÇAMENTO[[#This Row],[DATA PEDIDO]]="","",LANÇAMENTO[[#This Row],[DATA PEDIDO]]+LANÇAMENTO[[#This Row],[PRAZO]])</f>
        <v>45916</v>
      </c>
      <c r="T1080" s="8" t="str">
        <f>IF(LANÇAMENTO[[#This Row],[OBRA COM MATERIAL]]="OK","ENTREGUE",IF(LANÇAMENTO[[#This Row],[PRAZO]]="","",LANÇAMENTO[[#This Row],[PREVISÃO ENTREGA OBRA]]-$E$1))</f>
        <v>ENTREGUE</v>
      </c>
      <c r="U1080" s="3" t="s">
        <v>129</v>
      </c>
      <c r="V1080" s="3"/>
    </row>
    <row r="1081" spans="1:22" x14ac:dyDescent="0.25">
      <c r="A1081" s="4">
        <v>45915</v>
      </c>
      <c r="B1081" s="2" t="s">
        <v>2432</v>
      </c>
      <c r="C1081" s="123" t="s">
        <v>1234</v>
      </c>
      <c r="D1081" s="2" t="s">
        <v>17</v>
      </c>
      <c r="E1081" s="2" t="s">
        <v>2045</v>
      </c>
      <c r="F1081" s="3">
        <v>14</v>
      </c>
      <c r="G1081" s="3" t="s">
        <v>65</v>
      </c>
      <c r="H1081" s="5" t="s">
        <v>3104</v>
      </c>
      <c r="I1081" s="136" t="s">
        <v>177</v>
      </c>
      <c r="J1081" s="2" t="s">
        <v>2045</v>
      </c>
      <c r="K1081" s="6">
        <v>2.2000000000000002</v>
      </c>
      <c r="L1081" s="6">
        <f>LANÇAMENTO[[#This Row],[VALOR UNITARIO]]*LANÇAMENTO[[#This Row],[QTDADE]]</f>
        <v>30.800000000000004</v>
      </c>
      <c r="M1081" s="4">
        <v>45915</v>
      </c>
      <c r="N1081" s="33" t="str">
        <f>TEXT(LANÇAMENTO[[#This Row],[DATA PEDIDO]],"MMM")&amp;"-"&amp;TEXT(M1081,"AAAA")</f>
        <v>set-2025</v>
      </c>
      <c r="O1081" s="5" t="s">
        <v>2068</v>
      </c>
      <c r="P1081" s="5" t="s">
        <v>30</v>
      </c>
      <c r="Q1081" s="3" t="s">
        <v>1705</v>
      </c>
      <c r="R1081" s="3">
        <v>1</v>
      </c>
      <c r="S1081" s="4">
        <f>IF(LANÇAMENTO[[#This Row],[DATA PEDIDO]]="","",LANÇAMENTO[[#This Row],[DATA PEDIDO]]+LANÇAMENTO[[#This Row],[PRAZO]])</f>
        <v>45916</v>
      </c>
      <c r="T1081" s="8" t="str">
        <f>IF(LANÇAMENTO[[#This Row],[OBRA COM MATERIAL]]="OK","ENTREGUE",IF(LANÇAMENTO[[#This Row],[PRAZO]]="","",LANÇAMENTO[[#This Row],[PREVISÃO ENTREGA OBRA]]-$E$1))</f>
        <v>ENTREGUE</v>
      </c>
      <c r="U1081" s="3" t="s">
        <v>129</v>
      </c>
      <c r="V1081" s="3"/>
    </row>
    <row r="1082" spans="1:22" x14ac:dyDescent="0.25">
      <c r="A1082" s="4">
        <v>45915</v>
      </c>
      <c r="B1082" s="2" t="s">
        <v>2432</v>
      </c>
      <c r="C1082" s="123" t="s">
        <v>1234</v>
      </c>
      <c r="D1082" s="2" t="s">
        <v>17</v>
      </c>
      <c r="E1082" s="2" t="s">
        <v>2046</v>
      </c>
      <c r="F1082" s="3">
        <v>14</v>
      </c>
      <c r="G1082" s="3" t="s">
        <v>65</v>
      </c>
      <c r="H1082" s="5" t="s">
        <v>3104</v>
      </c>
      <c r="I1082" s="136" t="s">
        <v>177</v>
      </c>
      <c r="J1082" s="2" t="s">
        <v>2046</v>
      </c>
      <c r="K1082" s="6">
        <v>2.8</v>
      </c>
      <c r="L1082" s="6">
        <f>LANÇAMENTO[[#This Row],[VALOR UNITARIO]]*LANÇAMENTO[[#This Row],[QTDADE]]</f>
        <v>39.199999999999996</v>
      </c>
      <c r="M1082" s="4">
        <v>45915</v>
      </c>
      <c r="N1082" s="33" t="str">
        <f>TEXT(LANÇAMENTO[[#This Row],[DATA PEDIDO]],"MMM")&amp;"-"&amp;TEXT(M1082,"AAAA")</f>
        <v>set-2025</v>
      </c>
      <c r="O1082" s="5" t="s">
        <v>2068</v>
      </c>
      <c r="P1082" s="5" t="s">
        <v>30</v>
      </c>
      <c r="Q1082" s="3" t="s">
        <v>1705</v>
      </c>
      <c r="R1082" s="3">
        <v>1</v>
      </c>
      <c r="S1082" s="4">
        <f>IF(LANÇAMENTO[[#This Row],[DATA PEDIDO]]="","",LANÇAMENTO[[#This Row],[DATA PEDIDO]]+LANÇAMENTO[[#This Row],[PRAZO]])</f>
        <v>45916</v>
      </c>
      <c r="T1082" s="8" t="str">
        <f>IF(LANÇAMENTO[[#This Row],[OBRA COM MATERIAL]]="OK","ENTREGUE",IF(LANÇAMENTO[[#This Row],[PRAZO]]="","",LANÇAMENTO[[#This Row],[PREVISÃO ENTREGA OBRA]]-$E$1))</f>
        <v>ENTREGUE</v>
      </c>
      <c r="U1082" s="3" t="s">
        <v>129</v>
      </c>
      <c r="V1082" s="3"/>
    </row>
    <row r="1083" spans="1:22" x14ac:dyDescent="0.25">
      <c r="A1083" s="4">
        <v>45915</v>
      </c>
      <c r="B1083" s="2" t="s">
        <v>2432</v>
      </c>
      <c r="C1083" s="123" t="s">
        <v>1234</v>
      </c>
      <c r="D1083" s="2" t="s">
        <v>17</v>
      </c>
      <c r="E1083" s="2" t="s">
        <v>2049</v>
      </c>
      <c r="F1083" s="3">
        <v>2</v>
      </c>
      <c r="G1083" s="3" t="s">
        <v>65</v>
      </c>
      <c r="H1083" s="5" t="s">
        <v>3104</v>
      </c>
      <c r="I1083" s="136" t="s">
        <v>177</v>
      </c>
      <c r="J1083" s="2" t="s">
        <v>2049</v>
      </c>
      <c r="K1083" s="6">
        <v>7.15</v>
      </c>
      <c r="L1083" s="6">
        <f>LANÇAMENTO[[#This Row],[VALOR UNITARIO]]*LANÇAMENTO[[#This Row],[QTDADE]]</f>
        <v>14.3</v>
      </c>
      <c r="M1083" s="4">
        <v>45915</v>
      </c>
      <c r="N1083" s="33" t="str">
        <f>TEXT(LANÇAMENTO[[#This Row],[DATA PEDIDO]],"MMM")&amp;"-"&amp;TEXT(M1083,"AAAA")</f>
        <v>set-2025</v>
      </c>
      <c r="O1083" s="5" t="s">
        <v>2068</v>
      </c>
      <c r="P1083" s="5" t="s">
        <v>30</v>
      </c>
      <c r="Q1083" s="3" t="s">
        <v>1705</v>
      </c>
      <c r="R1083" s="3">
        <v>1</v>
      </c>
      <c r="S1083" s="4">
        <f>IF(LANÇAMENTO[[#This Row],[DATA PEDIDO]]="","",LANÇAMENTO[[#This Row],[DATA PEDIDO]]+LANÇAMENTO[[#This Row],[PRAZO]])</f>
        <v>45916</v>
      </c>
      <c r="T1083" s="8" t="str">
        <f>IF(LANÇAMENTO[[#This Row],[OBRA COM MATERIAL]]="OK","ENTREGUE",IF(LANÇAMENTO[[#This Row],[PRAZO]]="","",LANÇAMENTO[[#This Row],[PREVISÃO ENTREGA OBRA]]-$E$1))</f>
        <v>ENTREGUE</v>
      </c>
      <c r="U1083" s="3" t="s">
        <v>129</v>
      </c>
      <c r="V1083" s="3"/>
    </row>
    <row r="1084" spans="1:22" x14ac:dyDescent="0.25">
      <c r="A1084" s="4">
        <v>45915</v>
      </c>
      <c r="B1084" s="2" t="s">
        <v>1235</v>
      </c>
      <c r="C1084" s="123" t="s">
        <v>1234</v>
      </c>
      <c r="D1084" s="2" t="s">
        <v>17</v>
      </c>
      <c r="E1084" s="2" t="s">
        <v>2935</v>
      </c>
      <c r="F1084" s="3">
        <v>1</v>
      </c>
      <c r="G1084" s="3" t="s">
        <v>116</v>
      </c>
      <c r="H1084" s="5" t="s">
        <v>3107</v>
      </c>
      <c r="I1084" s="136" t="s">
        <v>177</v>
      </c>
      <c r="J1084" s="2" t="s">
        <v>2935</v>
      </c>
      <c r="K1084" s="6">
        <v>42.3</v>
      </c>
      <c r="L1084" s="6">
        <f>LANÇAMENTO[[#This Row],[VALOR UNITARIO]]*LANÇAMENTO[[#This Row],[QTDADE]]</f>
        <v>42.3</v>
      </c>
      <c r="M1084" s="4">
        <v>45915</v>
      </c>
      <c r="N1084" s="33" t="str">
        <f>TEXT(LANÇAMENTO[[#This Row],[DATA PEDIDO]],"MMM")&amp;"-"&amp;TEXT(M1084,"AAAA")</f>
        <v>set-2025</v>
      </c>
      <c r="O1084" s="5" t="s">
        <v>1715</v>
      </c>
      <c r="P1084" s="5" t="s">
        <v>30</v>
      </c>
      <c r="Q1084" s="3" t="s">
        <v>1705</v>
      </c>
      <c r="R1084" s="3">
        <v>1</v>
      </c>
      <c r="S1084" s="4">
        <f>IF(LANÇAMENTO[[#This Row],[DATA PEDIDO]]="","",LANÇAMENTO[[#This Row],[DATA PEDIDO]]+LANÇAMENTO[[#This Row],[PRAZO]])</f>
        <v>45916</v>
      </c>
      <c r="T1084" s="8" t="str">
        <f>IF(LANÇAMENTO[[#This Row],[OBRA COM MATERIAL]]="OK","ENTREGUE",IF(LANÇAMENTO[[#This Row],[PRAZO]]="","",LANÇAMENTO[[#This Row],[PREVISÃO ENTREGA OBRA]]-$E$1))</f>
        <v>ENTREGUE</v>
      </c>
      <c r="U1084" s="3" t="s">
        <v>129</v>
      </c>
      <c r="V1084" s="3"/>
    </row>
    <row r="1085" spans="1:22" x14ac:dyDescent="0.25">
      <c r="A1085" s="4">
        <v>45915</v>
      </c>
      <c r="B1085" s="2" t="s">
        <v>1235</v>
      </c>
      <c r="C1085" s="123" t="s">
        <v>1234</v>
      </c>
      <c r="D1085" s="2" t="s">
        <v>17</v>
      </c>
      <c r="E1085" s="2" t="s">
        <v>3105</v>
      </c>
      <c r="F1085" s="3">
        <v>4</v>
      </c>
      <c r="G1085" s="3" t="s">
        <v>65</v>
      </c>
      <c r="H1085" s="5" t="s">
        <v>3107</v>
      </c>
      <c r="I1085" s="136" t="s">
        <v>177</v>
      </c>
      <c r="J1085" s="2" t="s">
        <v>3105</v>
      </c>
      <c r="K1085" s="6">
        <v>3.8</v>
      </c>
      <c r="L1085" s="6">
        <f>LANÇAMENTO[[#This Row],[VALOR UNITARIO]]*LANÇAMENTO[[#This Row],[QTDADE]]</f>
        <v>15.2</v>
      </c>
      <c r="M1085" s="4">
        <v>45915</v>
      </c>
      <c r="N1085" s="33" t="str">
        <f>TEXT(LANÇAMENTO[[#This Row],[DATA PEDIDO]],"MMM")&amp;"-"&amp;TEXT(M1085,"AAAA")</f>
        <v>set-2025</v>
      </c>
      <c r="O1085" s="5" t="s">
        <v>1715</v>
      </c>
      <c r="P1085" s="5" t="s">
        <v>30</v>
      </c>
      <c r="Q1085" s="3" t="s">
        <v>1705</v>
      </c>
      <c r="R1085" s="3">
        <v>1</v>
      </c>
      <c r="S1085" s="4">
        <f>IF(LANÇAMENTO[[#This Row],[DATA PEDIDO]]="","",LANÇAMENTO[[#This Row],[DATA PEDIDO]]+LANÇAMENTO[[#This Row],[PRAZO]])</f>
        <v>45916</v>
      </c>
      <c r="T1085" s="8" t="str">
        <f>IF(LANÇAMENTO[[#This Row],[OBRA COM MATERIAL]]="OK","ENTREGUE",IF(LANÇAMENTO[[#This Row],[PRAZO]]="","",LANÇAMENTO[[#This Row],[PREVISÃO ENTREGA OBRA]]-$E$1))</f>
        <v>ENTREGUE</v>
      </c>
      <c r="U1085" s="3" t="s">
        <v>129</v>
      </c>
      <c r="V1085" s="3"/>
    </row>
    <row r="1086" spans="1:22" x14ac:dyDescent="0.25">
      <c r="A1086" s="4">
        <v>45915</v>
      </c>
      <c r="B1086" s="2" t="s">
        <v>1235</v>
      </c>
      <c r="C1086" s="123" t="s">
        <v>1234</v>
      </c>
      <c r="D1086" s="2" t="s">
        <v>17</v>
      </c>
      <c r="E1086" s="2" t="s">
        <v>2040</v>
      </c>
      <c r="F1086" s="3">
        <v>20</v>
      </c>
      <c r="G1086" s="3" t="s">
        <v>141</v>
      </c>
      <c r="H1086" s="5" t="s">
        <v>3107</v>
      </c>
      <c r="I1086" s="136" t="s">
        <v>177</v>
      </c>
      <c r="J1086" s="2" t="s">
        <v>2040</v>
      </c>
      <c r="K1086" s="6">
        <v>14.05</v>
      </c>
      <c r="L1086" s="6">
        <f>LANÇAMENTO[[#This Row],[VALOR UNITARIO]]*LANÇAMENTO[[#This Row],[QTDADE]]</f>
        <v>281</v>
      </c>
      <c r="M1086" s="4">
        <v>45915</v>
      </c>
      <c r="N1086" s="33" t="str">
        <f>TEXT(LANÇAMENTO[[#This Row],[DATA PEDIDO]],"MMM")&amp;"-"&amp;TEXT(M1086,"AAAA")</f>
        <v>set-2025</v>
      </c>
      <c r="O1086" s="5" t="s">
        <v>1715</v>
      </c>
      <c r="P1086" s="5" t="s">
        <v>30</v>
      </c>
      <c r="Q1086" s="3" t="s">
        <v>1705</v>
      </c>
      <c r="R1086" s="3">
        <v>1</v>
      </c>
      <c r="S1086" s="4">
        <f>IF(LANÇAMENTO[[#This Row],[DATA PEDIDO]]="","",LANÇAMENTO[[#This Row],[DATA PEDIDO]]+LANÇAMENTO[[#This Row],[PRAZO]])</f>
        <v>45916</v>
      </c>
      <c r="T1086" s="8" t="str">
        <f>IF(LANÇAMENTO[[#This Row],[OBRA COM MATERIAL]]="OK","ENTREGUE",IF(LANÇAMENTO[[#This Row],[PRAZO]]="","",LANÇAMENTO[[#This Row],[PREVISÃO ENTREGA OBRA]]-$E$1))</f>
        <v>ENTREGUE</v>
      </c>
      <c r="U1086" s="3" t="s">
        <v>129</v>
      </c>
      <c r="V1086" s="3"/>
    </row>
    <row r="1087" spans="1:22" x14ac:dyDescent="0.25">
      <c r="A1087" s="4">
        <v>45915</v>
      </c>
      <c r="B1087" s="2" t="s">
        <v>1235</v>
      </c>
      <c r="C1087" s="123" t="s">
        <v>1234</v>
      </c>
      <c r="D1087" s="2" t="s">
        <v>17</v>
      </c>
      <c r="E1087" s="2" t="s">
        <v>2042</v>
      </c>
      <c r="F1087" s="3">
        <v>28</v>
      </c>
      <c r="G1087" s="3" t="s">
        <v>65</v>
      </c>
      <c r="H1087" s="5" t="s">
        <v>3107</v>
      </c>
      <c r="I1087" s="136" t="s">
        <v>177</v>
      </c>
      <c r="J1087" s="2" t="s">
        <v>2042</v>
      </c>
      <c r="K1087" s="6">
        <v>6.15</v>
      </c>
      <c r="L1087" s="6">
        <f>LANÇAMENTO[[#This Row],[VALOR UNITARIO]]*LANÇAMENTO[[#This Row],[QTDADE]]</f>
        <v>172.20000000000002</v>
      </c>
      <c r="M1087" s="4">
        <v>45915</v>
      </c>
      <c r="N1087" s="33" t="str">
        <f>TEXT(LANÇAMENTO[[#This Row],[DATA PEDIDO]],"MMM")&amp;"-"&amp;TEXT(M1087,"AAAA")</f>
        <v>set-2025</v>
      </c>
      <c r="O1087" s="5" t="s">
        <v>1715</v>
      </c>
      <c r="P1087" s="5" t="s">
        <v>30</v>
      </c>
      <c r="Q1087" s="3" t="s">
        <v>1705</v>
      </c>
      <c r="R1087" s="3">
        <v>1</v>
      </c>
      <c r="S1087" s="4">
        <f>IF(LANÇAMENTO[[#This Row],[DATA PEDIDO]]="","",LANÇAMENTO[[#This Row],[DATA PEDIDO]]+LANÇAMENTO[[#This Row],[PRAZO]])</f>
        <v>45916</v>
      </c>
      <c r="T1087" s="8" t="str">
        <f>IF(LANÇAMENTO[[#This Row],[OBRA COM MATERIAL]]="OK","ENTREGUE",IF(LANÇAMENTO[[#This Row],[PRAZO]]="","",LANÇAMENTO[[#This Row],[PREVISÃO ENTREGA OBRA]]-$E$1))</f>
        <v>ENTREGUE</v>
      </c>
      <c r="U1087" s="3" t="s">
        <v>129</v>
      </c>
      <c r="V1087" s="3"/>
    </row>
    <row r="1088" spans="1:22" x14ac:dyDescent="0.25">
      <c r="A1088" s="4">
        <v>45915</v>
      </c>
      <c r="B1088" s="2" t="s">
        <v>1235</v>
      </c>
      <c r="C1088" s="123" t="s">
        <v>1234</v>
      </c>
      <c r="D1088" s="2" t="s">
        <v>17</v>
      </c>
      <c r="E1088" s="2" t="s">
        <v>2043</v>
      </c>
      <c r="F1088" s="3">
        <v>20</v>
      </c>
      <c r="G1088" s="3" t="s">
        <v>65</v>
      </c>
      <c r="H1088" s="5" t="s">
        <v>3107</v>
      </c>
      <c r="I1088" s="136" t="s">
        <v>177</v>
      </c>
      <c r="J1088" s="2" t="s">
        <v>2043</v>
      </c>
      <c r="K1088" s="6">
        <v>2.15</v>
      </c>
      <c r="L1088" s="6">
        <f>LANÇAMENTO[[#This Row],[VALOR UNITARIO]]*LANÇAMENTO[[#This Row],[QTDADE]]</f>
        <v>43</v>
      </c>
      <c r="M1088" s="4">
        <v>45915</v>
      </c>
      <c r="N1088" s="33" t="str">
        <f>TEXT(LANÇAMENTO[[#This Row],[DATA PEDIDO]],"MMM")&amp;"-"&amp;TEXT(M1088,"AAAA")</f>
        <v>set-2025</v>
      </c>
      <c r="O1088" s="5" t="s">
        <v>1715</v>
      </c>
      <c r="P1088" s="5" t="s">
        <v>30</v>
      </c>
      <c r="Q1088" s="3" t="s">
        <v>1705</v>
      </c>
      <c r="R1088" s="3">
        <v>1</v>
      </c>
      <c r="S1088" s="4">
        <f>IF(LANÇAMENTO[[#This Row],[DATA PEDIDO]]="","",LANÇAMENTO[[#This Row],[DATA PEDIDO]]+LANÇAMENTO[[#This Row],[PRAZO]])</f>
        <v>45916</v>
      </c>
      <c r="T1088" s="8" t="str">
        <f>IF(LANÇAMENTO[[#This Row],[OBRA COM MATERIAL]]="OK","ENTREGUE",IF(LANÇAMENTO[[#This Row],[PRAZO]]="","",LANÇAMENTO[[#This Row],[PREVISÃO ENTREGA OBRA]]-$E$1))</f>
        <v>ENTREGUE</v>
      </c>
      <c r="U1088" s="3" t="s">
        <v>129</v>
      </c>
      <c r="V1088" s="3"/>
    </row>
    <row r="1089" spans="1:22" x14ac:dyDescent="0.25">
      <c r="A1089" s="4">
        <v>45915</v>
      </c>
      <c r="B1089" s="2" t="s">
        <v>1235</v>
      </c>
      <c r="C1089" s="123" t="s">
        <v>1234</v>
      </c>
      <c r="D1089" s="2" t="s">
        <v>17</v>
      </c>
      <c r="E1089" s="2" t="s">
        <v>2045</v>
      </c>
      <c r="F1089" s="3">
        <v>28</v>
      </c>
      <c r="G1089" s="3" t="s">
        <v>65</v>
      </c>
      <c r="H1089" s="5" t="s">
        <v>3107</v>
      </c>
      <c r="I1089" s="136" t="s">
        <v>177</v>
      </c>
      <c r="J1089" s="2" t="s">
        <v>2045</v>
      </c>
      <c r="K1089" s="6">
        <v>2.16</v>
      </c>
      <c r="L1089" s="6">
        <f>LANÇAMENTO[[#This Row],[VALOR UNITARIO]]*LANÇAMENTO[[#This Row],[QTDADE]]</f>
        <v>60.480000000000004</v>
      </c>
      <c r="M1089" s="4">
        <v>45915</v>
      </c>
      <c r="N1089" s="33" t="str">
        <f>TEXT(LANÇAMENTO[[#This Row],[DATA PEDIDO]],"MMM")&amp;"-"&amp;TEXT(M1089,"AAAA")</f>
        <v>set-2025</v>
      </c>
      <c r="O1089" s="5" t="s">
        <v>1715</v>
      </c>
      <c r="P1089" s="5" t="s">
        <v>30</v>
      </c>
      <c r="Q1089" s="3" t="s">
        <v>1705</v>
      </c>
      <c r="R1089" s="3">
        <v>1</v>
      </c>
      <c r="S1089" s="4">
        <f>IF(LANÇAMENTO[[#This Row],[DATA PEDIDO]]="","",LANÇAMENTO[[#This Row],[DATA PEDIDO]]+LANÇAMENTO[[#This Row],[PRAZO]])</f>
        <v>45916</v>
      </c>
      <c r="T1089" s="8" t="str">
        <f>IF(LANÇAMENTO[[#This Row],[OBRA COM MATERIAL]]="OK","ENTREGUE",IF(LANÇAMENTO[[#This Row],[PRAZO]]="","",LANÇAMENTO[[#This Row],[PREVISÃO ENTREGA OBRA]]-$E$1))</f>
        <v>ENTREGUE</v>
      </c>
      <c r="U1089" s="3" t="s">
        <v>129</v>
      </c>
      <c r="V1089" s="3"/>
    </row>
    <row r="1090" spans="1:22" x14ac:dyDescent="0.25">
      <c r="A1090" s="4">
        <v>45915</v>
      </c>
      <c r="B1090" s="2" t="s">
        <v>1235</v>
      </c>
      <c r="C1090" s="123" t="s">
        <v>1234</v>
      </c>
      <c r="D1090" s="2" t="s">
        <v>17</v>
      </c>
      <c r="E1090" s="2" t="s">
        <v>2046</v>
      </c>
      <c r="F1090" s="3">
        <v>10</v>
      </c>
      <c r="G1090" s="3" t="s">
        <v>65</v>
      </c>
      <c r="H1090" s="5" t="s">
        <v>3107</v>
      </c>
      <c r="I1090" s="136" t="s">
        <v>177</v>
      </c>
      <c r="J1090" s="2" t="s">
        <v>2046</v>
      </c>
      <c r="K1090" s="6">
        <v>2.82</v>
      </c>
      <c r="L1090" s="6">
        <f>LANÇAMENTO[[#This Row],[VALOR UNITARIO]]*LANÇAMENTO[[#This Row],[QTDADE]]</f>
        <v>28.2</v>
      </c>
      <c r="M1090" s="4">
        <v>45915</v>
      </c>
      <c r="N1090" s="33" t="str">
        <f>TEXT(LANÇAMENTO[[#This Row],[DATA PEDIDO]],"MMM")&amp;"-"&amp;TEXT(M1090,"AAAA")</f>
        <v>set-2025</v>
      </c>
      <c r="O1090" s="5" t="s">
        <v>1715</v>
      </c>
      <c r="P1090" s="5" t="s">
        <v>30</v>
      </c>
      <c r="Q1090" s="3" t="s">
        <v>1705</v>
      </c>
      <c r="R1090" s="3">
        <v>1</v>
      </c>
      <c r="S1090" s="4">
        <f>IF(LANÇAMENTO[[#This Row],[DATA PEDIDO]]="","",LANÇAMENTO[[#This Row],[DATA PEDIDO]]+LANÇAMENTO[[#This Row],[PRAZO]])</f>
        <v>45916</v>
      </c>
      <c r="T1090" s="8" t="str">
        <f>IF(LANÇAMENTO[[#This Row],[OBRA COM MATERIAL]]="OK","ENTREGUE",IF(LANÇAMENTO[[#This Row],[PRAZO]]="","",LANÇAMENTO[[#This Row],[PREVISÃO ENTREGA OBRA]]-$E$1))</f>
        <v>ENTREGUE</v>
      </c>
      <c r="U1090" s="3" t="s">
        <v>129</v>
      </c>
      <c r="V1090" s="3"/>
    </row>
    <row r="1091" spans="1:22" x14ac:dyDescent="0.25">
      <c r="A1091" s="4">
        <v>45915</v>
      </c>
      <c r="B1091" s="2" t="s">
        <v>1235</v>
      </c>
      <c r="C1091" s="123" t="s">
        <v>1234</v>
      </c>
      <c r="D1091" s="2" t="s">
        <v>17</v>
      </c>
      <c r="E1091" s="2" t="s">
        <v>2049</v>
      </c>
      <c r="F1091" s="3">
        <v>3</v>
      </c>
      <c r="G1091" s="3" t="s">
        <v>65</v>
      </c>
      <c r="H1091" s="5" t="s">
        <v>3107</v>
      </c>
      <c r="I1091" s="136" t="s">
        <v>177</v>
      </c>
      <c r="J1091" s="2" t="s">
        <v>2049</v>
      </c>
      <c r="K1091" s="6">
        <v>7.15</v>
      </c>
      <c r="L1091" s="6">
        <f>LANÇAMENTO[[#This Row],[VALOR UNITARIO]]*LANÇAMENTO[[#This Row],[QTDADE]]</f>
        <v>21.450000000000003</v>
      </c>
      <c r="M1091" s="4">
        <v>45915</v>
      </c>
      <c r="N1091" s="33" t="str">
        <f>TEXT(LANÇAMENTO[[#This Row],[DATA PEDIDO]],"MMM")&amp;"-"&amp;TEXT(M1091,"AAAA")</f>
        <v>set-2025</v>
      </c>
      <c r="O1091" s="5" t="s">
        <v>1715</v>
      </c>
      <c r="P1091" s="5" t="s">
        <v>30</v>
      </c>
      <c r="Q1091" s="3" t="s">
        <v>1705</v>
      </c>
      <c r="R1091" s="3">
        <v>1</v>
      </c>
      <c r="S1091" s="4">
        <f>IF(LANÇAMENTO[[#This Row],[DATA PEDIDO]]="","",LANÇAMENTO[[#This Row],[DATA PEDIDO]]+LANÇAMENTO[[#This Row],[PRAZO]])</f>
        <v>45916</v>
      </c>
      <c r="T1091" s="8" t="str">
        <f>IF(LANÇAMENTO[[#This Row],[OBRA COM MATERIAL]]="OK","ENTREGUE",IF(LANÇAMENTO[[#This Row],[PRAZO]]="","",LANÇAMENTO[[#This Row],[PREVISÃO ENTREGA OBRA]]-$E$1))</f>
        <v>ENTREGUE</v>
      </c>
      <c r="U1091" s="3" t="s">
        <v>129</v>
      </c>
      <c r="V1091" s="3"/>
    </row>
    <row r="1092" spans="1:22" x14ac:dyDescent="0.25">
      <c r="A1092" s="4">
        <v>45915</v>
      </c>
      <c r="B1092" s="2" t="s">
        <v>1235</v>
      </c>
      <c r="C1092" s="123" t="s">
        <v>1234</v>
      </c>
      <c r="D1092" s="2" t="s">
        <v>17</v>
      </c>
      <c r="E1092" s="2" t="s">
        <v>3106</v>
      </c>
      <c r="F1092" s="3">
        <v>10</v>
      </c>
      <c r="G1092" s="3" t="s">
        <v>65</v>
      </c>
      <c r="H1092" s="5" t="s">
        <v>3107</v>
      </c>
      <c r="I1092" s="136" t="s">
        <v>177</v>
      </c>
      <c r="J1092" s="2" t="s">
        <v>3106</v>
      </c>
      <c r="K1092" s="6">
        <v>4.5999999999999996</v>
      </c>
      <c r="L1092" s="6">
        <f>LANÇAMENTO[[#This Row],[VALOR UNITARIO]]*LANÇAMENTO[[#This Row],[QTDADE]]</f>
        <v>46</v>
      </c>
      <c r="M1092" s="4">
        <v>45915</v>
      </c>
      <c r="N1092" s="33" t="str">
        <f>TEXT(LANÇAMENTO[[#This Row],[DATA PEDIDO]],"MMM")&amp;"-"&amp;TEXT(M1092,"AAAA")</f>
        <v>set-2025</v>
      </c>
      <c r="O1092" s="5" t="s">
        <v>1715</v>
      </c>
      <c r="P1092" s="5" t="s">
        <v>30</v>
      </c>
      <c r="Q1092" s="3" t="s">
        <v>1705</v>
      </c>
      <c r="R1092" s="3">
        <v>1</v>
      </c>
      <c r="S1092" s="4">
        <f>IF(LANÇAMENTO[[#This Row],[DATA PEDIDO]]="","",LANÇAMENTO[[#This Row],[DATA PEDIDO]]+LANÇAMENTO[[#This Row],[PRAZO]])</f>
        <v>45916</v>
      </c>
      <c r="T1092" s="8" t="str">
        <f>IF(LANÇAMENTO[[#This Row],[OBRA COM MATERIAL]]="OK","ENTREGUE",IF(LANÇAMENTO[[#This Row],[PRAZO]]="","",LANÇAMENTO[[#This Row],[PREVISÃO ENTREGA OBRA]]-$E$1))</f>
        <v>ENTREGUE</v>
      </c>
      <c r="U1092" s="3" t="s">
        <v>129</v>
      </c>
      <c r="V1092" s="3"/>
    </row>
    <row r="1093" spans="1:22" x14ac:dyDescent="0.25">
      <c r="A1093" s="4">
        <v>45915</v>
      </c>
      <c r="B1093" s="2" t="s">
        <v>1802</v>
      </c>
      <c r="C1093" s="123" t="s">
        <v>1234</v>
      </c>
      <c r="D1093" s="2" t="s">
        <v>104</v>
      </c>
      <c r="E1093" s="2" t="s">
        <v>3110</v>
      </c>
      <c r="F1093" s="3">
        <v>6</v>
      </c>
      <c r="G1093" s="3" t="s">
        <v>65</v>
      </c>
      <c r="H1093" s="5" t="s">
        <v>3111</v>
      </c>
      <c r="I1093" s="136" t="s">
        <v>225</v>
      </c>
      <c r="J1093" s="2" t="s">
        <v>3110</v>
      </c>
      <c r="K1093" s="6">
        <v>197</v>
      </c>
      <c r="L1093" s="6">
        <f>LANÇAMENTO[[#This Row],[VALOR UNITARIO]]*LANÇAMENTO[[#This Row],[QTDADE]]</f>
        <v>1182</v>
      </c>
      <c r="M1093" s="4">
        <v>45915</v>
      </c>
      <c r="N1093" s="33" t="str">
        <f>TEXT(LANÇAMENTO[[#This Row],[DATA PEDIDO]],"MMM")&amp;"-"&amp;TEXT(M1093,"AAAA")</f>
        <v>set-2025</v>
      </c>
      <c r="O1093" s="5" t="s">
        <v>1967</v>
      </c>
      <c r="P1093" s="5" t="s">
        <v>30</v>
      </c>
      <c r="Q1093" s="3" t="s">
        <v>1705</v>
      </c>
      <c r="R1093" s="3">
        <v>1</v>
      </c>
      <c r="S1093" s="4">
        <f>IF(LANÇAMENTO[[#This Row],[DATA PEDIDO]]="","",LANÇAMENTO[[#This Row],[DATA PEDIDO]]+LANÇAMENTO[[#This Row],[PRAZO]])</f>
        <v>45916</v>
      </c>
      <c r="T1093" s="8" t="str">
        <f>IF(LANÇAMENTO[[#This Row],[OBRA COM MATERIAL]]="OK","ENTREGUE",IF(LANÇAMENTO[[#This Row],[PRAZO]]="","",LANÇAMENTO[[#This Row],[PREVISÃO ENTREGA OBRA]]-$E$1))</f>
        <v>ENTREGUE</v>
      </c>
      <c r="U1093" s="3" t="s">
        <v>129</v>
      </c>
      <c r="V1093" s="3"/>
    </row>
    <row r="1094" spans="1:22" x14ac:dyDescent="0.25">
      <c r="A1094" s="4">
        <v>45915</v>
      </c>
      <c r="B1094" s="2" t="s">
        <v>1802</v>
      </c>
      <c r="C1094" s="123" t="s">
        <v>1234</v>
      </c>
      <c r="D1094" s="2" t="s">
        <v>104</v>
      </c>
      <c r="E1094" s="2" t="s">
        <v>3108</v>
      </c>
      <c r="F1094" s="3">
        <v>6</v>
      </c>
      <c r="G1094" s="3" t="s">
        <v>65</v>
      </c>
      <c r="H1094" s="5" t="s">
        <v>3111</v>
      </c>
      <c r="I1094" s="136" t="s">
        <v>225</v>
      </c>
      <c r="J1094" s="2" t="s">
        <v>3108</v>
      </c>
      <c r="K1094" s="6">
        <v>6</v>
      </c>
      <c r="L1094" s="6">
        <f>LANÇAMENTO[[#This Row],[VALOR UNITARIO]]*LANÇAMENTO[[#This Row],[QTDADE]]</f>
        <v>36</v>
      </c>
      <c r="M1094" s="4">
        <v>45915</v>
      </c>
      <c r="N1094" s="33" t="str">
        <f>TEXT(LANÇAMENTO[[#This Row],[DATA PEDIDO]],"MMM")&amp;"-"&amp;TEXT(M1094,"AAAA")</f>
        <v>set-2025</v>
      </c>
      <c r="O1094" s="5" t="s">
        <v>1967</v>
      </c>
      <c r="P1094" s="5" t="s">
        <v>30</v>
      </c>
      <c r="Q1094" s="3" t="s">
        <v>1705</v>
      </c>
      <c r="R1094" s="3">
        <v>1</v>
      </c>
      <c r="S1094" s="4">
        <f>IF(LANÇAMENTO[[#This Row],[DATA PEDIDO]]="","",LANÇAMENTO[[#This Row],[DATA PEDIDO]]+LANÇAMENTO[[#This Row],[PRAZO]])</f>
        <v>45916</v>
      </c>
      <c r="T1094" s="8" t="str">
        <f>IF(LANÇAMENTO[[#This Row],[OBRA COM MATERIAL]]="OK","ENTREGUE",IF(LANÇAMENTO[[#This Row],[PRAZO]]="","",LANÇAMENTO[[#This Row],[PREVISÃO ENTREGA OBRA]]-$E$1))</f>
        <v>ENTREGUE</v>
      </c>
      <c r="U1094" s="3" t="s">
        <v>129</v>
      </c>
      <c r="V1094" s="3"/>
    </row>
    <row r="1095" spans="1:22" x14ac:dyDescent="0.25">
      <c r="A1095" s="4">
        <v>45915</v>
      </c>
      <c r="B1095" s="2" t="s">
        <v>1802</v>
      </c>
      <c r="C1095" s="123" t="s">
        <v>1234</v>
      </c>
      <c r="D1095" s="2" t="s">
        <v>104</v>
      </c>
      <c r="E1095" s="2" t="s">
        <v>3109</v>
      </c>
      <c r="F1095" s="3">
        <v>6</v>
      </c>
      <c r="G1095" s="3" t="s">
        <v>65</v>
      </c>
      <c r="H1095" s="5" t="s">
        <v>3111</v>
      </c>
      <c r="I1095" s="136" t="s">
        <v>225</v>
      </c>
      <c r="J1095" s="2" t="s">
        <v>3109</v>
      </c>
      <c r="K1095" s="6">
        <v>25</v>
      </c>
      <c r="L1095" s="6">
        <f>LANÇAMENTO[[#This Row],[VALOR UNITARIO]]*LANÇAMENTO[[#This Row],[QTDADE]]</f>
        <v>150</v>
      </c>
      <c r="M1095" s="4">
        <v>45915</v>
      </c>
      <c r="N1095" s="33" t="str">
        <f>TEXT(LANÇAMENTO[[#This Row],[DATA PEDIDO]],"MMM")&amp;"-"&amp;TEXT(M1095,"AAAA")</f>
        <v>set-2025</v>
      </c>
      <c r="O1095" s="5" t="s">
        <v>1967</v>
      </c>
      <c r="P1095" s="5" t="s">
        <v>30</v>
      </c>
      <c r="Q1095" s="3" t="s">
        <v>1705</v>
      </c>
      <c r="R1095" s="3">
        <v>1</v>
      </c>
      <c r="S1095" s="4">
        <f>IF(LANÇAMENTO[[#This Row],[DATA PEDIDO]]="","",LANÇAMENTO[[#This Row],[DATA PEDIDO]]+LANÇAMENTO[[#This Row],[PRAZO]])</f>
        <v>45916</v>
      </c>
      <c r="T1095" s="8" t="str">
        <f>IF(LANÇAMENTO[[#This Row],[OBRA COM MATERIAL]]="OK","ENTREGUE",IF(LANÇAMENTO[[#This Row],[PRAZO]]="","",LANÇAMENTO[[#This Row],[PREVISÃO ENTREGA OBRA]]-$E$1))</f>
        <v>ENTREGUE</v>
      </c>
      <c r="U1095" s="3" t="s">
        <v>129</v>
      </c>
      <c r="V1095" s="3"/>
    </row>
    <row r="1096" spans="1:22" x14ac:dyDescent="0.25">
      <c r="A1096" s="4">
        <v>45915</v>
      </c>
      <c r="B1096" s="2" t="s">
        <v>2723</v>
      </c>
      <c r="C1096" s="123" t="s">
        <v>551</v>
      </c>
      <c r="D1096" s="2" t="s">
        <v>104</v>
      </c>
      <c r="E1096" s="2" t="s">
        <v>3113</v>
      </c>
      <c r="F1096" s="3">
        <v>1</v>
      </c>
      <c r="G1096" s="3" t="s">
        <v>65</v>
      </c>
      <c r="H1096" s="5" t="s">
        <v>3112</v>
      </c>
      <c r="I1096" s="136" t="s">
        <v>3115</v>
      </c>
      <c r="J1096" s="2" t="s">
        <v>3113</v>
      </c>
      <c r="K1096" s="6">
        <v>6000</v>
      </c>
      <c r="L1096" s="6">
        <f>LANÇAMENTO[[#This Row],[VALOR UNITARIO]]*LANÇAMENTO[[#This Row],[QTDADE]]</f>
        <v>6000</v>
      </c>
      <c r="M1096" s="4">
        <v>45915</v>
      </c>
      <c r="N1096" s="33" t="str">
        <f>TEXT(LANÇAMENTO[[#This Row],[DATA PEDIDO]],"MMM")&amp;"-"&amp;TEXT(M1096,"AAAA")</f>
        <v>set-2025</v>
      </c>
      <c r="O1096" s="5" t="s">
        <v>3119</v>
      </c>
      <c r="P1096" s="5" t="s">
        <v>192</v>
      </c>
      <c r="Q1096" s="3" t="s">
        <v>1705</v>
      </c>
      <c r="R1096" s="3">
        <v>1</v>
      </c>
      <c r="S1096" s="4">
        <f>IF(LANÇAMENTO[[#This Row],[DATA PEDIDO]]="","",LANÇAMENTO[[#This Row],[DATA PEDIDO]]+LANÇAMENTO[[#This Row],[PRAZO]])</f>
        <v>45916</v>
      </c>
      <c r="T1096" s="8" t="str">
        <f>IF(LANÇAMENTO[[#This Row],[OBRA COM MATERIAL]]="OK","ENTREGUE",IF(LANÇAMENTO[[#This Row],[PRAZO]]="","",LANÇAMENTO[[#This Row],[PREVISÃO ENTREGA OBRA]]-$E$1))</f>
        <v>ENTREGUE</v>
      </c>
      <c r="U1096" s="3" t="s">
        <v>129</v>
      </c>
      <c r="V1096" s="3"/>
    </row>
    <row r="1097" spans="1:22" x14ac:dyDescent="0.25">
      <c r="A1097" s="4">
        <v>45915</v>
      </c>
      <c r="B1097" s="2" t="s">
        <v>1772</v>
      </c>
      <c r="C1097" s="123" t="s">
        <v>1234</v>
      </c>
      <c r="D1097" s="2" t="s">
        <v>27</v>
      </c>
      <c r="E1097" s="2" t="s">
        <v>2268</v>
      </c>
      <c r="F1097" s="3">
        <v>26</v>
      </c>
      <c r="G1097" s="3" t="s">
        <v>65</v>
      </c>
      <c r="H1097" s="5" t="s">
        <v>3120</v>
      </c>
      <c r="I1097" s="136" t="s">
        <v>2285</v>
      </c>
      <c r="J1097" s="2" t="s">
        <v>2268</v>
      </c>
      <c r="K1097" s="6">
        <v>11.25</v>
      </c>
      <c r="L1097" s="6">
        <f>LANÇAMENTO[[#This Row],[VALOR UNITARIO]]*LANÇAMENTO[[#This Row],[QTDADE]]</f>
        <v>292.5</v>
      </c>
      <c r="M1097" s="4">
        <v>45916</v>
      </c>
      <c r="N1097" s="33" t="str">
        <f>TEXT(LANÇAMENTO[[#This Row],[DATA PEDIDO]],"MMM")&amp;"-"&amp;TEXT(M1097,"AAAA")</f>
        <v>set-2025</v>
      </c>
      <c r="O1097" s="5" t="s">
        <v>2287</v>
      </c>
      <c r="P1097" s="5" t="s">
        <v>30</v>
      </c>
      <c r="Q1097" s="3" t="s">
        <v>12</v>
      </c>
      <c r="R1097" s="3">
        <v>0</v>
      </c>
      <c r="S1097" s="4">
        <f>IF(LANÇAMENTO[[#This Row],[DATA PEDIDO]]="","",LANÇAMENTO[[#This Row],[DATA PEDIDO]]+LANÇAMENTO[[#This Row],[PRAZO]])</f>
        <v>45916</v>
      </c>
      <c r="T1097" s="8" t="str">
        <f>IF(LANÇAMENTO[[#This Row],[OBRA COM MATERIAL]]="OK","ENTREGUE",IF(LANÇAMENTO[[#This Row],[PRAZO]]="","",LANÇAMENTO[[#This Row],[PREVISÃO ENTREGA OBRA]]-$E$1))</f>
        <v>ENTREGUE</v>
      </c>
      <c r="U1097" s="3" t="s">
        <v>129</v>
      </c>
      <c r="V1097" s="3"/>
    </row>
    <row r="1098" spans="1:22" x14ac:dyDescent="0.25">
      <c r="A1098" s="4">
        <v>45915</v>
      </c>
      <c r="B1098" s="2" t="s">
        <v>1772</v>
      </c>
      <c r="C1098" s="123" t="s">
        <v>1234</v>
      </c>
      <c r="D1098" s="2" t="s">
        <v>27</v>
      </c>
      <c r="E1098" s="2" t="s">
        <v>2282</v>
      </c>
      <c r="F1098" s="3">
        <v>3</v>
      </c>
      <c r="G1098" s="3" t="s">
        <v>65</v>
      </c>
      <c r="H1098" s="5" t="s">
        <v>3120</v>
      </c>
      <c r="I1098" s="136" t="s">
        <v>2285</v>
      </c>
      <c r="J1098" s="2" t="s">
        <v>2282</v>
      </c>
      <c r="K1098" s="6">
        <v>22.5</v>
      </c>
      <c r="L1098" s="6">
        <f>LANÇAMENTO[[#This Row],[VALOR UNITARIO]]*LANÇAMENTO[[#This Row],[QTDADE]]</f>
        <v>67.5</v>
      </c>
      <c r="M1098" s="4">
        <v>45916</v>
      </c>
      <c r="N1098" s="33" t="str">
        <f>TEXT(LANÇAMENTO[[#This Row],[DATA PEDIDO]],"MMM")&amp;"-"&amp;TEXT(M1098,"AAAA")</f>
        <v>set-2025</v>
      </c>
      <c r="O1098" s="5" t="s">
        <v>2287</v>
      </c>
      <c r="P1098" s="5" t="s">
        <v>30</v>
      </c>
      <c r="Q1098" s="3" t="s">
        <v>12</v>
      </c>
      <c r="R1098" s="3">
        <v>0</v>
      </c>
      <c r="S1098" s="4">
        <f>IF(LANÇAMENTO[[#This Row],[DATA PEDIDO]]="","",LANÇAMENTO[[#This Row],[DATA PEDIDO]]+LANÇAMENTO[[#This Row],[PRAZO]])</f>
        <v>45916</v>
      </c>
      <c r="T1098" s="8" t="str">
        <f>IF(LANÇAMENTO[[#This Row],[OBRA COM MATERIAL]]="OK","ENTREGUE",IF(LANÇAMENTO[[#This Row],[PRAZO]]="","",LANÇAMENTO[[#This Row],[PREVISÃO ENTREGA OBRA]]-$E$1))</f>
        <v>ENTREGUE</v>
      </c>
      <c r="U1098" s="3" t="s">
        <v>129</v>
      </c>
      <c r="V1098" s="3"/>
    </row>
    <row r="1099" spans="1:22" x14ac:dyDescent="0.25">
      <c r="A1099" s="4">
        <v>45915</v>
      </c>
      <c r="B1099" s="2" t="s">
        <v>1772</v>
      </c>
      <c r="C1099" s="123" t="s">
        <v>1234</v>
      </c>
      <c r="D1099" s="2" t="s">
        <v>27</v>
      </c>
      <c r="E1099" s="2" t="s">
        <v>2652</v>
      </c>
      <c r="F1099" s="3">
        <v>4</v>
      </c>
      <c r="G1099" s="3" t="s">
        <v>65</v>
      </c>
      <c r="H1099" s="5" t="s">
        <v>3120</v>
      </c>
      <c r="I1099" s="136" t="s">
        <v>2285</v>
      </c>
      <c r="J1099" s="2" t="s">
        <v>2652</v>
      </c>
      <c r="K1099" s="6">
        <v>20</v>
      </c>
      <c r="L1099" s="6">
        <f>LANÇAMENTO[[#This Row],[VALOR UNITARIO]]*LANÇAMENTO[[#This Row],[QTDADE]]</f>
        <v>80</v>
      </c>
      <c r="M1099" s="4">
        <v>45916</v>
      </c>
      <c r="N1099" s="33" t="str">
        <f>TEXT(LANÇAMENTO[[#This Row],[DATA PEDIDO]],"MMM")&amp;"-"&amp;TEXT(M1099,"AAAA")</f>
        <v>set-2025</v>
      </c>
      <c r="O1099" s="5" t="s">
        <v>2287</v>
      </c>
      <c r="P1099" s="5" t="s">
        <v>30</v>
      </c>
      <c r="Q1099" s="3" t="s">
        <v>12</v>
      </c>
      <c r="R1099" s="3">
        <v>0</v>
      </c>
      <c r="S1099" s="4">
        <f>IF(LANÇAMENTO[[#This Row],[DATA PEDIDO]]="","",LANÇAMENTO[[#This Row],[DATA PEDIDO]]+LANÇAMENTO[[#This Row],[PRAZO]])</f>
        <v>45916</v>
      </c>
      <c r="T1099" s="8" t="str">
        <f>IF(LANÇAMENTO[[#This Row],[OBRA COM MATERIAL]]="OK","ENTREGUE",IF(LANÇAMENTO[[#This Row],[PRAZO]]="","",LANÇAMENTO[[#This Row],[PREVISÃO ENTREGA OBRA]]-$E$1))</f>
        <v>ENTREGUE</v>
      </c>
      <c r="U1099" s="3" t="s">
        <v>129</v>
      </c>
      <c r="V1099" s="3"/>
    </row>
    <row r="1100" spans="1:22" x14ac:dyDescent="0.25">
      <c r="A1100" s="4">
        <v>45915</v>
      </c>
      <c r="B1100" s="2" t="s">
        <v>1772</v>
      </c>
      <c r="C1100" s="123" t="s">
        <v>1234</v>
      </c>
      <c r="D1100" s="2" t="s">
        <v>27</v>
      </c>
      <c r="E1100" s="2" t="s">
        <v>1814</v>
      </c>
      <c r="F1100" s="3">
        <v>1</v>
      </c>
      <c r="G1100" s="3" t="s">
        <v>65</v>
      </c>
      <c r="H1100" s="5" t="s">
        <v>3120</v>
      </c>
      <c r="I1100" s="136" t="s">
        <v>2285</v>
      </c>
      <c r="J1100" s="2" t="s">
        <v>1814</v>
      </c>
      <c r="K1100" s="6">
        <v>60</v>
      </c>
      <c r="L1100" s="6">
        <f>LANÇAMENTO[[#This Row],[VALOR UNITARIO]]*LANÇAMENTO[[#This Row],[QTDADE]]</f>
        <v>60</v>
      </c>
      <c r="M1100" s="4">
        <v>45916</v>
      </c>
      <c r="N1100" s="33" t="str">
        <f>TEXT(LANÇAMENTO[[#This Row],[DATA PEDIDO]],"MMM")&amp;"-"&amp;TEXT(M1100,"AAAA")</f>
        <v>set-2025</v>
      </c>
      <c r="O1100" s="5" t="s">
        <v>2287</v>
      </c>
      <c r="P1100" s="5" t="s">
        <v>30</v>
      </c>
      <c r="Q1100" s="3" t="s">
        <v>12</v>
      </c>
      <c r="R1100" s="3">
        <v>0</v>
      </c>
      <c r="S1100" s="4">
        <f>IF(LANÇAMENTO[[#This Row],[DATA PEDIDO]]="","",LANÇAMENTO[[#This Row],[DATA PEDIDO]]+LANÇAMENTO[[#This Row],[PRAZO]])</f>
        <v>45916</v>
      </c>
      <c r="T1100" s="8" t="str">
        <f>IF(LANÇAMENTO[[#This Row],[OBRA COM MATERIAL]]="OK","ENTREGUE",IF(LANÇAMENTO[[#This Row],[PRAZO]]="","",LANÇAMENTO[[#This Row],[PREVISÃO ENTREGA OBRA]]-$E$1))</f>
        <v>ENTREGUE</v>
      </c>
      <c r="U1100" s="3" t="s">
        <v>129</v>
      </c>
      <c r="V1100" s="3"/>
    </row>
    <row r="1101" spans="1:22" x14ac:dyDescent="0.25">
      <c r="A1101" s="4">
        <v>45915</v>
      </c>
      <c r="B1101" s="2" t="s">
        <v>1772</v>
      </c>
      <c r="C1101" s="123" t="s">
        <v>1234</v>
      </c>
      <c r="D1101" s="2" t="s">
        <v>27</v>
      </c>
      <c r="E1101" s="2" t="s">
        <v>2653</v>
      </c>
      <c r="F1101" s="3">
        <v>1</v>
      </c>
      <c r="G1101" s="3" t="s">
        <v>65</v>
      </c>
      <c r="H1101" s="5" t="s">
        <v>3120</v>
      </c>
      <c r="I1101" s="136" t="s">
        <v>2285</v>
      </c>
      <c r="J1101" s="2" t="s">
        <v>2653</v>
      </c>
      <c r="K1101" s="6">
        <v>0</v>
      </c>
      <c r="L1101" s="6">
        <f>LANÇAMENTO[[#This Row],[VALOR UNITARIO]]*LANÇAMENTO[[#This Row],[QTDADE]]</f>
        <v>0</v>
      </c>
      <c r="M1101" s="4">
        <v>45916</v>
      </c>
      <c r="N1101" s="33" t="str">
        <f>TEXT(LANÇAMENTO[[#This Row],[DATA PEDIDO]],"MMM")&amp;"-"&amp;TEXT(M1101,"AAAA")</f>
        <v>set-2025</v>
      </c>
      <c r="O1101" s="5" t="s">
        <v>2287</v>
      </c>
      <c r="P1101" s="5" t="s">
        <v>30</v>
      </c>
      <c r="Q1101" s="3" t="s">
        <v>12</v>
      </c>
      <c r="R1101" s="3">
        <v>0</v>
      </c>
      <c r="S1101" s="4">
        <f>IF(LANÇAMENTO[[#This Row],[DATA PEDIDO]]="","",LANÇAMENTO[[#This Row],[DATA PEDIDO]]+LANÇAMENTO[[#This Row],[PRAZO]])</f>
        <v>45916</v>
      </c>
      <c r="T1101" s="8" t="str">
        <f>IF(LANÇAMENTO[[#This Row],[OBRA COM MATERIAL]]="OK","ENTREGUE",IF(LANÇAMENTO[[#This Row],[PRAZO]]="","",LANÇAMENTO[[#This Row],[PREVISÃO ENTREGA OBRA]]-$E$1))</f>
        <v>ENTREGUE</v>
      </c>
      <c r="U1101" s="3" t="s">
        <v>129</v>
      </c>
      <c r="V1101" s="3"/>
    </row>
    <row r="1102" spans="1:22" x14ac:dyDescent="0.25">
      <c r="A1102" s="4">
        <v>45916</v>
      </c>
      <c r="B1102" s="2" t="s">
        <v>1780</v>
      </c>
      <c r="C1102" s="123" t="s">
        <v>1234</v>
      </c>
      <c r="D1102" s="2" t="s">
        <v>27</v>
      </c>
      <c r="E1102" s="2" t="s">
        <v>2280</v>
      </c>
      <c r="F1102" s="3">
        <v>20</v>
      </c>
      <c r="G1102" s="3" t="s">
        <v>65</v>
      </c>
      <c r="H1102" s="5" t="s">
        <v>3121</v>
      </c>
      <c r="I1102" s="136" t="s">
        <v>2285</v>
      </c>
      <c r="J1102" s="2" t="s">
        <v>2280</v>
      </c>
      <c r="K1102" s="6">
        <v>11.25</v>
      </c>
      <c r="L1102" s="6">
        <f>LANÇAMENTO[[#This Row],[VALOR UNITARIO]]*LANÇAMENTO[[#This Row],[QTDADE]]</f>
        <v>225</v>
      </c>
      <c r="M1102" s="4">
        <v>45916</v>
      </c>
      <c r="N1102" s="33" t="str">
        <f>TEXT(LANÇAMENTO[[#This Row],[DATA PEDIDO]],"MMM")&amp;"-"&amp;TEXT(M1102,"AAAA")</f>
        <v>set-2025</v>
      </c>
      <c r="O1102" s="5" t="s">
        <v>2287</v>
      </c>
      <c r="P1102" s="5" t="s">
        <v>30</v>
      </c>
      <c r="Q1102" s="3" t="s">
        <v>12</v>
      </c>
      <c r="R1102" s="3">
        <v>0</v>
      </c>
      <c r="S1102" s="4">
        <f>IF(LANÇAMENTO[[#This Row],[DATA PEDIDO]]="","",LANÇAMENTO[[#This Row],[DATA PEDIDO]]+LANÇAMENTO[[#This Row],[PRAZO]])</f>
        <v>45916</v>
      </c>
      <c r="T1102" s="8" t="str">
        <f>IF(LANÇAMENTO[[#This Row],[OBRA COM MATERIAL]]="OK","ENTREGUE",IF(LANÇAMENTO[[#This Row],[PRAZO]]="","",LANÇAMENTO[[#This Row],[PREVISÃO ENTREGA OBRA]]-$E$1))</f>
        <v>ENTREGUE</v>
      </c>
      <c r="U1102" s="3" t="s">
        <v>129</v>
      </c>
      <c r="V1102" s="3"/>
    </row>
    <row r="1103" spans="1:22" x14ac:dyDescent="0.25">
      <c r="A1103" s="4">
        <v>45916</v>
      </c>
      <c r="B1103" s="2" t="s">
        <v>1780</v>
      </c>
      <c r="C1103" s="123" t="s">
        <v>1234</v>
      </c>
      <c r="D1103" s="2" t="s">
        <v>27</v>
      </c>
      <c r="E1103" s="2" t="s">
        <v>2281</v>
      </c>
      <c r="F1103" s="3">
        <v>4</v>
      </c>
      <c r="G1103" s="3" t="s">
        <v>65</v>
      </c>
      <c r="H1103" s="5" t="s">
        <v>3121</v>
      </c>
      <c r="I1103" s="136" t="s">
        <v>2285</v>
      </c>
      <c r="J1103" s="2" t="s">
        <v>2281</v>
      </c>
      <c r="K1103" s="6">
        <v>22.5</v>
      </c>
      <c r="L1103" s="6">
        <f>LANÇAMENTO[[#This Row],[VALOR UNITARIO]]*LANÇAMENTO[[#This Row],[QTDADE]]</f>
        <v>90</v>
      </c>
      <c r="M1103" s="4">
        <v>45916</v>
      </c>
      <c r="N1103" s="33" t="str">
        <f>TEXT(LANÇAMENTO[[#This Row],[DATA PEDIDO]],"MMM")&amp;"-"&amp;TEXT(M1103,"AAAA")</f>
        <v>set-2025</v>
      </c>
      <c r="O1103" s="5" t="s">
        <v>2287</v>
      </c>
      <c r="P1103" s="5" t="s">
        <v>30</v>
      </c>
      <c r="Q1103" s="3" t="s">
        <v>12</v>
      </c>
      <c r="R1103" s="3">
        <v>0</v>
      </c>
      <c r="S1103" s="4">
        <f>IF(LANÇAMENTO[[#This Row],[DATA PEDIDO]]="","",LANÇAMENTO[[#This Row],[DATA PEDIDO]]+LANÇAMENTO[[#This Row],[PRAZO]])</f>
        <v>45916</v>
      </c>
      <c r="T1103" s="8" t="str">
        <f>IF(LANÇAMENTO[[#This Row],[OBRA COM MATERIAL]]="OK","ENTREGUE",IF(LANÇAMENTO[[#This Row],[PRAZO]]="","",LANÇAMENTO[[#This Row],[PREVISÃO ENTREGA OBRA]]-$E$1))</f>
        <v>ENTREGUE</v>
      </c>
      <c r="U1103" s="3" t="s">
        <v>129</v>
      </c>
      <c r="V1103" s="3"/>
    </row>
    <row r="1104" spans="1:22" x14ac:dyDescent="0.25">
      <c r="A1104" s="4">
        <v>45916</v>
      </c>
      <c r="B1104" s="2" t="s">
        <v>1780</v>
      </c>
      <c r="C1104" s="123" t="s">
        <v>1234</v>
      </c>
      <c r="D1104" s="2" t="s">
        <v>27</v>
      </c>
      <c r="E1104" s="2" t="s">
        <v>2653</v>
      </c>
      <c r="F1104" s="3">
        <v>4</v>
      </c>
      <c r="G1104" s="3" t="s">
        <v>65</v>
      </c>
      <c r="H1104" s="5" t="s">
        <v>3121</v>
      </c>
      <c r="I1104" s="136" t="s">
        <v>2285</v>
      </c>
      <c r="J1104" s="2" t="s">
        <v>2653</v>
      </c>
      <c r="K1104" s="6">
        <v>0</v>
      </c>
      <c r="L1104" s="6">
        <f>LANÇAMENTO[[#This Row],[VALOR UNITARIO]]*LANÇAMENTO[[#This Row],[QTDADE]]</f>
        <v>0</v>
      </c>
      <c r="M1104" s="4">
        <v>45916</v>
      </c>
      <c r="N1104" s="33" t="str">
        <f>TEXT(LANÇAMENTO[[#This Row],[DATA PEDIDO]],"MMM")&amp;"-"&amp;TEXT(M1104,"AAAA")</f>
        <v>set-2025</v>
      </c>
      <c r="O1104" s="5" t="s">
        <v>2287</v>
      </c>
      <c r="P1104" s="5" t="s">
        <v>30</v>
      </c>
      <c r="Q1104" s="3" t="s">
        <v>12</v>
      </c>
      <c r="R1104" s="3">
        <v>0</v>
      </c>
      <c r="S1104" s="4">
        <f>IF(LANÇAMENTO[[#This Row],[DATA PEDIDO]]="","",LANÇAMENTO[[#This Row],[DATA PEDIDO]]+LANÇAMENTO[[#This Row],[PRAZO]])</f>
        <v>45916</v>
      </c>
      <c r="T1104" s="8" t="str">
        <f>IF(LANÇAMENTO[[#This Row],[OBRA COM MATERIAL]]="OK","ENTREGUE",IF(LANÇAMENTO[[#This Row],[PRAZO]]="","",LANÇAMENTO[[#This Row],[PREVISÃO ENTREGA OBRA]]-$E$1))</f>
        <v>ENTREGUE</v>
      </c>
      <c r="U1104" s="3" t="s">
        <v>129</v>
      </c>
      <c r="V1104" s="3"/>
    </row>
    <row r="1105" spans="1:22" x14ac:dyDescent="0.25">
      <c r="A1105" s="4">
        <v>45916</v>
      </c>
      <c r="B1105" s="2" t="s">
        <v>1780</v>
      </c>
      <c r="C1105" s="123" t="s">
        <v>1234</v>
      </c>
      <c r="D1105" s="2" t="s">
        <v>27</v>
      </c>
      <c r="E1105" s="2" t="s">
        <v>2296</v>
      </c>
      <c r="F1105" s="3">
        <v>2</v>
      </c>
      <c r="G1105" s="3" t="s">
        <v>22</v>
      </c>
      <c r="H1105" s="5" t="s">
        <v>3122</v>
      </c>
      <c r="I1105" s="136" t="s">
        <v>2285</v>
      </c>
      <c r="J1105" s="2" t="s">
        <v>2296</v>
      </c>
      <c r="K1105" s="6">
        <v>90</v>
      </c>
      <c r="L1105" s="6">
        <f>LANÇAMENTO[[#This Row],[VALOR UNITARIO]]*LANÇAMENTO[[#This Row],[QTDADE]]</f>
        <v>180</v>
      </c>
      <c r="M1105" s="4">
        <v>45916</v>
      </c>
      <c r="N1105" s="33" t="str">
        <f>TEXT(LANÇAMENTO[[#This Row],[DATA PEDIDO]],"MMM")&amp;"-"&amp;TEXT(M1105,"AAAA")</f>
        <v>set-2025</v>
      </c>
      <c r="O1105" s="5" t="s">
        <v>2287</v>
      </c>
      <c r="P1105" s="5" t="s">
        <v>30</v>
      </c>
      <c r="Q1105" s="3" t="s">
        <v>12</v>
      </c>
      <c r="R1105" s="3">
        <v>0</v>
      </c>
      <c r="S1105" s="4">
        <f>IF(LANÇAMENTO[[#This Row],[DATA PEDIDO]]="","",LANÇAMENTO[[#This Row],[DATA PEDIDO]]+LANÇAMENTO[[#This Row],[PRAZO]])</f>
        <v>45916</v>
      </c>
      <c r="T1105" s="8" t="str">
        <f>IF(LANÇAMENTO[[#This Row],[OBRA COM MATERIAL]]="OK","ENTREGUE",IF(LANÇAMENTO[[#This Row],[PRAZO]]="","",LANÇAMENTO[[#This Row],[PREVISÃO ENTREGA OBRA]]-$E$1))</f>
        <v>ENTREGUE</v>
      </c>
      <c r="U1105" s="3" t="s">
        <v>129</v>
      </c>
      <c r="V1105" s="3"/>
    </row>
    <row r="1106" spans="1:22" x14ac:dyDescent="0.25">
      <c r="A1106" s="4">
        <v>45916</v>
      </c>
      <c r="B1106" s="2" t="s">
        <v>1802</v>
      </c>
      <c r="C1106" s="123" t="s">
        <v>1234</v>
      </c>
      <c r="D1106" s="2" t="s">
        <v>104</v>
      </c>
      <c r="E1106" s="2" t="s">
        <v>3123</v>
      </c>
      <c r="F1106" s="3">
        <v>6</v>
      </c>
      <c r="G1106" s="3" t="s">
        <v>140</v>
      </c>
      <c r="H1106" s="5" t="s">
        <v>3124</v>
      </c>
      <c r="I1106" s="136" t="s">
        <v>1021</v>
      </c>
      <c r="J1106" s="2" t="s">
        <v>3123</v>
      </c>
      <c r="K1106" s="6">
        <v>430</v>
      </c>
      <c r="L1106" s="6">
        <f>LANÇAMENTO[[#This Row],[VALOR UNITARIO]]*LANÇAMENTO[[#This Row],[QTDADE]]</f>
        <v>2580</v>
      </c>
      <c r="M1106" s="4">
        <v>45916</v>
      </c>
      <c r="N1106" s="33" t="str">
        <f>TEXT(LANÇAMENTO[[#This Row],[DATA PEDIDO]],"MMM")&amp;"-"&amp;TEXT(M1106,"AAAA")</f>
        <v>set-2025</v>
      </c>
      <c r="O1106" s="5" t="s">
        <v>1823</v>
      </c>
      <c r="P1106" s="5" t="s">
        <v>30</v>
      </c>
      <c r="Q1106" s="3" t="s">
        <v>12</v>
      </c>
      <c r="R1106" s="3">
        <v>3</v>
      </c>
      <c r="S1106" s="4">
        <f>IF(LANÇAMENTO[[#This Row],[DATA PEDIDO]]="","",LANÇAMENTO[[#This Row],[DATA PEDIDO]]+LANÇAMENTO[[#This Row],[PRAZO]])</f>
        <v>45919</v>
      </c>
      <c r="T1106" s="8" t="str">
        <f>IF(LANÇAMENTO[[#This Row],[OBRA COM MATERIAL]]="OK","ENTREGUE",IF(LANÇAMENTO[[#This Row],[PRAZO]]="","",LANÇAMENTO[[#This Row],[PREVISÃO ENTREGA OBRA]]-$E$1))</f>
        <v>ENTREGUE</v>
      </c>
      <c r="U1106" s="3" t="s">
        <v>129</v>
      </c>
      <c r="V1106" s="3"/>
    </row>
    <row r="1107" spans="1:22" x14ac:dyDescent="0.25">
      <c r="A1107" s="4">
        <v>45916</v>
      </c>
      <c r="B1107" s="2" t="s">
        <v>1946</v>
      </c>
      <c r="C1107" s="123" t="s">
        <v>1234</v>
      </c>
      <c r="D1107" s="2" t="s">
        <v>104</v>
      </c>
      <c r="E1107" s="2" t="s">
        <v>1941</v>
      </c>
      <c r="F1107" s="3">
        <v>20</v>
      </c>
      <c r="G1107" s="3" t="s">
        <v>65</v>
      </c>
      <c r="H1107" s="5" t="s">
        <v>3128</v>
      </c>
      <c r="I1107" s="136" t="s">
        <v>419</v>
      </c>
      <c r="J1107" s="2" t="s">
        <v>1941</v>
      </c>
      <c r="K1107" s="6">
        <v>15</v>
      </c>
      <c r="L1107" s="6">
        <f>LANÇAMENTO[[#This Row],[VALOR UNITARIO]]*LANÇAMENTO[[#This Row],[QTDADE]]</f>
        <v>300</v>
      </c>
      <c r="M1107" s="4">
        <v>45916</v>
      </c>
      <c r="N1107" s="33" t="str">
        <f>TEXT(LANÇAMENTO[[#This Row],[DATA PEDIDO]],"MMM")&amp;"-"&amp;TEXT(M1107,"AAAA")</f>
        <v>set-2025</v>
      </c>
      <c r="O1107" s="5" t="s">
        <v>1715</v>
      </c>
      <c r="P1107" s="5" t="s">
        <v>30</v>
      </c>
      <c r="Q1107" s="3" t="s">
        <v>12</v>
      </c>
      <c r="R1107" s="3">
        <v>0</v>
      </c>
      <c r="S1107" s="4">
        <f>IF(LANÇAMENTO[[#This Row],[DATA PEDIDO]]="","",LANÇAMENTO[[#This Row],[DATA PEDIDO]]+LANÇAMENTO[[#This Row],[PRAZO]])</f>
        <v>45916</v>
      </c>
      <c r="T1107" s="8" t="str">
        <f>IF(LANÇAMENTO[[#This Row],[OBRA COM MATERIAL]]="OK","ENTREGUE",IF(LANÇAMENTO[[#This Row],[PRAZO]]="","",LANÇAMENTO[[#This Row],[PREVISÃO ENTREGA OBRA]]-$E$1))</f>
        <v>ENTREGUE</v>
      </c>
      <c r="U1107" s="3" t="s">
        <v>129</v>
      </c>
      <c r="V1107" s="3"/>
    </row>
    <row r="1108" spans="1:22" x14ac:dyDescent="0.25">
      <c r="A1108" s="4">
        <v>45916</v>
      </c>
      <c r="B1108" s="2" t="s">
        <v>1946</v>
      </c>
      <c r="C1108" s="123" t="s">
        <v>1234</v>
      </c>
      <c r="D1108" s="2" t="s">
        <v>104</v>
      </c>
      <c r="E1108" s="2" t="s">
        <v>1942</v>
      </c>
      <c r="F1108" s="3">
        <v>4</v>
      </c>
      <c r="G1108" s="3" t="s">
        <v>65</v>
      </c>
      <c r="H1108" s="5" t="s">
        <v>3128</v>
      </c>
      <c r="I1108" s="136" t="s">
        <v>419</v>
      </c>
      <c r="J1108" s="2" t="s">
        <v>1942</v>
      </c>
      <c r="K1108" s="6">
        <v>24</v>
      </c>
      <c r="L1108" s="6">
        <f>LANÇAMENTO[[#This Row],[VALOR UNITARIO]]*LANÇAMENTO[[#This Row],[QTDADE]]</f>
        <v>96</v>
      </c>
      <c r="M1108" s="4">
        <v>45916</v>
      </c>
      <c r="N1108" s="33" t="str">
        <f>TEXT(LANÇAMENTO[[#This Row],[DATA PEDIDO]],"MMM")&amp;"-"&amp;TEXT(M1108,"AAAA")</f>
        <v>set-2025</v>
      </c>
      <c r="O1108" s="5" t="s">
        <v>1715</v>
      </c>
      <c r="P1108" s="5" t="s">
        <v>30</v>
      </c>
      <c r="Q1108" s="3" t="s">
        <v>12</v>
      </c>
      <c r="R1108" s="3">
        <v>0</v>
      </c>
      <c r="S1108" s="4">
        <f>IF(LANÇAMENTO[[#This Row],[DATA PEDIDO]]="","",LANÇAMENTO[[#This Row],[DATA PEDIDO]]+LANÇAMENTO[[#This Row],[PRAZO]])</f>
        <v>45916</v>
      </c>
      <c r="T1108" s="8" t="str">
        <f>IF(LANÇAMENTO[[#This Row],[OBRA COM MATERIAL]]="OK","ENTREGUE",IF(LANÇAMENTO[[#This Row],[PRAZO]]="","",LANÇAMENTO[[#This Row],[PREVISÃO ENTREGA OBRA]]-$E$1))</f>
        <v>ENTREGUE</v>
      </c>
      <c r="U1108" s="3" t="s">
        <v>129</v>
      </c>
      <c r="V1108" s="3"/>
    </row>
    <row r="1109" spans="1:22" x14ac:dyDescent="0.25">
      <c r="A1109" s="4">
        <v>45916</v>
      </c>
      <c r="B1109" s="2" t="s">
        <v>1946</v>
      </c>
      <c r="C1109" s="123" t="s">
        <v>1234</v>
      </c>
      <c r="D1109" s="2" t="s">
        <v>104</v>
      </c>
      <c r="E1109" s="2" t="s">
        <v>1943</v>
      </c>
      <c r="F1109" s="3">
        <v>4</v>
      </c>
      <c r="G1109" s="3" t="s">
        <v>65</v>
      </c>
      <c r="H1109" s="5" t="s">
        <v>3128</v>
      </c>
      <c r="I1109" s="136" t="s">
        <v>419</v>
      </c>
      <c r="J1109" s="2" t="s">
        <v>1943</v>
      </c>
      <c r="K1109" s="6">
        <v>5</v>
      </c>
      <c r="L1109" s="6">
        <f>LANÇAMENTO[[#This Row],[VALOR UNITARIO]]*LANÇAMENTO[[#This Row],[QTDADE]]</f>
        <v>20</v>
      </c>
      <c r="M1109" s="4">
        <v>45916</v>
      </c>
      <c r="N1109" s="33" t="str">
        <f>TEXT(LANÇAMENTO[[#This Row],[DATA PEDIDO]],"MMM")&amp;"-"&amp;TEXT(M1109,"AAAA")</f>
        <v>set-2025</v>
      </c>
      <c r="O1109" s="5" t="s">
        <v>1715</v>
      </c>
      <c r="P1109" s="5" t="s">
        <v>30</v>
      </c>
      <c r="Q1109" s="3" t="s">
        <v>12</v>
      </c>
      <c r="R1109" s="3">
        <v>0</v>
      </c>
      <c r="S1109" s="4">
        <f>IF(LANÇAMENTO[[#This Row],[DATA PEDIDO]]="","",LANÇAMENTO[[#This Row],[DATA PEDIDO]]+LANÇAMENTO[[#This Row],[PRAZO]])</f>
        <v>45916</v>
      </c>
      <c r="T1109" s="8" t="str">
        <f>IF(LANÇAMENTO[[#This Row],[OBRA COM MATERIAL]]="OK","ENTREGUE",IF(LANÇAMENTO[[#This Row],[PRAZO]]="","",LANÇAMENTO[[#This Row],[PREVISÃO ENTREGA OBRA]]-$E$1))</f>
        <v>ENTREGUE</v>
      </c>
      <c r="U1109" s="3" t="s">
        <v>129</v>
      </c>
      <c r="V1109" s="3"/>
    </row>
    <row r="1110" spans="1:22" x14ac:dyDescent="0.25">
      <c r="A1110" s="4">
        <v>45916</v>
      </c>
      <c r="B1110" s="2" t="s">
        <v>1946</v>
      </c>
      <c r="C1110" s="123" t="s">
        <v>1234</v>
      </c>
      <c r="D1110" s="2" t="s">
        <v>104</v>
      </c>
      <c r="E1110" s="2" t="s">
        <v>1944</v>
      </c>
      <c r="F1110" s="3">
        <v>4</v>
      </c>
      <c r="G1110" s="3" t="s">
        <v>65</v>
      </c>
      <c r="H1110" s="5" t="s">
        <v>3128</v>
      </c>
      <c r="I1110" s="136" t="s">
        <v>419</v>
      </c>
      <c r="J1110" s="2" t="s">
        <v>1944</v>
      </c>
      <c r="K1110" s="6">
        <v>16</v>
      </c>
      <c r="L1110" s="6">
        <f>LANÇAMENTO[[#This Row],[VALOR UNITARIO]]*LANÇAMENTO[[#This Row],[QTDADE]]</f>
        <v>64</v>
      </c>
      <c r="M1110" s="4">
        <v>45916</v>
      </c>
      <c r="N1110" s="33" t="str">
        <f>TEXT(LANÇAMENTO[[#This Row],[DATA PEDIDO]],"MMM")&amp;"-"&amp;TEXT(M1110,"AAAA")</f>
        <v>set-2025</v>
      </c>
      <c r="O1110" s="5" t="s">
        <v>1715</v>
      </c>
      <c r="P1110" s="5" t="s">
        <v>30</v>
      </c>
      <c r="Q1110" s="3" t="s">
        <v>12</v>
      </c>
      <c r="R1110" s="3">
        <v>0</v>
      </c>
      <c r="S1110" s="4">
        <f>IF(LANÇAMENTO[[#This Row],[DATA PEDIDO]]="","",LANÇAMENTO[[#This Row],[DATA PEDIDO]]+LANÇAMENTO[[#This Row],[PRAZO]])</f>
        <v>45916</v>
      </c>
      <c r="T1110" s="8" t="str">
        <f>IF(LANÇAMENTO[[#This Row],[OBRA COM MATERIAL]]="OK","ENTREGUE",IF(LANÇAMENTO[[#This Row],[PRAZO]]="","",LANÇAMENTO[[#This Row],[PREVISÃO ENTREGA OBRA]]-$E$1))</f>
        <v>ENTREGUE</v>
      </c>
      <c r="U1110" s="3" t="s">
        <v>129</v>
      </c>
      <c r="V1110" s="3"/>
    </row>
    <row r="1111" spans="1:22" x14ac:dyDescent="0.25">
      <c r="A1111" s="4">
        <v>45916</v>
      </c>
      <c r="B1111" s="2" t="s">
        <v>1772</v>
      </c>
      <c r="C1111" s="123" t="s">
        <v>1234</v>
      </c>
      <c r="D1111" s="2" t="s">
        <v>27</v>
      </c>
      <c r="E1111" s="2" t="s">
        <v>3129</v>
      </c>
      <c r="F1111" s="3">
        <v>1</v>
      </c>
      <c r="G1111" s="3" t="s">
        <v>65</v>
      </c>
      <c r="H1111" s="5" t="s">
        <v>3130</v>
      </c>
      <c r="I1111" s="136" t="s">
        <v>1922</v>
      </c>
      <c r="J1111" s="2" t="s">
        <v>3129</v>
      </c>
      <c r="K1111" s="6">
        <v>300</v>
      </c>
      <c r="L1111" s="6">
        <f>LANÇAMENTO[[#This Row],[VALOR UNITARIO]]*LANÇAMENTO[[#This Row],[QTDADE]]</f>
        <v>300</v>
      </c>
      <c r="M1111" s="4">
        <v>45916</v>
      </c>
      <c r="N1111" s="33" t="str">
        <f>TEXT(LANÇAMENTO[[#This Row],[DATA PEDIDO]],"MMM")&amp;"-"&amp;TEXT(M1111,"AAAA")</f>
        <v>set-2025</v>
      </c>
      <c r="O1111" s="5" t="s">
        <v>1692</v>
      </c>
      <c r="P1111" s="5" t="s">
        <v>192</v>
      </c>
      <c r="Q1111" s="3" t="s">
        <v>12</v>
      </c>
      <c r="R1111" s="3">
        <v>0</v>
      </c>
      <c r="S1111" s="4">
        <f>IF(LANÇAMENTO[[#This Row],[DATA PEDIDO]]="","",LANÇAMENTO[[#This Row],[DATA PEDIDO]]+LANÇAMENTO[[#This Row],[PRAZO]])</f>
        <v>45916</v>
      </c>
      <c r="T1111" s="8" t="str">
        <f>IF(LANÇAMENTO[[#This Row],[OBRA COM MATERIAL]]="OK","ENTREGUE",IF(LANÇAMENTO[[#This Row],[PRAZO]]="","",LANÇAMENTO[[#This Row],[PREVISÃO ENTREGA OBRA]]-$E$1))</f>
        <v>ENTREGUE</v>
      </c>
      <c r="U1111" s="3" t="s">
        <v>129</v>
      </c>
      <c r="V1111" s="3"/>
    </row>
    <row r="1112" spans="1:22" x14ac:dyDescent="0.25">
      <c r="A1112" s="4">
        <v>45916</v>
      </c>
      <c r="B1112" s="2" t="s">
        <v>1946</v>
      </c>
      <c r="C1112" s="123" t="s">
        <v>1234</v>
      </c>
      <c r="D1112" s="2" t="s">
        <v>104</v>
      </c>
      <c r="E1112" s="2" t="s">
        <v>3131</v>
      </c>
      <c r="F1112" s="3">
        <v>2</v>
      </c>
      <c r="G1112" s="3" t="s">
        <v>65</v>
      </c>
      <c r="H1112" s="5" t="s">
        <v>3132</v>
      </c>
      <c r="I1112" s="136" t="s">
        <v>2649</v>
      </c>
      <c r="J1112" s="2" t="s">
        <v>3131</v>
      </c>
      <c r="K1112" s="6">
        <v>1750</v>
      </c>
      <c r="L1112" s="6">
        <f>LANÇAMENTO[[#This Row],[VALOR UNITARIO]]*LANÇAMENTO[[#This Row],[QTDADE]]</f>
        <v>3500</v>
      </c>
      <c r="M1112" s="4">
        <v>45916</v>
      </c>
      <c r="N1112" s="33" t="str">
        <f>TEXT(LANÇAMENTO[[#This Row],[DATA PEDIDO]],"MMM")&amp;"-"&amp;TEXT(M1112,"AAAA")</f>
        <v>set-2025</v>
      </c>
      <c r="O1112" s="5" t="s">
        <v>1818</v>
      </c>
      <c r="P1112" s="5" t="s">
        <v>215</v>
      </c>
      <c r="Q1112" s="3" t="s">
        <v>12</v>
      </c>
      <c r="R1112" s="3">
        <v>15</v>
      </c>
      <c r="S1112" s="4">
        <f>IF(LANÇAMENTO[[#This Row],[DATA PEDIDO]]="","",LANÇAMENTO[[#This Row],[DATA PEDIDO]]+LANÇAMENTO[[#This Row],[PRAZO]])</f>
        <v>45931</v>
      </c>
      <c r="T1112" s="8" t="str">
        <f>IF(LANÇAMENTO[[#This Row],[OBRA COM MATERIAL]]="OK","ENTREGUE",IF(LANÇAMENTO[[#This Row],[PRAZO]]="","",LANÇAMENTO[[#This Row],[PREVISÃO ENTREGA OBRA]]-$E$1))</f>
        <v>ENTREGUE</v>
      </c>
      <c r="U1112" s="3" t="s">
        <v>129</v>
      </c>
      <c r="V1112" s="3"/>
    </row>
    <row r="1113" spans="1:22" x14ac:dyDescent="0.25">
      <c r="A1113" s="4">
        <v>45916</v>
      </c>
      <c r="B1113" s="2" t="s">
        <v>1874</v>
      </c>
      <c r="C1113" s="123" t="s">
        <v>1234</v>
      </c>
      <c r="D1113" s="2" t="s">
        <v>104</v>
      </c>
      <c r="E1113" s="2" t="s">
        <v>2447</v>
      </c>
      <c r="F1113" s="3">
        <v>1</v>
      </c>
      <c r="G1113" s="3" t="s">
        <v>72</v>
      </c>
      <c r="H1113" s="5" t="s">
        <v>3134</v>
      </c>
      <c r="I1113" s="136" t="s">
        <v>1433</v>
      </c>
      <c r="J1113" s="2" t="s">
        <v>2447</v>
      </c>
      <c r="K1113" s="6">
        <v>220</v>
      </c>
      <c r="L1113" s="6">
        <f>LANÇAMENTO[[#This Row],[VALOR UNITARIO]]*LANÇAMENTO[[#This Row],[QTDADE]]</f>
        <v>220</v>
      </c>
      <c r="M1113" s="4">
        <v>45916</v>
      </c>
      <c r="N1113" s="33" t="str">
        <f>TEXT(LANÇAMENTO[[#This Row],[DATA PEDIDO]],"MMM")&amp;"-"&amp;TEXT(M1113,"AAAA")</f>
        <v>set-2025</v>
      </c>
      <c r="O1113" s="5" t="s">
        <v>1692</v>
      </c>
      <c r="P1113" s="5" t="s">
        <v>192</v>
      </c>
      <c r="Q1113" s="3" t="s">
        <v>12</v>
      </c>
      <c r="R1113" s="3">
        <v>7</v>
      </c>
      <c r="S1113" s="4">
        <f>IF(LANÇAMENTO[[#This Row],[DATA PEDIDO]]="","",LANÇAMENTO[[#This Row],[DATA PEDIDO]]+LANÇAMENTO[[#This Row],[PRAZO]])</f>
        <v>45923</v>
      </c>
      <c r="T1113" s="8" t="str">
        <f>IF(LANÇAMENTO[[#This Row],[OBRA COM MATERIAL]]="OK","ENTREGUE",IF(LANÇAMENTO[[#This Row],[PRAZO]]="","",LANÇAMENTO[[#This Row],[PREVISÃO ENTREGA OBRA]]-$E$1))</f>
        <v>ENTREGUE</v>
      </c>
      <c r="U1113" s="3" t="s">
        <v>129</v>
      </c>
      <c r="V1113" s="3"/>
    </row>
    <row r="1114" spans="1:22" x14ac:dyDescent="0.25">
      <c r="A1114" s="4">
        <v>45916</v>
      </c>
      <c r="B1114" s="2" t="s">
        <v>1874</v>
      </c>
      <c r="C1114" s="123" t="s">
        <v>1234</v>
      </c>
      <c r="D1114" s="2" t="s">
        <v>104</v>
      </c>
      <c r="E1114" s="2" t="s">
        <v>3133</v>
      </c>
      <c r="F1114" s="3">
        <v>90</v>
      </c>
      <c r="G1114" s="3" t="s">
        <v>65</v>
      </c>
      <c r="H1114" s="5" t="s">
        <v>3134</v>
      </c>
      <c r="I1114" s="136" t="s">
        <v>1433</v>
      </c>
      <c r="J1114" s="2" t="s">
        <v>3133</v>
      </c>
      <c r="K1114" s="6">
        <v>4</v>
      </c>
      <c r="L1114" s="6">
        <f>LANÇAMENTO[[#This Row],[VALOR UNITARIO]]*LANÇAMENTO[[#This Row],[QTDADE]]</f>
        <v>360</v>
      </c>
      <c r="M1114" s="4">
        <v>45916</v>
      </c>
      <c r="N1114" s="33" t="str">
        <f>TEXT(LANÇAMENTO[[#This Row],[DATA PEDIDO]],"MMM")&amp;"-"&amp;TEXT(M1114,"AAAA")</f>
        <v>set-2025</v>
      </c>
      <c r="O1114" s="5" t="s">
        <v>1692</v>
      </c>
      <c r="P1114" s="5" t="s">
        <v>192</v>
      </c>
      <c r="Q1114" s="3" t="s">
        <v>12</v>
      </c>
      <c r="R1114" s="3">
        <v>7</v>
      </c>
      <c r="S1114" s="4">
        <f>IF(LANÇAMENTO[[#This Row],[DATA PEDIDO]]="","",LANÇAMENTO[[#This Row],[DATA PEDIDO]]+LANÇAMENTO[[#This Row],[PRAZO]])</f>
        <v>45923</v>
      </c>
      <c r="T1114" s="8" t="str">
        <f>IF(LANÇAMENTO[[#This Row],[OBRA COM MATERIAL]]="OK","ENTREGUE",IF(LANÇAMENTO[[#This Row],[PRAZO]]="","",LANÇAMENTO[[#This Row],[PREVISÃO ENTREGA OBRA]]-$E$1))</f>
        <v>ENTREGUE</v>
      </c>
      <c r="U1114" s="3" t="s">
        <v>129</v>
      </c>
      <c r="V1114" s="3"/>
    </row>
    <row r="1115" spans="1:22" x14ac:dyDescent="0.25">
      <c r="A1115" s="4">
        <v>45916</v>
      </c>
      <c r="B1115" s="2" t="s">
        <v>1780</v>
      </c>
      <c r="C1115" s="123" t="s">
        <v>1234</v>
      </c>
      <c r="D1115" s="2" t="s">
        <v>104</v>
      </c>
      <c r="E1115" s="2" t="s">
        <v>3136</v>
      </c>
      <c r="F1115" s="3">
        <v>3</v>
      </c>
      <c r="G1115" s="3" t="s">
        <v>65</v>
      </c>
      <c r="H1115" s="5" t="s">
        <v>3139</v>
      </c>
      <c r="I1115" s="136" t="s">
        <v>230</v>
      </c>
      <c r="J1115" s="2" t="s">
        <v>3136</v>
      </c>
      <c r="K1115" s="6">
        <v>10.38</v>
      </c>
      <c r="L1115" s="6">
        <f>LANÇAMENTO[[#This Row],[VALOR UNITARIO]]*LANÇAMENTO[[#This Row],[QTDADE]]</f>
        <v>31.14</v>
      </c>
      <c r="M1115" s="4">
        <v>45916</v>
      </c>
      <c r="N1115" s="33" t="str">
        <f>TEXT(LANÇAMENTO[[#This Row],[DATA PEDIDO]],"MMM")&amp;"-"&amp;TEXT(M1115,"AAAA")</f>
        <v>set-2025</v>
      </c>
      <c r="O1115" s="5" t="s">
        <v>1818</v>
      </c>
      <c r="P1115" s="5" t="s">
        <v>30</v>
      </c>
      <c r="Q1115" s="3" t="s">
        <v>12</v>
      </c>
      <c r="R1115" s="3">
        <v>7</v>
      </c>
      <c r="S1115" s="4">
        <f>IF(LANÇAMENTO[[#This Row],[DATA PEDIDO]]="","",LANÇAMENTO[[#This Row],[DATA PEDIDO]]+LANÇAMENTO[[#This Row],[PRAZO]])</f>
        <v>45923</v>
      </c>
      <c r="T1115" s="8" t="str">
        <f>IF(LANÇAMENTO[[#This Row],[OBRA COM MATERIAL]]="OK","ENTREGUE",IF(LANÇAMENTO[[#This Row],[PRAZO]]="","",LANÇAMENTO[[#This Row],[PREVISÃO ENTREGA OBRA]]-$E$1))</f>
        <v>ENTREGUE</v>
      </c>
      <c r="U1115" s="3" t="s">
        <v>129</v>
      </c>
      <c r="V1115" s="3"/>
    </row>
    <row r="1116" spans="1:22" x14ac:dyDescent="0.25">
      <c r="A1116" s="4">
        <v>45916</v>
      </c>
      <c r="B1116" s="2" t="s">
        <v>1780</v>
      </c>
      <c r="C1116" s="123" t="s">
        <v>1234</v>
      </c>
      <c r="D1116" s="2" t="s">
        <v>104</v>
      </c>
      <c r="E1116" s="2" t="s">
        <v>3137</v>
      </c>
      <c r="F1116" s="3">
        <v>2</v>
      </c>
      <c r="G1116" s="3" t="s">
        <v>65</v>
      </c>
      <c r="H1116" s="5" t="s">
        <v>3139</v>
      </c>
      <c r="I1116" s="136" t="s">
        <v>230</v>
      </c>
      <c r="J1116" s="2" t="s">
        <v>3137</v>
      </c>
      <c r="K1116" s="6">
        <v>15.9</v>
      </c>
      <c r="L1116" s="6">
        <f>LANÇAMENTO[[#This Row],[VALOR UNITARIO]]*LANÇAMENTO[[#This Row],[QTDADE]]</f>
        <v>31.8</v>
      </c>
      <c r="M1116" s="4">
        <v>45916</v>
      </c>
      <c r="N1116" s="33" t="str">
        <f>TEXT(LANÇAMENTO[[#This Row],[DATA PEDIDO]],"MMM")&amp;"-"&amp;TEXT(M1116,"AAAA")</f>
        <v>set-2025</v>
      </c>
      <c r="O1116" s="5" t="s">
        <v>1818</v>
      </c>
      <c r="P1116" s="5" t="s">
        <v>30</v>
      </c>
      <c r="Q1116" s="3" t="s">
        <v>12</v>
      </c>
      <c r="R1116" s="3">
        <v>7</v>
      </c>
      <c r="S1116" s="4">
        <f>IF(LANÇAMENTO[[#This Row],[DATA PEDIDO]]="","",LANÇAMENTO[[#This Row],[DATA PEDIDO]]+LANÇAMENTO[[#This Row],[PRAZO]])</f>
        <v>45923</v>
      </c>
      <c r="T1116" s="8" t="str">
        <f>IF(LANÇAMENTO[[#This Row],[OBRA COM MATERIAL]]="OK","ENTREGUE",IF(LANÇAMENTO[[#This Row],[PRAZO]]="","",LANÇAMENTO[[#This Row],[PREVISÃO ENTREGA OBRA]]-$E$1))</f>
        <v>ENTREGUE</v>
      </c>
      <c r="U1116" s="3" t="s">
        <v>129</v>
      </c>
      <c r="V1116" s="3"/>
    </row>
    <row r="1117" spans="1:22" x14ac:dyDescent="0.25">
      <c r="A1117" s="4">
        <v>45916</v>
      </c>
      <c r="B1117" s="2" t="s">
        <v>1780</v>
      </c>
      <c r="C1117" s="123" t="s">
        <v>1234</v>
      </c>
      <c r="D1117" s="2" t="s">
        <v>104</v>
      </c>
      <c r="E1117" s="2" t="s">
        <v>3138</v>
      </c>
      <c r="F1117" s="3">
        <v>25</v>
      </c>
      <c r="G1117" s="3" t="s">
        <v>65</v>
      </c>
      <c r="H1117" s="5" t="s">
        <v>3139</v>
      </c>
      <c r="I1117" s="136" t="s">
        <v>230</v>
      </c>
      <c r="J1117" s="2" t="s">
        <v>3138</v>
      </c>
      <c r="K1117" s="6">
        <v>4.1500000000000004</v>
      </c>
      <c r="L1117" s="6">
        <f>LANÇAMENTO[[#This Row],[VALOR UNITARIO]]*LANÇAMENTO[[#This Row],[QTDADE]]</f>
        <v>103.75000000000001</v>
      </c>
      <c r="M1117" s="4">
        <v>45916</v>
      </c>
      <c r="N1117" s="33" t="str">
        <f>TEXT(LANÇAMENTO[[#This Row],[DATA PEDIDO]],"MMM")&amp;"-"&amp;TEXT(M1117,"AAAA")</f>
        <v>set-2025</v>
      </c>
      <c r="O1117" s="5" t="s">
        <v>1818</v>
      </c>
      <c r="P1117" s="5" t="s">
        <v>30</v>
      </c>
      <c r="Q1117" s="3" t="s">
        <v>12</v>
      </c>
      <c r="R1117" s="3">
        <v>7</v>
      </c>
      <c r="S1117" s="4">
        <f>IF(LANÇAMENTO[[#This Row],[DATA PEDIDO]]="","",LANÇAMENTO[[#This Row],[DATA PEDIDO]]+LANÇAMENTO[[#This Row],[PRAZO]])</f>
        <v>45923</v>
      </c>
      <c r="T1117" s="8" t="str">
        <f>IF(LANÇAMENTO[[#This Row],[OBRA COM MATERIAL]]="OK","ENTREGUE",IF(LANÇAMENTO[[#This Row],[PRAZO]]="","",LANÇAMENTO[[#This Row],[PREVISÃO ENTREGA OBRA]]-$E$1))</f>
        <v>ENTREGUE</v>
      </c>
      <c r="U1117" s="3" t="s">
        <v>129</v>
      </c>
      <c r="V1117" s="3"/>
    </row>
    <row r="1118" spans="1:22" x14ac:dyDescent="0.25">
      <c r="A1118" s="4">
        <v>45916</v>
      </c>
      <c r="B1118" s="2" t="s">
        <v>1235</v>
      </c>
      <c r="C1118" s="123" t="s">
        <v>1234</v>
      </c>
      <c r="D1118" s="2" t="s">
        <v>104</v>
      </c>
      <c r="E1118" s="2" t="s">
        <v>3141</v>
      </c>
      <c r="F1118" s="3">
        <v>1</v>
      </c>
      <c r="G1118" s="3" t="s">
        <v>65</v>
      </c>
      <c r="H1118" s="5" t="s">
        <v>3140</v>
      </c>
      <c r="I1118" s="136" t="s">
        <v>2480</v>
      </c>
      <c r="J1118" s="2" t="s">
        <v>3141</v>
      </c>
      <c r="K1118" s="6">
        <v>250</v>
      </c>
      <c r="L1118" s="6">
        <f>LANÇAMENTO[[#This Row],[VALOR UNITARIO]]*LANÇAMENTO[[#This Row],[QTDADE]]</f>
        <v>250</v>
      </c>
      <c r="M1118" s="4">
        <v>45916</v>
      </c>
      <c r="N1118" s="33" t="str">
        <f>TEXT(LANÇAMENTO[[#This Row],[DATA PEDIDO]],"MMM")&amp;"-"&amp;TEXT(M1118,"AAAA")</f>
        <v>set-2025</v>
      </c>
      <c r="O1118" s="5" t="s">
        <v>1778</v>
      </c>
      <c r="P1118" s="5" t="s">
        <v>30</v>
      </c>
      <c r="Q1118" s="3" t="s">
        <v>1705</v>
      </c>
      <c r="R1118" s="3">
        <v>0</v>
      </c>
      <c r="S1118" s="4">
        <f>IF(LANÇAMENTO[[#This Row],[DATA PEDIDO]]="","",LANÇAMENTO[[#This Row],[DATA PEDIDO]]+LANÇAMENTO[[#This Row],[PRAZO]])</f>
        <v>45916</v>
      </c>
      <c r="T1118" s="8" t="str">
        <f>IF(LANÇAMENTO[[#This Row],[OBRA COM MATERIAL]]="OK","ENTREGUE",IF(LANÇAMENTO[[#This Row],[PRAZO]]="","",LANÇAMENTO[[#This Row],[PREVISÃO ENTREGA OBRA]]-$E$1))</f>
        <v>ENTREGUE</v>
      </c>
      <c r="U1118" s="3" t="s">
        <v>129</v>
      </c>
      <c r="V1118" s="3"/>
    </row>
    <row r="1119" spans="1:22" x14ac:dyDescent="0.25">
      <c r="A1119" s="4">
        <v>45916</v>
      </c>
      <c r="B1119" s="2" t="s">
        <v>1235</v>
      </c>
      <c r="C1119" s="123" t="s">
        <v>1234</v>
      </c>
      <c r="D1119" s="2" t="s">
        <v>104</v>
      </c>
      <c r="E1119" s="2" t="s">
        <v>3143</v>
      </c>
      <c r="F1119" s="3">
        <v>1</v>
      </c>
      <c r="G1119" s="3" t="s">
        <v>65</v>
      </c>
      <c r="H1119" s="5" t="s">
        <v>3142</v>
      </c>
      <c r="I1119" s="136" t="s">
        <v>3145</v>
      </c>
      <c r="J1119" s="2" t="s">
        <v>3143</v>
      </c>
      <c r="K1119" s="6">
        <v>3250</v>
      </c>
      <c r="L1119" s="6">
        <f>LANÇAMENTO[[#This Row],[VALOR UNITARIO]]*LANÇAMENTO[[#This Row],[QTDADE]]</f>
        <v>3250</v>
      </c>
      <c r="M1119" s="4">
        <v>45916</v>
      </c>
      <c r="N1119" s="33" t="str">
        <f>TEXT(LANÇAMENTO[[#This Row],[DATA PEDIDO]],"MMM")&amp;"-"&amp;TEXT(M1119,"AAAA")</f>
        <v>set-2025</v>
      </c>
      <c r="O1119" s="5" t="s">
        <v>3149</v>
      </c>
      <c r="P1119" s="5" t="s">
        <v>192</v>
      </c>
      <c r="Q1119" s="3" t="s">
        <v>12</v>
      </c>
      <c r="R1119" s="3">
        <v>20</v>
      </c>
      <c r="S1119" s="4">
        <f>IF(LANÇAMENTO[[#This Row],[DATA PEDIDO]]="","",LANÇAMENTO[[#This Row],[DATA PEDIDO]]+LANÇAMENTO[[#This Row],[PRAZO]])</f>
        <v>45936</v>
      </c>
      <c r="T1119" s="8" t="str">
        <f>IF(LANÇAMENTO[[#This Row],[OBRA COM MATERIAL]]="OK","ENTREGUE",IF(LANÇAMENTO[[#This Row],[PRAZO]]="","",LANÇAMENTO[[#This Row],[PREVISÃO ENTREGA OBRA]]-$E$1))</f>
        <v>ENTREGUE</v>
      </c>
      <c r="U1119" s="3" t="s">
        <v>129</v>
      </c>
      <c r="V1119" s="3"/>
    </row>
    <row r="1120" spans="1:22" x14ac:dyDescent="0.25">
      <c r="A1120" s="4">
        <v>45917</v>
      </c>
      <c r="B1120" s="2" t="s">
        <v>1780</v>
      </c>
      <c r="C1120" s="123" t="s">
        <v>1234</v>
      </c>
      <c r="D1120" s="2" t="s">
        <v>11</v>
      </c>
      <c r="E1120" s="2" t="s">
        <v>3150</v>
      </c>
      <c r="F1120" s="3">
        <v>1</v>
      </c>
      <c r="G1120" s="3" t="s">
        <v>110</v>
      </c>
      <c r="H1120" s="5" t="s">
        <v>3157</v>
      </c>
      <c r="I1120" s="136" t="s">
        <v>147</v>
      </c>
      <c r="J1120" s="2" t="s">
        <v>3150</v>
      </c>
      <c r="K1120" s="6">
        <v>89.9</v>
      </c>
      <c r="L1120" s="6">
        <f>LANÇAMENTO[[#This Row],[VALOR UNITARIO]]*LANÇAMENTO[[#This Row],[QTDADE]]</f>
        <v>89.9</v>
      </c>
      <c r="M1120" s="4">
        <v>45917</v>
      </c>
      <c r="N1120" s="33" t="str">
        <f>TEXT(LANÇAMENTO[[#This Row],[DATA PEDIDO]],"MMM")&amp;"-"&amp;TEXT(M1120,"AAAA")</f>
        <v>set-2025</v>
      </c>
      <c r="O1120" s="5" t="s">
        <v>2068</v>
      </c>
      <c r="P1120" s="5" t="s">
        <v>30</v>
      </c>
      <c r="Q1120" s="3" t="s">
        <v>1705</v>
      </c>
      <c r="R1120" s="3">
        <v>0</v>
      </c>
      <c r="S1120" s="4">
        <f>IF(LANÇAMENTO[[#This Row],[DATA PEDIDO]]="","",LANÇAMENTO[[#This Row],[DATA PEDIDO]]+LANÇAMENTO[[#This Row],[PRAZO]])</f>
        <v>45917</v>
      </c>
      <c r="T1120" s="8" t="str">
        <f>IF(LANÇAMENTO[[#This Row],[OBRA COM MATERIAL]]="OK","ENTREGUE",IF(LANÇAMENTO[[#This Row],[PRAZO]]="","",LANÇAMENTO[[#This Row],[PREVISÃO ENTREGA OBRA]]-$E$1))</f>
        <v>ENTREGUE</v>
      </c>
      <c r="U1120" s="3" t="s">
        <v>129</v>
      </c>
      <c r="V1120" s="3"/>
    </row>
    <row r="1121" spans="1:22" x14ac:dyDescent="0.25">
      <c r="A1121" s="4">
        <v>45917</v>
      </c>
      <c r="B1121" s="2" t="s">
        <v>1780</v>
      </c>
      <c r="C1121" s="123" t="s">
        <v>1234</v>
      </c>
      <c r="D1121" s="2" t="s">
        <v>11</v>
      </c>
      <c r="E1121" s="2" t="s">
        <v>3151</v>
      </c>
      <c r="F1121" s="3">
        <v>2</v>
      </c>
      <c r="G1121" s="3" t="s">
        <v>65</v>
      </c>
      <c r="H1121" s="5" t="s">
        <v>3157</v>
      </c>
      <c r="I1121" s="136" t="s">
        <v>147</v>
      </c>
      <c r="J1121" s="2" t="s">
        <v>3151</v>
      </c>
      <c r="K1121" s="6">
        <v>25.9</v>
      </c>
      <c r="L1121" s="6">
        <f>LANÇAMENTO[[#This Row],[VALOR UNITARIO]]*LANÇAMENTO[[#This Row],[QTDADE]]</f>
        <v>51.8</v>
      </c>
      <c r="M1121" s="4">
        <v>45917</v>
      </c>
      <c r="N1121" s="33" t="str">
        <f>TEXT(LANÇAMENTO[[#This Row],[DATA PEDIDO]],"MMM")&amp;"-"&amp;TEXT(M1121,"AAAA")</f>
        <v>set-2025</v>
      </c>
      <c r="O1121" s="5" t="s">
        <v>2068</v>
      </c>
      <c r="P1121" s="5" t="s">
        <v>30</v>
      </c>
      <c r="Q1121" s="3" t="s">
        <v>1705</v>
      </c>
      <c r="R1121" s="3">
        <v>0</v>
      </c>
      <c r="S1121" s="4">
        <f>IF(LANÇAMENTO[[#This Row],[DATA PEDIDO]]="","",LANÇAMENTO[[#This Row],[DATA PEDIDO]]+LANÇAMENTO[[#This Row],[PRAZO]])</f>
        <v>45917</v>
      </c>
      <c r="T1121" s="8" t="str">
        <f>IF(LANÇAMENTO[[#This Row],[OBRA COM MATERIAL]]="OK","ENTREGUE",IF(LANÇAMENTO[[#This Row],[PRAZO]]="","",LANÇAMENTO[[#This Row],[PREVISÃO ENTREGA OBRA]]-$E$1))</f>
        <v>ENTREGUE</v>
      </c>
      <c r="U1121" s="3" t="s">
        <v>129</v>
      </c>
      <c r="V1121" s="3"/>
    </row>
    <row r="1122" spans="1:22" x14ac:dyDescent="0.25">
      <c r="A1122" s="4">
        <v>45917</v>
      </c>
      <c r="B1122" s="2" t="s">
        <v>1780</v>
      </c>
      <c r="C1122" s="123" t="s">
        <v>1234</v>
      </c>
      <c r="D1122" s="2" t="s">
        <v>11</v>
      </c>
      <c r="E1122" s="2" t="s">
        <v>3156</v>
      </c>
      <c r="F1122" s="3">
        <v>2</v>
      </c>
      <c r="G1122" s="3" t="s">
        <v>65</v>
      </c>
      <c r="H1122" s="5" t="s">
        <v>3157</v>
      </c>
      <c r="I1122" s="136" t="s">
        <v>147</v>
      </c>
      <c r="J1122" s="2" t="s">
        <v>3156</v>
      </c>
      <c r="K1122" s="6">
        <v>13.9</v>
      </c>
      <c r="L1122" s="6">
        <f>LANÇAMENTO[[#This Row],[VALOR UNITARIO]]*LANÇAMENTO[[#This Row],[QTDADE]]</f>
        <v>27.8</v>
      </c>
      <c r="M1122" s="4">
        <v>45917</v>
      </c>
      <c r="N1122" s="33" t="str">
        <f>TEXT(LANÇAMENTO[[#This Row],[DATA PEDIDO]],"MMM")&amp;"-"&amp;TEXT(M1122,"AAAA")</f>
        <v>set-2025</v>
      </c>
      <c r="O1122" s="5" t="s">
        <v>2068</v>
      </c>
      <c r="P1122" s="5" t="s">
        <v>30</v>
      </c>
      <c r="Q1122" s="3" t="s">
        <v>1705</v>
      </c>
      <c r="R1122" s="3">
        <v>0</v>
      </c>
      <c r="S1122" s="4">
        <f>IF(LANÇAMENTO[[#This Row],[DATA PEDIDO]]="","",LANÇAMENTO[[#This Row],[DATA PEDIDO]]+LANÇAMENTO[[#This Row],[PRAZO]])</f>
        <v>45917</v>
      </c>
      <c r="T1122" s="8" t="str">
        <f>IF(LANÇAMENTO[[#This Row],[OBRA COM MATERIAL]]="OK","ENTREGUE",IF(LANÇAMENTO[[#This Row],[PRAZO]]="","",LANÇAMENTO[[#This Row],[PREVISÃO ENTREGA OBRA]]-$E$1))</f>
        <v>ENTREGUE</v>
      </c>
      <c r="U1122" s="3" t="s">
        <v>129</v>
      </c>
      <c r="V1122" s="3"/>
    </row>
    <row r="1123" spans="1:22" x14ac:dyDescent="0.25">
      <c r="A1123" s="4">
        <v>45917</v>
      </c>
      <c r="B1123" s="2" t="s">
        <v>1780</v>
      </c>
      <c r="C1123" s="123" t="s">
        <v>1234</v>
      </c>
      <c r="D1123" s="2" t="s">
        <v>11</v>
      </c>
      <c r="E1123" s="2" t="s">
        <v>2331</v>
      </c>
      <c r="F1123" s="3">
        <v>4</v>
      </c>
      <c r="G1123" s="3" t="s">
        <v>65</v>
      </c>
      <c r="H1123" s="5" t="s">
        <v>3157</v>
      </c>
      <c r="I1123" s="136" t="s">
        <v>147</v>
      </c>
      <c r="J1123" s="2" t="s">
        <v>2331</v>
      </c>
      <c r="K1123" s="6">
        <v>4.99</v>
      </c>
      <c r="L1123" s="6">
        <f>LANÇAMENTO[[#This Row],[VALOR UNITARIO]]*LANÇAMENTO[[#This Row],[QTDADE]]</f>
        <v>19.96</v>
      </c>
      <c r="M1123" s="4">
        <v>45917</v>
      </c>
      <c r="N1123" s="33" t="str">
        <f>TEXT(LANÇAMENTO[[#This Row],[DATA PEDIDO]],"MMM")&amp;"-"&amp;TEXT(M1123,"AAAA")</f>
        <v>set-2025</v>
      </c>
      <c r="O1123" s="5" t="s">
        <v>2068</v>
      </c>
      <c r="P1123" s="5" t="s">
        <v>30</v>
      </c>
      <c r="Q1123" s="3" t="s">
        <v>1705</v>
      </c>
      <c r="R1123" s="3">
        <v>0</v>
      </c>
      <c r="S1123" s="4">
        <f>IF(LANÇAMENTO[[#This Row],[DATA PEDIDO]]="","",LANÇAMENTO[[#This Row],[DATA PEDIDO]]+LANÇAMENTO[[#This Row],[PRAZO]])</f>
        <v>45917</v>
      </c>
      <c r="T1123" s="8" t="str">
        <f>IF(LANÇAMENTO[[#This Row],[OBRA COM MATERIAL]]="OK","ENTREGUE",IF(LANÇAMENTO[[#This Row],[PRAZO]]="","",LANÇAMENTO[[#This Row],[PREVISÃO ENTREGA OBRA]]-$E$1))</f>
        <v>ENTREGUE</v>
      </c>
      <c r="U1123" s="3" t="s">
        <v>129</v>
      </c>
      <c r="V1123" s="3"/>
    </row>
    <row r="1124" spans="1:22" x14ac:dyDescent="0.25">
      <c r="A1124" s="4">
        <v>45917</v>
      </c>
      <c r="B1124" s="2" t="s">
        <v>1780</v>
      </c>
      <c r="C1124" s="123" t="s">
        <v>1234</v>
      </c>
      <c r="D1124" s="2" t="s">
        <v>11</v>
      </c>
      <c r="E1124" s="2" t="s">
        <v>3152</v>
      </c>
      <c r="F1124" s="3">
        <v>4</v>
      </c>
      <c r="G1124" s="3" t="s">
        <v>24</v>
      </c>
      <c r="H1124" s="5" t="s">
        <v>3157</v>
      </c>
      <c r="I1124" s="136" t="s">
        <v>147</v>
      </c>
      <c r="J1124" s="2" t="s">
        <v>3152</v>
      </c>
      <c r="K1124" s="6">
        <v>249.9</v>
      </c>
      <c r="L1124" s="6">
        <f>LANÇAMENTO[[#This Row],[VALOR UNITARIO]]*LANÇAMENTO[[#This Row],[QTDADE]]</f>
        <v>999.6</v>
      </c>
      <c r="M1124" s="4">
        <v>45917</v>
      </c>
      <c r="N1124" s="33" t="str">
        <f>TEXT(LANÇAMENTO[[#This Row],[DATA PEDIDO]],"MMM")&amp;"-"&amp;TEXT(M1124,"AAAA")</f>
        <v>set-2025</v>
      </c>
      <c r="O1124" s="5" t="s">
        <v>2068</v>
      </c>
      <c r="P1124" s="5" t="s">
        <v>30</v>
      </c>
      <c r="Q1124" s="3" t="s">
        <v>1705</v>
      </c>
      <c r="R1124" s="3">
        <v>0</v>
      </c>
      <c r="S1124" s="4">
        <f>IF(LANÇAMENTO[[#This Row],[DATA PEDIDO]]="","",LANÇAMENTO[[#This Row],[DATA PEDIDO]]+LANÇAMENTO[[#This Row],[PRAZO]])</f>
        <v>45917</v>
      </c>
      <c r="T1124" s="8" t="str">
        <f>IF(LANÇAMENTO[[#This Row],[OBRA COM MATERIAL]]="OK","ENTREGUE",IF(LANÇAMENTO[[#This Row],[PRAZO]]="","",LANÇAMENTO[[#This Row],[PREVISÃO ENTREGA OBRA]]-$E$1))</f>
        <v>ENTREGUE</v>
      </c>
      <c r="U1124" s="3" t="s">
        <v>129</v>
      </c>
      <c r="V1124" s="3"/>
    </row>
    <row r="1125" spans="1:22" x14ac:dyDescent="0.25">
      <c r="A1125" s="4">
        <v>45917</v>
      </c>
      <c r="B1125" s="2" t="s">
        <v>1780</v>
      </c>
      <c r="C1125" s="123" t="s">
        <v>1234</v>
      </c>
      <c r="D1125" s="2" t="s">
        <v>11</v>
      </c>
      <c r="E1125" s="2" t="s">
        <v>3153</v>
      </c>
      <c r="F1125" s="3">
        <v>1</v>
      </c>
      <c r="G1125" s="3" t="s">
        <v>65</v>
      </c>
      <c r="H1125" s="5" t="s">
        <v>3157</v>
      </c>
      <c r="I1125" s="136" t="s">
        <v>147</v>
      </c>
      <c r="J1125" s="2" t="s">
        <v>3153</v>
      </c>
      <c r="K1125" s="6">
        <v>7.99</v>
      </c>
      <c r="L1125" s="6">
        <f>LANÇAMENTO[[#This Row],[VALOR UNITARIO]]*LANÇAMENTO[[#This Row],[QTDADE]]</f>
        <v>7.99</v>
      </c>
      <c r="M1125" s="4">
        <v>45917</v>
      </c>
      <c r="N1125" s="33" t="str">
        <f>TEXT(LANÇAMENTO[[#This Row],[DATA PEDIDO]],"MMM")&amp;"-"&amp;TEXT(M1125,"AAAA")</f>
        <v>set-2025</v>
      </c>
      <c r="O1125" s="5" t="s">
        <v>2068</v>
      </c>
      <c r="P1125" s="5" t="s">
        <v>30</v>
      </c>
      <c r="Q1125" s="3" t="s">
        <v>1705</v>
      </c>
      <c r="R1125" s="3">
        <v>0</v>
      </c>
      <c r="S1125" s="4">
        <f>IF(LANÇAMENTO[[#This Row],[DATA PEDIDO]]="","",LANÇAMENTO[[#This Row],[DATA PEDIDO]]+LANÇAMENTO[[#This Row],[PRAZO]])</f>
        <v>45917</v>
      </c>
      <c r="T1125" s="8" t="str">
        <f>IF(LANÇAMENTO[[#This Row],[OBRA COM MATERIAL]]="OK","ENTREGUE",IF(LANÇAMENTO[[#This Row],[PRAZO]]="","",LANÇAMENTO[[#This Row],[PREVISÃO ENTREGA OBRA]]-$E$1))</f>
        <v>ENTREGUE</v>
      </c>
      <c r="U1125" s="3" t="s">
        <v>129</v>
      </c>
      <c r="V1125" s="3"/>
    </row>
    <row r="1126" spans="1:22" x14ac:dyDescent="0.25">
      <c r="A1126" s="4" t="s">
        <v>3155</v>
      </c>
      <c r="B1126" s="2" t="s">
        <v>1780</v>
      </c>
      <c r="C1126" s="123" t="s">
        <v>1234</v>
      </c>
      <c r="D1126" s="2" t="s">
        <v>11</v>
      </c>
      <c r="E1126" s="2" t="s">
        <v>3154</v>
      </c>
      <c r="F1126" s="3">
        <v>2</v>
      </c>
      <c r="G1126" s="3" t="s">
        <v>65</v>
      </c>
      <c r="H1126" s="5" t="s">
        <v>3157</v>
      </c>
      <c r="I1126" s="136" t="s">
        <v>147</v>
      </c>
      <c r="J1126" s="2" t="s">
        <v>3154</v>
      </c>
      <c r="K1126" s="6">
        <v>2.99</v>
      </c>
      <c r="L1126" s="6">
        <f>LANÇAMENTO[[#This Row],[VALOR UNITARIO]]*LANÇAMENTO[[#This Row],[QTDADE]]</f>
        <v>5.98</v>
      </c>
      <c r="M1126" s="4">
        <v>45917</v>
      </c>
      <c r="N1126" s="33" t="str">
        <f>TEXT(LANÇAMENTO[[#This Row],[DATA PEDIDO]],"MMM")&amp;"-"&amp;TEXT(M1126,"AAAA")</f>
        <v>set-2025</v>
      </c>
      <c r="O1126" s="5" t="s">
        <v>2068</v>
      </c>
      <c r="P1126" s="5" t="s">
        <v>30</v>
      </c>
      <c r="Q1126" s="3" t="s">
        <v>1705</v>
      </c>
      <c r="R1126" s="3">
        <v>0</v>
      </c>
      <c r="S1126" s="4">
        <f>IF(LANÇAMENTO[[#This Row],[DATA PEDIDO]]="","",LANÇAMENTO[[#This Row],[DATA PEDIDO]]+LANÇAMENTO[[#This Row],[PRAZO]])</f>
        <v>45917</v>
      </c>
      <c r="T1126" s="8" t="str">
        <f>IF(LANÇAMENTO[[#This Row],[OBRA COM MATERIAL]]="OK","ENTREGUE",IF(LANÇAMENTO[[#This Row],[PRAZO]]="","",LANÇAMENTO[[#This Row],[PREVISÃO ENTREGA OBRA]]-$E$1))</f>
        <v>ENTREGUE</v>
      </c>
      <c r="U1126" s="3" t="s">
        <v>129</v>
      </c>
      <c r="V1126" s="3"/>
    </row>
    <row r="1127" spans="1:22" x14ac:dyDescent="0.25">
      <c r="A1127" s="4">
        <v>45917</v>
      </c>
      <c r="B1127" s="2" t="s">
        <v>1802</v>
      </c>
      <c r="C1127" s="123" t="s">
        <v>1234</v>
      </c>
      <c r="D1127" s="2" t="s">
        <v>27</v>
      </c>
      <c r="E1127" s="2" t="s">
        <v>1690</v>
      </c>
      <c r="F1127" s="3">
        <v>1</v>
      </c>
      <c r="G1127" s="3" t="s">
        <v>65</v>
      </c>
      <c r="H1127" s="5" t="s">
        <v>3158</v>
      </c>
      <c r="I1127" s="136" t="s">
        <v>1033</v>
      </c>
      <c r="J1127" s="2" t="s">
        <v>1690</v>
      </c>
      <c r="K1127" s="6">
        <v>440</v>
      </c>
      <c r="L1127" s="6">
        <f>LANÇAMENTO[[#This Row],[VALOR UNITARIO]]*LANÇAMENTO[[#This Row],[QTDADE]]</f>
        <v>440</v>
      </c>
      <c r="M1127" s="4">
        <v>45917</v>
      </c>
      <c r="N1127" s="33" t="str">
        <f>TEXT(LANÇAMENTO[[#This Row],[DATA PEDIDO]],"MMM")&amp;"-"&amp;TEXT(M1127,"AAAA")</f>
        <v>set-2025</v>
      </c>
      <c r="O1127" s="5" t="s">
        <v>1692</v>
      </c>
      <c r="P1127" s="5" t="s">
        <v>30</v>
      </c>
      <c r="Q1127" s="3" t="s">
        <v>12</v>
      </c>
      <c r="R1127" s="3">
        <v>0</v>
      </c>
      <c r="S1127" s="4">
        <f>IF(LANÇAMENTO[[#This Row],[DATA PEDIDO]]="","",LANÇAMENTO[[#This Row],[DATA PEDIDO]]+LANÇAMENTO[[#This Row],[PRAZO]])</f>
        <v>45917</v>
      </c>
      <c r="T1127" s="8" t="str">
        <f>IF(LANÇAMENTO[[#This Row],[OBRA COM MATERIAL]]="OK","ENTREGUE",IF(LANÇAMENTO[[#This Row],[PRAZO]]="","",LANÇAMENTO[[#This Row],[PREVISÃO ENTREGA OBRA]]-$E$1))</f>
        <v>ENTREGUE</v>
      </c>
      <c r="U1127" s="3" t="s">
        <v>129</v>
      </c>
      <c r="V1127" s="3"/>
    </row>
    <row r="1128" spans="1:22" x14ac:dyDescent="0.25">
      <c r="A1128" s="4" t="s">
        <v>3155</v>
      </c>
      <c r="B1128" s="2" t="s">
        <v>1780</v>
      </c>
      <c r="C1128" s="123" t="s">
        <v>1234</v>
      </c>
      <c r="D1128" s="2" t="s">
        <v>27</v>
      </c>
      <c r="E1128" s="2" t="s">
        <v>1690</v>
      </c>
      <c r="F1128" s="3">
        <v>1</v>
      </c>
      <c r="G1128" s="3" t="s">
        <v>65</v>
      </c>
      <c r="H1128" s="5" t="s">
        <v>3159</v>
      </c>
      <c r="I1128" s="136" t="s">
        <v>2013</v>
      </c>
      <c r="J1128" s="2" t="s">
        <v>1690</v>
      </c>
      <c r="K1128" s="6">
        <v>350</v>
      </c>
      <c r="L1128" s="6">
        <f>LANÇAMENTO[[#This Row],[VALOR UNITARIO]]*LANÇAMENTO[[#This Row],[QTDADE]]</f>
        <v>350</v>
      </c>
      <c r="M1128" s="4">
        <v>45917</v>
      </c>
      <c r="N1128" s="33" t="str">
        <f>TEXT(LANÇAMENTO[[#This Row],[DATA PEDIDO]],"MMM")&amp;"-"&amp;TEXT(M1128,"AAAA")</f>
        <v>set-2025</v>
      </c>
      <c r="O1128" s="5" t="s">
        <v>1692</v>
      </c>
      <c r="P1128" s="5" t="s">
        <v>192</v>
      </c>
      <c r="Q1128" s="3" t="s">
        <v>12</v>
      </c>
      <c r="R1128" s="3">
        <v>0</v>
      </c>
      <c r="S1128" s="4">
        <f>IF(LANÇAMENTO[[#This Row],[DATA PEDIDO]]="","",LANÇAMENTO[[#This Row],[DATA PEDIDO]]+LANÇAMENTO[[#This Row],[PRAZO]])</f>
        <v>45917</v>
      </c>
      <c r="T1128" s="8" t="str">
        <f>IF(LANÇAMENTO[[#This Row],[OBRA COM MATERIAL]]="OK","ENTREGUE",IF(LANÇAMENTO[[#This Row],[PRAZO]]="","",LANÇAMENTO[[#This Row],[PREVISÃO ENTREGA OBRA]]-$E$1))</f>
        <v>ENTREGUE</v>
      </c>
      <c r="U1128" s="3" t="s">
        <v>129</v>
      </c>
      <c r="V1128" s="3"/>
    </row>
    <row r="1129" spans="1:22" x14ac:dyDescent="0.25">
      <c r="A1129" s="4">
        <v>45917</v>
      </c>
      <c r="B1129" s="2" t="s">
        <v>1772</v>
      </c>
      <c r="C1129" s="123" t="s">
        <v>1234</v>
      </c>
      <c r="D1129" s="2" t="s">
        <v>104</v>
      </c>
      <c r="E1129" s="2" t="s">
        <v>3168</v>
      </c>
      <c r="F1129" s="3">
        <v>42</v>
      </c>
      <c r="G1129" s="3" t="s">
        <v>140</v>
      </c>
      <c r="H1129" s="5" t="s">
        <v>3164</v>
      </c>
      <c r="I1129" s="136" t="s">
        <v>3161</v>
      </c>
      <c r="J1129" s="2" t="s">
        <v>3168</v>
      </c>
      <c r="K1129" s="6">
        <v>405</v>
      </c>
      <c r="L1129" s="6">
        <f>LANÇAMENTO[[#This Row],[VALOR UNITARIO]]*LANÇAMENTO[[#This Row],[QTDADE]]</f>
        <v>17010</v>
      </c>
      <c r="M1129" s="4">
        <v>45917</v>
      </c>
      <c r="N1129" s="33" t="str">
        <f>TEXT(LANÇAMENTO[[#This Row],[DATA PEDIDO]],"MMM")&amp;"-"&amp;TEXT(M1129,"AAAA")</f>
        <v>set-2025</v>
      </c>
      <c r="O1129" s="5" t="s">
        <v>2068</v>
      </c>
      <c r="P1129" s="5" t="s">
        <v>30</v>
      </c>
      <c r="Q1129" s="3" t="s">
        <v>12</v>
      </c>
      <c r="R1129" s="3">
        <v>9</v>
      </c>
      <c r="S1129" s="4">
        <f>IF(LANÇAMENTO[[#This Row],[DATA PEDIDO]]="","",LANÇAMENTO[[#This Row],[DATA PEDIDO]]+LANÇAMENTO[[#This Row],[PRAZO]])</f>
        <v>45926</v>
      </c>
      <c r="T1129" s="8" t="str">
        <f>IF(LANÇAMENTO[[#This Row],[OBRA COM MATERIAL]]="OK","ENTREGUE",IF(LANÇAMENTO[[#This Row],[PRAZO]]="","",LANÇAMENTO[[#This Row],[PREVISÃO ENTREGA OBRA]]-$E$1))</f>
        <v>ENTREGUE</v>
      </c>
      <c r="U1129" s="3" t="s">
        <v>129</v>
      </c>
      <c r="V1129" s="3"/>
    </row>
    <row r="1130" spans="1:22" x14ac:dyDescent="0.25">
      <c r="A1130" s="4" t="s">
        <v>3155</v>
      </c>
      <c r="B1130" s="2" t="s">
        <v>1772</v>
      </c>
      <c r="C1130" s="123" t="s">
        <v>1234</v>
      </c>
      <c r="D1130" s="2" t="s">
        <v>104</v>
      </c>
      <c r="E1130" s="2" t="s">
        <v>2304</v>
      </c>
      <c r="F1130" s="3">
        <v>1</v>
      </c>
      <c r="G1130" s="3" t="s">
        <v>65</v>
      </c>
      <c r="H1130" s="5" t="s">
        <v>3164</v>
      </c>
      <c r="I1130" s="136" t="s">
        <v>3161</v>
      </c>
      <c r="J1130" s="2" t="s">
        <v>2304</v>
      </c>
      <c r="K1130" s="6">
        <v>550</v>
      </c>
      <c r="L1130" s="6">
        <f>LANÇAMENTO[[#This Row],[VALOR UNITARIO]]*LANÇAMENTO[[#This Row],[QTDADE]]</f>
        <v>550</v>
      </c>
      <c r="M1130" s="4">
        <v>45917</v>
      </c>
      <c r="N1130" s="33" t="str">
        <f>TEXT(LANÇAMENTO[[#This Row],[DATA PEDIDO]],"MMM")&amp;"-"&amp;TEXT(M1130,"AAAA")</f>
        <v>set-2025</v>
      </c>
      <c r="O1130" s="5" t="s">
        <v>2068</v>
      </c>
      <c r="P1130" s="5" t="s">
        <v>30</v>
      </c>
      <c r="Q1130" s="3" t="s">
        <v>12</v>
      </c>
      <c r="R1130" s="3">
        <v>9</v>
      </c>
      <c r="S1130" s="4">
        <f>IF(LANÇAMENTO[[#This Row],[DATA PEDIDO]]="","",LANÇAMENTO[[#This Row],[DATA PEDIDO]]+LANÇAMENTO[[#This Row],[PRAZO]])</f>
        <v>45926</v>
      </c>
      <c r="T1130" s="8" t="str">
        <f>IF(LANÇAMENTO[[#This Row],[OBRA COM MATERIAL]]="OK","ENTREGUE",IF(LANÇAMENTO[[#This Row],[PRAZO]]="","",LANÇAMENTO[[#This Row],[PREVISÃO ENTREGA OBRA]]-$E$1))</f>
        <v>ENTREGUE</v>
      </c>
      <c r="U1130" s="3" t="s">
        <v>129</v>
      </c>
      <c r="V1130" s="3"/>
    </row>
    <row r="1131" spans="1:22" x14ac:dyDescent="0.25">
      <c r="A1131" s="4" t="s">
        <v>3155</v>
      </c>
      <c r="B1131" s="2" t="s">
        <v>1802</v>
      </c>
      <c r="C1131" s="123" t="s">
        <v>1234</v>
      </c>
      <c r="D1131" s="2" t="s">
        <v>104</v>
      </c>
      <c r="E1131" s="2" t="s">
        <v>2310</v>
      </c>
      <c r="F1131" s="3">
        <v>90</v>
      </c>
      <c r="G1131" s="3" t="s">
        <v>65</v>
      </c>
      <c r="H1131" s="5" t="s">
        <v>3165</v>
      </c>
      <c r="I1131" s="136" t="s">
        <v>390</v>
      </c>
      <c r="J1131" s="2" t="s">
        <v>2310</v>
      </c>
      <c r="K1131" s="6">
        <v>29.8</v>
      </c>
      <c r="L1131" s="6">
        <f>LANÇAMENTO[[#This Row],[VALOR UNITARIO]]*LANÇAMENTO[[#This Row],[QTDADE]]</f>
        <v>2682</v>
      </c>
      <c r="M1131" s="4">
        <v>45917</v>
      </c>
      <c r="N1131" s="33" t="str">
        <f>TEXT(LANÇAMENTO[[#This Row],[DATA PEDIDO]],"MMM")&amp;"-"&amp;TEXT(M1131,"AAAA")</f>
        <v>set-2025</v>
      </c>
      <c r="O1131" s="5" t="s">
        <v>2102</v>
      </c>
      <c r="P1131" s="5" t="s">
        <v>30</v>
      </c>
      <c r="Q1131" s="3" t="s">
        <v>12</v>
      </c>
      <c r="R1131" s="3">
        <v>0</v>
      </c>
      <c r="S1131" s="4">
        <f>IF(LANÇAMENTO[[#This Row],[DATA PEDIDO]]="","",LANÇAMENTO[[#This Row],[DATA PEDIDO]]+LANÇAMENTO[[#This Row],[PRAZO]])</f>
        <v>45917</v>
      </c>
      <c r="T1131" s="8" t="str">
        <f>IF(LANÇAMENTO[[#This Row],[OBRA COM MATERIAL]]="OK","ENTREGUE",IF(LANÇAMENTO[[#This Row],[PRAZO]]="","",LANÇAMENTO[[#This Row],[PREVISÃO ENTREGA OBRA]]-$E$1))</f>
        <v>ENTREGUE</v>
      </c>
      <c r="U1131" s="3" t="s">
        <v>129</v>
      </c>
      <c r="V1131" s="3"/>
    </row>
    <row r="1132" spans="1:22" x14ac:dyDescent="0.25">
      <c r="A1132" s="4" t="s">
        <v>3155</v>
      </c>
      <c r="B1132" s="2" t="s">
        <v>1772</v>
      </c>
      <c r="C1132" s="123" t="s">
        <v>1234</v>
      </c>
      <c r="D1132" s="2" t="s">
        <v>104</v>
      </c>
      <c r="E1132" s="2" t="s">
        <v>2961</v>
      </c>
      <c r="F1132" s="3">
        <v>12</v>
      </c>
      <c r="G1132" s="3" t="s">
        <v>140</v>
      </c>
      <c r="H1132" s="5" t="s">
        <v>3166</v>
      </c>
      <c r="I1132" s="136" t="s">
        <v>2958</v>
      </c>
      <c r="J1132" s="2" t="s">
        <v>2961</v>
      </c>
      <c r="K1132" s="6">
        <v>175</v>
      </c>
      <c r="L1132" s="6">
        <f>LANÇAMENTO[[#This Row],[VALOR UNITARIO]]*LANÇAMENTO[[#This Row],[QTDADE]]</f>
        <v>2100</v>
      </c>
      <c r="M1132" s="4">
        <v>45917</v>
      </c>
      <c r="N1132" s="33" t="str">
        <f>TEXT(LANÇAMENTO[[#This Row],[DATA PEDIDO]],"MMM")&amp;"-"&amp;TEXT(M1132,"AAAA")</f>
        <v>set-2025</v>
      </c>
      <c r="O1132" s="5" t="s">
        <v>3167</v>
      </c>
      <c r="P1132" s="5" t="s">
        <v>192</v>
      </c>
      <c r="Q1132" s="3" t="s">
        <v>12</v>
      </c>
      <c r="R1132" s="3">
        <v>0</v>
      </c>
      <c r="S1132" s="4">
        <f>IF(LANÇAMENTO[[#This Row],[DATA PEDIDO]]="","",LANÇAMENTO[[#This Row],[DATA PEDIDO]]+LANÇAMENTO[[#This Row],[PRAZO]])</f>
        <v>45917</v>
      </c>
      <c r="T1132" s="8" t="str">
        <f>IF(LANÇAMENTO[[#This Row],[OBRA COM MATERIAL]]="OK","ENTREGUE",IF(LANÇAMENTO[[#This Row],[PRAZO]]="","",LANÇAMENTO[[#This Row],[PREVISÃO ENTREGA OBRA]]-$E$1))</f>
        <v>ENTREGUE</v>
      </c>
      <c r="U1132" s="3" t="s">
        <v>129</v>
      </c>
      <c r="V1132" s="3"/>
    </row>
    <row r="1133" spans="1:22" x14ac:dyDescent="0.25">
      <c r="A1133" s="4" t="s">
        <v>3155</v>
      </c>
      <c r="B1133" s="2" t="s">
        <v>1741</v>
      </c>
      <c r="C1133" s="123" t="s">
        <v>1234</v>
      </c>
      <c r="D1133" s="2" t="s">
        <v>27</v>
      </c>
      <c r="E1133" s="2" t="s">
        <v>3169</v>
      </c>
      <c r="F1133" s="3">
        <v>1</v>
      </c>
      <c r="G1133" s="3" t="s">
        <v>65</v>
      </c>
      <c r="H1133" s="5" t="s">
        <v>3170</v>
      </c>
      <c r="I1133" s="136" t="s">
        <v>2362</v>
      </c>
      <c r="J1133" s="2" t="s">
        <v>3169</v>
      </c>
      <c r="K1133" s="6">
        <v>150</v>
      </c>
      <c r="L1133" s="6">
        <f>LANÇAMENTO[[#This Row],[VALOR UNITARIO]]*LANÇAMENTO[[#This Row],[QTDADE]]</f>
        <v>150</v>
      </c>
      <c r="M1133" s="4">
        <v>45917</v>
      </c>
      <c r="N1133" s="33" t="str">
        <f>TEXT(LANÇAMENTO[[#This Row],[DATA PEDIDO]],"MMM")&amp;"-"&amp;TEXT(M1133,"AAAA")</f>
        <v>set-2025</v>
      </c>
      <c r="O1133" s="5" t="s">
        <v>1715</v>
      </c>
      <c r="P1133" s="5" t="s">
        <v>30</v>
      </c>
      <c r="Q1133" s="3" t="s">
        <v>12</v>
      </c>
      <c r="R1133" s="3">
        <v>0</v>
      </c>
      <c r="S1133" s="4">
        <f>IF(LANÇAMENTO[[#This Row],[DATA PEDIDO]]="","",LANÇAMENTO[[#This Row],[DATA PEDIDO]]+LANÇAMENTO[[#This Row],[PRAZO]])</f>
        <v>45917</v>
      </c>
      <c r="T1133" s="8" t="str">
        <f>IF(LANÇAMENTO[[#This Row],[OBRA COM MATERIAL]]="OK","ENTREGUE",IF(LANÇAMENTO[[#This Row],[PRAZO]]="","",LANÇAMENTO[[#This Row],[PREVISÃO ENTREGA OBRA]]-$E$1))</f>
        <v>ENTREGUE</v>
      </c>
      <c r="U1133" s="3" t="s">
        <v>129</v>
      </c>
      <c r="V1133" s="3"/>
    </row>
    <row r="1134" spans="1:22" x14ac:dyDescent="0.25">
      <c r="A1134" s="4">
        <v>45917</v>
      </c>
      <c r="B1134" s="2" t="s">
        <v>1707</v>
      </c>
      <c r="C1134" s="123" t="s">
        <v>551</v>
      </c>
      <c r="D1134" s="2" t="s">
        <v>11</v>
      </c>
      <c r="E1134" s="2" t="s">
        <v>2345</v>
      </c>
      <c r="F1134" s="3">
        <v>4</v>
      </c>
      <c r="G1134" s="3" t="s">
        <v>24</v>
      </c>
      <c r="H1134" s="5" t="s">
        <v>3171</v>
      </c>
      <c r="I1134" s="136" t="s">
        <v>147</v>
      </c>
      <c r="J1134" s="2" t="s">
        <v>2345</v>
      </c>
      <c r="K1134" s="6">
        <v>249.9</v>
      </c>
      <c r="L1134" s="6">
        <f>LANÇAMENTO[[#This Row],[VALOR UNITARIO]]*LANÇAMENTO[[#This Row],[QTDADE]]</f>
        <v>999.6</v>
      </c>
      <c r="M1134" s="4">
        <v>45918</v>
      </c>
      <c r="N1134" s="33" t="str">
        <f>TEXT(LANÇAMENTO[[#This Row],[DATA PEDIDO]],"MMM")&amp;"-"&amp;TEXT(M1134,"AAAA")</f>
        <v>set-2025</v>
      </c>
      <c r="O1134" s="5" t="s">
        <v>1715</v>
      </c>
      <c r="P1134" s="5" t="s">
        <v>30</v>
      </c>
      <c r="Q1134" s="3" t="s">
        <v>12</v>
      </c>
      <c r="R1134" s="3">
        <v>0</v>
      </c>
      <c r="S1134" s="4">
        <f>IF(LANÇAMENTO[[#This Row],[DATA PEDIDO]]="","",LANÇAMENTO[[#This Row],[DATA PEDIDO]]+LANÇAMENTO[[#This Row],[PRAZO]])</f>
        <v>45918</v>
      </c>
      <c r="T1134" s="8" t="str">
        <f>IF(LANÇAMENTO[[#This Row],[OBRA COM MATERIAL]]="OK","ENTREGUE",IF(LANÇAMENTO[[#This Row],[PRAZO]]="","",LANÇAMENTO[[#This Row],[PREVISÃO ENTREGA OBRA]]-$E$1))</f>
        <v>ENTREGUE</v>
      </c>
      <c r="U1134" s="3" t="s">
        <v>129</v>
      </c>
      <c r="V1134" s="3"/>
    </row>
    <row r="1135" spans="1:22" x14ac:dyDescent="0.25">
      <c r="A1135" s="4">
        <v>45918</v>
      </c>
      <c r="B1135" s="2" t="s">
        <v>1747</v>
      </c>
      <c r="C1135" s="123" t="s">
        <v>1234</v>
      </c>
      <c r="D1135" s="2" t="s">
        <v>21</v>
      </c>
      <c r="E1135" s="2" t="s">
        <v>2253</v>
      </c>
      <c r="F1135" s="3">
        <v>3</v>
      </c>
      <c r="G1135" s="3" t="s">
        <v>65</v>
      </c>
      <c r="H1135" s="5" t="s">
        <v>3183</v>
      </c>
      <c r="I1135" s="136" t="s">
        <v>198</v>
      </c>
      <c r="J1135" s="2" t="s">
        <v>2253</v>
      </c>
      <c r="K1135" s="6">
        <v>74.97</v>
      </c>
      <c r="L1135" s="6">
        <f>LANÇAMENTO[[#This Row],[VALOR UNITARIO]]*LANÇAMENTO[[#This Row],[QTDADE]]</f>
        <v>224.91</v>
      </c>
      <c r="M1135" s="4">
        <v>45918</v>
      </c>
      <c r="N1135" s="33" t="str">
        <f>TEXT(LANÇAMENTO[[#This Row],[DATA PEDIDO]],"MMM")&amp;"-"&amp;TEXT(M1135,"AAAA")</f>
        <v>set-2025</v>
      </c>
      <c r="O1135" s="5" t="s">
        <v>1715</v>
      </c>
      <c r="P1135" s="5" t="s">
        <v>30</v>
      </c>
      <c r="Q1135" s="3" t="s">
        <v>1705</v>
      </c>
      <c r="R1135" s="3">
        <v>0</v>
      </c>
      <c r="S1135" s="4">
        <f>IF(LANÇAMENTO[[#This Row],[DATA PEDIDO]]="","",LANÇAMENTO[[#This Row],[DATA PEDIDO]]+LANÇAMENTO[[#This Row],[PRAZO]])</f>
        <v>45918</v>
      </c>
      <c r="T1135" s="8" t="str">
        <f>IF(LANÇAMENTO[[#This Row],[OBRA COM MATERIAL]]="OK","ENTREGUE",IF(LANÇAMENTO[[#This Row],[PRAZO]]="","",LANÇAMENTO[[#This Row],[PREVISÃO ENTREGA OBRA]]-$E$1))</f>
        <v>ENTREGUE</v>
      </c>
      <c r="U1135" s="3" t="s">
        <v>129</v>
      </c>
      <c r="V1135" s="3"/>
    </row>
    <row r="1136" spans="1:22" x14ac:dyDescent="0.25">
      <c r="A1136" s="4">
        <v>45918</v>
      </c>
      <c r="B1136" s="2" t="s">
        <v>1747</v>
      </c>
      <c r="C1136" s="123" t="s">
        <v>1234</v>
      </c>
      <c r="D1136" s="2" t="s">
        <v>21</v>
      </c>
      <c r="E1136" s="2" t="s">
        <v>3178</v>
      </c>
      <c r="F1136" s="3">
        <v>1</v>
      </c>
      <c r="G1136" s="3" t="s">
        <v>65</v>
      </c>
      <c r="H1136" s="5" t="s">
        <v>3183</v>
      </c>
      <c r="I1136" s="136" t="s">
        <v>198</v>
      </c>
      <c r="J1136" s="2" t="s">
        <v>3178</v>
      </c>
      <c r="K1136" s="6">
        <v>86.74</v>
      </c>
      <c r="L1136" s="6">
        <f>LANÇAMENTO[[#This Row],[VALOR UNITARIO]]*LANÇAMENTO[[#This Row],[QTDADE]]</f>
        <v>86.74</v>
      </c>
      <c r="M1136" s="4">
        <v>45918</v>
      </c>
      <c r="N1136" s="33" t="str">
        <f>TEXT(LANÇAMENTO[[#This Row],[DATA PEDIDO]],"MMM")&amp;"-"&amp;TEXT(M1136,"AAAA")</f>
        <v>set-2025</v>
      </c>
      <c r="O1136" s="5" t="s">
        <v>1715</v>
      </c>
      <c r="P1136" s="5" t="s">
        <v>30</v>
      </c>
      <c r="Q1136" s="3" t="s">
        <v>1705</v>
      </c>
      <c r="R1136" s="3">
        <v>0</v>
      </c>
      <c r="S1136" s="4">
        <f>IF(LANÇAMENTO[[#This Row],[DATA PEDIDO]]="","",LANÇAMENTO[[#This Row],[DATA PEDIDO]]+LANÇAMENTO[[#This Row],[PRAZO]])</f>
        <v>45918</v>
      </c>
      <c r="T1136" s="8" t="str">
        <f>IF(LANÇAMENTO[[#This Row],[OBRA COM MATERIAL]]="OK","ENTREGUE",IF(LANÇAMENTO[[#This Row],[PRAZO]]="","",LANÇAMENTO[[#This Row],[PREVISÃO ENTREGA OBRA]]-$E$1))</f>
        <v>ENTREGUE</v>
      </c>
      <c r="U1136" s="3" t="s">
        <v>129</v>
      </c>
      <c r="V1136" s="3"/>
    </row>
    <row r="1137" spans="1:22" x14ac:dyDescent="0.25">
      <c r="A1137" s="4">
        <v>45918</v>
      </c>
      <c r="B1137" s="2" t="s">
        <v>1747</v>
      </c>
      <c r="C1137" s="123" t="s">
        <v>1234</v>
      </c>
      <c r="D1137" s="2" t="s">
        <v>21</v>
      </c>
      <c r="E1137" s="2" t="s">
        <v>3179</v>
      </c>
      <c r="F1137" s="3">
        <v>2</v>
      </c>
      <c r="G1137" s="3" t="s">
        <v>65</v>
      </c>
      <c r="H1137" s="5" t="s">
        <v>3183</v>
      </c>
      <c r="I1137" s="136" t="s">
        <v>198</v>
      </c>
      <c r="J1137" s="2" t="s">
        <v>3179</v>
      </c>
      <c r="K1137" s="6">
        <v>4.16</v>
      </c>
      <c r="L1137" s="6">
        <f>LANÇAMENTO[[#This Row],[VALOR UNITARIO]]*LANÇAMENTO[[#This Row],[QTDADE]]</f>
        <v>8.32</v>
      </c>
      <c r="M1137" s="4">
        <v>45918</v>
      </c>
      <c r="N1137" s="33" t="str">
        <f>TEXT(LANÇAMENTO[[#This Row],[DATA PEDIDO]],"MMM")&amp;"-"&amp;TEXT(M1137,"AAAA")</f>
        <v>set-2025</v>
      </c>
      <c r="O1137" s="5" t="s">
        <v>1715</v>
      </c>
      <c r="P1137" s="5" t="s">
        <v>30</v>
      </c>
      <c r="Q1137" s="3" t="s">
        <v>1705</v>
      </c>
      <c r="R1137" s="3">
        <v>0</v>
      </c>
      <c r="S1137" s="4">
        <f>IF(LANÇAMENTO[[#This Row],[DATA PEDIDO]]="","",LANÇAMENTO[[#This Row],[DATA PEDIDO]]+LANÇAMENTO[[#This Row],[PRAZO]])</f>
        <v>45918</v>
      </c>
      <c r="T1137" s="8" t="str">
        <f>IF(LANÇAMENTO[[#This Row],[OBRA COM MATERIAL]]="OK","ENTREGUE",IF(LANÇAMENTO[[#This Row],[PRAZO]]="","",LANÇAMENTO[[#This Row],[PREVISÃO ENTREGA OBRA]]-$E$1))</f>
        <v>ENTREGUE</v>
      </c>
      <c r="U1137" s="3" t="s">
        <v>129</v>
      </c>
      <c r="V1137" s="3"/>
    </row>
    <row r="1138" spans="1:22" x14ac:dyDescent="0.25">
      <c r="A1138" s="4">
        <v>45918</v>
      </c>
      <c r="B1138" s="2" t="s">
        <v>1747</v>
      </c>
      <c r="C1138" s="123" t="s">
        <v>1234</v>
      </c>
      <c r="D1138" s="2" t="s">
        <v>21</v>
      </c>
      <c r="E1138" s="2" t="s">
        <v>3180</v>
      </c>
      <c r="F1138" s="3">
        <v>1</v>
      </c>
      <c r="G1138" s="3" t="s">
        <v>65</v>
      </c>
      <c r="H1138" s="5" t="s">
        <v>3183</v>
      </c>
      <c r="I1138" s="136" t="s">
        <v>198</v>
      </c>
      <c r="J1138" s="2" t="s">
        <v>3180</v>
      </c>
      <c r="K1138" s="6">
        <v>6.08</v>
      </c>
      <c r="L1138" s="6">
        <f>LANÇAMENTO[[#This Row],[VALOR UNITARIO]]*LANÇAMENTO[[#This Row],[QTDADE]]</f>
        <v>6.08</v>
      </c>
      <c r="M1138" s="4">
        <v>45918</v>
      </c>
      <c r="N1138" s="33" t="str">
        <f>TEXT(LANÇAMENTO[[#This Row],[DATA PEDIDO]],"MMM")&amp;"-"&amp;TEXT(M1138,"AAAA")</f>
        <v>set-2025</v>
      </c>
      <c r="O1138" s="5" t="s">
        <v>1715</v>
      </c>
      <c r="P1138" s="5" t="s">
        <v>30</v>
      </c>
      <c r="Q1138" s="3" t="s">
        <v>1705</v>
      </c>
      <c r="R1138" s="3">
        <v>0</v>
      </c>
      <c r="S1138" s="4">
        <f>IF(LANÇAMENTO[[#This Row],[DATA PEDIDO]]="","",LANÇAMENTO[[#This Row],[DATA PEDIDO]]+LANÇAMENTO[[#This Row],[PRAZO]])</f>
        <v>45918</v>
      </c>
      <c r="T1138" s="8" t="str">
        <f>IF(LANÇAMENTO[[#This Row],[OBRA COM MATERIAL]]="OK","ENTREGUE",IF(LANÇAMENTO[[#This Row],[PRAZO]]="","",LANÇAMENTO[[#This Row],[PREVISÃO ENTREGA OBRA]]-$E$1))</f>
        <v>ENTREGUE</v>
      </c>
      <c r="U1138" s="3" t="s">
        <v>129</v>
      </c>
      <c r="V1138" s="3"/>
    </row>
    <row r="1139" spans="1:22" x14ac:dyDescent="0.25">
      <c r="A1139" s="4">
        <v>45918</v>
      </c>
      <c r="B1139" s="2" t="s">
        <v>1747</v>
      </c>
      <c r="C1139" s="123" t="s">
        <v>1234</v>
      </c>
      <c r="D1139" s="2" t="s">
        <v>21</v>
      </c>
      <c r="E1139" s="2" t="s">
        <v>3181</v>
      </c>
      <c r="F1139" s="3">
        <v>6</v>
      </c>
      <c r="G1139" s="3" t="s">
        <v>65</v>
      </c>
      <c r="H1139" s="5" t="s">
        <v>3183</v>
      </c>
      <c r="I1139" s="136" t="s">
        <v>198</v>
      </c>
      <c r="J1139" s="2" t="s">
        <v>3181</v>
      </c>
      <c r="K1139" s="6">
        <v>1.18</v>
      </c>
      <c r="L1139" s="6">
        <f>LANÇAMENTO[[#This Row],[VALOR UNITARIO]]*LANÇAMENTO[[#This Row],[QTDADE]]</f>
        <v>7.08</v>
      </c>
      <c r="M1139" s="4">
        <v>45918</v>
      </c>
      <c r="N1139" s="33" t="str">
        <f>TEXT(LANÇAMENTO[[#This Row],[DATA PEDIDO]],"MMM")&amp;"-"&amp;TEXT(M1139,"AAAA")</f>
        <v>set-2025</v>
      </c>
      <c r="O1139" s="5" t="s">
        <v>1715</v>
      </c>
      <c r="P1139" s="5" t="s">
        <v>30</v>
      </c>
      <c r="Q1139" s="3" t="s">
        <v>1705</v>
      </c>
      <c r="R1139" s="3">
        <v>0</v>
      </c>
      <c r="S1139" s="4">
        <f>IF(LANÇAMENTO[[#This Row],[DATA PEDIDO]]="","",LANÇAMENTO[[#This Row],[DATA PEDIDO]]+LANÇAMENTO[[#This Row],[PRAZO]])</f>
        <v>45918</v>
      </c>
      <c r="T1139" s="8" t="str">
        <f>IF(LANÇAMENTO[[#This Row],[OBRA COM MATERIAL]]="OK","ENTREGUE",IF(LANÇAMENTO[[#This Row],[PRAZO]]="","",LANÇAMENTO[[#This Row],[PREVISÃO ENTREGA OBRA]]-$E$1))</f>
        <v>ENTREGUE</v>
      </c>
      <c r="U1139" s="3" t="s">
        <v>129</v>
      </c>
      <c r="V1139" s="3"/>
    </row>
    <row r="1140" spans="1:22" x14ac:dyDescent="0.25">
      <c r="A1140" s="4">
        <v>45918</v>
      </c>
      <c r="B1140" s="2" t="s">
        <v>1747</v>
      </c>
      <c r="C1140" s="123" t="s">
        <v>1234</v>
      </c>
      <c r="D1140" s="2" t="s">
        <v>21</v>
      </c>
      <c r="E1140" s="2" t="s">
        <v>3182</v>
      </c>
      <c r="F1140" s="3">
        <v>2</v>
      </c>
      <c r="G1140" s="3" t="s">
        <v>65</v>
      </c>
      <c r="H1140" s="5" t="s">
        <v>3183</v>
      </c>
      <c r="I1140" s="136" t="s">
        <v>198</v>
      </c>
      <c r="J1140" s="2" t="s">
        <v>3182</v>
      </c>
      <c r="K1140" s="6">
        <v>1.67</v>
      </c>
      <c r="L1140" s="6">
        <f>LANÇAMENTO[[#This Row],[VALOR UNITARIO]]*LANÇAMENTO[[#This Row],[QTDADE]]</f>
        <v>3.34</v>
      </c>
      <c r="M1140" s="4">
        <v>45918</v>
      </c>
      <c r="N1140" s="33" t="str">
        <f>TEXT(LANÇAMENTO[[#This Row],[DATA PEDIDO]],"MMM")&amp;"-"&amp;TEXT(M1140,"AAAA")</f>
        <v>set-2025</v>
      </c>
      <c r="O1140" s="5" t="s">
        <v>1715</v>
      </c>
      <c r="P1140" s="5" t="s">
        <v>30</v>
      </c>
      <c r="Q1140" s="3" t="s">
        <v>1705</v>
      </c>
      <c r="R1140" s="3">
        <v>0</v>
      </c>
      <c r="S1140" s="4">
        <f>IF(LANÇAMENTO[[#This Row],[DATA PEDIDO]]="","",LANÇAMENTO[[#This Row],[DATA PEDIDO]]+LANÇAMENTO[[#This Row],[PRAZO]])</f>
        <v>45918</v>
      </c>
      <c r="T1140" s="8" t="str">
        <f>IF(LANÇAMENTO[[#This Row],[OBRA COM MATERIAL]]="OK","ENTREGUE",IF(LANÇAMENTO[[#This Row],[PRAZO]]="","",LANÇAMENTO[[#This Row],[PREVISÃO ENTREGA OBRA]]-$E$1))</f>
        <v>ENTREGUE</v>
      </c>
      <c r="U1140" s="3" t="s">
        <v>129</v>
      </c>
      <c r="V1140" s="3"/>
    </row>
    <row r="1141" spans="1:22" x14ac:dyDescent="0.25">
      <c r="A1141" s="4">
        <v>45918</v>
      </c>
      <c r="B1141" s="2" t="s">
        <v>1747</v>
      </c>
      <c r="C1141" s="123" t="s">
        <v>1234</v>
      </c>
      <c r="D1141" s="2" t="s">
        <v>21</v>
      </c>
      <c r="E1141" s="2" t="s">
        <v>1995</v>
      </c>
      <c r="F1141" s="3">
        <v>1</v>
      </c>
      <c r="G1141" s="3" t="s">
        <v>65</v>
      </c>
      <c r="H1141" s="5" t="s">
        <v>3183</v>
      </c>
      <c r="I1141" s="136" t="s">
        <v>198</v>
      </c>
      <c r="J1141" s="2" t="s">
        <v>1995</v>
      </c>
      <c r="K1141" s="6">
        <v>6.03</v>
      </c>
      <c r="L1141" s="6">
        <f>LANÇAMENTO[[#This Row],[VALOR UNITARIO]]*LANÇAMENTO[[#This Row],[QTDADE]]</f>
        <v>6.03</v>
      </c>
      <c r="M1141" s="4">
        <v>45918</v>
      </c>
      <c r="N1141" s="33" t="str">
        <f>TEXT(LANÇAMENTO[[#This Row],[DATA PEDIDO]],"MMM")&amp;"-"&amp;TEXT(M1141,"AAAA")</f>
        <v>set-2025</v>
      </c>
      <c r="O1141" s="5" t="s">
        <v>1715</v>
      </c>
      <c r="P1141" s="5" t="s">
        <v>30</v>
      </c>
      <c r="Q1141" s="3" t="s">
        <v>1705</v>
      </c>
      <c r="R1141" s="3">
        <v>0</v>
      </c>
      <c r="S1141" s="4">
        <f>IF(LANÇAMENTO[[#This Row],[DATA PEDIDO]]="","",LANÇAMENTO[[#This Row],[DATA PEDIDO]]+LANÇAMENTO[[#This Row],[PRAZO]])</f>
        <v>45918</v>
      </c>
      <c r="T1141" s="8" t="str">
        <f>IF(LANÇAMENTO[[#This Row],[OBRA COM MATERIAL]]="OK","ENTREGUE",IF(LANÇAMENTO[[#This Row],[PRAZO]]="","",LANÇAMENTO[[#This Row],[PREVISÃO ENTREGA OBRA]]-$E$1))</f>
        <v>ENTREGUE</v>
      </c>
      <c r="U1141" s="3" t="s">
        <v>129</v>
      </c>
      <c r="V1141" s="3"/>
    </row>
    <row r="1142" spans="1:22" x14ac:dyDescent="0.25">
      <c r="A1142" s="4">
        <v>45918</v>
      </c>
      <c r="B1142" s="2" t="s">
        <v>1747</v>
      </c>
      <c r="C1142" s="123" t="s">
        <v>1234</v>
      </c>
      <c r="D1142" s="2" t="s">
        <v>104</v>
      </c>
      <c r="E1142" s="2" t="s">
        <v>3184</v>
      </c>
      <c r="F1142" s="3">
        <v>3</v>
      </c>
      <c r="G1142" s="3" t="s">
        <v>65</v>
      </c>
      <c r="H1142" s="5" t="s">
        <v>3188</v>
      </c>
      <c r="I1142" s="136" t="s">
        <v>230</v>
      </c>
      <c r="J1142" s="2" t="s">
        <v>3184</v>
      </c>
      <c r="K1142" s="6">
        <v>26.96</v>
      </c>
      <c r="L1142" s="6">
        <f>LANÇAMENTO[[#This Row],[VALOR UNITARIO]]*LANÇAMENTO[[#This Row],[QTDADE]]</f>
        <v>80.88</v>
      </c>
      <c r="M1142" s="4">
        <v>45918</v>
      </c>
      <c r="N1142" s="33" t="str">
        <f>TEXT(LANÇAMENTO[[#This Row],[DATA PEDIDO]],"MMM")&amp;"-"&amp;TEXT(M1142,"AAAA")</f>
        <v>set-2025</v>
      </c>
      <c r="O1142" s="5" t="s">
        <v>2110</v>
      </c>
      <c r="P1142" s="5" t="s">
        <v>30</v>
      </c>
      <c r="Q1142" s="3" t="s">
        <v>1705</v>
      </c>
      <c r="R1142" s="3">
        <v>0</v>
      </c>
      <c r="S1142" s="4">
        <f>IF(LANÇAMENTO[[#This Row],[DATA PEDIDO]]="","",LANÇAMENTO[[#This Row],[DATA PEDIDO]]+LANÇAMENTO[[#This Row],[PRAZO]])</f>
        <v>45918</v>
      </c>
      <c r="T1142" s="8" t="str">
        <f>IF(LANÇAMENTO[[#This Row],[OBRA COM MATERIAL]]="OK","ENTREGUE",IF(LANÇAMENTO[[#This Row],[PRAZO]]="","",LANÇAMENTO[[#This Row],[PREVISÃO ENTREGA OBRA]]-$E$1))</f>
        <v>ENTREGUE</v>
      </c>
      <c r="U1142" s="3" t="s">
        <v>129</v>
      </c>
      <c r="V1142" s="3"/>
    </row>
    <row r="1143" spans="1:22" x14ac:dyDescent="0.25">
      <c r="A1143" s="4">
        <v>45918</v>
      </c>
      <c r="B1143" s="2" t="s">
        <v>1747</v>
      </c>
      <c r="C1143" s="123" t="s">
        <v>1234</v>
      </c>
      <c r="D1143" s="2" t="s">
        <v>104</v>
      </c>
      <c r="E1143" s="2" t="s">
        <v>3185</v>
      </c>
      <c r="F1143" s="3">
        <v>2</v>
      </c>
      <c r="G1143" s="3" t="s">
        <v>65</v>
      </c>
      <c r="H1143" s="5" t="s">
        <v>3188</v>
      </c>
      <c r="I1143" s="136" t="s">
        <v>230</v>
      </c>
      <c r="J1143" s="2" t="s">
        <v>3185</v>
      </c>
      <c r="K1143" s="6">
        <v>3.3</v>
      </c>
      <c r="L1143" s="6">
        <f>LANÇAMENTO[[#This Row],[VALOR UNITARIO]]*LANÇAMENTO[[#This Row],[QTDADE]]</f>
        <v>6.6</v>
      </c>
      <c r="M1143" s="4">
        <v>45918</v>
      </c>
      <c r="N1143" s="33" t="str">
        <f>TEXT(LANÇAMENTO[[#This Row],[DATA PEDIDO]],"MMM")&amp;"-"&amp;TEXT(M1143,"AAAA")</f>
        <v>set-2025</v>
      </c>
      <c r="O1143" s="5" t="s">
        <v>2110</v>
      </c>
      <c r="P1143" s="5" t="s">
        <v>30</v>
      </c>
      <c r="Q1143" s="3" t="s">
        <v>1705</v>
      </c>
      <c r="R1143" s="3">
        <v>0</v>
      </c>
      <c r="S1143" s="4">
        <f>IF(LANÇAMENTO[[#This Row],[DATA PEDIDO]]="","",LANÇAMENTO[[#This Row],[DATA PEDIDO]]+LANÇAMENTO[[#This Row],[PRAZO]])</f>
        <v>45918</v>
      </c>
      <c r="T1143" s="8" t="str">
        <f>IF(LANÇAMENTO[[#This Row],[OBRA COM MATERIAL]]="OK","ENTREGUE",IF(LANÇAMENTO[[#This Row],[PRAZO]]="","",LANÇAMENTO[[#This Row],[PREVISÃO ENTREGA OBRA]]-$E$1))</f>
        <v>ENTREGUE</v>
      </c>
      <c r="U1143" s="3" t="s">
        <v>129</v>
      </c>
      <c r="V1143" s="3"/>
    </row>
    <row r="1144" spans="1:22" x14ac:dyDescent="0.25">
      <c r="A1144" s="4">
        <v>45918</v>
      </c>
      <c r="B1144" s="2" t="s">
        <v>1747</v>
      </c>
      <c r="C1144" s="123" t="s">
        <v>1234</v>
      </c>
      <c r="D1144" s="2" t="s">
        <v>104</v>
      </c>
      <c r="E1144" s="2" t="s">
        <v>3186</v>
      </c>
      <c r="F1144" s="3">
        <v>1</v>
      </c>
      <c r="G1144" s="3" t="s">
        <v>65</v>
      </c>
      <c r="H1144" s="5" t="s">
        <v>3188</v>
      </c>
      <c r="I1144" s="136" t="s">
        <v>230</v>
      </c>
      <c r="J1144" s="2" t="s">
        <v>3186</v>
      </c>
      <c r="K1144" s="6">
        <v>37.520000000000003</v>
      </c>
      <c r="L1144" s="6">
        <f>LANÇAMENTO[[#This Row],[VALOR UNITARIO]]*LANÇAMENTO[[#This Row],[QTDADE]]</f>
        <v>37.520000000000003</v>
      </c>
      <c r="M1144" s="4">
        <v>45918</v>
      </c>
      <c r="N1144" s="33" t="str">
        <f>TEXT(LANÇAMENTO[[#This Row],[DATA PEDIDO]],"MMM")&amp;"-"&amp;TEXT(M1144,"AAAA")</f>
        <v>set-2025</v>
      </c>
      <c r="O1144" s="5" t="s">
        <v>2110</v>
      </c>
      <c r="P1144" s="5" t="s">
        <v>30</v>
      </c>
      <c r="Q1144" s="3" t="s">
        <v>1705</v>
      </c>
      <c r="R1144" s="3">
        <v>0</v>
      </c>
      <c r="S1144" s="4">
        <f>IF(LANÇAMENTO[[#This Row],[DATA PEDIDO]]="","",LANÇAMENTO[[#This Row],[DATA PEDIDO]]+LANÇAMENTO[[#This Row],[PRAZO]])</f>
        <v>45918</v>
      </c>
      <c r="T1144" s="8" t="str">
        <f>IF(LANÇAMENTO[[#This Row],[OBRA COM MATERIAL]]="OK","ENTREGUE",IF(LANÇAMENTO[[#This Row],[PRAZO]]="","",LANÇAMENTO[[#This Row],[PREVISÃO ENTREGA OBRA]]-$E$1))</f>
        <v>ENTREGUE</v>
      </c>
      <c r="U1144" s="3" t="s">
        <v>129</v>
      </c>
      <c r="V1144" s="3"/>
    </row>
    <row r="1145" spans="1:22" x14ac:dyDescent="0.25">
      <c r="A1145" s="4">
        <v>45918</v>
      </c>
      <c r="B1145" s="2" t="s">
        <v>1747</v>
      </c>
      <c r="C1145" s="123" t="s">
        <v>1234</v>
      </c>
      <c r="D1145" s="2" t="s">
        <v>104</v>
      </c>
      <c r="E1145" s="2" t="s">
        <v>3187</v>
      </c>
      <c r="F1145" s="3">
        <v>8</v>
      </c>
      <c r="G1145" s="3" t="s">
        <v>65</v>
      </c>
      <c r="H1145" s="5" t="s">
        <v>3188</v>
      </c>
      <c r="I1145" s="136" t="s">
        <v>230</v>
      </c>
      <c r="J1145" s="2" t="s">
        <v>3187</v>
      </c>
      <c r="K1145" s="6">
        <v>20.170000000000002</v>
      </c>
      <c r="L1145" s="6">
        <f>LANÇAMENTO[[#This Row],[VALOR UNITARIO]]*LANÇAMENTO[[#This Row],[QTDADE]]</f>
        <v>161.36000000000001</v>
      </c>
      <c r="M1145" s="4">
        <v>45918</v>
      </c>
      <c r="N1145" s="33" t="str">
        <f>TEXT(LANÇAMENTO[[#This Row],[DATA PEDIDO]],"MMM")&amp;"-"&amp;TEXT(M1145,"AAAA")</f>
        <v>set-2025</v>
      </c>
      <c r="O1145" s="5" t="s">
        <v>2110</v>
      </c>
      <c r="P1145" s="5" t="s">
        <v>30</v>
      </c>
      <c r="Q1145" s="3" t="s">
        <v>1705</v>
      </c>
      <c r="R1145" s="3">
        <v>0</v>
      </c>
      <c r="S1145" s="4">
        <f>IF(LANÇAMENTO[[#This Row],[DATA PEDIDO]]="","",LANÇAMENTO[[#This Row],[DATA PEDIDO]]+LANÇAMENTO[[#This Row],[PRAZO]])</f>
        <v>45918</v>
      </c>
      <c r="T1145" s="8" t="str">
        <f>IF(LANÇAMENTO[[#This Row],[OBRA COM MATERIAL]]="OK","ENTREGUE",IF(LANÇAMENTO[[#This Row],[PRAZO]]="","",LANÇAMENTO[[#This Row],[PREVISÃO ENTREGA OBRA]]-$E$1))</f>
        <v>ENTREGUE</v>
      </c>
      <c r="U1145" s="3" t="s">
        <v>129</v>
      </c>
      <c r="V1145" s="3"/>
    </row>
    <row r="1146" spans="1:22" x14ac:dyDescent="0.25">
      <c r="A1146" s="4">
        <v>45918</v>
      </c>
      <c r="B1146" s="2" t="s">
        <v>1946</v>
      </c>
      <c r="C1146" s="123" t="s">
        <v>1234</v>
      </c>
      <c r="D1146" s="2" t="s">
        <v>104</v>
      </c>
      <c r="E1146" s="2" t="s">
        <v>3189</v>
      </c>
      <c r="F1146" s="3">
        <v>1</v>
      </c>
      <c r="G1146" s="3" t="s">
        <v>65</v>
      </c>
      <c r="H1146" s="5" t="s">
        <v>3190</v>
      </c>
      <c r="I1146" s="136" t="s">
        <v>3173</v>
      </c>
      <c r="J1146" s="2" t="s">
        <v>3189</v>
      </c>
      <c r="K1146" s="6">
        <v>5863.5</v>
      </c>
      <c r="L1146" s="6">
        <f>LANÇAMENTO[[#This Row],[VALOR UNITARIO]]*LANÇAMENTO[[#This Row],[QTDADE]]</f>
        <v>5863.5</v>
      </c>
      <c r="M1146" s="4">
        <v>45918</v>
      </c>
      <c r="N1146" s="33" t="str">
        <f>TEXT(LANÇAMENTO[[#This Row],[DATA PEDIDO]],"MMM")&amp;"-"&amp;TEXT(M1146,"AAAA")</f>
        <v>set-2025</v>
      </c>
      <c r="O1146" s="5" t="s">
        <v>3191</v>
      </c>
      <c r="P1146" s="5" t="s">
        <v>192</v>
      </c>
      <c r="Q1146" s="3" t="s">
        <v>12</v>
      </c>
      <c r="R1146" s="3">
        <v>5</v>
      </c>
      <c r="S1146" s="4">
        <f>IF(LANÇAMENTO[[#This Row],[DATA PEDIDO]]="","",LANÇAMENTO[[#This Row],[DATA PEDIDO]]+LANÇAMENTO[[#This Row],[PRAZO]])</f>
        <v>45923</v>
      </c>
      <c r="T1146" s="8" t="str">
        <f>IF(LANÇAMENTO[[#This Row],[OBRA COM MATERIAL]]="OK","ENTREGUE",IF(LANÇAMENTO[[#This Row],[PRAZO]]="","",LANÇAMENTO[[#This Row],[PREVISÃO ENTREGA OBRA]]-$E$1))</f>
        <v>ENTREGUE</v>
      </c>
      <c r="U1146" s="3" t="s">
        <v>129</v>
      </c>
      <c r="V1146" s="3"/>
    </row>
    <row r="1147" spans="1:22" x14ac:dyDescent="0.25">
      <c r="A1147" s="4">
        <v>45918</v>
      </c>
      <c r="B1147" s="2" t="s">
        <v>1802</v>
      </c>
      <c r="C1147" s="123" t="s">
        <v>1234</v>
      </c>
      <c r="D1147" s="2" t="s">
        <v>27</v>
      </c>
      <c r="E1147" s="2" t="s">
        <v>1931</v>
      </c>
      <c r="F1147" s="3">
        <v>12</v>
      </c>
      <c r="G1147" s="3" t="s">
        <v>65</v>
      </c>
      <c r="H1147" s="5" t="s">
        <v>3192</v>
      </c>
      <c r="I1147" s="136" t="s">
        <v>1001</v>
      </c>
      <c r="J1147" s="2" t="s">
        <v>3193</v>
      </c>
      <c r="K1147" s="6">
        <v>10.5</v>
      </c>
      <c r="L1147" s="6">
        <f>LANÇAMENTO[[#This Row],[VALOR UNITARIO]]*LANÇAMENTO[[#This Row],[QTDADE]]</f>
        <v>126</v>
      </c>
      <c r="M1147" s="4">
        <v>45918</v>
      </c>
      <c r="N1147" s="33" t="str">
        <f>TEXT(LANÇAMENTO[[#This Row],[DATA PEDIDO]],"MMM")&amp;"-"&amp;TEXT(M1147,"AAAA")</f>
        <v>set-2025</v>
      </c>
      <c r="O1147" s="5" t="s">
        <v>1823</v>
      </c>
      <c r="P1147" s="5" t="s">
        <v>30</v>
      </c>
      <c r="Q1147" s="3" t="s">
        <v>12</v>
      </c>
      <c r="R1147" s="3">
        <v>0</v>
      </c>
      <c r="S1147" s="4">
        <f>IF(LANÇAMENTO[[#This Row],[DATA PEDIDO]]="","",LANÇAMENTO[[#This Row],[DATA PEDIDO]]+LANÇAMENTO[[#This Row],[PRAZO]])</f>
        <v>45918</v>
      </c>
      <c r="T1147" s="8" t="str">
        <f>IF(LANÇAMENTO[[#This Row],[OBRA COM MATERIAL]]="OK","ENTREGUE",IF(LANÇAMENTO[[#This Row],[PRAZO]]="","",LANÇAMENTO[[#This Row],[PREVISÃO ENTREGA OBRA]]-$E$1))</f>
        <v>ENTREGUE</v>
      </c>
      <c r="U1147" s="3" t="s">
        <v>129</v>
      </c>
      <c r="V1147" s="3"/>
    </row>
    <row r="1148" spans="1:22" x14ac:dyDescent="0.25">
      <c r="A1148" s="4">
        <v>45918</v>
      </c>
      <c r="B1148" s="2" t="s">
        <v>1802</v>
      </c>
      <c r="C1148" s="123" t="s">
        <v>1234</v>
      </c>
      <c r="D1148" s="2" t="s">
        <v>27</v>
      </c>
      <c r="E1148" s="2" t="s">
        <v>1932</v>
      </c>
      <c r="F1148" s="3">
        <v>6</v>
      </c>
      <c r="G1148" s="3" t="s">
        <v>65</v>
      </c>
      <c r="H1148" s="5" t="s">
        <v>3192</v>
      </c>
      <c r="I1148" s="136" t="s">
        <v>1001</v>
      </c>
      <c r="J1148" s="2" t="s">
        <v>1932</v>
      </c>
      <c r="K1148" s="6">
        <v>21</v>
      </c>
      <c r="L1148" s="6">
        <f>LANÇAMENTO[[#This Row],[VALOR UNITARIO]]*LANÇAMENTO[[#This Row],[QTDADE]]</f>
        <v>126</v>
      </c>
      <c r="M1148" s="4">
        <v>45918</v>
      </c>
      <c r="N1148" s="33" t="str">
        <f>TEXT(LANÇAMENTO[[#This Row],[DATA PEDIDO]],"MMM")&amp;"-"&amp;TEXT(M1148,"AAAA")</f>
        <v>set-2025</v>
      </c>
      <c r="O1148" s="5" t="s">
        <v>1823</v>
      </c>
      <c r="P1148" s="5" t="s">
        <v>30</v>
      </c>
      <c r="Q1148" s="3" t="s">
        <v>12</v>
      </c>
      <c r="R1148" s="3">
        <v>0</v>
      </c>
      <c r="S1148" s="4">
        <f>IF(LANÇAMENTO[[#This Row],[DATA PEDIDO]]="","",LANÇAMENTO[[#This Row],[DATA PEDIDO]]+LANÇAMENTO[[#This Row],[PRAZO]])</f>
        <v>45918</v>
      </c>
      <c r="T1148" s="8" t="str">
        <f>IF(LANÇAMENTO[[#This Row],[OBRA COM MATERIAL]]="OK","ENTREGUE",IF(LANÇAMENTO[[#This Row],[PRAZO]]="","",LANÇAMENTO[[#This Row],[PREVISÃO ENTREGA OBRA]]-$E$1))</f>
        <v>ENTREGUE</v>
      </c>
      <c r="U1148" s="3" t="s">
        <v>129</v>
      </c>
      <c r="V1148" s="3"/>
    </row>
    <row r="1149" spans="1:22" x14ac:dyDescent="0.25">
      <c r="A1149" s="4">
        <v>45918</v>
      </c>
      <c r="B1149" s="2" t="s">
        <v>1802</v>
      </c>
      <c r="C1149" s="123" t="s">
        <v>1234</v>
      </c>
      <c r="D1149" s="2" t="s">
        <v>27</v>
      </c>
      <c r="E1149" s="2" t="s">
        <v>1933</v>
      </c>
      <c r="F1149" s="3">
        <v>2</v>
      </c>
      <c r="G1149" s="3" t="s">
        <v>65</v>
      </c>
      <c r="H1149" s="5" t="s">
        <v>3192</v>
      </c>
      <c r="I1149" s="136" t="s">
        <v>1001</v>
      </c>
      <c r="J1149" s="2" t="s">
        <v>1933</v>
      </c>
      <c r="K1149" s="6">
        <v>0</v>
      </c>
      <c r="L1149" s="6">
        <f>LANÇAMENTO[[#This Row],[VALOR UNITARIO]]*LANÇAMENTO[[#This Row],[QTDADE]]</f>
        <v>0</v>
      </c>
      <c r="M1149" s="4">
        <v>45918</v>
      </c>
      <c r="N1149" s="33" t="str">
        <f>TEXT(LANÇAMENTO[[#This Row],[DATA PEDIDO]],"MMM")&amp;"-"&amp;TEXT(M1149,"AAAA")</f>
        <v>set-2025</v>
      </c>
      <c r="O1149" s="5" t="s">
        <v>1823</v>
      </c>
      <c r="P1149" s="5" t="s">
        <v>30</v>
      </c>
      <c r="Q1149" s="3" t="s">
        <v>12</v>
      </c>
      <c r="R1149" s="3">
        <v>0</v>
      </c>
      <c r="S1149" s="4">
        <f>IF(LANÇAMENTO[[#This Row],[DATA PEDIDO]]="","",LANÇAMENTO[[#This Row],[DATA PEDIDO]]+LANÇAMENTO[[#This Row],[PRAZO]])</f>
        <v>45918</v>
      </c>
      <c r="T1149" s="8" t="str">
        <f>IF(LANÇAMENTO[[#This Row],[OBRA COM MATERIAL]]="OK","ENTREGUE",IF(LANÇAMENTO[[#This Row],[PRAZO]]="","",LANÇAMENTO[[#This Row],[PREVISÃO ENTREGA OBRA]]-$E$1))</f>
        <v>ENTREGUE</v>
      </c>
      <c r="U1149" s="3" t="s">
        <v>129</v>
      </c>
      <c r="V1149" s="3"/>
    </row>
    <row r="1150" spans="1:22" x14ac:dyDescent="0.25">
      <c r="A1150" s="4">
        <v>45918</v>
      </c>
      <c r="B1150" s="2" t="s">
        <v>1235</v>
      </c>
      <c r="C1150" s="123" t="s">
        <v>1234</v>
      </c>
      <c r="D1150" s="2" t="s">
        <v>104</v>
      </c>
      <c r="E1150" s="2" t="s">
        <v>3194</v>
      </c>
      <c r="F1150" s="3">
        <v>200</v>
      </c>
      <c r="G1150" s="3" t="s">
        <v>65</v>
      </c>
      <c r="H1150" s="5" t="s">
        <v>3195</v>
      </c>
      <c r="I1150" s="136" t="s">
        <v>2480</v>
      </c>
      <c r="J1150" s="2" t="s">
        <v>3194</v>
      </c>
      <c r="K1150" s="6">
        <v>1.1645000000000001</v>
      </c>
      <c r="L1150" s="6">
        <f>LANÇAMENTO[[#This Row],[VALOR UNITARIO]]*LANÇAMENTO[[#This Row],[QTDADE]]</f>
        <v>232.9</v>
      </c>
      <c r="M1150" s="4">
        <v>45918</v>
      </c>
      <c r="N1150" s="33" t="str">
        <f>TEXT(LANÇAMENTO[[#This Row],[DATA PEDIDO]],"MMM")&amp;"-"&amp;TEXT(M1150,"AAAA")</f>
        <v>set-2025</v>
      </c>
      <c r="O1150" s="5" t="s">
        <v>1778</v>
      </c>
      <c r="P1150" s="5" t="s">
        <v>30</v>
      </c>
      <c r="Q1150" s="3" t="s">
        <v>12</v>
      </c>
      <c r="R1150" s="3">
        <v>1</v>
      </c>
      <c r="S1150" s="4">
        <f>IF(LANÇAMENTO[[#This Row],[DATA PEDIDO]]="","",LANÇAMENTO[[#This Row],[DATA PEDIDO]]+LANÇAMENTO[[#This Row],[PRAZO]])</f>
        <v>45919</v>
      </c>
      <c r="T1150" s="8" t="str">
        <f>IF(LANÇAMENTO[[#This Row],[OBRA COM MATERIAL]]="OK","ENTREGUE",IF(LANÇAMENTO[[#This Row],[PRAZO]]="","",LANÇAMENTO[[#This Row],[PREVISÃO ENTREGA OBRA]]-$E$1))</f>
        <v>ENTREGUE</v>
      </c>
      <c r="U1150" s="3" t="s">
        <v>129</v>
      </c>
      <c r="V1150" s="3"/>
    </row>
    <row r="1151" spans="1:22" x14ac:dyDescent="0.25">
      <c r="A1151" s="4">
        <v>45918</v>
      </c>
      <c r="B1151" s="2" t="s">
        <v>2379</v>
      </c>
      <c r="C1151" s="123" t="s">
        <v>1234</v>
      </c>
      <c r="D1151" s="2" t="s">
        <v>104</v>
      </c>
      <c r="E1151" s="2" t="s">
        <v>3196</v>
      </c>
      <c r="F1151" s="3">
        <v>30</v>
      </c>
      <c r="G1151" s="3" t="s">
        <v>65</v>
      </c>
      <c r="H1151" s="5" t="s">
        <v>3197</v>
      </c>
      <c r="I1151" s="136" t="s">
        <v>1499</v>
      </c>
      <c r="J1151" s="2" t="s">
        <v>3196</v>
      </c>
      <c r="K1151" s="6">
        <v>4.7</v>
      </c>
      <c r="L1151" s="6">
        <f>LANÇAMENTO[[#This Row],[VALOR UNITARIO]]*LANÇAMENTO[[#This Row],[QTDADE]]</f>
        <v>141</v>
      </c>
      <c r="M1151" s="4">
        <v>45919</v>
      </c>
      <c r="N1151" s="33" t="str">
        <f>TEXT(LANÇAMENTO[[#This Row],[DATA PEDIDO]],"MMM")&amp;"-"&amp;TEXT(M1151,"AAAA")</f>
        <v>set-2025</v>
      </c>
      <c r="O1151" s="5" t="s">
        <v>1692</v>
      </c>
      <c r="P1151" s="5" t="s">
        <v>30</v>
      </c>
      <c r="Q1151" s="3" t="s">
        <v>1705</v>
      </c>
      <c r="R1151" s="3">
        <v>0</v>
      </c>
      <c r="S1151" s="4">
        <f>IF(LANÇAMENTO[[#This Row],[DATA PEDIDO]]="","",LANÇAMENTO[[#This Row],[DATA PEDIDO]]+LANÇAMENTO[[#This Row],[PRAZO]])</f>
        <v>45919</v>
      </c>
      <c r="T1151" s="8" t="str">
        <f>IF(LANÇAMENTO[[#This Row],[OBRA COM MATERIAL]]="OK","ENTREGUE",IF(LANÇAMENTO[[#This Row],[PRAZO]]="","",LANÇAMENTO[[#This Row],[PREVISÃO ENTREGA OBRA]]-$E$1))</f>
        <v>ENTREGUE</v>
      </c>
      <c r="U1151" s="3" t="s">
        <v>129</v>
      </c>
      <c r="V1151" s="3"/>
    </row>
    <row r="1152" spans="1:22" x14ac:dyDescent="0.25">
      <c r="A1152" s="4">
        <v>45919</v>
      </c>
      <c r="B1152" s="2" t="s">
        <v>2825</v>
      </c>
      <c r="C1152" s="123" t="s">
        <v>551</v>
      </c>
      <c r="D1152" s="2" t="s">
        <v>27</v>
      </c>
      <c r="E1152" s="2" t="s">
        <v>1690</v>
      </c>
      <c r="F1152" s="3">
        <v>1</v>
      </c>
      <c r="G1152" s="3" t="s">
        <v>65</v>
      </c>
      <c r="H1152" s="5" t="s">
        <v>3198</v>
      </c>
      <c r="I1152" s="136" t="s">
        <v>1612</v>
      </c>
      <c r="J1152" s="2" t="s">
        <v>1690</v>
      </c>
      <c r="K1152" s="6">
        <v>450</v>
      </c>
      <c r="L1152" s="6">
        <f>LANÇAMENTO[[#This Row],[VALOR UNITARIO]]*LANÇAMENTO[[#This Row],[QTDADE]]</f>
        <v>450</v>
      </c>
      <c r="M1152" s="4">
        <v>45919</v>
      </c>
      <c r="N1152" s="33" t="str">
        <f>TEXT(LANÇAMENTO[[#This Row],[DATA PEDIDO]],"MMM")&amp;"-"&amp;TEXT(M1152,"AAAA")</f>
        <v>set-2025</v>
      </c>
      <c r="O1152" s="5" t="s">
        <v>1778</v>
      </c>
      <c r="P1152" s="5" t="s">
        <v>30</v>
      </c>
      <c r="Q1152" s="3" t="s">
        <v>12</v>
      </c>
      <c r="R1152" s="3">
        <v>0</v>
      </c>
      <c r="S1152" s="4">
        <f>IF(LANÇAMENTO[[#This Row],[DATA PEDIDO]]="","",LANÇAMENTO[[#This Row],[DATA PEDIDO]]+LANÇAMENTO[[#This Row],[PRAZO]])</f>
        <v>45919</v>
      </c>
      <c r="T1152" s="8" t="str">
        <f>IF(LANÇAMENTO[[#This Row],[OBRA COM MATERIAL]]="OK","ENTREGUE",IF(LANÇAMENTO[[#This Row],[PRAZO]]="","",LANÇAMENTO[[#This Row],[PREVISÃO ENTREGA OBRA]]-$E$1))</f>
        <v>ENTREGUE</v>
      </c>
      <c r="U1152" s="3" t="s">
        <v>129</v>
      </c>
      <c r="V1152" s="3"/>
    </row>
    <row r="1153" spans="1:22" x14ac:dyDescent="0.25">
      <c r="A1153" s="4">
        <v>45919</v>
      </c>
      <c r="B1153" s="2" t="s">
        <v>1747</v>
      </c>
      <c r="C1153" s="123" t="s">
        <v>1234</v>
      </c>
      <c r="D1153" s="2" t="s">
        <v>104</v>
      </c>
      <c r="E1153" s="2" t="s">
        <v>2447</v>
      </c>
      <c r="F1153" s="3">
        <v>6</v>
      </c>
      <c r="G1153" s="3" t="s">
        <v>140</v>
      </c>
      <c r="H1153" s="5" t="s">
        <v>3206</v>
      </c>
      <c r="I1153" s="136" t="s">
        <v>1027</v>
      </c>
      <c r="J1153" s="2" t="s">
        <v>2447</v>
      </c>
      <c r="K1153" s="6">
        <v>135</v>
      </c>
      <c r="L1153" s="6">
        <f>LANÇAMENTO[[#This Row],[VALOR UNITARIO]]*LANÇAMENTO[[#This Row],[QTDADE]]</f>
        <v>810</v>
      </c>
      <c r="M1153" s="4">
        <v>45919</v>
      </c>
      <c r="N1153" s="33" t="str">
        <f>TEXT(LANÇAMENTO[[#This Row],[DATA PEDIDO]],"MMM")&amp;"-"&amp;TEXT(M1153,"AAAA")</f>
        <v>set-2025</v>
      </c>
      <c r="O1153" s="5" t="s">
        <v>1692</v>
      </c>
      <c r="P1153" s="5" t="s">
        <v>30</v>
      </c>
      <c r="Q1153" s="3" t="s">
        <v>12</v>
      </c>
      <c r="R1153" s="3">
        <v>3</v>
      </c>
      <c r="S1153" s="4">
        <f>IF(LANÇAMENTO[[#This Row],[DATA PEDIDO]]="","",LANÇAMENTO[[#This Row],[DATA PEDIDO]]+LANÇAMENTO[[#This Row],[PRAZO]])</f>
        <v>45922</v>
      </c>
      <c r="T1153" s="8" t="str">
        <f>IF(LANÇAMENTO[[#This Row],[OBRA COM MATERIAL]]="OK","ENTREGUE",IF(LANÇAMENTO[[#This Row],[PRAZO]]="","",LANÇAMENTO[[#This Row],[PREVISÃO ENTREGA OBRA]]-$E$1))</f>
        <v>ENTREGUE</v>
      </c>
      <c r="U1153" s="3" t="s">
        <v>129</v>
      </c>
      <c r="V1153" s="3"/>
    </row>
    <row r="1154" spans="1:22" x14ac:dyDescent="0.25">
      <c r="A1154" s="4">
        <v>45919</v>
      </c>
      <c r="B1154" s="2" t="s">
        <v>1747</v>
      </c>
      <c r="C1154" s="123" t="s">
        <v>1234</v>
      </c>
      <c r="D1154" s="2" t="s">
        <v>104</v>
      </c>
      <c r="E1154" s="2" t="s">
        <v>3205</v>
      </c>
      <c r="F1154" s="3">
        <v>40</v>
      </c>
      <c r="G1154" s="3" t="s">
        <v>114</v>
      </c>
      <c r="H1154" s="5" t="s">
        <v>3206</v>
      </c>
      <c r="I1154" s="136" t="s">
        <v>1027</v>
      </c>
      <c r="J1154" s="2" t="s">
        <v>3205</v>
      </c>
      <c r="K1154" s="6">
        <v>35.9</v>
      </c>
      <c r="L1154" s="6">
        <f>LANÇAMENTO[[#This Row],[VALOR UNITARIO]]*LANÇAMENTO[[#This Row],[QTDADE]]</f>
        <v>1436</v>
      </c>
      <c r="M1154" s="4">
        <v>45919</v>
      </c>
      <c r="N1154" s="33" t="str">
        <f>TEXT(LANÇAMENTO[[#This Row],[DATA PEDIDO]],"MMM")&amp;"-"&amp;TEXT(M1154,"AAAA")</f>
        <v>set-2025</v>
      </c>
      <c r="O1154" s="5" t="s">
        <v>1692</v>
      </c>
      <c r="P1154" s="5" t="s">
        <v>30</v>
      </c>
      <c r="Q1154" s="3" t="s">
        <v>12</v>
      </c>
      <c r="R1154" s="3">
        <v>3</v>
      </c>
      <c r="S1154" s="4">
        <f>IF(LANÇAMENTO[[#This Row],[DATA PEDIDO]]="","",LANÇAMENTO[[#This Row],[DATA PEDIDO]]+LANÇAMENTO[[#This Row],[PRAZO]])</f>
        <v>45922</v>
      </c>
      <c r="T1154" s="8" t="str">
        <f>IF(LANÇAMENTO[[#This Row],[OBRA COM MATERIAL]]="OK","ENTREGUE",IF(LANÇAMENTO[[#This Row],[PRAZO]]="","",LANÇAMENTO[[#This Row],[PREVISÃO ENTREGA OBRA]]-$E$1))</f>
        <v>ENTREGUE</v>
      </c>
      <c r="U1154" s="3" t="s">
        <v>129</v>
      </c>
      <c r="V1154" s="3"/>
    </row>
    <row r="1155" spans="1:22" x14ac:dyDescent="0.25">
      <c r="A1155" s="4">
        <v>45919</v>
      </c>
      <c r="B1155" s="2" t="s">
        <v>2723</v>
      </c>
      <c r="C1155" s="123" t="s">
        <v>551</v>
      </c>
      <c r="D1155" s="2" t="s">
        <v>27</v>
      </c>
      <c r="E1155" s="2" t="s">
        <v>2112</v>
      </c>
      <c r="F1155" s="3">
        <v>32</v>
      </c>
      <c r="G1155" s="3" t="s">
        <v>65</v>
      </c>
      <c r="H1155" s="5" t="s">
        <v>3207</v>
      </c>
      <c r="I1155" s="136" t="s">
        <v>1395</v>
      </c>
      <c r="J1155" s="2" t="s">
        <v>2112</v>
      </c>
      <c r="K1155" s="6">
        <v>13.8</v>
      </c>
      <c r="L1155" s="6">
        <f>LANÇAMENTO[[#This Row],[VALOR UNITARIO]]*LANÇAMENTO[[#This Row],[QTDADE]]</f>
        <v>441.6</v>
      </c>
      <c r="M1155" s="4">
        <v>45919</v>
      </c>
      <c r="N1155" s="33" t="str">
        <f>TEXT(LANÇAMENTO[[#This Row],[DATA PEDIDO]],"MMM")&amp;"-"&amp;TEXT(M1155,"AAAA")</f>
        <v>set-2025</v>
      </c>
      <c r="O1155" s="5" t="s">
        <v>1715</v>
      </c>
      <c r="P1155" s="5" t="s">
        <v>30</v>
      </c>
      <c r="Q1155" s="3" t="s">
        <v>12</v>
      </c>
      <c r="R1155" s="3">
        <v>3</v>
      </c>
      <c r="S1155" s="4">
        <f>IF(LANÇAMENTO[[#This Row],[DATA PEDIDO]]="","",LANÇAMENTO[[#This Row],[DATA PEDIDO]]+LANÇAMENTO[[#This Row],[PRAZO]])</f>
        <v>45922</v>
      </c>
      <c r="T1155" s="8" t="str">
        <f>IF(LANÇAMENTO[[#This Row],[OBRA COM MATERIAL]]="OK","ENTREGUE",IF(LANÇAMENTO[[#This Row],[PRAZO]]="","",LANÇAMENTO[[#This Row],[PREVISÃO ENTREGA OBRA]]-$E$1))</f>
        <v>ENTREGUE</v>
      </c>
      <c r="U1155" s="3" t="s">
        <v>129</v>
      </c>
      <c r="V1155" s="3"/>
    </row>
    <row r="1156" spans="1:22" x14ac:dyDescent="0.25">
      <c r="A1156" s="4">
        <v>45919</v>
      </c>
      <c r="B1156" s="2" t="s">
        <v>2723</v>
      </c>
      <c r="C1156" s="123" t="s">
        <v>551</v>
      </c>
      <c r="D1156" s="2" t="s">
        <v>27</v>
      </c>
      <c r="E1156" s="2" t="s">
        <v>2081</v>
      </c>
      <c r="F1156" s="3">
        <v>10</v>
      </c>
      <c r="G1156" s="3" t="s">
        <v>65</v>
      </c>
      <c r="H1156" s="5" t="s">
        <v>3207</v>
      </c>
      <c r="I1156" s="136" t="s">
        <v>1395</v>
      </c>
      <c r="J1156" s="2" t="s">
        <v>2081</v>
      </c>
      <c r="K1156" s="6">
        <v>20.7</v>
      </c>
      <c r="L1156" s="6">
        <f>LANÇAMENTO[[#This Row],[VALOR UNITARIO]]*LANÇAMENTO[[#This Row],[QTDADE]]</f>
        <v>207</v>
      </c>
      <c r="M1156" s="4">
        <v>45919</v>
      </c>
      <c r="N1156" s="33" t="str">
        <f>TEXT(LANÇAMENTO[[#This Row],[DATA PEDIDO]],"MMM")&amp;"-"&amp;TEXT(M1156,"AAAA")</f>
        <v>set-2025</v>
      </c>
      <c r="O1156" s="5" t="s">
        <v>1715</v>
      </c>
      <c r="P1156" s="5" t="s">
        <v>30</v>
      </c>
      <c r="Q1156" s="3" t="s">
        <v>12</v>
      </c>
      <c r="R1156" s="3">
        <v>3</v>
      </c>
      <c r="S1156" s="4">
        <f>IF(LANÇAMENTO[[#This Row],[DATA PEDIDO]]="","",LANÇAMENTO[[#This Row],[DATA PEDIDO]]+LANÇAMENTO[[#This Row],[PRAZO]])</f>
        <v>45922</v>
      </c>
      <c r="T1156" s="8" t="str">
        <f>IF(LANÇAMENTO[[#This Row],[OBRA COM MATERIAL]]="OK","ENTREGUE",IF(LANÇAMENTO[[#This Row],[PRAZO]]="","",LANÇAMENTO[[#This Row],[PREVISÃO ENTREGA OBRA]]-$E$1))</f>
        <v>ENTREGUE</v>
      </c>
      <c r="U1156" s="3" t="s">
        <v>129</v>
      </c>
      <c r="V1156" s="3"/>
    </row>
    <row r="1157" spans="1:22" x14ac:dyDescent="0.25">
      <c r="A1157" s="4">
        <v>45919</v>
      </c>
      <c r="B1157" s="2" t="s">
        <v>2723</v>
      </c>
      <c r="C1157" s="123" t="s">
        <v>551</v>
      </c>
      <c r="D1157" s="2" t="s">
        <v>27</v>
      </c>
      <c r="E1157" s="2" t="s">
        <v>2082</v>
      </c>
      <c r="F1157" s="3">
        <v>4</v>
      </c>
      <c r="G1157" s="3" t="s">
        <v>65</v>
      </c>
      <c r="H1157" s="5" t="s">
        <v>3207</v>
      </c>
      <c r="I1157" s="136" t="s">
        <v>1395</v>
      </c>
      <c r="J1157" s="2" t="s">
        <v>2082</v>
      </c>
      <c r="K1157" s="6">
        <v>25.3</v>
      </c>
      <c r="L1157" s="6">
        <f>LANÇAMENTO[[#This Row],[VALOR UNITARIO]]*LANÇAMENTO[[#This Row],[QTDADE]]</f>
        <v>101.2</v>
      </c>
      <c r="M1157" s="4">
        <v>45919</v>
      </c>
      <c r="N1157" s="33" t="str">
        <f>TEXT(LANÇAMENTO[[#This Row],[DATA PEDIDO]],"MMM")&amp;"-"&amp;TEXT(M1157,"AAAA")</f>
        <v>set-2025</v>
      </c>
      <c r="O1157" s="5" t="s">
        <v>1715</v>
      </c>
      <c r="P1157" s="5" t="s">
        <v>30</v>
      </c>
      <c r="Q1157" s="3" t="s">
        <v>12</v>
      </c>
      <c r="R1157" s="3">
        <v>3</v>
      </c>
      <c r="S1157" s="4">
        <f>IF(LANÇAMENTO[[#This Row],[DATA PEDIDO]]="","",LANÇAMENTO[[#This Row],[DATA PEDIDO]]+LANÇAMENTO[[#This Row],[PRAZO]])</f>
        <v>45922</v>
      </c>
      <c r="T1157" s="8" t="str">
        <f>IF(LANÇAMENTO[[#This Row],[OBRA COM MATERIAL]]="OK","ENTREGUE",IF(LANÇAMENTO[[#This Row],[PRAZO]]="","",LANÇAMENTO[[#This Row],[PREVISÃO ENTREGA OBRA]]-$E$1))</f>
        <v>ENTREGUE</v>
      </c>
      <c r="U1157" s="3" t="s">
        <v>129</v>
      </c>
      <c r="V1157" s="3"/>
    </row>
    <row r="1158" spans="1:22" x14ac:dyDescent="0.25">
      <c r="A1158" s="4">
        <v>45919</v>
      </c>
      <c r="B1158" s="2" t="s">
        <v>2723</v>
      </c>
      <c r="C1158" s="123" t="s">
        <v>551</v>
      </c>
      <c r="D1158" s="2" t="s">
        <v>27</v>
      </c>
      <c r="E1158" s="2" t="s">
        <v>2111</v>
      </c>
      <c r="F1158" s="3">
        <v>5</v>
      </c>
      <c r="G1158" s="3" t="s">
        <v>65</v>
      </c>
      <c r="H1158" s="5" t="s">
        <v>3207</v>
      </c>
      <c r="I1158" s="136" t="s">
        <v>1395</v>
      </c>
      <c r="J1158" s="2" t="s">
        <v>2111</v>
      </c>
      <c r="K1158" s="6">
        <v>3.45</v>
      </c>
      <c r="L1158" s="6">
        <f>LANÇAMENTO[[#This Row],[VALOR UNITARIO]]*LANÇAMENTO[[#This Row],[QTDADE]]</f>
        <v>17.25</v>
      </c>
      <c r="M1158" s="4">
        <v>45919</v>
      </c>
      <c r="N1158" s="33" t="str">
        <f>TEXT(LANÇAMENTO[[#This Row],[DATA PEDIDO]],"MMM")&amp;"-"&amp;TEXT(M1158,"AAAA")</f>
        <v>set-2025</v>
      </c>
      <c r="O1158" s="5" t="s">
        <v>1715</v>
      </c>
      <c r="P1158" s="5" t="s">
        <v>30</v>
      </c>
      <c r="Q1158" s="3" t="s">
        <v>12</v>
      </c>
      <c r="R1158" s="3">
        <v>3</v>
      </c>
      <c r="S1158" s="4">
        <f>IF(LANÇAMENTO[[#This Row],[DATA PEDIDO]]="","",LANÇAMENTO[[#This Row],[DATA PEDIDO]]+LANÇAMENTO[[#This Row],[PRAZO]])</f>
        <v>45922</v>
      </c>
      <c r="T1158" s="8" t="str">
        <f>IF(LANÇAMENTO[[#This Row],[OBRA COM MATERIAL]]="OK","ENTREGUE",IF(LANÇAMENTO[[#This Row],[PRAZO]]="","",LANÇAMENTO[[#This Row],[PREVISÃO ENTREGA OBRA]]-$E$1))</f>
        <v>ENTREGUE</v>
      </c>
      <c r="U1158" s="3" t="s">
        <v>129</v>
      </c>
      <c r="V1158" s="3"/>
    </row>
    <row r="1159" spans="1:22" x14ac:dyDescent="0.25">
      <c r="A1159" s="4">
        <v>45919</v>
      </c>
      <c r="B1159" s="2" t="s">
        <v>2723</v>
      </c>
      <c r="C1159" s="123" t="s">
        <v>551</v>
      </c>
      <c r="D1159" s="2" t="s">
        <v>27</v>
      </c>
      <c r="E1159" s="2" t="s">
        <v>2113</v>
      </c>
      <c r="F1159" s="3">
        <v>8</v>
      </c>
      <c r="G1159" s="3" t="s">
        <v>65</v>
      </c>
      <c r="H1159" s="5" t="s">
        <v>3207</v>
      </c>
      <c r="I1159" s="136" t="s">
        <v>1395</v>
      </c>
      <c r="J1159" s="2" t="s">
        <v>2113</v>
      </c>
      <c r="K1159" s="6">
        <v>29.9</v>
      </c>
      <c r="L1159" s="6">
        <f>LANÇAMENTO[[#This Row],[VALOR UNITARIO]]*LANÇAMENTO[[#This Row],[QTDADE]]</f>
        <v>239.2</v>
      </c>
      <c r="M1159" s="4">
        <v>45919</v>
      </c>
      <c r="N1159" s="33" t="str">
        <f>TEXT(LANÇAMENTO[[#This Row],[DATA PEDIDO]],"MMM")&amp;"-"&amp;TEXT(M1159,"AAAA")</f>
        <v>set-2025</v>
      </c>
      <c r="O1159" s="5" t="s">
        <v>1715</v>
      </c>
      <c r="P1159" s="5" t="s">
        <v>30</v>
      </c>
      <c r="Q1159" s="3" t="s">
        <v>12</v>
      </c>
      <c r="R1159" s="3">
        <v>3</v>
      </c>
      <c r="S1159" s="4">
        <f>IF(LANÇAMENTO[[#This Row],[DATA PEDIDO]]="","",LANÇAMENTO[[#This Row],[DATA PEDIDO]]+LANÇAMENTO[[#This Row],[PRAZO]])</f>
        <v>45922</v>
      </c>
      <c r="T1159" s="8" t="str">
        <f>IF(LANÇAMENTO[[#This Row],[OBRA COM MATERIAL]]="OK","ENTREGUE",IF(LANÇAMENTO[[#This Row],[PRAZO]]="","",LANÇAMENTO[[#This Row],[PREVISÃO ENTREGA OBRA]]-$E$1))</f>
        <v>ENTREGUE</v>
      </c>
      <c r="U1159" s="3" t="s">
        <v>129</v>
      </c>
      <c r="V1159" s="3"/>
    </row>
    <row r="1160" spans="1:22" x14ac:dyDescent="0.25">
      <c r="A1160" s="4">
        <v>45919</v>
      </c>
      <c r="B1160" s="2" t="s">
        <v>2723</v>
      </c>
      <c r="C1160" s="123" t="s">
        <v>551</v>
      </c>
      <c r="D1160" s="2" t="s">
        <v>27</v>
      </c>
      <c r="E1160" s="2" t="s">
        <v>2114</v>
      </c>
      <c r="F1160" s="3">
        <v>4</v>
      </c>
      <c r="G1160" s="3" t="s">
        <v>65</v>
      </c>
      <c r="H1160" s="5" t="s">
        <v>3207</v>
      </c>
      <c r="I1160" s="136" t="s">
        <v>1395</v>
      </c>
      <c r="J1160" s="2" t="s">
        <v>2114</v>
      </c>
      <c r="K1160" s="6">
        <v>3.45</v>
      </c>
      <c r="L1160" s="6">
        <f>LANÇAMENTO[[#This Row],[VALOR UNITARIO]]*LANÇAMENTO[[#This Row],[QTDADE]]</f>
        <v>13.8</v>
      </c>
      <c r="M1160" s="4">
        <v>45919</v>
      </c>
      <c r="N1160" s="33" t="str">
        <f>TEXT(LANÇAMENTO[[#This Row],[DATA PEDIDO]],"MMM")&amp;"-"&amp;TEXT(M1160,"AAAA")</f>
        <v>set-2025</v>
      </c>
      <c r="O1160" s="5" t="s">
        <v>1715</v>
      </c>
      <c r="P1160" s="5" t="s">
        <v>30</v>
      </c>
      <c r="Q1160" s="3" t="s">
        <v>12</v>
      </c>
      <c r="R1160" s="3">
        <v>3</v>
      </c>
      <c r="S1160" s="4">
        <f>IF(LANÇAMENTO[[#This Row],[DATA PEDIDO]]="","",LANÇAMENTO[[#This Row],[DATA PEDIDO]]+LANÇAMENTO[[#This Row],[PRAZO]])</f>
        <v>45922</v>
      </c>
      <c r="T1160" s="8" t="str">
        <f>IF(LANÇAMENTO[[#This Row],[OBRA COM MATERIAL]]="OK","ENTREGUE",IF(LANÇAMENTO[[#This Row],[PRAZO]]="","",LANÇAMENTO[[#This Row],[PREVISÃO ENTREGA OBRA]]-$E$1))</f>
        <v>ENTREGUE</v>
      </c>
      <c r="U1160" s="3" t="s">
        <v>129</v>
      </c>
      <c r="V1160" s="3"/>
    </row>
    <row r="1161" spans="1:22" x14ac:dyDescent="0.25">
      <c r="A1161" s="4">
        <v>45919</v>
      </c>
      <c r="B1161" s="2" t="s">
        <v>2723</v>
      </c>
      <c r="C1161" s="123" t="s">
        <v>551</v>
      </c>
      <c r="D1161" s="2" t="s">
        <v>27</v>
      </c>
      <c r="E1161" s="2" t="s">
        <v>2181</v>
      </c>
      <c r="F1161" s="3">
        <v>8</v>
      </c>
      <c r="G1161" s="3" t="s">
        <v>65</v>
      </c>
      <c r="H1161" s="5" t="s">
        <v>3207</v>
      </c>
      <c r="I1161" s="136" t="s">
        <v>1395</v>
      </c>
      <c r="J1161" s="2" t="s">
        <v>2181</v>
      </c>
      <c r="K1161" s="6">
        <v>29.9</v>
      </c>
      <c r="L1161" s="6">
        <f>LANÇAMENTO[[#This Row],[VALOR UNITARIO]]*LANÇAMENTO[[#This Row],[QTDADE]]</f>
        <v>239.2</v>
      </c>
      <c r="M1161" s="4">
        <v>45919</v>
      </c>
      <c r="N1161" s="33" t="str">
        <f>TEXT(LANÇAMENTO[[#This Row],[DATA PEDIDO]],"MMM")&amp;"-"&amp;TEXT(M1161,"AAAA")</f>
        <v>set-2025</v>
      </c>
      <c r="O1161" s="5" t="s">
        <v>1715</v>
      </c>
      <c r="P1161" s="5" t="s">
        <v>30</v>
      </c>
      <c r="Q1161" s="3" t="s">
        <v>12</v>
      </c>
      <c r="R1161" s="3">
        <v>3</v>
      </c>
      <c r="S1161" s="4">
        <f>IF(LANÇAMENTO[[#This Row],[DATA PEDIDO]]="","",LANÇAMENTO[[#This Row],[DATA PEDIDO]]+LANÇAMENTO[[#This Row],[PRAZO]])</f>
        <v>45922</v>
      </c>
      <c r="T1161" s="8" t="str">
        <f>IF(LANÇAMENTO[[#This Row],[OBRA COM MATERIAL]]="OK","ENTREGUE",IF(LANÇAMENTO[[#This Row],[PRAZO]]="","",LANÇAMENTO[[#This Row],[PREVISÃO ENTREGA OBRA]]-$E$1))</f>
        <v>ENTREGUE</v>
      </c>
      <c r="U1161" s="3" t="s">
        <v>129</v>
      </c>
      <c r="V1161" s="3"/>
    </row>
    <row r="1162" spans="1:22" x14ac:dyDescent="0.25">
      <c r="A1162" s="4">
        <v>45919</v>
      </c>
      <c r="B1162" s="2" t="s">
        <v>2723</v>
      </c>
      <c r="C1162" s="123" t="s">
        <v>551</v>
      </c>
      <c r="D1162" s="2" t="s">
        <v>27</v>
      </c>
      <c r="E1162" s="2" t="s">
        <v>1814</v>
      </c>
      <c r="F1162" s="3">
        <v>1</v>
      </c>
      <c r="G1162" s="3" t="s">
        <v>65</v>
      </c>
      <c r="H1162" s="5" t="s">
        <v>3207</v>
      </c>
      <c r="I1162" s="136" t="s">
        <v>1395</v>
      </c>
      <c r="J1162" s="2" t="s">
        <v>1814</v>
      </c>
      <c r="K1162" s="6">
        <v>80</v>
      </c>
      <c r="L1162" s="6">
        <f>LANÇAMENTO[[#This Row],[VALOR UNITARIO]]*LANÇAMENTO[[#This Row],[QTDADE]]</f>
        <v>80</v>
      </c>
      <c r="M1162" s="4">
        <v>45919</v>
      </c>
      <c r="N1162" s="33" t="str">
        <f>TEXT(LANÇAMENTO[[#This Row],[DATA PEDIDO]],"MMM")&amp;"-"&amp;TEXT(M1162,"AAAA")</f>
        <v>set-2025</v>
      </c>
      <c r="O1162" s="5" t="s">
        <v>1715</v>
      </c>
      <c r="P1162" s="5" t="s">
        <v>30</v>
      </c>
      <c r="Q1162" s="3" t="s">
        <v>12</v>
      </c>
      <c r="R1162" s="3">
        <v>3</v>
      </c>
      <c r="S1162" s="4">
        <f>IF(LANÇAMENTO[[#This Row],[DATA PEDIDO]]="","",LANÇAMENTO[[#This Row],[DATA PEDIDO]]+LANÇAMENTO[[#This Row],[PRAZO]])</f>
        <v>45922</v>
      </c>
      <c r="T1162" s="8" t="str">
        <f>IF(LANÇAMENTO[[#This Row],[OBRA COM MATERIAL]]="OK","ENTREGUE",IF(LANÇAMENTO[[#This Row],[PRAZO]]="","",LANÇAMENTO[[#This Row],[PREVISÃO ENTREGA OBRA]]-$E$1))</f>
        <v>ENTREGUE</v>
      </c>
      <c r="U1162" s="3" t="s">
        <v>129</v>
      </c>
      <c r="V1162" s="3"/>
    </row>
    <row r="1163" spans="1:22" x14ac:dyDescent="0.25">
      <c r="A1163" s="4">
        <v>45919</v>
      </c>
      <c r="B1163" s="2" t="s">
        <v>2128</v>
      </c>
      <c r="C1163" s="123" t="s">
        <v>551</v>
      </c>
      <c r="D1163" s="2" t="s">
        <v>11</v>
      </c>
      <c r="E1163" s="2" t="s">
        <v>3208</v>
      </c>
      <c r="F1163" s="3">
        <v>10</v>
      </c>
      <c r="G1163" s="3" t="s">
        <v>65</v>
      </c>
      <c r="H1163" s="5" t="s">
        <v>3210</v>
      </c>
      <c r="I1163" s="136" t="s">
        <v>147</v>
      </c>
      <c r="J1163" s="2" t="s">
        <v>3208</v>
      </c>
      <c r="K1163" s="6">
        <v>5.99</v>
      </c>
      <c r="L1163" s="6">
        <f>LANÇAMENTO[[#This Row],[VALOR UNITARIO]]*LANÇAMENTO[[#This Row],[QTDADE]]</f>
        <v>59.900000000000006</v>
      </c>
      <c r="M1163" s="4">
        <v>45919</v>
      </c>
      <c r="N1163" s="33" t="str">
        <f>TEXT(LANÇAMENTO[[#This Row],[DATA PEDIDO]],"MMM")&amp;"-"&amp;TEXT(M1163,"AAAA")</f>
        <v>set-2025</v>
      </c>
      <c r="O1163" s="5" t="s">
        <v>1836</v>
      </c>
      <c r="P1163" s="5" t="s">
        <v>30</v>
      </c>
      <c r="Q1163" s="3" t="s">
        <v>12</v>
      </c>
      <c r="R1163" s="3">
        <v>3</v>
      </c>
      <c r="S1163" s="4">
        <f>IF(LANÇAMENTO[[#This Row],[DATA PEDIDO]]="","",LANÇAMENTO[[#This Row],[DATA PEDIDO]]+LANÇAMENTO[[#This Row],[PRAZO]])</f>
        <v>45922</v>
      </c>
      <c r="T1163" s="8" t="str">
        <f>IF(LANÇAMENTO[[#This Row],[OBRA COM MATERIAL]]="OK","ENTREGUE",IF(LANÇAMENTO[[#This Row],[PRAZO]]="","",LANÇAMENTO[[#This Row],[PREVISÃO ENTREGA OBRA]]-$E$1))</f>
        <v>ENTREGUE</v>
      </c>
      <c r="U1163" s="3" t="s">
        <v>129</v>
      </c>
      <c r="V1163" s="3"/>
    </row>
    <row r="1164" spans="1:22" x14ac:dyDescent="0.25">
      <c r="A1164" s="4">
        <v>45919</v>
      </c>
      <c r="B1164" s="2" t="s">
        <v>2128</v>
      </c>
      <c r="C1164" s="123" t="s">
        <v>551</v>
      </c>
      <c r="D1164" s="2" t="s">
        <v>11</v>
      </c>
      <c r="E1164" s="2" t="s">
        <v>3209</v>
      </c>
      <c r="F1164" s="3">
        <v>5</v>
      </c>
      <c r="G1164" s="3" t="s">
        <v>65</v>
      </c>
      <c r="H1164" s="5" t="s">
        <v>3210</v>
      </c>
      <c r="I1164" s="136" t="s">
        <v>147</v>
      </c>
      <c r="J1164" s="2" t="s">
        <v>3209</v>
      </c>
      <c r="K1164" s="6">
        <v>3.99</v>
      </c>
      <c r="L1164" s="6">
        <f>LANÇAMENTO[[#This Row],[VALOR UNITARIO]]*LANÇAMENTO[[#This Row],[QTDADE]]</f>
        <v>19.950000000000003</v>
      </c>
      <c r="M1164" s="4">
        <v>45919</v>
      </c>
      <c r="N1164" s="33" t="str">
        <f>TEXT(LANÇAMENTO[[#This Row],[DATA PEDIDO]],"MMM")&amp;"-"&amp;TEXT(M1164,"AAAA")</f>
        <v>set-2025</v>
      </c>
      <c r="O1164" s="5" t="s">
        <v>1836</v>
      </c>
      <c r="P1164" s="5" t="s">
        <v>30</v>
      </c>
      <c r="Q1164" s="3" t="s">
        <v>12</v>
      </c>
      <c r="R1164" s="3">
        <v>3</v>
      </c>
      <c r="S1164" s="4">
        <f>IF(LANÇAMENTO[[#This Row],[DATA PEDIDO]]="","",LANÇAMENTO[[#This Row],[DATA PEDIDO]]+LANÇAMENTO[[#This Row],[PRAZO]])</f>
        <v>45922</v>
      </c>
      <c r="T1164" s="8" t="str">
        <f>IF(LANÇAMENTO[[#This Row],[OBRA COM MATERIAL]]="OK","ENTREGUE",IF(LANÇAMENTO[[#This Row],[PRAZO]]="","",LANÇAMENTO[[#This Row],[PREVISÃO ENTREGA OBRA]]-$E$1))</f>
        <v>ENTREGUE</v>
      </c>
      <c r="U1164" s="3" t="s">
        <v>129</v>
      </c>
      <c r="V1164" s="3"/>
    </row>
    <row r="1165" spans="1:22" x14ac:dyDescent="0.25">
      <c r="A1165" s="4">
        <v>45919</v>
      </c>
      <c r="B1165" s="2" t="s">
        <v>2128</v>
      </c>
      <c r="C1165" s="123" t="s">
        <v>551</v>
      </c>
      <c r="D1165" s="2" t="s">
        <v>11</v>
      </c>
      <c r="E1165" s="2" t="s">
        <v>2332</v>
      </c>
      <c r="F1165" s="3">
        <v>24</v>
      </c>
      <c r="G1165" s="3" t="s">
        <v>110</v>
      </c>
      <c r="H1165" s="5" t="s">
        <v>3210</v>
      </c>
      <c r="I1165" s="136" t="s">
        <v>147</v>
      </c>
      <c r="J1165" s="2" t="s">
        <v>2332</v>
      </c>
      <c r="K1165" s="6">
        <v>89.9</v>
      </c>
      <c r="L1165" s="6">
        <f>LANÇAMENTO[[#This Row],[VALOR UNITARIO]]*LANÇAMENTO[[#This Row],[QTDADE]]</f>
        <v>2157.6000000000004</v>
      </c>
      <c r="M1165" s="4">
        <v>45919</v>
      </c>
      <c r="N1165" s="33" t="str">
        <f>TEXT(LANÇAMENTO[[#This Row],[DATA PEDIDO]],"MMM")&amp;"-"&amp;TEXT(M1165,"AAAA")</f>
        <v>set-2025</v>
      </c>
      <c r="O1165" s="5" t="s">
        <v>1836</v>
      </c>
      <c r="P1165" s="5" t="s">
        <v>30</v>
      </c>
      <c r="Q1165" s="3" t="s">
        <v>12</v>
      </c>
      <c r="R1165" s="3">
        <v>3</v>
      </c>
      <c r="S1165" s="4">
        <f>IF(LANÇAMENTO[[#This Row],[DATA PEDIDO]]="","",LANÇAMENTO[[#This Row],[DATA PEDIDO]]+LANÇAMENTO[[#This Row],[PRAZO]])</f>
        <v>45922</v>
      </c>
      <c r="T1165" s="8" t="str">
        <f>IF(LANÇAMENTO[[#This Row],[OBRA COM MATERIAL]]="OK","ENTREGUE",IF(LANÇAMENTO[[#This Row],[PRAZO]]="","",LANÇAMENTO[[#This Row],[PREVISÃO ENTREGA OBRA]]-$E$1))</f>
        <v>ENTREGUE</v>
      </c>
      <c r="U1165" s="3" t="s">
        <v>129</v>
      </c>
      <c r="V1165" s="3"/>
    </row>
    <row r="1166" spans="1:22" x14ac:dyDescent="0.25">
      <c r="A1166" s="4">
        <v>45919</v>
      </c>
      <c r="B1166" s="2" t="s">
        <v>2128</v>
      </c>
      <c r="C1166" s="123" t="s">
        <v>551</v>
      </c>
      <c r="D1166" s="2" t="s">
        <v>11</v>
      </c>
      <c r="E1166" s="2" t="s">
        <v>2184</v>
      </c>
      <c r="F1166" s="3">
        <v>1</v>
      </c>
      <c r="G1166" s="3" t="s">
        <v>24</v>
      </c>
      <c r="H1166" s="5" t="s">
        <v>3210</v>
      </c>
      <c r="I1166" s="136" t="s">
        <v>147</v>
      </c>
      <c r="J1166" s="2" t="s">
        <v>2184</v>
      </c>
      <c r="K1166" s="6">
        <v>249.9</v>
      </c>
      <c r="L1166" s="6">
        <f>LANÇAMENTO[[#This Row],[VALOR UNITARIO]]*LANÇAMENTO[[#This Row],[QTDADE]]</f>
        <v>249.9</v>
      </c>
      <c r="M1166" s="4">
        <v>45919</v>
      </c>
      <c r="N1166" s="33" t="str">
        <f>TEXT(LANÇAMENTO[[#This Row],[DATA PEDIDO]],"MMM")&amp;"-"&amp;TEXT(M1166,"AAAA")</f>
        <v>set-2025</v>
      </c>
      <c r="O1166" s="5" t="s">
        <v>1836</v>
      </c>
      <c r="P1166" s="5" t="s">
        <v>30</v>
      </c>
      <c r="Q1166" s="3" t="s">
        <v>12</v>
      </c>
      <c r="R1166" s="3">
        <v>3</v>
      </c>
      <c r="S1166" s="4">
        <f>IF(LANÇAMENTO[[#This Row],[DATA PEDIDO]]="","",LANÇAMENTO[[#This Row],[DATA PEDIDO]]+LANÇAMENTO[[#This Row],[PRAZO]])</f>
        <v>45922</v>
      </c>
      <c r="T1166" s="8" t="str">
        <f>IF(LANÇAMENTO[[#This Row],[OBRA COM MATERIAL]]="OK","ENTREGUE",IF(LANÇAMENTO[[#This Row],[PRAZO]]="","",LANÇAMENTO[[#This Row],[PREVISÃO ENTREGA OBRA]]-$E$1))</f>
        <v>ENTREGUE</v>
      </c>
      <c r="U1166" s="3" t="s">
        <v>129</v>
      </c>
      <c r="V1166" s="3"/>
    </row>
    <row r="1167" spans="1:22" x14ac:dyDescent="0.25">
      <c r="A1167" s="4">
        <v>45919</v>
      </c>
      <c r="B1167" s="2" t="s">
        <v>2128</v>
      </c>
      <c r="C1167" s="123" t="s">
        <v>551</v>
      </c>
      <c r="D1167" s="2" t="s">
        <v>11</v>
      </c>
      <c r="E1167" s="2" t="s">
        <v>2335</v>
      </c>
      <c r="F1167" s="3">
        <v>2</v>
      </c>
      <c r="G1167" s="3" t="s">
        <v>110</v>
      </c>
      <c r="H1167" s="5" t="s">
        <v>3210</v>
      </c>
      <c r="I1167" s="136" t="s">
        <v>147</v>
      </c>
      <c r="J1167" s="2" t="s">
        <v>2335</v>
      </c>
      <c r="K1167" s="6">
        <v>69.900000000000006</v>
      </c>
      <c r="L1167" s="6">
        <f>LANÇAMENTO[[#This Row],[VALOR UNITARIO]]*LANÇAMENTO[[#This Row],[QTDADE]]</f>
        <v>139.80000000000001</v>
      </c>
      <c r="M1167" s="4">
        <v>45919</v>
      </c>
      <c r="N1167" s="33" t="str">
        <f>TEXT(LANÇAMENTO[[#This Row],[DATA PEDIDO]],"MMM")&amp;"-"&amp;TEXT(M1167,"AAAA")</f>
        <v>set-2025</v>
      </c>
      <c r="O1167" s="5" t="s">
        <v>1836</v>
      </c>
      <c r="P1167" s="5" t="s">
        <v>30</v>
      </c>
      <c r="Q1167" s="3" t="s">
        <v>12</v>
      </c>
      <c r="R1167" s="3">
        <v>3</v>
      </c>
      <c r="S1167" s="4">
        <f>IF(LANÇAMENTO[[#This Row],[DATA PEDIDO]]="","",LANÇAMENTO[[#This Row],[DATA PEDIDO]]+LANÇAMENTO[[#This Row],[PRAZO]])</f>
        <v>45922</v>
      </c>
      <c r="T1167" s="8" t="str">
        <f>IF(LANÇAMENTO[[#This Row],[OBRA COM MATERIAL]]="OK","ENTREGUE",IF(LANÇAMENTO[[#This Row],[PRAZO]]="","",LANÇAMENTO[[#This Row],[PREVISÃO ENTREGA OBRA]]-$E$1))</f>
        <v>ENTREGUE</v>
      </c>
      <c r="U1167" s="3" t="s">
        <v>129</v>
      </c>
      <c r="V1167" s="3"/>
    </row>
    <row r="1168" spans="1:22" x14ac:dyDescent="0.25">
      <c r="A1168" s="4">
        <v>45919</v>
      </c>
      <c r="B1168" s="2" t="s">
        <v>101</v>
      </c>
      <c r="C1168" s="123" t="s">
        <v>549</v>
      </c>
      <c r="D1168" s="2" t="s">
        <v>104</v>
      </c>
      <c r="E1168" s="2" t="s">
        <v>3214</v>
      </c>
      <c r="F1168" s="3">
        <v>1</v>
      </c>
      <c r="G1168" s="3" t="s">
        <v>65</v>
      </c>
      <c r="H1168" s="5" t="s">
        <v>3216</v>
      </c>
      <c r="I1168" s="136" t="s">
        <v>3212</v>
      </c>
      <c r="J1168" s="2" t="s">
        <v>3214</v>
      </c>
      <c r="K1168" s="6">
        <v>280</v>
      </c>
      <c r="L1168" s="6">
        <f>LANÇAMENTO[[#This Row],[VALOR UNITARIO]]*LANÇAMENTO[[#This Row],[QTDADE]]</f>
        <v>280</v>
      </c>
      <c r="M1168" s="4">
        <v>45919</v>
      </c>
      <c r="N1168" s="33" t="str">
        <f>TEXT(LANÇAMENTO[[#This Row],[DATA PEDIDO]],"MMM")&amp;"-"&amp;TEXT(M1168,"AAAA")</f>
        <v>set-2025</v>
      </c>
      <c r="O1168" s="5" t="s">
        <v>1818</v>
      </c>
      <c r="P1168" s="5" t="s">
        <v>215</v>
      </c>
      <c r="Q1168" s="3" t="s">
        <v>12</v>
      </c>
      <c r="R1168" s="3">
        <v>3</v>
      </c>
      <c r="S1168" s="4">
        <f>IF(LANÇAMENTO[[#This Row],[DATA PEDIDO]]="","",LANÇAMENTO[[#This Row],[DATA PEDIDO]]+LANÇAMENTO[[#This Row],[PRAZO]])</f>
        <v>45922</v>
      </c>
      <c r="T1168" s="8" t="str">
        <f>IF(LANÇAMENTO[[#This Row],[OBRA COM MATERIAL]]="OK","ENTREGUE",IF(LANÇAMENTO[[#This Row],[PRAZO]]="","",LANÇAMENTO[[#This Row],[PREVISÃO ENTREGA OBRA]]-$E$1))</f>
        <v>ENTREGUE</v>
      </c>
      <c r="U1168" s="3" t="s">
        <v>129</v>
      </c>
      <c r="V1168" s="3"/>
    </row>
    <row r="1169" spans="1:22" x14ac:dyDescent="0.25">
      <c r="A1169" s="4">
        <v>45919</v>
      </c>
      <c r="B1169" s="2" t="s">
        <v>101</v>
      </c>
      <c r="C1169" s="123" t="s">
        <v>549</v>
      </c>
      <c r="D1169" s="2" t="s">
        <v>104</v>
      </c>
      <c r="E1169" s="2" t="s">
        <v>3215</v>
      </c>
      <c r="F1169" s="3">
        <v>1</v>
      </c>
      <c r="G1169" s="3" t="s">
        <v>65</v>
      </c>
      <c r="H1169" s="5" t="s">
        <v>3216</v>
      </c>
      <c r="I1169" s="136" t="s">
        <v>3212</v>
      </c>
      <c r="J1169" s="2" t="s">
        <v>3215</v>
      </c>
      <c r="K1169" s="6">
        <v>520</v>
      </c>
      <c r="L1169" s="6">
        <f>LANÇAMENTO[[#This Row],[VALOR UNITARIO]]*LANÇAMENTO[[#This Row],[QTDADE]]</f>
        <v>520</v>
      </c>
      <c r="M1169" s="4">
        <v>45919</v>
      </c>
      <c r="N1169" s="33" t="str">
        <f>TEXT(LANÇAMENTO[[#This Row],[DATA PEDIDO]],"MMM")&amp;"-"&amp;TEXT(M1169,"AAAA")</f>
        <v>set-2025</v>
      </c>
      <c r="O1169" s="5" t="s">
        <v>1818</v>
      </c>
      <c r="P1169" s="5" t="s">
        <v>215</v>
      </c>
      <c r="Q1169" s="3" t="s">
        <v>12</v>
      </c>
      <c r="R1169" s="3">
        <v>3</v>
      </c>
      <c r="S1169" s="4">
        <f>IF(LANÇAMENTO[[#This Row],[DATA PEDIDO]]="","",LANÇAMENTO[[#This Row],[DATA PEDIDO]]+LANÇAMENTO[[#This Row],[PRAZO]])</f>
        <v>45922</v>
      </c>
      <c r="T1169" s="8" t="str">
        <f>IF(LANÇAMENTO[[#This Row],[OBRA COM MATERIAL]]="OK","ENTREGUE",IF(LANÇAMENTO[[#This Row],[PRAZO]]="","",LANÇAMENTO[[#This Row],[PREVISÃO ENTREGA OBRA]]-$E$1))</f>
        <v>ENTREGUE</v>
      </c>
      <c r="U1169" s="3" t="s">
        <v>129</v>
      </c>
      <c r="V1169" s="3"/>
    </row>
    <row r="1170" spans="1:22" x14ac:dyDescent="0.25">
      <c r="A1170" s="4">
        <v>45919</v>
      </c>
      <c r="B1170" s="2" t="s">
        <v>1780</v>
      </c>
      <c r="C1170" s="123" t="s">
        <v>1234</v>
      </c>
      <c r="D1170" s="2" t="s">
        <v>104</v>
      </c>
      <c r="E1170" s="2" t="s">
        <v>3217</v>
      </c>
      <c r="F1170" s="3">
        <v>1</v>
      </c>
      <c r="G1170" s="3" t="s">
        <v>65</v>
      </c>
      <c r="H1170" s="5" t="s">
        <v>3218</v>
      </c>
      <c r="I1170" s="136" t="s">
        <v>3219</v>
      </c>
      <c r="J1170" s="2" t="s">
        <v>3217</v>
      </c>
      <c r="K1170" s="6">
        <v>6708</v>
      </c>
      <c r="L1170" s="6">
        <f>LANÇAMENTO[[#This Row],[VALOR UNITARIO]]*LANÇAMENTO[[#This Row],[QTDADE]]</f>
        <v>6708</v>
      </c>
      <c r="M1170" s="4">
        <v>45919</v>
      </c>
      <c r="N1170" s="33" t="str">
        <f>TEXT(LANÇAMENTO[[#This Row],[DATA PEDIDO]],"MMM")&amp;"-"&amp;TEXT(M1170,"AAAA")</f>
        <v>set-2025</v>
      </c>
      <c r="O1170" s="5" t="s">
        <v>1967</v>
      </c>
      <c r="P1170" s="5" t="s">
        <v>30</v>
      </c>
      <c r="Q1170" s="3" t="s">
        <v>12</v>
      </c>
      <c r="R1170" s="3">
        <v>15</v>
      </c>
      <c r="S1170" s="4">
        <f>IF(LANÇAMENTO[[#This Row],[DATA PEDIDO]]="","",LANÇAMENTO[[#This Row],[DATA PEDIDO]]+LANÇAMENTO[[#This Row],[PRAZO]])</f>
        <v>45934</v>
      </c>
      <c r="T1170" s="8" t="str">
        <f>IF(LANÇAMENTO[[#This Row],[OBRA COM MATERIAL]]="OK","ENTREGUE",IF(LANÇAMENTO[[#This Row],[PRAZO]]="","",LANÇAMENTO[[#This Row],[PREVISÃO ENTREGA OBRA]]-$E$1))</f>
        <v>ENTREGUE</v>
      </c>
      <c r="U1170" s="3" t="s">
        <v>129</v>
      </c>
      <c r="V1170" s="3"/>
    </row>
    <row r="1171" spans="1:22" x14ac:dyDescent="0.25">
      <c r="A1171" s="4">
        <v>45922</v>
      </c>
      <c r="B1171" s="2" t="s">
        <v>2623</v>
      </c>
      <c r="C1171" s="123" t="s">
        <v>551</v>
      </c>
      <c r="D1171" s="2" t="s">
        <v>104</v>
      </c>
      <c r="E1171" s="2" t="s">
        <v>2845</v>
      </c>
      <c r="F1171" s="3">
        <v>1</v>
      </c>
      <c r="G1171" s="3" t="s">
        <v>65</v>
      </c>
      <c r="H1171" s="5" t="s">
        <v>3222</v>
      </c>
      <c r="I1171" s="136" t="s">
        <v>2846</v>
      </c>
      <c r="J1171" s="2" t="s">
        <v>3223</v>
      </c>
      <c r="K1171" s="6">
        <v>1800</v>
      </c>
      <c r="L1171" s="6">
        <f>LANÇAMENTO[[#This Row],[VALOR UNITARIO]]*LANÇAMENTO[[#This Row],[QTDADE]]</f>
        <v>1800</v>
      </c>
      <c r="M1171" s="4">
        <v>45922</v>
      </c>
      <c r="N1171" s="33" t="str">
        <f>TEXT(LANÇAMENTO[[#This Row],[DATA PEDIDO]],"MMM")&amp;"-"&amp;TEXT(M1171,"AAAA")</f>
        <v>set-2025</v>
      </c>
      <c r="O1171" s="5" t="s">
        <v>1823</v>
      </c>
      <c r="P1171" s="5" t="s">
        <v>30</v>
      </c>
      <c r="Q1171" s="3" t="s">
        <v>12</v>
      </c>
      <c r="R1171" s="3">
        <v>2</v>
      </c>
      <c r="S1171" s="4">
        <f>IF(LANÇAMENTO[[#This Row],[DATA PEDIDO]]="","",LANÇAMENTO[[#This Row],[DATA PEDIDO]]+LANÇAMENTO[[#This Row],[PRAZO]])</f>
        <v>45924</v>
      </c>
      <c r="T1171" s="8" t="str">
        <f>IF(LANÇAMENTO[[#This Row],[OBRA COM MATERIAL]]="OK","ENTREGUE",IF(LANÇAMENTO[[#This Row],[PRAZO]]="","",LANÇAMENTO[[#This Row],[PREVISÃO ENTREGA OBRA]]-$E$1))</f>
        <v>ENTREGUE</v>
      </c>
      <c r="U1171" s="3" t="s">
        <v>129</v>
      </c>
      <c r="V1171" s="3"/>
    </row>
    <row r="1172" spans="1:22" x14ac:dyDescent="0.25">
      <c r="A1172" s="4">
        <v>45922</v>
      </c>
      <c r="B1172" s="2" t="s">
        <v>1802</v>
      </c>
      <c r="C1172" s="123" t="s">
        <v>1234</v>
      </c>
      <c r="D1172" s="2" t="s">
        <v>107</v>
      </c>
      <c r="E1172" s="2" t="s">
        <v>3224</v>
      </c>
      <c r="F1172" s="3">
        <v>71.3</v>
      </c>
      <c r="G1172" s="3" t="s">
        <v>72</v>
      </c>
      <c r="H1172" s="5" t="s">
        <v>3228</v>
      </c>
      <c r="I1172" s="136" t="s">
        <v>615</v>
      </c>
      <c r="J1172" s="2" t="s">
        <v>3224</v>
      </c>
      <c r="K1172" s="6">
        <v>49.9</v>
      </c>
      <c r="L1172" s="6">
        <f>LANÇAMENTO[[#This Row],[VALOR UNITARIO]]*LANÇAMENTO[[#This Row],[QTDADE]]</f>
        <v>3557.87</v>
      </c>
      <c r="M1172" s="4">
        <v>45922</v>
      </c>
      <c r="N1172" s="33" t="str">
        <f>TEXT(LANÇAMENTO[[#This Row],[DATA PEDIDO]],"MMM")&amp;"-"&amp;TEXT(M1172,"AAAA")</f>
        <v>set-2025</v>
      </c>
      <c r="O1172" s="5" t="s">
        <v>2454</v>
      </c>
      <c r="P1172" s="5" t="s">
        <v>30</v>
      </c>
      <c r="Q1172" s="3" t="s">
        <v>12</v>
      </c>
      <c r="R1172" s="3">
        <v>3</v>
      </c>
      <c r="S1172" s="4">
        <f>IF(LANÇAMENTO[[#This Row],[DATA PEDIDO]]="","",LANÇAMENTO[[#This Row],[DATA PEDIDO]]+LANÇAMENTO[[#This Row],[PRAZO]])</f>
        <v>45925</v>
      </c>
      <c r="T1172" s="8" t="str">
        <f>IF(LANÇAMENTO[[#This Row],[OBRA COM MATERIAL]]="OK","ENTREGUE",IF(LANÇAMENTO[[#This Row],[PRAZO]]="","",LANÇAMENTO[[#This Row],[PREVISÃO ENTREGA OBRA]]-$E$1))</f>
        <v>ENTREGUE</v>
      </c>
      <c r="U1172" s="3" t="s">
        <v>129</v>
      </c>
      <c r="V1172" s="3"/>
    </row>
    <row r="1173" spans="1:22" x14ac:dyDescent="0.25">
      <c r="A1173" s="4">
        <v>45922</v>
      </c>
      <c r="B1173" s="2" t="s">
        <v>1802</v>
      </c>
      <c r="C1173" s="123" t="s">
        <v>1234</v>
      </c>
      <c r="D1173" s="2" t="s">
        <v>107</v>
      </c>
      <c r="E1173" s="2" t="s">
        <v>3225</v>
      </c>
      <c r="F1173" s="3">
        <v>60</v>
      </c>
      <c r="G1173" s="3" t="s">
        <v>114</v>
      </c>
      <c r="H1173" s="5" t="s">
        <v>3228</v>
      </c>
      <c r="I1173" s="136" t="s">
        <v>615</v>
      </c>
      <c r="J1173" s="2" t="s">
        <v>3225</v>
      </c>
      <c r="K1173" s="6">
        <v>15.26</v>
      </c>
      <c r="L1173" s="6">
        <f>LANÇAMENTO[[#This Row],[VALOR UNITARIO]]*LANÇAMENTO[[#This Row],[QTDADE]]</f>
        <v>915.6</v>
      </c>
      <c r="M1173" s="4">
        <v>45922</v>
      </c>
      <c r="N1173" s="33" t="str">
        <f>TEXT(LANÇAMENTO[[#This Row],[DATA PEDIDO]],"MMM")&amp;"-"&amp;TEXT(M1173,"AAAA")</f>
        <v>set-2025</v>
      </c>
      <c r="O1173" s="5" t="s">
        <v>2454</v>
      </c>
      <c r="P1173" s="5" t="s">
        <v>30</v>
      </c>
      <c r="Q1173" s="3" t="s">
        <v>12</v>
      </c>
      <c r="R1173" s="3">
        <v>3</v>
      </c>
      <c r="S1173" s="4">
        <f>IF(LANÇAMENTO[[#This Row],[DATA PEDIDO]]="","",LANÇAMENTO[[#This Row],[DATA PEDIDO]]+LANÇAMENTO[[#This Row],[PRAZO]])</f>
        <v>45925</v>
      </c>
      <c r="T1173" s="8" t="str">
        <f>IF(LANÇAMENTO[[#This Row],[OBRA COM MATERIAL]]="OK","ENTREGUE",IF(LANÇAMENTO[[#This Row],[PRAZO]]="","",LANÇAMENTO[[#This Row],[PREVISÃO ENTREGA OBRA]]-$E$1))</f>
        <v>ENTREGUE</v>
      </c>
      <c r="U1173" s="3" t="s">
        <v>129</v>
      </c>
      <c r="V1173" s="3"/>
    </row>
    <row r="1174" spans="1:22" x14ac:dyDescent="0.25">
      <c r="A1174" s="4">
        <v>45922</v>
      </c>
      <c r="B1174" s="2" t="s">
        <v>1802</v>
      </c>
      <c r="C1174" s="123" t="s">
        <v>1234</v>
      </c>
      <c r="D1174" s="2" t="s">
        <v>107</v>
      </c>
      <c r="E1174" s="2" t="s">
        <v>3226</v>
      </c>
      <c r="F1174" s="3">
        <v>6</v>
      </c>
      <c r="G1174" s="3" t="s">
        <v>114</v>
      </c>
      <c r="H1174" s="5" t="s">
        <v>3228</v>
      </c>
      <c r="I1174" s="136" t="s">
        <v>615</v>
      </c>
      <c r="J1174" s="2" t="s">
        <v>3226</v>
      </c>
      <c r="K1174" s="6">
        <v>49.41</v>
      </c>
      <c r="L1174" s="6">
        <f>LANÇAMENTO[[#This Row],[VALOR UNITARIO]]*LANÇAMENTO[[#This Row],[QTDADE]]</f>
        <v>296.45999999999998</v>
      </c>
      <c r="M1174" s="4">
        <v>45922</v>
      </c>
      <c r="N1174" s="33" t="str">
        <f>TEXT(LANÇAMENTO[[#This Row],[DATA PEDIDO]],"MMM")&amp;"-"&amp;TEXT(M1174,"AAAA")</f>
        <v>set-2025</v>
      </c>
      <c r="O1174" s="5" t="s">
        <v>2454</v>
      </c>
      <c r="P1174" s="5" t="s">
        <v>30</v>
      </c>
      <c r="Q1174" s="3" t="s">
        <v>12</v>
      </c>
      <c r="R1174" s="3">
        <v>3</v>
      </c>
      <c r="S1174" s="4">
        <f>IF(LANÇAMENTO[[#This Row],[DATA PEDIDO]]="","",LANÇAMENTO[[#This Row],[DATA PEDIDO]]+LANÇAMENTO[[#This Row],[PRAZO]])</f>
        <v>45925</v>
      </c>
      <c r="T1174" s="8" t="str">
        <f>IF(LANÇAMENTO[[#This Row],[OBRA COM MATERIAL]]="OK","ENTREGUE",IF(LANÇAMENTO[[#This Row],[PRAZO]]="","",LANÇAMENTO[[#This Row],[PREVISÃO ENTREGA OBRA]]-$E$1))</f>
        <v>ENTREGUE</v>
      </c>
      <c r="U1174" s="3" t="s">
        <v>129</v>
      </c>
      <c r="V1174" s="3"/>
    </row>
    <row r="1175" spans="1:22" x14ac:dyDescent="0.25">
      <c r="A1175" s="4">
        <v>45922</v>
      </c>
      <c r="B1175" s="2" t="s">
        <v>1802</v>
      </c>
      <c r="C1175" s="123" t="s">
        <v>1234</v>
      </c>
      <c r="D1175" s="2" t="s">
        <v>107</v>
      </c>
      <c r="E1175" s="2" t="s">
        <v>3227</v>
      </c>
      <c r="F1175" s="3">
        <v>1</v>
      </c>
      <c r="G1175" s="3" t="s">
        <v>113</v>
      </c>
      <c r="H1175" s="5" t="s">
        <v>3228</v>
      </c>
      <c r="I1175" s="136" t="s">
        <v>615</v>
      </c>
      <c r="J1175" s="2" t="s">
        <v>3227</v>
      </c>
      <c r="K1175" s="6">
        <v>395.9</v>
      </c>
      <c r="L1175" s="6">
        <f>LANÇAMENTO[[#This Row],[VALOR UNITARIO]]*LANÇAMENTO[[#This Row],[QTDADE]]</f>
        <v>395.9</v>
      </c>
      <c r="M1175" s="4">
        <v>45922</v>
      </c>
      <c r="N1175" s="33" t="str">
        <f>TEXT(LANÇAMENTO[[#This Row],[DATA PEDIDO]],"MMM")&amp;"-"&amp;TEXT(M1175,"AAAA")</f>
        <v>set-2025</v>
      </c>
      <c r="O1175" s="5" t="s">
        <v>2454</v>
      </c>
      <c r="P1175" s="5" t="s">
        <v>30</v>
      </c>
      <c r="Q1175" s="3" t="s">
        <v>12</v>
      </c>
      <c r="R1175" s="3">
        <v>3</v>
      </c>
      <c r="S1175" s="4">
        <f>IF(LANÇAMENTO[[#This Row],[DATA PEDIDO]]="","",LANÇAMENTO[[#This Row],[DATA PEDIDO]]+LANÇAMENTO[[#This Row],[PRAZO]])</f>
        <v>45925</v>
      </c>
      <c r="T1175" s="8" t="str">
        <f>IF(LANÇAMENTO[[#This Row],[OBRA COM MATERIAL]]="OK","ENTREGUE",IF(LANÇAMENTO[[#This Row],[PRAZO]]="","",LANÇAMENTO[[#This Row],[PREVISÃO ENTREGA OBRA]]-$E$1))</f>
        <v>ENTREGUE</v>
      </c>
      <c r="U1175" s="3" t="s">
        <v>129</v>
      </c>
      <c r="V1175" s="3"/>
    </row>
    <row r="1176" spans="1:22" x14ac:dyDescent="0.25">
      <c r="A1176" s="4">
        <v>45922</v>
      </c>
      <c r="B1176" s="2" t="s">
        <v>1747</v>
      </c>
      <c r="C1176" s="123" t="s">
        <v>1234</v>
      </c>
      <c r="D1176" s="2" t="s">
        <v>27</v>
      </c>
      <c r="E1176" s="2" t="s">
        <v>3229</v>
      </c>
      <c r="F1176" s="3">
        <v>1</v>
      </c>
      <c r="G1176" s="3" t="s">
        <v>113</v>
      </c>
      <c r="H1176" s="5" t="s">
        <v>3230</v>
      </c>
      <c r="I1176" s="136" t="s">
        <v>1033</v>
      </c>
      <c r="J1176" s="2" t="s">
        <v>3229</v>
      </c>
      <c r="K1176" s="6">
        <v>440</v>
      </c>
      <c r="L1176" s="6">
        <f>LANÇAMENTO[[#This Row],[VALOR UNITARIO]]*LANÇAMENTO[[#This Row],[QTDADE]]</f>
        <v>440</v>
      </c>
      <c r="M1176" s="4">
        <v>45922</v>
      </c>
      <c r="N1176" s="33" t="str">
        <f>TEXT(LANÇAMENTO[[#This Row],[DATA PEDIDO]],"MMM")&amp;"-"&amp;TEXT(M1176,"AAAA")</f>
        <v>set-2025</v>
      </c>
      <c r="O1176" s="5" t="s">
        <v>1692</v>
      </c>
      <c r="P1176" s="5" t="s">
        <v>30</v>
      </c>
      <c r="Q1176" s="3" t="s">
        <v>12</v>
      </c>
      <c r="R1176" s="3">
        <v>0</v>
      </c>
      <c r="S1176" s="4">
        <f>IF(LANÇAMENTO[[#This Row],[DATA PEDIDO]]="","",LANÇAMENTO[[#This Row],[DATA PEDIDO]]+LANÇAMENTO[[#This Row],[PRAZO]])</f>
        <v>45922</v>
      </c>
      <c r="T1176" s="8" t="str">
        <f>IF(LANÇAMENTO[[#This Row],[OBRA COM MATERIAL]]="OK","ENTREGUE",IF(LANÇAMENTO[[#This Row],[PRAZO]]="","",LANÇAMENTO[[#This Row],[PREVISÃO ENTREGA OBRA]]-$E$1))</f>
        <v>ENTREGUE</v>
      </c>
      <c r="U1176" s="3" t="s">
        <v>129</v>
      </c>
      <c r="V1176" s="3"/>
    </row>
    <row r="1177" spans="1:22" x14ac:dyDescent="0.25">
      <c r="A1177" s="4">
        <v>45923</v>
      </c>
      <c r="B1177" s="2" t="s">
        <v>1780</v>
      </c>
      <c r="C1177" s="123" t="s">
        <v>1234</v>
      </c>
      <c r="D1177" s="2" t="s">
        <v>27</v>
      </c>
      <c r="E1177" s="2" t="s">
        <v>3231</v>
      </c>
      <c r="F1177" s="3">
        <v>1</v>
      </c>
      <c r="G1177" s="3" t="s">
        <v>65</v>
      </c>
      <c r="H1177" s="5" t="s">
        <v>3232</v>
      </c>
      <c r="I1177" s="136" t="s">
        <v>2285</v>
      </c>
      <c r="J1177" s="2" t="s">
        <v>3231</v>
      </c>
      <c r="K1177" s="6">
        <v>120</v>
      </c>
      <c r="L1177" s="6">
        <f>LANÇAMENTO[[#This Row],[VALOR UNITARIO]]*LANÇAMENTO[[#This Row],[QTDADE]]</f>
        <v>120</v>
      </c>
      <c r="M1177" s="4">
        <v>45923</v>
      </c>
      <c r="N1177" s="33" t="str">
        <f>TEXT(LANÇAMENTO[[#This Row],[DATA PEDIDO]],"MMM")&amp;"-"&amp;TEXT(M1177,"AAAA")</f>
        <v>set-2025</v>
      </c>
      <c r="O1177" s="5" t="s">
        <v>2287</v>
      </c>
      <c r="P1177" s="5" t="s">
        <v>30</v>
      </c>
      <c r="Q1177" s="3" t="s">
        <v>12</v>
      </c>
      <c r="R1177" s="3">
        <v>0</v>
      </c>
      <c r="S1177" s="4">
        <f>IF(LANÇAMENTO[[#This Row],[DATA PEDIDO]]="","",LANÇAMENTO[[#This Row],[DATA PEDIDO]]+LANÇAMENTO[[#This Row],[PRAZO]])</f>
        <v>45923</v>
      </c>
      <c r="T1177" s="8" t="str">
        <f>IF(LANÇAMENTO[[#This Row],[OBRA COM MATERIAL]]="OK","ENTREGUE",IF(LANÇAMENTO[[#This Row],[PRAZO]]="","",LANÇAMENTO[[#This Row],[PREVISÃO ENTREGA OBRA]]-$E$1))</f>
        <v>ENTREGUE</v>
      </c>
      <c r="U1177" s="3" t="s">
        <v>129</v>
      </c>
      <c r="V1177" s="3"/>
    </row>
    <row r="1178" spans="1:22" x14ac:dyDescent="0.25">
      <c r="A1178" s="4">
        <v>45923</v>
      </c>
      <c r="B1178" s="2" t="s">
        <v>1772</v>
      </c>
      <c r="C1178" s="123" t="s">
        <v>1234</v>
      </c>
      <c r="D1178" s="2" t="s">
        <v>104</v>
      </c>
      <c r="E1178" s="2" t="s">
        <v>2961</v>
      </c>
      <c r="F1178" s="3">
        <v>15</v>
      </c>
      <c r="G1178" s="3" t="s">
        <v>140</v>
      </c>
      <c r="H1178" s="5" t="s">
        <v>3233</v>
      </c>
      <c r="I1178" s="136" t="s">
        <v>2958</v>
      </c>
      <c r="J1178" s="2" t="s">
        <v>2961</v>
      </c>
      <c r="K1178" s="6">
        <v>175</v>
      </c>
      <c r="L1178" s="6">
        <f>LANÇAMENTO[[#This Row],[VALOR UNITARIO]]*LANÇAMENTO[[#This Row],[QTDADE]]</f>
        <v>2625</v>
      </c>
      <c r="M1178" s="4">
        <v>45923</v>
      </c>
      <c r="N1178" s="33" t="str">
        <f>TEXT(LANÇAMENTO[[#This Row],[DATA PEDIDO]],"MMM")&amp;"-"&amp;TEXT(M1178,"AAAA")</f>
        <v>set-2025</v>
      </c>
      <c r="O1178" s="5" t="s">
        <v>3234</v>
      </c>
      <c r="P1178" s="5" t="s">
        <v>192</v>
      </c>
      <c r="Q1178" s="3" t="s">
        <v>12</v>
      </c>
      <c r="R1178" s="3">
        <v>0</v>
      </c>
      <c r="S1178" s="4">
        <f>IF(LANÇAMENTO[[#This Row],[DATA PEDIDO]]="","",LANÇAMENTO[[#This Row],[DATA PEDIDO]]+LANÇAMENTO[[#This Row],[PRAZO]])</f>
        <v>45923</v>
      </c>
      <c r="T1178" s="8" t="str">
        <f>IF(LANÇAMENTO[[#This Row],[OBRA COM MATERIAL]]="OK","ENTREGUE",IF(LANÇAMENTO[[#This Row],[PRAZO]]="","",LANÇAMENTO[[#This Row],[PREVISÃO ENTREGA OBRA]]-$E$1))</f>
        <v>ENTREGUE</v>
      </c>
      <c r="U1178" s="3" t="s">
        <v>129</v>
      </c>
      <c r="V1178" s="3"/>
    </row>
    <row r="1179" spans="1:22" x14ac:dyDescent="0.25">
      <c r="A1179" s="4">
        <v>45923</v>
      </c>
      <c r="B1179" s="2" t="s">
        <v>3239</v>
      </c>
      <c r="C1179" s="123" t="s">
        <v>1234</v>
      </c>
      <c r="D1179" s="2" t="s">
        <v>104</v>
      </c>
      <c r="E1179" s="2" t="s">
        <v>3235</v>
      </c>
      <c r="F1179" s="3">
        <v>1</v>
      </c>
      <c r="G1179" s="3" t="s">
        <v>65</v>
      </c>
      <c r="H1179" s="5" t="s">
        <v>3237</v>
      </c>
      <c r="I1179" s="136" t="s">
        <v>1039</v>
      </c>
      <c r="J1179" s="2" t="s">
        <v>3235</v>
      </c>
      <c r="K1179" s="6">
        <v>2395.8000000000002</v>
      </c>
      <c r="L1179" s="6">
        <f>LANÇAMENTO[[#This Row],[VALOR UNITARIO]]*LANÇAMENTO[[#This Row],[QTDADE]]</f>
        <v>2395.8000000000002</v>
      </c>
      <c r="M1179" s="4">
        <v>45923</v>
      </c>
      <c r="N1179" s="33" t="str">
        <f>TEXT(LANÇAMENTO[[#This Row],[DATA PEDIDO]],"MMM")&amp;"-"&amp;TEXT(M1179,"AAAA")</f>
        <v>set-2025</v>
      </c>
      <c r="O1179" s="5" t="s">
        <v>1836</v>
      </c>
      <c r="P1179" s="5" t="s">
        <v>30</v>
      </c>
      <c r="Q1179" s="3" t="s">
        <v>12</v>
      </c>
      <c r="R1179" s="3">
        <v>10</v>
      </c>
      <c r="S1179" s="4">
        <f>IF(LANÇAMENTO[[#This Row],[DATA PEDIDO]]="","",LANÇAMENTO[[#This Row],[DATA PEDIDO]]+LANÇAMENTO[[#This Row],[PRAZO]])</f>
        <v>45933</v>
      </c>
      <c r="T1179" s="8" t="str">
        <f>IF(LANÇAMENTO[[#This Row],[OBRA COM MATERIAL]]="OK","ENTREGUE",IF(LANÇAMENTO[[#This Row],[PRAZO]]="","",LANÇAMENTO[[#This Row],[PREVISÃO ENTREGA OBRA]]-$E$1))</f>
        <v>ENTREGUE</v>
      </c>
      <c r="U1179" s="3" t="s">
        <v>129</v>
      </c>
      <c r="V1179" s="3"/>
    </row>
    <row r="1180" spans="1:22" x14ac:dyDescent="0.25">
      <c r="A1180" s="4">
        <v>45923</v>
      </c>
      <c r="B1180" s="2" t="s">
        <v>3239</v>
      </c>
      <c r="C1180" s="123" t="s">
        <v>1234</v>
      </c>
      <c r="D1180" s="2" t="s">
        <v>104</v>
      </c>
      <c r="E1180" s="2" t="s">
        <v>3236</v>
      </c>
      <c r="F1180" s="3">
        <v>1</v>
      </c>
      <c r="G1180" s="3" t="s">
        <v>65</v>
      </c>
      <c r="H1180" s="5" t="s">
        <v>3237</v>
      </c>
      <c r="I1180" s="136" t="s">
        <v>1039</v>
      </c>
      <c r="J1180" s="2" t="s">
        <v>3236</v>
      </c>
      <c r="K1180" s="6">
        <v>3134.5</v>
      </c>
      <c r="L1180" s="6">
        <f>LANÇAMENTO[[#This Row],[VALOR UNITARIO]]*LANÇAMENTO[[#This Row],[QTDADE]]</f>
        <v>3134.5</v>
      </c>
      <c r="M1180" s="4">
        <v>45923</v>
      </c>
      <c r="N1180" s="33" t="str">
        <f>TEXT(LANÇAMENTO[[#This Row],[DATA PEDIDO]],"MMM")&amp;"-"&amp;TEXT(M1180,"AAAA")</f>
        <v>set-2025</v>
      </c>
      <c r="O1180" s="5" t="s">
        <v>1836</v>
      </c>
      <c r="P1180" s="5" t="s">
        <v>30</v>
      </c>
      <c r="Q1180" s="3" t="s">
        <v>12</v>
      </c>
      <c r="R1180" s="3">
        <v>10</v>
      </c>
      <c r="S1180" s="4">
        <f>IF(LANÇAMENTO[[#This Row],[DATA PEDIDO]]="","",LANÇAMENTO[[#This Row],[DATA PEDIDO]]+LANÇAMENTO[[#This Row],[PRAZO]])</f>
        <v>45933</v>
      </c>
      <c r="T1180" s="8" t="str">
        <f>IF(LANÇAMENTO[[#This Row],[OBRA COM MATERIAL]]="OK","ENTREGUE",IF(LANÇAMENTO[[#This Row],[PRAZO]]="","",LANÇAMENTO[[#This Row],[PREVISÃO ENTREGA OBRA]]-$E$1))</f>
        <v>ENTREGUE</v>
      </c>
      <c r="U1180" s="3" t="s">
        <v>129</v>
      </c>
      <c r="V1180" s="3"/>
    </row>
    <row r="1181" spans="1:22" x14ac:dyDescent="0.25">
      <c r="A1181" s="4">
        <v>45923</v>
      </c>
      <c r="B1181" s="2" t="s">
        <v>3239</v>
      </c>
      <c r="C1181" s="123" t="s">
        <v>1234</v>
      </c>
      <c r="D1181" s="2" t="s">
        <v>104</v>
      </c>
      <c r="E1181" s="2" t="s">
        <v>3236</v>
      </c>
      <c r="F1181" s="3">
        <v>1</v>
      </c>
      <c r="G1181" s="3" t="s">
        <v>65</v>
      </c>
      <c r="H1181" s="5" t="s">
        <v>3237</v>
      </c>
      <c r="I1181" s="136" t="s">
        <v>1039</v>
      </c>
      <c r="J1181" s="2" t="s">
        <v>3236</v>
      </c>
      <c r="K1181" s="6">
        <v>2180</v>
      </c>
      <c r="L1181" s="6">
        <f>LANÇAMENTO[[#This Row],[VALOR UNITARIO]]*LANÇAMENTO[[#This Row],[QTDADE]]</f>
        <v>2180</v>
      </c>
      <c r="M1181" s="4">
        <v>45923</v>
      </c>
      <c r="N1181" s="33" t="str">
        <f>TEXT(LANÇAMENTO[[#This Row],[DATA PEDIDO]],"MMM")&amp;"-"&amp;TEXT(M1181,"AAAA")</f>
        <v>set-2025</v>
      </c>
      <c r="O1181" s="5" t="s">
        <v>1836</v>
      </c>
      <c r="P1181" s="5" t="s">
        <v>30</v>
      </c>
      <c r="Q1181" s="3" t="s">
        <v>12</v>
      </c>
      <c r="R1181" s="3">
        <v>10</v>
      </c>
      <c r="S1181" s="4">
        <f>IF(LANÇAMENTO[[#This Row],[DATA PEDIDO]]="","",LANÇAMENTO[[#This Row],[DATA PEDIDO]]+LANÇAMENTO[[#This Row],[PRAZO]])</f>
        <v>45933</v>
      </c>
      <c r="T1181" s="8" t="str">
        <f>IF(LANÇAMENTO[[#This Row],[OBRA COM MATERIAL]]="OK","ENTREGUE",IF(LANÇAMENTO[[#This Row],[PRAZO]]="","",LANÇAMENTO[[#This Row],[PREVISÃO ENTREGA OBRA]]-$E$1))</f>
        <v>ENTREGUE</v>
      </c>
      <c r="U1181" s="3" t="s">
        <v>129</v>
      </c>
      <c r="V1181" s="3"/>
    </row>
    <row r="1182" spans="1:22" x14ac:dyDescent="0.25">
      <c r="A1182" s="4">
        <v>45923</v>
      </c>
      <c r="B1182" s="2" t="s">
        <v>3239</v>
      </c>
      <c r="C1182" s="123" t="s">
        <v>1234</v>
      </c>
      <c r="D1182" s="2" t="s">
        <v>104</v>
      </c>
      <c r="E1182" s="2" t="s">
        <v>3236</v>
      </c>
      <c r="F1182" s="3">
        <v>2</v>
      </c>
      <c r="G1182" s="3" t="s">
        <v>65</v>
      </c>
      <c r="H1182" s="5" t="s">
        <v>3237</v>
      </c>
      <c r="I1182" s="136" t="s">
        <v>1039</v>
      </c>
      <c r="J1182" s="2" t="s">
        <v>3236</v>
      </c>
      <c r="K1182" s="6">
        <v>1865.16</v>
      </c>
      <c r="L1182" s="6">
        <f>LANÇAMENTO[[#This Row],[VALOR UNITARIO]]*LANÇAMENTO[[#This Row],[QTDADE]]</f>
        <v>3730.32</v>
      </c>
      <c r="M1182" s="4">
        <v>45923</v>
      </c>
      <c r="N1182" s="33" t="str">
        <f>TEXT(LANÇAMENTO[[#This Row],[DATA PEDIDO]],"MMM")&amp;"-"&amp;TEXT(M1182,"AAAA")</f>
        <v>set-2025</v>
      </c>
      <c r="O1182" s="5" t="s">
        <v>1836</v>
      </c>
      <c r="P1182" s="5" t="s">
        <v>30</v>
      </c>
      <c r="Q1182" s="3" t="s">
        <v>12</v>
      </c>
      <c r="R1182" s="3">
        <v>10</v>
      </c>
      <c r="S1182" s="4">
        <f>IF(LANÇAMENTO[[#This Row],[DATA PEDIDO]]="","",LANÇAMENTO[[#This Row],[DATA PEDIDO]]+LANÇAMENTO[[#This Row],[PRAZO]])</f>
        <v>45933</v>
      </c>
      <c r="T1182" s="8" t="str">
        <f>IF(LANÇAMENTO[[#This Row],[OBRA COM MATERIAL]]="OK","ENTREGUE",IF(LANÇAMENTO[[#This Row],[PRAZO]]="","",LANÇAMENTO[[#This Row],[PREVISÃO ENTREGA OBRA]]-$E$1))</f>
        <v>ENTREGUE</v>
      </c>
      <c r="U1182" s="3" t="s">
        <v>129</v>
      </c>
      <c r="V1182" s="3"/>
    </row>
    <row r="1183" spans="1:22" x14ac:dyDescent="0.25">
      <c r="A1183" s="4">
        <v>45923</v>
      </c>
      <c r="B1183" s="2" t="s">
        <v>1828</v>
      </c>
      <c r="C1183" s="123" t="s">
        <v>1234</v>
      </c>
      <c r="D1183" s="2" t="s">
        <v>104</v>
      </c>
      <c r="E1183" s="2" t="s">
        <v>3244</v>
      </c>
      <c r="F1183" s="3">
        <v>10</v>
      </c>
      <c r="G1183" s="3" t="s">
        <v>65</v>
      </c>
      <c r="H1183" s="5" t="s">
        <v>3243</v>
      </c>
      <c r="I1183" s="136" t="s">
        <v>230</v>
      </c>
      <c r="J1183" s="2" t="s">
        <v>3244</v>
      </c>
      <c r="K1183" s="6">
        <v>5.6</v>
      </c>
      <c r="L1183" s="6">
        <f>LANÇAMENTO[[#This Row],[VALOR UNITARIO]]*LANÇAMENTO[[#This Row],[QTDADE]]</f>
        <v>56</v>
      </c>
      <c r="M1183" s="4">
        <v>45923</v>
      </c>
      <c r="N1183" s="33" t="str">
        <f>TEXT(LANÇAMENTO[[#This Row],[DATA PEDIDO]],"MMM")&amp;"-"&amp;TEXT(M1183,"AAAA")</f>
        <v>set-2025</v>
      </c>
      <c r="O1183" s="5" t="s">
        <v>1692</v>
      </c>
      <c r="P1183" s="5" t="s">
        <v>30</v>
      </c>
      <c r="Q1183" s="3" t="s">
        <v>12</v>
      </c>
      <c r="R1183" s="3">
        <v>0</v>
      </c>
      <c r="S1183" s="4">
        <f>IF(LANÇAMENTO[[#This Row],[DATA PEDIDO]]="","",LANÇAMENTO[[#This Row],[DATA PEDIDO]]+LANÇAMENTO[[#This Row],[PRAZO]])</f>
        <v>45923</v>
      </c>
      <c r="T1183" s="8" t="str">
        <f>IF(LANÇAMENTO[[#This Row],[OBRA COM MATERIAL]]="OK","ENTREGUE",IF(LANÇAMENTO[[#This Row],[PRAZO]]="","",LANÇAMENTO[[#This Row],[PREVISÃO ENTREGA OBRA]]-$E$1))</f>
        <v>ENTREGUE</v>
      </c>
      <c r="U1183" s="3" t="s">
        <v>129</v>
      </c>
      <c r="V1183" s="3"/>
    </row>
    <row r="1184" spans="1:22" x14ac:dyDescent="0.25">
      <c r="A1184" s="4">
        <v>45923</v>
      </c>
      <c r="B1184" s="2" t="s">
        <v>2128</v>
      </c>
      <c r="C1184" s="123" t="s">
        <v>551</v>
      </c>
      <c r="D1184" s="2" t="s">
        <v>104</v>
      </c>
      <c r="E1184" s="2" t="s">
        <v>3245</v>
      </c>
      <c r="F1184" s="3">
        <v>25</v>
      </c>
      <c r="G1184" s="3" t="s">
        <v>65</v>
      </c>
      <c r="H1184" s="5" t="s">
        <v>3249</v>
      </c>
      <c r="I1184" s="136" t="s">
        <v>3251</v>
      </c>
      <c r="J1184" s="2" t="s">
        <v>3245</v>
      </c>
      <c r="K1184" s="6">
        <v>39.5</v>
      </c>
      <c r="L1184" s="6">
        <f>LANÇAMENTO[[#This Row],[VALOR UNITARIO]]*LANÇAMENTO[[#This Row],[QTDADE]]</f>
        <v>987.5</v>
      </c>
      <c r="M1184" s="4">
        <v>45923</v>
      </c>
      <c r="N1184" s="33" t="str">
        <f>TEXT(LANÇAMENTO[[#This Row],[DATA PEDIDO]],"MMM")&amp;"-"&amp;TEXT(M1184,"AAAA")</f>
        <v>set-2025</v>
      </c>
      <c r="O1184" s="5" t="s">
        <v>2068</v>
      </c>
      <c r="P1184" s="5" t="s">
        <v>30</v>
      </c>
      <c r="Q1184" s="3" t="s">
        <v>12</v>
      </c>
      <c r="R1184" s="3">
        <v>10</v>
      </c>
      <c r="S1184" s="4">
        <f>IF(LANÇAMENTO[[#This Row],[DATA PEDIDO]]="","",LANÇAMENTO[[#This Row],[DATA PEDIDO]]+LANÇAMENTO[[#This Row],[PRAZO]])</f>
        <v>45933</v>
      </c>
      <c r="T1184" s="8" t="str">
        <f>IF(LANÇAMENTO[[#This Row],[OBRA COM MATERIAL]]="OK","ENTREGUE",IF(LANÇAMENTO[[#This Row],[PRAZO]]="","",LANÇAMENTO[[#This Row],[PREVISÃO ENTREGA OBRA]]-$E$1))</f>
        <v>ENTREGUE</v>
      </c>
      <c r="U1184" s="3" t="s">
        <v>129</v>
      </c>
      <c r="V1184" s="3"/>
    </row>
    <row r="1185" spans="1:22" x14ac:dyDescent="0.25">
      <c r="A1185" s="4">
        <v>45923</v>
      </c>
      <c r="B1185" s="2" t="s">
        <v>2128</v>
      </c>
      <c r="C1185" s="123" t="s">
        <v>551</v>
      </c>
      <c r="D1185" s="2" t="s">
        <v>104</v>
      </c>
      <c r="E1185" s="2" t="s">
        <v>3246</v>
      </c>
      <c r="F1185" s="3">
        <v>25</v>
      </c>
      <c r="G1185" s="3" t="s">
        <v>65</v>
      </c>
      <c r="H1185" s="5" t="s">
        <v>3249</v>
      </c>
      <c r="I1185" s="136" t="s">
        <v>3251</v>
      </c>
      <c r="J1185" s="2" t="s">
        <v>3246</v>
      </c>
      <c r="K1185" s="6">
        <v>26</v>
      </c>
      <c r="L1185" s="6">
        <f>LANÇAMENTO[[#This Row],[VALOR UNITARIO]]*LANÇAMENTO[[#This Row],[QTDADE]]</f>
        <v>650</v>
      </c>
      <c r="M1185" s="4">
        <v>45923</v>
      </c>
      <c r="N1185" s="33" t="str">
        <f>TEXT(LANÇAMENTO[[#This Row],[DATA PEDIDO]],"MMM")&amp;"-"&amp;TEXT(M1185,"AAAA")</f>
        <v>set-2025</v>
      </c>
      <c r="O1185" s="5" t="s">
        <v>2068</v>
      </c>
      <c r="P1185" s="5" t="s">
        <v>30</v>
      </c>
      <c r="Q1185" s="3" t="s">
        <v>12</v>
      </c>
      <c r="R1185" s="3">
        <v>10</v>
      </c>
      <c r="S1185" s="4">
        <f>IF(LANÇAMENTO[[#This Row],[DATA PEDIDO]]="","",LANÇAMENTO[[#This Row],[DATA PEDIDO]]+LANÇAMENTO[[#This Row],[PRAZO]])</f>
        <v>45933</v>
      </c>
      <c r="T1185" s="8" t="str">
        <f>IF(LANÇAMENTO[[#This Row],[OBRA COM MATERIAL]]="OK","ENTREGUE",IF(LANÇAMENTO[[#This Row],[PRAZO]]="","",LANÇAMENTO[[#This Row],[PREVISÃO ENTREGA OBRA]]-$E$1))</f>
        <v>ENTREGUE</v>
      </c>
      <c r="U1185" s="3" t="s">
        <v>129</v>
      </c>
      <c r="V1185" s="3"/>
    </row>
    <row r="1186" spans="1:22" x14ac:dyDescent="0.25">
      <c r="A1186" s="4">
        <v>45923</v>
      </c>
      <c r="B1186" s="2" t="s">
        <v>2128</v>
      </c>
      <c r="C1186" s="123" t="s">
        <v>551</v>
      </c>
      <c r="D1186" s="2" t="s">
        <v>104</v>
      </c>
      <c r="E1186" s="2" t="s">
        <v>3247</v>
      </c>
      <c r="F1186" s="3">
        <v>30</v>
      </c>
      <c r="G1186" s="3" t="s">
        <v>65</v>
      </c>
      <c r="H1186" s="5" t="s">
        <v>3249</v>
      </c>
      <c r="I1186" s="136" t="s">
        <v>3251</v>
      </c>
      <c r="J1186" s="2" t="s">
        <v>3247</v>
      </c>
      <c r="K1186" s="6">
        <v>39.5</v>
      </c>
      <c r="L1186" s="6">
        <f>LANÇAMENTO[[#This Row],[VALOR UNITARIO]]*LANÇAMENTO[[#This Row],[QTDADE]]</f>
        <v>1185</v>
      </c>
      <c r="M1186" s="4">
        <v>45923</v>
      </c>
      <c r="N1186" s="33" t="str">
        <f>TEXT(LANÇAMENTO[[#This Row],[DATA PEDIDO]],"MMM")&amp;"-"&amp;TEXT(M1186,"AAAA")</f>
        <v>set-2025</v>
      </c>
      <c r="O1186" s="5" t="s">
        <v>2068</v>
      </c>
      <c r="P1186" s="5" t="s">
        <v>30</v>
      </c>
      <c r="Q1186" s="3" t="s">
        <v>12</v>
      </c>
      <c r="R1186" s="3">
        <v>10</v>
      </c>
      <c r="S1186" s="4">
        <f>IF(LANÇAMENTO[[#This Row],[DATA PEDIDO]]="","",LANÇAMENTO[[#This Row],[DATA PEDIDO]]+LANÇAMENTO[[#This Row],[PRAZO]])</f>
        <v>45933</v>
      </c>
      <c r="T1186" s="8" t="str">
        <f>IF(LANÇAMENTO[[#This Row],[OBRA COM MATERIAL]]="OK","ENTREGUE",IF(LANÇAMENTO[[#This Row],[PRAZO]]="","",LANÇAMENTO[[#This Row],[PREVISÃO ENTREGA OBRA]]-$E$1))</f>
        <v>ENTREGUE</v>
      </c>
      <c r="U1186" s="3" t="s">
        <v>129</v>
      </c>
      <c r="V1186" s="3"/>
    </row>
    <row r="1187" spans="1:22" x14ac:dyDescent="0.25">
      <c r="A1187" s="4">
        <v>45923</v>
      </c>
      <c r="B1187" s="2" t="s">
        <v>2128</v>
      </c>
      <c r="C1187" s="123" t="s">
        <v>551</v>
      </c>
      <c r="D1187" s="2" t="s">
        <v>104</v>
      </c>
      <c r="E1187" s="2" t="s">
        <v>3248</v>
      </c>
      <c r="F1187" s="3">
        <v>30</v>
      </c>
      <c r="G1187" s="3" t="s">
        <v>65</v>
      </c>
      <c r="H1187" s="5" t="s">
        <v>3249</v>
      </c>
      <c r="I1187" s="136" t="s">
        <v>3251</v>
      </c>
      <c r="J1187" s="2" t="s">
        <v>3248</v>
      </c>
      <c r="K1187" s="6">
        <v>26</v>
      </c>
      <c r="L1187" s="6">
        <f>LANÇAMENTO[[#This Row],[VALOR UNITARIO]]*LANÇAMENTO[[#This Row],[QTDADE]]</f>
        <v>780</v>
      </c>
      <c r="M1187" s="4">
        <v>45923</v>
      </c>
      <c r="N1187" s="33" t="str">
        <f>TEXT(LANÇAMENTO[[#This Row],[DATA PEDIDO]],"MMM")&amp;"-"&amp;TEXT(M1187,"AAAA")</f>
        <v>set-2025</v>
      </c>
      <c r="O1187" s="5" t="s">
        <v>2068</v>
      </c>
      <c r="P1187" s="5" t="s">
        <v>30</v>
      </c>
      <c r="Q1187" s="3" t="s">
        <v>12</v>
      </c>
      <c r="R1187" s="3">
        <v>10</v>
      </c>
      <c r="S1187" s="4">
        <f>IF(LANÇAMENTO[[#This Row],[DATA PEDIDO]]="","",LANÇAMENTO[[#This Row],[DATA PEDIDO]]+LANÇAMENTO[[#This Row],[PRAZO]])</f>
        <v>45933</v>
      </c>
      <c r="T1187" s="8" t="str">
        <f>IF(LANÇAMENTO[[#This Row],[OBRA COM MATERIAL]]="OK","ENTREGUE",IF(LANÇAMENTO[[#This Row],[PRAZO]]="","",LANÇAMENTO[[#This Row],[PREVISÃO ENTREGA OBRA]]-$E$1))</f>
        <v>ENTREGUE</v>
      </c>
      <c r="U1187" s="3" t="s">
        <v>129</v>
      </c>
      <c r="V1187" s="3"/>
    </row>
    <row r="1188" spans="1:22" x14ac:dyDescent="0.25">
      <c r="A1188" s="4">
        <v>45923</v>
      </c>
      <c r="B1188" s="2" t="s">
        <v>3239</v>
      </c>
      <c r="C1188" s="123" t="s">
        <v>1234</v>
      </c>
      <c r="D1188" s="2" t="s">
        <v>17</v>
      </c>
      <c r="E1188" s="2" t="s">
        <v>3254</v>
      </c>
      <c r="F1188" s="3">
        <v>50</v>
      </c>
      <c r="G1188" s="3" t="s">
        <v>65</v>
      </c>
      <c r="H1188" s="5" t="s">
        <v>3272</v>
      </c>
      <c r="I1188" s="136" t="s">
        <v>260</v>
      </c>
      <c r="J1188" s="2" t="s">
        <v>3254</v>
      </c>
      <c r="K1188" s="6">
        <v>0.69</v>
      </c>
      <c r="L1188" s="6">
        <f>LANÇAMENTO[[#This Row],[VALOR UNITARIO]]*LANÇAMENTO[[#This Row],[QTDADE]]</f>
        <v>34.5</v>
      </c>
      <c r="M1188" s="4">
        <v>45923</v>
      </c>
      <c r="N1188" s="33" t="str">
        <f>TEXT(LANÇAMENTO[[#This Row],[DATA PEDIDO]],"MMM")&amp;"-"&amp;TEXT(M1188,"AAAA")</f>
        <v>set-2025</v>
      </c>
      <c r="O1188" s="5" t="s">
        <v>1983</v>
      </c>
      <c r="P1188" s="5" t="s">
        <v>30</v>
      </c>
      <c r="Q1188" s="3" t="s">
        <v>12</v>
      </c>
      <c r="R1188" s="3">
        <v>3</v>
      </c>
      <c r="S1188" s="4">
        <f>IF(LANÇAMENTO[[#This Row],[DATA PEDIDO]]="","",LANÇAMENTO[[#This Row],[DATA PEDIDO]]+LANÇAMENTO[[#This Row],[PRAZO]])</f>
        <v>45926</v>
      </c>
      <c r="T1188" s="8" t="str">
        <f>IF(LANÇAMENTO[[#This Row],[OBRA COM MATERIAL]]="OK","ENTREGUE",IF(LANÇAMENTO[[#This Row],[PRAZO]]="","",LANÇAMENTO[[#This Row],[PREVISÃO ENTREGA OBRA]]-$E$1))</f>
        <v>ENTREGUE</v>
      </c>
      <c r="U1188" s="3" t="s">
        <v>129</v>
      </c>
      <c r="V1188" s="3"/>
    </row>
    <row r="1189" spans="1:22" x14ac:dyDescent="0.25">
      <c r="A1189" s="4">
        <v>45923</v>
      </c>
      <c r="B1189" s="2" t="s">
        <v>3239</v>
      </c>
      <c r="C1189" s="123" t="s">
        <v>1234</v>
      </c>
      <c r="D1189" s="2" t="s">
        <v>17</v>
      </c>
      <c r="E1189" s="2" t="s">
        <v>2349</v>
      </c>
      <c r="F1189" s="3">
        <v>25</v>
      </c>
      <c r="G1189" s="3" t="s">
        <v>141</v>
      </c>
      <c r="H1189" s="5" t="s">
        <v>3272</v>
      </c>
      <c r="I1189" s="136" t="s">
        <v>260</v>
      </c>
      <c r="J1189" s="2" t="s">
        <v>2349</v>
      </c>
      <c r="K1189" s="6">
        <v>110.6</v>
      </c>
      <c r="L1189" s="6">
        <f>LANÇAMENTO[[#This Row],[VALOR UNITARIO]]*LANÇAMENTO[[#This Row],[QTDADE]]</f>
        <v>2765</v>
      </c>
      <c r="M1189" s="4">
        <v>45923</v>
      </c>
      <c r="N1189" s="33" t="str">
        <f>TEXT(LANÇAMENTO[[#This Row],[DATA PEDIDO]],"MMM")&amp;"-"&amp;TEXT(M1189,"AAAA")</f>
        <v>set-2025</v>
      </c>
      <c r="O1189" s="5" t="s">
        <v>1983</v>
      </c>
      <c r="P1189" s="5" t="s">
        <v>30</v>
      </c>
      <c r="Q1189" s="3" t="s">
        <v>12</v>
      </c>
      <c r="R1189" s="3">
        <v>3</v>
      </c>
      <c r="S1189" s="4">
        <f>IF(LANÇAMENTO[[#This Row],[DATA PEDIDO]]="","",LANÇAMENTO[[#This Row],[DATA PEDIDO]]+LANÇAMENTO[[#This Row],[PRAZO]])</f>
        <v>45926</v>
      </c>
      <c r="T1189" s="8" t="str">
        <f>IF(LANÇAMENTO[[#This Row],[OBRA COM MATERIAL]]="OK","ENTREGUE",IF(LANÇAMENTO[[#This Row],[PRAZO]]="","",LANÇAMENTO[[#This Row],[PREVISÃO ENTREGA OBRA]]-$E$1))</f>
        <v>ENTREGUE</v>
      </c>
      <c r="U1189" s="3" t="s">
        <v>129</v>
      </c>
      <c r="V1189" s="3"/>
    </row>
    <row r="1190" spans="1:22" x14ac:dyDescent="0.25">
      <c r="A1190" s="4">
        <v>45923</v>
      </c>
      <c r="B1190" s="2" t="s">
        <v>3239</v>
      </c>
      <c r="C1190" s="123" t="s">
        <v>1234</v>
      </c>
      <c r="D1190" s="2" t="s">
        <v>17</v>
      </c>
      <c r="E1190" s="2" t="s">
        <v>2350</v>
      </c>
      <c r="F1190" s="3">
        <v>35</v>
      </c>
      <c r="G1190" s="3" t="s">
        <v>65</v>
      </c>
      <c r="H1190" s="5" t="s">
        <v>3272</v>
      </c>
      <c r="I1190" s="136" t="s">
        <v>260</v>
      </c>
      <c r="J1190" s="2" t="s">
        <v>2350</v>
      </c>
      <c r="K1190" s="6">
        <v>22.7</v>
      </c>
      <c r="L1190" s="6">
        <f>LANÇAMENTO[[#This Row],[VALOR UNITARIO]]*LANÇAMENTO[[#This Row],[QTDADE]]</f>
        <v>794.5</v>
      </c>
      <c r="M1190" s="4">
        <v>45923</v>
      </c>
      <c r="N1190" s="33" t="str">
        <f>TEXT(LANÇAMENTO[[#This Row],[DATA PEDIDO]],"MMM")&amp;"-"&amp;TEXT(M1190,"AAAA")</f>
        <v>set-2025</v>
      </c>
      <c r="O1190" s="5" t="s">
        <v>1983</v>
      </c>
      <c r="P1190" s="5" t="s">
        <v>30</v>
      </c>
      <c r="Q1190" s="3" t="s">
        <v>12</v>
      </c>
      <c r="R1190" s="3">
        <v>3</v>
      </c>
      <c r="S1190" s="4">
        <f>IF(LANÇAMENTO[[#This Row],[DATA PEDIDO]]="","",LANÇAMENTO[[#This Row],[DATA PEDIDO]]+LANÇAMENTO[[#This Row],[PRAZO]])</f>
        <v>45926</v>
      </c>
      <c r="T1190" s="8" t="str">
        <f>IF(LANÇAMENTO[[#This Row],[OBRA COM MATERIAL]]="OK","ENTREGUE",IF(LANÇAMENTO[[#This Row],[PRAZO]]="","",LANÇAMENTO[[#This Row],[PREVISÃO ENTREGA OBRA]]-$E$1))</f>
        <v>ENTREGUE</v>
      </c>
      <c r="U1190" s="3" t="s">
        <v>129</v>
      </c>
      <c r="V1190" s="3"/>
    </row>
    <row r="1191" spans="1:22" x14ac:dyDescent="0.25">
      <c r="A1191" s="4">
        <v>45923</v>
      </c>
      <c r="B1191" s="2" t="s">
        <v>3239</v>
      </c>
      <c r="C1191" s="123" t="s">
        <v>1234</v>
      </c>
      <c r="D1191" s="2" t="s">
        <v>17</v>
      </c>
      <c r="E1191" s="2" t="s">
        <v>3255</v>
      </c>
      <c r="F1191" s="3">
        <v>15</v>
      </c>
      <c r="G1191" s="3" t="s">
        <v>65</v>
      </c>
      <c r="H1191" s="5" t="s">
        <v>3272</v>
      </c>
      <c r="I1191" s="136" t="s">
        <v>260</v>
      </c>
      <c r="J1191" s="2" t="s">
        <v>3255</v>
      </c>
      <c r="K1191" s="6">
        <v>25.2</v>
      </c>
      <c r="L1191" s="6">
        <f>LANÇAMENTO[[#This Row],[VALOR UNITARIO]]*LANÇAMENTO[[#This Row],[QTDADE]]</f>
        <v>378</v>
      </c>
      <c r="M1191" s="4">
        <v>45923</v>
      </c>
      <c r="N1191" s="33" t="str">
        <f>TEXT(LANÇAMENTO[[#This Row],[DATA PEDIDO]],"MMM")&amp;"-"&amp;TEXT(M1191,"AAAA")</f>
        <v>set-2025</v>
      </c>
      <c r="O1191" s="5" t="s">
        <v>1983</v>
      </c>
      <c r="P1191" s="5" t="s">
        <v>30</v>
      </c>
      <c r="Q1191" s="3" t="s">
        <v>12</v>
      </c>
      <c r="R1191" s="3">
        <v>3</v>
      </c>
      <c r="S1191" s="4">
        <f>IF(LANÇAMENTO[[#This Row],[DATA PEDIDO]]="","",LANÇAMENTO[[#This Row],[DATA PEDIDO]]+LANÇAMENTO[[#This Row],[PRAZO]])</f>
        <v>45926</v>
      </c>
      <c r="T1191" s="8" t="str">
        <f>IF(LANÇAMENTO[[#This Row],[OBRA COM MATERIAL]]="OK","ENTREGUE",IF(LANÇAMENTO[[#This Row],[PRAZO]]="","",LANÇAMENTO[[#This Row],[PREVISÃO ENTREGA OBRA]]-$E$1))</f>
        <v>ENTREGUE</v>
      </c>
      <c r="U1191" s="3" t="s">
        <v>129</v>
      </c>
      <c r="V1191" s="3"/>
    </row>
    <row r="1192" spans="1:22" x14ac:dyDescent="0.25">
      <c r="A1192" s="4">
        <v>45923</v>
      </c>
      <c r="B1192" s="2" t="s">
        <v>3239</v>
      </c>
      <c r="C1192" s="123" t="s">
        <v>1234</v>
      </c>
      <c r="D1192" s="2" t="s">
        <v>17</v>
      </c>
      <c r="E1192" s="2" t="s">
        <v>3256</v>
      </c>
      <c r="F1192" s="3">
        <v>10</v>
      </c>
      <c r="G1192" s="3" t="s">
        <v>65</v>
      </c>
      <c r="H1192" s="5" t="s">
        <v>3272</v>
      </c>
      <c r="I1192" s="136" t="s">
        <v>260</v>
      </c>
      <c r="J1192" s="2" t="s">
        <v>3256</v>
      </c>
      <c r="K1192" s="6">
        <v>56.7</v>
      </c>
      <c r="L1192" s="6">
        <f>LANÇAMENTO[[#This Row],[VALOR UNITARIO]]*LANÇAMENTO[[#This Row],[QTDADE]]</f>
        <v>567</v>
      </c>
      <c r="M1192" s="4">
        <v>45923</v>
      </c>
      <c r="N1192" s="33" t="str">
        <f>TEXT(LANÇAMENTO[[#This Row],[DATA PEDIDO]],"MMM")&amp;"-"&amp;TEXT(M1192,"AAAA")</f>
        <v>set-2025</v>
      </c>
      <c r="O1192" s="5" t="s">
        <v>1983</v>
      </c>
      <c r="P1192" s="5" t="s">
        <v>30</v>
      </c>
      <c r="Q1192" s="3" t="s">
        <v>12</v>
      </c>
      <c r="R1192" s="3">
        <v>3</v>
      </c>
      <c r="S1192" s="4">
        <f>IF(LANÇAMENTO[[#This Row],[DATA PEDIDO]]="","",LANÇAMENTO[[#This Row],[DATA PEDIDO]]+LANÇAMENTO[[#This Row],[PRAZO]])</f>
        <v>45926</v>
      </c>
      <c r="T1192" s="8" t="str">
        <f>IF(LANÇAMENTO[[#This Row],[OBRA COM MATERIAL]]="OK","ENTREGUE",IF(LANÇAMENTO[[#This Row],[PRAZO]]="","",LANÇAMENTO[[#This Row],[PREVISÃO ENTREGA OBRA]]-$E$1))</f>
        <v>ENTREGUE</v>
      </c>
      <c r="U1192" s="3" t="s">
        <v>129</v>
      </c>
      <c r="V1192" s="3"/>
    </row>
    <row r="1193" spans="1:22" x14ac:dyDescent="0.25">
      <c r="A1193" s="4">
        <v>45923</v>
      </c>
      <c r="B1193" s="2" t="s">
        <v>3239</v>
      </c>
      <c r="C1193" s="123" t="s">
        <v>1234</v>
      </c>
      <c r="D1193" s="2" t="s">
        <v>17</v>
      </c>
      <c r="E1193" s="2" t="s">
        <v>3257</v>
      </c>
      <c r="F1193" s="3">
        <v>30</v>
      </c>
      <c r="G1193" s="3" t="s">
        <v>65</v>
      </c>
      <c r="H1193" s="5" t="s">
        <v>3272</v>
      </c>
      <c r="I1193" s="136" t="s">
        <v>260</v>
      </c>
      <c r="J1193" s="2" t="s">
        <v>3257</v>
      </c>
      <c r="K1193" s="6">
        <v>10.9</v>
      </c>
      <c r="L1193" s="6">
        <f>LANÇAMENTO[[#This Row],[VALOR UNITARIO]]*LANÇAMENTO[[#This Row],[QTDADE]]</f>
        <v>327</v>
      </c>
      <c r="M1193" s="4">
        <v>45923</v>
      </c>
      <c r="N1193" s="33" t="str">
        <f>TEXT(LANÇAMENTO[[#This Row],[DATA PEDIDO]],"MMM")&amp;"-"&amp;TEXT(M1193,"AAAA")</f>
        <v>set-2025</v>
      </c>
      <c r="O1193" s="5" t="s">
        <v>1983</v>
      </c>
      <c r="P1193" s="5" t="s">
        <v>30</v>
      </c>
      <c r="Q1193" s="3" t="s">
        <v>12</v>
      </c>
      <c r="R1193" s="3">
        <v>3</v>
      </c>
      <c r="S1193" s="4">
        <f>IF(LANÇAMENTO[[#This Row],[DATA PEDIDO]]="","",LANÇAMENTO[[#This Row],[DATA PEDIDO]]+LANÇAMENTO[[#This Row],[PRAZO]])</f>
        <v>45926</v>
      </c>
      <c r="T1193" s="8" t="str">
        <f>IF(LANÇAMENTO[[#This Row],[OBRA COM MATERIAL]]="OK","ENTREGUE",IF(LANÇAMENTO[[#This Row],[PRAZO]]="","",LANÇAMENTO[[#This Row],[PREVISÃO ENTREGA OBRA]]-$E$1))</f>
        <v>ENTREGUE</v>
      </c>
      <c r="U1193" s="3" t="s">
        <v>129</v>
      </c>
      <c r="V1193" s="3"/>
    </row>
    <row r="1194" spans="1:22" x14ac:dyDescent="0.25">
      <c r="A1194" s="4">
        <v>45923</v>
      </c>
      <c r="B1194" s="2" t="s">
        <v>3239</v>
      </c>
      <c r="C1194" s="123" t="s">
        <v>1234</v>
      </c>
      <c r="D1194" s="2" t="s">
        <v>17</v>
      </c>
      <c r="E1194" s="2" t="s">
        <v>3258</v>
      </c>
      <c r="F1194" s="3">
        <v>1</v>
      </c>
      <c r="G1194" s="3" t="s">
        <v>65</v>
      </c>
      <c r="H1194" s="5" t="s">
        <v>3272</v>
      </c>
      <c r="I1194" s="136" t="s">
        <v>260</v>
      </c>
      <c r="J1194" s="2" t="s">
        <v>3258</v>
      </c>
      <c r="K1194" s="6">
        <v>1063</v>
      </c>
      <c r="L1194" s="6">
        <f>LANÇAMENTO[[#This Row],[VALOR UNITARIO]]*LANÇAMENTO[[#This Row],[QTDADE]]</f>
        <v>1063</v>
      </c>
      <c r="M1194" s="4">
        <v>45923</v>
      </c>
      <c r="N1194" s="33" t="str">
        <f>TEXT(LANÇAMENTO[[#This Row],[DATA PEDIDO]],"MMM")&amp;"-"&amp;TEXT(M1194,"AAAA")</f>
        <v>set-2025</v>
      </c>
      <c r="O1194" s="5" t="s">
        <v>1983</v>
      </c>
      <c r="P1194" s="5" t="s">
        <v>30</v>
      </c>
      <c r="Q1194" s="3" t="s">
        <v>12</v>
      </c>
      <c r="R1194" s="3">
        <v>3</v>
      </c>
      <c r="S1194" s="4">
        <f>IF(LANÇAMENTO[[#This Row],[DATA PEDIDO]]="","",LANÇAMENTO[[#This Row],[DATA PEDIDO]]+LANÇAMENTO[[#This Row],[PRAZO]])</f>
        <v>45926</v>
      </c>
      <c r="T1194" s="8" t="str">
        <f>IF(LANÇAMENTO[[#This Row],[OBRA COM MATERIAL]]="OK","ENTREGUE",IF(LANÇAMENTO[[#This Row],[PRAZO]]="","",LANÇAMENTO[[#This Row],[PREVISÃO ENTREGA OBRA]]-$E$1))</f>
        <v>ENTREGUE</v>
      </c>
      <c r="U1194" s="3" t="s">
        <v>129</v>
      </c>
      <c r="V1194" s="3"/>
    </row>
    <row r="1195" spans="1:22" x14ac:dyDescent="0.25">
      <c r="A1195" s="4">
        <v>45923</v>
      </c>
      <c r="B1195" s="2" t="s">
        <v>3239</v>
      </c>
      <c r="C1195" s="123" t="s">
        <v>1234</v>
      </c>
      <c r="D1195" s="2" t="s">
        <v>17</v>
      </c>
      <c r="E1195" s="2" t="s">
        <v>3259</v>
      </c>
      <c r="F1195" s="3">
        <v>1</v>
      </c>
      <c r="G1195" s="3" t="s">
        <v>65</v>
      </c>
      <c r="H1195" s="5" t="s">
        <v>3272</v>
      </c>
      <c r="I1195" s="136" t="s">
        <v>260</v>
      </c>
      <c r="J1195" s="2" t="s">
        <v>3259</v>
      </c>
      <c r="K1195" s="6">
        <v>652</v>
      </c>
      <c r="L1195" s="6">
        <f>LANÇAMENTO[[#This Row],[VALOR UNITARIO]]*LANÇAMENTO[[#This Row],[QTDADE]]</f>
        <v>652</v>
      </c>
      <c r="M1195" s="4">
        <v>45923</v>
      </c>
      <c r="N1195" s="33" t="str">
        <f>TEXT(LANÇAMENTO[[#This Row],[DATA PEDIDO]],"MMM")&amp;"-"&amp;TEXT(M1195,"AAAA")</f>
        <v>set-2025</v>
      </c>
      <c r="O1195" s="5" t="s">
        <v>1983</v>
      </c>
      <c r="P1195" s="5" t="s">
        <v>30</v>
      </c>
      <c r="Q1195" s="3" t="s">
        <v>12</v>
      </c>
      <c r="R1195" s="3">
        <v>3</v>
      </c>
      <c r="S1195" s="4">
        <f>IF(LANÇAMENTO[[#This Row],[DATA PEDIDO]]="","",LANÇAMENTO[[#This Row],[DATA PEDIDO]]+LANÇAMENTO[[#This Row],[PRAZO]])</f>
        <v>45926</v>
      </c>
      <c r="T1195" s="8" t="str">
        <f>IF(LANÇAMENTO[[#This Row],[OBRA COM MATERIAL]]="OK","ENTREGUE",IF(LANÇAMENTO[[#This Row],[PRAZO]]="","",LANÇAMENTO[[#This Row],[PREVISÃO ENTREGA OBRA]]-$E$1))</f>
        <v>ENTREGUE</v>
      </c>
      <c r="U1195" s="3" t="s">
        <v>129</v>
      </c>
      <c r="V1195" s="3"/>
    </row>
    <row r="1196" spans="1:22" x14ac:dyDescent="0.25">
      <c r="A1196" s="4">
        <v>45923</v>
      </c>
      <c r="B1196" s="2" t="s">
        <v>3239</v>
      </c>
      <c r="C1196" s="123" t="s">
        <v>1234</v>
      </c>
      <c r="D1196" s="2" t="s">
        <v>17</v>
      </c>
      <c r="E1196" s="2" t="s">
        <v>2572</v>
      </c>
      <c r="F1196" s="3">
        <v>2</v>
      </c>
      <c r="G1196" s="3" t="s">
        <v>65</v>
      </c>
      <c r="H1196" s="5" t="s">
        <v>3272</v>
      </c>
      <c r="I1196" s="136" t="s">
        <v>260</v>
      </c>
      <c r="J1196" s="2" t="s">
        <v>2572</v>
      </c>
      <c r="K1196" s="6">
        <v>235.5</v>
      </c>
      <c r="L1196" s="6">
        <f>LANÇAMENTO[[#This Row],[VALOR UNITARIO]]*LANÇAMENTO[[#This Row],[QTDADE]]</f>
        <v>471</v>
      </c>
      <c r="M1196" s="4">
        <v>45923</v>
      </c>
      <c r="N1196" s="33" t="str">
        <f>TEXT(LANÇAMENTO[[#This Row],[DATA PEDIDO]],"MMM")&amp;"-"&amp;TEXT(M1196,"AAAA")</f>
        <v>set-2025</v>
      </c>
      <c r="O1196" s="5" t="s">
        <v>1983</v>
      </c>
      <c r="P1196" s="5" t="s">
        <v>30</v>
      </c>
      <c r="Q1196" s="3" t="s">
        <v>12</v>
      </c>
      <c r="R1196" s="3">
        <v>3</v>
      </c>
      <c r="S1196" s="4">
        <f>IF(LANÇAMENTO[[#This Row],[DATA PEDIDO]]="","",LANÇAMENTO[[#This Row],[DATA PEDIDO]]+LANÇAMENTO[[#This Row],[PRAZO]])</f>
        <v>45926</v>
      </c>
      <c r="T1196" s="8" t="str">
        <f>IF(LANÇAMENTO[[#This Row],[OBRA COM MATERIAL]]="OK","ENTREGUE",IF(LANÇAMENTO[[#This Row],[PRAZO]]="","",LANÇAMENTO[[#This Row],[PREVISÃO ENTREGA OBRA]]-$E$1))</f>
        <v>ENTREGUE</v>
      </c>
      <c r="U1196" s="3" t="s">
        <v>129</v>
      </c>
      <c r="V1196" s="3"/>
    </row>
    <row r="1197" spans="1:22" x14ac:dyDescent="0.25">
      <c r="A1197" s="4">
        <v>45923</v>
      </c>
      <c r="B1197" s="2" t="s">
        <v>3239</v>
      </c>
      <c r="C1197" s="123" t="s">
        <v>1234</v>
      </c>
      <c r="D1197" s="2" t="s">
        <v>17</v>
      </c>
      <c r="E1197" s="2" t="s">
        <v>2742</v>
      </c>
      <c r="F1197" s="3">
        <v>2</v>
      </c>
      <c r="G1197" s="3" t="s">
        <v>65</v>
      </c>
      <c r="H1197" s="5" t="s">
        <v>3272</v>
      </c>
      <c r="I1197" s="136" t="s">
        <v>260</v>
      </c>
      <c r="J1197" s="2" t="s">
        <v>2742</v>
      </c>
      <c r="K1197" s="6">
        <v>169.9</v>
      </c>
      <c r="L1197" s="6">
        <f>LANÇAMENTO[[#This Row],[VALOR UNITARIO]]*LANÇAMENTO[[#This Row],[QTDADE]]</f>
        <v>339.8</v>
      </c>
      <c r="M1197" s="4">
        <v>45923</v>
      </c>
      <c r="N1197" s="33" t="str">
        <f>TEXT(LANÇAMENTO[[#This Row],[DATA PEDIDO]],"MMM")&amp;"-"&amp;TEXT(M1197,"AAAA")</f>
        <v>set-2025</v>
      </c>
      <c r="O1197" s="5" t="s">
        <v>1983</v>
      </c>
      <c r="P1197" s="5" t="s">
        <v>30</v>
      </c>
      <c r="Q1197" s="3" t="s">
        <v>12</v>
      </c>
      <c r="R1197" s="3">
        <v>3</v>
      </c>
      <c r="S1197" s="4">
        <f>IF(LANÇAMENTO[[#This Row],[DATA PEDIDO]]="","",LANÇAMENTO[[#This Row],[DATA PEDIDO]]+LANÇAMENTO[[#This Row],[PRAZO]])</f>
        <v>45926</v>
      </c>
      <c r="T1197" s="8" t="str">
        <f>IF(LANÇAMENTO[[#This Row],[OBRA COM MATERIAL]]="OK","ENTREGUE",IF(LANÇAMENTO[[#This Row],[PRAZO]]="","",LANÇAMENTO[[#This Row],[PREVISÃO ENTREGA OBRA]]-$E$1))</f>
        <v>ENTREGUE</v>
      </c>
      <c r="U1197" s="3" t="s">
        <v>129</v>
      </c>
      <c r="V1197" s="3"/>
    </row>
    <row r="1198" spans="1:22" x14ac:dyDescent="0.25">
      <c r="A1198" s="4">
        <v>45923</v>
      </c>
      <c r="B1198" s="2" t="s">
        <v>3239</v>
      </c>
      <c r="C1198" s="123" t="s">
        <v>1234</v>
      </c>
      <c r="D1198" s="2" t="s">
        <v>17</v>
      </c>
      <c r="E1198" s="2" t="s">
        <v>1760</v>
      </c>
      <c r="F1198" s="3">
        <v>40</v>
      </c>
      <c r="G1198" s="3" t="s">
        <v>141</v>
      </c>
      <c r="H1198" s="5" t="s">
        <v>3272</v>
      </c>
      <c r="I1198" s="136" t="s">
        <v>260</v>
      </c>
      <c r="J1198" s="2" t="s">
        <v>1760</v>
      </c>
      <c r="K1198" s="6">
        <v>54</v>
      </c>
      <c r="L1198" s="6">
        <f>LANÇAMENTO[[#This Row],[VALOR UNITARIO]]*LANÇAMENTO[[#This Row],[QTDADE]]</f>
        <v>2160</v>
      </c>
      <c r="M1198" s="4">
        <v>45923</v>
      </c>
      <c r="N1198" s="33" t="str">
        <f>TEXT(LANÇAMENTO[[#This Row],[DATA PEDIDO]],"MMM")&amp;"-"&amp;TEXT(M1198,"AAAA")</f>
        <v>set-2025</v>
      </c>
      <c r="O1198" s="5" t="s">
        <v>1983</v>
      </c>
      <c r="P1198" s="5" t="s">
        <v>30</v>
      </c>
      <c r="Q1198" s="3" t="s">
        <v>12</v>
      </c>
      <c r="R1198" s="3">
        <v>3</v>
      </c>
      <c r="S1198" s="4">
        <f>IF(LANÇAMENTO[[#This Row],[DATA PEDIDO]]="","",LANÇAMENTO[[#This Row],[DATA PEDIDO]]+LANÇAMENTO[[#This Row],[PRAZO]])</f>
        <v>45926</v>
      </c>
      <c r="T1198" s="8" t="str">
        <f>IF(LANÇAMENTO[[#This Row],[OBRA COM MATERIAL]]="OK","ENTREGUE",IF(LANÇAMENTO[[#This Row],[PRAZO]]="","",LANÇAMENTO[[#This Row],[PREVISÃO ENTREGA OBRA]]-$E$1))</f>
        <v>ENTREGUE</v>
      </c>
      <c r="U1198" s="3" t="s">
        <v>129</v>
      </c>
      <c r="V1198" s="3"/>
    </row>
    <row r="1199" spans="1:22" x14ac:dyDescent="0.25">
      <c r="A1199" s="4">
        <v>45923</v>
      </c>
      <c r="B1199" s="2" t="s">
        <v>3239</v>
      </c>
      <c r="C1199" s="123" t="s">
        <v>1234</v>
      </c>
      <c r="D1199" s="2" t="s">
        <v>17</v>
      </c>
      <c r="E1199" s="2" t="s">
        <v>2735</v>
      </c>
      <c r="F1199" s="3">
        <v>20</v>
      </c>
      <c r="G1199" s="3" t="s">
        <v>65</v>
      </c>
      <c r="H1199" s="5" t="s">
        <v>3272</v>
      </c>
      <c r="I1199" s="136" t="s">
        <v>260</v>
      </c>
      <c r="J1199" s="2" t="s">
        <v>2735</v>
      </c>
      <c r="K1199" s="6">
        <v>28.9</v>
      </c>
      <c r="L1199" s="6">
        <f>LANÇAMENTO[[#This Row],[VALOR UNITARIO]]*LANÇAMENTO[[#This Row],[QTDADE]]</f>
        <v>578</v>
      </c>
      <c r="M1199" s="4">
        <v>45923</v>
      </c>
      <c r="N1199" s="33" t="str">
        <f>TEXT(LANÇAMENTO[[#This Row],[DATA PEDIDO]],"MMM")&amp;"-"&amp;TEXT(M1199,"AAAA")</f>
        <v>set-2025</v>
      </c>
      <c r="O1199" s="5" t="s">
        <v>1983</v>
      </c>
      <c r="P1199" s="5" t="s">
        <v>30</v>
      </c>
      <c r="Q1199" s="3" t="s">
        <v>12</v>
      </c>
      <c r="R1199" s="3">
        <v>3</v>
      </c>
      <c r="S1199" s="4">
        <f>IF(LANÇAMENTO[[#This Row],[DATA PEDIDO]]="","",LANÇAMENTO[[#This Row],[DATA PEDIDO]]+LANÇAMENTO[[#This Row],[PRAZO]])</f>
        <v>45926</v>
      </c>
      <c r="T1199" s="8" t="str">
        <f>IF(LANÇAMENTO[[#This Row],[OBRA COM MATERIAL]]="OK","ENTREGUE",IF(LANÇAMENTO[[#This Row],[PRAZO]]="","",LANÇAMENTO[[#This Row],[PREVISÃO ENTREGA OBRA]]-$E$1))</f>
        <v>ENTREGUE</v>
      </c>
      <c r="U1199" s="3" t="s">
        <v>129</v>
      </c>
      <c r="V1199" s="3"/>
    </row>
    <row r="1200" spans="1:22" x14ac:dyDescent="0.25">
      <c r="A1200" s="4">
        <v>45923</v>
      </c>
      <c r="B1200" s="2" t="s">
        <v>3239</v>
      </c>
      <c r="C1200" s="123" t="s">
        <v>1234</v>
      </c>
      <c r="D1200" s="2" t="s">
        <v>17</v>
      </c>
      <c r="E1200" s="2" t="s">
        <v>2348</v>
      </c>
      <c r="F1200" s="3">
        <v>40</v>
      </c>
      <c r="G1200" s="3" t="s">
        <v>65</v>
      </c>
      <c r="H1200" s="5" t="s">
        <v>3272</v>
      </c>
      <c r="I1200" s="136" t="s">
        <v>260</v>
      </c>
      <c r="J1200" s="2" t="s">
        <v>2348</v>
      </c>
      <c r="K1200" s="6">
        <v>12.8</v>
      </c>
      <c r="L1200" s="6">
        <f>LANÇAMENTO[[#This Row],[VALOR UNITARIO]]*LANÇAMENTO[[#This Row],[QTDADE]]</f>
        <v>512</v>
      </c>
      <c r="M1200" s="4">
        <v>45923</v>
      </c>
      <c r="N1200" s="33" t="str">
        <f>TEXT(LANÇAMENTO[[#This Row],[DATA PEDIDO]],"MMM")&amp;"-"&amp;TEXT(M1200,"AAAA")</f>
        <v>set-2025</v>
      </c>
      <c r="O1200" s="5" t="s">
        <v>1983</v>
      </c>
      <c r="P1200" s="5" t="s">
        <v>30</v>
      </c>
      <c r="Q1200" s="3" t="s">
        <v>12</v>
      </c>
      <c r="R1200" s="3">
        <v>3</v>
      </c>
      <c r="S1200" s="4">
        <f>IF(LANÇAMENTO[[#This Row],[DATA PEDIDO]]="","",LANÇAMENTO[[#This Row],[DATA PEDIDO]]+LANÇAMENTO[[#This Row],[PRAZO]])</f>
        <v>45926</v>
      </c>
      <c r="T1200" s="8" t="str">
        <f>IF(LANÇAMENTO[[#This Row],[OBRA COM MATERIAL]]="OK","ENTREGUE",IF(LANÇAMENTO[[#This Row],[PRAZO]]="","",LANÇAMENTO[[#This Row],[PREVISÃO ENTREGA OBRA]]-$E$1))</f>
        <v>ENTREGUE</v>
      </c>
      <c r="U1200" s="3" t="s">
        <v>129</v>
      </c>
      <c r="V1200" s="3"/>
    </row>
    <row r="1201" spans="1:22" x14ac:dyDescent="0.25">
      <c r="A1201" s="4">
        <v>45923</v>
      </c>
      <c r="B1201" s="2" t="s">
        <v>3239</v>
      </c>
      <c r="C1201" s="123" t="s">
        <v>1234</v>
      </c>
      <c r="D1201" s="2" t="s">
        <v>17</v>
      </c>
      <c r="E1201" s="2" t="s">
        <v>2347</v>
      </c>
      <c r="F1201" s="3">
        <v>15</v>
      </c>
      <c r="G1201" s="3" t="s">
        <v>65</v>
      </c>
      <c r="H1201" s="5" t="s">
        <v>3272</v>
      </c>
      <c r="I1201" s="136" t="s">
        <v>260</v>
      </c>
      <c r="J1201" s="2" t="s">
        <v>2347</v>
      </c>
      <c r="K1201" s="6">
        <v>14.8</v>
      </c>
      <c r="L1201" s="6">
        <f>LANÇAMENTO[[#This Row],[VALOR UNITARIO]]*LANÇAMENTO[[#This Row],[QTDADE]]</f>
        <v>222</v>
      </c>
      <c r="M1201" s="4">
        <v>45923</v>
      </c>
      <c r="N1201" s="33" t="str">
        <f>TEXT(LANÇAMENTO[[#This Row],[DATA PEDIDO]],"MMM")&amp;"-"&amp;TEXT(M1201,"AAAA")</f>
        <v>set-2025</v>
      </c>
      <c r="O1201" s="5" t="s">
        <v>1983</v>
      </c>
      <c r="P1201" s="5" t="s">
        <v>30</v>
      </c>
      <c r="Q1201" s="3" t="s">
        <v>12</v>
      </c>
      <c r="R1201" s="3">
        <v>3</v>
      </c>
      <c r="S1201" s="4">
        <f>IF(LANÇAMENTO[[#This Row],[DATA PEDIDO]]="","",LANÇAMENTO[[#This Row],[DATA PEDIDO]]+LANÇAMENTO[[#This Row],[PRAZO]])</f>
        <v>45926</v>
      </c>
      <c r="T1201" s="8" t="str">
        <f>IF(LANÇAMENTO[[#This Row],[OBRA COM MATERIAL]]="OK","ENTREGUE",IF(LANÇAMENTO[[#This Row],[PRAZO]]="","",LANÇAMENTO[[#This Row],[PREVISÃO ENTREGA OBRA]]-$E$1))</f>
        <v>ENTREGUE</v>
      </c>
      <c r="U1201" s="3" t="s">
        <v>129</v>
      </c>
      <c r="V1201" s="3"/>
    </row>
    <row r="1202" spans="1:22" x14ac:dyDescent="0.25">
      <c r="A1202" s="4">
        <v>45923</v>
      </c>
      <c r="B1202" s="2" t="s">
        <v>3239</v>
      </c>
      <c r="C1202" s="123" t="s">
        <v>1234</v>
      </c>
      <c r="D1202" s="2" t="s">
        <v>17</v>
      </c>
      <c r="E1202" s="2" t="s">
        <v>3260</v>
      </c>
      <c r="F1202" s="3">
        <v>1</v>
      </c>
      <c r="G1202" s="3" t="s">
        <v>115</v>
      </c>
      <c r="H1202" s="5" t="s">
        <v>3272</v>
      </c>
      <c r="I1202" s="136" t="s">
        <v>260</v>
      </c>
      <c r="J1202" s="2" t="s">
        <v>3260</v>
      </c>
      <c r="K1202" s="6">
        <v>323</v>
      </c>
      <c r="L1202" s="6">
        <f>LANÇAMENTO[[#This Row],[VALOR UNITARIO]]*LANÇAMENTO[[#This Row],[QTDADE]]</f>
        <v>323</v>
      </c>
      <c r="M1202" s="4">
        <v>45923</v>
      </c>
      <c r="N1202" s="33" t="str">
        <f>TEXT(LANÇAMENTO[[#This Row],[DATA PEDIDO]],"MMM")&amp;"-"&amp;TEXT(M1202,"AAAA")</f>
        <v>set-2025</v>
      </c>
      <c r="O1202" s="5" t="s">
        <v>1983</v>
      </c>
      <c r="P1202" s="5" t="s">
        <v>30</v>
      </c>
      <c r="Q1202" s="3" t="s">
        <v>12</v>
      </c>
      <c r="R1202" s="3">
        <v>3</v>
      </c>
      <c r="S1202" s="4">
        <f>IF(LANÇAMENTO[[#This Row],[DATA PEDIDO]]="","",LANÇAMENTO[[#This Row],[DATA PEDIDO]]+LANÇAMENTO[[#This Row],[PRAZO]])</f>
        <v>45926</v>
      </c>
      <c r="T1202" s="8" t="str">
        <f>IF(LANÇAMENTO[[#This Row],[OBRA COM MATERIAL]]="OK","ENTREGUE",IF(LANÇAMENTO[[#This Row],[PRAZO]]="","",LANÇAMENTO[[#This Row],[PREVISÃO ENTREGA OBRA]]-$E$1))</f>
        <v>ENTREGUE</v>
      </c>
      <c r="U1202" s="3" t="s">
        <v>129</v>
      </c>
      <c r="V1202" s="3"/>
    </row>
    <row r="1203" spans="1:22" x14ac:dyDescent="0.25">
      <c r="A1203" s="4">
        <v>45923</v>
      </c>
      <c r="B1203" s="2" t="s">
        <v>3239</v>
      </c>
      <c r="C1203" s="123" t="s">
        <v>1234</v>
      </c>
      <c r="D1203" s="2" t="s">
        <v>17</v>
      </c>
      <c r="E1203" s="2" t="s">
        <v>2736</v>
      </c>
      <c r="F1203" s="3">
        <v>50</v>
      </c>
      <c r="G1203" s="3" t="s">
        <v>65</v>
      </c>
      <c r="H1203" s="5" t="s">
        <v>3272</v>
      </c>
      <c r="I1203" s="136" t="s">
        <v>260</v>
      </c>
      <c r="J1203" s="2" t="s">
        <v>2736</v>
      </c>
      <c r="K1203" s="6">
        <v>1.2</v>
      </c>
      <c r="L1203" s="6">
        <f>LANÇAMENTO[[#This Row],[VALOR UNITARIO]]*LANÇAMENTO[[#This Row],[QTDADE]]</f>
        <v>60</v>
      </c>
      <c r="M1203" s="4">
        <v>45923</v>
      </c>
      <c r="N1203" s="33" t="str">
        <f>TEXT(LANÇAMENTO[[#This Row],[DATA PEDIDO]],"MMM")&amp;"-"&amp;TEXT(M1203,"AAAA")</f>
        <v>set-2025</v>
      </c>
      <c r="O1203" s="5" t="s">
        <v>1983</v>
      </c>
      <c r="P1203" s="5" t="s">
        <v>30</v>
      </c>
      <c r="Q1203" s="3" t="s">
        <v>12</v>
      </c>
      <c r="R1203" s="3">
        <v>3</v>
      </c>
      <c r="S1203" s="4">
        <f>IF(LANÇAMENTO[[#This Row],[DATA PEDIDO]]="","",LANÇAMENTO[[#This Row],[DATA PEDIDO]]+LANÇAMENTO[[#This Row],[PRAZO]])</f>
        <v>45926</v>
      </c>
      <c r="T1203" s="8" t="str">
        <f>IF(LANÇAMENTO[[#This Row],[OBRA COM MATERIAL]]="OK","ENTREGUE",IF(LANÇAMENTO[[#This Row],[PRAZO]]="","",LANÇAMENTO[[#This Row],[PREVISÃO ENTREGA OBRA]]-$E$1))</f>
        <v>ENTREGUE</v>
      </c>
      <c r="U1203" s="3" t="s">
        <v>129</v>
      </c>
      <c r="V1203" s="3"/>
    </row>
    <row r="1204" spans="1:22" x14ac:dyDescent="0.25">
      <c r="A1204" s="4">
        <v>45923</v>
      </c>
      <c r="B1204" s="2" t="s">
        <v>3239</v>
      </c>
      <c r="C1204" s="123" t="s">
        <v>1234</v>
      </c>
      <c r="D1204" s="2" t="s">
        <v>17</v>
      </c>
      <c r="E1204" s="2" t="s">
        <v>3261</v>
      </c>
      <c r="F1204" s="3">
        <v>200</v>
      </c>
      <c r="G1204" s="3" t="s">
        <v>65</v>
      </c>
      <c r="H1204" s="5" t="s">
        <v>3272</v>
      </c>
      <c r="I1204" s="136" t="s">
        <v>260</v>
      </c>
      <c r="J1204" s="2" t="s">
        <v>3261</v>
      </c>
      <c r="K1204" s="6">
        <v>0.2</v>
      </c>
      <c r="L1204" s="6">
        <f>LANÇAMENTO[[#This Row],[VALOR UNITARIO]]*LANÇAMENTO[[#This Row],[QTDADE]]</f>
        <v>40</v>
      </c>
      <c r="M1204" s="4">
        <v>45923</v>
      </c>
      <c r="N1204" s="33" t="str">
        <f>TEXT(LANÇAMENTO[[#This Row],[DATA PEDIDO]],"MMM")&amp;"-"&amp;TEXT(M1204,"AAAA")</f>
        <v>set-2025</v>
      </c>
      <c r="O1204" s="5" t="s">
        <v>1983</v>
      </c>
      <c r="P1204" s="5" t="s">
        <v>30</v>
      </c>
      <c r="Q1204" s="3" t="s">
        <v>12</v>
      </c>
      <c r="R1204" s="3">
        <v>3</v>
      </c>
      <c r="S1204" s="4">
        <f>IF(LANÇAMENTO[[#This Row],[DATA PEDIDO]]="","",LANÇAMENTO[[#This Row],[DATA PEDIDO]]+LANÇAMENTO[[#This Row],[PRAZO]])</f>
        <v>45926</v>
      </c>
      <c r="T1204" s="8" t="str">
        <f>IF(LANÇAMENTO[[#This Row],[OBRA COM MATERIAL]]="OK","ENTREGUE",IF(LANÇAMENTO[[#This Row],[PRAZO]]="","",LANÇAMENTO[[#This Row],[PREVISÃO ENTREGA OBRA]]-$E$1))</f>
        <v>ENTREGUE</v>
      </c>
      <c r="U1204" s="3" t="s">
        <v>129</v>
      </c>
      <c r="V1204" s="3"/>
    </row>
    <row r="1205" spans="1:22" x14ac:dyDescent="0.25">
      <c r="A1205" s="4">
        <v>45923</v>
      </c>
      <c r="B1205" s="2" t="s">
        <v>3239</v>
      </c>
      <c r="C1205" s="123" t="s">
        <v>1234</v>
      </c>
      <c r="D1205" s="2" t="s">
        <v>17</v>
      </c>
      <c r="E1205" s="2" t="s">
        <v>3262</v>
      </c>
      <c r="F1205" s="3">
        <v>200</v>
      </c>
      <c r="G1205" s="3" t="s">
        <v>65</v>
      </c>
      <c r="H1205" s="5" t="s">
        <v>3272</v>
      </c>
      <c r="I1205" s="136" t="s">
        <v>260</v>
      </c>
      <c r="J1205" s="2" t="s">
        <v>3262</v>
      </c>
      <c r="K1205" s="6">
        <v>0.15</v>
      </c>
      <c r="L1205" s="6">
        <f>LANÇAMENTO[[#This Row],[VALOR UNITARIO]]*LANÇAMENTO[[#This Row],[QTDADE]]</f>
        <v>30</v>
      </c>
      <c r="M1205" s="4">
        <v>45923</v>
      </c>
      <c r="N1205" s="33" t="str">
        <f>TEXT(LANÇAMENTO[[#This Row],[DATA PEDIDO]],"MMM")&amp;"-"&amp;TEXT(M1205,"AAAA")</f>
        <v>set-2025</v>
      </c>
      <c r="O1205" s="5" t="s">
        <v>1983</v>
      </c>
      <c r="P1205" s="5" t="s">
        <v>30</v>
      </c>
      <c r="Q1205" s="3" t="s">
        <v>12</v>
      </c>
      <c r="R1205" s="3">
        <v>3</v>
      </c>
      <c r="S1205" s="4">
        <f>IF(LANÇAMENTO[[#This Row],[DATA PEDIDO]]="","",LANÇAMENTO[[#This Row],[DATA PEDIDO]]+LANÇAMENTO[[#This Row],[PRAZO]])</f>
        <v>45926</v>
      </c>
      <c r="T1205" s="8" t="str">
        <f>IF(LANÇAMENTO[[#This Row],[OBRA COM MATERIAL]]="OK","ENTREGUE",IF(LANÇAMENTO[[#This Row],[PRAZO]]="","",LANÇAMENTO[[#This Row],[PREVISÃO ENTREGA OBRA]]-$E$1))</f>
        <v>ENTREGUE</v>
      </c>
      <c r="U1205" s="3" t="s">
        <v>129</v>
      </c>
      <c r="V1205" s="3"/>
    </row>
    <row r="1206" spans="1:22" x14ac:dyDescent="0.25">
      <c r="A1206" s="4">
        <v>45923</v>
      </c>
      <c r="B1206" s="2" t="s">
        <v>3239</v>
      </c>
      <c r="C1206" s="123" t="s">
        <v>1234</v>
      </c>
      <c r="D1206" s="2" t="s">
        <v>17</v>
      </c>
      <c r="E1206" s="2" t="s">
        <v>3263</v>
      </c>
      <c r="F1206" s="3">
        <v>200</v>
      </c>
      <c r="G1206" s="3" t="s">
        <v>65</v>
      </c>
      <c r="H1206" s="5" t="s">
        <v>3272</v>
      </c>
      <c r="I1206" s="136" t="s">
        <v>260</v>
      </c>
      <c r="J1206" s="2" t="s">
        <v>3263</v>
      </c>
      <c r="K1206" s="6">
        <v>0.2</v>
      </c>
      <c r="L1206" s="6">
        <f>LANÇAMENTO[[#This Row],[VALOR UNITARIO]]*LANÇAMENTO[[#This Row],[QTDADE]]</f>
        <v>40</v>
      </c>
      <c r="M1206" s="4">
        <v>45923</v>
      </c>
      <c r="N1206" s="33" t="str">
        <f>TEXT(LANÇAMENTO[[#This Row],[DATA PEDIDO]],"MMM")&amp;"-"&amp;TEXT(M1206,"AAAA")</f>
        <v>set-2025</v>
      </c>
      <c r="O1206" s="5" t="s">
        <v>1983</v>
      </c>
      <c r="P1206" s="5" t="s">
        <v>30</v>
      </c>
      <c r="Q1206" s="3" t="s">
        <v>12</v>
      </c>
      <c r="R1206" s="3">
        <v>3</v>
      </c>
      <c r="S1206" s="4">
        <f>IF(LANÇAMENTO[[#This Row],[DATA PEDIDO]]="","",LANÇAMENTO[[#This Row],[DATA PEDIDO]]+LANÇAMENTO[[#This Row],[PRAZO]])</f>
        <v>45926</v>
      </c>
      <c r="T1206" s="8" t="str">
        <f>IF(LANÇAMENTO[[#This Row],[OBRA COM MATERIAL]]="OK","ENTREGUE",IF(LANÇAMENTO[[#This Row],[PRAZO]]="","",LANÇAMENTO[[#This Row],[PREVISÃO ENTREGA OBRA]]-$E$1))</f>
        <v>ENTREGUE</v>
      </c>
      <c r="U1206" s="3" t="s">
        <v>129</v>
      </c>
      <c r="V1206" s="3"/>
    </row>
    <row r="1207" spans="1:22" x14ac:dyDescent="0.25">
      <c r="A1207" s="4">
        <v>45923</v>
      </c>
      <c r="B1207" s="2" t="s">
        <v>3239</v>
      </c>
      <c r="C1207" s="123" t="s">
        <v>1234</v>
      </c>
      <c r="D1207" s="2" t="s">
        <v>17</v>
      </c>
      <c r="E1207" s="2" t="s">
        <v>2907</v>
      </c>
      <c r="F1207" s="3">
        <v>200</v>
      </c>
      <c r="G1207" s="3" t="s">
        <v>65</v>
      </c>
      <c r="H1207" s="5" t="s">
        <v>3272</v>
      </c>
      <c r="I1207" s="136" t="s">
        <v>260</v>
      </c>
      <c r="J1207" s="2" t="s">
        <v>2907</v>
      </c>
      <c r="K1207" s="6">
        <v>0.2</v>
      </c>
      <c r="L1207" s="6">
        <f>LANÇAMENTO[[#This Row],[VALOR UNITARIO]]*LANÇAMENTO[[#This Row],[QTDADE]]</f>
        <v>40</v>
      </c>
      <c r="M1207" s="4">
        <v>45923</v>
      </c>
      <c r="N1207" s="33" t="str">
        <f>TEXT(LANÇAMENTO[[#This Row],[DATA PEDIDO]],"MMM")&amp;"-"&amp;TEXT(M1207,"AAAA")</f>
        <v>set-2025</v>
      </c>
      <c r="O1207" s="5" t="s">
        <v>1983</v>
      </c>
      <c r="P1207" s="5" t="s">
        <v>30</v>
      </c>
      <c r="Q1207" s="3" t="s">
        <v>12</v>
      </c>
      <c r="R1207" s="3">
        <v>3</v>
      </c>
      <c r="S1207" s="4">
        <f>IF(LANÇAMENTO[[#This Row],[DATA PEDIDO]]="","",LANÇAMENTO[[#This Row],[DATA PEDIDO]]+LANÇAMENTO[[#This Row],[PRAZO]])</f>
        <v>45926</v>
      </c>
      <c r="T1207" s="8" t="str">
        <f>IF(LANÇAMENTO[[#This Row],[OBRA COM MATERIAL]]="OK","ENTREGUE",IF(LANÇAMENTO[[#This Row],[PRAZO]]="","",LANÇAMENTO[[#This Row],[PREVISÃO ENTREGA OBRA]]-$E$1))</f>
        <v>ENTREGUE</v>
      </c>
      <c r="U1207" s="3" t="s">
        <v>129</v>
      </c>
      <c r="V1207" s="3"/>
    </row>
    <row r="1208" spans="1:22" x14ac:dyDescent="0.25">
      <c r="A1208" s="4">
        <v>45923</v>
      </c>
      <c r="B1208" s="2" t="s">
        <v>3239</v>
      </c>
      <c r="C1208" s="123" t="s">
        <v>1234</v>
      </c>
      <c r="D1208" s="2" t="s">
        <v>17</v>
      </c>
      <c r="E1208" s="2" t="s">
        <v>3264</v>
      </c>
      <c r="F1208" s="3">
        <v>200</v>
      </c>
      <c r="G1208" s="3" t="s">
        <v>65</v>
      </c>
      <c r="H1208" s="5" t="s">
        <v>3272</v>
      </c>
      <c r="I1208" s="136" t="s">
        <v>260</v>
      </c>
      <c r="J1208" s="2" t="s">
        <v>3264</v>
      </c>
      <c r="K1208" s="6">
        <v>0.3</v>
      </c>
      <c r="L1208" s="6">
        <f>LANÇAMENTO[[#This Row],[VALOR UNITARIO]]*LANÇAMENTO[[#This Row],[QTDADE]]</f>
        <v>60</v>
      </c>
      <c r="M1208" s="4">
        <v>45923</v>
      </c>
      <c r="N1208" s="33" t="str">
        <f>TEXT(LANÇAMENTO[[#This Row],[DATA PEDIDO]],"MMM")&amp;"-"&amp;TEXT(M1208,"AAAA")</f>
        <v>set-2025</v>
      </c>
      <c r="O1208" s="5" t="s">
        <v>1983</v>
      </c>
      <c r="P1208" s="5" t="s">
        <v>30</v>
      </c>
      <c r="Q1208" s="3" t="s">
        <v>12</v>
      </c>
      <c r="R1208" s="3">
        <v>3</v>
      </c>
      <c r="S1208" s="4">
        <f>IF(LANÇAMENTO[[#This Row],[DATA PEDIDO]]="","",LANÇAMENTO[[#This Row],[DATA PEDIDO]]+LANÇAMENTO[[#This Row],[PRAZO]])</f>
        <v>45926</v>
      </c>
      <c r="T1208" s="8" t="str">
        <f>IF(LANÇAMENTO[[#This Row],[OBRA COM MATERIAL]]="OK","ENTREGUE",IF(LANÇAMENTO[[#This Row],[PRAZO]]="","",LANÇAMENTO[[#This Row],[PREVISÃO ENTREGA OBRA]]-$E$1))</f>
        <v>ENTREGUE</v>
      </c>
      <c r="U1208" s="3" t="s">
        <v>129</v>
      </c>
      <c r="V1208" s="3"/>
    </row>
    <row r="1209" spans="1:22" x14ac:dyDescent="0.25">
      <c r="A1209" s="4">
        <v>45923</v>
      </c>
      <c r="B1209" s="2" t="s">
        <v>3239</v>
      </c>
      <c r="C1209" s="123" t="s">
        <v>1234</v>
      </c>
      <c r="D1209" s="2" t="s">
        <v>17</v>
      </c>
      <c r="E1209" s="2" t="s">
        <v>3265</v>
      </c>
      <c r="F1209" s="3">
        <v>100</v>
      </c>
      <c r="G1209" s="3" t="s">
        <v>111</v>
      </c>
      <c r="H1209" s="5" t="s">
        <v>3272</v>
      </c>
      <c r="I1209" s="136" t="s">
        <v>260</v>
      </c>
      <c r="J1209" s="2" t="s">
        <v>3265</v>
      </c>
      <c r="K1209" s="6">
        <v>7.1</v>
      </c>
      <c r="L1209" s="6">
        <f>LANÇAMENTO[[#This Row],[VALOR UNITARIO]]*LANÇAMENTO[[#This Row],[QTDADE]]</f>
        <v>710</v>
      </c>
      <c r="M1209" s="4">
        <v>45923</v>
      </c>
      <c r="N1209" s="33" t="str">
        <f>TEXT(LANÇAMENTO[[#This Row],[DATA PEDIDO]],"MMM")&amp;"-"&amp;TEXT(M1209,"AAAA")</f>
        <v>set-2025</v>
      </c>
      <c r="O1209" s="5" t="s">
        <v>1983</v>
      </c>
      <c r="P1209" s="5" t="s">
        <v>30</v>
      </c>
      <c r="Q1209" s="3" t="s">
        <v>12</v>
      </c>
      <c r="R1209" s="3">
        <v>3</v>
      </c>
      <c r="S1209" s="4">
        <f>IF(LANÇAMENTO[[#This Row],[DATA PEDIDO]]="","",LANÇAMENTO[[#This Row],[DATA PEDIDO]]+LANÇAMENTO[[#This Row],[PRAZO]])</f>
        <v>45926</v>
      </c>
      <c r="T1209" s="8" t="str">
        <f>IF(LANÇAMENTO[[#This Row],[OBRA COM MATERIAL]]="OK","ENTREGUE",IF(LANÇAMENTO[[#This Row],[PRAZO]]="","",LANÇAMENTO[[#This Row],[PREVISÃO ENTREGA OBRA]]-$E$1))</f>
        <v>ENTREGUE</v>
      </c>
      <c r="U1209" s="3" t="s">
        <v>129</v>
      </c>
      <c r="V1209" s="3"/>
    </row>
    <row r="1210" spans="1:22" x14ac:dyDescent="0.25">
      <c r="A1210" s="4">
        <v>45923</v>
      </c>
      <c r="B1210" s="2" t="s">
        <v>3239</v>
      </c>
      <c r="C1210" s="123" t="s">
        <v>1234</v>
      </c>
      <c r="D1210" s="2" t="s">
        <v>17</v>
      </c>
      <c r="E1210" s="2" t="s">
        <v>2737</v>
      </c>
      <c r="F1210" s="3">
        <v>50</v>
      </c>
      <c r="G1210" s="3" t="s">
        <v>111</v>
      </c>
      <c r="H1210" s="5" t="s">
        <v>3272</v>
      </c>
      <c r="I1210" s="136" t="s">
        <v>260</v>
      </c>
      <c r="J1210" s="2" t="s">
        <v>2737</v>
      </c>
      <c r="K1210" s="6">
        <v>4.9000000000000004</v>
      </c>
      <c r="L1210" s="6">
        <f>LANÇAMENTO[[#This Row],[VALOR UNITARIO]]*LANÇAMENTO[[#This Row],[QTDADE]]</f>
        <v>245.00000000000003</v>
      </c>
      <c r="M1210" s="4">
        <v>45923</v>
      </c>
      <c r="N1210" s="33" t="str">
        <f>TEXT(LANÇAMENTO[[#This Row],[DATA PEDIDO]],"MMM")&amp;"-"&amp;TEXT(M1210,"AAAA")</f>
        <v>set-2025</v>
      </c>
      <c r="O1210" s="5" t="s">
        <v>1983</v>
      </c>
      <c r="P1210" s="5" t="s">
        <v>30</v>
      </c>
      <c r="Q1210" s="3" t="s">
        <v>12</v>
      </c>
      <c r="R1210" s="3">
        <v>3</v>
      </c>
      <c r="S1210" s="4">
        <f>IF(LANÇAMENTO[[#This Row],[DATA PEDIDO]]="","",LANÇAMENTO[[#This Row],[DATA PEDIDO]]+LANÇAMENTO[[#This Row],[PRAZO]])</f>
        <v>45926</v>
      </c>
      <c r="T1210" s="8" t="str">
        <f>IF(LANÇAMENTO[[#This Row],[OBRA COM MATERIAL]]="OK","ENTREGUE",IF(LANÇAMENTO[[#This Row],[PRAZO]]="","",LANÇAMENTO[[#This Row],[PREVISÃO ENTREGA OBRA]]-$E$1))</f>
        <v>ENTREGUE</v>
      </c>
      <c r="U1210" s="3" t="s">
        <v>129</v>
      </c>
      <c r="V1210" s="3"/>
    </row>
    <row r="1211" spans="1:22" x14ac:dyDescent="0.25">
      <c r="A1211" s="4">
        <v>45923</v>
      </c>
      <c r="B1211" s="2" t="s">
        <v>3239</v>
      </c>
      <c r="C1211" s="123" t="s">
        <v>1234</v>
      </c>
      <c r="D1211" s="2" t="s">
        <v>17</v>
      </c>
      <c r="E1211" s="2" t="s">
        <v>2020</v>
      </c>
      <c r="F1211" s="3">
        <v>15</v>
      </c>
      <c r="G1211" s="3" t="s">
        <v>65</v>
      </c>
      <c r="H1211" s="5" t="s">
        <v>3272</v>
      </c>
      <c r="I1211" s="136" t="s">
        <v>260</v>
      </c>
      <c r="J1211" s="2" t="s">
        <v>2020</v>
      </c>
      <c r="K1211" s="6">
        <v>21.5</v>
      </c>
      <c r="L1211" s="6">
        <f>LANÇAMENTO[[#This Row],[VALOR UNITARIO]]*LANÇAMENTO[[#This Row],[QTDADE]]</f>
        <v>322.5</v>
      </c>
      <c r="M1211" s="4">
        <v>45923</v>
      </c>
      <c r="N1211" s="33" t="str">
        <f>TEXT(LANÇAMENTO[[#This Row],[DATA PEDIDO]],"MMM")&amp;"-"&amp;TEXT(M1211,"AAAA")</f>
        <v>set-2025</v>
      </c>
      <c r="O1211" s="5" t="s">
        <v>1983</v>
      </c>
      <c r="P1211" s="5" t="s">
        <v>30</v>
      </c>
      <c r="Q1211" s="3" t="s">
        <v>12</v>
      </c>
      <c r="R1211" s="3">
        <v>3</v>
      </c>
      <c r="S1211" s="4">
        <f>IF(LANÇAMENTO[[#This Row],[DATA PEDIDO]]="","",LANÇAMENTO[[#This Row],[DATA PEDIDO]]+LANÇAMENTO[[#This Row],[PRAZO]])</f>
        <v>45926</v>
      </c>
      <c r="T1211" s="8" t="str">
        <f>IF(LANÇAMENTO[[#This Row],[OBRA COM MATERIAL]]="OK","ENTREGUE",IF(LANÇAMENTO[[#This Row],[PRAZO]]="","",LANÇAMENTO[[#This Row],[PREVISÃO ENTREGA OBRA]]-$E$1))</f>
        <v>ENTREGUE</v>
      </c>
      <c r="U1211" s="3" t="s">
        <v>129</v>
      </c>
      <c r="V1211" s="3"/>
    </row>
    <row r="1212" spans="1:22" x14ac:dyDescent="0.25">
      <c r="A1212" s="4">
        <v>45923</v>
      </c>
      <c r="B1212" s="2" t="s">
        <v>3239</v>
      </c>
      <c r="C1212" s="123" t="s">
        <v>1234</v>
      </c>
      <c r="D1212" s="2" t="s">
        <v>17</v>
      </c>
      <c r="E1212" s="2" t="s">
        <v>3266</v>
      </c>
      <c r="F1212" s="3">
        <v>24</v>
      </c>
      <c r="G1212" s="3" t="s">
        <v>65</v>
      </c>
      <c r="H1212" s="5" t="s">
        <v>3272</v>
      </c>
      <c r="I1212" s="136" t="s">
        <v>260</v>
      </c>
      <c r="J1212" s="2" t="s">
        <v>3266</v>
      </c>
      <c r="K1212" s="6">
        <v>6.6</v>
      </c>
      <c r="L1212" s="6">
        <f>LANÇAMENTO[[#This Row],[VALOR UNITARIO]]*LANÇAMENTO[[#This Row],[QTDADE]]</f>
        <v>158.39999999999998</v>
      </c>
      <c r="M1212" s="4">
        <v>45923</v>
      </c>
      <c r="N1212" s="33" t="str">
        <f>TEXT(LANÇAMENTO[[#This Row],[DATA PEDIDO]],"MMM")&amp;"-"&amp;TEXT(M1212,"AAAA")</f>
        <v>set-2025</v>
      </c>
      <c r="O1212" s="5" t="s">
        <v>1983</v>
      </c>
      <c r="P1212" s="5" t="s">
        <v>30</v>
      </c>
      <c r="Q1212" s="3" t="s">
        <v>12</v>
      </c>
      <c r="R1212" s="3">
        <v>3</v>
      </c>
      <c r="S1212" s="4">
        <f>IF(LANÇAMENTO[[#This Row],[DATA PEDIDO]]="","",LANÇAMENTO[[#This Row],[DATA PEDIDO]]+LANÇAMENTO[[#This Row],[PRAZO]])</f>
        <v>45926</v>
      </c>
      <c r="T1212" s="8" t="str">
        <f>IF(LANÇAMENTO[[#This Row],[OBRA COM MATERIAL]]="OK","ENTREGUE",IF(LANÇAMENTO[[#This Row],[PRAZO]]="","",LANÇAMENTO[[#This Row],[PREVISÃO ENTREGA OBRA]]-$E$1))</f>
        <v>ENTREGUE</v>
      </c>
      <c r="U1212" s="3" t="s">
        <v>129</v>
      </c>
      <c r="V1212" s="3"/>
    </row>
    <row r="1213" spans="1:22" x14ac:dyDescent="0.25">
      <c r="A1213" s="4">
        <v>45923</v>
      </c>
      <c r="B1213" s="2" t="s">
        <v>3239</v>
      </c>
      <c r="C1213" s="123" t="s">
        <v>1234</v>
      </c>
      <c r="D1213" s="2" t="s">
        <v>17</v>
      </c>
      <c r="E1213" s="2" t="s">
        <v>3267</v>
      </c>
      <c r="F1213" s="3">
        <v>1</v>
      </c>
      <c r="G1213" s="3" t="s">
        <v>65</v>
      </c>
      <c r="H1213" s="5" t="s">
        <v>3272</v>
      </c>
      <c r="I1213" s="136" t="s">
        <v>260</v>
      </c>
      <c r="J1213" s="2" t="s">
        <v>3267</v>
      </c>
      <c r="K1213" s="6">
        <v>93.8</v>
      </c>
      <c r="L1213" s="6">
        <f>LANÇAMENTO[[#This Row],[VALOR UNITARIO]]*LANÇAMENTO[[#This Row],[QTDADE]]</f>
        <v>93.8</v>
      </c>
      <c r="M1213" s="4">
        <v>45923</v>
      </c>
      <c r="N1213" s="33" t="str">
        <f>TEXT(LANÇAMENTO[[#This Row],[DATA PEDIDO]],"MMM")&amp;"-"&amp;TEXT(M1213,"AAAA")</f>
        <v>set-2025</v>
      </c>
      <c r="O1213" s="5" t="s">
        <v>1983</v>
      </c>
      <c r="P1213" s="5" t="s">
        <v>30</v>
      </c>
      <c r="Q1213" s="3" t="s">
        <v>12</v>
      </c>
      <c r="R1213" s="3">
        <v>3</v>
      </c>
      <c r="S1213" s="4">
        <f>IF(LANÇAMENTO[[#This Row],[DATA PEDIDO]]="","",LANÇAMENTO[[#This Row],[DATA PEDIDO]]+LANÇAMENTO[[#This Row],[PRAZO]])</f>
        <v>45926</v>
      </c>
      <c r="T1213" s="8" t="str">
        <f>IF(LANÇAMENTO[[#This Row],[OBRA COM MATERIAL]]="OK","ENTREGUE",IF(LANÇAMENTO[[#This Row],[PRAZO]]="","",LANÇAMENTO[[#This Row],[PREVISÃO ENTREGA OBRA]]-$E$1))</f>
        <v>ENTREGUE</v>
      </c>
      <c r="U1213" s="3" t="s">
        <v>129</v>
      </c>
      <c r="V1213" s="3"/>
    </row>
    <row r="1214" spans="1:22" x14ac:dyDescent="0.25">
      <c r="A1214" s="4">
        <v>45923</v>
      </c>
      <c r="B1214" s="2" t="s">
        <v>3239</v>
      </c>
      <c r="C1214" s="123" t="s">
        <v>1234</v>
      </c>
      <c r="D1214" s="2" t="s">
        <v>17</v>
      </c>
      <c r="E1214" s="2" t="s">
        <v>3268</v>
      </c>
      <c r="F1214" s="3">
        <v>1</v>
      </c>
      <c r="G1214" s="3" t="s">
        <v>65</v>
      </c>
      <c r="H1214" s="5" t="s">
        <v>3272</v>
      </c>
      <c r="I1214" s="136" t="s">
        <v>260</v>
      </c>
      <c r="J1214" s="2" t="s">
        <v>3268</v>
      </c>
      <c r="K1214" s="6">
        <v>93.5</v>
      </c>
      <c r="L1214" s="6">
        <f>LANÇAMENTO[[#This Row],[VALOR UNITARIO]]*LANÇAMENTO[[#This Row],[QTDADE]]</f>
        <v>93.5</v>
      </c>
      <c r="M1214" s="4">
        <v>45923</v>
      </c>
      <c r="N1214" s="33" t="str">
        <f>TEXT(LANÇAMENTO[[#This Row],[DATA PEDIDO]],"MMM")&amp;"-"&amp;TEXT(M1214,"AAAA")</f>
        <v>set-2025</v>
      </c>
      <c r="O1214" s="5" t="s">
        <v>1983</v>
      </c>
      <c r="P1214" s="5" t="s">
        <v>30</v>
      </c>
      <c r="Q1214" s="3" t="s">
        <v>12</v>
      </c>
      <c r="R1214" s="3">
        <v>3</v>
      </c>
      <c r="S1214" s="4">
        <f>IF(LANÇAMENTO[[#This Row],[DATA PEDIDO]]="","",LANÇAMENTO[[#This Row],[DATA PEDIDO]]+LANÇAMENTO[[#This Row],[PRAZO]])</f>
        <v>45926</v>
      </c>
      <c r="T1214" s="8" t="str">
        <f>IF(LANÇAMENTO[[#This Row],[OBRA COM MATERIAL]]="OK","ENTREGUE",IF(LANÇAMENTO[[#This Row],[PRAZO]]="","",LANÇAMENTO[[#This Row],[PREVISÃO ENTREGA OBRA]]-$E$1))</f>
        <v>ENTREGUE</v>
      </c>
      <c r="U1214" s="3" t="s">
        <v>129</v>
      </c>
      <c r="V1214" s="3"/>
    </row>
    <row r="1215" spans="1:22" x14ac:dyDescent="0.25">
      <c r="A1215" s="4">
        <v>45923</v>
      </c>
      <c r="B1215" s="2" t="s">
        <v>3239</v>
      </c>
      <c r="C1215" s="123" t="s">
        <v>1234</v>
      </c>
      <c r="D1215" s="2" t="s">
        <v>17</v>
      </c>
      <c r="E1215" s="2" t="s">
        <v>3269</v>
      </c>
      <c r="F1215" s="3">
        <v>200</v>
      </c>
      <c r="G1215" s="3" t="s">
        <v>65</v>
      </c>
      <c r="H1215" s="5" t="s">
        <v>3272</v>
      </c>
      <c r="I1215" s="136" t="s">
        <v>260</v>
      </c>
      <c r="J1215" s="2" t="s">
        <v>3269</v>
      </c>
      <c r="K1215" s="6">
        <v>0.45</v>
      </c>
      <c r="L1215" s="6">
        <f>LANÇAMENTO[[#This Row],[VALOR UNITARIO]]*LANÇAMENTO[[#This Row],[QTDADE]]</f>
        <v>90</v>
      </c>
      <c r="M1215" s="4">
        <v>45923</v>
      </c>
      <c r="N1215" s="33" t="str">
        <f>TEXT(LANÇAMENTO[[#This Row],[DATA PEDIDO]],"MMM")&amp;"-"&amp;TEXT(M1215,"AAAA")</f>
        <v>set-2025</v>
      </c>
      <c r="O1215" s="5" t="s">
        <v>1983</v>
      </c>
      <c r="P1215" s="5" t="s">
        <v>30</v>
      </c>
      <c r="Q1215" s="3" t="s">
        <v>12</v>
      </c>
      <c r="R1215" s="3">
        <v>3</v>
      </c>
      <c r="S1215" s="4">
        <f>IF(LANÇAMENTO[[#This Row],[DATA PEDIDO]]="","",LANÇAMENTO[[#This Row],[DATA PEDIDO]]+LANÇAMENTO[[#This Row],[PRAZO]])</f>
        <v>45926</v>
      </c>
      <c r="T1215" s="8" t="str">
        <f>IF(LANÇAMENTO[[#This Row],[OBRA COM MATERIAL]]="OK","ENTREGUE",IF(LANÇAMENTO[[#This Row],[PRAZO]]="","",LANÇAMENTO[[#This Row],[PREVISÃO ENTREGA OBRA]]-$E$1))</f>
        <v>ENTREGUE</v>
      </c>
      <c r="U1215" s="3" t="s">
        <v>129</v>
      </c>
      <c r="V1215" s="3"/>
    </row>
    <row r="1216" spans="1:22" x14ac:dyDescent="0.25">
      <c r="A1216" s="4">
        <v>45923</v>
      </c>
      <c r="B1216" s="2" t="s">
        <v>3239</v>
      </c>
      <c r="C1216" s="123" t="s">
        <v>1234</v>
      </c>
      <c r="D1216" s="2" t="s">
        <v>17</v>
      </c>
      <c r="E1216" s="2" t="s">
        <v>3270</v>
      </c>
      <c r="F1216" s="3">
        <v>2</v>
      </c>
      <c r="G1216" s="3" t="s">
        <v>115</v>
      </c>
      <c r="H1216" s="5" t="s">
        <v>3272</v>
      </c>
      <c r="I1216" s="136" t="s">
        <v>260</v>
      </c>
      <c r="J1216" s="2" t="s">
        <v>3270</v>
      </c>
      <c r="K1216" s="6">
        <v>310</v>
      </c>
      <c r="L1216" s="6">
        <f>LANÇAMENTO[[#This Row],[VALOR UNITARIO]]*LANÇAMENTO[[#This Row],[QTDADE]]</f>
        <v>620</v>
      </c>
      <c r="M1216" s="4">
        <v>45923</v>
      </c>
      <c r="N1216" s="33" t="str">
        <f>TEXT(LANÇAMENTO[[#This Row],[DATA PEDIDO]],"MMM")&amp;"-"&amp;TEXT(M1216,"AAAA")</f>
        <v>set-2025</v>
      </c>
      <c r="O1216" s="5" t="s">
        <v>1983</v>
      </c>
      <c r="P1216" s="5" t="s">
        <v>30</v>
      </c>
      <c r="Q1216" s="3" t="s">
        <v>12</v>
      </c>
      <c r="R1216" s="3">
        <v>3</v>
      </c>
      <c r="S1216" s="4">
        <f>IF(LANÇAMENTO[[#This Row],[DATA PEDIDO]]="","",LANÇAMENTO[[#This Row],[DATA PEDIDO]]+LANÇAMENTO[[#This Row],[PRAZO]])</f>
        <v>45926</v>
      </c>
      <c r="T1216" s="8" t="str">
        <f>IF(LANÇAMENTO[[#This Row],[OBRA COM MATERIAL]]="OK","ENTREGUE",IF(LANÇAMENTO[[#This Row],[PRAZO]]="","",LANÇAMENTO[[#This Row],[PREVISÃO ENTREGA OBRA]]-$E$1))</f>
        <v>ENTREGUE</v>
      </c>
      <c r="U1216" s="3" t="s">
        <v>129</v>
      </c>
      <c r="V1216" s="3"/>
    </row>
    <row r="1217" spans="1:22" x14ac:dyDescent="0.25">
      <c r="A1217" s="4">
        <v>45923</v>
      </c>
      <c r="B1217" s="2" t="s">
        <v>3239</v>
      </c>
      <c r="C1217" s="123" t="s">
        <v>1234</v>
      </c>
      <c r="D1217" s="2" t="s">
        <v>17</v>
      </c>
      <c r="E1217" s="2" t="s">
        <v>2739</v>
      </c>
      <c r="F1217" s="3">
        <v>1</v>
      </c>
      <c r="G1217" s="3" t="s">
        <v>115</v>
      </c>
      <c r="H1217" s="5" t="s">
        <v>3272</v>
      </c>
      <c r="I1217" s="136" t="s">
        <v>260</v>
      </c>
      <c r="J1217" s="2" t="s">
        <v>2739</v>
      </c>
      <c r="K1217" s="6">
        <v>186</v>
      </c>
      <c r="L1217" s="6">
        <f>LANÇAMENTO[[#This Row],[VALOR UNITARIO]]*LANÇAMENTO[[#This Row],[QTDADE]]</f>
        <v>186</v>
      </c>
      <c r="M1217" s="4">
        <v>45923</v>
      </c>
      <c r="N1217" s="33" t="str">
        <f>TEXT(LANÇAMENTO[[#This Row],[DATA PEDIDO]],"MMM")&amp;"-"&amp;TEXT(M1217,"AAAA")</f>
        <v>set-2025</v>
      </c>
      <c r="O1217" s="5" t="s">
        <v>1983</v>
      </c>
      <c r="P1217" s="5" t="s">
        <v>30</v>
      </c>
      <c r="Q1217" s="3" t="s">
        <v>12</v>
      </c>
      <c r="R1217" s="3">
        <v>3</v>
      </c>
      <c r="S1217" s="4">
        <f>IF(LANÇAMENTO[[#This Row],[DATA PEDIDO]]="","",LANÇAMENTO[[#This Row],[DATA PEDIDO]]+LANÇAMENTO[[#This Row],[PRAZO]])</f>
        <v>45926</v>
      </c>
      <c r="T1217" s="8" t="str">
        <f>IF(LANÇAMENTO[[#This Row],[OBRA COM MATERIAL]]="OK","ENTREGUE",IF(LANÇAMENTO[[#This Row],[PRAZO]]="","",LANÇAMENTO[[#This Row],[PREVISÃO ENTREGA OBRA]]-$E$1))</f>
        <v>ENTREGUE</v>
      </c>
      <c r="U1217" s="3" t="s">
        <v>129</v>
      </c>
      <c r="V1217" s="3"/>
    </row>
    <row r="1218" spans="1:22" x14ac:dyDescent="0.25">
      <c r="A1218" s="4">
        <v>45923</v>
      </c>
      <c r="B1218" s="2" t="s">
        <v>3239</v>
      </c>
      <c r="C1218" s="123" t="s">
        <v>1234</v>
      </c>
      <c r="D1218" s="2" t="s">
        <v>17</v>
      </c>
      <c r="E1218" s="2" t="s">
        <v>2579</v>
      </c>
      <c r="F1218" s="3">
        <v>1</v>
      </c>
      <c r="G1218" s="3" t="s">
        <v>115</v>
      </c>
      <c r="H1218" s="5" t="s">
        <v>3272</v>
      </c>
      <c r="I1218" s="136" t="s">
        <v>260</v>
      </c>
      <c r="J1218" s="2" t="s">
        <v>2579</v>
      </c>
      <c r="K1218" s="6">
        <v>186</v>
      </c>
      <c r="L1218" s="6">
        <f>LANÇAMENTO[[#This Row],[VALOR UNITARIO]]*LANÇAMENTO[[#This Row],[QTDADE]]</f>
        <v>186</v>
      </c>
      <c r="M1218" s="4">
        <v>45923</v>
      </c>
      <c r="N1218" s="33" t="str">
        <f>TEXT(LANÇAMENTO[[#This Row],[DATA PEDIDO]],"MMM")&amp;"-"&amp;TEXT(M1218,"AAAA")</f>
        <v>set-2025</v>
      </c>
      <c r="O1218" s="5" t="s">
        <v>1983</v>
      </c>
      <c r="P1218" s="5" t="s">
        <v>30</v>
      </c>
      <c r="Q1218" s="3" t="s">
        <v>12</v>
      </c>
      <c r="R1218" s="3">
        <v>3</v>
      </c>
      <c r="S1218" s="4">
        <f>IF(LANÇAMENTO[[#This Row],[DATA PEDIDO]]="","",LANÇAMENTO[[#This Row],[DATA PEDIDO]]+LANÇAMENTO[[#This Row],[PRAZO]])</f>
        <v>45926</v>
      </c>
      <c r="T1218" s="8" t="str">
        <f>IF(LANÇAMENTO[[#This Row],[OBRA COM MATERIAL]]="OK","ENTREGUE",IF(LANÇAMENTO[[#This Row],[PRAZO]]="","",LANÇAMENTO[[#This Row],[PREVISÃO ENTREGA OBRA]]-$E$1))</f>
        <v>ENTREGUE</v>
      </c>
      <c r="U1218" s="3" t="s">
        <v>129</v>
      </c>
      <c r="V1218" s="3"/>
    </row>
    <row r="1219" spans="1:22" x14ac:dyDescent="0.25">
      <c r="A1219" s="4">
        <v>45923</v>
      </c>
      <c r="B1219" s="2" t="s">
        <v>3239</v>
      </c>
      <c r="C1219" s="123" t="s">
        <v>1234</v>
      </c>
      <c r="D1219" s="2" t="s">
        <v>17</v>
      </c>
      <c r="E1219" s="2" t="s">
        <v>2577</v>
      </c>
      <c r="F1219" s="3">
        <v>1</v>
      </c>
      <c r="G1219" s="3" t="s">
        <v>115</v>
      </c>
      <c r="H1219" s="5" t="s">
        <v>3272</v>
      </c>
      <c r="I1219" s="136" t="s">
        <v>260</v>
      </c>
      <c r="J1219" s="2" t="s">
        <v>2577</v>
      </c>
      <c r="K1219" s="6">
        <v>186</v>
      </c>
      <c r="L1219" s="6">
        <f>LANÇAMENTO[[#This Row],[VALOR UNITARIO]]*LANÇAMENTO[[#This Row],[QTDADE]]</f>
        <v>186</v>
      </c>
      <c r="M1219" s="4">
        <v>45923</v>
      </c>
      <c r="N1219" s="33" t="str">
        <f>TEXT(LANÇAMENTO[[#This Row],[DATA PEDIDO]],"MMM")&amp;"-"&amp;TEXT(M1219,"AAAA")</f>
        <v>set-2025</v>
      </c>
      <c r="O1219" s="5" t="s">
        <v>1983</v>
      </c>
      <c r="P1219" s="5" t="s">
        <v>30</v>
      </c>
      <c r="Q1219" s="3" t="s">
        <v>12</v>
      </c>
      <c r="R1219" s="3">
        <v>3</v>
      </c>
      <c r="S1219" s="4">
        <f>IF(LANÇAMENTO[[#This Row],[DATA PEDIDO]]="","",LANÇAMENTO[[#This Row],[DATA PEDIDO]]+LANÇAMENTO[[#This Row],[PRAZO]])</f>
        <v>45926</v>
      </c>
      <c r="T1219" s="8" t="str">
        <f>IF(LANÇAMENTO[[#This Row],[OBRA COM MATERIAL]]="OK","ENTREGUE",IF(LANÇAMENTO[[#This Row],[PRAZO]]="","",LANÇAMENTO[[#This Row],[PREVISÃO ENTREGA OBRA]]-$E$1))</f>
        <v>ENTREGUE</v>
      </c>
      <c r="U1219" s="3" t="s">
        <v>129</v>
      </c>
      <c r="V1219" s="3"/>
    </row>
    <row r="1220" spans="1:22" x14ac:dyDescent="0.25">
      <c r="A1220" s="4">
        <v>45923</v>
      </c>
      <c r="B1220" s="2" t="s">
        <v>3239</v>
      </c>
      <c r="C1220" s="123" t="s">
        <v>1234</v>
      </c>
      <c r="D1220" s="2" t="s">
        <v>17</v>
      </c>
      <c r="E1220" s="2" t="s">
        <v>2903</v>
      </c>
      <c r="F1220" s="3">
        <v>10</v>
      </c>
      <c r="G1220" s="3" t="s">
        <v>115</v>
      </c>
      <c r="H1220" s="5" t="s">
        <v>3272</v>
      </c>
      <c r="I1220" s="136" t="s">
        <v>260</v>
      </c>
      <c r="J1220" s="2" t="s">
        <v>2903</v>
      </c>
      <c r="K1220" s="6">
        <v>7.2</v>
      </c>
      <c r="L1220" s="6">
        <f>LANÇAMENTO[[#This Row],[VALOR UNITARIO]]*LANÇAMENTO[[#This Row],[QTDADE]]</f>
        <v>72</v>
      </c>
      <c r="M1220" s="4">
        <v>45923</v>
      </c>
      <c r="N1220" s="33" t="str">
        <f>TEXT(LANÇAMENTO[[#This Row],[DATA PEDIDO]],"MMM")&amp;"-"&amp;TEXT(M1220,"AAAA")</f>
        <v>set-2025</v>
      </c>
      <c r="O1220" s="5" t="s">
        <v>1983</v>
      </c>
      <c r="P1220" s="5" t="s">
        <v>30</v>
      </c>
      <c r="Q1220" s="3" t="s">
        <v>12</v>
      </c>
      <c r="R1220" s="3">
        <v>3</v>
      </c>
      <c r="S1220" s="4">
        <f>IF(LANÇAMENTO[[#This Row],[DATA PEDIDO]]="","",LANÇAMENTO[[#This Row],[DATA PEDIDO]]+LANÇAMENTO[[#This Row],[PRAZO]])</f>
        <v>45926</v>
      </c>
      <c r="T1220" s="8" t="str">
        <f>IF(LANÇAMENTO[[#This Row],[OBRA COM MATERIAL]]="OK","ENTREGUE",IF(LANÇAMENTO[[#This Row],[PRAZO]]="","",LANÇAMENTO[[#This Row],[PREVISÃO ENTREGA OBRA]]-$E$1))</f>
        <v>ENTREGUE</v>
      </c>
      <c r="U1220" s="3" t="s">
        <v>129</v>
      </c>
      <c r="V1220" s="3"/>
    </row>
    <row r="1221" spans="1:22" x14ac:dyDescent="0.25">
      <c r="A1221" s="4">
        <v>45923</v>
      </c>
      <c r="B1221" s="2" t="s">
        <v>3239</v>
      </c>
      <c r="C1221" s="123" t="s">
        <v>1234</v>
      </c>
      <c r="D1221" s="2" t="s">
        <v>17</v>
      </c>
      <c r="E1221" s="2" t="s">
        <v>3271</v>
      </c>
      <c r="F1221" s="3">
        <v>20</v>
      </c>
      <c r="G1221" s="3" t="s">
        <v>65</v>
      </c>
      <c r="H1221" s="5" t="s">
        <v>3272</v>
      </c>
      <c r="I1221" s="136" t="s">
        <v>260</v>
      </c>
      <c r="J1221" s="2" t="s">
        <v>3271</v>
      </c>
      <c r="K1221" s="6">
        <v>210</v>
      </c>
      <c r="L1221" s="6">
        <f>LANÇAMENTO[[#This Row],[VALOR UNITARIO]]*LANÇAMENTO[[#This Row],[QTDADE]]</f>
        <v>4200</v>
      </c>
      <c r="M1221" s="4">
        <v>45923</v>
      </c>
      <c r="N1221" s="33" t="str">
        <f>TEXT(LANÇAMENTO[[#This Row],[DATA PEDIDO]],"MMM")&amp;"-"&amp;TEXT(M1221,"AAAA")</f>
        <v>set-2025</v>
      </c>
      <c r="O1221" s="5" t="s">
        <v>1983</v>
      </c>
      <c r="P1221" s="5" t="s">
        <v>30</v>
      </c>
      <c r="Q1221" s="3" t="s">
        <v>12</v>
      </c>
      <c r="R1221" s="3">
        <v>3</v>
      </c>
      <c r="S1221" s="4">
        <f>IF(LANÇAMENTO[[#This Row],[DATA PEDIDO]]="","",LANÇAMENTO[[#This Row],[DATA PEDIDO]]+LANÇAMENTO[[#This Row],[PRAZO]])</f>
        <v>45926</v>
      </c>
      <c r="T1221" s="8" t="str">
        <f>IF(LANÇAMENTO[[#This Row],[OBRA COM MATERIAL]]="OK","ENTREGUE",IF(LANÇAMENTO[[#This Row],[PRAZO]]="","",LANÇAMENTO[[#This Row],[PREVISÃO ENTREGA OBRA]]-$E$1))</f>
        <v>ENTREGUE</v>
      </c>
      <c r="U1221" s="3" t="s">
        <v>129</v>
      </c>
      <c r="V1221" s="3"/>
    </row>
    <row r="1222" spans="1:22" x14ac:dyDescent="0.25">
      <c r="A1222" s="4">
        <v>45923</v>
      </c>
      <c r="B1222" s="2" t="s">
        <v>2825</v>
      </c>
      <c r="C1222" s="123" t="s">
        <v>551</v>
      </c>
      <c r="D1222" s="2" t="s">
        <v>104</v>
      </c>
      <c r="E1222" s="2" t="s">
        <v>3005</v>
      </c>
      <c r="F1222" s="3">
        <v>6</v>
      </c>
      <c r="G1222" s="3" t="s">
        <v>65</v>
      </c>
      <c r="H1222" s="5" t="s">
        <v>3273</v>
      </c>
      <c r="I1222" s="136" t="s">
        <v>371</v>
      </c>
      <c r="J1222" s="2" t="s">
        <v>3005</v>
      </c>
      <c r="K1222" s="6">
        <v>169.35</v>
      </c>
      <c r="L1222" s="6">
        <f>LANÇAMENTO[[#This Row],[VALOR UNITARIO]]*LANÇAMENTO[[#This Row],[QTDADE]]</f>
        <v>1016.0999999999999</v>
      </c>
      <c r="M1222" s="4">
        <v>45923</v>
      </c>
      <c r="N1222" s="33" t="str">
        <f>TEXT(LANÇAMENTO[[#This Row],[DATA PEDIDO]],"MMM")&amp;"-"&amp;TEXT(M1222,"AAAA")</f>
        <v>set-2025</v>
      </c>
      <c r="O1222" s="5" t="s">
        <v>2068</v>
      </c>
      <c r="P1222" s="5" t="s">
        <v>30</v>
      </c>
      <c r="Q1222" s="3" t="s">
        <v>1705</v>
      </c>
      <c r="R1222" s="3">
        <v>1</v>
      </c>
      <c r="S1222" s="4">
        <f>IF(LANÇAMENTO[[#This Row],[DATA PEDIDO]]="","",LANÇAMENTO[[#This Row],[DATA PEDIDO]]+LANÇAMENTO[[#This Row],[PRAZO]])</f>
        <v>45924</v>
      </c>
      <c r="T1222" s="8" t="str">
        <f>IF(LANÇAMENTO[[#This Row],[OBRA COM MATERIAL]]="OK","ENTREGUE",IF(LANÇAMENTO[[#This Row],[PRAZO]]="","",LANÇAMENTO[[#This Row],[PREVISÃO ENTREGA OBRA]]-$E$1))</f>
        <v>ENTREGUE</v>
      </c>
      <c r="U1222" s="3" t="s">
        <v>129</v>
      </c>
      <c r="V1222" s="3"/>
    </row>
    <row r="1223" spans="1:22" x14ac:dyDescent="0.25">
      <c r="A1223" s="4">
        <v>45923</v>
      </c>
      <c r="B1223" s="2" t="s">
        <v>1747</v>
      </c>
      <c r="C1223" s="123" t="s">
        <v>1234</v>
      </c>
      <c r="D1223" s="2" t="s">
        <v>104</v>
      </c>
      <c r="E1223" s="2" t="s">
        <v>3274</v>
      </c>
      <c r="F1223" s="3">
        <v>20</v>
      </c>
      <c r="G1223" s="3" t="s">
        <v>141</v>
      </c>
      <c r="H1223" s="5" t="s">
        <v>3276</v>
      </c>
      <c r="I1223" s="136" t="s">
        <v>230</v>
      </c>
      <c r="J1223" s="2" t="s">
        <v>3274</v>
      </c>
      <c r="K1223" s="6">
        <v>26.78</v>
      </c>
      <c r="L1223" s="6">
        <f>LANÇAMENTO[[#This Row],[VALOR UNITARIO]]*LANÇAMENTO[[#This Row],[QTDADE]]</f>
        <v>535.6</v>
      </c>
      <c r="M1223" s="4">
        <v>45923</v>
      </c>
      <c r="N1223" s="33" t="str">
        <f>TEXT(LANÇAMENTO[[#This Row],[DATA PEDIDO]],"MMM")&amp;"-"&amp;TEXT(M1223,"AAAA")</f>
        <v>set-2025</v>
      </c>
      <c r="O1223" s="5" t="s">
        <v>2200</v>
      </c>
      <c r="P1223" s="5" t="s">
        <v>30</v>
      </c>
      <c r="Q1223" s="3" t="s">
        <v>12</v>
      </c>
      <c r="R1223" s="3">
        <v>1</v>
      </c>
      <c r="S1223" s="4">
        <f>IF(LANÇAMENTO[[#This Row],[DATA PEDIDO]]="","",LANÇAMENTO[[#This Row],[DATA PEDIDO]]+LANÇAMENTO[[#This Row],[PRAZO]])</f>
        <v>45924</v>
      </c>
      <c r="T1223" s="8" t="str">
        <f>IF(LANÇAMENTO[[#This Row],[OBRA COM MATERIAL]]="OK","ENTREGUE",IF(LANÇAMENTO[[#This Row],[PRAZO]]="","",LANÇAMENTO[[#This Row],[PREVISÃO ENTREGA OBRA]]-$E$1))</f>
        <v>ENTREGUE</v>
      </c>
      <c r="U1223" s="3" t="s">
        <v>129</v>
      </c>
      <c r="V1223" s="3"/>
    </row>
    <row r="1224" spans="1:22" x14ac:dyDescent="0.25">
      <c r="A1224" s="4">
        <v>45923</v>
      </c>
      <c r="B1224" s="2" t="s">
        <v>1747</v>
      </c>
      <c r="C1224" s="123" t="s">
        <v>1234</v>
      </c>
      <c r="D1224" s="2" t="s">
        <v>104</v>
      </c>
      <c r="E1224" s="2" t="s">
        <v>3275</v>
      </c>
      <c r="F1224" s="3">
        <v>4</v>
      </c>
      <c r="G1224" s="3" t="s">
        <v>65</v>
      </c>
      <c r="H1224" s="5" t="s">
        <v>3276</v>
      </c>
      <c r="I1224" s="136" t="s">
        <v>230</v>
      </c>
      <c r="J1224" s="2" t="s">
        <v>3275</v>
      </c>
      <c r="K1224" s="6">
        <v>14.44</v>
      </c>
      <c r="L1224" s="6">
        <f>LANÇAMENTO[[#This Row],[VALOR UNITARIO]]*LANÇAMENTO[[#This Row],[QTDADE]]</f>
        <v>57.76</v>
      </c>
      <c r="M1224" s="4">
        <v>45923</v>
      </c>
      <c r="N1224" s="33" t="str">
        <f>TEXT(LANÇAMENTO[[#This Row],[DATA PEDIDO]],"MMM")&amp;"-"&amp;TEXT(M1224,"AAAA")</f>
        <v>set-2025</v>
      </c>
      <c r="O1224" s="5" t="s">
        <v>2200</v>
      </c>
      <c r="P1224" s="5" t="s">
        <v>30</v>
      </c>
      <c r="Q1224" s="3" t="s">
        <v>12</v>
      </c>
      <c r="R1224" s="3">
        <v>1</v>
      </c>
      <c r="S1224" s="4">
        <f>IF(LANÇAMENTO[[#This Row],[DATA PEDIDO]]="","",LANÇAMENTO[[#This Row],[DATA PEDIDO]]+LANÇAMENTO[[#This Row],[PRAZO]])</f>
        <v>45924</v>
      </c>
      <c r="T1224" s="8" t="str">
        <f>IF(LANÇAMENTO[[#This Row],[OBRA COM MATERIAL]]="OK","ENTREGUE",IF(LANÇAMENTO[[#This Row],[PRAZO]]="","",LANÇAMENTO[[#This Row],[PREVISÃO ENTREGA OBRA]]-$E$1))</f>
        <v>ENTREGUE</v>
      </c>
      <c r="U1224" s="3" t="s">
        <v>129</v>
      </c>
      <c r="V1224" s="3"/>
    </row>
    <row r="1225" spans="1:22" x14ac:dyDescent="0.25">
      <c r="A1225" s="4">
        <v>45923</v>
      </c>
      <c r="B1225" s="2" t="s">
        <v>1729</v>
      </c>
      <c r="C1225" s="123" t="s">
        <v>551</v>
      </c>
      <c r="D1225" s="2" t="s">
        <v>104</v>
      </c>
      <c r="E1225" s="2" t="s">
        <v>2040</v>
      </c>
      <c r="F1225" s="3">
        <v>4</v>
      </c>
      <c r="G1225" s="3" t="s">
        <v>141</v>
      </c>
      <c r="H1225" s="5" t="s">
        <v>3277</v>
      </c>
      <c r="I1225" s="136" t="s">
        <v>177</v>
      </c>
      <c r="J1225" s="2" t="s">
        <v>2040</v>
      </c>
      <c r="K1225" s="6">
        <v>14.1</v>
      </c>
      <c r="L1225" s="6">
        <f>LANÇAMENTO[[#This Row],[VALOR UNITARIO]]*LANÇAMENTO[[#This Row],[QTDADE]]</f>
        <v>56.4</v>
      </c>
      <c r="M1225" s="4">
        <v>45923</v>
      </c>
      <c r="N1225" s="33" t="str">
        <f>TEXT(LANÇAMENTO[[#This Row],[DATA PEDIDO]],"MMM")&amp;"-"&amp;TEXT(M1225,"AAAA")</f>
        <v>set-2025</v>
      </c>
      <c r="O1225" s="5" t="s">
        <v>1818</v>
      </c>
      <c r="P1225" s="5" t="s">
        <v>192</v>
      </c>
      <c r="Q1225" s="3" t="s">
        <v>12</v>
      </c>
      <c r="R1225" s="3">
        <v>1</v>
      </c>
      <c r="S1225" s="4">
        <f>IF(LANÇAMENTO[[#This Row],[DATA PEDIDO]]="","",LANÇAMENTO[[#This Row],[DATA PEDIDO]]+LANÇAMENTO[[#This Row],[PRAZO]])</f>
        <v>45924</v>
      </c>
      <c r="T1225" s="8" t="str">
        <f>IF(LANÇAMENTO[[#This Row],[OBRA COM MATERIAL]]="OK","ENTREGUE",IF(LANÇAMENTO[[#This Row],[PRAZO]]="","",LANÇAMENTO[[#This Row],[PREVISÃO ENTREGA OBRA]]-$E$1))</f>
        <v>ENTREGUE</v>
      </c>
      <c r="U1225" s="3" t="s">
        <v>129</v>
      </c>
      <c r="V1225" s="3"/>
    </row>
    <row r="1226" spans="1:22" x14ac:dyDescent="0.25">
      <c r="A1226" s="4">
        <v>45923</v>
      </c>
      <c r="B1226" s="2" t="s">
        <v>1802</v>
      </c>
      <c r="C1226" s="123" t="s">
        <v>1234</v>
      </c>
      <c r="D1226" s="2" t="s">
        <v>104</v>
      </c>
      <c r="E1226" s="2" t="s">
        <v>3279</v>
      </c>
      <c r="F1226" s="3">
        <v>131.72</v>
      </c>
      <c r="G1226" s="3" t="s">
        <v>23</v>
      </c>
      <c r="H1226" s="5" t="s">
        <v>3284</v>
      </c>
      <c r="I1226" s="136" t="s">
        <v>405</v>
      </c>
      <c r="J1226" s="2" t="s">
        <v>3279</v>
      </c>
      <c r="K1226" s="6">
        <v>6.74275</v>
      </c>
      <c r="L1226" s="6">
        <f>LANÇAMENTO[[#This Row],[VALOR UNITARIO]]*LANÇAMENTO[[#This Row],[QTDADE]]</f>
        <v>888.15503000000001</v>
      </c>
      <c r="M1226" s="4">
        <v>45923</v>
      </c>
      <c r="N1226" s="33" t="str">
        <f>TEXT(LANÇAMENTO[[#This Row],[DATA PEDIDO]],"MMM")&amp;"-"&amp;TEXT(M1226,"AAAA")</f>
        <v>set-2025</v>
      </c>
      <c r="O1226" s="5" t="s">
        <v>1715</v>
      </c>
      <c r="P1226" s="5" t="s">
        <v>30</v>
      </c>
      <c r="Q1226" s="3" t="s">
        <v>12</v>
      </c>
      <c r="R1226" s="3">
        <v>8</v>
      </c>
      <c r="S1226" s="4">
        <f>IF(LANÇAMENTO[[#This Row],[DATA PEDIDO]]="","",LANÇAMENTO[[#This Row],[DATA PEDIDO]]+LANÇAMENTO[[#This Row],[PRAZO]])</f>
        <v>45931</v>
      </c>
      <c r="T1226" s="8" t="str">
        <f>IF(LANÇAMENTO[[#This Row],[OBRA COM MATERIAL]]="OK","ENTREGUE",IF(LANÇAMENTO[[#This Row],[PRAZO]]="","",LANÇAMENTO[[#This Row],[PREVISÃO ENTREGA OBRA]]-$E$1))</f>
        <v>ENTREGUE</v>
      </c>
      <c r="U1226" s="3" t="s">
        <v>129</v>
      </c>
      <c r="V1226" s="3"/>
    </row>
    <row r="1227" spans="1:22" x14ac:dyDescent="0.25">
      <c r="A1227" s="4">
        <v>45923</v>
      </c>
      <c r="B1227" s="2" t="s">
        <v>1802</v>
      </c>
      <c r="C1227" s="123" t="s">
        <v>1234</v>
      </c>
      <c r="D1227" s="2" t="s">
        <v>104</v>
      </c>
      <c r="E1227" s="2" t="s">
        <v>3280</v>
      </c>
      <c r="F1227" s="3">
        <v>151.19999999999999</v>
      </c>
      <c r="G1227" s="3" t="s">
        <v>23</v>
      </c>
      <c r="H1227" s="5" t="s">
        <v>3284</v>
      </c>
      <c r="I1227" s="136" t="s">
        <v>405</v>
      </c>
      <c r="J1227" s="2" t="s">
        <v>3280</v>
      </c>
      <c r="K1227" s="6">
        <v>6.1865300000000003</v>
      </c>
      <c r="L1227" s="6">
        <f>LANÇAMENTO[[#This Row],[VALOR UNITARIO]]*LANÇAMENTO[[#This Row],[QTDADE]]</f>
        <v>935.40333599999997</v>
      </c>
      <c r="M1227" s="4">
        <v>45923</v>
      </c>
      <c r="N1227" s="33" t="str">
        <f>TEXT(LANÇAMENTO[[#This Row],[DATA PEDIDO]],"MMM")&amp;"-"&amp;TEXT(M1227,"AAAA")</f>
        <v>set-2025</v>
      </c>
      <c r="O1227" s="5" t="s">
        <v>1715</v>
      </c>
      <c r="P1227" s="5" t="s">
        <v>30</v>
      </c>
      <c r="Q1227" s="3" t="s">
        <v>12</v>
      </c>
      <c r="R1227" s="3">
        <v>8</v>
      </c>
      <c r="S1227" s="4">
        <f>IF(LANÇAMENTO[[#This Row],[DATA PEDIDO]]="","",LANÇAMENTO[[#This Row],[DATA PEDIDO]]+LANÇAMENTO[[#This Row],[PRAZO]])</f>
        <v>45931</v>
      </c>
      <c r="T1227" s="8" t="str">
        <f>IF(LANÇAMENTO[[#This Row],[OBRA COM MATERIAL]]="OK","ENTREGUE",IF(LANÇAMENTO[[#This Row],[PRAZO]]="","",LANÇAMENTO[[#This Row],[PREVISÃO ENTREGA OBRA]]-$E$1))</f>
        <v>ENTREGUE</v>
      </c>
      <c r="U1227" s="3" t="s">
        <v>129</v>
      </c>
      <c r="V1227" s="3"/>
    </row>
    <row r="1228" spans="1:22" x14ac:dyDescent="0.25">
      <c r="A1228" s="4">
        <v>45923</v>
      </c>
      <c r="B1228" s="2" t="s">
        <v>1802</v>
      </c>
      <c r="C1228" s="123" t="s">
        <v>1234</v>
      </c>
      <c r="D1228" s="2" t="s">
        <v>104</v>
      </c>
      <c r="E1228" s="2" t="s">
        <v>3281</v>
      </c>
      <c r="F1228" s="3">
        <v>460.8</v>
      </c>
      <c r="G1228" s="3" t="s">
        <v>23</v>
      </c>
      <c r="H1228" s="5" t="s">
        <v>3284</v>
      </c>
      <c r="I1228" s="136" t="s">
        <v>405</v>
      </c>
      <c r="J1228" s="2" t="s">
        <v>3281</v>
      </c>
      <c r="K1228" s="6">
        <v>6.1638200000000003</v>
      </c>
      <c r="L1228" s="6">
        <f>LANÇAMENTO[[#This Row],[VALOR UNITARIO]]*LANÇAMENTO[[#This Row],[QTDADE]]</f>
        <v>2840.2882560000003</v>
      </c>
      <c r="M1228" s="4">
        <v>45923</v>
      </c>
      <c r="N1228" s="33" t="str">
        <f>TEXT(LANÇAMENTO[[#This Row],[DATA PEDIDO]],"MMM")&amp;"-"&amp;TEXT(M1228,"AAAA")</f>
        <v>set-2025</v>
      </c>
      <c r="O1228" s="5" t="s">
        <v>1715</v>
      </c>
      <c r="P1228" s="5" t="s">
        <v>30</v>
      </c>
      <c r="Q1228" s="3" t="s">
        <v>12</v>
      </c>
      <c r="R1228" s="3">
        <v>8</v>
      </c>
      <c r="S1228" s="4">
        <f>IF(LANÇAMENTO[[#This Row],[DATA PEDIDO]]="","",LANÇAMENTO[[#This Row],[DATA PEDIDO]]+LANÇAMENTO[[#This Row],[PRAZO]])</f>
        <v>45931</v>
      </c>
      <c r="T1228" s="8" t="str">
        <f>IF(LANÇAMENTO[[#This Row],[OBRA COM MATERIAL]]="OK","ENTREGUE",IF(LANÇAMENTO[[#This Row],[PRAZO]]="","",LANÇAMENTO[[#This Row],[PREVISÃO ENTREGA OBRA]]-$E$1))</f>
        <v>ENTREGUE</v>
      </c>
      <c r="U1228" s="3" t="s">
        <v>129</v>
      </c>
      <c r="V1228" s="3"/>
    </row>
    <row r="1229" spans="1:22" x14ac:dyDescent="0.25">
      <c r="A1229" s="4">
        <v>45923</v>
      </c>
      <c r="B1229" s="2" t="s">
        <v>1802</v>
      </c>
      <c r="C1229" s="123" t="s">
        <v>1234</v>
      </c>
      <c r="D1229" s="2" t="s">
        <v>104</v>
      </c>
      <c r="E1229" s="2" t="s">
        <v>3282</v>
      </c>
      <c r="F1229" s="3">
        <v>20</v>
      </c>
      <c r="G1229" s="3" t="s">
        <v>141</v>
      </c>
      <c r="H1229" s="5" t="s">
        <v>3284</v>
      </c>
      <c r="I1229" s="136" t="s">
        <v>405</v>
      </c>
      <c r="J1229" s="2" t="s">
        <v>3282</v>
      </c>
      <c r="K1229" s="6">
        <v>18.23038</v>
      </c>
      <c r="L1229" s="6">
        <f>LANÇAMENTO[[#This Row],[VALOR UNITARIO]]*LANÇAMENTO[[#This Row],[QTDADE]]</f>
        <v>364.60759999999999</v>
      </c>
      <c r="M1229" s="4">
        <v>45923</v>
      </c>
      <c r="N1229" s="33" t="str">
        <f>TEXT(LANÇAMENTO[[#This Row],[DATA PEDIDO]],"MMM")&amp;"-"&amp;TEXT(M1229,"AAAA")</f>
        <v>set-2025</v>
      </c>
      <c r="O1229" s="5" t="s">
        <v>1715</v>
      </c>
      <c r="P1229" s="5" t="s">
        <v>30</v>
      </c>
      <c r="Q1229" s="3" t="s">
        <v>12</v>
      </c>
      <c r="R1229" s="3">
        <v>8</v>
      </c>
      <c r="S1229" s="4">
        <f>IF(LANÇAMENTO[[#This Row],[DATA PEDIDO]]="","",LANÇAMENTO[[#This Row],[DATA PEDIDO]]+LANÇAMENTO[[#This Row],[PRAZO]])</f>
        <v>45931</v>
      </c>
      <c r="T1229" s="8" t="str">
        <f>IF(LANÇAMENTO[[#This Row],[OBRA COM MATERIAL]]="OK","ENTREGUE",IF(LANÇAMENTO[[#This Row],[PRAZO]]="","",LANÇAMENTO[[#This Row],[PREVISÃO ENTREGA OBRA]]-$E$1))</f>
        <v>ENTREGUE</v>
      </c>
      <c r="U1229" s="3" t="s">
        <v>129</v>
      </c>
      <c r="V1229" s="3"/>
    </row>
    <row r="1230" spans="1:22" x14ac:dyDescent="0.25">
      <c r="A1230" s="4">
        <v>45923</v>
      </c>
      <c r="B1230" s="2" t="s">
        <v>1802</v>
      </c>
      <c r="C1230" s="123" t="s">
        <v>1234</v>
      </c>
      <c r="D1230" s="2" t="s">
        <v>104</v>
      </c>
      <c r="E1230" s="2" t="s">
        <v>3283</v>
      </c>
      <c r="F1230" s="3">
        <v>10</v>
      </c>
      <c r="G1230" s="3" t="s">
        <v>23</v>
      </c>
      <c r="H1230" s="5" t="s">
        <v>3284</v>
      </c>
      <c r="I1230" s="136" t="s">
        <v>405</v>
      </c>
      <c r="J1230" s="2" t="s">
        <v>3283</v>
      </c>
      <c r="K1230" s="6">
        <v>10.953989999999999</v>
      </c>
      <c r="L1230" s="6">
        <f>LANÇAMENTO[[#This Row],[VALOR UNITARIO]]*LANÇAMENTO[[#This Row],[QTDADE]]</f>
        <v>109.53989999999999</v>
      </c>
      <c r="M1230" s="4">
        <v>45923</v>
      </c>
      <c r="N1230" s="33" t="str">
        <f>TEXT(LANÇAMENTO[[#This Row],[DATA PEDIDO]],"MMM")&amp;"-"&amp;TEXT(M1230,"AAAA")</f>
        <v>set-2025</v>
      </c>
      <c r="O1230" s="5" t="s">
        <v>1715</v>
      </c>
      <c r="P1230" s="5" t="s">
        <v>30</v>
      </c>
      <c r="Q1230" s="3" t="s">
        <v>12</v>
      </c>
      <c r="R1230" s="3">
        <v>8</v>
      </c>
      <c r="S1230" s="4">
        <f>IF(LANÇAMENTO[[#This Row],[DATA PEDIDO]]="","",LANÇAMENTO[[#This Row],[DATA PEDIDO]]+LANÇAMENTO[[#This Row],[PRAZO]])</f>
        <v>45931</v>
      </c>
      <c r="T1230" s="8" t="str">
        <f>IF(LANÇAMENTO[[#This Row],[OBRA COM MATERIAL]]="OK","ENTREGUE",IF(LANÇAMENTO[[#This Row],[PRAZO]]="","",LANÇAMENTO[[#This Row],[PREVISÃO ENTREGA OBRA]]-$E$1))</f>
        <v>ENTREGUE</v>
      </c>
      <c r="U1230" s="3" t="s">
        <v>129</v>
      </c>
      <c r="V1230" s="3"/>
    </row>
    <row r="1231" spans="1:22" x14ac:dyDescent="0.25">
      <c r="A1231" s="4">
        <v>45924</v>
      </c>
      <c r="B1231" s="2" t="s">
        <v>1802</v>
      </c>
      <c r="C1231" s="123" t="s">
        <v>1234</v>
      </c>
      <c r="D1231" s="2" t="s">
        <v>27</v>
      </c>
      <c r="E1231" s="2" t="s">
        <v>3290</v>
      </c>
      <c r="F1231" s="3">
        <v>20</v>
      </c>
      <c r="G1231" s="3" t="s">
        <v>65</v>
      </c>
      <c r="H1231" s="5" t="s">
        <v>3286</v>
      </c>
      <c r="I1231" s="136" t="s">
        <v>1001</v>
      </c>
      <c r="J1231" s="2" t="s">
        <v>3290</v>
      </c>
      <c r="K1231" s="6">
        <v>10.5</v>
      </c>
      <c r="L1231" s="6">
        <f>LANÇAMENTO[[#This Row],[VALOR UNITARIO]]*LANÇAMENTO[[#This Row],[QTDADE]]</f>
        <v>210</v>
      </c>
      <c r="M1231" s="4">
        <v>45924</v>
      </c>
      <c r="N1231" s="33" t="str">
        <f>TEXT(LANÇAMENTO[[#This Row],[DATA PEDIDO]],"MMM")&amp;"-"&amp;TEXT(M1231,"AAAA")</f>
        <v>set-2025</v>
      </c>
      <c r="O1231" s="5" t="s">
        <v>1823</v>
      </c>
      <c r="P1231" s="5" t="s">
        <v>30</v>
      </c>
      <c r="Q1231" s="3" t="s">
        <v>12</v>
      </c>
      <c r="R1231" s="3">
        <v>1</v>
      </c>
      <c r="S1231" s="4">
        <f>IF(LANÇAMENTO[[#This Row],[DATA PEDIDO]]="","",LANÇAMENTO[[#This Row],[DATA PEDIDO]]+LANÇAMENTO[[#This Row],[PRAZO]])</f>
        <v>45925</v>
      </c>
      <c r="T1231" s="8" t="str">
        <f>IF(LANÇAMENTO[[#This Row],[OBRA COM MATERIAL]]="OK","ENTREGUE",IF(LANÇAMENTO[[#This Row],[PRAZO]]="","",LANÇAMENTO[[#This Row],[PREVISÃO ENTREGA OBRA]]-$E$1))</f>
        <v>ENTREGUE</v>
      </c>
      <c r="U1231" s="3" t="s">
        <v>129</v>
      </c>
      <c r="V1231" s="3"/>
    </row>
    <row r="1232" spans="1:22" x14ac:dyDescent="0.25">
      <c r="A1232" s="4">
        <v>45924</v>
      </c>
      <c r="B1232" s="2" t="s">
        <v>1802</v>
      </c>
      <c r="C1232" s="123" t="s">
        <v>1234</v>
      </c>
      <c r="D1232" s="2" t="s">
        <v>27</v>
      </c>
      <c r="E1232" s="2" t="s">
        <v>2645</v>
      </c>
      <c r="F1232" s="3">
        <v>4</v>
      </c>
      <c r="G1232" s="3" t="s">
        <v>65</v>
      </c>
      <c r="H1232" s="5" t="s">
        <v>3286</v>
      </c>
      <c r="I1232" s="136" t="s">
        <v>1001</v>
      </c>
      <c r="J1232" s="2" t="s">
        <v>2645</v>
      </c>
      <c r="K1232" s="6">
        <v>21</v>
      </c>
      <c r="L1232" s="6">
        <f>LANÇAMENTO[[#This Row],[VALOR UNITARIO]]*LANÇAMENTO[[#This Row],[QTDADE]]</f>
        <v>84</v>
      </c>
      <c r="M1232" s="4">
        <v>45924</v>
      </c>
      <c r="N1232" s="33" t="str">
        <f>TEXT(LANÇAMENTO[[#This Row],[DATA PEDIDO]],"MMM")&amp;"-"&amp;TEXT(M1232,"AAAA")</f>
        <v>set-2025</v>
      </c>
      <c r="O1232" s="5" t="s">
        <v>1823</v>
      </c>
      <c r="P1232" s="5" t="s">
        <v>30</v>
      </c>
      <c r="Q1232" s="3" t="s">
        <v>12</v>
      </c>
      <c r="R1232" s="3">
        <v>1</v>
      </c>
      <c r="S1232" s="4">
        <f>IF(LANÇAMENTO[[#This Row],[DATA PEDIDO]]="","",LANÇAMENTO[[#This Row],[DATA PEDIDO]]+LANÇAMENTO[[#This Row],[PRAZO]])</f>
        <v>45925</v>
      </c>
      <c r="T1232" s="8" t="str">
        <f>IF(LANÇAMENTO[[#This Row],[OBRA COM MATERIAL]]="OK","ENTREGUE",IF(LANÇAMENTO[[#This Row],[PRAZO]]="","",LANÇAMENTO[[#This Row],[PREVISÃO ENTREGA OBRA]]-$E$1))</f>
        <v>ENTREGUE</v>
      </c>
      <c r="U1232" s="3" t="s">
        <v>129</v>
      </c>
      <c r="V1232" s="3"/>
    </row>
    <row r="1233" spans="1:22" x14ac:dyDescent="0.25">
      <c r="A1233" s="4">
        <v>45924</v>
      </c>
      <c r="B1233" s="2" t="s">
        <v>1802</v>
      </c>
      <c r="C1233" s="123" t="s">
        <v>1234</v>
      </c>
      <c r="D1233" s="2" t="s">
        <v>27</v>
      </c>
      <c r="E1233" s="2" t="s">
        <v>3285</v>
      </c>
      <c r="F1233" s="3">
        <v>4</v>
      </c>
      <c r="G1233" s="3" t="s">
        <v>65</v>
      </c>
      <c r="H1233" s="5" t="s">
        <v>3286</v>
      </c>
      <c r="I1233" s="136" t="s">
        <v>1001</v>
      </c>
      <c r="J1233" s="2" t="s">
        <v>3285</v>
      </c>
      <c r="K1233" s="6">
        <v>13</v>
      </c>
      <c r="L1233" s="6">
        <f>LANÇAMENTO[[#This Row],[VALOR UNITARIO]]*LANÇAMENTO[[#This Row],[QTDADE]]</f>
        <v>52</v>
      </c>
      <c r="M1233" s="4">
        <v>45924</v>
      </c>
      <c r="N1233" s="33" t="str">
        <f>TEXT(LANÇAMENTO[[#This Row],[DATA PEDIDO]],"MMM")&amp;"-"&amp;TEXT(M1233,"AAAA")</f>
        <v>set-2025</v>
      </c>
      <c r="O1233" s="5" t="s">
        <v>1823</v>
      </c>
      <c r="P1233" s="5" t="s">
        <v>30</v>
      </c>
      <c r="Q1233" s="3" t="s">
        <v>12</v>
      </c>
      <c r="R1233" s="3">
        <v>1</v>
      </c>
      <c r="S1233" s="4">
        <f>IF(LANÇAMENTO[[#This Row],[DATA PEDIDO]]="","",LANÇAMENTO[[#This Row],[DATA PEDIDO]]+LANÇAMENTO[[#This Row],[PRAZO]])</f>
        <v>45925</v>
      </c>
      <c r="T1233" s="8" t="str">
        <f>IF(LANÇAMENTO[[#This Row],[OBRA COM MATERIAL]]="OK","ENTREGUE",IF(LANÇAMENTO[[#This Row],[PRAZO]]="","",LANÇAMENTO[[#This Row],[PREVISÃO ENTREGA OBRA]]-$E$1))</f>
        <v>ENTREGUE</v>
      </c>
      <c r="U1233" s="3" t="s">
        <v>129</v>
      </c>
      <c r="V1233" s="3"/>
    </row>
    <row r="1234" spans="1:22" x14ac:dyDescent="0.25">
      <c r="A1234" s="4">
        <v>45924</v>
      </c>
      <c r="B1234" s="2" t="s">
        <v>1802</v>
      </c>
      <c r="C1234" s="123" t="s">
        <v>1234</v>
      </c>
      <c r="D1234" s="2" t="s">
        <v>27</v>
      </c>
      <c r="E1234" s="2" t="s">
        <v>2646</v>
      </c>
      <c r="F1234" s="3">
        <v>3</v>
      </c>
      <c r="G1234" s="3" t="s">
        <v>65</v>
      </c>
      <c r="H1234" s="5" t="s">
        <v>3286</v>
      </c>
      <c r="I1234" s="136" t="s">
        <v>1001</v>
      </c>
      <c r="J1234" s="2" t="s">
        <v>2646</v>
      </c>
      <c r="K1234" s="6">
        <v>0</v>
      </c>
      <c r="L1234" s="6">
        <f>LANÇAMENTO[[#This Row],[VALOR UNITARIO]]*LANÇAMENTO[[#This Row],[QTDADE]]</f>
        <v>0</v>
      </c>
      <c r="M1234" s="4">
        <v>45924</v>
      </c>
      <c r="N1234" s="33" t="str">
        <f>TEXT(LANÇAMENTO[[#This Row],[DATA PEDIDO]],"MMM")&amp;"-"&amp;TEXT(M1234,"AAAA")</f>
        <v>set-2025</v>
      </c>
      <c r="O1234" s="5" t="s">
        <v>1823</v>
      </c>
      <c r="P1234" s="5" t="s">
        <v>30</v>
      </c>
      <c r="Q1234" s="3" t="s">
        <v>12</v>
      </c>
      <c r="R1234" s="3">
        <v>1</v>
      </c>
      <c r="S1234" s="4">
        <f>IF(LANÇAMENTO[[#This Row],[DATA PEDIDO]]="","",LANÇAMENTO[[#This Row],[DATA PEDIDO]]+LANÇAMENTO[[#This Row],[PRAZO]])</f>
        <v>45925</v>
      </c>
      <c r="T1234" s="8" t="str">
        <f>IF(LANÇAMENTO[[#This Row],[OBRA COM MATERIAL]]="OK","ENTREGUE",IF(LANÇAMENTO[[#This Row],[PRAZO]]="","",LANÇAMENTO[[#This Row],[PREVISÃO ENTREGA OBRA]]-$E$1))</f>
        <v>ENTREGUE</v>
      </c>
      <c r="U1234" s="3" t="s">
        <v>129</v>
      </c>
      <c r="V1234" s="3"/>
    </row>
    <row r="1235" spans="1:22" x14ac:dyDescent="0.25">
      <c r="A1235" s="4">
        <v>45924</v>
      </c>
      <c r="B1235" s="2" t="s">
        <v>1802</v>
      </c>
      <c r="C1235" s="123" t="s">
        <v>1234</v>
      </c>
      <c r="D1235" s="2" t="s">
        <v>27</v>
      </c>
      <c r="E1235" s="2" t="s">
        <v>1814</v>
      </c>
      <c r="F1235" s="3">
        <v>1</v>
      </c>
      <c r="G1235" s="3" t="s">
        <v>65</v>
      </c>
      <c r="H1235" s="5" t="s">
        <v>3286</v>
      </c>
      <c r="I1235" s="136" t="s">
        <v>1001</v>
      </c>
      <c r="J1235" s="2" t="s">
        <v>1814</v>
      </c>
      <c r="K1235" s="6">
        <v>65</v>
      </c>
      <c r="L1235" s="6">
        <f>LANÇAMENTO[[#This Row],[VALOR UNITARIO]]*LANÇAMENTO[[#This Row],[QTDADE]]</f>
        <v>65</v>
      </c>
      <c r="M1235" s="4">
        <v>45924</v>
      </c>
      <c r="N1235" s="33" t="str">
        <f>TEXT(LANÇAMENTO[[#This Row],[DATA PEDIDO]],"MMM")&amp;"-"&amp;TEXT(M1235,"AAAA")</f>
        <v>set-2025</v>
      </c>
      <c r="O1235" s="5" t="s">
        <v>1823</v>
      </c>
      <c r="P1235" s="5" t="s">
        <v>30</v>
      </c>
      <c r="Q1235" s="3" t="s">
        <v>12</v>
      </c>
      <c r="R1235" s="3">
        <v>1</v>
      </c>
      <c r="S1235" s="4">
        <f>IF(LANÇAMENTO[[#This Row],[DATA PEDIDO]]="","",LANÇAMENTO[[#This Row],[DATA PEDIDO]]+LANÇAMENTO[[#This Row],[PRAZO]])</f>
        <v>45925</v>
      </c>
      <c r="T1235" s="8" t="str">
        <f>IF(LANÇAMENTO[[#This Row],[OBRA COM MATERIAL]]="OK","ENTREGUE",IF(LANÇAMENTO[[#This Row],[PRAZO]]="","",LANÇAMENTO[[#This Row],[PREVISÃO ENTREGA OBRA]]-$E$1))</f>
        <v>ENTREGUE</v>
      </c>
      <c r="U1235" s="3" t="s">
        <v>129</v>
      </c>
      <c r="V1235" s="3"/>
    </row>
    <row r="1236" spans="1:22" x14ac:dyDescent="0.25">
      <c r="A1236" s="4">
        <v>45924</v>
      </c>
      <c r="B1236" s="2" t="s">
        <v>1802</v>
      </c>
      <c r="C1236" s="123" t="s">
        <v>1234</v>
      </c>
      <c r="D1236" s="2" t="s">
        <v>104</v>
      </c>
      <c r="E1236" s="2" t="s">
        <v>3291</v>
      </c>
      <c r="F1236" s="3">
        <v>85.35</v>
      </c>
      <c r="G1236" s="3" t="s">
        <v>23</v>
      </c>
      <c r="H1236" s="5" t="s">
        <v>3295</v>
      </c>
      <c r="I1236" s="136" t="s">
        <v>3287</v>
      </c>
      <c r="J1236" s="2" t="s">
        <v>3291</v>
      </c>
      <c r="K1236" s="6">
        <v>10.68</v>
      </c>
      <c r="L1236" s="6">
        <f>LANÇAMENTO[[#This Row],[VALOR UNITARIO]]*LANÇAMENTO[[#This Row],[QTDADE]]</f>
        <v>911.5379999999999</v>
      </c>
      <c r="M1236" s="4">
        <v>45924</v>
      </c>
      <c r="N1236" s="33" t="str">
        <f>TEXT(LANÇAMENTO[[#This Row],[DATA PEDIDO]],"MMM")&amp;"-"&amp;TEXT(M1236,"AAAA")</f>
        <v>set-2025</v>
      </c>
      <c r="O1236" s="5" t="s">
        <v>1818</v>
      </c>
      <c r="P1236" s="5" t="s">
        <v>215</v>
      </c>
      <c r="Q1236" s="3" t="s">
        <v>12</v>
      </c>
      <c r="R1236" s="3">
        <v>7</v>
      </c>
      <c r="S1236" s="4">
        <f>IF(LANÇAMENTO[[#This Row],[DATA PEDIDO]]="","",LANÇAMENTO[[#This Row],[DATA PEDIDO]]+LANÇAMENTO[[#This Row],[PRAZO]])</f>
        <v>45931</v>
      </c>
      <c r="T1236" s="8" t="str">
        <f>IF(LANÇAMENTO[[#This Row],[OBRA COM MATERIAL]]="OK","ENTREGUE",IF(LANÇAMENTO[[#This Row],[PRAZO]]="","",LANÇAMENTO[[#This Row],[PREVISÃO ENTREGA OBRA]]-$E$1))</f>
        <v>ENTREGUE</v>
      </c>
      <c r="U1236" s="3" t="s">
        <v>129</v>
      </c>
      <c r="V1236" s="3"/>
    </row>
    <row r="1237" spans="1:22" x14ac:dyDescent="0.25">
      <c r="A1237" s="4">
        <v>45924</v>
      </c>
      <c r="B1237" s="2" t="s">
        <v>1802</v>
      </c>
      <c r="C1237" s="123" t="s">
        <v>1234</v>
      </c>
      <c r="D1237" s="2" t="s">
        <v>104</v>
      </c>
      <c r="E1237" s="2" t="s">
        <v>3292</v>
      </c>
      <c r="F1237" s="3">
        <v>148.08000000000001</v>
      </c>
      <c r="G1237" s="3" t="s">
        <v>23</v>
      </c>
      <c r="H1237" s="5" t="s">
        <v>3295</v>
      </c>
      <c r="I1237" s="136" t="s">
        <v>3287</v>
      </c>
      <c r="J1237" s="2" t="s">
        <v>3292</v>
      </c>
      <c r="K1237" s="6">
        <v>8.56</v>
      </c>
      <c r="L1237" s="6">
        <f>LANÇAMENTO[[#This Row],[VALOR UNITARIO]]*LANÇAMENTO[[#This Row],[QTDADE]]</f>
        <v>1267.5648000000001</v>
      </c>
      <c r="M1237" s="4">
        <v>45924</v>
      </c>
      <c r="N1237" s="33" t="str">
        <f>TEXT(LANÇAMENTO[[#This Row],[DATA PEDIDO]],"MMM")&amp;"-"&amp;TEXT(M1237,"AAAA")</f>
        <v>set-2025</v>
      </c>
      <c r="O1237" s="5" t="s">
        <v>1818</v>
      </c>
      <c r="P1237" s="5" t="s">
        <v>215</v>
      </c>
      <c r="Q1237" s="3" t="s">
        <v>12</v>
      </c>
      <c r="R1237" s="3">
        <v>7</v>
      </c>
      <c r="S1237" s="4">
        <f>IF(LANÇAMENTO[[#This Row],[DATA PEDIDO]]="","",LANÇAMENTO[[#This Row],[DATA PEDIDO]]+LANÇAMENTO[[#This Row],[PRAZO]])</f>
        <v>45931</v>
      </c>
      <c r="T1237" s="8" t="str">
        <f>IF(LANÇAMENTO[[#This Row],[OBRA COM MATERIAL]]="OK","ENTREGUE",IF(LANÇAMENTO[[#This Row],[PRAZO]]="","",LANÇAMENTO[[#This Row],[PREVISÃO ENTREGA OBRA]]-$E$1))</f>
        <v>ENTREGUE</v>
      </c>
      <c r="U1237" s="3" t="s">
        <v>129</v>
      </c>
      <c r="V1237" s="3"/>
    </row>
    <row r="1238" spans="1:22" x14ac:dyDescent="0.25">
      <c r="A1238" s="4">
        <v>45924</v>
      </c>
      <c r="B1238" s="2" t="s">
        <v>1802</v>
      </c>
      <c r="C1238" s="123" t="s">
        <v>1234</v>
      </c>
      <c r="D1238" s="2" t="s">
        <v>104</v>
      </c>
      <c r="E1238" s="2" t="s">
        <v>3293</v>
      </c>
      <c r="F1238" s="3">
        <v>443.75</v>
      </c>
      <c r="G1238" s="3" t="s">
        <v>23</v>
      </c>
      <c r="H1238" s="5" t="s">
        <v>3295</v>
      </c>
      <c r="I1238" s="136" t="s">
        <v>3287</v>
      </c>
      <c r="J1238" s="2" t="s">
        <v>3293</v>
      </c>
      <c r="K1238" s="6">
        <v>8.56</v>
      </c>
      <c r="L1238" s="6">
        <f>LANÇAMENTO[[#This Row],[VALOR UNITARIO]]*LANÇAMENTO[[#This Row],[QTDADE]]</f>
        <v>3798.5</v>
      </c>
      <c r="M1238" s="4">
        <v>45924</v>
      </c>
      <c r="N1238" s="33" t="str">
        <f>TEXT(LANÇAMENTO[[#This Row],[DATA PEDIDO]],"MMM")&amp;"-"&amp;TEXT(M1238,"AAAA")</f>
        <v>set-2025</v>
      </c>
      <c r="O1238" s="5" t="s">
        <v>1818</v>
      </c>
      <c r="P1238" s="5" t="s">
        <v>215</v>
      </c>
      <c r="Q1238" s="3" t="s">
        <v>12</v>
      </c>
      <c r="R1238" s="3">
        <v>7</v>
      </c>
      <c r="S1238" s="4">
        <f>IF(LANÇAMENTO[[#This Row],[DATA PEDIDO]]="","",LANÇAMENTO[[#This Row],[DATA PEDIDO]]+LANÇAMENTO[[#This Row],[PRAZO]])</f>
        <v>45931</v>
      </c>
      <c r="T1238" s="8" t="str">
        <f>IF(LANÇAMENTO[[#This Row],[OBRA COM MATERIAL]]="OK","ENTREGUE",IF(LANÇAMENTO[[#This Row],[PRAZO]]="","",LANÇAMENTO[[#This Row],[PREVISÃO ENTREGA OBRA]]-$E$1))</f>
        <v>ENTREGUE</v>
      </c>
      <c r="U1238" s="3" t="s">
        <v>129</v>
      </c>
      <c r="V1238" s="3"/>
    </row>
    <row r="1239" spans="1:22" x14ac:dyDescent="0.25">
      <c r="A1239" s="4">
        <v>45924</v>
      </c>
      <c r="B1239" s="2" t="s">
        <v>1802</v>
      </c>
      <c r="C1239" s="123" t="s">
        <v>1234</v>
      </c>
      <c r="D1239" s="2" t="s">
        <v>104</v>
      </c>
      <c r="E1239" s="2" t="s">
        <v>3296</v>
      </c>
      <c r="F1239" s="3">
        <v>20.32</v>
      </c>
      <c r="G1239" s="3" t="s">
        <v>23</v>
      </c>
      <c r="H1239" s="5" t="s">
        <v>3295</v>
      </c>
      <c r="I1239" s="136" t="s">
        <v>3287</v>
      </c>
      <c r="J1239" s="2" t="s">
        <v>3296</v>
      </c>
      <c r="K1239" s="6">
        <v>11.69</v>
      </c>
      <c r="L1239" s="6">
        <f>LANÇAMENTO[[#This Row],[VALOR UNITARIO]]*LANÇAMENTO[[#This Row],[QTDADE]]</f>
        <v>237.54079999999999</v>
      </c>
      <c r="M1239" s="4">
        <v>45924</v>
      </c>
      <c r="N1239" s="33" t="str">
        <f>TEXT(LANÇAMENTO[[#This Row],[DATA PEDIDO]],"MMM")&amp;"-"&amp;TEXT(M1239,"AAAA")</f>
        <v>set-2025</v>
      </c>
      <c r="O1239" s="5" t="s">
        <v>1818</v>
      </c>
      <c r="P1239" s="5" t="s">
        <v>215</v>
      </c>
      <c r="Q1239" s="3" t="s">
        <v>12</v>
      </c>
      <c r="R1239" s="3">
        <v>7</v>
      </c>
      <c r="S1239" s="4">
        <f>IF(LANÇAMENTO[[#This Row],[DATA PEDIDO]]="","",LANÇAMENTO[[#This Row],[DATA PEDIDO]]+LANÇAMENTO[[#This Row],[PRAZO]])</f>
        <v>45931</v>
      </c>
      <c r="T1239" s="8" t="str">
        <f>IF(LANÇAMENTO[[#This Row],[OBRA COM MATERIAL]]="OK","ENTREGUE",IF(LANÇAMENTO[[#This Row],[PRAZO]]="","",LANÇAMENTO[[#This Row],[PREVISÃO ENTREGA OBRA]]-$E$1))</f>
        <v>ENTREGUE</v>
      </c>
      <c r="U1239" s="3" t="s">
        <v>129</v>
      </c>
      <c r="V1239" s="3"/>
    </row>
    <row r="1240" spans="1:22" x14ac:dyDescent="0.25">
      <c r="A1240" s="4">
        <v>45924</v>
      </c>
      <c r="B1240" s="2" t="s">
        <v>1802</v>
      </c>
      <c r="C1240" s="123" t="s">
        <v>1234</v>
      </c>
      <c r="D1240" s="2" t="s">
        <v>104</v>
      </c>
      <c r="E1240" s="2" t="s">
        <v>3294</v>
      </c>
      <c r="F1240" s="3">
        <v>20</v>
      </c>
      <c r="G1240" s="3" t="s">
        <v>141</v>
      </c>
      <c r="H1240" s="5" t="s">
        <v>3295</v>
      </c>
      <c r="I1240" s="136" t="s">
        <v>3287</v>
      </c>
      <c r="J1240" s="2" t="s">
        <v>3294</v>
      </c>
      <c r="K1240" s="6">
        <v>21.57</v>
      </c>
      <c r="L1240" s="6">
        <f>LANÇAMENTO[[#This Row],[VALOR UNITARIO]]*LANÇAMENTO[[#This Row],[QTDADE]]</f>
        <v>431.4</v>
      </c>
      <c r="M1240" s="4">
        <v>45924</v>
      </c>
      <c r="N1240" s="33" t="str">
        <f>TEXT(LANÇAMENTO[[#This Row],[DATA PEDIDO]],"MMM")&amp;"-"&amp;TEXT(M1240,"AAAA")</f>
        <v>set-2025</v>
      </c>
      <c r="O1240" s="5" t="s">
        <v>1818</v>
      </c>
      <c r="P1240" s="5" t="s">
        <v>215</v>
      </c>
      <c r="Q1240" s="3" t="s">
        <v>12</v>
      </c>
      <c r="R1240" s="3">
        <v>7</v>
      </c>
      <c r="S1240" s="4">
        <f>IF(LANÇAMENTO[[#This Row],[DATA PEDIDO]]="","",LANÇAMENTO[[#This Row],[DATA PEDIDO]]+LANÇAMENTO[[#This Row],[PRAZO]])</f>
        <v>45931</v>
      </c>
      <c r="T1240" s="8" t="str">
        <f>IF(LANÇAMENTO[[#This Row],[OBRA COM MATERIAL]]="OK","ENTREGUE",IF(LANÇAMENTO[[#This Row],[PRAZO]]="","",LANÇAMENTO[[#This Row],[PREVISÃO ENTREGA OBRA]]-$E$1))</f>
        <v>ENTREGUE</v>
      </c>
      <c r="U1240" s="3" t="s">
        <v>129</v>
      </c>
      <c r="V1240" s="3"/>
    </row>
    <row r="1241" spans="1:22" x14ac:dyDescent="0.25">
      <c r="A1241" s="4">
        <v>45924</v>
      </c>
      <c r="B1241" s="2" t="s">
        <v>1802</v>
      </c>
      <c r="C1241" s="123" t="s">
        <v>1234</v>
      </c>
      <c r="D1241" s="2" t="s">
        <v>104</v>
      </c>
      <c r="E1241" s="2" t="s">
        <v>3297</v>
      </c>
      <c r="F1241" s="3">
        <v>5</v>
      </c>
      <c r="G1241" s="3" t="s">
        <v>23</v>
      </c>
      <c r="H1241" s="5" t="s">
        <v>3295</v>
      </c>
      <c r="I1241" s="136" t="s">
        <v>3287</v>
      </c>
      <c r="J1241" s="2" t="s">
        <v>3297</v>
      </c>
      <c r="K1241" s="6">
        <v>12.47</v>
      </c>
      <c r="L1241" s="6">
        <f>LANÇAMENTO[[#This Row],[VALOR UNITARIO]]*LANÇAMENTO[[#This Row],[QTDADE]]</f>
        <v>62.35</v>
      </c>
      <c r="M1241" s="4">
        <v>45924</v>
      </c>
      <c r="N1241" s="33" t="str">
        <f>TEXT(LANÇAMENTO[[#This Row],[DATA PEDIDO]],"MMM")&amp;"-"&amp;TEXT(M1241,"AAAA")</f>
        <v>set-2025</v>
      </c>
      <c r="O1241" s="5" t="s">
        <v>1818</v>
      </c>
      <c r="P1241" s="5" t="s">
        <v>215</v>
      </c>
      <c r="Q1241" s="3" t="s">
        <v>12</v>
      </c>
      <c r="R1241" s="3">
        <v>7</v>
      </c>
      <c r="S1241" s="4">
        <f>IF(LANÇAMENTO[[#This Row],[DATA PEDIDO]]="","",LANÇAMENTO[[#This Row],[DATA PEDIDO]]+LANÇAMENTO[[#This Row],[PRAZO]])</f>
        <v>45931</v>
      </c>
      <c r="T1241" s="8" t="str">
        <f>IF(LANÇAMENTO[[#This Row],[OBRA COM MATERIAL]]="OK","ENTREGUE",IF(LANÇAMENTO[[#This Row],[PRAZO]]="","",LANÇAMENTO[[#This Row],[PREVISÃO ENTREGA OBRA]]-$E$1))</f>
        <v>ENTREGUE</v>
      </c>
      <c r="U1241" s="3" t="s">
        <v>129</v>
      </c>
      <c r="V1241" s="3"/>
    </row>
    <row r="1242" spans="1:22" x14ac:dyDescent="0.25">
      <c r="A1242" s="4">
        <v>45924</v>
      </c>
      <c r="B1242" s="2" t="s">
        <v>1802</v>
      </c>
      <c r="C1242" s="123" t="s">
        <v>1234</v>
      </c>
      <c r="D1242" s="2" t="s">
        <v>104</v>
      </c>
      <c r="E1242" s="2" t="s">
        <v>1814</v>
      </c>
      <c r="F1242" s="3">
        <v>1</v>
      </c>
      <c r="G1242" s="3" t="s">
        <v>65</v>
      </c>
      <c r="H1242" s="5" t="s">
        <v>3295</v>
      </c>
      <c r="I1242" s="136" t="s">
        <v>3287</v>
      </c>
      <c r="J1242" s="2" t="s">
        <v>1814</v>
      </c>
      <c r="K1242" s="6">
        <v>200</v>
      </c>
      <c r="L1242" s="6">
        <f>LANÇAMENTO[[#This Row],[VALOR UNITARIO]]*LANÇAMENTO[[#This Row],[QTDADE]]</f>
        <v>200</v>
      </c>
      <c r="M1242" s="4">
        <v>45924</v>
      </c>
      <c r="N1242" s="33" t="str">
        <f>TEXT(LANÇAMENTO[[#This Row],[DATA PEDIDO]],"MMM")&amp;"-"&amp;TEXT(M1242,"AAAA")</f>
        <v>set-2025</v>
      </c>
      <c r="O1242" s="5" t="s">
        <v>1818</v>
      </c>
      <c r="P1242" s="5" t="s">
        <v>215</v>
      </c>
      <c r="Q1242" s="3" t="s">
        <v>12</v>
      </c>
      <c r="R1242" s="3">
        <v>7</v>
      </c>
      <c r="S1242" s="4">
        <f>IF(LANÇAMENTO[[#This Row],[DATA PEDIDO]]="","",LANÇAMENTO[[#This Row],[DATA PEDIDO]]+LANÇAMENTO[[#This Row],[PRAZO]])</f>
        <v>45931</v>
      </c>
      <c r="T1242" s="8" t="str">
        <f>IF(LANÇAMENTO[[#This Row],[OBRA COM MATERIAL]]="OK","ENTREGUE",IF(LANÇAMENTO[[#This Row],[PRAZO]]="","",LANÇAMENTO[[#This Row],[PREVISÃO ENTREGA OBRA]]-$E$1))</f>
        <v>ENTREGUE</v>
      </c>
      <c r="U1242" s="3" t="s">
        <v>129</v>
      </c>
      <c r="V1242" s="3"/>
    </row>
    <row r="1243" spans="1:22" x14ac:dyDescent="0.25">
      <c r="A1243" s="4">
        <v>45924</v>
      </c>
      <c r="B1243" s="2" t="s">
        <v>1802</v>
      </c>
      <c r="C1243" s="123" t="s">
        <v>1234</v>
      </c>
      <c r="D1243" s="2" t="s">
        <v>104</v>
      </c>
      <c r="E1243" s="2" t="s">
        <v>68</v>
      </c>
      <c r="F1243" s="3">
        <v>1</v>
      </c>
      <c r="G1243" s="3" t="s">
        <v>65</v>
      </c>
      <c r="H1243" s="5" t="s">
        <v>3295</v>
      </c>
      <c r="I1243" s="136" t="s">
        <v>3287</v>
      </c>
      <c r="J1243" s="2" t="s">
        <v>68</v>
      </c>
      <c r="K1243" s="6">
        <v>-1467.97</v>
      </c>
      <c r="L1243" s="6">
        <f>LANÇAMENTO[[#This Row],[VALOR UNITARIO]]*LANÇAMENTO[[#This Row],[QTDADE]]</f>
        <v>-1467.97</v>
      </c>
      <c r="M1243" s="4">
        <v>45924</v>
      </c>
      <c r="N1243" s="33" t="str">
        <f>TEXT(LANÇAMENTO[[#This Row],[DATA PEDIDO]],"MMM")&amp;"-"&amp;TEXT(M1243,"AAAA")</f>
        <v>set-2025</v>
      </c>
      <c r="O1243" s="5" t="s">
        <v>1818</v>
      </c>
      <c r="P1243" s="5" t="s">
        <v>215</v>
      </c>
      <c r="Q1243" s="3" t="s">
        <v>12</v>
      </c>
      <c r="R1243" s="3">
        <v>7</v>
      </c>
      <c r="S1243" s="4">
        <f>IF(LANÇAMENTO[[#This Row],[DATA PEDIDO]]="","",LANÇAMENTO[[#This Row],[DATA PEDIDO]]+LANÇAMENTO[[#This Row],[PRAZO]])</f>
        <v>45931</v>
      </c>
      <c r="T1243" s="8" t="str">
        <f>IF(LANÇAMENTO[[#This Row],[OBRA COM MATERIAL]]="OK","ENTREGUE",IF(LANÇAMENTO[[#This Row],[PRAZO]]="","",LANÇAMENTO[[#This Row],[PREVISÃO ENTREGA OBRA]]-$E$1))</f>
        <v>ENTREGUE</v>
      </c>
      <c r="U1243" s="3" t="s">
        <v>129</v>
      </c>
      <c r="V1243" s="3"/>
    </row>
    <row r="1244" spans="1:22" x14ac:dyDescent="0.25">
      <c r="A1244" s="4">
        <v>45924</v>
      </c>
      <c r="B1244" s="2" t="s">
        <v>1747</v>
      </c>
      <c r="C1244" s="123" t="s">
        <v>1234</v>
      </c>
      <c r="D1244" s="2" t="s">
        <v>104</v>
      </c>
      <c r="E1244" s="2" t="s">
        <v>3298</v>
      </c>
      <c r="F1244" s="3">
        <v>6</v>
      </c>
      <c r="G1244" s="3" t="s">
        <v>140</v>
      </c>
      <c r="H1244" s="5" t="s">
        <v>3299</v>
      </c>
      <c r="I1244" s="136" t="s">
        <v>1027</v>
      </c>
      <c r="J1244" s="2" t="s">
        <v>3298</v>
      </c>
      <c r="K1244" s="6">
        <v>118.59</v>
      </c>
      <c r="L1244" s="6">
        <f>LANÇAMENTO[[#This Row],[VALOR UNITARIO]]*LANÇAMENTO[[#This Row],[QTDADE]]</f>
        <v>711.54</v>
      </c>
      <c r="M1244" s="4">
        <v>45924</v>
      </c>
      <c r="N1244" s="33" t="str">
        <f>TEXT(LANÇAMENTO[[#This Row],[DATA PEDIDO]],"MMM")&amp;"-"&amp;TEXT(M1244,"AAAA")</f>
        <v>set-2025</v>
      </c>
      <c r="O1244" s="5" t="s">
        <v>1692</v>
      </c>
      <c r="P1244" s="5" t="s">
        <v>30</v>
      </c>
      <c r="Q1244" s="3" t="s">
        <v>12</v>
      </c>
      <c r="R1244" s="3">
        <v>1</v>
      </c>
      <c r="S1244" s="4">
        <f>IF(LANÇAMENTO[[#This Row],[DATA PEDIDO]]="","",LANÇAMENTO[[#This Row],[DATA PEDIDO]]+LANÇAMENTO[[#This Row],[PRAZO]])</f>
        <v>45925</v>
      </c>
      <c r="T1244" s="8" t="str">
        <f>IF(LANÇAMENTO[[#This Row],[OBRA COM MATERIAL]]="OK","ENTREGUE",IF(LANÇAMENTO[[#This Row],[PRAZO]]="","",LANÇAMENTO[[#This Row],[PREVISÃO ENTREGA OBRA]]-$E$1))</f>
        <v>ENTREGUE</v>
      </c>
      <c r="U1244" s="3" t="s">
        <v>129</v>
      </c>
      <c r="V1244" s="3"/>
    </row>
    <row r="1245" spans="1:22" x14ac:dyDescent="0.25">
      <c r="A1245" s="4">
        <v>45924</v>
      </c>
      <c r="B1245" s="2" t="s">
        <v>1747</v>
      </c>
      <c r="C1245" s="123" t="s">
        <v>1234</v>
      </c>
      <c r="D1245" s="2" t="s">
        <v>27</v>
      </c>
      <c r="E1245" s="2" t="s">
        <v>1690</v>
      </c>
      <c r="F1245" s="3">
        <v>1</v>
      </c>
      <c r="G1245" s="3" t="s">
        <v>65</v>
      </c>
      <c r="H1245" s="5" t="s">
        <v>3300</v>
      </c>
      <c r="I1245" s="136" t="s">
        <v>1033</v>
      </c>
      <c r="J1245" s="2" t="s">
        <v>1690</v>
      </c>
      <c r="K1245" s="6">
        <v>440</v>
      </c>
      <c r="L1245" s="6">
        <f>LANÇAMENTO[[#This Row],[VALOR UNITARIO]]*LANÇAMENTO[[#This Row],[QTDADE]]</f>
        <v>440</v>
      </c>
      <c r="M1245" s="4">
        <v>45924</v>
      </c>
      <c r="N1245" s="33" t="str">
        <f>TEXT(LANÇAMENTO[[#This Row],[DATA PEDIDO]],"MMM")&amp;"-"&amp;TEXT(M1245,"AAAA")</f>
        <v>set-2025</v>
      </c>
      <c r="O1245" s="5" t="s">
        <v>1692</v>
      </c>
      <c r="P1245" s="5" t="s">
        <v>30</v>
      </c>
      <c r="Q1245" s="3" t="s">
        <v>12</v>
      </c>
      <c r="R1245" s="3">
        <v>1</v>
      </c>
      <c r="S1245" s="4">
        <f>IF(LANÇAMENTO[[#This Row],[DATA PEDIDO]]="","",LANÇAMENTO[[#This Row],[DATA PEDIDO]]+LANÇAMENTO[[#This Row],[PRAZO]])</f>
        <v>45925</v>
      </c>
      <c r="T1245" s="8" t="str">
        <f>IF(LANÇAMENTO[[#This Row],[OBRA COM MATERIAL]]="OK","ENTREGUE",IF(LANÇAMENTO[[#This Row],[PRAZO]]="","",LANÇAMENTO[[#This Row],[PREVISÃO ENTREGA OBRA]]-$E$1))</f>
        <v>ENTREGUE</v>
      </c>
      <c r="U1245" s="3" t="s">
        <v>129</v>
      </c>
      <c r="V1245" s="3"/>
    </row>
    <row r="1246" spans="1:22" x14ac:dyDescent="0.25">
      <c r="A1246" s="4">
        <v>45924</v>
      </c>
      <c r="B1246" s="2" t="s">
        <v>3309</v>
      </c>
      <c r="C1246" s="123" t="s">
        <v>551</v>
      </c>
      <c r="D1246" s="2" t="s">
        <v>21</v>
      </c>
      <c r="E1246" s="2" t="s">
        <v>1989</v>
      </c>
      <c r="F1246" s="3">
        <v>5</v>
      </c>
      <c r="G1246" s="3" t="s">
        <v>65</v>
      </c>
      <c r="H1246" s="5" t="s">
        <v>3312</v>
      </c>
      <c r="I1246" s="136" t="s">
        <v>198</v>
      </c>
      <c r="J1246" s="2" t="s">
        <v>1989</v>
      </c>
      <c r="K1246" s="6">
        <v>175.18</v>
      </c>
      <c r="L1246" s="6">
        <f>LANÇAMENTO[[#This Row],[VALOR UNITARIO]]*LANÇAMENTO[[#This Row],[QTDADE]]</f>
        <v>875.90000000000009</v>
      </c>
      <c r="M1246" s="4">
        <v>45924</v>
      </c>
      <c r="N1246" s="33" t="str">
        <f>TEXT(LANÇAMENTO[[#This Row],[DATA PEDIDO]],"MMM")&amp;"-"&amp;TEXT(M1246,"AAAA")</f>
        <v>set-2025</v>
      </c>
      <c r="O1246" s="5" t="s">
        <v>1869</v>
      </c>
      <c r="P1246" s="5" t="s">
        <v>30</v>
      </c>
      <c r="Q1246" s="3" t="s">
        <v>12</v>
      </c>
      <c r="R1246" s="3">
        <v>1</v>
      </c>
      <c r="S1246" s="4">
        <f>IF(LANÇAMENTO[[#This Row],[DATA PEDIDO]]="","",LANÇAMENTO[[#This Row],[DATA PEDIDO]]+LANÇAMENTO[[#This Row],[PRAZO]])</f>
        <v>45925</v>
      </c>
      <c r="T1246" s="8" t="str">
        <f>IF(LANÇAMENTO[[#This Row],[OBRA COM MATERIAL]]="OK","ENTREGUE",IF(LANÇAMENTO[[#This Row],[PRAZO]]="","",LANÇAMENTO[[#This Row],[PREVISÃO ENTREGA OBRA]]-$E$1))</f>
        <v>ENTREGUE</v>
      </c>
      <c r="U1246" s="3" t="s">
        <v>129</v>
      </c>
      <c r="V1246" s="3"/>
    </row>
    <row r="1247" spans="1:22" x14ac:dyDescent="0.25">
      <c r="A1247" s="4">
        <v>45924</v>
      </c>
      <c r="B1247" s="2" t="s">
        <v>3309</v>
      </c>
      <c r="C1247" s="123" t="s">
        <v>551</v>
      </c>
      <c r="D1247" s="2" t="s">
        <v>21</v>
      </c>
      <c r="E1247" s="2" t="s">
        <v>3301</v>
      </c>
      <c r="F1247" s="3">
        <v>5</v>
      </c>
      <c r="G1247" s="3" t="s">
        <v>65</v>
      </c>
      <c r="H1247" s="5" t="s">
        <v>3312</v>
      </c>
      <c r="I1247" s="136" t="s">
        <v>198</v>
      </c>
      <c r="J1247" s="2" t="s">
        <v>3301</v>
      </c>
      <c r="K1247" s="6">
        <v>50.77</v>
      </c>
      <c r="L1247" s="6">
        <f>LANÇAMENTO[[#This Row],[VALOR UNITARIO]]*LANÇAMENTO[[#This Row],[QTDADE]]</f>
        <v>253.85000000000002</v>
      </c>
      <c r="M1247" s="4">
        <v>45924</v>
      </c>
      <c r="N1247" s="33" t="str">
        <f>TEXT(LANÇAMENTO[[#This Row],[DATA PEDIDO]],"MMM")&amp;"-"&amp;TEXT(M1247,"AAAA")</f>
        <v>set-2025</v>
      </c>
      <c r="O1247" s="5" t="s">
        <v>1869</v>
      </c>
      <c r="P1247" s="5" t="s">
        <v>30</v>
      </c>
      <c r="Q1247" s="3" t="s">
        <v>12</v>
      </c>
      <c r="R1247" s="3">
        <v>1</v>
      </c>
      <c r="S1247" s="4">
        <f>IF(LANÇAMENTO[[#This Row],[DATA PEDIDO]]="","",LANÇAMENTO[[#This Row],[DATA PEDIDO]]+LANÇAMENTO[[#This Row],[PRAZO]])</f>
        <v>45925</v>
      </c>
      <c r="T1247" s="8" t="str">
        <f>IF(LANÇAMENTO[[#This Row],[OBRA COM MATERIAL]]="OK","ENTREGUE",IF(LANÇAMENTO[[#This Row],[PRAZO]]="","",LANÇAMENTO[[#This Row],[PREVISÃO ENTREGA OBRA]]-$E$1))</f>
        <v>ENTREGUE</v>
      </c>
      <c r="U1247" s="3" t="s">
        <v>129</v>
      </c>
      <c r="V1247" s="3"/>
    </row>
    <row r="1248" spans="1:22" x14ac:dyDescent="0.25">
      <c r="A1248" s="4">
        <v>45924</v>
      </c>
      <c r="B1248" s="2" t="s">
        <v>3309</v>
      </c>
      <c r="C1248" s="123" t="s">
        <v>551</v>
      </c>
      <c r="D1248" s="2" t="s">
        <v>21</v>
      </c>
      <c r="E1248" s="2" t="s">
        <v>2239</v>
      </c>
      <c r="F1248" s="3">
        <v>4</v>
      </c>
      <c r="G1248" s="3" t="s">
        <v>65</v>
      </c>
      <c r="H1248" s="5" t="s">
        <v>3312</v>
      </c>
      <c r="I1248" s="136" t="s">
        <v>198</v>
      </c>
      <c r="J1248" s="2" t="s">
        <v>2239</v>
      </c>
      <c r="K1248" s="6">
        <v>183.54</v>
      </c>
      <c r="L1248" s="6">
        <f>LANÇAMENTO[[#This Row],[VALOR UNITARIO]]*LANÇAMENTO[[#This Row],[QTDADE]]</f>
        <v>734.16</v>
      </c>
      <c r="M1248" s="4">
        <v>45924</v>
      </c>
      <c r="N1248" s="33" t="str">
        <f>TEXT(LANÇAMENTO[[#This Row],[DATA PEDIDO]],"MMM")&amp;"-"&amp;TEXT(M1248,"AAAA")</f>
        <v>set-2025</v>
      </c>
      <c r="O1248" s="5" t="s">
        <v>1869</v>
      </c>
      <c r="P1248" s="5" t="s">
        <v>30</v>
      </c>
      <c r="Q1248" s="3" t="s">
        <v>12</v>
      </c>
      <c r="R1248" s="3">
        <v>1</v>
      </c>
      <c r="S1248" s="4">
        <f>IF(LANÇAMENTO[[#This Row],[DATA PEDIDO]]="","",LANÇAMENTO[[#This Row],[DATA PEDIDO]]+LANÇAMENTO[[#This Row],[PRAZO]])</f>
        <v>45925</v>
      </c>
      <c r="T1248" s="8" t="str">
        <f>IF(LANÇAMENTO[[#This Row],[OBRA COM MATERIAL]]="OK","ENTREGUE",IF(LANÇAMENTO[[#This Row],[PRAZO]]="","",LANÇAMENTO[[#This Row],[PREVISÃO ENTREGA OBRA]]-$E$1))</f>
        <v>ENTREGUE</v>
      </c>
      <c r="U1248" s="3" t="s">
        <v>129</v>
      </c>
      <c r="V1248" s="3"/>
    </row>
    <row r="1249" spans="1:22" x14ac:dyDescent="0.25">
      <c r="A1249" s="4">
        <v>45924</v>
      </c>
      <c r="B1249" s="2" t="s">
        <v>3309</v>
      </c>
      <c r="C1249" s="123" t="s">
        <v>551</v>
      </c>
      <c r="D1249" s="2" t="s">
        <v>21</v>
      </c>
      <c r="E1249" s="2" t="s">
        <v>2003</v>
      </c>
      <c r="F1249" s="3">
        <v>4</v>
      </c>
      <c r="G1249" s="3" t="s">
        <v>65</v>
      </c>
      <c r="H1249" s="5" t="s">
        <v>3312</v>
      </c>
      <c r="I1249" s="136" t="s">
        <v>198</v>
      </c>
      <c r="J1249" s="2" t="s">
        <v>2003</v>
      </c>
      <c r="K1249" s="6">
        <v>34.33</v>
      </c>
      <c r="L1249" s="6">
        <f>LANÇAMENTO[[#This Row],[VALOR UNITARIO]]*LANÇAMENTO[[#This Row],[QTDADE]]</f>
        <v>137.32</v>
      </c>
      <c r="M1249" s="4">
        <v>45924</v>
      </c>
      <c r="N1249" s="33" t="str">
        <f>TEXT(LANÇAMENTO[[#This Row],[DATA PEDIDO]],"MMM")&amp;"-"&amp;TEXT(M1249,"AAAA")</f>
        <v>set-2025</v>
      </c>
      <c r="O1249" s="5" t="s">
        <v>1869</v>
      </c>
      <c r="P1249" s="5" t="s">
        <v>30</v>
      </c>
      <c r="Q1249" s="3" t="s">
        <v>12</v>
      </c>
      <c r="R1249" s="3">
        <v>1</v>
      </c>
      <c r="S1249" s="4">
        <f>IF(LANÇAMENTO[[#This Row],[DATA PEDIDO]]="","",LANÇAMENTO[[#This Row],[DATA PEDIDO]]+LANÇAMENTO[[#This Row],[PRAZO]])</f>
        <v>45925</v>
      </c>
      <c r="T1249" s="8" t="str">
        <f>IF(LANÇAMENTO[[#This Row],[OBRA COM MATERIAL]]="OK","ENTREGUE",IF(LANÇAMENTO[[#This Row],[PRAZO]]="","",LANÇAMENTO[[#This Row],[PREVISÃO ENTREGA OBRA]]-$E$1))</f>
        <v>ENTREGUE</v>
      </c>
      <c r="U1249" s="3" t="s">
        <v>129</v>
      </c>
      <c r="V1249" s="3"/>
    </row>
    <row r="1250" spans="1:22" x14ac:dyDescent="0.25">
      <c r="A1250" s="4">
        <v>45924</v>
      </c>
      <c r="B1250" s="2" t="s">
        <v>3309</v>
      </c>
      <c r="C1250" s="123" t="s">
        <v>551</v>
      </c>
      <c r="D1250" s="2" t="s">
        <v>21</v>
      </c>
      <c r="E1250" s="2" t="s">
        <v>2240</v>
      </c>
      <c r="F1250" s="3">
        <v>1</v>
      </c>
      <c r="G1250" s="3" t="s">
        <v>65</v>
      </c>
      <c r="H1250" s="5" t="s">
        <v>3312</v>
      </c>
      <c r="I1250" s="136" t="s">
        <v>198</v>
      </c>
      <c r="J1250" s="2" t="s">
        <v>2240</v>
      </c>
      <c r="K1250" s="6">
        <v>1079.6300000000001</v>
      </c>
      <c r="L1250" s="6">
        <f>LANÇAMENTO[[#This Row],[VALOR UNITARIO]]*LANÇAMENTO[[#This Row],[QTDADE]]</f>
        <v>1079.6300000000001</v>
      </c>
      <c r="M1250" s="4">
        <v>45924</v>
      </c>
      <c r="N1250" s="33" t="str">
        <f>TEXT(LANÇAMENTO[[#This Row],[DATA PEDIDO]],"MMM")&amp;"-"&amp;TEXT(M1250,"AAAA")</f>
        <v>set-2025</v>
      </c>
      <c r="O1250" s="5" t="s">
        <v>1869</v>
      </c>
      <c r="P1250" s="5" t="s">
        <v>30</v>
      </c>
      <c r="Q1250" s="3" t="s">
        <v>12</v>
      </c>
      <c r="R1250" s="3">
        <v>1</v>
      </c>
      <c r="S1250" s="4">
        <f>IF(LANÇAMENTO[[#This Row],[DATA PEDIDO]]="","",LANÇAMENTO[[#This Row],[DATA PEDIDO]]+LANÇAMENTO[[#This Row],[PRAZO]])</f>
        <v>45925</v>
      </c>
      <c r="T1250" s="8" t="str">
        <f>IF(LANÇAMENTO[[#This Row],[OBRA COM MATERIAL]]="OK","ENTREGUE",IF(LANÇAMENTO[[#This Row],[PRAZO]]="","",LANÇAMENTO[[#This Row],[PREVISÃO ENTREGA OBRA]]-$E$1))</f>
        <v>ENTREGUE</v>
      </c>
      <c r="U1250" s="3" t="s">
        <v>129</v>
      </c>
      <c r="V1250" s="3"/>
    </row>
    <row r="1251" spans="1:22" x14ac:dyDescent="0.25">
      <c r="A1251" s="4">
        <v>45924</v>
      </c>
      <c r="B1251" s="2" t="s">
        <v>3309</v>
      </c>
      <c r="C1251" s="123" t="s">
        <v>551</v>
      </c>
      <c r="D1251" s="2" t="s">
        <v>21</v>
      </c>
      <c r="E1251" s="2" t="s">
        <v>3302</v>
      </c>
      <c r="F1251" s="3">
        <v>1</v>
      </c>
      <c r="G1251" s="3" t="s">
        <v>65</v>
      </c>
      <c r="H1251" s="5" t="s">
        <v>3312</v>
      </c>
      <c r="I1251" s="136" t="s">
        <v>198</v>
      </c>
      <c r="J1251" s="2" t="s">
        <v>3302</v>
      </c>
      <c r="K1251" s="6">
        <v>248.16</v>
      </c>
      <c r="L1251" s="6">
        <f>LANÇAMENTO[[#This Row],[VALOR UNITARIO]]*LANÇAMENTO[[#This Row],[QTDADE]]</f>
        <v>248.16</v>
      </c>
      <c r="M1251" s="4">
        <v>45924</v>
      </c>
      <c r="N1251" s="33" t="str">
        <f>TEXT(LANÇAMENTO[[#This Row],[DATA PEDIDO]],"MMM")&amp;"-"&amp;TEXT(M1251,"AAAA")</f>
        <v>set-2025</v>
      </c>
      <c r="O1251" s="5" t="s">
        <v>1869</v>
      </c>
      <c r="P1251" s="5" t="s">
        <v>30</v>
      </c>
      <c r="Q1251" s="3" t="s">
        <v>12</v>
      </c>
      <c r="R1251" s="3">
        <v>1</v>
      </c>
      <c r="S1251" s="4">
        <f>IF(LANÇAMENTO[[#This Row],[DATA PEDIDO]]="","",LANÇAMENTO[[#This Row],[DATA PEDIDO]]+LANÇAMENTO[[#This Row],[PRAZO]])</f>
        <v>45925</v>
      </c>
      <c r="T1251" s="8" t="str">
        <f>IF(LANÇAMENTO[[#This Row],[OBRA COM MATERIAL]]="OK","ENTREGUE",IF(LANÇAMENTO[[#This Row],[PRAZO]]="","",LANÇAMENTO[[#This Row],[PREVISÃO ENTREGA OBRA]]-$E$1))</f>
        <v>ENTREGUE</v>
      </c>
      <c r="U1251" s="3" t="s">
        <v>129</v>
      </c>
      <c r="V1251" s="3"/>
    </row>
    <row r="1252" spans="1:22" x14ac:dyDescent="0.25">
      <c r="A1252" s="4">
        <v>45924</v>
      </c>
      <c r="B1252" s="2" t="s">
        <v>3309</v>
      </c>
      <c r="C1252" s="123" t="s">
        <v>551</v>
      </c>
      <c r="D1252" s="2" t="s">
        <v>21</v>
      </c>
      <c r="E1252" s="2" t="s">
        <v>2008</v>
      </c>
      <c r="F1252" s="3">
        <v>5</v>
      </c>
      <c r="G1252" s="3" t="s">
        <v>65</v>
      </c>
      <c r="H1252" s="5" t="s">
        <v>3312</v>
      </c>
      <c r="I1252" s="136" t="s">
        <v>198</v>
      </c>
      <c r="J1252" s="2" t="s">
        <v>2008</v>
      </c>
      <c r="K1252" s="6">
        <v>10.9</v>
      </c>
      <c r="L1252" s="6">
        <f>LANÇAMENTO[[#This Row],[VALOR UNITARIO]]*LANÇAMENTO[[#This Row],[QTDADE]]</f>
        <v>54.5</v>
      </c>
      <c r="M1252" s="4">
        <v>45924</v>
      </c>
      <c r="N1252" s="33" t="str">
        <f>TEXT(LANÇAMENTO[[#This Row],[DATA PEDIDO]],"MMM")&amp;"-"&amp;TEXT(M1252,"AAAA")</f>
        <v>set-2025</v>
      </c>
      <c r="O1252" s="5" t="s">
        <v>1869</v>
      </c>
      <c r="P1252" s="5" t="s">
        <v>30</v>
      </c>
      <c r="Q1252" s="3" t="s">
        <v>12</v>
      </c>
      <c r="R1252" s="3">
        <v>1</v>
      </c>
      <c r="S1252" s="4">
        <f>IF(LANÇAMENTO[[#This Row],[DATA PEDIDO]]="","",LANÇAMENTO[[#This Row],[DATA PEDIDO]]+LANÇAMENTO[[#This Row],[PRAZO]])</f>
        <v>45925</v>
      </c>
      <c r="T1252" s="8" t="str">
        <f>IF(LANÇAMENTO[[#This Row],[OBRA COM MATERIAL]]="OK","ENTREGUE",IF(LANÇAMENTO[[#This Row],[PRAZO]]="","",LANÇAMENTO[[#This Row],[PREVISÃO ENTREGA OBRA]]-$E$1))</f>
        <v>ENTREGUE</v>
      </c>
      <c r="U1252" s="3" t="s">
        <v>129</v>
      </c>
      <c r="V1252" s="3"/>
    </row>
    <row r="1253" spans="1:22" x14ac:dyDescent="0.25">
      <c r="A1253" s="4">
        <v>45924</v>
      </c>
      <c r="B1253" s="2" t="s">
        <v>3309</v>
      </c>
      <c r="C1253" s="123" t="s">
        <v>551</v>
      </c>
      <c r="D1253" s="2" t="s">
        <v>21</v>
      </c>
      <c r="E1253" s="2" t="s">
        <v>2242</v>
      </c>
      <c r="F1253" s="3">
        <v>1</v>
      </c>
      <c r="G1253" s="3" t="s">
        <v>65</v>
      </c>
      <c r="H1253" s="5" t="s">
        <v>3312</v>
      </c>
      <c r="I1253" s="136" t="s">
        <v>198</v>
      </c>
      <c r="J1253" s="2" t="s">
        <v>2242</v>
      </c>
      <c r="K1253" s="6">
        <v>215.18</v>
      </c>
      <c r="L1253" s="6">
        <f>LANÇAMENTO[[#This Row],[VALOR UNITARIO]]*LANÇAMENTO[[#This Row],[QTDADE]]</f>
        <v>215.18</v>
      </c>
      <c r="M1253" s="4">
        <v>45924</v>
      </c>
      <c r="N1253" s="33" t="str">
        <f>TEXT(LANÇAMENTO[[#This Row],[DATA PEDIDO]],"MMM")&amp;"-"&amp;TEXT(M1253,"AAAA")</f>
        <v>set-2025</v>
      </c>
      <c r="O1253" s="5" t="s">
        <v>1869</v>
      </c>
      <c r="P1253" s="5" t="s">
        <v>30</v>
      </c>
      <c r="Q1253" s="3" t="s">
        <v>12</v>
      </c>
      <c r="R1253" s="3">
        <v>1</v>
      </c>
      <c r="S1253" s="4">
        <f>IF(LANÇAMENTO[[#This Row],[DATA PEDIDO]]="","",LANÇAMENTO[[#This Row],[DATA PEDIDO]]+LANÇAMENTO[[#This Row],[PRAZO]])</f>
        <v>45925</v>
      </c>
      <c r="T1253" s="8" t="str">
        <f>IF(LANÇAMENTO[[#This Row],[OBRA COM MATERIAL]]="OK","ENTREGUE",IF(LANÇAMENTO[[#This Row],[PRAZO]]="","",LANÇAMENTO[[#This Row],[PREVISÃO ENTREGA OBRA]]-$E$1))</f>
        <v>ENTREGUE</v>
      </c>
      <c r="U1253" s="3" t="s">
        <v>129</v>
      </c>
      <c r="V1253" s="3"/>
    </row>
    <row r="1254" spans="1:22" x14ac:dyDescent="0.25">
      <c r="A1254" s="4">
        <v>45924</v>
      </c>
      <c r="B1254" s="2" t="s">
        <v>3309</v>
      </c>
      <c r="C1254" s="123" t="s">
        <v>551</v>
      </c>
      <c r="D1254" s="2" t="s">
        <v>21</v>
      </c>
      <c r="E1254" s="2" t="s">
        <v>2243</v>
      </c>
      <c r="F1254" s="3">
        <v>1</v>
      </c>
      <c r="G1254" s="3" t="s">
        <v>65</v>
      </c>
      <c r="H1254" s="5" t="s">
        <v>3312</v>
      </c>
      <c r="I1254" s="136" t="s">
        <v>198</v>
      </c>
      <c r="J1254" s="2" t="s">
        <v>2243</v>
      </c>
      <c r="K1254" s="6">
        <v>266.41000000000003</v>
      </c>
      <c r="L1254" s="6">
        <f>LANÇAMENTO[[#This Row],[VALOR UNITARIO]]*LANÇAMENTO[[#This Row],[QTDADE]]</f>
        <v>266.41000000000003</v>
      </c>
      <c r="M1254" s="4">
        <v>45924</v>
      </c>
      <c r="N1254" s="33" t="str">
        <f>TEXT(LANÇAMENTO[[#This Row],[DATA PEDIDO]],"MMM")&amp;"-"&amp;TEXT(M1254,"AAAA")</f>
        <v>set-2025</v>
      </c>
      <c r="O1254" s="5" t="s">
        <v>1869</v>
      </c>
      <c r="P1254" s="5" t="s">
        <v>30</v>
      </c>
      <c r="Q1254" s="3" t="s">
        <v>12</v>
      </c>
      <c r="R1254" s="3">
        <v>1</v>
      </c>
      <c r="S1254" s="4">
        <f>IF(LANÇAMENTO[[#This Row],[DATA PEDIDO]]="","",LANÇAMENTO[[#This Row],[DATA PEDIDO]]+LANÇAMENTO[[#This Row],[PRAZO]])</f>
        <v>45925</v>
      </c>
      <c r="T1254" s="8" t="str">
        <f>IF(LANÇAMENTO[[#This Row],[OBRA COM MATERIAL]]="OK","ENTREGUE",IF(LANÇAMENTO[[#This Row],[PRAZO]]="","",LANÇAMENTO[[#This Row],[PREVISÃO ENTREGA OBRA]]-$E$1))</f>
        <v>ENTREGUE</v>
      </c>
      <c r="U1254" s="3" t="s">
        <v>129</v>
      </c>
      <c r="V1254" s="3"/>
    </row>
    <row r="1255" spans="1:22" x14ac:dyDescent="0.25">
      <c r="A1255" s="4">
        <v>45924</v>
      </c>
      <c r="B1255" s="2" t="s">
        <v>3309</v>
      </c>
      <c r="C1255" s="123" t="s">
        <v>551</v>
      </c>
      <c r="D1255" s="2" t="s">
        <v>21</v>
      </c>
      <c r="E1255" s="2" t="s">
        <v>3303</v>
      </c>
      <c r="F1255" s="3">
        <v>1</v>
      </c>
      <c r="G1255" s="3" t="s">
        <v>65</v>
      </c>
      <c r="H1255" s="5" t="s">
        <v>3312</v>
      </c>
      <c r="I1255" s="136" t="s">
        <v>198</v>
      </c>
      <c r="J1255" s="2" t="s">
        <v>3303</v>
      </c>
      <c r="K1255" s="6">
        <v>169.25</v>
      </c>
      <c r="L1255" s="6">
        <f>LANÇAMENTO[[#This Row],[VALOR UNITARIO]]*LANÇAMENTO[[#This Row],[QTDADE]]</f>
        <v>169.25</v>
      </c>
      <c r="M1255" s="4">
        <v>45924</v>
      </c>
      <c r="N1255" s="33" t="str">
        <f>TEXT(LANÇAMENTO[[#This Row],[DATA PEDIDO]],"MMM")&amp;"-"&amp;TEXT(M1255,"AAAA")</f>
        <v>set-2025</v>
      </c>
      <c r="O1255" s="5" t="s">
        <v>1869</v>
      </c>
      <c r="P1255" s="5" t="s">
        <v>30</v>
      </c>
      <c r="Q1255" s="3" t="s">
        <v>12</v>
      </c>
      <c r="R1255" s="3">
        <v>1</v>
      </c>
      <c r="S1255" s="4">
        <f>IF(LANÇAMENTO[[#This Row],[DATA PEDIDO]]="","",LANÇAMENTO[[#This Row],[DATA PEDIDO]]+LANÇAMENTO[[#This Row],[PRAZO]])</f>
        <v>45925</v>
      </c>
      <c r="T1255" s="8" t="str">
        <f>IF(LANÇAMENTO[[#This Row],[OBRA COM MATERIAL]]="OK","ENTREGUE",IF(LANÇAMENTO[[#This Row],[PRAZO]]="","",LANÇAMENTO[[#This Row],[PREVISÃO ENTREGA OBRA]]-$E$1))</f>
        <v>ENTREGUE</v>
      </c>
      <c r="U1255" s="3" t="s">
        <v>129</v>
      </c>
      <c r="V1255" s="3"/>
    </row>
    <row r="1256" spans="1:22" x14ac:dyDescent="0.25">
      <c r="A1256" s="4">
        <v>45924</v>
      </c>
      <c r="B1256" s="2" t="s">
        <v>3309</v>
      </c>
      <c r="C1256" s="123" t="s">
        <v>551</v>
      </c>
      <c r="D1256" s="2" t="s">
        <v>21</v>
      </c>
      <c r="E1256" s="2" t="s">
        <v>2931</v>
      </c>
      <c r="F1256" s="3">
        <v>2</v>
      </c>
      <c r="G1256" s="3" t="s">
        <v>65</v>
      </c>
      <c r="H1256" s="5" t="s">
        <v>3312</v>
      </c>
      <c r="I1256" s="136" t="s">
        <v>198</v>
      </c>
      <c r="J1256" s="2" t="s">
        <v>2931</v>
      </c>
      <c r="K1256" s="6">
        <v>128.22999999999999</v>
      </c>
      <c r="L1256" s="6">
        <f>LANÇAMENTO[[#This Row],[VALOR UNITARIO]]*LANÇAMENTO[[#This Row],[QTDADE]]</f>
        <v>256.45999999999998</v>
      </c>
      <c r="M1256" s="4">
        <v>45924</v>
      </c>
      <c r="N1256" s="33" t="str">
        <f>TEXT(LANÇAMENTO[[#This Row],[DATA PEDIDO]],"MMM")&amp;"-"&amp;TEXT(M1256,"AAAA")</f>
        <v>set-2025</v>
      </c>
      <c r="O1256" s="5" t="s">
        <v>1869</v>
      </c>
      <c r="P1256" s="5" t="s">
        <v>30</v>
      </c>
      <c r="Q1256" s="3" t="s">
        <v>12</v>
      </c>
      <c r="R1256" s="3">
        <v>1</v>
      </c>
      <c r="S1256" s="4">
        <f>IF(LANÇAMENTO[[#This Row],[DATA PEDIDO]]="","",LANÇAMENTO[[#This Row],[DATA PEDIDO]]+LANÇAMENTO[[#This Row],[PRAZO]])</f>
        <v>45925</v>
      </c>
      <c r="T1256" s="8" t="str">
        <f>IF(LANÇAMENTO[[#This Row],[OBRA COM MATERIAL]]="OK","ENTREGUE",IF(LANÇAMENTO[[#This Row],[PRAZO]]="","",LANÇAMENTO[[#This Row],[PREVISÃO ENTREGA OBRA]]-$E$1))</f>
        <v>ENTREGUE</v>
      </c>
      <c r="U1256" s="3" t="s">
        <v>129</v>
      </c>
      <c r="V1256" s="3"/>
    </row>
    <row r="1257" spans="1:22" x14ac:dyDescent="0.25">
      <c r="A1257" s="4">
        <v>45924</v>
      </c>
      <c r="B1257" s="2" t="s">
        <v>3309</v>
      </c>
      <c r="C1257" s="123" t="s">
        <v>551</v>
      </c>
      <c r="D1257" s="2" t="s">
        <v>21</v>
      </c>
      <c r="E1257" s="2" t="s">
        <v>2932</v>
      </c>
      <c r="F1257" s="3">
        <v>2</v>
      </c>
      <c r="G1257" s="3" t="s">
        <v>65</v>
      </c>
      <c r="H1257" s="5" t="s">
        <v>3312</v>
      </c>
      <c r="I1257" s="136" t="s">
        <v>198</v>
      </c>
      <c r="J1257" s="2" t="s">
        <v>2932</v>
      </c>
      <c r="K1257" s="6">
        <v>164.98</v>
      </c>
      <c r="L1257" s="6">
        <f>LANÇAMENTO[[#This Row],[VALOR UNITARIO]]*LANÇAMENTO[[#This Row],[QTDADE]]</f>
        <v>329.96</v>
      </c>
      <c r="M1257" s="4">
        <v>45924</v>
      </c>
      <c r="N1257" s="33" t="str">
        <f>TEXT(LANÇAMENTO[[#This Row],[DATA PEDIDO]],"MMM")&amp;"-"&amp;TEXT(M1257,"AAAA")</f>
        <v>set-2025</v>
      </c>
      <c r="O1257" s="5" t="s">
        <v>1869</v>
      </c>
      <c r="P1257" s="5" t="s">
        <v>30</v>
      </c>
      <c r="Q1257" s="3" t="s">
        <v>12</v>
      </c>
      <c r="R1257" s="3">
        <v>1</v>
      </c>
      <c r="S1257" s="4">
        <f>IF(LANÇAMENTO[[#This Row],[DATA PEDIDO]]="","",LANÇAMENTO[[#This Row],[DATA PEDIDO]]+LANÇAMENTO[[#This Row],[PRAZO]])</f>
        <v>45925</v>
      </c>
      <c r="T1257" s="8" t="str">
        <f>IF(LANÇAMENTO[[#This Row],[OBRA COM MATERIAL]]="OK","ENTREGUE",IF(LANÇAMENTO[[#This Row],[PRAZO]]="","",LANÇAMENTO[[#This Row],[PREVISÃO ENTREGA OBRA]]-$E$1))</f>
        <v>ENTREGUE</v>
      </c>
      <c r="U1257" s="3" t="s">
        <v>129</v>
      </c>
      <c r="V1257" s="3"/>
    </row>
    <row r="1258" spans="1:22" x14ac:dyDescent="0.25">
      <c r="A1258" s="4">
        <v>45924</v>
      </c>
      <c r="B1258" s="2" t="s">
        <v>3309</v>
      </c>
      <c r="C1258" s="123" t="s">
        <v>551</v>
      </c>
      <c r="D1258" s="2" t="s">
        <v>21</v>
      </c>
      <c r="E1258" s="2" t="s">
        <v>2250</v>
      </c>
      <c r="F1258" s="3">
        <v>5</v>
      </c>
      <c r="G1258" s="3" t="s">
        <v>65</v>
      </c>
      <c r="H1258" s="5" t="s">
        <v>3312</v>
      </c>
      <c r="I1258" s="136" t="s">
        <v>198</v>
      </c>
      <c r="J1258" s="2" t="s">
        <v>2250</v>
      </c>
      <c r="K1258" s="6">
        <v>22.83</v>
      </c>
      <c r="L1258" s="6">
        <f>LANÇAMENTO[[#This Row],[VALOR UNITARIO]]*LANÇAMENTO[[#This Row],[QTDADE]]</f>
        <v>114.14999999999999</v>
      </c>
      <c r="M1258" s="4">
        <v>45924</v>
      </c>
      <c r="N1258" s="33" t="str">
        <f>TEXT(LANÇAMENTO[[#This Row],[DATA PEDIDO]],"MMM")&amp;"-"&amp;TEXT(M1258,"AAAA")</f>
        <v>set-2025</v>
      </c>
      <c r="O1258" s="5" t="s">
        <v>1869</v>
      </c>
      <c r="P1258" s="5" t="s">
        <v>30</v>
      </c>
      <c r="Q1258" s="3" t="s">
        <v>12</v>
      </c>
      <c r="R1258" s="3">
        <v>1</v>
      </c>
      <c r="S1258" s="4">
        <f>IF(LANÇAMENTO[[#This Row],[DATA PEDIDO]]="","",LANÇAMENTO[[#This Row],[DATA PEDIDO]]+LANÇAMENTO[[#This Row],[PRAZO]])</f>
        <v>45925</v>
      </c>
      <c r="T1258" s="8" t="str">
        <f>IF(LANÇAMENTO[[#This Row],[OBRA COM MATERIAL]]="OK","ENTREGUE",IF(LANÇAMENTO[[#This Row],[PRAZO]]="","",LANÇAMENTO[[#This Row],[PREVISÃO ENTREGA OBRA]]-$E$1))</f>
        <v>ENTREGUE</v>
      </c>
      <c r="U1258" s="3" t="s">
        <v>129</v>
      </c>
      <c r="V1258" s="3"/>
    </row>
    <row r="1259" spans="1:22" x14ac:dyDescent="0.25">
      <c r="A1259" s="4">
        <v>45924</v>
      </c>
      <c r="B1259" s="2" t="s">
        <v>3309</v>
      </c>
      <c r="C1259" s="123" t="s">
        <v>551</v>
      </c>
      <c r="D1259" s="2" t="s">
        <v>21</v>
      </c>
      <c r="E1259" s="2" t="s">
        <v>2933</v>
      </c>
      <c r="F1259" s="3">
        <v>1</v>
      </c>
      <c r="G1259" s="3" t="s">
        <v>65</v>
      </c>
      <c r="H1259" s="5" t="s">
        <v>3312</v>
      </c>
      <c r="I1259" s="136" t="s">
        <v>198</v>
      </c>
      <c r="J1259" s="2" t="s">
        <v>2933</v>
      </c>
      <c r="K1259" s="6">
        <v>66.010000000000005</v>
      </c>
      <c r="L1259" s="6">
        <f>LANÇAMENTO[[#This Row],[VALOR UNITARIO]]*LANÇAMENTO[[#This Row],[QTDADE]]</f>
        <v>66.010000000000005</v>
      </c>
      <c r="M1259" s="4">
        <v>45924</v>
      </c>
      <c r="N1259" s="33" t="str">
        <f>TEXT(LANÇAMENTO[[#This Row],[DATA PEDIDO]],"MMM")&amp;"-"&amp;TEXT(M1259,"AAAA")</f>
        <v>set-2025</v>
      </c>
      <c r="O1259" s="5" t="s">
        <v>1869</v>
      </c>
      <c r="P1259" s="5" t="s">
        <v>30</v>
      </c>
      <c r="Q1259" s="3" t="s">
        <v>12</v>
      </c>
      <c r="R1259" s="3">
        <v>1</v>
      </c>
      <c r="S1259" s="4">
        <f>IF(LANÇAMENTO[[#This Row],[DATA PEDIDO]]="","",LANÇAMENTO[[#This Row],[DATA PEDIDO]]+LANÇAMENTO[[#This Row],[PRAZO]])</f>
        <v>45925</v>
      </c>
      <c r="T1259" s="8" t="str">
        <f>IF(LANÇAMENTO[[#This Row],[OBRA COM MATERIAL]]="OK","ENTREGUE",IF(LANÇAMENTO[[#This Row],[PRAZO]]="","",LANÇAMENTO[[#This Row],[PREVISÃO ENTREGA OBRA]]-$E$1))</f>
        <v>ENTREGUE</v>
      </c>
      <c r="U1259" s="3" t="s">
        <v>129</v>
      </c>
      <c r="V1259" s="3"/>
    </row>
    <row r="1260" spans="1:22" x14ac:dyDescent="0.25">
      <c r="A1260" s="4">
        <v>45924</v>
      </c>
      <c r="B1260" s="2" t="s">
        <v>3309</v>
      </c>
      <c r="C1260" s="123" t="s">
        <v>551</v>
      </c>
      <c r="D1260" s="2" t="s">
        <v>21</v>
      </c>
      <c r="E1260" s="2" t="s">
        <v>2009</v>
      </c>
      <c r="F1260" s="3">
        <v>5</v>
      </c>
      <c r="G1260" s="3" t="s">
        <v>65</v>
      </c>
      <c r="H1260" s="5" t="s">
        <v>3312</v>
      </c>
      <c r="I1260" s="136" t="s">
        <v>198</v>
      </c>
      <c r="J1260" s="2" t="s">
        <v>2009</v>
      </c>
      <c r="K1260" s="6">
        <v>8.17</v>
      </c>
      <c r="L1260" s="6">
        <f>LANÇAMENTO[[#This Row],[VALOR UNITARIO]]*LANÇAMENTO[[#This Row],[QTDADE]]</f>
        <v>40.85</v>
      </c>
      <c r="M1260" s="4">
        <v>45924</v>
      </c>
      <c r="N1260" s="33" t="str">
        <f>TEXT(LANÇAMENTO[[#This Row],[DATA PEDIDO]],"MMM")&amp;"-"&amp;TEXT(M1260,"AAAA")</f>
        <v>set-2025</v>
      </c>
      <c r="O1260" s="5" t="s">
        <v>1869</v>
      </c>
      <c r="P1260" s="5" t="s">
        <v>30</v>
      </c>
      <c r="Q1260" s="3" t="s">
        <v>12</v>
      </c>
      <c r="R1260" s="3">
        <v>1</v>
      </c>
      <c r="S1260" s="4">
        <f>IF(LANÇAMENTO[[#This Row],[DATA PEDIDO]]="","",LANÇAMENTO[[#This Row],[DATA PEDIDO]]+LANÇAMENTO[[#This Row],[PRAZO]])</f>
        <v>45925</v>
      </c>
      <c r="T1260" s="8" t="str">
        <f>IF(LANÇAMENTO[[#This Row],[OBRA COM MATERIAL]]="OK","ENTREGUE",IF(LANÇAMENTO[[#This Row],[PRAZO]]="","",LANÇAMENTO[[#This Row],[PREVISÃO ENTREGA OBRA]]-$E$1))</f>
        <v>ENTREGUE</v>
      </c>
      <c r="U1260" s="3" t="s">
        <v>129</v>
      </c>
      <c r="V1260" s="3"/>
    </row>
    <row r="1261" spans="1:22" x14ac:dyDescent="0.25">
      <c r="A1261" s="4">
        <v>45924</v>
      </c>
      <c r="B1261" s="2" t="s">
        <v>3309</v>
      </c>
      <c r="C1261" s="123" t="s">
        <v>551</v>
      </c>
      <c r="D1261" s="2" t="s">
        <v>21</v>
      </c>
      <c r="E1261" s="2" t="s">
        <v>2245</v>
      </c>
      <c r="F1261" s="3">
        <v>4</v>
      </c>
      <c r="G1261" s="3" t="s">
        <v>65</v>
      </c>
      <c r="H1261" s="5" t="s">
        <v>3312</v>
      </c>
      <c r="I1261" s="136" t="s">
        <v>198</v>
      </c>
      <c r="J1261" s="2" t="s">
        <v>2245</v>
      </c>
      <c r="K1261" s="6">
        <v>11.2</v>
      </c>
      <c r="L1261" s="6">
        <f>LANÇAMENTO[[#This Row],[VALOR UNITARIO]]*LANÇAMENTO[[#This Row],[QTDADE]]</f>
        <v>44.8</v>
      </c>
      <c r="M1261" s="4">
        <v>45924</v>
      </c>
      <c r="N1261" s="33" t="str">
        <f>TEXT(LANÇAMENTO[[#This Row],[DATA PEDIDO]],"MMM")&amp;"-"&amp;TEXT(M1261,"AAAA")</f>
        <v>set-2025</v>
      </c>
      <c r="O1261" s="5" t="s">
        <v>1869</v>
      </c>
      <c r="P1261" s="5" t="s">
        <v>30</v>
      </c>
      <c r="Q1261" s="3" t="s">
        <v>12</v>
      </c>
      <c r="R1261" s="3">
        <v>1</v>
      </c>
      <c r="S1261" s="4">
        <f>IF(LANÇAMENTO[[#This Row],[DATA PEDIDO]]="","",LANÇAMENTO[[#This Row],[DATA PEDIDO]]+LANÇAMENTO[[#This Row],[PRAZO]])</f>
        <v>45925</v>
      </c>
      <c r="T1261" s="8" t="str">
        <f>IF(LANÇAMENTO[[#This Row],[OBRA COM MATERIAL]]="OK","ENTREGUE",IF(LANÇAMENTO[[#This Row],[PRAZO]]="","",LANÇAMENTO[[#This Row],[PREVISÃO ENTREGA OBRA]]-$E$1))</f>
        <v>ENTREGUE</v>
      </c>
      <c r="U1261" s="3" t="s">
        <v>129</v>
      </c>
      <c r="V1261" s="3"/>
    </row>
    <row r="1262" spans="1:22" x14ac:dyDescent="0.25">
      <c r="A1262" s="4">
        <v>45924</v>
      </c>
      <c r="B1262" s="2" t="s">
        <v>3309</v>
      </c>
      <c r="C1262" s="123" t="s">
        <v>551</v>
      </c>
      <c r="D1262" s="2" t="s">
        <v>21</v>
      </c>
      <c r="E1262" s="2" t="s">
        <v>2253</v>
      </c>
      <c r="F1262" s="3">
        <v>3</v>
      </c>
      <c r="G1262" s="3" t="s">
        <v>65</v>
      </c>
      <c r="H1262" s="5" t="s">
        <v>3312</v>
      </c>
      <c r="I1262" s="136" t="s">
        <v>198</v>
      </c>
      <c r="J1262" s="2" t="s">
        <v>2253</v>
      </c>
      <c r="K1262" s="6">
        <v>74.97</v>
      </c>
      <c r="L1262" s="6">
        <f>LANÇAMENTO[[#This Row],[VALOR UNITARIO]]*LANÇAMENTO[[#This Row],[QTDADE]]</f>
        <v>224.91</v>
      </c>
      <c r="M1262" s="4">
        <v>45924</v>
      </c>
      <c r="N1262" s="33" t="str">
        <f>TEXT(LANÇAMENTO[[#This Row],[DATA PEDIDO]],"MMM")&amp;"-"&amp;TEXT(M1262,"AAAA")</f>
        <v>set-2025</v>
      </c>
      <c r="O1262" s="5" t="s">
        <v>1869</v>
      </c>
      <c r="P1262" s="5" t="s">
        <v>30</v>
      </c>
      <c r="Q1262" s="3" t="s">
        <v>12</v>
      </c>
      <c r="R1262" s="3">
        <v>1</v>
      </c>
      <c r="S1262" s="4">
        <f>IF(LANÇAMENTO[[#This Row],[DATA PEDIDO]]="","",LANÇAMENTO[[#This Row],[DATA PEDIDO]]+LANÇAMENTO[[#This Row],[PRAZO]])</f>
        <v>45925</v>
      </c>
      <c r="T1262" s="8" t="str">
        <f>IF(LANÇAMENTO[[#This Row],[OBRA COM MATERIAL]]="OK","ENTREGUE",IF(LANÇAMENTO[[#This Row],[PRAZO]]="","",LANÇAMENTO[[#This Row],[PREVISÃO ENTREGA OBRA]]-$E$1))</f>
        <v>ENTREGUE</v>
      </c>
      <c r="U1262" s="3" t="s">
        <v>129</v>
      </c>
      <c r="V1262" s="3"/>
    </row>
    <row r="1263" spans="1:22" x14ac:dyDescent="0.25">
      <c r="A1263" s="4">
        <v>45924</v>
      </c>
      <c r="B1263" s="2" t="s">
        <v>3309</v>
      </c>
      <c r="C1263" s="123" t="s">
        <v>551</v>
      </c>
      <c r="D1263" s="2" t="s">
        <v>21</v>
      </c>
      <c r="E1263" s="2" t="s">
        <v>2254</v>
      </c>
      <c r="F1263" s="3">
        <v>3</v>
      </c>
      <c r="G1263" s="3" t="s">
        <v>65</v>
      </c>
      <c r="H1263" s="5" t="s">
        <v>3312</v>
      </c>
      <c r="I1263" s="136" t="s">
        <v>198</v>
      </c>
      <c r="J1263" s="2" t="s">
        <v>2254</v>
      </c>
      <c r="K1263" s="6">
        <v>106.51</v>
      </c>
      <c r="L1263" s="6">
        <f>LANÇAMENTO[[#This Row],[VALOR UNITARIO]]*LANÇAMENTO[[#This Row],[QTDADE]]</f>
        <v>319.53000000000003</v>
      </c>
      <c r="M1263" s="4">
        <v>45924</v>
      </c>
      <c r="N1263" s="33" t="str">
        <f>TEXT(LANÇAMENTO[[#This Row],[DATA PEDIDO]],"MMM")&amp;"-"&amp;TEXT(M1263,"AAAA")</f>
        <v>set-2025</v>
      </c>
      <c r="O1263" s="5" t="s">
        <v>1869</v>
      </c>
      <c r="P1263" s="5" t="s">
        <v>30</v>
      </c>
      <c r="Q1263" s="3" t="s">
        <v>12</v>
      </c>
      <c r="R1263" s="3">
        <v>1</v>
      </c>
      <c r="S1263" s="4">
        <f>IF(LANÇAMENTO[[#This Row],[DATA PEDIDO]]="","",LANÇAMENTO[[#This Row],[DATA PEDIDO]]+LANÇAMENTO[[#This Row],[PRAZO]])</f>
        <v>45925</v>
      </c>
      <c r="T1263" s="8" t="str">
        <f>IF(LANÇAMENTO[[#This Row],[OBRA COM MATERIAL]]="OK","ENTREGUE",IF(LANÇAMENTO[[#This Row],[PRAZO]]="","",LANÇAMENTO[[#This Row],[PREVISÃO ENTREGA OBRA]]-$E$1))</f>
        <v>ENTREGUE</v>
      </c>
      <c r="U1263" s="3" t="s">
        <v>129</v>
      </c>
      <c r="V1263" s="3"/>
    </row>
    <row r="1264" spans="1:22" x14ac:dyDescent="0.25">
      <c r="A1264" s="4">
        <v>45924</v>
      </c>
      <c r="B1264" s="2" t="s">
        <v>3309</v>
      </c>
      <c r="C1264" s="123" t="s">
        <v>551</v>
      </c>
      <c r="D1264" s="2" t="s">
        <v>21</v>
      </c>
      <c r="E1264" s="2" t="s">
        <v>2001</v>
      </c>
      <c r="F1264" s="3">
        <v>5</v>
      </c>
      <c r="G1264" s="3" t="s">
        <v>65</v>
      </c>
      <c r="H1264" s="5" t="s">
        <v>3312</v>
      </c>
      <c r="I1264" s="136" t="s">
        <v>198</v>
      </c>
      <c r="J1264" s="2" t="s">
        <v>2001</v>
      </c>
      <c r="K1264" s="6">
        <v>6.83</v>
      </c>
      <c r="L1264" s="6">
        <f>LANÇAMENTO[[#This Row],[VALOR UNITARIO]]*LANÇAMENTO[[#This Row],[QTDADE]]</f>
        <v>34.15</v>
      </c>
      <c r="M1264" s="4">
        <v>45924</v>
      </c>
      <c r="N1264" s="33" t="str">
        <f>TEXT(LANÇAMENTO[[#This Row],[DATA PEDIDO]],"MMM")&amp;"-"&amp;TEXT(M1264,"AAAA")</f>
        <v>set-2025</v>
      </c>
      <c r="O1264" s="5" t="s">
        <v>1869</v>
      </c>
      <c r="P1264" s="5" t="s">
        <v>30</v>
      </c>
      <c r="Q1264" s="3" t="s">
        <v>12</v>
      </c>
      <c r="R1264" s="3">
        <v>1</v>
      </c>
      <c r="S1264" s="4">
        <f>IF(LANÇAMENTO[[#This Row],[DATA PEDIDO]]="","",LANÇAMENTO[[#This Row],[DATA PEDIDO]]+LANÇAMENTO[[#This Row],[PRAZO]])</f>
        <v>45925</v>
      </c>
      <c r="T1264" s="8" t="str">
        <f>IF(LANÇAMENTO[[#This Row],[OBRA COM MATERIAL]]="OK","ENTREGUE",IF(LANÇAMENTO[[#This Row],[PRAZO]]="","",LANÇAMENTO[[#This Row],[PREVISÃO ENTREGA OBRA]]-$E$1))</f>
        <v>ENTREGUE</v>
      </c>
      <c r="U1264" s="3" t="s">
        <v>129</v>
      </c>
      <c r="V1264" s="3"/>
    </row>
    <row r="1265" spans="1:22" x14ac:dyDescent="0.25">
      <c r="A1265" s="4">
        <v>45924</v>
      </c>
      <c r="B1265" s="2" t="s">
        <v>3309</v>
      </c>
      <c r="C1265" s="123" t="s">
        <v>551</v>
      </c>
      <c r="D1265" s="2" t="s">
        <v>21</v>
      </c>
      <c r="E1265" s="2" t="s">
        <v>1997</v>
      </c>
      <c r="F1265" s="3">
        <v>5</v>
      </c>
      <c r="G1265" s="3" t="s">
        <v>65</v>
      </c>
      <c r="H1265" s="5" t="s">
        <v>3312</v>
      </c>
      <c r="I1265" s="136" t="s">
        <v>198</v>
      </c>
      <c r="J1265" s="2" t="s">
        <v>1997</v>
      </c>
      <c r="K1265" s="6">
        <v>115.9</v>
      </c>
      <c r="L1265" s="6">
        <f>LANÇAMENTO[[#This Row],[VALOR UNITARIO]]*LANÇAMENTO[[#This Row],[QTDADE]]</f>
        <v>579.5</v>
      </c>
      <c r="M1265" s="4">
        <v>45924</v>
      </c>
      <c r="N1265" s="33" t="str">
        <f>TEXT(LANÇAMENTO[[#This Row],[DATA PEDIDO]],"MMM")&amp;"-"&amp;TEXT(M1265,"AAAA")</f>
        <v>set-2025</v>
      </c>
      <c r="O1265" s="5" t="s">
        <v>1869</v>
      </c>
      <c r="P1265" s="5" t="s">
        <v>30</v>
      </c>
      <c r="Q1265" s="3" t="s">
        <v>12</v>
      </c>
      <c r="R1265" s="3">
        <v>1</v>
      </c>
      <c r="S1265" s="4">
        <f>IF(LANÇAMENTO[[#This Row],[DATA PEDIDO]]="","",LANÇAMENTO[[#This Row],[DATA PEDIDO]]+LANÇAMENTO[[#This Row],[PRAZO]])</f>
        <v>45925</v>
      </c>
      <c r="T1265" s="8" t="str">
        <f>IF(LANÇAMENTO[[#This Row],[OBRA COM MATERIAL]]="OK","ENTREGUE",IF(LANÇAMENTO[[#This Row],[PRAZO]]="","",LANÇAMENTO[[#This Row],[PREVISÃO ENTREGA OBRA]]-$E$1))</f>
        <v>ENTREGUE</v>
      </c>
      <c r="U1265" s="3" t="s">
        <v>129</v>
      </c>
      <c r="V1265" s="3"/>
    </row>
    <row r="1266" spans="1:22" x14ac:dyDescent="0.25">
      <c r="A1266" s="4">
        <v>45924</v>
      </c>
      <c r="B1266" s="2" t="s">
        <v>3309</v>
      </c>
      <c r="C1266" s="123" t="s">
        <v>551</v>
      </c>
      <c r="D1266" s="2" t="s">
        <v>21</v>
      </c>
      <c r="E1266" s="2" t="s">
        <v>3304</v>
      </c>
      <c r="F1266" s="3">
        <v>2</v>
      </c>
      <c r="G1266" s="3" t="s">
        <v>65</v>
      </c>
      <c r="H1266" s="5" t="s">
        <v>3312</v>
      </c>
      <c r="I1266" s="136" t="s">
        <v>198</v>
      </c>
      <c r="J1266" s="2" t="s">
        <v>3304</v>
      </c>
      <c r="K1266" s="6">
        <v>69.7</v>
      </c>
      <c r="L1266" s="6">
        <f>LANÇAMENTO[[#This Row],[VALOR UNITARIO]]*LANÇAMENTO[[#This Row],[QTDADE]]</f>
        <v>139.4</v>
      </c>
      <c r="M1266" s="4">
        <v>45924</v>
      </c>
      <c r="N1266" s="33" t="str">
        <f>TEXT(LANÇAMENTO[[#This Row],[DATA PEDIDO]],"MMM")&amp;"-"&amp;TEXT(M1266,"AAAA")</f>
        <v>set-2025</v>
      </c>
      <c r="O1266" s="5" t="s">
        <v>1869</v>
      </c>
      <c r="P1266" s="5" t="s">
        <v>30</v>
      </c>
      <c r="Q1266" s="3" t="s">
        <v>12</v>
      </c>
      <c r="R1266" s="3">
        <v>1</v>
      </c>
      <c r="S1266" s="4">
        <f>IF(LANÇAMENTO[[#This Row],[DATA PEDIDO]]="","",LANÇAMENTO[[#This Row],[DATA PEDIDO]]+LANÇAMENTO[[#This Row],[PRAZO]])</f>
        <v>45925</v>
      </c>
      <c r="T1266" s="8" t="str">
        <f>IF(LANÇAMENTO[[#This Row],[OBRA COM MATERIAL]]="OK","ENTREGUE",IF(LANÇAMENTO[[#This Row],[PRAZO]]="","",LANÇAMENTO[[#This Row],[PREVISÃO ENTREGA OBRA]]-$E$1))</f>
        <v>ENTREGUE</v>
      </c>
      <c r="U1266" s="3" t="s">
        <v>129</v>
      </c>
      <c r="V1266" s="3"/>
    </row>
    <row r="1267" spans="1:22" x14ac:dyDescent="0.25">
      <c r="A1267" s="4">
        <v>45924</v>
      </c>
      <c r="B1267" s="2" t="s">
        <v>3309</v>
      </c>
      <c r="C1267" s="123" t="s">
        <v>551</v>
      </c>
      <c r="D1267" s="2" t="s">
        <v>21</v>
      </c>
      <c r="E1267" s="2" t="s">
        <v>1998</v>
      </c>
      <c r="F1267" s="3">
        <v>5</v>
      </c>
      <c r="G1267" s="3" t="s">
        <v>65</v>
      </c>
      <c r="H1267" s="5" t="s">
        <v>3312</v>
      </c>
      <c r="I1267" s="136" t="s">
        <v>198</v>
      </c>
      <c r="J1267" s="2" t="s">
        <v>1998</v>
      </c>
      <c r="K1267" s="6">
        <v>15.34</v>
      </c>
      <c r="L1267" s="6">
        <f>LANÇAMENTO[[#This Row],[VALOR UNITARIO]]*LANÇAMENTO[[#This Row],[QTDADE]]</f>
        <v>76.7</v>
      </c>
      <c r="M1267" s="4">
        <v>45924</v>
      </c>
      <c r="N1267" s="33" t="str">
        <f>TEXT(LANÇAMENTO[[#This Row],[DATA PEDIDO]],"MMM")&amp;"-"&amp;TEXT(M1267,"AAAA")</f>
        <v>set-2025</v>
      </c>
      <c r="O1267" s="5" t="s">
        <v>1869</v>
      </c>
      <c r="P1267" s="5" t="s">
        <v>30</v>
      </c>
      <c r="Q1267" s="3" t="s">
        <v>12</v>
      </c>
      <c r="R1267" s="3">
        <v>1</v>
      </c>
      <c r="S1267" s="4">
        <f>IF(LANÇAMENTO[[#This Row],[DATA PEDIDO]]="","",LANÇAMENTO[[#This Row],[DATA PEDIDO]]+LANÇAMENTO[[#This Row],[PRAZO]])</f>
        <v>45925</v>
      </c>
      <c r="T1267" s="8" t="str">
        <f>IF(LANÇAMENTO[[#This Row],[OBRA COM MATERIAL]]="OK","ENTREGUE",IF(LANÇAMENTO[[#This Row],[PRAZO]]="","",LANÇAMENTO[[#This Row],[PREVISÃO ENTREGA OBRA]]-$E$1))</f>
        <v>ENTREGUE</v>
      </c>
      <c r="U1267" s="3" t="s">
        <v>129</v>
      </c>
      <c r="V1267" s="3"/>
    </row>
    <row r="1268" spans="1:22" x14ac:dyDescent="0.25">
      <c r="A1268" s="4">
        <v>45924</v>
      </c>
      <c r="B1268" s="2" t="s">
        <v>3309</v>
      </c>
      <c r="C1268" s="123" t="s">
        <v>551</v>
      </c>
      <c r="D1268" s="2" t="s">
        <v>21</v>
      </c>
      <c r="E1268" s="2" t="s">
        <v>2000</v>
      </c>
      <c r="F1268" s="3">
        <v>2</v>
      </c>
      <c r="G1268" s="3" t="s">
        <v>65</v>
      </c>
      <c r="H1268" s="5" t="s">
        <v>3312</v>
      </c>
      <c r="I1268" s="136" t="s">
        <v>198</v>
      </c>
      <c r="J1268" s="2" t="s">
        <v>2000</v>
      </c>
      <c r="K1268" s="6">
        <v>13.81</v>
      </c>
      <c r="L1268" s="6">
        <f>LANÇAMENTO[[#This Row],[VALOR UNITARIO]]*LANÇAMENTO[[#This Row],[QTDADE]]</f>
        <v>27.62</v>
      </c>
      <c r="M1268" s="4">
        <v>45924</v>
      </c>
      <c r="N1268" s="33" t="str">
        <f>TEXT(LANÇAMENTO[[#This Row],[DATA PEDIDO]],"MMM")&amp;"-"&amp;TEXT(M1268,"AAAA")</f>
        <v>set-2025</v>
      </c>
      <c r="O1268" s="5" t="s">
        <v>1869</v>
      </c>
      <c r="P1268" s="5" t="s">
        <v>30</v>
      </c>
      <c r="Q1268" s="3" t="s">
        <v>12</v>
      </c>
      <c r="R1268" s="3">
        <v>1</v>
      </c>
      <c r="S1268" s="4">
        <f>IF(LANÇAMENTO[[#This Row],[DATA PEDIDO]]="","",LANÇAMENTO[[#This Row],[DATA PEDIDO]]+LANÇAMENTO[[#This Row],[PRAZO]])</f>
        <v>45925</v>
      </c>
      <c r="T1268" s="8" t="str">
        <f>IF(LANÇAMENTO[[#This Row],[OBRA COM MATERIAL]]="OK","ENTREGUE",IF(LANÇAMENTO[[#This Row],[PRAZO]]="","",LANÇAMENTO[[#This Row],[PREVISÃO ENTREGA OBRA]]-$E$1))</f>
        <v>ENTREGUE</v>
      </c>
      <c r="U1268" s="3" t="s">
        <v>129</v>
      </c>
      <c r="V1268" s="3"/>
    </row>
    <row r="1269" spans="1:22" x14ac:dyDescent="0.25">
      <c r="A1269" s="4">
        <v>45924</v>
      </c>
      <c r="B1269" s="2" t="s">
        <v>3309</v>
      </c>
      <c r="C1269" s="123" t="s">
        <v>551</v>
      </c>
      <c r="D1269" s="2" t="s">
        <v>21</v>
      </c>
      <c r="E1269" s="2" t="s">
        <v>1727</v>
      </c>
      <c r="F1269" s="3">
        <v>2</v>
      </c>
      <c r="G1269" s="3" t="s">
        <v>65</v>
      </c>
      <c r="H1269" s="5" t="s">
        <v>3312</v>
      </c>
      <c r="I1269" s="136" t="s">
        <v>198</v>
      </c>
      <c r="J1269" s="2" t="s">
        <v>1727</v>
      </c>
      <c r="K1269" s="6">
        <v>16.149999999999999</v>
      </c>
      <c r="L1269" s="6">
        <f>LANÇAMENTO[[#This Row],[VALOR UNITARIO]]*LANÇAMENTO[[#This Row],[QTDADE]]</f>
        <v>32.299999999999997</v>
      </c>
      <c r="M1269" s="4">
        <v>45924</v>
      </c>
      <c r="N1269" s="33" t="str">
        <f>TEXT(LANÇAMENTO[[#This Row],[DATA PEDIDO]],"MMM")&amp;"-"&amp;TEXT(M1269,"AAAA")</f>
        <v>set-2025</v>
      </c>
      <c r="O1269" s="5" t="s">
        <v>1869</v>
      </c>
      <c r="P1269" s="5" t="s">
        <v>30</v>
      </c>
      <c r="Q1269" s="3" t="s">
        <v>12</v>
      </c>
      <c r="R1269" s="3">
        <v>1</v>
      </c>
      <c r="S1269" s="4">
        <f>IF(LANÇAMENTO[[#This Row],[DATA PEDIDO]]="","",LANÇAMENTO[[#This Row],[DATA PEDIDO]]+LANÇAMENTO[[#This Row],[PRAZO]])</f>
        <v>45925</v>
      </c>
      <c r="T1269" s="8" t="str">
        <f>IF(LANÇAMENTO[[#This Row],[OBRA COM MATERIAL]]="OK","ENTREGUE",IF(LANÇAMENTO[[#This Row],[PRAZO]]="","",LANÇAMENTO[[#This Row],[PREVISÃO ENTREGA OBRA]]-$E$1))</f>
        <v>ENTREGUE</v>
      </c>
      <c r="U1269" s="3" t="s">
        <v>129</v>
      </c>
      <c r="V1269" s="3"/>
    </row>
    <row r="1270" spans="1:22" x14ac:dyDescent="0.25">
      <c r="A1270" s="4">
        <v>45924</v>
      </c>
      <c r="B1270" s="2" t="s">
        <v>3309</v>
      </c>
      <c r="C1270" s="123" t="s">
        <v>551</v>
      </c>
      <c r="D1270" s="2" t="s">
        <v>21</v>
      </c>
      <c r="E1270" s="2" t="s">
        <v>1725</v>
      </c>
      <c r="F1270" s="3">
        <v>5</v>
      </c>
      <c r="G1270" s="3" t="s">
        <v>65</v>
      </c>
      <c r="H1270" s="5" t="s">
        <v>3312</v>
      </c>
      <c r="I1270" s="136" t="s">
        <v>198</v>
      </c>
      <c r="J1270" s="2" t="s">
        <v>1725</v>
      </c>
      <c r="K1270" s="6">
        <v>0.53</v>
      </c>
      <c r="L1270" s="6">
        <f>LANÇAMENTO[[#This Row],[VALOR UNITARIO]]*LANÇAMENTO[[#This Row],[QTDADE]]</f>
        <v>2.6500000000000004</v>
      </c>
      <c r="M1270" s="4">
        <v>45924</v>
      </c>
      <c r="N1270" s="33" t="str">
        <f>TEXT(LANÇAMENTO[[#This Row],[DATA PEDIDO]],"MMM")&amp;"-"&amp;TEXT(M1270,"AAAA")</f>
        <v>set-2025</v>
      </c>
      <c r="O1270" s="5" t="s">
        <v>1869</v>
      </c>
      <c r="P1270" s="5" t="s">
        <v>30</v>
      </c>
      <c r="Q1270" s="3" t="s">
        <v>12</v>
      </c>
      <c r="R1270" s="3">
        <v>1</v>
      </c>
      <c r="S1270" s="4">
        <f>IF(LANÇAMENTO[[#This Row],[DATA PEDIDO]]="","",LANÇAMENTO[[#This Row],[DATA PEDIDO]]+LANÇAMENTO[[#This Row],[PRAZO]])</f>
        <v>45925</v>
      </c>
      <c r="T1270" s="8" t="str">
        <f>IF(LANÇAMENTO[[#This Row],[OBRA COM MATERIAL]]="OK","ENTREGUE",IF(LANÇAMENTO[[#This Row],[PRAZO]]="","",LANÇAMENTO[[#This Row],[PREVISÃO ENTREGA OBRA]]-$E$1))</f>
        <v>ENTREGUE</v>
      </c>
      <c r="U1270" s="3" t="s">
        <v>129</v>
      </c>
      <c r="V1270" s="3"/>
    </row>
    <row r="1271" spans="1:22" x14ac:dyDescent="0.25">
      <c r="A1271" s="4">
        <v>45924</v>
      </c>
      <c r="B1271" s="2" t="s">
        <v>3309</v>
      </c>
      <c r="C1271" s="123" t="s">
        <v>551</v>
      </c>
      <c r="D1271" s="2" t="s">
        <v>21</v>
      </c>
      <c r="E1271" s="2" t="s">
        <v>1724</v>
      </c>
      <c r="F1271" s="3">
        <v>3</v>
      </c>
      <c r="G1271" s="3" t="s">
        <v>65</v>
      </c>
      <c r="H1271" s="5" t="s">
        <v>3312</v>
      </c>
      <c r="I1271" s="136" t="s">
        <v>198</v>
      </c>
      <c r="J1271" s="2" t="s">
        <v>1724</v>
      </c>
      <c r="K1271" s="6">
        <v>0.73</v>
      </c>
      <c r="L1271" s="6">
        <f>LANÇAMENTO[[#This Row],[VALOR UNITARIO]]*LANÇAMENTO[[#This Row],[QTDADE]]</f>
        <v>2.19</v>
      </c>
      <c r="M1271" s="4">
        <v>45924</v>
      </c>
      <c r="N1271" s="33" t="str">
        <f>TEXT(LANÇAMENTO[[#This Row],[DATA PEDIDO]],"MMM")&amp;"-"&amp;TEXT(M1271,"AAAA")</f>
        <v>set-2025</v>
      </c>
      <c r="O1271" s="5" t="s">
        <v>1869</v>
      </c>
      <c r="P1271" s="5" t="s">
        <v>30</v>
      </c>
      <c r="Q1271" s="3" t="s">
        <v>12</v>
      </c>
      <c r="R1271" s="3">
        <v>1</v>
      </c>
      <c r="S1271" s="4">
        <f>IF(LANÇAMENTO[[#This Row],[DATA PEDIDO]]="","",LANÇAMENTO[[#This Row],[DATA PEDIDO]]+LANÇAMENTO[[#This Row],[PRAZO]])</f>
        <v>45925</v>
      </c>
      <c r="T1271" s="8" t="str">
        <f>IF(LANÇAMENTO[[#This Row],[OBRA COM MATERIAL]]="OK","ENTREGUE",IF(LANÇAMENTO[[#This Row],[PRAZO]]="","",LANÇAMENTO[[#This Row],[PREVISÃO ENTREGA OBRA]]-$E$1))</f>
        <v>ENTREGUE</v>
      </c>
      <c r="U1271" s="3" t="s">
        <v>129</v>
      </c>
      <c r="V1271" s="3"/>
    </row>
    <row r="1272" spans="1:22" x14ac:dyDescent="0.25">
      <c r="A1272" s="4">
        <v>45924</v>
      </c>
      <c r="B1272" s="2" t="s">
        <v>3309</v>
      </c>
      <c r="C1272" s="123" t="s">
        <v>551</v>
      </c>
      <c r="D1272" s="2" t="s">
        <v>21</v>
      </c>
      <c r="E1272" s="2" t="s">
        <v>1723</v>
      </c>
      <c r="F1272" s="3">
        <v>2</v>
      </c>
      <c r="G1272" s="3" t="s">
        <v>65</v>
      </c>
      <c r="H1272" s="5" t="s">
        <v>3312</v>
      </c>
      <c r="I1272" s="136" t="s">
        <v>198</v>
      </c>
      <c r="J1272" s="2" t="s">
        <v>1723</v>
      </c>
      <c r="K1272" s="6">
        <v>8.98</v>
      </c>
      <c r="L1272" s="6">
        <f>LANÇAMENTO[[#This Row],[VALOR UNITARIO]]*LANÇAMENTO[[#This Row],[QTDADE]]</f>
        <v>17.96</v>
      </c>
      <c r="M1272" s="4">
        <v>45924</v>
      </c>
      <c r="N1272" s="33" t="str">
        <f>TEXT(LANÇAMENTO[[#This Row],[DATA PEDIDO]],"MMM")&amp;"-"&amp;TEXT(M1272,"AAAA")</f>
        <v>set-2025</v>
      </c>
      <c r="O1272" s="5" t="s">
        <v>1869</v>
      </c>
      <c r="P1272" s="5" t="s">
        <v>30</v>
      </c>
      <c r="Q1272" s="3" t="s">
        <v>12</v>
      </c>
      <c r="R1272" s="3">
        <v>1</v>
      </c>
      <c r="S1272" s="4">
        <f>IF(LANÇAMENTO[[#This Row],[DATA PEDIDO]]="","",LANÇAMENTO[[#This Row],[DATA PEDIDO]]+LANÇAMENTO[[#This Row],[PRAZO]])</f>
        <v>45925</v>
      </c>
      <c r="T1272" s="8" t="str">
        <f>IF(LANÇAMENTO[[#This Row],[OBRA COM MATERIAL]]="OK","ENTREGUE",IF(LANÇAMENTO[[#This Row],[PRAZO]]="","",LANÇAMENTO[[#This Row],[PREVISÃO ENTREGA OBRA]]-$E$1))</f>
        <v>ENTREGUE</v>
      </c>
      <c r="U1272" s="3" t="s">
        <v>129</v>
      </c>
      <c r="V1272" s="3"/>
    </row>
    <row r="1273" spans="1:22" x14ac:dyDescent="0.25">
      <c r="A1273" s="4">
        <v>45924</v>
      </c>
      <c r="B1273" s="2" t="s">
        <v>3309</v>
      </c>
      <c r="C1273" s="123" t="s">
        <v>551</v>
      </c>
      <c r="D1273" s="2" t="s">
        <v>21</v>
      </c>
      <c r="E1273" s="2" t="s">
        <v>3305</v>
      </c>
      <c r="F1273" s="3">
        <v>2</v>
      </c>
      <c r="G1273" s="3" t="s">
        <v>65</v>
      </c>
      <c r="H1273" s="5" t="s">
        <v>3312</v>
      </c>
      <c r="I1273" s="136" t="s">
        <v>198</v>
      </c>
      <c r="J1273" s="2" t="s">
        <v>3305</v>
      </c>
      <c r="K1273" s="6">
        <v>9.42</v>
      </c>
      <c r="L1273" s="6">
        <f>LANÇAMENTO[[#This Row],[VALOR UNITARIO]]*LANÇAMENTO[[#This Row],[QTDADE]]</f>
        <v>18.84</v>
      </c>
      <c r="M1273" s="4">
        <v>45924</v>
      </c>
      <c r="N1273" s="33" t="str">
        <f>TEXT(LANÇAMENTO[[#This Row],[DATA PEDIDO]],"MMM")&amp;"-"&amp;TEXT(M1273,"AAAA")</f>
        <v>set-2025</v>
      </c>
      <c r="O1273" s="5" t="s">
        <v>1869</v>
      </c>
      <c r="P1273" s="5" t="s">
        <v>30</v>
      </c>
      <c r="Q1273" s="3" t="s">
        <v>12</v>
      </c>
      <c r="R1273" s="3">
        <v>1</v>
      </c>
      <c r="S1273" s="4">
        <f>IF(LANÇAMENTO[[#This Row],[DATA PEDIDO]]="","",LANÇAMENTO[[#This Row],[DATA PEDIDO]]+LANÇAMENTO[[#This Row],[PRAZO]])</f>
        <v>45925</v>
      </c>
      <c r="T1273" s="8" t="str">
        <f>IF(LANÇAMENTO[[#This Row],[OBRA COM MATERIAL]]="OK","ENTREGUE",IF(LANÇAMENTO[[#This Row],[PRAZO]]="","",LANÇAMENTO[[#This Row],[PREVISÃO ENTREGA OBRA]]-$E$1))</f>
        <v>ENTREGUE</v>
      </c>
      <c r="U1273" s="3" t="s">
        <v>129</v>
      </c>
      <c r="V1273" s="3"/>
    </row>
    <row r="1274" spans="1:22" x14ac:dyDescent="0.25">
      <c r="A1274" s="4">
        <v>45924</v>
      </c>
      <c r="B1274" s="2" t="s">
        <v>3309</v>
      </c>
      <c r="C1274" s="123" t="s">
        <v>551</v>
      </c>
      <c r="D1274" s="2" t="s">
        <v>21</v>
      </c>
      <c r="E1274" s="2" t="s">
        <v>2255</v>
      </c>
      <c r="F1274" s="3">
        <v>1</v>
      </c>
      <c r="G1274" s="3" t="s">
        <v>65</v>
      </c>
      <c r="H1274" s="5" t="s">
        <v>3312</v>
      </c>
      <c r="I1274" s="136" t="s">
        <v>198</v>
      </c>
      <c r="J1274" s="2" t="s">
        <v>2255</v>
      </c>
      <c r="K1274" s="6">
        <v>15.04</v>
      </c>
      <c r="L1274" s="6">
        <f>LANÇAMENTO[[#This Row],[VALOR UNITARIO]]*LANÇAMENTO[[#This Row],[QTDADE]]</f>
        <v>15.04</v>
      </c>
      <c r="M1274" s="4">
        <v>45924</v>
      </c>
      <c r="N1274" s="33" t="str">
        <f>TEXT(LANÇAMENTO[[#This Row],[DATA PEDIDO]],"MMM")&amp;"-"&amp;TEXT(M1274,"AAAA")</f>
        <v>set-2025</v>
      </c>
      <c r="O1274" s="5" t="s">
        <v>1869</v>
      </c>
      <c r="P1274" s="5" t="s">
        <v>30</v>
      </c>
      <c r="Q1274" s="3" t="s">
        <v>12</v>
      </c>
      <c r="R1274" s="3">
        <v>1</v>
      </c>
      <c r="S1274" s="4">
        <f>IF(LANÇAMENTO[[#This Row],[DATA PEDIDO]]="","",LANÇAMENTO[[#This Row],[DATA PEDIDO]]+LANÇAMENTO[[#This Row],[PRAZO]])</f>
        <v>45925</v>
      </c>
      <c r="T1274" s="8" t="str">
        <f>IF(LANÇAMENTO[[#This Row],[OBRA COM MATERIAL]]="OK","ENTREGUE",IF(LANÇAMENTO[[#This Row],[PRAZO]]="","",LANÇAMENTO[[#This Row],[PREVISÃO ENTREGA OBRA]]-$E$1))</f>
        <v>ENTREGUE</v>
      </c>
      <c r="U1274" s="3" t="s">
        <v>129</v>
      </c>
      <c r="V1274" s="3"/>
    </row>
    <row r="1275" spans="1:22" x14ac:dyDescent="0.25">
      <c r="A1275" s="4">
        <v>45924</v>
      </c>
      <c r="B1275" s="2" t="s">
        <v>3309</v>
      </c>
      <c r="C1275" s="123" t="s">
        <v>551</v>
      </c>
      <c r="D1275" s="2" t="s">
        <v>21</v>
      </c>
      <c r="E1275" s="2" t="s">
        <v>1719</v>
      </c>
      <c r="F1275" s="3">
        <v>2</v>
      </c>
      <c r="G1275" s="3" t="s">
        <v>65</v>
      </c>
      <c r="H1275" s="5" t="s">
        <v>3312</v>
      </c>
      <c r="I1275" s="136" t="s">
        <v>198</v>
      </c>
      <c r="J1275" s="2" t="s">
        <v>1719</v>
      </c>
      <c r="K1275" s="6">
        <v>4.5999999999999996</v>
      </c>
      <c r="L1275" s="6">
        <f>LANÇAMENTO[[#This Row],[VALOR UNITARIO]]*LANÇAMENTO[[#This Row],[QTDADE]]</f>
        <v>9.1999999999999993</v>
      </c>
      <c r="M1275" s="4">
        <v>45924</v>
      </c>
      <c r="N1275" s="33" t="str">
        <f>TEXT(LANÇAMENTO[[#This Row],[DATA PEDIDO]],"MMM")&amp;"-"&amp;TEXT(M1275,"AAAA")</f>
        <v>set-2025</v>
      </c>
      <c r="O1275" s="5" t="s">
        <v>1869</v>
      </c>
      <c r="P1275" s="5" t="s">
        <v>30</v>
      </c>
      <c r="Q1275" s="3" t="s">
        <v>12</v>
      </c>
      <c r="R1275" s="3">
        <v>1</v>
      </c>
      <c r="S1275" s="4">
        <f>IF(LANÇAMENTO[[#This Row],[DATA PEDIDO]]="","",LANÇAMENTO[[#This Row],[DATA PEDIDO]]+LANÇAMENTO[[#This Row],[PRAZO]])</f>
        <v>45925</v>
      </c>
      <c r="T1275" s="8" t="str">
        <f>IF(LANÇAMENTO[[#This Row],[OBRA COM MATERIAL]]="OK","ENTREGUE",IF(LANÇAMENTO[[#This Row],[PRAZO]]="","",LANÇAMENTO[[#This Row],[PREVISÃO ENTREGA OBRA]]-$E$1))</f>
        <v>ENTREGUE</v>
      </c>
      <c r="U1275" s="3" t="s">
        <v>129</v>
      </c>
      <c r="V1275" s="3"/>
    </row>
    <row r="1276" spans="1:22" x14ac:dyDescent="0.25">
      <c r="A1276" s="4">
        <v>45924</v>
      </c>
      <c r="B1276" s="2" t="s">
        <v>3309</v>
      </c>
      <c r="C1276" s="123" t="s">
        <v>551</v>
      </c>
      <c r="D1276" s="2" t="s">
        <v>21</v>
      </c>
      <c r="E1276" s="2" t="s">
        <v>3306</v>
      </c>
      <c r="F1276" s="3">
        <v>5</v>
      </c>
      <c r="G1276" s="3" t="s">
        <v>65</v>
      </c>
      <c r="H1276" s="5" t="s">
        <v>3312</v>
      </c>
      <c r="I1276" s="136" t="s">
        <v>198</v>
      </c>
      <c r="J1276" s="2" t="s">
        <v>3306</v>
      </c>
      <c r="K1276" s="6">
        <v>1.94</v>
      </c>
      <c r="L1276" s="6">
        <f>LANÇAMENTO[[#This Row],[VALOR UNITARIO]]*LANÇAMENTO[[#This Row],[QTDADE]]</f>
        <v>9.6999999999999993</v>
      </c>
      <c r="M1276" s="4">
        <v>45924</v>
      </c>
      <c r="N1276" s="33" t="str">
        <f>TEXT(LANÇAMENTO[[#This Row],[DATA PEDIDO]],"MMM")&amp;"-"&amp;TEXT(M1276,"AAAA")</f>
        <v>set-2025</v>
      </c>
      <c r="O1276" s="5" t="s">
        <v>1869</v>
      </c>
      <c r="P1276" s="5" t="s">
        <v>30</v>
      </c>
      <c r="Q1276" s="3" t="s">
        <v>12</v>
      </c>
      <c r="R1276" s="3">
        <v>1</v>
      </c>
      <c r="S1276" s="4">
        <f>IF(LANÇAMENTO[[#This Row],[DATA PEDIDO]]="","",LANÇAMENTO[[#This Row],[DATA PEDIDO]]+LANÇAMENTO[[#This Row],[PRAZO]])</f>
        <v>45925</v>
      </c>
      <c r="T1276" s="8" t="str">
        <f>IF(LANÇAMENTO[[#This Row],[OBRA COM MATERIAL]]="OK","ENTREGUE",IF(LANÇAMENTO[[#This Row],[PRAZO]]="","",LANÇAMENTO[[#This Row],[PREVISÃO ENTREGA OBRA]]-$E$1))</f>
        <v>ENTREGUE</v>
      </c>
      <c r="U1276" s="3" t="s">
        <v>129</v>
      </c>
      <c r="V1276" s="3"/>
    </row>
    <row r="1277" spans="1:22" x14ac:dyDescent="0.25">
      <c r="A1277" s="4">
        <v>45924</v>
      </c>
      <c r="B1277" s="2" t="s">
        <v>3309</v>
      </c>
      <c r="C1277" s="123" t="s">
        <v>551</v>
      </c>
      <c r="D1277" s="2" t="s">
        <v>21</v>
      </c>
      <c r="E1277" s="2" t="s">
        <v>2256</v>
      </c>
      <c r="F1277" s="3">
        <v>3</v>
      </c>
      <c r="G1277" s="3" t="s">
        <v>65</v>
      </c>
      <c r="H1277" s="5" t="s">
        <v>3312</v>
      </c>
      <c r="I1277" s="136" t="s">
        <v>198</v>
      </c>
      <c r="J1277" s="2" t="s">
        <v>2256</v>
      </c>
      <c r="K1277" s="6">
        <v>50.92</v>
      </c>
      <c r="L1277" s="6">
        <f>LANÇAMENTO[[#This Row],[VALOR UNITARIO]]*LANÇAMENTO[[#This Row],[QTDADE]]</f>
        <v>152.76</v>
      </c>
      <c r="M1277" s="4">
        <v>45924</v>
      </c>
      <c r="N1277" s="33" t="str">
        <f>TEXT(LANÇAMENTO[[#This Row],[DATA PEDIDO]],"MMM")&amp;"-"&amp;TEXT(M1277,"AAAA")</f>
        <v>set-2025</v>
      </c>
      <c r="O1277" s="5" t="s">
        <v>1869</v>
      </c>
      <c r="P1277" s="5" t="s">
        <v>30</v>
      </c>
      <c r="Q1277" s="3" t="s">
        <v>12</v>
      </c>
      <c r="R1277" s="3">
        <v>1</v>
      </c>
      <c r="S1277" s="4">
        <f>IF(LANÇAMENTO[[#This Row],[DATA PEDIDO]]="","",LANÇAMENTO[[#This Row],[DATA PEDIDO]]+LANÇAMENTO[[#This Row],[PRAZO]])</f>
        <v>45925</v>
      </c>
      <c r="T1277" s="8" t="str">
        <f>IF(LANÇAMENTO[[#This Row],[OBRA COM MATERIAL]]="OK","ENTREGUE",IF(LANÇAMENTO[[#This Row],[PRAZO]]="","",LANÇAMENTO[[#This Row],[PREVISÃO ENTREGA OBRA]]-$E$1))</f>
        <v>ENTREGUE</v>
      </c>
      <c r="U1277" s="3" t="s">
        <v>129</v>
      </c>
      <c r="V1277" s="3"/>
    </row>
    <row r="1278" spans="1:22" x14ac:dyDescent="0.25">
      <c r="A1278" s="4">
        <v>45924</v>
      </c>
      <c r="B1278" s="2" t="s">
        <v>3309</v>
      </c>
      <c r="C1278" s="123" t="s">
        <v>551</v>
      </c>
      <c r="D1278" s="2" t="s">
        <v>21</v>
      </c>
      <c r="E1278" s="2" t="s">
        <v>2476</v>
      </c>
      <c r="F1278" s="3">
        <v>1</v>
      </c>
      <c r="G1278" s="3" t="s">
        <v>65</v>
      </c>
      <c r="H1278" s="5" t="s">
        <v>3312</v>
      </c>
      <c r="I1278" s="136" t="s">
        <v>198</v>
      </c>
      <c r="J1278" s="2" t="s">
        <v>2476</v>
      </c>
      <c r="K1278" s="6">
        <v>70.97</v>
      </c>
      <c r="L1278" s="6">
        <f>LANÇAMENTO[[#This Row],[VALOR UNITARIO]]*LANÇAMENTO[[#This Row],[QTDADE]]</f>
        <v>70.97</v>
      </c>
      <c r="M1278" s="4">
        <v>45924</v>
      </c>
      <c r="N1278" s="33" t="str">
        <f>TEXT(LANÇAMENTO[[#This Row],[DATA PEDIDO]],"MMM")&amp;"-"&amp;TEXT(M1278,"AAAA")</f>
        <v>set-2025</v>
      </c>
      <c r="O1278" s="5" t="s">
        <v>1869</v>
      </c>
      <c r="P1278" s="5" t="s">
        <v>30</v>
      </c>
      <c r="Q1278" s="3" t="s">
        <v>12</v>
      </c>
      <c r="R1278" s="3">
        <v>1</v>
      </c>
      <c r="S1278" s="4">
        <f>IF(LANÇAMENTO[[#This Row],[DATA PEDIDO]]="","",LANÇAMENTO[[#This Row],[DATA PEDIDO]]+LANÇAMENTO[[#This Row],[PRAZO]])</f>
        <v>45925</v>
      </c>
      <c r="T1278" s="8" t="str">
        <f>IF(LANÇAMENTO[[#This Row],[OBRA COM MATERIAL]]="OK","ENTREGUE",IF(LANÇAMENTO[[#This Row],[PRAZO]]="","",LANÇAMENTO[[#This Row],[PREVISÃO ENTREGA OBRA]]-$E$1))</f>
        <v>ENTREGUE</v>
      </c>
      <c r="U1278" s="3" t="s">
        <v>129</v>
      </c>
      <c r="V1278" s="3"/>
    </row>
    <row r="1279" spans="1:22" x14ac:dyDescent="0.25">
      <c r="A1279" s="4">
        <v>45924</v>
      </c>
      <c r="B1279" s="2" t="s">
        <v>3309</v>
      </c>
      <c r="C1279" s="123" t="s">
        <v>551</v>
      </c>
      <c r="D1279" s="2" t="s">
        <v>21</v>
      </c>
      <c r="E1279" s="2" t="s">
        <v>2474</v>
      </c>
      <c r="F1279" s="3">
        <v>2</v>
      </c>
      <c r="G1279" s="3" t="s">
        <v>65</v>
      </c>
      <c r="H1279" s="5" t="s">
        <v>3312</v>
      </c>
      <c r="I1279" s="136" t="s">
        <v>198</v>
      </c>
      <c r="J1279" s="2" t="s">
        <v>2474</v>
      </c>
      <c r="K1279" s="6">
        <v>5.39</v>
      </c>
      <c r="L1279" s="6">
        <f>LANÇAMENTO[[#This Row],[VALOR UNITARIO]]*LANÇAMENTO[[#This Row],[QTDADE]]</f>
        <v>10.78</v>
      </c>
      <c r="M1279" s="4">
        <v>45924</v>
      </c>
      <c r="N1279" s="33" t="str">
        <f>TEXT(LANÇAMENTO[[#This Row],[DATA PEDIDO]],"MMM")&amp;"-"&amp;TEXT(M1279,"AAAA")</f>
        <v>set-2025</v>
      </c>
      <c r="O1279" s="5" t="s">
        <v>1869</v>
      </c>
      <c r="P1279" s="5" t="s">
        <v>30</v>
      </c>
      <c r="Q1279" s="3" t="s">
        <v>12</v>
      </c>
      <c r="R1279" s="3">
        <v>1</v>
      </c>
      <c r="S1279" s="4">
        <f>IF(LANÇAMENTO[[#This Row],[DATA PEDIDO]]="","",LANÇAMENTO[[#This Row],[DATA PEDIDO]]+LANÇAMENTO[[#This Row],[PRAZO]])</f>
        <v>45925</v>
      </c>
      <c r="T1279" s="8" t="str">
        <f>IF(LANÇAMENTO[[#This Row],[OBRA COM MATERIAL]]="OK","ENTREGUE",IF(LANÇAMENTO[[#This Row],[PRAZO]]="","",LANÇAMENTO[[#This Row],[PREVISÃO ENTREGA OBRA]]-$E$1))</f>
        <v>ENTREGUE</v>
      </c>
      <c r="U1279" s="3" t="s">
        <v>129</v>
      </c>
      <c r="V1279" s="3"/>
    </row>
    <row r="1280" spans="1:22" x14ac:dyDescent="0.25">
      <c r="A1280" s="4">
        <v>45924</v>
      </c>
      <c r="B1280" s="2" t="s">
        <v>3309</v>
      </c>
      <c r="C1280" s="123" t="s">
        <v>551</v>
      </c>
      <c r="D1280" s="2" t="s">
        <v>21</v>
      </c>
      <c r="E1280" s="2" t="s">
        <v>3307</v>
      </c>
      <c r="F1280" s="3">
        <v>2</v>
      </c>
      <c r="G1280" s="3" t="s">
        <v>65</v>
      </c>
      <c r="H1280" s="5" t="s">
        <v>3312</v>
      </c>
      <c r="I1280" s="136" t="s">
        <v>198</v>
      </c>
      <c r="J1280" s="2" t="s">
        <v>3307</v>
      </c>
      <c r="K1280" s="6">
        <v>13.43</v>
      </c>
      <c r="L1280" s="6">
        <f>LANÇAMENTO[[#This Row],[VALOR UNITARIO]]*LANÇAMENTO[[#This Row],[QTDADE]]</f>
        <v>26.86</v>
      </c>
      <c r="M1280" s="4">
        <v>45924</v>
      </c>
      <c r="N1280" s="33" t="str">
        <f>TEXT(LANÇAMENTO[[#This Row],[DATA PEDIDO]],"MMM")&amp;"-"&amp;TEXT(M1280,"AAAA")</f>
        <v>set-2025</v>
      </c>
      <c r="O1280" s="5" t="s">
        <v>1869</v>
      </c>
      <c r="P1280" s="5" t="s">
        <v>30</v>
      </c>
      <c r="Q1280" s="3" t="s">
        <v>12</v>
      </c>
      <c r="R1280" s="3">
        <v>1</v>
      </c>
      <c r="S1280" s="4">
        <f>IF(LANÇAMENTO[[#This Row],[DATA PEDIDO]]="","",LANÇAMENTO[[#This Row],[DATA PEDIDO]]+LANÇAMENTO[[#This Row],[PRAZO]])</f>
        <v>45925</v>
      </c>
      <c r="T1280" s="8" t="str">
        <f>IF(LANÇAMENTO[[#This Row],[OBRA COM MATERIAL]]="OK","ENTREGUE",IF(LANÇAMENTO[[#This Row],[PRAZO]]="","",LANÇAMENTO[[#This Row],[PREVISÃO ENTREGA OBRA]]-$E$1))</f>
        <v>ENTREGUE</v>
      </c>
      <c r="U1280" s="3" t="s">
        <v>129</v>
      </c>
      <c r="V1280" s="3"/>
    </row>
    <row r="1281" spans="1:22" x14ac:dyDescent="0.25">
      <c r="A1281" s="4">
        <v>45925</v>
      </c>
      <c r="B1281" s="2" t="s">
        <v>3309</v>
      </c>
      <c r="C1281" s="123" t="s">
        <v>551</v>
      </c>
      <c r="D1281" s="2" t="s">
        <v>104</v>
      </c>
      <c r="E1281" s="2" t="s">
        <v>1918</v>
      </c>
      <c r="F1281" s="3">
        <v>10</v>
      </c>
      <c r="G1281" s="3" t="s">
        <v>65</v>
      </c>
      <c r="H1281" s="5" t="s">
        <v>3313</v>
      </c>
      <c r="I1281" s="136" t="s">
        <v>230</v>
      </c>
      <c r="J1281" s="2" t="s">
        <v>1918</v>
      </c>
      <c r="K1281" s="6">
        <v>23.45</v>
      </c>
      <c r="L1281" s="6">
        <f>LANÇAMENTO[[#This Row],[VALOR UNITARIO]]*LANÇAMENTO[[#This Row],[QTDADE]]</f>
        <v>234.5</v>
      </c>
      <c r="M1281" s="4">
        <v>45925</v>
      </c>
      <c r="N1281" s="33" t="str">
        <f>TEXT(LANÇAMENTO[[#This Row],[DATA PEDIDO]],"MMM")&amp;"-"&amp;TEXT(M1281,"AAAA")</f>
        <v>set-2025</v>
      </c>
      <c r="O1281" s="5" t="s">
        <v>2110</v>
      </c>
      <c r="P1281" s="5" t="s">
        <v>30</v>
      </c>
      <c r="Q1281" s="3" t="s">
        <v>12</v>
      </c>
      <c r="R1281" s="3">
        <v>0</v>
      </c>
      <c r="S1281" s="4">
        <f>IF(LANÇAMENTO[[#This Row],[DATA PEDIDO]]="","",LANÇAMENTO[[#This Row],[DATA PEDIDO]]+LANÇAMENTO[[#This Row],[PRAZO]])</f>
        <v>45925</v>
      </c>
      <c r="T1281" s="8" t="str">
        <f>IF(LANÇAMENTO[[#This Row],[OBRA COM MATERIAL]]="OK","ENTREGUE",IF(LANÇAMENTO[[#This Row],[PRAZO]]="","",LANÇAMENTO[[#This Row],[PREVISÃO ENTREGA OBRA]]-$E$1))</f>
        <v>ENTREGUE</v>
      </c>
      <c r="U1281" s="3" t="s">
        <v>129</v>
      </c>
      <c r="V1281" s="3"/>
    </row>
    <row r="1282" spans="1:22" x14ac:dyDescent="0.25">
      <c r="A1282" s="4">
        <v>45925</v>
      </c>
      <c r="B1282" s="2" t="s">
        <v>3309</v>
      </c>
      <c r="C1282" s="123" t="s">
        <v>551</v>
      </c>
      <c r="D1282" s="2" t="s">
        <v>104</v>
      </c>
      <c r="E1282" s="2" t="s">
        <v>2386</v>
      </c>
      <c r="F1282" s="3">
        <v>1</v>
      </c>
      <c r="G1282" s="3" t="s">
        <v>65</v>
      </c>
      <c r="H1282" s="5" t="s">
        <v>3313</v>
      </c>
      <c r="I1282" s="136" t="s">
        <v>230</v>
      </c>
      <c r="J1282" s="2" t="s">
        <v>2386</v>
      </c>
      <c r="K1282" s="6">
        <v>105</v>
      </c>
      <c r="L1282" s="6">
        <f>LANÇAMENTO[[#This Row],[VALOR UNITARIO]]*LANÇAMENTO[[#This Row],[QTDADE]]</f>
        <v>105</v>
      </c>
      <c r="M1282" s="4">
        <v>45925</v>
      </c>
      <c r="N1282" s="33" t="str">
        <f>TEXT(LANÇAMENTO[[#This Row],[DATA PEDIDO]],"MMM")&amp;"-"&amp;TEXT(M1282,"AAAA")</f>
        <v>set-2025</v>
      </c>
      <c r="O1282" s="5" t="s">
        <v>2110</v>
      </c>
      <c r="P1282" s="5" t="s">
        <v>30</v>
      </c>
      <c r="Q1282" s="3" t="s">
        <v>12</v>
      </c>
      <c r="R1282" s="3">
        <v>0</v>
      </c>
      <c r="S1282" s="4">
        <f>IF(LANÇAMENTO[[#This Row],[DATA PEDIDO]]="","",LANÇAMENTO[[#This Row],[DATA PEDIDO]]+LANÇAMENTO[[#This Row],[PRAZO]])</f>
        <v>45925</v>
      </c>
      <c r="T1282" s="8" t="str">
        <f>IF(LANÇAMENTO[[#This Row],[OBRA COM MATERIAL]]="OK","ENTREGUE",IF(LANÇAMENTO[[#This Row],[PRAZO]]="","",LANÇAMENTO[[#This Row],[PREVISÃO ENTREGA OBRA]]-$E$1))</f>
        <v>ENTREGUE</v>
      </c>
      <c r="U1282" s="3" t="s">
        <v>129</v>
      </c>
      <c r="V1282" s="3"/>
    </row>
    <row r="1283" spans="1:22" x14ac:dyDescent="0.25">
      <c r="A1283" s="4">
        <v>45925</v>
      </c>
      <c r="B1283" s="2" t="s">
        <v>2128</v>
      </c>
      <c r="C1283" s="123" t="s">
        <v>551</v>
      </c>
      <c r="D1283" s="2" t="s">
        <v>104</v>
      </c>
      <c r="E1283" s="2" t="s">
        <v>3314</v>
      </c>
      <c r="F1283" s="3">
        <v>1</v>
      </c>
      <c r="G1283" s="3" t="s">
        <v>65</v>
      </c>
      <c r="H1283" s="5" t="s">
        <v>3316</v>
      </c>
      <c r="I1283" s="136" t="s">
        <v>230</v>
      </c>
      <c r="J1283" s="2" t="s">
        <v>3314</v>
      </c>
      <c r="K1283" s="6">
        <v>85.9</v>
      </c>
      <c r="L1283" s="6">
        <f>LANÇAMENTO[[#This Row],[VALOR UNITARIO]]*LANÇAMENTO[[#This Row],[QTDADE]]</f>
        <v>85.9</v>
      </c>
      <c r="M1283" s="4">
        <v>45925</v>
      </c>
      <c r="N1283" s="33" t="str">
        <f>TEXT(LANÇAMENTO[[#This Row],[DATA PEDIDO]],"MMM")&amp;"-"&amp;TEXT(M1283,"AAAA")</f>
        <v>set-2025</v>
      </c>
      <c r="O1283" s="5" t="s">
        <v>1823</v>
      </c>
      <c r="P1283" s="5" t="s">
        <v>30</v>
      </c>
      <c r="Q1283" s="3" t="s">
        <v>12</v>
      </c>
      <c r="R1283" s="3">
        <v>0</v>
      </c>
      <c r="S1283" s="4">
        <f>IF(LANÇAMENTO[[#This Row],[DATA PEDIDO]]="","",LANÇAMENTO[[#This Row],[DATA PEDIDO]]+LANÇAMENTO[[#This Row],[PRAZO]])</f>
        <v>45925</v>
      </c>
      <c r="T1283" s="8" t="str">
        <f>IF(LANÇAMENTO[[#This Row],[OBRA COM MATERIAL]]="OK","ENTREGUE",IF(LANÇAMENTO[[#This Row],[PRAZO]]="","",LANÇAMENTO[[#This Row],[PREVISÃO ENTREGA OBRA]]-$E$1))</f>
        <v>ENTREGUE</v>
      </c>
      <c r="U1283" s="3" t="s">
        <v>129</v>
      </c>
      <c r="V1283" s="3"/>
    </row>
    <row r="1284" spans="1:22" x14ac:dyDescent="0.25">
      <c r="A1284" s="4">
        <v>45925</v>
      </c>
      <c r="B1284" s="2" t="s">
        <v>2128</v>
      </c>
      <c r="C1284" s="123" t="s">
        <v>551</v>
      </c>
      <c r="D1284" s="2" t="s">
        <v>104</v>
      </c>
      <c r="E1284" s="2" t="s">
        <v>3315</v>
      </c>
      <c r="F1284" s="3">
        <v>1</v>
      </c>
      <c r="G1284" s="3" t="s">
        <v>22</v>
      </c>
      <c r="H1284" s="5" t="s">
        <v>3316</v>
      </c>
      <c r="I1284" s="136" t="s">
        <v>230</v>
      </c>
      <c r="J1284" s="2" t="s">
        <v>3315</v>
      </c>
      <c r="K1284" s="6">
        <v>15.65</v>
      </c>
      <c r="L1284" s="6">
        <f>LANÇAMENTO[[#This Row],[VALOR UNITARIO]]*LANÇAMENTO[[#This Row],[QTDADE]]</f>
        <v>15.65</v>
      </c>
      <c r="M1284" s="4">
        <v>45925</v>
      </c>
      <c r="N1284" s="33" t="str">
        <f>TEXT(LANÇAMENTO[[#This Row],[DATA PEDIDO]],"MMM")&amp;"-"&amp;TEXT(M1284,"AAAA")</f>
        <v>set-2025</v>
      </c>
      <c r="O1284" s="5" t="s">
        <v>1823</v>
      </c>
      <c r="P1284" s="5" t="s">
        <v>30</v>
      </c>
      <c r="Q1284" s="3" t="s">
        <v>12</v>
      </c>
      <c r="R1284" s="3">
        <v>0</v>
      </c>
      <c r="S1284" s="4">
        <f>IF(LANÇAMENTO[[#This Row],[DATA PEDIDO]]="","",LANÇAMENTO[[#This Row],[DATA PEDIDO]]+LANÇAMENTO[[#This Row],[PRAZO]])</f>
        <v>45925</v>
      </c>
      <c r="T1284" s="8" t="str">
        <f>IF(LANÇAMENTO[[#This Row],[OBRA COM MATERIAL]]="OK","ENTREGUE",IF(LANÇAMENTO[[#This Row],[PRAZO]]="","",LANÇAMENTO[[#This Row],[PREVISÃO ENTREGA OBRA]]-$E$1))</f>
        <v>ENTREGUE</v>
      </c>
      <c r="U1284" s="3" t="s">
        <v>129</v>
      </c>
      <c r="V1284" s="3"/>
    </row>
    <row r="1285" spans="1:22" x14ac:dyDescent="0.25">
      <c r="A1285" s="4">
        <v>45925</v>
      </c>
      <c r="B1285" s="2" t="s">
        <v>3324</v>
      </c>
      <c r="C1285" s="123" t="e">
        <v>#N/A</v>
      </c>
      <c r="D1285" s="2" t="s">
        <v>104</v>
      </c>
      <c r="E1285" s="2" t="s">
        <v>1760</v>
      </c>
      <c r="F1285" s="3">
        <v>22</v>
      </c>
      <c r="G1285" s="3" t="s">
        <v>141</v>
      </c>
      <c r="H1285" s="5" t="s">
        <v>3328</v>
      </c>
      <c r="I1285" s="136" t="s">
        <v>260</v>
      </c>
      <c r="J1285" s="2" t="s">
        <v>1760</v>
      </c>
      <c r="K1285" s="6">
        <v>54</v>
      </c>
      <c r="L1285" s="6">
        <f>LANÇAMENTO[[#This Row],[VALOR UNITARIO]]*LANÇAMENTO[[#This Row],[QTDADE]]</f>
        <v>1188</v>
      </c>
      <c r="M1285" s="4">
        <v>45925</v>
      </c>
      <c r="N1285" s="33" t="str">
        <f>TEXT(LANÇAMENTO[[#This Row],[DATA PEDIDO]],"MMM")&amp;"-"&amp;TEXT(M1285,"AAAA")</f>
        <v>set-2025</v>
      </c>
      <c r="O1285" s="5" t="s">
        <v>1983</v>
      </c>
      <c r="P1285" s="5" t="s">
        <v>30</v>
      </c>
      <c r="Q1285" s="3" t="s">
        <v>12</v>
      </c>
      <c r="R1285" s="3">
        <v>0</v>
      </c>
      <c r="S1285" s="4">
        <f>IF(LANÇAMENTO[[#This Row],[DATA PEDIDO]]="","",LANÇAMENTO[[#This Row],[DATA PEDIDO]]+LANÇAMENTO[[#This Row],[PRAZO]])</f>
        <v>45925</v>
      </c>
      <c r="T1285" s="8" t="str">
        <f>IF(LANÇAMENTO[[#This Row],[OBRA COM MATERIAL]]="OK","ENTREGUE",IF(LANÇAMENTO[[#This Row],[PRAZO]]="","",LANÇAMENTO[[#This Row],[PREVISÃO ENTREGA OBRA]]-$E$1))</f>
        <v>ENTREGUE</v>
      </c>
      <c r="U1285" s="3" t="s">
        <v>129</v>
      </c>
      <c r="V1285" s="3"/>
    </row>
    <row r="1286" spans="1:22" x14ac:dyDescent="0.25">
      <c r="A1286" s="4">
        <v>45925</v>
      </c>
      <c r="B1286" s="2" t="s">
        <v>3324</v>
      </c>
      <c r="C1286" s="123" t="e">
        <v>#N/A</v>
      </c>
      <c r="D1286" s="2" t="s">
        <v>104</v>
      </c>
      <c r="E1286" s="2" t="s">
        <v>2347</v>
      </c>
      <c r="F1286" s="3">
        <v>45</v>
      </c>
      <c r="G1286" s="3" t="s">
        <v>65</v>
      </c>
      <c r="H1286" s="5" t="s">
        <v>3328</v>
      </c>
      <c r="I1286" s="136" t="s">
        <v>260</v>
      </c>
      <c r="J1286" s="2" t="s">
        <v>2347</v>
      </c>
      <c r="K1286" s="6">
        <v>14.5</v>
      </c>
      <c r="L1286" s="6">
        <f>LANÇAMENTO[[#This Row],[VALOR UNITARIO]]*LANÇAMENTO[[#This Row],[QTDADE]]</f>
        <v>652.5</v>
      </c>
      <c r="M1286" s="4">
        <v>45925</v>
      </c>
      <c r="N1286" s="33" t="str">
        <f>TEXT(LANÇAMENTO[[#This Row],[DATA PEDIDO]],"MMM")&amp;"-"&amp;TEXT(M1286,"AAAA")</f>
        <v>set-2025</v>
      </c>
      <c r="O1286" s="5" t="s">
        <v>1983</v>
      </c>
      <c r="P1286" s="5" t="s">
        <v>30</v>
      </c>
      <c r="Q1286" s="3" t="s">
        <v>12</v>
      </c>
      <c r="R1286" s="3">
        <v>0</v>
      </c>
      <c r="S1286" s="4">
        <f>IF(LANÇAMENTO[[#This Row],[DATA PEDIDO]]="","",LANÇAMENTO[[#This Row],[DATA PEDIDO]]+LANÇAMENTO[[#This Row],[PRAZO]])</f>
        <v>45925</v>
      </c>
      <c r="T1286" s="8" t="str">
        <f>IF(LANÇAMENTO[[#This Row],[OBRA COM MATERIAL]]="OK","ENTREGUE",IF(LANÇAMENTO[[#This Row],[PRAZO]]="","",LANÇAMENTO[[#This Row],[PREVISÃO ENTREGA OBRA]]-$E$1))</f>
        <v>ENTREGUE</v>
      </c>
      <c r="U1286" s="3" t="s">
        <v>129</v>
      </c>
      <c r="V1286" s="3"/>
    </row>
    <row r="1287" spans="1:22" x14ac:dyDescent="0.25">
      <c r="A1287" s="4">
        <v>45925</v>
      </c>
      <c r="B1287" s="2" t="s">
        <v>3324</v>
      </c>
      <c r="C1287" s="123" t="e">
        <v>#N/A</v>
      </c>
      <c r="D1287" s="2" t="s">
        <v>104</v>
      </c>
      <c r="E1287" s="2" t="s">
        <v>2348</v>
      </c>
      <c r="F1287" s="3">
        <v>4</v>
      </c>
      <c r="G1287" s="3" t="s">
        <v>65</v>
      </c>
      <c r="H1287" s="5" t="s">
        <v>3328</v>
      </c>
      <c r="I1287" s="136" t="s">
        <v>260</v>
      </c>
      <c r="J1287" s="2" t="s">
        <v>2348</v>
      </c>
      <c r="K1287" s="6">
        <v>12</v>
      </c>
      <c r="L1287" s="6">
        <f>LANÇAMENTO[[#This Row],[VALOR UNITARIO]]*LANÇAMENTO[[#This Row],[QTDADE]]</f>
        <v>48</v>
      </c>
      <c r="M1287" s="4">
        <v>45925</v>
      </c>
      <c r="N1287" s="33" t="str">
        <f>TEXT(LANÇAMENTO[[#This Row],[DATA PEDIDO]],"MMM")&amp;"-"&amp;TEXT(M1287,"AAAA")</f>
        <v>set-2025</v>
      </c>
      <c r="O1287" s="5" t="s">
        <v>1983</v>
      </c>
      <c r="P1287" s="5" t="s">
        <v>30</v>
      </c>
      <c r="Q1287" s="3" t="s">
        <v>12</v>
      </c>
      <c r="R1287" s="3">
        <v>0</v>
      </c>
      <c r="S1287" s="4">
        <f>IF(LANÇAMENTO[[#This Row],[DATA PEDIDO]]="","",LANÇAMENTO[[#This Row],[DATA PEDIDO]]+LANÇAMENTO[[#This Row],[PRAZO]])</f>
        <v>45925</v>
      </c>
      <c r="T1287" s="8" t="str">
        <f>IF(LANÇAMENTO[[#This Row],[OBRA COM MATERIAL]]="OK","ENTREGUE",IF(LANÇAMENTO[[#This Row],[PRAZO]]="","",LANÇAMENTO[[#This Row],[PREVISÃO ENTREGA OBRA]]-$E$1))</f>
        <v>ENTREGUE</v>
      </c>
      <c r="U1287" s="3" t="s">
        <v>129</v>
      </c>
      <c r="V1287" s="3"/>
    </row>
    <row r="1288" spans="1:22" x14ac:dyDescent="0.25">
      <c r="A1288" s="4">
        <v>45925</v>
      </c>
      <c r="B1288" s="2" t="s">
        <v>3324</v>
      </c>
      <c r="C1288" s="123" t="e">
        <v>#N/A</v>
      </c>
      <c r="D1288" s="2" t="s">
        <v>104</v>
      </c>
      <c r="E1288" s="2" t="s">
        <v>2736</v>
      </c>
      <c r="F1288" s="3">
        <v>60</v>
      </c>
      <c r="G1288" s="3" t="s">
        <v>65</v>
      </c>
      <c r="H1288" s="5" t="s">
        <v>3328</v>
      </c>
      <c r="I1288" s="136" t="s">
        <v>260</v>
      </c>
      <c r="J1288" s="2" t="s">
        <v>2736</v>
      </c>
      <c r="K1288" s="6">
        <v>0.6</v>
      </c>
      <c r="L1288" s="6">
        <f>LANÇAMENTO[[#This Row],[VALOR UNITARIO]]*LANÇAMENTO[[#This Row],[QTDADE]]</f>
        <v>36</v>
      </c>
      <c r="M1288" s="4">
        <v>45925</v>
      </c>
      <c r="N1288" s="33" t="str">
        <f>TEXT(LANÇAMENTO[[#This Row],[DATA PEDIDO]],"MMM")&amp;"-"&amp;TEXT(M1288,"AAAA")</f>
        <v>set-2025</v>
      </c>
      <c r="O1288" s="5" t="s">
        <v>1983</v>
      </c>
      <c r="P1288" s="5" t="s">
        <v>30</v>
      </c>
      <c r="Q1288" s="3" t="s">
        <v>12</v>
      </c>
      <c r="R1288" s="3">
        <v>0</v>
      </c>
      <c r="S1288" s="4">
        <f>IF(LANÇAMENTO[[#This Row],[DATA PEDIDO]]="","",LANÇAMENTO[[#This Row],[DATA PEDIDO]]+LANÇAMENTO[[#This Row],[PRAZO]])</f>
        <v>45925</v>
      </c>
      <c r="T1288" s="8" t="str">
        <f>IF(LANÇAMENTO[[#This Row],[OBRA COM MATERIAL]]="OK","ENTREGUE",IF(LANÇAMENTO[[#This Row],[PRAZO]]="","",LANÇAMENTO[[#This Row],[PREVISÃO ENTREGA OBRA]]-$E$1))</f>
        <v>ENTREGUE</v>
      </c>
      <c r="U1288" s="3" t="s">
        <v>129</v>
      </c>
      <c r="V1288" s="3"/>
    </row>
    <row r="1289" spans="1:22" x14ac:dyDescent="0.25">
      <c r="A1289" s="4">
        <v>45925</v>
      </c>
      <c r="B1289" s="2" t="s">
        <v>3324</v>
      </c>
      <c r="C1289" s="123" t="e">
        <v>#N/A</v>
      </c>
      <c r="D1289" s="2" t="s">
        <v>104</v>
      </c>
      <c r="E1289" s="2" t="s">
        <v>2581</v>
      </c>
      <c r="F1289" s="3">
        <v>70</v>
      </c>
      <c r="G1289" s="3" t="s">
        <v>65</v>
      </c>
      <c r="H1289" s="5" t="s">
        <v>3328</v>
      </c>
      <c r="I1289" s="136" t="s">
        <v>260</v>
      </c>
      <c r="J1289" s="2" t="s">
        <v>2581</v>
      </c>
      <c r="K1289" s="6">
        <v>0.06</v>
      </c>
      <c r="L1289" s="6">
        <f>LANÇAMENTO[[#This Row],[VALOR UNITARIO]]*LANÇAMENTO[[#This Row],[QTDADE]]</f>
        <v>4.2</v>
      </c>
      <c r="M1289" s="4">
        <v>45925</v>
      </c>
      <c r="N1289" s="33" t="str">
        <f>TEXT(LANÇAMENTO[[#This Row],[DATA PEDIDO]],"MMM")&amp;"-"&amp;TEXT(M1289,"AAAA")</f>
        <v>set-2025</v>
      </c>
      <c r="O1289" s="5" t="s">
        <v>1983</v>
      </c>
      <c r="P1289" s="5" t="s">
        <v>30</v>
      </c>
      <c r="Q1289" s="3" t="s">
        <v>12</v>
      </c>
      <c r="R1289" s="3">
        <v>0</v>
      </c>
      <c r="S1289" s="4">
        <f>IF(LANÇAMENTO[[#This Row],[DATA PEDIDO]]="","",LANÇAMENTO[[#This Row],[DATA PEDIDO]]+LANÇAMENTO[[#This Row],[PRAZO]])</f>
        <v>45925</v>
      </c>
      <c r="T1289" s="8" t="str">
        <f>IF(LANÇAMENTO[[#This Row],[OBRA COM MATERIAL]]="OK","ENTREGUE",IF(LANÇAMENTO[[#This Row],[PRAZO]]="","",LANÇAMENTO[[#This Row],[PREVISÃO ENTREGA OBRA]]-$E$1))</f>
        <v>ENTREGUE</v>
      </c>
      <c r="U1289" s="3" t="s">
        <v>129</v>
      </c>
      <c r="V1289" s="3"/>
    </row>
    <row r="1290" spans="1:22" x14ac:dyDescent="0.25">
      <c r="A1290" s="4">
        <v>45925</v>
      </c>
      <c r="B1290" s="2" t="s">
        <v>3324</v>
      </c>
      <c r="C1290" s="123" t="e">
        <v>#N/A</v>
      </c>
      <c r="D1290" s="2" t="s">
        <v>104</v>
      </c>
      <c r="E1290" s="2" t="s">
        <v>3317</v>
      </c>
      <c r="F1290" s="3">
        <v>70</v>
      </c>
      <c r="G1290" s="3" t="s">
        <v>65</v>
      </c>
      <c r="H1290" s="5" t="s">
        <v>3328</v>
      </c>
      <c r="I1290" s="136" t="s">
        <v>260</v>
      </c>
      <c r="J1290" s="2" t="s">
        <v>3317</v>
      </c>
      <c r="K1290" s="6">
        <v>0.2</v>
      </c>
      <c r="L1290" s="6">
        <f>LANÇAMENTO[[#This Row],[VALOR UNITARIO]]*LANÇAMENTO[[#This Row],[QTDADE]]</f>
        <v>14</v>
      </c>
      <c r="M1290" s="4">
        <v>45925</v>
      </c>
      <c r="N1290" s="33" t="str">
        <f>TEXT(LANÇAMENTO[[#This Row],[DATA PEDIDO]],"MMM")&amp;"-"&amp;TEXT(M1290,"AAAA")</f>
        <v>set-2025</v>
      </c>
      <c r="O1290" s="5" t="s">
        <v>1983</v>
      </c>
      <c r="P1290" s="5" t="s">
        <v>30</v>
      </c>
      <c r="Q1290" s="3" t="s">
        <v>12</v>
      </c>
      <c r="R1290" s="3">
        <v>0</v>
      </c>
      <c r="S1290" s="4">
        <f>IF(LANÇAMENTO[[#This Row],[DATA PEDIDO]]="","",LANÇAMENTO[[#This Row],[DATA PEDIDO]]+LANÇAMENTO[[#This Row],[PRAZO]])</f>
        <v>45925</v>
      </c>
      <c r="T1290" s="8" t="str">
        <f>IF(LANÇAMENTO[[#This Row],[OBRA COM MATERIAL]]="OK","ENTREGUE",IF(LANÇAMENTO[[#This Row],[PRAZO]]="","",LANÇAMENTO[[#This Row],[PREVISÃO ENTREGA OBRA]]-$E$1))</f>
        <v>ENTREGUE</v>
      </c>
      <c r="U1290" s="3" t="s">
        <v>129</v>
      </c>
      <c r="V1290" s="3"/>
    </row>
    <row r="1291" spans="1:22" x14ac:dyDescent="0.25">
      <c r="A1291" s="4">
        <v>45925</v>
      </c>
      <c r="B1291" s="2" t="s">
        <v>3324</v>
      </c>
      <c r="C1291" s="123" t="e">
        <v>#N/A</v>
      </c>
      <c r="D1291" s="2" t="s">
        <v>104</v>
      </c>
      <c r="E1291" s="2" t="s">
        <v>2903</v>
      </c>
      <c r="F1291" s="3">
        <v>3</v>
      </c>
      <c r="G1291" s="3" t="s">
        <v>65</v>
      </c>
      <c r="H1291" s="5" t="s">
        <v>3328</v>
      </c>
      <c r="I1291" s="136" t="s">
        <v>260</v>
      </c>
      <c r="J1291" s="2" t="s">
        <v>2903</v>
      </c>
      <c r="K1291" s="6">
        <v>6.6</v>
      </c>
      <c r="L1291" s="6">
        <f>LANÇAMENTO[[#This Row],[VALOR UNITARIO]]*LANÇAMENTO[[#This Row],[QTDADE]]</f>
        <v>19.799999999999997</v>
      </c>
      <c r="M1291" s="4">
        <v>45925</v>
      </c>
      <c r="N1291" s="33" t="str">
        <f>TEXT(LANÇAMENTO[[#This Row],[DATA PEDIDO]],"MMM")&amp;"-"&amp;TEXT(M1291,"AAAA")</f>
        <v>set-2025</v>
      </c>
      <c r="O1291" s="5" t="s">
        <v>1983</v>
      </c>
      <c r="P1291" s="5" t="s">
        <v>30</v>
      </c>
      <c r="Q1291" s="3" t="s">
        <v>12</v>
      </c>
      <c r="R1291" s="3">
        <v>0</v>
      </c>
      <c r="S1291" s="4">
        <f>IF(LANÇAMENTO[[#This Row],[DATA PEDIDO]]="","",LANÇAMENTO[[#This Row],[DATA PEDIDO]]+LANÇAMENTO[[#This Row],[PRAZO]])</f>
        <v>45925</v>
      </c>
      <c r="T1291" s="8" t="str">
        <f>IF(LANÇAMENTO[[#This Row],[OBRA COM MATERIAL]]="OK","ENTREGUE",IF(LANÇAMENTO[[#This Row],[PRAZO]]="","",LANÇAMENTO[[#This Row],[PREVISÃO ENTREGA OBRA]]-$E$1))</f>
        <v>ENTREGUE</v>
      </c>
      <c r="U1291" s="3" t="s">
        <v>129</v>
      </c>
      <c r="V1291" s="3"/>
    </row>
    <row r="1292" spans="1:22" x14ac:dyDescent="0.25">
      <c r="A1292" s="4">
        <v>45925</v>
      </c>
      <c r="B1292" s="2" t="s">
        <v>3324</v>
      </c>
      <c r="C1292" s="123" t="e">
        <v>#N/A</v>
      </c>
      <c r="D1292" s="2" t="s">
        <v>104</v>
      </c>
      <c r="E1292" s="2" t="s">
        <v>3260</v>
      </c>
      <c r="F1292" s="3">
        <v>2</v>
      </c>
      <c r="G1292" s="3" t="s">
        <v>115</v>
      </c>
      <c r="H1292" s="5" t="s">
        <v>3328</v>
      </c>
      <c r="I1292" s="136" t="s">
        <v>260</v>
      </c>
      <c r="J1292" s="2" t="s">
        <v>3260</v>
      </c>
      <c r="K1292" s="6">
        <v>420</v>
      </c>
      <c r="L1292" s="6">
        <f>LANÇAMENTO[[#This Row],[VALOR UNITARIO]]*LANÇAMENTO[[#This Row],[QTDADE]]</f>
        <v>840</v>
      </c>
      <c r="M1292" s="4">
        <v>45925</v>
      </c>
      <c r="N1292" s="33" t="str">
        <f>TEXT(LANÇAMENTO[[#This Row],[DATA PEDIDO]],"MMM")&amp;"-"&amp;TEXT(M1292,"AAAA")</f>
        <v>set-2025</v>
      </c>
      <c r="O1292" s="5" t="s">
        <v>1983</v>
      </c>
      <c r="P1292" s="5" t="s">
        <v>30</v>
      </c>
      <c r="Q1292" s="3" t="s">
        <v>12</v>
      </c>
      <c r="R1292" s="3">
        <v>0</v>
      </c>
      <c r="S1292" s="4">
        <f>IF(LANÇAMENTO[[#This Row],[DATA PEDIDO]]="","",LANÇAMENTO[[#This Row],[DATA PEDIDO]]+LANÇAMENTO[[#This Row],[PRAZO]])</f>
        <v>45925</v>
      </c>
      <c r="T1292" s="8" t="str">
        <f>IF(LANÇAMENTO[[#This Row],[OBRA COM MATERIAL]]="OK","ENTREGUE",IF(LANÇAMENTO[[#This Row],[PRAZO]]="","",LANÇAMENTO[[#This Row],[PREVISÃO ENTREGA OBRA]]-$E$1))</f>
        <v>ENTREGUE</v>
      </c>
      <c r="U1292" s="3" t="s">
        <v>129</v>
      </c>
      <c r="V1292" s="3"/>
    </row>
    <row r="1293" spans="1:22" x14ac:dyDescent="0.25">
      <c r="A1293" s="4">
        <v>45925</v>
      </c>
      <c r="B1293" s="2" t="s">
        <v>3324</v>
      </c>
      <c r="C1293" s="123" t="e">
        <v>#N/A</v>
      </c>
      <c r="D1293" s="2" t="s">
        <v>104</v>
      </c>
      <c r="E1293" s="2" t="s">
        <v>2740</v>
      </c>
      <c r="F1293" s="3">
        <v>200</v>
      </c>
      <c r="G1293" s="3" t="s">
        <v>111</v>
      </c>
      <c r="H1293" s="5" t="s">
        <v>3328</v>
      </c>
      <c r="I1293" s="136" t="s">
        <v>260</v>
      </c>
      <c r="J1293" s="2" t="s">
        <v>2740</v>
      </c>
      <c r="K1293" s="6">
        <v>19.8</v>
      </c>
      <c r="L1293" s="6">
        <f>LANÇAMENTO[[#This Row],[VALOR UNITARIO]]*LANÇAMENTO[[#This Row],[QTDADE]]</f>
        <v>3960</v>
      </c>
      <c r="M1293" s="4">
        <v>45925</v>
      </c>
      <c r="N1293" s="33" t="str">
        <f>TEXT(LANÇAMENTO[[#This Row],[DATA PEDIDO]],"MMM")&amp;"-"&amp;TEXT(M1293,"AAAA")</f>
        <v>set-2025</v>
      </c>
      <c r="O1293" s="5" t="s">
        <v>1983</v>
      </c>
      <c r="P1293" s="5" t="s">
        <v>30</v>
      </c>
      <c r="Q1293" s="3" t="s">
        <v>12</v>
      </c>
      <c r="R1293" s="3">
        <v>0</v>
      </c>
      <c r="S1293" s="4">
        <f>IF(LANÇAMENTO[[#This Row],[DATA PEDIDO]]="","",LANÇAMENTO[[#This Row],[DATA PEDIDO]]+LANÇAMENTO[[#This Row],[PRAZO]])</f>
        <v>45925</v>
      </c>
      <c r="T1293" s="8" t="str">
        <f>IF(LANÇAMENTO[[#This Row],[OBRA COM MATERIAL]]="OK","ENTREGUE",IF(LANÇAMENTO[[#This Row],[PRAZO]]="","",LANÇAMENTO[[#This Row],[PREVISÃO ENTREGA OBRA]]-$E$1))</f>
        <v>ENTREGUE</v>
      </c>
      <c r="U1293" s="3" t="s">
        <v>129</v>
      </c>
      <c r="V1293" s="3"/>
    </row>
    <row r="1294" spans="1:22" x14ac:dyDescent="0.25">
      <c r="A1294" s="4">
        <v>45925</v>
      </c>
      <c r="B1294" s="2" t="s">
        <v>3324</v>
      </c>
      <c r="C1294" s="123" t="e">
        <v>#N/A</v>
      </c>
      <c r="D1294" s="2" t="s">
        <v>104</v>
      </c>
      <c r="E1294" s="2" t="s">
        <v>3318</v>
      </c>
      <c r="F1294" s="3">
        <v>63</v>
      </c>
      <c r="G1294" s="3" t="s">
        <v>111</v>
      </c>
      <c r="H1294" s="5" t="s">
        <v>3328</v>
      </c>
      <c r="I1294" s="136" t="s">
        <v>260</v>
      </c>
      <c r="J1294" s="2" t="s">
        <v>3318</v>
      </c>
      <c r="K1294" s="6">
        <v>19.8</v>
      </c>
      <c r="L1294" s="6">
        <f>LANÇAMENTO[[#This Row],[VALOR UNITARIO]]*LANÇAMENTO[[#This Row],[QTDADE]]</f>
        <v>1247.4000000000001</v>
      </c>
      <c r="M1294" s="4">
        <v>45925</v>
      </c>
      <c r="N1294" s="33" t="str">
        <f>TEXT(LANÇAMENTO[[#This Row],[DATA PEDIDO]],"MMM")&amp;"-"&amp;TEXT(M1294,"AAAA")</f>
        <v>set-2025</v>
      </c>
      <c r="O1294" s="5" t="s">
        <v>1983</v>
      </c>
      <c r="P1294" s="5" t="s">
        <v>30</v>
      </c>
      <c r="Q1294" s="3" t="s">
        <v>12</v>
      </c>
      <c r="R1294" s="3">
        <v>0</v>
      </c>
      <c r="S1294" s="4">
        <f>IF(LANÇAMENTO[[#This Row],[DATA PEDIDO]]="","",LANÇAMENTO[[#This Row],[DATA PEDIDO]]+LANÇAMENTO[[#This Row],[PRAZO]])</f>
        <v>45925</v>
      </c>
      <c r="T1294" s="8" t="str">
        <f>IF(LANÇAMENTO[[#This Row],[OBRA COM MATERIAL]]="OK","ENTREGUE",IF(LANÇAMENTO[[#This Row],[PRAZO]]="","",LANÇAMENTO[[#This Row],[PREVISÃO ENTREGA OBRA]]-$E$1))</f>
        <v>ENTREGUE</v>
      </c>
      <c r="U1294" s="3" t="s">
        <v>129</v>
      </c>
      <c r="V1294" s="3"/>
    </row>
    <row r="1295" spans="1:22" x14ac:dyDescent="0.25">
      <c r="A1295" s="4">
        <v>45925</v>
      </c>
      <c r="B1295" s="2" t="s">
        <v>3324</v>
      </c>
      <c r="C1295" s="123" t="e">
        <v>#N/A</v>
      </c>
      <c r="D1295" s="2" t="s">
        <v>104</v>
      </c>
      <c r="E1295" s="2" t="s">
        <v>3319</v>
      </c>
      <c r="F1295" s="3">
        <v>63</v>
      </c>
      <c r="G1295" s="3" t="s">
        <v>111</v>
      </c>
      <c r="H1295" s="5" t="s">
        <v>3328</v>
      </c>
      <c r="I1295" s="136" t="s">
        <v>260</v>
      </c>
      <c r="J1295" s="2" t="s">
        <v>3319</v>
      </c>
      <c r="K1295" s="6">
        <v>12.8</v>
      </c>
      <c r="L1295" s="6">
        <f>LANÇAMENTO[[#This Row],[VALOR UNITARIO]]*LANÇAMENTO[[#This Row],[QTDADE]]</f>
        <v>806.40000000000009</v>
      </c>
      <c r="M1295" s="4">
        <v>45925</v>
      </c>
      <c r="N1295" s="33" t="str">
        <f>TEXT(LANÇAMENTO[[#This Row],[DATA PEDIDO]],"MMM")&amp;"-"&amp;TEXT(M1295,"AAAA")</f>
        <v>set-2025</v>
      </c>
      <c r="O1295" s="5" t="s">
        <v>1983</v>
      </c>
      <c r="P1295" s="5" t="s">
        <v>30</v>
      </c>
      <c r="Q1295" s="3" t="s">
        <v>12</v>
      </c>
      <c r="R1295" s="3">
        <v>0</v>
      </c>
      <c r="S1295" s="4">
        <f>IF(LANÇAMENTO[[#This Row],[DATA PEDIDO]]="","",LANÇAMENTO[[#This Row],[DATA PEDIDO]]+LANÇAMENTO[[#This Row],[PRAZO]])</f>
        <v>45925</v>
      </c>
      <c r="T1295" s="8" t="str">
        <f>IF(LANÇAMENTO[[#This Row],[OBRA COM MATERIAL]]="OK","ENTREGUE",IF(LANÇAMENTO[[#This Row],[PRAZO]]="","",LANÇAMENTO[[#This Row],[PREVISÃO ENTREGA OBRA]]-$E$1))</f>
        <v>ENTREGUE</v>
      </c>
      <c r="U1295" s="3" t="s">
        <v>129</v>
      </c>
      <c r="V1295" s="3"/>
    </row>
    <row r="1296" spans="1:22" x14ac:dyDescent="0.25">
      <c r="A1296" s="4">
        <v>45925</v>
      </c>
      <c r="B1296" s="2" t="s">
        <v>592</v>
      </c>
      <c r="C1296" s="123" t="s">
        <v>549</v>
      </c>
      <c r="D1296" s="2" t="s">
        <v>104</v>
      </c>
      <c r="E1296" s="2" t="s">
        <v>3326</v>
      </c>
      <c r="F1296" s="3">
        <v>16</v>
      </c>
      <c r="G1296" s="3" t="s">
        <v>65</v>
      </c>
      <c r="H1296" s="5" t="s">
        <v>3327</v>
      </c>
      <c r="I1296" s="136" t="s">
        <v>230</v>
      </c>
      <c r="J1296" s="2" t="s">
        <v>3326</v>
      </c>
      <c r="K1296" s="6">
        <v>21.5</v>
      </c>
      <c r="L1296" s="6">
        <f>LANÇAMENTO[[#This Row],[VALOR UNITARIO]]*LANÇAMENTO[[#This Row],[QTDADE]]</f>
        <v>344</v>
      </c>
      <c r="M1296" s="4">
        <v>45925</v>
      </c>
      <c r="N1296" s="33" t="str">
        <f>TEXT(LANÇAMENTO[[#This Row],[DATA PEDIDO]],"MMM")&amp;"-"&amp;TEXT(M1296,"AAAA")</f>
        <v>set-2025</v>
      </c>
      <c r="O1296" s="5" t="s">
        <v>2110</v>
      </c>
      <c r="P1296" s="5" t="s">
        <v>30</v>
      </c>
      <c r="Q1296" s="3" t="s">
        <v>12</v>
      </c>
      <c r="R1296" s="3">
        <v>0</v>
      </c>
      <c r="S1296" s="4">
        <f>IF(LANÇAMENTO[[#This Row],[DATA PEDIDO]]="","",LANÇAMENTO[[#This Row],[DATA PEDIDO]]+LANÇAMENTO[[#This Row],[PRAZO]])</f>
        <v>45925</v>
      </c>
      <c r="T1296" s="8" t="str">
        <f>IF(LANÇAMENTO[[#This Row],[OBRA COM MATERIAL]]="OK","ENTREGUE",IF(LANÇAMENTO[[#This Row],[PRAZO]]="","",LANÇAMENTO[[#This Row],[PREVISÃO ENTREGA OBRA]]-$E$1))</f>
        <v>ENTREGUE</v>
      </c>
      <c r="U1296" s="3" t="s">
        <v>129</v>
      </c>
      <c r="V1296" s="3"/>
    </row>
    <row r="1297" spans="1:22" x14ac:dyDescent="0.25">
      <c r="A1297" s="4">
        <v>45925</v>
      </c>
      <c r="B1297" s="2" t="s">
        <v>1729</v>
      </c>
      <c r="C1297" s="123" t="s">
        <v>551</v>
      </c>
      <c r="D1297" s="2" t="s">
        <v>104</v>
      </c>
      <c r="E1297" s="2" t="s">
        <v>2897</v>
      </c>
      <c r="F1297" s="3">
        <v>1</v>
      </c>
      <c r="G1297" s="3" t="s">
        <v>65</v>
      </c>
      <c r="H1297" s="5" t="s">
        <v>3330</v>
      </c>
      <c r="I1297" s="136" t="s">
        <v>2073</v>
      </c>
      <c r="J1297" s="2" t="s">
        <v>2897</v>
      </c>
      <c r="K1297" s="6">
        <v>31</v>
      </c>
      <c r="L1297" s="6">
        <f>LANÇAMENTO[[#This Row],[VALOR UNITARIO]]*LANÇAMENTO[[#This Row],[QTDADE]]</f>
        <v>31</v>
      </c>
      <c r="M1297" s="4">
        <v>45925</v>
      </c>
      <c r="N1297" s="33" t="str">
        <f>TEXT(LANÇAMENTO[[#This Row],[DATA PEDIDO]],"MMM")&amp;"-"&amp;TEXT(M1297,"AAAA")</f>
        <v>set-2025</v>
      </c>
      <c r="O1297" s="5" t="s">
        <v>1692</v>
      </c>
      <c r="P1297" s="5" t="s">
        <v>30</v>
      </c>
      <c r="Q1297" s="3" t="s">
        <v>12</v>
      </c>
      <c r="R1297" s="3">
        <v>0</v>
      </c>
      <c r="S1297" s="4">
        <f>IF(LANÇAMENTO[[#This Row],[DATA PEDIDO]]="","",LANÇAMENTO[[#This Row],[DATA PEDIDO]]+LANÇAMENTO[[#This Row],[PRAZO]])</f>
        <v>45925</v>
      </c>
      <c r="T1297" s="8" t="str">
        <f>IF(LANÇAMENTO[[#This Row],[OBRA COM MATERIAL]]="OK","ENTREGUE",IF(LANÇAMENTO[[#This Row],[PRAZO]]="","",LANÇAMENTO[[#This Row],[PREVISÃO ENTREGA OBRA]]-$E$1))</f>
        <v>ENTREGUE</v>
      </c>
      <c r="U1297" s="3" t="s">
        <v>129</v>
      </c>
      <c r="V1297" s="3"/>
    </row>
    <row r="1298" spans="1:22" x14ac:dyDescent="0.25">
      <c r="A1298" s="4">
        <v>45925</v>
      </c>
      <c r="B1298" s="2" t="s">
        <v>1729</v>
      </c>
      <c r="C1298" s="123" t="s">
        <v>551</v>
      </c>
      <c r="D1298" s="2" t="s">
        <v>104</v>
      </c>
      <c r="E1298" s="2" t="s">
        <v>3329</v>
      </c>
      <c r="F1298" s="3">
        <v>4</v>
      </c>
      <c r="G1298" s="3" t="s">
        <v>65</v>
      </c>
      <c r="H1298" s="5" t="s">
        <v>3330</v>
      </c>
      <c r="I1298" s="136" t="s">
        <v>2073</v>
      </c>
      <c r="J1298" s="2" t="s">
        <v>3329</v>
      </c>
      <c r="K1298" s="6">
        <v>73</v>
      </c>
      <c r="L1298" s="6">
        <f>LANÇAMENTO[[#This Row],[VALOR UNITARIO]]*LANÇAMENTO[[#This Row],[QTDADE]]</f>
        <v>292</v>
      </c>
      <c r="M1298" s="4">
        <v>45925</v>
      </c>
      <c r="N1298" s="33" t="str">
        <f>TEXT(LANÇAMENTO[[#This Row],[DATA PEDIDO]],"MMM")&amp;"-"&amp;TEXT(M1298,"AAAA")</f>
        <v>set-2025</v>
      </c>
      <c r="O1298" s="5" t="s">
        <v>1692</v>
      </c>
      <c r="P1298" s="5" t="s">
        <v>30</v>
      </c>
      <c r="Q1298" s="3" t="s">
        <v>12</v>
      </c>
      <c r="R1298" s="3">
        <v>0</v>
      </c>
      <c r="S1298" s="4">
        <f>IF(LANÇAMENTO[[#This Row],[DATA PEDIDO]]="","",LANÇAMENTO[[#This Row],[DATA PEDIDO]]+LANÇAMENTO[[#This Row],[PRAZO]])</f>
        <v>45925</v>
      </c>
      <c r="T1298" s="8" t="str">
        <f>IF(LANÇAMENTO[[#This Row],[OBRA COM MATERIAL]]="OK","ENTREGUE",IF(LANÇAMENTO[[#This Row],[PRAZO]]="","",LANÇAMENTO[[#This Row],[PREVISÃO ENTREGA OBRA]]-$E$1))</f>
        <v>ENTREGUE</v>
      </c>
      <c r="U1298" s="3" t="s">
        <v>129</v>
      </c>
      <c r="V1298" s="3"/>
    </row>
    <row r="1299" spans="1:22" x14ac:dyDescent="0.25">
      <c r="A1299" s="4">
        <v>45925</v>
      </c>
      <c r="B1299" s="2" t="s">
        <v>1235</v>
      </c>
      <c r="C1299" s="123" t="s">
        <v>1234</v>
      </c>
      <c r="D1299" s="2" t="s">
        <v>104</v>
      </c>
      <c r="E1299" s="2" t="s">
        <v>3331</v>
      </c>
      <c r="F1299" s="3">
        <v>8</v>
      </c>
      <c r="G1299" s="3" t="s">
        <v>114</v>
      </c>
      <c r="H1299" s="5" t="s">
        <v>3332</v>
      </c>
      <c r="I1299" s="136" t="s">
        <v>2480</v>
      </c>
      <c r="J1299" s="2" t="s">
        <v>3331</v>
      </c>
      <c r="K1299" s="6">
        <v>37.51</v>
      </c>
      <c r="L1299" s="6">
        <f>LANÇAMENTO[[#This Row],[VALOR UNITARIO]]*LANÇAMENTO[[#This Row],[QTDADE]]</f>
        <v>300.08</v>
      </c>
      <c r="M1299" s="4">
        <v>45925</v>
      </c>
      <c r="N1299" s="33" t="str">
        <f>TEXT(LANÇAMENTO[[#This Row],[DATA PEDIDO]],"MMM")&amp;"-"&amp;TEXT(M1299,"AAAA")</f>
        <v>set-2025</v>
      </c>
      <c r="O1299" s="5" t="s">
        <v>2110</v>
      </c>
      <c r="P1299" s="5" t="s">
        <v>30</v>
      </c>
      <c r="Q1299" s="3" t="s">
        <v>12</v>
      </c>
      <c r="R1299" s="3">
        <v>0</v>
      </c>
      <c r="S1299" s="4">
        <f>IF(LANÇAMENTO[[#This Row],[DATA PEDIDO]]="","",LANÇAMENTO[[#This Row],[DATA PEDIDO]]+LANÇAMENTO[[#This Row],[PRAZO]])</f>
        <v>45925</v>
      </c>
      <c r="T1299" s="8" t="str">
        <f>IF(LANÇAMENTO[[#This Row],[OBRA COM MATERIAL]]="OK","ENTREGUE",IF(LANÇAMENTO[[#This Row],[PRAZO]]="","",LANÇAMENTO[[#This Row],[PREVISÃO ENTREGA OBRA]]-$E$1))</f>
        <v>ENTREGUE</v>
      </c>
      <c r="U1299" s="3" t="s">
        <v>129</v>
      </c>
      <c r="V1299" s="3"/>
    </row>
    <row r="1300" spans="1:22" x14ac:dyDescent="0.25">
      <c r="A1300" s="4">
        <v>45925</v>
      </c>
      <c r="B1300" s="2" t="s">
        <v>1235</v>
      </c>
      <c r="C1300" s="123" t="s">
        <v>1234</v>
      </c>
      <c r="D1300" s="2" t="s">
        <v>104</v>
      </c>
      <c r="E1300" s="2" t="s">
        <v>3333</v>
      </c>
      <c r="F1300" s="3">
        <v>4</v>
      </c>
      <c r="G1300" s="3" t="s">
        <v>65</v>
      </c>
      <c r="H1300" s="5" t="s">
        <v>3334</v>
      </c>
      <c r="I1300" s="136" t="s">
        <v>288</v>
      </c>
      <c r="J1300" s="2" t="s">
        <v>3333</v>
      </c>
      <c r="K1300" s="6">
        <v>52</v>
      </c>
      <c r="L1300" s="6">
        <f>LANÇAMENTO[[#This Row],[VALOR UNITARIO]]*LANÇAMENTO[[#This Row],[QTDADE]]</f>
        <v>208</v>
      </c>
      <c r="M1300" s="4">
        <v>45925</v>
      </c>
      <c r="N1300" s="33" t="str">
        <f>TEXT(LANÇAMENTO[[#This Row],[DATA PEDIDO]],"MMM")&amp;"-"&amp;TEXT(M1300,"AAAA")</f>
        <v>set-2025</v>
      </c>
      <c r="O1300" s="5" t="s">
        <v>2110</v>
      </c>
      <c r="P1300" s="5" t="s">
        <v>30</v>
      </c>
      <c r="Q1300" s="3" t="s">
        <v>12</v>
      </c>
      <c r="R1300" s="3">
        <v>1</v>
      </c>
      <c r="S1300" s="4">
        <f>IF(LANÇAMENTO[[#This Row],[DATA PEDIDO]]="","",LANÇAMENTO[[#This Row],[DATA PEDIDO]]+LANÇAMENTO[[#This Row],[PRAZO]])</f>
        <v>45926</v>
      </c>
      <c r="T1300" s="8" t="str">
        <f>IF(LANÇAMENTO[[#This Row],[OBRA COM MATERIAL]]="OK","ENTREGUE",IF(LANÇAMENTO[[#This Row],[PRAZO]]="","",LANÇAMENTO[[#This Row],[PREVISÃO ENTREGA OBRA]]-$E$1))</f>
        <v>ENTREGUE</v>
      </c>
      <c r="U1300" s="3" t="s">
        <v>129</v>
      </c>
      <c r="V1300" s="3"/>
    </row>
    <row r="1301" spans="1:22" x14ac:dyDescent="0.25">
      <c r="A1301" s="4">
        <v>45925</v>
      </c>
      <c r="B1301" s="2" t="s">
        <v>3309</v>
      </c>
      <c r="C1301" s="123" t="s">
        <v>551</v>
      </c>
      <c r="D1301" s="2" t="s">
        <v>107</v>
      </c>
      <c r="E1301" s="2" t="s">
        <v>3335</v>
      </c>
      <c r="F1301" s="3">
        <v>55.2</v>
      </c>
      <c r="G1301" s="3" t="s">
        <v>72</v>
      </c>
      <c r="H1301" s="5" t="s">
        <v>3336</v>
      </c>
      <c r="I1301" s="136" t="s">
        <v>615</v>
      </c>
      <c r="J1301" s="2" t="s">
        <v>3335</v>
      </c>
      <c r="K1301" s="6">
        <v>40.9</v>
      </c>
      <c r="L1301" s="6">
        <f>LANÇAMENTO[[#This Row],[VALOR UNITARIO]]*LANÇAMENTO[[#This Row],[QTDADE]]</f>
        <v>2257.6799999999998</v>
      </c>
      <c r="M1301" s="4">
        <v>45925</v>
      </c>
      <c r="N1301" s="33" t="str">
        <f>TEXT(LANÇAMENTO[[#This Row],[DATA PEDIDO]],"MMM")&amp;"-"&amp;TEXT(M1301,"AAAA")</f>
        <v>set-2025</v>
      </c>
      <c r="O1301" s="5" t="s">
        <v>2454</v>
      </c>
      <c r="P1301" s="5" t="s">
        <v>30</v>
      </c>
      <c r="Q1301" s="3" t="s">
        <v>12</v>
      </c>
      <c r="R1301" s="3">
        <v>4</v>
      </c>
      <c r="S1301" s="4">
        <f>IF(LANÇAMENTO[[#This Row],[DATA PEDIDO]]="","",LANÇAMENTO[[#This Row],[DATA PEDIDO]]+LANÇAMENTO[[#This Row],[PRAZO]])</f>
        <v>45929</v>
      </c>
      <c r="T1301" s="8" t="str">
        <f>IF(LANÇAMENTO[[#This Row],[OBRA COM MATERIAL]]="OK","ENTREGUE",IF(LANÇAMENTO[[#This Row],[PRAZO]]="","",LANÇAMENTO[[#This Row],[PREVISÃO ENTREGA OBRA]]-$E$1))</f>
        <v>ENTREGUE</v>
      </c>
      <c r="U1301" s="3" t="s">
        <v>129</v>
      </c>
      <c r="V1301" s="3"/>
    </row>
    <row r="1302" spans="1:22" x14ac:dyDescent="0.25">
      <c r="A1302" s="4">
        <v>45925</v>
      </c>
      <c r="B1302" s="2" t="s">
        <v>3309</v>
      </c>
      <c r="C1302" s="123" t="s">
        <v>551</v>
      </c>
      <c r="D1302" s="2" t="s">
        <v>107</v>
      </c>
      <c r="E1302" s="2" t="s">
        <v>2450</v>
      </c>
      <c r="F1302" s="3">
        <v>140.4</v>
      </c>
      <c r="G1302" s="3" t="s">
        <v>72</v>
      </c>
      <c r="H1302" s="5" t="s">
        <v>3336</v>
      </c>
      <c r="I1302" s="136" t="s">
        <v>615</v>
      </c>
      <c r="J1302" s="2" t="s">
        <v>2450</v>
      </c>
      <c r="K1302" s="6">
        <v>73.510000000000005</v>
      </c>
      <c r="L1302" s="6">
        <f>LANÇAMENTO[[#This Row],[VALOR UNITARIO]]*LANÇAMENTO[[#This Row],[QTDADE]]</f>
        <v>10320.804000000002</v>
      </c>
      <c r="M1302" s="4">
        <v>45925</v>
      </c>
      <c r="N1302" s="33" t="str">
        <f>TEXT(LANÇAMENTO[[#This Row],[DATA PEDIDO]],"MMM")&amp;"-"&amp;TEXT(M1302,"AAAA")</f>
        <v>set-2025</v>
      </c>
      <c r="O1302" s="5" t="s">
        <v>2454</v>
      </c>
      <c r="P1302" s="5" t="s">
        <v>30</v>
      </c>
      <c r="Q1302" s="3" t="s">
        <v>12</v>
      </c>
      <c r="R1302" s="3">
        <v>4</v>
      </c>
      <c r="S1302" s="4">
        <f>IF(LANÇAMENTO[[#This Row],[DATA PEDIDO]]="","",LANÇAMENTO[[#This Row],[DATA PEDIDO]]+LANÇAMENTO[[#This Row],[PRAZO]])</f>
        <v>45929</v>
      </c>
      <c r="T1302" s="8" t="str">
        <f>IF(LANÇAMENTO[[#This Row],[OBRA COM MATERIAL]]="OK","ENTREGUE",IF(LANÇAMENTO[[#This Row],[PRAZO]]="","",LANÇAMENTO[[#This Row],[PREVISÃO ENTREGA OBRA]]-$E$1))</f>
        <v>ENTREGUE</v>
      </c>
      <c r="U1302" s="3" t="s">
        <v>129</v>
      </c>
      <c r="V1302" s="3"/>
    </row>
    <row r="1303" spans="1:22" x14ac:dyDescent="0.25">
      <c r="A1303" s="4">
        <v>45925</v>
      </c>
      <c r="B1303" s="2" t="s">
        <v>3309</v>
      </c>
      <c r="C1303" s="123" t="s">
        <v>551</v>
      </c>
      <c r="D1303" s="2" t="s">
        <v>107</v>
      </c>
      <c r="E1303" s="2" t="s">
        <v>1809</v>
      </c>
      <c r="F1303" s="3">
        <v>2</v>
      </c>
      <c r="G1303" s="3" t="s">
        <v>114</v>
      </c>
      <c r="H1303" s="5" t="s">
        <v>3336</v>
      </c>
      <c r="I1303" s="136" t="s">
        <v>615</v>
      </c>
      <c r="J1303" s="2" t="s">
        <v>1809</v>
      </c>
      <c r="K1303" s="6">
        <v>34.9</v>
      </c>
      <c r="L1303" s="6">
        <f>LANÇAMENTO[[#This Row],[VALOR UNITARIO]]*LANÇAMENTO[[#This Row],[QTDADE]]</f>
        <v>69.8</v>
      </c>
      <c r="M1303" s="4">
        <v>45925</v>
      </c>
      <c r="N1303" s="33" t="str">
        <f>TEXT(LANÇAMENTO[[#This Row],[DATA PEDIDO]],"MMM")&amp;"-"&amp;TEXT(M1303,"AAAA")</f>
        <v>set-2025</v>
      </c>
      <c r="O1303" s="5" t="s">
        <v>2454</v>
      </c>
      <c r="P1303" s="5" t="s">
        <v>30</v>
      </c>
      <c r="Q1303" s="3" t="s">
        <v>12</v>
      </c>
      <c r="R1303" s="3">
        <v>4</v>
      </c>
      <c r="S1303" s="4">
        <f>IF(LANÇAMENTO[[#This Row],[DATA PEDIDO]]="","",LANÇAMENTO[[#This Row],[DATA PEDIDO]]+LANÇAMENTO[[#This Row],[PRAZO]])</f>
        <v>45929</v>
      </c>
      <c r="T1303" s="8" t="str">
        <f>IF(LANÇAMENTO[[#This Row],[OBRA COM MATERIAL]]="OK","ENTREGUE",IF(LANÇAMENTO[[#This Row],[PRAZO]]="","",LANÇAMENTO[[#This Row],[PREVISÃO ENTREGA OBRA]]-$E$1))</f>
        <v>ENTREGUE</v>
      </c>
      <c r="U1303" s="3" t="s">
        <v>129</v>
      </c>
      <c r="V1303" s="3"/>
    </row>
    <row r="1304" spans="1:22" x14ac:dyDescent="0.25">
      <c r="A1304" s="4">
        <v>45925</v>
      </c>
      <c r="B1304" s="2" t="s">
        <v>3309</v>
      </c>
      <c r="C1304" s="123" t="s">
        <v>551</v>
      </c>
      <c r="D1304" s="2" t="s">
        <v>107</v>
      </c>
      <c r="E1304" s="2" t="s">
        <v>1810</v>
      </c>
      <c r="F1304" s="3">
        <v>8</v>
      </c>
      <c r="G1304" s="3" t="s">
        <v>114</v>
      </c>
      <c r="H1304" s="5" t="s">
        <v>3336</v>
      </c>
      <c r="I1304" s="136" t="s">
        <v>615</v>
      </c>
      <c r="J1304" s="2" t="s">
        <v>1810</v>
      </c>
      <c r="K1304" s="6">
        <v>33.89</v>
      </c>
      <c r="L1304" s="6">
        <f>LANÇAMENTO[[#This Row],[VALOR UNITARIO]]*LANÇAMENTO[[#This Row],[QTDADE]]</f>
        <v>271.12</v>
      </c>
      <c r="M1304" s="4">
        <v>45925</v>
      </c>
      <c r="N1304" s="33" t="str">
        <f>TEXT(LANÇAMENTO[[#This Row],[DATA PEDIDO]],"MMM")&amp;"-"&amp;TEXT(M1304,"AAAA")</f>
        <v>set-2025</v>
      </c>
      <c r="O1304" s="5" t="s">
        <v>2454</v>
      </c>
      <c r="P1304" s="5" t="s">
        <v>30</v>
      </c>
      <c r="Q1304" s="3" t="s">
        <v>12</v>
      </c>
      <c r="R1304" s="3">
        <v>4</v>
      </c>
      <c r="S1304" s="4">
        <f>IF(LANÇAMENTO[[#This Row],[DATA PEDIDO]]="","",LANÇAMENTO[[#This Row],[DATA PEDIDO]]+LANÇAMENTO[[#This Row],[PRAZO]])</f>
        <v>45929</v>
      </c>
      <c r="T1304" s="8" t="str">
        <f>IF(LANÇAMENTO[[#This Row],[OBRA COM MATERIAL]]="OK","ENTREGUE",IF(LANÇAMENTO[[#This Row],[PRAZO]]="","",LANÇAMENTO[[#This Row],[PREVISÃO ENTREGA OBRA]]-$E$1))</f>
        <v>ENTREGUE</v>
      </c>
      <c r="U1304" s="3" t="s">
        <v>129</v>
      </c>
      <c r="V1304" s="3"/>
    </row>
    <row r="1305" spans="1:22" x14ac:dyDescent="0.25">
      <c r="A1305" s="4">
        <v>45925</v>
      </c>
      <c r="B1305" s="2" t="s">
        <v>3309</v>
      </c>
      <c r="C1305" s="123" t="s">
        <v>551</v>
      </c>
      <c r="D1305" s="2" t="s">
        <v>107</v>
      </c>
      <c r="E1305" s="2" t="s">
        <v>1806</v>
      </c>
      <c r="F1305" s="3">
        <v>70</v>
      </c>
      <c r="G1305" s="3" t="s">
        <v>114</v>
      </c>
      <c r="H1305" s="5" t="s">
        <v>3336</v>
      </c>
      <c r="I1305" s="136" t="s">
        <v>615</v>
      </c>
      <c r="J1305" s="2" t="s">
        <v>1806</v>
      </c>
      <c r="K1305" s="6">
        <v>21.51</v>
      </c>
      <c r="L1305" s="6">
        <f>LANÇAMENTO[[#This Row],[VALOR UNITARIO]]*LANÇAMENTO[[#This Row],[QTDADE]]</f>
        <v>1505.7</v>
      </c>
      <c r="M1305" s="4">
        <v>45925</v>
      </c>
      <c r="N1305" s="33" t="str">
        <f>TEXT(LANÇAMENTO[[#This Row],[DATA PEDIDO]],"MMM")&amp;"-"&amp;TEXT(M1305,"AAAA")</f>
        <v>set-2025</v>
      </c>
      <c r="O1305" s="5" t="s">
        <v>2454</v>
      </c>
      <c r="P1305" s="5" t="s">
        <v>30</v>
      </c>
      <c r="Q1305" s="3" t="s">
        <v>12</v>
      </c>
      <c r="R1305" s="3">
        <v>4</v>
      </c>
      <c r="S1305" s="4">
        <f>IF(LANÇAMENTO[[#This Row],[DATA PEDIDO]]="","",LANÇAMENTO[[#This Row],[DATA PEDIDO]]+LANÇAMENTO[[#This Row],[PRAZO]])</f>
        <v>45929</v>
      </c>
      <c r="T1305" s="8" t="str">
        <f>IF(LANÇAMENTO[[#This Row],[OBRA COM MATERIAL]]="OK","ENTREGUE",IF(LANÇAMENTO[[#This Row],[PRAZO]]="","",LANÇAMENTO[[#This Row],[PREVISÃO ENTREGA OBRA]]-$E$1))</f>
        <v>ENTREGUE</v>
      </c>
      <c r="U1305" s="3" t="s">
        <v>129</v>
      </c>
      <c r="V1305" s="3"/>
    </row>
    <row r="1306" spans="1:22" x14ac:dyDescent="0.25">
      <c r="A1306" s="4">
        <v>45925</v>
      </c>
      <c r="B1306" s="2" t="s">
        <v>3309</v>
      </c>
      <c r="C1306" s="123" t="s">
        <v>551</v>
      </c>
      <c r="D1306" s="2" t="s">
        <v>107</v>
      </c>
      <c r="E1306" s="2" t="s">
        <v>1814</v>
      </c>
      <c r="F1306" s="3">
        <v>1</v>
      </c>
      <c r="G1306" s="3" t="s">
        <v>65</v>
      </c>
      <c r="H1306" s="5" t="s">
        <v>3336</v>
      </c>
      <c r="I1306" s="136" t="s">
        <v>615</v>
      </c>
      <c r="J1306" s="2" t="s">
        <v>1814</v>
      </c>
      <c r="K1306" s="6">
        <v>931.33</v>
      </c>
      <c r="L1306" s="6">
        <f>LANÇAMENTO[[#This Row],[VALOR UNITARIO]]*LANÇAMENTO[[#This Row],[QTDADE]]</f>
        <v>931.33</v>
      </c>
      <c r="M1306" s="4">
        <v>45925</v>
      </c>
      <c r="N1306" s="33" t="str">
        <f>TEXT(LANÇAMENTO[[#This Row],[DATA PEDIDO]],"MMM")&amp;"-"&amp;TEXT(M1306,"AAAA")</f>
        <v>set-2025</v>
      </c>
      <c r="O1306" s="5" t="s">
        <v>2454</v>
      </c>
      <c r="P1306" s="5" t="s">
        <v>30</v>
      </c>
      <c r="Q1306" s="3" t="s">
        <v>12</v>
      </c>
      <c r="R1306" s="3">
        <v>4</v>
      </c>
      <c r="S1306" s="4">
        <f>IF(LANÇAMENTO[[#This Row],[DATA PEDIDO]]="","",LANÇAMENTO[[#This Row],[DATA PEDIDO]]+LANÇAMENTO[[#This Row],[PRAZO]])</f>
        <v>45929</v>
      </c>
      <c r="T1306" s="8" t="str">
        <f>IF(LANÇAMENTO[[#This Row],[OBRA COM MATERIAL]]="OK","ENTREGUE",IF(LANÇAMENTO[[#This Row],[PRAZO]]="","",LANÇAMENTO[[#This Row],[PREVISÃO ENTREGA OBRA]]-$E$1))</f>
        <v>ENTREGUE</v>
      </c>
      <c r="U1306" s="3" t="s">
        <v>129</v>
      </c>
      <c r="V1306" s="3"/>
    </row>
    <row r="1307" spans="1:22" x14ac:dyDescent="0.25">
      <c r="A1307" s="4">
        <v>45925</v>
      </c>
      <c r="B1307" s="2" t="s">
        <v>2379</v>
      </c>
      <c r="C1307" s="123" t="s">
        <v>1234</v>
      </c>
      <c r="D1307" s="2" t="s">
        <v>107</v>
      </c>
      <c r="E1307" s="2" t="s">
        <v>3337</v>
      </c>
      <c r="F1307" s="3">
        <v>20.7</v>
      </c>
      <c r="G1307" s="3" t="s">
        <v>72</v>
      </c>
      <c r="H1307" s="5" t="s">
        <v>3338</v>
      </c>
      <c r="I1307" s="136" t="s">
        <v>615</v>
      </c>
      <c r="J1307" s="2" t="s">
        <v>3337</v>
      </c>
      <c r="K1307" s="6">
        <v>40.9</v>
      </c>
      <c r="L1307" s="6">
        <f>LANÇAMENTO[[#This Row],[VALOR UNITARIO]]*LANÇAMENTO[[#This Row],[QTDADE]]</f>
        <v>846.63</v>
      </c>
      <c r="M1307" s="4">
        <v>45925</v>
      </c>
      <c r="N1307" s="33" t="str">
        <f>TEXT(LANÇAMENTO[[#This Row],[DATA PEDIDO]],"MMM")&amp;"-"&amp;TEXT(M1307,"AAAA")</f>
        <v>set-2025</v>
      </c>
      <c r="O1307" s="5" t="s">
        <v>1715</v>
      </c>
      <c r="P1307" s="5" t="s">
        <v>30</v>
      </c>
      <c r="Q1307" s="3" t="s">
        <v>12</v>
      </c>
      <c r="R1307" s="3">
        <v>4</v>
      </c>
      <c r="S1307" s="4">
        <f>IF(LANÇAMENTO[[#This Row],[DATA PEDIDO]]="","",LANÇAMENTO[[#This Row],[DATA PEDIDO]]+LANÇAMENTO[[#This Row],[PRAZO]])</f>
        <v>45929</v>
      </c>
      <c r="T1307" s="8" t="str">
        <f>IF(LANÇAMENTO[[#This Row],[OBRA COM MATERIAL]]="OK","ENTREGUE",IF(LANÇAMENTO[[#This Row],[PRAZO]]="","",LANÇAMENTO[[#This Row],[PREVISÃO ENTREGA OBRA]]-$E$1))</f>
        <v>ENTREGUE</v>
      </c>
      <c r="U1307" s="3" t="s">
        <v>129</v>
      </c>
      <c r="V1307" s="3"/>
    </row>
    <row r="1308" spans="1:22" x14ac:dyDescent="0.25">
      <c r="A1308" s="4">
        <v>45925</v>
      </c>
      <c r="B1308" s="2" t="s">
        <v>2379</v>
      </c>
      <c r="C1308" s="123" t="s">
        <v>1234</v>
      </c>
      <c r="D1308" s="2" t="s">
        <v>107</v>
      </c>
      <c r="E1308" s="2" t="s">
        <v>1814</v>
      </c>
      <c r="F1308" s="3">
        <v>1</v>
      </c>
      <c r="G1308" s="3" t="s">
        <v>65</v>
      </c>
      <c r="H1308" s="5" t="s">
        <v>3338</v>
      </c>
      <c r="I1308" s="136" t="s">
        <v>615</v>
      </c>
      <c r="J1308" s="2" t="s">
        <v>1814</v>
      </c>
      <c r="K1308" s="6">
        <v>58</v>
      </c>
      <c r="L1308" s="6">
        <f>LANÇAMENTO[[#This Row],[VALOR UNITARIO]]*LANÇAMENTO[[#This Row],[QTDADE]]</f>
        <v>58</v>
      </c>
      <c r="M1308" s="4">
        <v>45925</v>
      </c>
      <c r="N1308" s="33" t="str">
        <f>TEXT(LANÇAMENTO[[#This Row],[DATA PEDIDO]],"MMM")&amp;"-"&amp;TEXT(M1308,"AAAA")</f>
        <v>set-2025</v>
      </c>
      <c r="O1308" s="5" t="s">
        <v>1715</v>
      </c>
      <c r="P1308" s="5" t="s">
        <v>30</v>
      </c>
      <c r="Q1308" s="3" t="s">
        <v>12</v>
      </c>
      <c r="R1308" s="3">
        <v>4</v>
      </c>
      <c r="S1308" s="4">
        <f>IF(LANÇAMENTO[[#This Row],[DATA PEDIDO]]="","",LANÇAMENTO[[#This Row],[DATA PEDIDO]]+LANÇAMENTO[[#This Row],[PRAZO]])</f>
        <v>45929</v>
      </c>
      <c r="T1308" s="8" t="str">
        <f>IF(LANÇAMENTO[[#This Row],[OBRA COM MATERIAL]]="OK","ENTREGUE",IF(LANÇAMENTO[[#This Row],[PRAZO]]="","",LANÇAMENTO[[#This Row],[PREVISÃO ENTREGA OBRA]]-$E$1))</f>
        <v>ENTREGUE</v>
      </c>
      <c r="U1308" s="3" t="s">
        <v>129</v>
      </c>
      <c r="V1308" s="3"/>
    </row>
    <row r="1309" spans="1:22" x14ac:dyDescent="0.25">
      <c r="A1309" s="4">
        <v>45925</v>
      </c>
      <c r="B1309" s="2" t="s">
        <v>1802</v>
      </c>
      <c r="C1309" s="123" t="s">
        <v>1234</v>
      </c>
      <c r="D1309" s="2" t="s">
        <v>21</v>
      </c>
      <c r="E1309" s="2" t="s">
        <v>2004</v>
      </c>
      <c r="F1309" s="3">
        <v>2</v>
      </c>
      <c r="G1309" s="3" t="s">
        <v>65</v>
      </c>
      <c r="H1309" s="5" t="s">
        <v>3339</v>
      </c>
      <c r="I1309" s="136" t="s">
        <v>198</v>
      </c>
      <c r="J1309" s="2" t="s">
        <v>2004</v>
      </c>
      <c r="K1309" s="6">
        <v>83.63</v>
      </c>
      <c r="L1309" s="6">
        <f>LANÇAMENTO[[#This Row],[VALOR UNITARIO]]*LANÇAMENTO[[#This Row],[QTDADE]]</f>
        <v>167.26</v>
      </c>
      <c r="M1309" s="4">
        <v>45925</v>
      </c>
      <c r="N1309" s="33" t="str">
        <f>TEXT(LANÇAMENTO[[#This Row],[DATA PEDIDO]],"MMM")&amp;"-"&amp;TEXT(M1309,"AAAA")</f>
        <v>set-2025</v>
      </c>
      <c r="O1309" s="5" t="s">
        <v>1715</v>
      </c>
      <c r="P1309" s="5" t="s">
        <v>30</v>
      </c>
      <c r="Q1309" s="3" t="s">
        <v>12</v>
      </c>
      <c r="R1309" s="3">
        <v>1</v>
      </c>
      <c r="S1309" s="4">
        <f>IF(LANÇAMENTO[[#This Row],[DATA PEDIDO]]="","",LANÇAMENTO[[#This Row],[DATA PEDIDO]]+LANÇAMENTO[[#This Row],[PRAZO]])</f>
        <v>45926</v>
      </c>
      <c r="T1309" s="8" t="str">
        <f>IF(LANÇAMENTO[[#This Row],[OBRA COM MATERIAL]]="OK","ENTREGUE",IF(LANÇAMENTO[[#This Row],[PRAZO]]="","",LANÇAMENTO[[#This Row],[PREVISÃO ENTREGA OBRA]]-$E$1))</f>
        <v>ENTREGUE</v>
      </c>
      <c r="U1309" s="3" t="s">
        <v>129</v>
      </c>
      <c r="V1309" s="3"/>
    </row>
    <row r="1310" spans="1:22" x14ac:dyDescent="0.25">
      <c r="A1310" s="4">
        <v>45925</v>
      </c>
      <c r="B1310" s="2" t="s">
        <v>1235</v>
      </c>
      <c r="C1310" s="123" t="s">
        <v>1234</v>
      </c>
      <c r="D1310" s="2" t="s">
        <v>104</v>
      </c>
      <c r="E1310" s="2" t="s">
        <v>3340</v>
      </c>
      <c r="F1310" s="3">
        <v>2</v>
      </c>
      <c r="G1310" s="3" t="s">
        <v>65</v>
      </c>
      <c r="H1310" s="5" t="s">
        <v>3344</v>
      </c>
      <c r="I1310" s="136" t="s">
        <v>147</v>
      </c>
      <c r="J1310" s="2" t="s">
        <v>3340</v>
      </c>
      <c r="K1310" s="6">
        <v>10.99</v>
      </c>
      <c r="L1310" s="6">
        <f>LANÇAMENTO[[#This Row],[VALOR UNITARIO]]*LANÇAMENTO[[#This Row],[QTDADE]]</f>
        <v>21.98</v>
      </c>
      <c r="M1310" s="4">
        <v>45925</v>
      </c>
      <c r="N1310" s="33" t="str">
        <f>TEXT(LANÇAMENTO[[#This Row],[DATA PEDIDO]],"MMM")&amp;"-"&amp;TEXT(M1310,"AAAA")</f>
        <v>set-2025</v>
      </c>
      <c r="O1310" s="5" t="s">
        <v>1715</v>
      </c>
      <c r="P1310" s="5" t="s">
        <v>30</v>
      </c>
      <c r="Q1310" s="3" t="s">
        <v>12</v>
      </c>
      <c r="R1310" s="3">
        <v>1</v>
      </c>
      <c r="S1310" s="4">
        <f>IF(LANÇAMENTO[[#This Row],[DATA PEDIDO]]="","",LANÇAMENTO[[#This Row],[DATA PEDIDO]]+LANÇAMENTO[[#This Row],[PRAZO]])</f>
        <v>45926</v>
      </c>
      <c r="T1310" s="8" t="str">
        <f>IF(LANÇAMENTO[[#This Row],[OBRA COM MATERIAL]]="OK","ENTREGUE",IF(LANÇAMENTO[[#This Row],[PRAZO]]="","",LANÇAMENTO[[#This Row],[PREVISÃO ENTREGA OBRA]]-$E$1))</f>
        <v>ENTREGUE</v>
      </c>
      <c r="U1310" s="3" t="s">
        <v>129</v>
      </c>
      <c r="V1310" s="3"/>
    </row>
    <row r="1311" spans="1:22" x14ac:dyDescent="0.25">
      <c r="A1311" s="4">
        <v>45925</v>
      </c>
      <c r="B1311" s="2" t="s">
        <v>1235</v>
      </c>
      <c r="C1311" s="123" t="s">
        <v>1234</v>
      </c>
      <c r="D1311" s="2" t="s">
        <v>104</v>
      </c>
      <c r="E1311" s="2" t="s">
        <v>3341</v>
      </c>
      <c r="F1311" s="3">
        <v>2</v>
      </c>
      <c r="G1311" s="3" t="s">
        <v>65</v>
      </c>
      <c r="H1311" s="5" t="s">
        <v>3344</v>
      </c>
      <c r="I1311" s="136" t="s">
        <v>147</v>
      </c>
      <c r="J1311" s="2" t="s">
        <v>3341</v>
      </c>
      <c r="K1311" s="6">
        <v>5.99</v>
      </c>
      <c r="L1311" s="6">
        <f>LANÇAMENTO[[#This Row],[VALOR UNITARIO]]*LANÇAMENTO[[#This Row],[QTDADE]]</f>
        <v>11.98</v>
      </c>
      <c r="M1311" s="4">
        <v>45925</v>
      </c>
      <c r="N1311" s="33" t="str">
        <f>TEXT(LANÇAMENTO[[#This Row],[DATA PEDIDO]],"MMM")&amp;"-"&amp;TEXT(M1311,"AAAA")</f>
        <v>set-2025</v>
      </c>
      <c r="O1311" s="5" t="s">
        <v>1715</v>
      </c>
      <c r="P1311" s="5" t="s">
        <v>30</v>
      </c>
      <c r="Q1311" s="3" t="s">
        <v>12</v>
      </c>
      <c r="R1311" s="3">
        <v>1</v>
      </c>
      <c r="S1311" s="4">
        <f>IF(LANÇAMENTO[[#This Row],[DATA PEDIDO]]="","",LANÇAMENTO[[#This Row],[DATA PEDIDO]]+LANÇAMENTO[[#This Row],[PRAZO]])</f>
        <v>45926</v>
      </c>
      <c r="T1311" s="8" t="str">
        <f>IF(LANÇAMENTO[[#This Row],[OBRA COM MATERIAL]]="OK","ENTREGUE",IF(LANÇAMENTO[[#This Row],[PRAZO]]="","",LANÇAMENTO[[#This Row],[PREVISÃO ENTREGA OBRA]]-$E$1))</f>
        <v>ENTREGUE</v>
      </c>
      <c r="U1311" s="3" t="s">
        <v>129</v>
      </c>
      <c r="V1311" s="3"/>
    </row>
    <row r="1312" spans="1:22" x14ac:dyDescent="0.25">
      <c r="A1312" s="4">
        <v>45925</v>
      </c>
      <c r="B1312" s="2" t="s">
        <v>1235</v>
      </c>
      <c r="C1312" s="123" t="s">
        <v>1234</v>
      </c>
      <c r="D1312" s="2" t="s">
        <v>104</v>
      </c>
      <c r="E1312" s="2" t="s">
        <v>3342</v>
      </c>
      <c r="F1312" s="3">
        <v>1</v>
      </c>
      <c r="G1312" s="3" t="s">
        <v>65</v>
      </c>
      <c r="H1312" s="5" t="s">
        <v>3344</v>
      </c>
      <c r="I1312" s="136" t="s">
        <v>147</v>
      </c>
      <c r="J1312" s="2" t="s">
        <v>3342</v>
      </c>
      <c r="K1312" s="6">
        <v>8.9</v>
      </c>
      <c r="L1312" s="6">
        <f>LANÇAMENTO[[#This Row],[VALOR UNITARIO]]*LANÇAMENTO[[#This Row],[QTDADE]]</f>
        <v>8.9</v>
      </c>
      <c r="M1312" s="4">
        <v>45925</v>
      </c>
      <c r="N1312" s="33" t="str">
        <f>TEXT(LANÇAMENTO[[#This Row],[DATA PEDIDO]],"MMM")&amp;"-"&amp;TEXT(M1312,"AAAA")</f>
        <v>set-2025</v>
      </c>
      <c r="O1312" s="5" t="s">
        <v>1715</v>
      </c>
      <c r="P1312" s="5" t="s">
        <v>30</v>
      </c>
      <c r="Q1312" s="3" t="s">
        <v>12</v>
      </c>
      <c r="R1312" s="3">
        <v>1</v>
      </c>
      <c r="S1312" s="4">
        <f>IF(LANÇAMENTO[[#This Row],[DATA PEDIDO]]="","",LANÇAMENTO[[#This Row],[DATA PEDIDO]]+LANÇAMENTO[[#This Row],[PRAZO]])</f>
        <v>45926</v>
      </c>
      <c r="T1312" s="8" t="str">
        <f>IF(LANÇAMENTO[[#This Row],[OBRA COM MATERIAL]]="OK","ENTREGUE",IF(LANÇAMENTO[[#This Row],[PRAZO]]="","",LANÇAMENTO[[#This Row],[PREVISÃO ENTREGA OBRA]]-$E$1))</f>
        <v>ENTREGUE</v>
      </c>
      <c r="U1312" s="3" t="s">
        <v>129</v>
      </c>
      <c r="V1312" s="3"/>
    </row>
    <row r="1313" spans="1:22" x14ac:dyDescent="0.25">
      <c r="A1313" s="4">
        <v>45925</v>
      </c>
      <c r="B1313" s="2" t="s">
        <v>1235</v>
      </c>
      <c r="C1313" s="123" t="s">
        <v>1234</v>
      </c>
      <c r="D1313" s="2" t="s">
        <v>104</v>
      </c>
      <c r="E1313" s="2" t="s">
        <v>2183</v>
      </c>
      <c r="F1313" s="3">
        <v>2</v>
      </c>
      <c r="G1313" s="3" t="s">
        <v>139</v>
      </c>
      <c r="H1313" s="5" t="s">
        <v>3344</v>
      </c>
      <c r="I1313" s="136" t="s">
        <v>147</v>
      </c>
      <c r="J1313" s="2" t="s">
        <v>2183</v>
      </c>
      <c r="K1313" s="6">
        <v>69.900000000000006</v>
      </c>
      <c r="L1313" s="6">
        <f>LANÇAMENTO[[#This Row],[VALOR UNITARIO]]*LANÇAMENTO[[#This Row],[QTDADE]]</f>
        <v>139.80000000000001</v>
      </c>
      <c r="M1313" s="4">
        <v>45925</v>
      </c>
      <c r="N1313" s="33" t="str">
        <f>TEXT(LANÇAMENTO[[#This Row],[DATA PEDIDO]],"MMM")&amp;"-"&amp;TEXT(M1313,"AAAA")</f>
        <v>set-2025</v>
      </c>
      <c r="O1313" s="5" t="s">
        <v>1715</v>
      </c>
      <c r="P1313" s="5" t="s">
        <v>30</v>
      </c>
      <c r="Q1313" s="3" t="s">
        <v>12</v>
      </c>
      <c r="R1313" s="3">
        <v>1</v>
      </c>
      <c r="S1313" s="4">
        <f>IF(LANÇAMENTO[[#This Row],[DATA PEDIDO]]="","",LANÇAMENTO[[#This Row],[DATA PEDIDO]]+LANÇAMENTO[[#This Row],[PRAZO]])</f>
        <v>45926</v>
      </c>
      <c r="T1313" s="8" t="str">
        <f>IF(LANÇAMENTO[[#This Row],[OBRA COM MATERIAL]]="OK","ENTREGUE",IF(LANÇAMENTO[[#This Row],[PRAZO]]="","",LANÇAMENTO[[#This Row],[PREVISÃO ENTREGA OBRA]]-$E$1))</f>
        <v>ENTREGUE</v>
      </c>
      <c r="U1313" s="3" t="s">
        <v>129</v>
      </c>
      <c r="V1313" s="3"/>
    </row>
    <row r="1314" spans="1:22" x14ac:dyDescent="0.25">
      <c r="A1314" s="4">
        <v>45925</v>
      </c>
      <c r="B1314" s="2" t="s">
        <v>1235</v>
      </c>
      <c r="C1314" s="123" t="s">
        <v>1234</v>
      </c>
      <c r="D1314" s="2" t="s">
        <v>104</v>
      </c>
      <c r="E1314" s="2" t="s">
        <v>2334</v>
      </c>
      <c r="F1314" s="3">
        <v>2</v>
      </c>
      <c r="G1314" s="3" t="s">
        <v>110</v>
      </c>
      <c r="H1314" s="5" t="s">
        <v>3344</v>
      </c>
      <c r="I1314" s="136" t="s">
        <v>147</v>
      </c>
      <c r="J1314" s="2" t="s">
        <v>2334</v>
      </c>
      <c r="K1314" s="6">
        <v>69.900000000000006</v>
      </c>
      <c r="L1314" s="6">
        <f>LANÇAMENTO[[#This Row],[VALOR UNITARIO]]*LANÇAMENTO[[#This Row],[QTDADE]]</f>
        <v>139.80000000000001</v>
      </c>
      <c r="M1314" s="4">
        <v>45925</v>
      </c>
      <c r="N1314" s="33" t="str">
        <f>TEXT(LANÇAMENTO[[#This Row],[DATA PEDIDO]],"MMM")&amp;"-"&amp;TEXT(M1314,"AAAA")</f>
        <v>set-2025</v>
      </c>
      <c r="O1314" s="5" t="s">
        <v>1715</v>
      </c>
      <c r="P1314" s="5" t="s">
        <v>30</v>
      </c>
      <c r="Q1314" s="3" t="s">
        <v>12</v>
      </c>
      <c r="R1314" s="3">
        <v>1</v>
      </c>
      <c r="S1314" s="4">
        <f>IF(LANÇAMENTO[[#This Row],[DATA PEDIDO]]="","",LANÇAMENTO[[#This Row],[DATA PEDIDO]]+LANÇAMENTO[[#This Row],[PRAZO]])</f>
        <v>45926</v>
      </c>
      <c r="T1314" s="8" t="str">
        <f>IF(LANÇAMENTO[[#This Row],[OBRA COM MATERIAL]]="OK","ENTREGUE",IF(LANÇAMENTO[[#This Row],[PRAZO]]="","",LANÇAMENTO[[#This Row],[PREVISÃO ENTREGA OBRA]]-$E$1))</f>
        <v>ENTREGUE</v>
      </c>
      <c r="U1314" s="3" t="s">
        <v>129</v>
      </c>
      <c r="V1314" s="3"/>
    </row>
    <row r="1315" spans="1:22" x14ac:dyDescent="0.25">
      <c r="A1315" s="4">
        <v>45925</v>
      </c>
      <c r="B1315" s="2" t="s">
        <v>1235</v>
      </c>
      <c r="C1315" s="123" t="s">
        <v>1234</v>
      </c>
      <c r="D1315" s="2" t="s">
        <v>104</v>
      </c>
      <c r="E1315" s="2" t="s">
        <v>3343</v>
      </c>
      <c r="F1315" s="3">
        <v>50</v>
      </c>
      <c r="G1315" s="3" t="s">
        <v>65</v>
      </c>
      <c r="H1315" s="5" t="s">
        <v>3344</v>
      </c>
      <c r="I1315" s="136" t="s">
        <v>147</v>
      </c>
      <c r="J1315" s="2" t="s">
        <v>3343</v>
      </c>
      <c r="K1315" s="6">
        <v>0.8</v>
      </c>
      <c r="L1315" s="6">
        <f>LANÇAMENTO[[#This Row],[VALOR UNITARIO]]*LANÇAMENTO[[#This Row],[QTDADE]]</f>
        <v>40</v>
      </c>
      <c r="M1315" s="4">
        <v>45925</v>
      </c>
      <c r="N1315" s="33" t="str">
        <f>TEXT(LANÇAMENTO[[#This Row],[DATA PEDIDO]],"MMM")&amp;"-"&amp;TEXT(M1315,"AAAA")</f>
        <v>set-2025</v>
      </c>
      <c r="O1315" s="5" t="s">
        <v>1715</v>
      </c>
      <c r="P1315" s="5" t="s">
        <v>30</v>
      </c>
      <c r="Q1315" s="3" t="s">
        <v>12</v>
      </c>
      <c r="R1315" s="3">
        <v>1</v>
      </c>
      <c r="S1315" s="4">
        <f>IF(LANÇAMENTO[[#This Row],[DATA PEDIDO]]="","",LANÇAMENTO[[#This Row],[DATA PEDIDO]]+LANÇAMENTO[[#This Row],[PRAZO]])</f>
        <v>45926</v>
      </c>
      <c r="T1315" s="8" t="str">
        <f>IF(LANÇAMENTO[[#This Row],[OBRA COM MATERIAL]]="OK","ENTREGUE",IF(LANÇAMENTO[[#This Row],[PRAZO]]="","",LANÇAMENTO[[#This Row],[PREVISÃO ENTREGA OBRA]]-$E$1))</f>
        <v>ENTREGUE</v>
      </c>
      <c r="U1315" s="3" t="s">
        <v>129</v>
      </c>
      <c r="V1315" s="3"/>
    </row>
    <row r="1316" spans="1:22" x14ac:dyDescent="0.25">
      <c r="A1316" s="4">
        <v>45925</v>
      </c>
      <c r="B1316" s="2" t="s">
        <v>1729</v>
      </c>
      <c r="C1316" s="123" t="s">
        <v>551</v>
      </c>
      <c r="D1316" s="2" t="s">
        <v>104</v>
      </c>
      <c r="E1316" s="2" t="s">
        <v>1984</v>
      </c>
      <c r="F1316" s="3">
        <v>1</v>
      </c>
      <c r="G1316" s="3" t="s">
        <v>65</v>
      </c>
      <c r="H1316" s="5" t="s">
        <v>3345</v>
      </c>
      <c r="I1316" s="136" t="s">
        <v>151</v>
      </c>
      <c r="J1316" s="2" t="s">
        <v>1984</v>
      </c>
      <c r="K1316" s="6">
        <v>230</v>
      </c>
      <c r="L1316" s="6">
        <f>LANÇAMENTO[[#This Row],[VALOR UNITARIO]]*LANÇAMENTO[[#This Row],[QTDADE]]</f>
        <v>230</v>
      </c>
      <c r="M1316" s="4">
        <v>45925</v>
      </c>
      <c r="N1316" s="33" t="str">
        <f>TEXT(LANÇAMENTO[[#This Row],[DATA PEDIDO]],"MMM")&amp;"-"&amp;TEXT(M1316,"AAAA")</f>
        <v>set-2025</v>
      </c>
      <c r="O1316" s="5" t="s">
        <v>2656</v>
      </c>
      <c r="P1316" s="5" t="s">
        <v>30</v>
      </c>
      <c r="Q1316" s="3" t="s">
        <v>12</v>
      </c>
      <c r="R1316" s="3">
        <v>1</v>
      </c>
      <c r="S1316" s="4">
        <f>IF(LANÇAMENTO[[#This Row],[DATA PEDIDO]]="","",LANÇAMENTO[[#This Row],[DATA PEDIDO]]+LANÇAMENTO[[#This Row],[PRAZO]])</f>
        <v>45926</v>
      </c>
      <c r="T1316" s="8" t="str">
        <f>IF(LANÇAMENTO[[#This Row],[OBRA COM MATERIAL]]="OK","ENTREGUE",IF(LANÇAMENTO[[#This Row],[PRAZO]]="","",LANÇAMENTO[[#This Row],[PREVISÃO ENTREGA OBRA]]-$E$1))</f>
        <v>ENTREGUE</v>
      </c>
      <c r="U1316" s="3" t="s">
        <v>129</v>
      </c>
      <c r="V1316" s="3"/>
    </row>
    <row r="1317" spans="1:22" x14ac:dyDescent="0.25">
      <c r="A1317" s="4">
        <v>45925</v>
      </c>
      <c r="B1317" s="2" t="s">
        <v>2379</v>
      </c>
      <c r="C1317" s="123" t="s">
        <v>1234</v>
      </c>
      <c r="D1317" s="2" t="s">
        <v>104</v>
      </c>
      <c r="E1317" s="2" t="s">
        <v>3346</v>
      </c>
      <c r="F1317" s="3">
        <v>9</v>
      </c>
      <c r="G1317" s="3" t="s">
        <v>65</v>
      </c>
      <c r="H1317" s="5" t="s">
        <v>3347</v>
      </c>
      <c r="I1317" s="136" t="s">
        <v>230</v>
      </c>
      <c r="J1317" s="2" t="s">
        <v>3346</v>
      </c>
      <c r="K1317" s="6">
        <v>22.62</v>
      </c>
      <c r="L1317" s="6">
        <f>LANÇAMENTO[[#This Row],[VALOR UNITARIO]]*LANÇAMENTO[[#This Row],[QTDADE]]</f>
        <v>203.58</v>
      </c>
      <c r="M1317" s="4">
        <v>45925</v>
      </c>
      <c r="N1317" s="33" t="str">
        <f>TEXT(LANÇAMENTO[[#This Row],[DATA PEDIDO]],"MMM")&amp;"-"&amp;TEXT(M1317,"AAAA")</f>
        <v>set-2025</v>
      </c>
      <c r="O1317" s="5" t="s">
        <v>2110</v>
      </c>
      <c r="P1317" s="5" t="s">
        <v>30</v>
      </c>
      <c r="Q1317" s="3" t="s">
        <v>12</v>
      </c>
      <c r="R1317" s="3">
        <v>0</v>
      </c>
      <c r="S1317" s="4">
        <f>IF(LANÇAMENTO[[#This Row],[DATA PEDIDO]]="","",LANÇAMENTO[[#This Row],[DATA PEDIDO]]+LANÇAMENTO[[#This Row],[PRAZO]])</f>
        <v>45925</v>
      </c>
      <c r="T1317" s="8" t="str">
        <f>IF(LANÇAMENTO[[#This Row],[OBRA COM MATERIAL]]="OK","ENTREGUE",IF(LANÇAMENTO[[#This Row],[PRAZO]]="","",LANÇAMENTO[[#This Row],[PREVISÃO ENTREGA OBRA]]-$E$1))</f>
        <v>ENTREGUE</v>
      </c>
      <c r="U1317" s="3" t="s">
        <v>129</v>
      </c>
      <c r="V1317" s="3"/>
    </row>
    <row r="1318" spans="1:22" x14ac:dyDescent="0.25">
      <c r="A1318" s="4">
        <v>45925</v>
      </c>
      <c r="B1318" s="2" t="s">
        <v>2379</v>
      </c>
      <c r="C1318" s="123" t="s">
        <v>1234</v>
      </c>
      <c r="D1318" s="2" t="s">
        <v>104</v>
      </c>
      <c r="E1318" s="2" t="s">
        <v>3348</v>
      </c>
      <c r="F1318" s="3">
        <v>3</v>
      </c>
      <c r="G1318" s="3" t="s">
        <v>65</v>
      </c>
      <c r="H1318" s="5" t="s">
        <v>3347</v>
      </c>
      <c r="I1318" s="136" t="s">
        <v>230</v>
      </c>
      <c r="J1318" s="2" t="s">
        <v>3348</v>
      </c>
      <c r="K1318" s="6">
        <v>14.44</v>
      </c>
      <c r="L1318" s="6">
        <f>LANÇAMENTO[[#This Row],[VALOR UNITARIO]]*LANÇAMENTO[[#This Row],[QTDADE]]</f>
        <v>43.32</v>
      </c>
      <c r="M1318" s="4">
        <v>45925</v>
      </c>
      <c r="N1318" s="33" t="str">
        <f>TEXT(LANÇAMENTO[[#This Row],[DATA PEDIDO]],"MMM")&amp;"-"&amp;TEXT(M1318,"AAAA")</f>
        <v>set-2025</v>
      </c>
      <c r="O1318" s="5" t="s">
        <v>2110</v>
      </c>
      <c r="P1318" s="5" t="s">
        <v>30</v>
      </c>
      <c r="Q1318" s="3" t="s">
        <v>12</v>
      </c>
      <c r="R1318" s="3">
        <v>0</v>
      </c>
      <c r="S1318" s="4">
        <f>IF(LANÇAMENTO[[#This Row],[DATA PEDIDO]]="","",LANÇAMENTO[[#This Row],[DATA PEDIDO]]+LANÇAMENTO[[#This Row],[PRAZO]])</f>
        <v>45925</v>
      </c>
      <c r="T1318" s="8" t="str">
        <f>IF(LANÇAMENTO[[#This Row],[OBRA COM MATERIAL]]="OK","ENTREGUE",IF(LANÇAMENTO[[#This Row],[PRAZO]]="","",LANÇAMENTO[[#This Row],[PREVISÃO ENTREGA OBRA]]-$E$1))</f>
        <v>ENTREGUE</v>
      </c>
      <c r="U1318" s="3" t="s">
        <v>129</v>
      </c>
      <c r="V1318" s="3"/>
    </row>
    <row r="1319" spans="1:22" x14ac:dyDescent="0.25">
      <c r="A1319" s="4">
        <v>45925</v>
      </c>
      <c r="B1319" s="2" t="s">
        <v>1802</v>
      </c>
      <c r="C1319" s="123" t="s">
        <v>1234</v>
      </c>
      <c r="D1319" s="2" t="s">
        <v>104</v>
      </c>
      <c r="E1319" s="2" t="s">
        <v>3349</v>
      </c>
      <c r="F1319" s="3">
        <v>93</v>
      </c>
      <c r="G1319" s="3" t="s">
        <v>65</v>
      </c>
      <c r="H1319" s="5" t="s">
        <v>3355</v>
      </c>
      <c r="I1319" s="136" t="s">
        <v>238</v>
      </c>
      <c r="J1319" s="2" t="s">
        <v>3349</v>
      </c>
      <c r="K1319" s="6">
        <v>8.0399999999999991</v>
      </c>
      <c r="L1319" s="6">
        <f>LANÇAMENTO[[#This Row],[VALOR UNITARIO]]*LANÇAMENTO[[#This Row],[QTDADE]]</f>
        <v>747.71999999999991</v>
      </c>
      <c r="M1319" s="4">
        <v>45925</v>
      </c>
      <c r="N1319" s="33" t="str">
        <f>TEXT(LANÇAMENTO[[#This Row],[DATA PEDIDO]],"MMM")&amp;"-"&amp;TEXT(M1319,"AAAA")</f>
        <v>set-2025</v>
      </c>
      <c r="O1319" s="5" t="s">
        <v>2068</v>
      </c>
      <c r="P1319" s="5" t="s">
        <v>30</v>
      </c>
      <c r="Q1319" s="3" t="s">
        <v>12</v>
      </c>
      <c r="R1319" s="3">
        <v>0</v>
      </c>
      <c r="S1319" s="4">
        <f>IF(LANÇAMENTO[[#This Row],[DATA PEDIDO]]="","",LANÇAMENTO[[#This Row],[DATA PEDIDO]]+LANÇAMENTO[[#This Row],[PRAZO]])</f>
        <v>45925</v>
      </c>
      <c r="T1319" s="8" t="str">
        <f>IF(LANÇAMENTO[[#This Row],[OBRA COM MATERIAL]]="OK","ENTREGUE",IF(LANÇAMENTO[[#This Row],[PRAZO]]="","",LANÇAMENTO[[#This Row],[PREVISÃO ENTREGA OBRA]]-$E$1))</f>
        <v>ENTREGUE</v>
      </c>
      <c r="U1319" s="3" t="s">
        <v>129</v>
      </c>
      <c r="V1319" s="3"/>
    </row>
    <row r="1320" spans="1:22" x14ac:dyDescent="0.25">
      <c r="A1320" s="4">
        <v>45925</v>
      </c>
      <c r="B1320" s="2" t="s">
        <v>1802</v>
      </c>
      <c r="C1320" s="123" t="s">
        <v>1234</v>
      </c>
      <c r="D1320" s="2" t="s">
        <v>104</v>
      </c>
      <c r="E1320" s="2" t="s">
        <v>3350</v>
      </c>
      <c r="F1320" s="3">
        <v>2</v>
      </c>
      <c r="G1320" s="3" t="s">
        <v>65</v>
      </c>
      <c r="H1320" s="5" t="s">
        <v>3355</v>
      </c>
      <c r="I1320" s="136" t="s">
        <v>238</v>
      </c>
      <c r="J1320" s="2" t="s">
        <v>3350</v>
      </c>
      <c r="K1320" s="6">
        <v>30.63</v>
      </c>
      <c r="L1320" s="6">
        <f>LANÇAMENTO[[#This Row],[VALOR UNITARIO]]*LANÇAMENTO[[#This Row],[QTDADE]]</f>
        <v>61.26</v>
      </c>
      <c r="M1320" s="4">
        <v>45925</v>
      </c>
      <c r="N1320" s="33" t="str">
        <f>TEXT(LANÇAMENTO[[#This Row],[DATA PEDIDO]],"MMM")&amp;"-"&amp;TEXT(M1320,"AAAA")</f>
        <v>set-2025</v>
      </c>
      <c r="O1320" s="5" t="s">
        <v>2068</v>
      </c>
      <c r="P1320" s="5" t="s">
        <v>30</v>
      </c>
      <c r="Q1320" s="3" t="s">
        <v>12</v>
      </c>
      <c r="R1320" s="3">
        <v>0</v>
      </c>
      <c r="S1320" s="4">
        <f>IF(LANÇAMENTO[[#This Row],[DATA PEDIDO]]="","",LANÇAMENTO[[#This Row],[DATA PEDIDO]]+LANÇAMENTO[[#This Row],[PRAZO]])</f>
        <v>45925</v>
      </c>
      <c r="T1320" s="8" t="str">
        <f>IF(LANÇAMENTO[[#This Row],[OBRA COM MATERIAL]]="OK","ENTREGUE",IF(LANÇAMENTO[[#This Row],[PRAZO]]="","",LANÇAMENTO[[#This Row],[PREVISÃO ENTREGA OBRA]]-$E$1))</f>
        <v>ENTREGUE</v>
      </c>
      <c r="U1320" s="3" t="s">
        <v>129</v>
      </c>
      <c r="V1320" s="3"/>
    </row>
    <row r="1321" spans="1:22" x14ac:dyDescent="0.25">
      <c r="A1321" s="4">
        <v>45925</v>
      </c>
      <c r="B1321" s="2" t="s">
        <v>1802</v>
      </c>
      <c r="C1321" s="123" t="s">
        <v>1234</v>
      </c>
      <c r="D1321" s="2" t="s">
        <v>104</v>
      </c>
      <c r="E1321" s="2" t="s">
        <v>3351</v>
      </c>
      <c r="F1321" s="3">
        <v>2</v>
      </c>
      <c r="G1321" s="3" t="s">
        <v>65</v>
      </c>
      <c r="H1321" s="5" t="s">
        <v>3355</v>
      </c>
      <c r="I1321" s="136" t="s">
        <v>238</v>
      </c>
      <c r="J1321" s="2" t="s">
        <v>3351</v>
      </c>
      <c r="K1321" s="6">
        <v>12.36</v>
      </c>
      <c r="L1321" s="6">
        <f>LANÇAMENTO[[#This Row],[VALOR UNITARIO]]*LANÇAMENTO[[#This Row],[QTDADE]]</f>
        <v>24.72</v>
      </c>
      <c r="M1321" s="4">
        <v>45925</v>
      </c>
      <c r="N1321" s="33" t="str">
        <f>TEXT(LANÇAMENTO[[#This Row],[DATA PEDIDO]],"MMM")&amp;"-"&amp;TEXT(M1321,"AAAA")</f>
        <v>set-2025</v>
      </c>
      <c r="O1321" s="5" t="s">
        <v>2068</v>
      </c>
      <c r="P1321" s="5" t="s">
        <v>30</v>
      </c>
      <c r="Q1321" s="3" t="s">
        <v>12</v>
      </c>
      <c r="R1321" s="3">
        <v>0</v>
      </c>
      <c r="S1321" s="4">
        <f>IF(LANÇAMENTO[[#This Row],[DATA PEDIDO]]="","",LANÇAMENTO[[#This Row],[DATA PEDIDO]]+LANÇAMENTO[[#This Row],[PRAZO]])</f>
        <v>45925</v>
      </c>
      <c r="T1321" s="8" t="str">
        <f>IF(LANÇAMENTO[[#This Row],[OBRA COM MATERIAL]]="OK","ENTREGUE",IF(LANÇAMENTO[[#This Row],[PRAZO]]="","",LANÇAMENTO[[#This Row],[PREVISÃO ENTREGA OBRA]]-$E$1))</f>
        <v>ENTREGUE</v>
      </c>
      <c r="U1321" s="3" t="s">
        <v>129</v>
      </c>
      <c r="V1321" s="3"/>
    </row>
    <row r="1322" spans="1:22" x14ac:dyDescent="0.25">
      <c r="A1322" s="4">
        <v>45925</v>
      </c>
      <c r="B1322" s="2" t="s">
        <v>1802</v>
      </c>
      <c r="C1322" s="123" t="s">
        <v>1234</v>
      </c>
      <c r="D1322" s="2" t="s">
        <v>104</v>
      </c>
      <c r="E1322" s="2" t="s">
        <v>3352</v>
      </c>
      <c r="F1322" s="3">
        <v>2</v>
      </c>
      <c r="G1322" s="3" t="s">
        <v>65</v>
      </c>
      <c r="H1322" s="5" t="s">
        <v>3355</v>
      </c>
      <c r="I1322" s="136" t="s">
        <v>238</v>
      </c>
      <c r="J1322" s="2" t="s">
        <v>3352</v>
      </c>
      <c r="K1322" s="6">
        <v>13.51</v>
      </c>
      <c r="L1322" s="6">
        <f>LANÇAMENTO[[#This Row],[VALOR UNITARIO]]*LANÇAMENTO[[#This Row],[QTDADE]]</f>
        <v>27.02</v>
      </c>
      <c r="M1322" s="4">
        <v>45925</v>
      </c>
      <c r="N1322" s="33" t="str">
        <f>TEXT(LANÇAMENTO[[#This Row],[DATA PEDIDO]],"MMM")&amp;"-"&amp;TEXT(M1322,"AAAA")</f>
        <v>set-2025</v>
      </c>
      <c r="O1322" s="5" t="s">
        <v>2068</v>
      </c>
      <c r="P1322" s="5" t="s">
        <v>30</v>
      </c>
      <c r="Q1322" s="3" t="s">
        <v>12</v>
      </c>
      <c r="R1322" s="3">
        <v>0</v>
      </c>
      <c r="S1322" s="4">
        <f>IF(LANÇAMENTO[[#This Row],[DATA PEDIDO]]="","",LANÇAMENTO[[#This Row],[DATA PEDIDO]]+LANÇAMENTO[[#This Row],[PRAZO]])</f>
        <v>45925</v>
      </c>
      <c r="T1322" s="8" t="str">
        <f>IF(LANÇAMENTO[[#This Row],[OBRA COM MATERIAL]]="OK","ENTREGUE",IF(LANÇAMENTO[[#This Row],[PRAZO]]="","",LANÇAMENTO[[#This Row],[PREVISÃO ENTREGA OBRA]]-$E$1))</f>
        <v>ENTREGUE</v>
      </c>
      <c r="U1322" s="3" t="s">
        <v>129</v>
      </c>
      <c r="V1322" s="3"/>
    </row>
    <row r="1323" spans="1:22" x14ac:dyDescent="0.25">
      <c r="A1323" s="4">
        <v>45925</v>
      </c>
      <c r="B1323" s="2" t="s">
        <v>1802</v>
      </c>
      <c r="C1323" s="123" t="s">
        <v>1234</v>
      </c>
      <c r="D1323" s="2" t="s">
        <v>104</v>
      </c>
      <c r="E1323" s="2" t="s">
        <v>3067</v>
      </c>
      <c r="F1323" s="3">
        <v>1</v>
      </c>
      <c r="G1323" s="3" t="s">
        <v>65</v>
      </c>
      <c r="H1323" s="5" t="s">
        <v>3355</v>
      </c>
      <c r="I1323" s="136" t="s">
        <v>238</v>
      </c>
      <c r="J1323" s="2" t="s">
        <v>3067</v>
      </c>
      <c r="K1323" s="6">
        <v>84.96</v>
      </c>
      <c r="L1323" s="6">
        <f>LANÇAMENTO[[#This Row],[VALOR UNITARIO]]*LANÇAMENTO[[#This Row],[QTDADE]]</f>
        <v>84.96</v>
      </c>
      <c r="M1323" s="4">
        <v>45925</v>
      </c>
      <c r="N1323" s="33" t="str">
        <f>TEXT(LANÇAMENTO[[#This Row],[DATA PEDIDO]],"MMM")&amp;"-"&amp;TEXT(M1323,"AAAA")</f>
        <v>set-2025</v>
      </c>
      <c r="O1323" s="5" t="s">
        <v>2068</v>
      </c>
      <c r="P1323" s="5" t="s">
        <v>30</v>
      </c>
      <c r="Q1323" s="3" t="s">
        <v>12</v>
      </c>
      <c r="R1323" s="3">
        <v>0</v>
      </c>
      <c r="S1323" s="4">
        <f>IF(LANÇAMENTO[[#This Row],[DATA PEDIDO]]="","",LANÇAMENTO[[#This Row],[DATA PEDIDO]]+LANÇAMENTO[[#This Row],[PRAZO]])</f>
        <v>45925</v>
      </c>
      <c r="T1323" s="8" t="str">
        <f>IF(LANÇAMENTO[[#This Row],[OBRA COM MATERIAL]]="OK","ENTREGUE",IF(LANÇAMENTO[[#This Row],[PRAZO]]="","",LANÇAMENTO[[#This Row],[PREVISÃO ENTREGA OBRA]]-$E$1))</f>
        <v>ENTREGUE</v>
      </c>
      <c r="U1323" s="3" t="s">
        <v>129</v>
      </c>
      <c r="V1323" s="3"/>
    </row>
    <row r="1324" spans="1:22" x14ac:dyDescent="0.25">
      <c r="A1324" s="4">
        <v>45925</v>
      </c>
      <c r="B1324" s="2" t="s">
        <v>1802</v>
      </c>
      <c r="C1324" s="123" t="s">
        <v>1234</v>
      </c>
      <c r="D1324" s="2" t="s">
        <v>104</v>
      </c>
      <c r="E1324" s="2" t="s">
        <v>2229</v>
      </c>
      <c r="F1324" s="3">
        <v>4</v>
      </c>
      <c r="G1324" s="3" t="s">
        <v>65</v>
      </c>
      <c r="H1324" s="5" t="s">
        <v>3355</v>
      </c>
      <c r="I1324" s="136" t="s">
        <v>238</v>
      </c>
      <c r="J1324" s="2" t="s">
        <v>2229</v>
      </c>
      <c r="K1324" s="6">
        <v>8.61</v>
      </c>
      <c r="L1324" s="6">
        <f>LANÇAMENTO[[#This Row],[VALOR UNITARIO]]*LANÇAMENTO[[#This Row],[QTDADE]]</f>
        <v>34.44</v>
      </c>
      <c r="M1324" s="4">
        <v>45925</v>
      </c>
      <c r="N1324" s="33" t="str">
        <f>TEXT(LANÇAMENTO[[#This Row],[DATA PEDIDO]],"MMM")&amp;"-"&amp;TEXT(M1324,"AAAA")</f>
        <v>set-2025</v>
      </c>
      <c r="O1324" s="5" t="s">
        <v>2068</v>
      </c>
      <c r="P1324" s="5" t="s">
        <v>30</v>
      </c>
      <c r="Q1324" s="3" t="s">
        <v>12</v>
      </c>
      <c r="R1324" s="3">
        <v>0</v>
      </c>
      <c r="S1324" s="4">
        <f>IF(LANÇAMENTO[[#This Row],[DATA PEDIDO]]="","",LANÇAMENTO[[#This Row],[DATA PEDIDO]]+LANÇAMENTO[[#This Row],[PRAZO]])</f>
        <v>45925</v>
      </c>
      <c r="T1324" s="8" t="str">
        <f>IF(LANÇAMENTO[[#This Row],[OBRA COM MATERIAL]]="OK","ENTREGUE",IF(LANÇAMENTO[[#This Row],[PRAZO]]="","",LANÇAMENTO[[#This Row],[PREVISÃO ENTREGA OBRA]]-$E$1))</f>
        <v>ENTREGUE</v>
      </c>
      <c r="U1324" s="3" t="s">
        <v>129</v>
      </c>
      <c r="V1324" s="3"/>
    </row>
    <row r="1325" spans="1:22" x14ac:dyDescent="0.25">
      <c r="A1325" s="4">
        <v>45925</v>
      </c>
      <c r="B1325" s="2" t="s">
        <v>1802</v>
      </c>
      <c r="C1325" s="123" t="s">
        <v>1234</v>
      </c>
      <c r="D1325" s="2" t="s">
        <v>104</v>
      </c>
      <c r="E1325" s="2" t="s">
        <v>3353</v>
      </c>
      <c r="F1325" s="3">
        <v>1</v>
      </c>
      <c r="G1325" s="3" t="s">
        <v>65</v>
      </c>
      <c r="H1325" s="5" t="s">
        <v>3355</v>
      </c>
      <c r="I1325" s="136" t="s">
        <v>238</v>
      </c>
      <c r="J1325" s="2" t="s">
        <v>3353</v>
      </c>
      <c r="K1325" s="6">
        <v>21.28</v>
      </c>
      <c r="L1325" s="6">
        <f>LANÇAMENTO[[#This Row],[VALOR UNITARIO]]*LANÇAMENTO[[#This Row],[QTDADE]]</f>
        <v>21.28</v>
      </c>
      <c r="M1325" s="4">
        <v>45925</v>
      </c>
      <c r="N1325" s="33" t="str">
        <f>TEXT(LANÇAMENTO[[#This Row],[DATA PEDIDO]],"MMM")&amp;"-"&amp;TEXT(M1325,"AAAA")</f>
        <v>set-2025</v>
      </c>
      <c r="O1325" s="5" t="s">
        <v>2068</v>
      </c>
      <c r="P1325" s="5" t="s">
        <v>30</v>
      </c>
      <c r="Q1325" s="3" t="s">
        <v>12</v>
      </c>
      <c r="R1325" s="3">
        <v>0</v>
      </c>
      <c r="S1325" s="4">
        <f>IF(LANÇAMENTO[[#This Row],[DATA PEDIDO]]="","",LANÇAMENTO[[#This Row],[DATA PEDIDO]]+LANÇAMENTO[[#This Row],[PRAZO]])</f>
        <v>45925</v>
      </c>
      <c r="T1325" s="8" t="str">
        <f>IF(LANÇAMENTO[[#This Row],[OBRA COM MATERIAL]]="OK","ENTREGUE",IF(LANÇAMENTO[[#This Row],[PRAZO]]="","",LANÇAMENTO[[#This Row],[PREVISÃO ENTREGA OBRA]]-$E$1))</f>
        <v>ENTREGUE</v>
      </c>
      <c r="U1325" s="3" t="s">
        <v>129</v>
      </c>
      <c r="V1325" s="3"/>
    </row>
    <row r="1326" spans="1:22" x14ac:dyDescent="0.25">
      <c r="A1326" s="4">
        <v>45925</v>
      </c>
      <c r="B1326" s="2" t="s">
        <v>1802</v>
      </c>
      <c r="C1326" s="123" t="s">
        <v>1234</v>
      </c>
      <c r="D1326" s="2" t="s">
        <v>104</v>
      </c>
      <c r="E1326" s="2" t="s">
        <v>3354</v>
      </c>
      <c r="F1326" s="3">
        <v>8</v>
      </c>
      <c r="G1326" s="3" t="s">
        <v>65</v>
      </c>
      <c r="H1326" s="5" t="s">
        <v>3355</v>
      </c>
      <c r="I1326" s="136" t="s">
        <v>238</v>
      </c>
      <c r="J1326" s="2" t="s">
        <v>3354</v>
      </c>
      <c r="K1326" s="6">
        <v>10.130000000000001</v>
      </c>
      <c r="L1326" s="6">
        <f>LANÇAMENTO[[#This Row],[VALOR UNITARIO]]*LANÇAMENTO[[#This Row],[QTDADE]]</f>
        <v>81.040000000000006</v>
      </c>
      <c r="M1326" s="4">
        <v>45925</v>
      </c>
      <c r="N1326" s="33" t="str">
        <f>TEXT(LANÇAMENTO[[#This Row],[DATA PEDIDO]],"MMM")&amp;"-"&amp;TEXT(M1326,"AAAA")</f>
        <v>set-2025</v>
      </c>
      <c r="O1326" s="5" t="s">
        <v>2068</v>
      </c>
      <c r="P1326" s="5" t="s">
        <v>30</v>
      </c>
      <c r="Q1326" s="3" t="s">
        <v>12</v>
      </c>
      <c r="R1326" s="3">
        <v>0</v>
      </c>
      <c r="S1326" s="4">
        <f>IF(LANÇAMENTO[[#This Row],[DATA PEDIDO]]="","",LANÇAMENTO[[#This Row],[DATA PEDIDO]]+LANÇAMENTO[[#This Row],[PRAZO]])</f>
        <v>45925</v>
      </c>
      <c r="T1326" s="8" t="str">
        <f>IF(LANÇAMENTO[[#This Row],[OBRA COM MATERIAL]]="OK","ENTREGUE",IF(LANÇAMENTO[[#This Row],[PRAZO]]="","",LANÇAMENTO[[#This Row],[PREVISÃO ENTREGA OBRA]]-$E$1))</f>
        <v>ENTREGUE</v>
      </c>
      <c r="U1326" s="3" t="s">
        <v>129</v>
      </c>
      <c r="V1326" s="3"/>
    </row>
    <row r="1327" spans="1:22" x14ac:dyDescent="0.25">
      <c r="A1327" s="4">
        <v>45925</v>
      </c>
      <c r="B1327" s="2" t="s">
        <v>1772</v>
      </c>
      <c r="C1327" s="123" t="s">
        <v>1234</v>
      </c>
      <c r="D1327" s="2" t="s">
        <v>27</v>
      </c>
      <c r="E1327" s="2" t="s">
        <v>2312</v>
      </c>
      <c r="F1327" s="3">
        <v>1</v>
      </c>
      <c r="G1327" s="3" t="s">
        <v>65</v>
      </c>
      <c r="H1327" s="5" t="s">
        <v>3356</v>
      </c>
      <c r="I1327" s="136" t="s">
        <v>1922</v>
      </c>
      <c r="J1327" s="2" t="s">
        <v>2312</v>
      </c>
      <c r="K1327" s="6">
        <v>300</v>
      </c>
      <c r="L1327" s="6">
        <f>LANÇAMENTO[[#This Row],[VALOR UNITARIO]]*LANÇAMENTO[[#This Row],[QTDADE]]</f>
        <v>300</v>
      </c>
      <c r="M1327" s="4">
        <v>45925</v>
      </c>
      <c r="N1327" s="33" t="str">
        <f>TEXT(LANÇAMENTO[[#This Row],[DATA PEDIDO]],"MMM")&amp;"-"&amp;TEXT(M1327,"AAAA")</f>
        <v>set-2025</v>
      </c>
      <c r="O1327" s="5" t="s">
        <v>1692</v>
      </c>
      <c r="P1327" s="5" t="s">
        <v>192</v>
      </c>
      <c r="Q1327" s="3" t="s">
        <v>12</v>
      </c>
      <c r="R1327" s="3">
        <v>0</v>
      </c>
      <c r="S1327" s="4">
        <f>IF(LANÇAMENTO[[#This Row],[DATA PEDIDO]]="","",LANÇAMENTO[[#This Row],[DATA PEDIDO]]+LANÇAMENTO[[#This Row],[PRAZO]])</f>
        <v>45925</v>
      </c>
      <c r="T1327" s="8" t="str">
        <f>IF(LANÇAMENTO[[#This Row],[OBRA COM MATERIAL]]="OK","ENTREGUE",IF(LANÇAMENTO[[#This Row],[PRAZO]]="","",LANÇAMENTO[[#This Row],[PREVISÃO ENTREGA OBRA]]-$E$1))</f>
        <v>ENTREGUE</v>
      </c>
      <c r="U1327" s="3" t="s">
        <v>129</v>
      </c>
      <c r="V1327" s="3"/>
    </row>
    <row r="1328" spans="1:22" x14ac:dyDescent="0.25">
      <c r="A1328" s="4">
        <v>45926</v>
      </c>
      <c r="B1328" s="2" t="s">
        <v>1747</v>
      </c>
      <c r="C1328" s="123" t="s">
        <v>1234</v>
      </c>
      <c r="D1328" s="2" t="s">
        <v>104</v>
      </c>
      <c r="E1328" s="2" t="s">
        <v>3357</v>
      </c>
      <c r="F1328" s="3">
        <v>5</v>
      </c>
      <c r="G1328" s="3" t="s">
        <v>72</v>
      </c>
      <c r="H1328" s="5" t="s">
        <v>3358</v>
      </c>
      <c r="I1328" s="136" t="s">
        <v>1021</v>
      </c>
      <c r="J1328" s="2" t="s">
        <v>3357</v>
      </c>
      <c r="K1328" s="6">
        <v>430</v>
      </c>
      <c r="L1328" s="6">
        <f>LANÇAMENTO[[#This Row],[VALOR UNITARIO]]*LANÇAMENTO[[#This Row],[QTDADE]]</f>
        <v>2150</v>
      </c>
      <c r="M1328" s="4">
        <v>45926</v>
      </c>
      <c r="N1328" s="33" t="str">
        <f>TEXT(LANÇAMENTO[[#This Row],[DATA PEDIDO]],"MMM")&amp;"-"&amp;TEXT(M1328,"AAAA")</f>
        <v>set-2025</v>
      </c>
      <c r="O1328" s="5" t="s">
        <v>1823</v>
      </c>
      <c r="P1328" s="5" t="s">
        <v>30</v>
      </c>
      <c r="Q1328" s="3" t="s">
        <v>12</v>
      </c>
      <c r="R1328" s="3">
        <v>1</v>
      </c>
      <c r="S1328" s="4">
        <f>IF(LANÇAMENTO[[#This Row],[DATA PEDIDO]]="","",LANÇAMENTO[[#This Row],[DATA PEDIDO]]+LANÇAMENTO[[#This Row],[PRAZO]])</f>
        <v>45927</v>
      </c>
      <c r="T1328" s="8" t="str">
        <f>IF(LANÇAMENTO[[#This Row],[OBRA COM MATERIAL]]="OK","ENTREGUE",IF(LANÇAMENTO[[#This Row],[PRAZO]]="","",LANÇAMENTO[[#This Row],[PREVISÃO ENTREGA OBRA]]-$E$1))</f>
        <v>ENTREGUE</v>
      </c>
      <c r="U1328" s="3" t="s">
        <v>129</v>
      </c>
      <c r="V1328" s="3"/>
    </row>
    <row r="1329" spans="1:22" x14ac:dyDescent="0.25">
      <c r="A1329" s="4">
        <v>45926</v>
      </c>
      <c r="B1329" s="2" t="s">
        <v>1235</v>
      </c>
      <c r="C1329" s="123" t="s">
        <v>1234</v>
      </c>
      <c r="D1329" s="2" t="s">
        <v>17</v>
      </c>
      <c r="E1329" s="2" t="s">
        <v>1952</v>
      </c>
      <c r="F1329" s="3">
        <v>10</v>
      </c>
      <c r="G1329" s="3" t="s">
        <v>141</v>
      </c>
      <c r="H1329" s="5" t="s">
        <v>3361</v>
      </c>
      <c r="I1329" s="136" t="s">
        <v>260</v>
      </c>
      <c r="J1329" s="2" t="s">
        <v>1952</v>
      </c>
      <c r="K1329" s="6">
        <v>14</v>
      </c>
      <c r="L1329" s="6">
        <f>LANÇAMENTO[[#This Row],[VALOR UNITARIO]]*LANÇAMENTO[[#This Row],[QTDADE]]</f>
        <v>140</v>
      </c>
      <c r="M1329" s="4">
        <v>45926</v>
      </c>
      <c r="N1329" s="33" t="str">
        <f>TEXT(LANÇAMENTO[[#This Row],[DATA PEDIDO]],"MMM")&amp;"-"&amp;TEXT(M1329,"AAAA")</f>
        <v>set-2025</v>
      </c>
      <c r="O1329" s="5" t="s">
        <v>1715</v>
      </c>
      <c r="P1329" s="5" t="s">
        <v>30</v>
      </c>
      <c r="Q1329" s="3" t="s">
        <v>12</v>
      </c>
      <c r="R1329" s="3">
        <v>3</v>
      </c>
      <c r="S1329" s="4">
        <f>IF(LANÇAMENTO[[#This Row],[DATA PEDIDO]]="","",LANÇAMENTO[[#This Row],[DATA PEDIDO]]+LANÇAMENTO[[#This Row],[PRAZO]])</f>
        <v>45929</v>
      </c>
      <c r="T1329" s="8" t="str">
        <f>IF(LANÇAMENTO[[#This Row],[OBRA COM MATERIAL]]="OK","ENTREGUE",IF(LANÇAMENTO[[#This Row],[PRAZO]]="","",LANÇAMENTO[[#This Row],[PREVISÃO ENTREGA OBRA]]-$E$1))</f>
        <v>ENTREGUE</v>
      </c>
      <c r="U1329" s="3" t="s">
        <v>129</v>
      </c>
      <c r="V1329" s="3"/>
    </row>
    <row r="1330" spans="1:22" x14ac:dyDescent="0.25">
      <c r="A1330" s="4">
        <v>45926</v>
      </c>
      <c r="B1330" s="2" t="s">
        <v>1235</v>
      </c>
      <c r="C1330" s="123" t="s">
        <v>1234</v>
      </c>
      <c r="D1330" s="2" t="s">
        <v>17</v>
      </c>
      <c r="E1330" s="2" t="s">
        <v>1956</v>
      </c>
      <c r="F1330" s="3">
        <v>20</v>
      </c>
      <c r="G1330" s="3" t="s">
        <v>65</v>
      </c>
      <c r="H1330" s="5" t="s">
        <v>3361</v>
      </c>
      <c r="I1330" s="136" t="s">
        <v>260</v>
      </c>
      <c r="J1330" s="2" t="s">
        <v>1956</v>
      </c>
      <c r="K1330" s="6">
        <v>2.1</v>
      </c>
      <c r="L1330" s="6">
        <f>LANÇAMENTO[[#This Row],[VALOR UNITARIO]]*LANÇAMENTO[[#This Row],[QTDADE]]</f>
        <v>42</v>
      </c>
      <c r="M1330" s="4">
        <v>45926</v>
      </c>
      <c r="N1330" s="33" t="str">
        <f>TEXT(LANÇAMENTO[[#This Row],[DATA PEDIDO]],"MMM")&amp;"-"&amp;TEXT(M1330,"AAAA")</f>
        <v>set-2025</v>
      </c>
      <c r="O1330" s="5" t="s">
        <v>1715</v>
      </c>
      <c r="P1330" s="5" t="s">
        <v>30</v>
      </c>
      <c r="Q1330" s="3" t="s">
        <v>12</v>
      </c>
      <c r="R1330" s="3">
        <v>3</v>
      </c>
      <c r="S1330" s="4">
        <f>IF(LANÇAMENTO[[#This Row],[DATA PEDIDO]]="","",LANÇAMENTO[[#This Row],[DATA PEDIDO]]+LANÇAMENTO[[#This Row],[PRAZO]])</f>
        <v>45929</v>
      </c>
      <c r="T1330" s="8" t="str">
        <f>IF(LANÇAMENTO[[#This Row],[OBRA COM MATERIAL]]="OK","ENTREGUE",IF(LANÇAMENTO[[#This Row],[PRAZO]]="","",LANÇAMENTO[[#This Row],[PREVISÃO ENTREGA OBRA]]-$E$1))</f>
        <v>ENTREGUE</v>
      </c>
      <c r="U1330" s="3" t="s">
        <v>129</v>
      </c>
      <c r="V1330" s="3"/>
    </row>
    <row r="1331" spans="1:22" x14ac:dyDescent="0.25">
      <c r="A1331" s="4">
        <v>45926</v>
      </c>
      <c r="B1331" s="2" t="s">
        <v>1235</v>
      </c>
      <c r="C1331" s="123" t="s">
        <v>1234</v>
      </c>
      <c r="D1331" s="2" t="s">
        <v>17</v>
      </c>
      <c r="E1331" s="2" t="s">
        <v>1955</v>
      </c>
      <c r="F1331" s="3">
        <v>20</v>
      </c>
      <c r="G1331" s="3" t="s">
        <v>65</v>
      </c>
      <c r="H1331" s="5" t="s">
        <v>3361</v>
      </c>
      <c r="I1331" s="136" t="s">
        <v>260</v>
      </c>
      <c r="J1331" s="2" t="s">
        <v>1955</v>
      </c>
      <c r="K1331" s="6">
        <v>1.7</v>
      </c>
      <c r="L1331" s="6">
        <f>LANÇAMENTO[[#This Row],[VALOR UNITARIO]]*LANÇAMENTO[[#This Row],[QTDADE]]</f>
        <v>34</v>
      </c>
      <c r="M1331" s="4">
        <v>45926</v>
      </c>
      <c r="N1331" s="33" t="str">
        <f>TEXT(LANÇAMENTO[[#This Row],[DATA PEDIDO]],"MMM")&amp;"-"&amp;TEXT(M1331,"AAAA")</f>
        <v>set-2025</v>
      </c>
      <c r="O1331" s="5" t="s">
        <v>1715</v>
      </c>
      <c r="P1331" s="5" t="s">
        <v>30</v>
      </c>
      <c r="Q1331" s="3" t="s">
        <v>12</v>
      </c>
      <c r="R1331" s="3">
        <v>3</v>
      </c>
      <c r="S1331" s="4">
        <f>IF(LANÇAMENTO[[#This Row],[DATA PEDIDO]]="","",LANÇAMENTO[[#This Row],[DATA PEDIDO]]+LANÇAMENTO[[#This Row],[PRAZO]])</f>
        <v>45929</v>
      </c>
      <c r="T1331" s="8" t="str">
        <f>IF(LANÇAMENTO[[#This Row],[OBRA COM MATERIAL]]="OK","ENTREGUE",IF(LANÇAMENTO[[#This Row],[PRAZO]]="","",LANÇAMENTO[[#This Row],[PREVISÃO ENTREGA OBRA]]-$E$1))</f>
        <v>ENTREGUE</v>
      </c>
      <c r="U1331" s="3" t="s">
        <v>129</v>
      </c>
      <c r="V1331" s="3"/>
    </row>
    <row r="1332" spans="1:22" x14ac:dyDescent="0.25">
      <c r="A1332" s="4">
        <v>45926</v>
      </c>
      <c r="B1332" s="2" t="s">
        <v>1235</v>
      </c>
      <c r="C1332" s="123" t="s">
        <v>1234</v>
      </c>
      <c r="D1332" s="2" t="s">
        <v>17</v>
      </c>
      <c r="E1332" s="2" t="s">
        <v>1876</v>
      </c>
      <c r="F1332" s="3">
        <v>15</v>
      </c>
      <c r="G1332" s="3" t="s">
        <v>65</v>
      </c>
      <c r="H1332" s="5" t="s">
        <v>3361</v>
      </c>
      <c r="I1332" s="136" t="s">
        <v>260</v>
      </c>
      <c r="J1332" s="2" t="s">
        <v>1876</v>
      </c>
      <c r="K1332" s="6">
        <v>5.4</v>
      </c>
      <c r="L1332" s="6">
        <f>LANÇAMENTO[[#This Row],[VALOR UNITARIO]]*LANÇAMENTO[[#This Row],[QTDADE]]</f>
        <v>81</v>
      </c>
      <c r="M1332" s="4">
        <v>45926</v>
      </c>
      <c r="N1332" s="33" t="str">
        <f>TEXT(LANÇAMENTO[[#This Row],[DATA PEDIDO]],"MMM")&amp;"-"&amp;TEXT(M1332,"AAAA")</f>
        <v>set-2025</v>
      </c>
      <c r="O1332" s="5" t="s">
        <v>1715</v>
      </c>
      <c r="P1332" s="5" t="s">
        <v>30</v>
      </c>
      <c r="Q1332" s="3" t="s">
        <v>12</v>
      </c>
      <c r="R1332" s="3">
        <v>3</v>
      </c>
      <c r="S1332" s="4">
        <f>IF(LANÇAMENTO[[#This Row],[DATA PEDIDO]]="","",LANÇAMENTO[[#This Row],[DATA PEDIDO]]+LANÇAMENTO[[#This Row],[PRAZO]])</f>
        <v>45929</v>
      </c>
      <c r="T1332" s="8" t="str">
        <f>IF(LANÇAMENTO[[#This Row],[OBRA COM MATERIAL]]="OK","ENTREGUE",IF(LANÇAMENTO[[#This Row],[PRAZO]]="","",LANÇAMENTO[[#This Row],[PREVISÃO ENTREGA OBRA]]-$E$1))</f>
        <v>ENTREGUE</v>
      </c>
      <c r="U1332" s="3" t="s">
        <v>129</v>
      </c>
      <c r="V1332" s="3"/>
    </row>
    <row r="1333" spans="1:22" x14ac:dyDescent="0.25">
      <c r="A1333" s="4">
        <v>45926</v>
      </c>
      <c r="B1333" s="2" t="s">
        <v>1235</v>
      </c>
      <c r="C1333" s="123" t="s">
        <v>1234</v>
      </c>
      <c r="D1333" s="2" t="s">
        <v>17</v>
      </c>
      <c r="E1333" s="2" t="s">
        <v>3359</v>
      </c>
      <c r="F1333" s="3">
        <v>200</v>
      </c>
      <c r="G1333" s="3" t="s">
        <v>111</v>
      </c>
      <c r="H1333" s="5" t="s">
        <v>3361</v>
      </c>
      <c r="I1333" s="136" t="s">
        <v>260</v>
      </c>
      <c r="J1333" s="2" t="s">
        <v>3359</v>
      </c>
      <c r="K1333" s="6">
        <v>1.86</v>
      </c>
      <c r="L1333" s="6">
        <f>LANÇAMENTO[[#This Row],[VALOR UNITARIO]]*LANÇAMENTO[[#This Row],[QTDADE]]</f>
        <v>372</v>
      </c>
      <c r="M1333" s="4">
        <v>45926</v>
      </c>
      <c r="N1333" s="33" t="str">
        <f>TEXT(LANÇAMENTO[[#This Row],[DATA PEDIDO]],"MMM")&amp;"-"&amp;TEXT(M1333,"AAAA")</f>
        <v>set-2025</v>
      </c>
      <c r="O1333" s="5" t="s">
        <v>1715</v>
      </c>
      <c r="P1333" s="5" t="s">
        <v>30</v>
      </c>
      <c r="Q1333" s="3" t="s">
        <v>12</v>
      </c>
      <c r="R1333" s="3">
        <v>3</v>
      </c>
      <c r="S1333" s="4">
        <f>IF(LANÇAMENTO[[#This Row],[DATA PEDIDO]]="","",LANÇAMENTO[[#This Row],[DATA PEDIDO]]+LANÇAMENTO[[#This Row],[PRAZO]])</f>
        <v>45929</v>
      </c>
      <c r="T1333" s="8" t="str">
        <f>IF(LANÇAMENTO[[#This Row],[OBRA COM MATERIAL]]="OK","ENTREGUE",IF(LANÇAMENTO[[#This Row],[PRAZO]]="","",LANÇAMENTO[[#This Row],[PREVISÃO ENTREGA OBRA]]-$E$1))</f>
        <v>ENTREGUE</v>
      </c>
      <c r="U1333" s="3" t="s">
        <v>129</v>
      </c>
      <c r="V1333" s="3"/>
    </row>
    <row r="1334" spans="1:22" x14ac:dyDescent="0.25">
      <c r="A1334" s="4">
        <v>45926</v>
      </c>
      <c r="B1334" s="2" t="s">
        <v>1235</v>
      </c>
      <c r="C1334" s="123" t="s">
        <v>1234</v>
      </c>
      <c r="D1334" s="2" t="s">
        <v>17</v>
      </c>
      <c r="E1334" s="2" t="s">
        <v>3360</v>
      </c>
      <c r="F1334" s="3">
        <v>100</v>
      </c>
      <c r="G1334" s="3" t="s">
        <v>111</v>
      </c>
      <c r="H1334" s="5" t="s">
        <v>3361</v>
      </c>
      <c r="I1334" s="136" t="s">
        <v>260</v>
      </c>
      <c r="J1334" s="2" t="s">
        <v>3360</v>
      </c>
      <c r="K1334" s="6">
        <v>1.86</v>
      </c>
      <c r="L1334" s="6">
        <f>LANÇAMENTO[[#This Row],[VALOR UNITARIO]]*LANÇAMENTO[[#This Row],[QTDADE]]</f>
        <v>186</v>
      </c>
      <c r="M1334" s="4">
        <v>45926</v>
      </c>
      <c r="N1334" s="33" t="str">
        <f>TEXT(LANÇAMENTO[[#This Row],[DATA PEDIDO]],"MMM")&amp;"-"&amp;TEXT(M1334,"AAAA")</f>
        <v>set-2025</v>
      </c>
      <c r="O1334" s="5" t="s">
        <v>1715</v>
      </c>
      <c r="P1334" s="5" t="s">
        <v>30</v>
      </c>
      <c r="Q1334" s="3" t="s">
        <v>12</v>
      </c>
      <c r="R1334" s="3">
        <v>3</v>
      </c>
      <c r="S1334" s="4">
        <f>IF(LANÇAMENTO[[#This Row],[DATA PEDIDO]]="","",LANÇAMENTO[[#This Row],[DATA PEDIDO]]+LANÇAMENTO[[#This Row],[PRAZO]])</f>
        <v>45929</v>
      </c>
      <c r="T1334" s="8" t="str">
        <f>IF(LANÇAMENTO[[#This Row],[OBRA COM MATERIAL]]="OK","ENTREGUE",IF(LANÇAMENTO[[#This Row],[PRAZO]]="","",LANÇAMENTO[[#This Row],[PREVISÃO ENTREGA OBRA]]-$E$1))</f>
        <v>ENTREGUE</v>
      </c>
      <c r="U1334" s="3" t="s">
        <v>129</v>
      </c>
      <c r="V1334" s="3"/>
    </row>
    <row r="1335" spans="1:22" x14ac:dyDescent="0.25">
      <c r="A1335" s="4">
        <v>45926</v>
      </c>
      <c r="B1335" s="2" t="s">
        <v>3309</v>
      </c>
      <c r="C1335" s="123" t="s">
        <v>551</v>
      </c>
      <c r="D1335" s="2" t="s">
        <v>104</v>
      </c>
      <c r="E1335" s="2" t="s">
        <v>1697</v>
      </c>
      <c r="F1335" s="3">
        <v>2</v>
      </c>
      <c r="G1335" s="3" t="s">
        <v>65</v>
      </c>
      <c r="H1335" s="5" t="s">
        <v>3362</v>
      </c>
      <c r="I1335" s="136" t="s">
        <v>371</v>
      </c>
      <c r="J1335" s="2" t="s">
        <v>1697</v>
      </c>
      <c r="K1335" s="6">
        <v>54.77</v>
      </c>
      <c r="L1335" s="6">
        <f>LANÇAMENTO[[#This Row],[VALOR UNITARIO]]*LANÇAMENTO[[#This Row],[QTDADE]]</f>
        <v>109.54</v>
      </c>
      <c r="M1335" s="4">
        <v>45926</v>
      </c>
      <c r="N1335" s="33" t="str">
        <f>TEXT(LANÇAMENTO[[#This Row],[DATA PEDIDO]],"MMM")&amp;"-"&amp;TEXT(M1335,"AAAA")</f>
        <v>set-2025</v>
      </c>
      <c r="O1335" s="5" t="s">
        <v>1704</v>
      </c>
      <c r="P1335" s="5" t="s">
        <v>30</v>
      </c>
      <c r="Q1335" s="3" t="s">
        <v>1705</v>
      </c>
      <c r="R1335" s="3">
        <v>3</v>
      </c>
      <c r="S1335" s="4">
        <f>IF(LANÇAMENTO[[#This Row],[DATA PEDIDO]]="","",LANÇAMENTO[[#This Row],[DATA PEDIDO]]+LANÇAMENTO[[#This Row],[PRAZO]])</f>
        <v>45929</v>
      </c>
      <c r="T1335" s="8" t="str">
        <f>IF(LANÇAMENTO[[#This Row],[OBRA COM MATERIAL]]="OK","ENTREGUE",IF(LANÇAMENTO[[#This Row],[PRAZO]]="","",LANÇAMENTO[[#This Row],[PREVISÃO ENTREGA OBRA]]-$E$1))</f>
        <v>ENTREGUE</v>
      </c>
      <c r="U1335" s="3" t="s">
        <v>129</v>
      </c>
      <c r="V1335" s="3"/>
    </row>
    <row r="1336" spans="1:22" x14ac:dyDescent="0.25">
      <c r="A1336" s="4">
        <v>45926</v>
      </c>
      <c r="B1336" s="2" t="s">
        <v>3309</v>
      </c>
      <c r="C1336" s="123" t="s">
        <v>551</v>
      </c>
      <c r="D1336" s="2" t="s">
        <v>104</v>
      </c>
      <c r="E1336" s="2" t="s">
        <v>2728</v>
      </c>
      <c r="F1336" s="3">
        <v>25</v>
      </c>
      <c r="G1336" s="3" t="s">
        <v>65</v>
      </c>
      <c r="H1336" s="5" t="s">
        <v>3362</v>
      </c>
      <c r="I1336" s="136" t="s">
        <v>371</v>
      </c>
      <c r="J1336" s="2" t="s">
        <v>2728</v>
      </c>
      <c r="K1336" s="6">
        <v>49.06</v>
      </c>
      <c r="L1336" s="6">
        <f>LANÇAMENTO[[#This Row],[VALOR UNITARIO]]*LANÇAMENTO[[#This Row],[QTDADE]]</f>
        <v>1226.5</v>
      </c>
      <c r="M1336" s="4">
        <v>45926</v>
      </c>
      <c r="N1336" s="33" t="str">
        <f>TEXT(LANÇAMENTO[[#This Row],[DATA PEDIDO]],"MMM")&amp;"-"&amp;TEXT(M1336,"AAAA")</f>
        <v>set-2025</v>
      </c>
      <c r="O1336" s="5" t="s">
        <v>1704</v>
      </c>
      <c r="P1336" s="5" t="s">
        <v>30</v>
      </c>
      <c r="Q1336" s="3" t="s">
        <v>1705</v>
      </c>
      <c r="R1336" s="3">
        <v>3</v>
      </c>
      <c r="S1336" s="4">
        <f>IF(LANÇAMENTO[[#This Row],[DATA PEDIDO]]="","",LANÇAMENTO[[#This Row],[DATA PEDIDO]]+LANÇAMENTO[[#This Row],[PRAZO]])</f>
        <v>45929</v>
      </c>
      <c r="T1336" s="8" t="str">
        <f>IF(LANÇAMENTO[[#This Row],[OBRA COM MATERIAL]]="OK","ENTREGUE",IF(LANÇAMENTO[[#This Row],[PRAZO]]="","",LANÇAMENTO[[#This Row],[PREVISÃO ENTREGA OBRA]]-$E$1))</f>
        <v>ENTREGUE</v>
      </c>
      <c r="U1336" s="3" t="s">
        <v>129</v>
      </c>
      <c r="V1336" s="3"/>
    </row>
    <row r="1337" spans="1:22" x14ac:dyDescent="0.25">
      <c r="A1337" s="4">
        <v>45926</v>
      </c>
      <c r="B1337" s="2" t="s">
        <v>3309</v>
      </c>
      <c r="C1337" s="123" t="s">
        <v>551</v>
      </c>
      <c r="D1337" s="2" t="s">
        <v>104</v>
      </c>
      <c r="E1337" s="2" t="s">
        <v>2730</v>
      </c>
      <c r="F1337" s="3">
        <v>10</v>
      </c>
      <c r="G1337" s="3" t="s">
        <v>65</v>
      </c>
      <c r="H1337" s="5" t="s">
        <v>3362</v>
      </c>
      <c r="I1337" s="136" t="s">
        <v>371</v>
      </c>
      <c r="J1337" s="2" t="s">
        <v>2730</v>
      </c>
      <c r="K1337" s="6">
        <v>46.1</v>
      </c>
      <c r="L1337" s="6">
        <f>LANÇAMENTO[[#This Row],[VALOR UNITARIO]]*LANÇAMENTO[[#This Row],[QTDADE]]</f>
        <v>461</v>
      </c>
      <c r="M1337" s="4">
        <v>45926</v>
      </c>
      <c r="N1337" s="33" t="str">
        <f>TEXT(LANÇAMENTO[[#This Row],[DATA PEDIDO]],"MMM")&amp;"-"&amp;TEXT(M1337,"AAAA")</f>
        <v>set-2025</v>
      </c>
      <c r="O1337" s="5" t="s">
        <v>1704</v>
      </c>
      <c r="P1337" s="5" t="s">
        <v>30</v>
      </c>
      <c r="Q1337" s="3" t="s">
        <v>1705</v>
      </c>
      <c r="R1337" s="3">
        <v>3</v>
      </c>
      <c r="S1337" s="4">
        <f>IF(LANÇAMENTO[[#This Row],[DATA PEDIDO]]="","",LANÇAMENTO[[#This Row],[DATA PEDIDO]]+LANÇAMENTO[[#This Row],[PRAZO]])</f>
        <v>45929</v>
      </c>
      <c r="T1337" s="8" t="str">
        <f>IF(LANÇAMENTO[[#This Row],[OBRA COM MATERIAL]]="OK","ENTREGUE",IF(LANÇAMENTO[[#This Row],[PRAZO]]="","",LANÇAMENTO[[#This Row],[PREVISÃO ENTREGA OBRA]]-$E$1))</f>
        <v>ENTREGUE</v>
      </c>
      <c r="U1337" s="3" t="s">
        <v>129</v>
      </c>
      <c r="V1337" s="3"/>
    </row>
    <row r="1338" spans="1:22" x14ac:dyDescent="0.25">
      <c r="A1338" s="4">
        <v>45926</v>
      </c>
      <c r="B1338" s="2" t="s">
        <v>3309</v>
      </c>
      <c r="C1338" s="123" t="s">
        <v>551</v>
      </c>
      <c r="D1338" s="2" t="s">
        <v>104</v>
      </c>
      <c r="E1338" s="2" t="s">
        <v>2731</v>
      </c>
      <c r="F1338" s="3">
        <v>100</v>
      </c>
      <c r="G1338" s="3" t="s">
        <v>65</v>
      </c>
      <c r="H1338" s="5" t="s">
        <v>3362</v>
      </c>
      <c r="I1338" s="136" t="s">
        <v>371</v>
      </c>
      <c r="J1338" s="2" t="s">
        <v>2731</v>
      </c>
      <c r="K1338" s="6">
        <v>2.93</v>
      </c>
      <c r="L1338" s="6">
        <f>LANÇAMENTO[[#This Row],[VALOR UNITARIO]]*LANÇAMENTO[[#This Row],[QTDADE]]</f>
        <v>293</v>
      </c>
      <c r="M1338" s="4">
        <v>45926</v>
      </c>
      <c r="N1338" s="33" t="str">
        <f>TEXT(LANÇAMENTO[[#This Row],[DATA PEDIDO]],"MMM")&amp;"-"&amp;TEXT(M1338,"AAAA")</f>
        <v>set-2025</v>
      </c>
      <c r="O1338" s="5" t="s">
        <v>1704</v>
      </c>
      <c r="P1338" s="5" t="s">
        <v>30</v>
      </c>
      <c r="Q1338" s="3" t="s">
        <v>1705</v>
      </c>
      <c r="R1338" s="3">
        <v>3</v>
      </c>
      <c r="S1338" s="4">
        <f>IF(LANÇAMENTO[[#This Row],[DATA PEDIDO]]="","",LANÇAMENTO[[#This Row],[DATA PEDIDO]]+LANÇAMENTO[[#This Row],[PRAZO]])</f>
        <v>45929</v>
      </c>
      <c r="T1338" s="8" t="str">
        <f>IF(LANÇAMENTO[[#This Row],[OBRA COM MATERIAL]]="OK","ENTREGUE",IF(LANÇAMENTO[[#This Row],[PRAZO]]="","",LANÇAMENTO[[#This Row],[PREVISÃO ENTREGA OBRA]]-$E$1))</f>
        <v>ENTREGUE</v>
      </c>
      <c r="U1338" s="3" t="s">
        <v>129</v>
      </c>
      <c r="V1338" s="3"/>
    </row>
    <row r="1339" spans="1:22" x14ac:dyDescent="0.25">
      <c r="A1339" s="4">
        <v>45926</v>
      </c>
      <c r="B1339" s="2" t="s">
        <v>3309</v>
      </c>
      <c r="C1339" s="123" t="s">
        <v>551</v>
      </c>
      <c r="D1339" s="2" t="s">
        <v>104</v>
      </c>
      <c r="E1339" s="2" t="s">
        <v>2732</v>
      </c>
      <c r="F1339" s="3">
        <v>100</v>
      </c>
      <c r="G1339" s="3" t="s">
        <v>65</v>
      </c>
      <c r="H1339" s="5" t="s">
        <v>3362</v>
      </c>
      <c r="I1339" s="136" t="s">
        <v>371</v>
      </c>
      <c r="J1339" s="2" t="s">
        <v>2732</v>
      </c>
      <c r="K1339" s="6">
        <v>0.34</v>
      </c>
      <c r="L1339" s="6">
        <f>LANÇAMENTO[[#This Row],[VALOR UNITARIO]]*LANÇAMENTO[[#This Row],[QTDADE]]</f>
        <v>34</v>
      </c>
      <c r="M1339" s="4">
        <v>45926</v>
      </c>
      <c r="N1339" s="33" t="str">
        <f>TEXT(LANÇAMENTO[[#This Row],[DATA PEDIDO]],"MMM")&amp;"-"&amp;TEXT(M1339,"AAAA")</f>
        <v>set-2025</v>
      </c>
      <c r="O1339" s="5" t="s">
        <v>1704</v>
      </c>
      <c r="P1339" s="5" t="s">
        <v>30</v>
      </c>
      <c r="Q1339" s="3" t="s">
        <v>1705</v>
      </c>
      <c r="R1339" s="3">
        <v>3</v>
      </c>
      <c r="S1339" s="4">
        <f>IF(LANÇAMENTO[[#This Row],[DATA PEDIDO]]="","",LANÇAMENTO[[#This Row],[DATA PEDIDO]]+LANÇAMENTO[[#This Row],[PRAZO]])</f>
        <v>45929</v>
      </c>
      <c r="T1339" s="8" t="str">
        <f>IF(LANÇAMENTO[[#This Row],[OBRA COM MATERIAL]]="OK","ENTREGUE",IF(LANÇAMENTO[[#This Row],[PRAZO]]="","",LANÇAMENTO[[#This Row],[PREVISÃO ENTREGA OBRA]]-$E$1))</f>
        <v>ENTREGUE</v>
      </c>
      <c r="U1339" s="3" t="s">
        <v>129</v>
      </c>
      <c r="V1339" s="3"/>
    </row>
    <row r="1340" spans="1:22" x14ac:dyDescent="0.25">
      <c r="A1340" s="4">
        <v>45926</v>
      </c>
      <c r="B1340" s="2" t="s">
        <v>3309</v>
      </c>
      <c r="C1340" s="123" t="s">
        <v>551</v>
      </c>
      <c r="D1340" s="2" t="s">
        <v>104</v>
      </c>
      <c r="E1340" s="2" t="s">
        <v>2447</v>
      </c>
      <c r="F1340" s="3">
        <v>2</v>
      </c>
      <c r="G1340" s="3" t="s">
        <v>140</v>
      </c>
      <c r="H1340" s="5" t="s">
        <v>3363</v>
      </c>
      <c r="I1340" s="136" t="s">
        <v>1484</v>
      </c>
      <c r="J1340" s="2" t="s">
        <v>2447</v>
      </c>
      <c r="K1340" s="6">
        <v>165</v>
      </c>
      <c r="L1340" s="6">
        <f>LANÇAMENTO[[#This Row],[VALOR UNITARIO]]*LANÇAMENTO[[#This Row],[QTDADE]]</f>
        <v>330</v>
      </c>
      <c r="M1340" s="4">
        <v>45926</v>
      </c>
      <c r="N1340" s="33" t="str">
        <f>TEXT(LANÇAMENTO[[#This Row],[DATA PEDIDO]],"MMM")&amp;"-"&amp;TEXT(M1340,"AAAA")</f>
        <v>set-2025</v>
      </c>
      <c r="O1340" s="5" t="s">
        <v>2431</v>
      </c>
      <c r="P1340" s="5" t="s">
        <v>30</v>
      </c>
      <c r="Q1340" s="3" t="s">
        <v>1705</v>
      </c>
      <c r="R1340" s="3">
        <v>3</v>
      </c>
      <c r="S1340" s="4">
        <f>IF(LANÇAMENTO[[#This Row],[DATA PEDIDO]]="","",LANÇAMENTO[[#This Row],[DATA PEDIDO]]+LANÇAMENTO[[#This Row],[PRAZO]])</f>
        <v>45929</v>
      </c>
      <c r="T1340" s="8" t="str">
        <f>IF(LANÇAMENTO[[#This Row],[OBRA COM MATERIAL]]="OK","ENTREGUE",IF(LANÇAMENTO[[#This Row],[PRAZO]]="","",LANÇAMENTO[[#This Row],[PREVISÃO ENTREGA OBRA]]-$E$1))</f>
        <v>ENTREGUE</v>
      </c>
      <c r="U1340" s="3" t="s">
        <v>129</v>
      </c>
      <c r="V1340" s="3"/>
    </row>
    <row r="1341" spans="1:22" x14ac:dyDescent="0.25">
      <c r="A1341" s="4">
        <v>45926</v>
      </c>
      <c r="B1341" s="2" t="s">
        <v>2128</v>
      </c>
      <c r="C1341" s="123" t="s">
        <v>551</v>
      </c>
      <c r="D1341" s="2" t="s">
        <v>104</v>
      </c>
      <c r="E1341" s="2" t="s">
        <v>3364</v>
      </c>
      <c r="F1341" s="3">
        <v>50</v>
      </c>
      <c r="G1341" s="3" t="s">
        <v>114</v>
      </c>
      <c r="H1341" s="5" t="s">
        <v>3365</v>
      </c>
      <c r="I1341" s="136" t="s">
        <v>615</v>
      </c>
      <c r="J1341" s="2" t="s">
        <v>3364</v>
      </c>
      <c r="K1341" s="6">
        <v>14.95</v>
      </c>
      <c r="L1341" s="6">
        <f>LANÇAMENTO[[#This Row],[VALOR UNITARIO]]*LANÇAMENTO[[#This Row],[QTDADE]]</f>
        <v>747.5</v>
      </c>
      <c r="M1341" s="4">
        <v>45926</v>
      </c>
      <c r="N1341" s="33" t="str">
        <f>TEXT(LANÇAMENTO[[#This Row],[DATA PEDIDO]],"MMM")&amp;"-"&amp;TEXT(M1341,"AAAA")</f>
        <v>set-2025</v>
      </c>
      <c r="O1341" s="5" t="s">
        <v>1715</v>
      </c>
      <c r="P1341" s="5" t="s">
        <v>30</v>
      </c>
      <c r="Q1341" s="3" t="s">
        <v>1705</v>
      </c>
      <c r="R1341" s="3">
        <v>3</v>
      </c>
      <c r="S1341" s="4">
        <f>IF(LANÇAMENTO[[#This Row],[DATA PEDIDO]]="","",LANÇAMENTO[[#This Row],[DATA PEDIDO]]+LANÇAMENTO[[#This Row],[PRAZO]])</f>
        <v>45929</v>
      </c>
      <c r="T1341" s="8" t="str">
        <f>IF(LANÇAMENTO[[#This Row],[OBRA COM MATERIAL]]="OK","ENTREGUE",IF(LANÇAMENTO[[#This Row],[PRAZO]]="","",LANÇAMENTO[[#This Row],[PREVISÃO ENTREGA OBRA]]-$E$1))</f>
        <v>ENTREGUE</v>
      </c>
      <c r="U1341" s="3" t="s">
        <v>129</v>
      </c>
      <c r="V1341" s="3"/>
    </row>
    <row r="1342" spans="1:22" x14ac:dyDescent="0.25">
      <c r="A1342" s="4">
        <v>45926</v>
      </c>
      <c r="B1342" s="2" t="s">
        <v>2128</v>
      </c>
      <c r="C1342" s="123" t="s">
        <v>551</v>
      </c>
      <c r="D1342" s="2" t="s">
        <v>104</v>
      </c>
      <c r="E1342" s="2" t="s">
        <v>3364</v>
      </c>
      <c r="F1342" s="3">
        <v>50</v>
      </c>
      <c r="G1342" s="3" t="s">
        <v>114</v>
      </c>
      <c r="H1342" s="5" t="s">
        <v>3366</v>
      </c>
      <c r="I1342" s="136" t="s">
        <v>615</v>
      </c>
      <c r="J1342" s="2" t="s">
        <v>3364</v>
      </c>
      <c r="K1342" s="6">
        <v>14.95</v>
      </c>
      <c r="L1342" s="6">
        <f>LANÇAMENTO[[#This Row],[VALOR UNITARIO]]*LANÇAMENTO[[#This Row],[QTDADE]]</f>
        <v>747.5</v>
      </c>
      <c r="M1342" s="4">
        <v>45926</v>
      </c>
      <c r="N1342" s="33" t="str">
        <f>TEXT(LANÇAMENTO[[#This Row],[DATA PEDIDO]],"MMM")&amp;"-"&amp;TEXT(M1342,"AAAA")</f>
        <v>set-2025</v>
      </c>
      <c r="O1342" s="5" t="s">
        <v>1715</v>
      </c>
      <c r="P1342" s="5" t="s">
        <v>30</v>
      </c>
      <c r="Q1342" s="3" t="s">
        <v>1705</v>
      </c>
      <c r="R1342" s="3">
        <v>3</v>
      </c>
      <c r="S1342" s="4">
        <f>IF(LANÇAMENTO[[#This Row],[DATA PEDIDO]]="","",LANÇAMENTO[[#This Row],[DATA PEDIDO]]+LANÇAMENTO[[#This Row],[PRAZO]])</f>
        <v>45929</v>
      </c>
      <c r="T1342" s="8" t="str">
        <f>IF(LANÇAMENTO[[#This Row],[OBRA COM MATERIAL]]="OK","ENTREGUE",IF(LANÇAMENTO[[#This Row],[PRAZO]]="","",LANÇAMENTO[[#This Row],[PREVISÃO ENTREGA OBRA]]-$E$1))</f>
        <v>ENTREGUE</v>
      </c>
      <c r="U1342" s="3" t="s">
        <v>129</v>
      </c>
      <c r="V1342" s="3"/>
    </row>
    <row r="1343" spans="1:22" x14ac:dyDescent="0.25">
      <c r="A1343" s="4">
        <v>45926</v>
      </c>
      <c r="B1343" s="2" t="s">
        <v>3309</v>
      </c>
      <c r="C1343" s="123" t="s">
        <v>551</v>
      </c>
      <c r="D1343" s="2" t="s">
        <v>104</v>
      </c>
      <c r="E1343" s="2" t="s">
        <v>3372</v>
      </c>
      <c r="F1343" s="3">
        <v>8</v>
      </c>
      <c r="G1343" s="3" t="s">
        <v>114</v>
      </c>
      <c r="H1343" s="5" t="s">
        <v>3373</v>
      </c>
      <c r="I1343" s="136" t="s">
        <v>3368</v>
      </c>
      <c r="J1343" s="2" t="s">
        <v>3372</v>
      </c>
      <c r="K1343" s="6">
        <v>42.9</v>
      </c>
      <c r="L1343" s="6">
        <f>LANÇAMENTO[[#This Row],[VALOR UNITARIO]]*LANÇAMENTO[[#This Row],[QTDADE]]</f>
        <v>343.2</v>
      </c>
      <c r="M1343" s="4">
        <v>45926</v>
      </c>
      <c r="N1343" s="33" t="str">
        <f>TEXT(LANÇAMENTO[[#This Row],[DATA PEDIDO]],"MMM")&amp;"-"&amp;TEXT(M1343,"AAAA")</f>
        <v>set-2025</v>
      </c>
      <c r="O1343" s="5" t="s">
        <v>1818</v>
      </c>
      <c r="P1343" s="5" t="s">
        <v>192</v>
      </c>
      <c r="Q1343" s="3" t="s">
        <v>12</v>
      </c>
      <c r="R1343" s="3">
        <v>3</v>
      </c>
      <c r="S1343" s="4">
        <f>IF(LANÇAMENTO[[#This Row],[DATA PEDIDO]]="","",LANÇAMENTO[[#This Row],[DATA PEDIDO]]+LANÇAMENTO[[#This Row],[PRAZO]])</f>
        <v>45929</v>
      </c>
      <c r="T1343" s="8" t="str">
        <f>IF(LANÇAMENTO[[#This Row],[OBRA COM MATERIAL]]="OK","ENTREGUE",IF(LANÇAMENTO[[#This Row],[PRAZO]]="","",LANÇAMENTO[[#This Row],[PREVISÃO ENTREGA OBRA]]-$E$1))</f>
        <v>ENTREGUE</v>
      </c>
      <c r="U1343" s="3" t="s">
        <v>129</v>
      </c>
      <c r="V1343" s="3"/>
    </row>
    <row r="1344" spans="1:22" x14ac:dyDescent="0.25">
      <c r="A1344" s="4">
        <v>45926</v>
      </c>
      <c r="B1344" s="2" t="s">
        <v>1729</v>
      </c>
      <c r="C1344" s="123" t="s">
        <v>551</v>
      </c>
      <c r="D1344" s="2" t="s">
        <v>27</v>
      </c>
      <c r="E1344" s="2" t="s">
        <v>2715</v>
      </c>
      <c r="F1344" s="3">
        <v>20</v>
      </c>
      <c r="G1344" s="3" t="s">
        <v>65</v>
      </c>
      <c r="H1344" s="5" t="s">
        <v>3374</v>
      </c>
      <c r="I1344" s="136" t="s">
        <v>295</v>
      </c>
      <c r="J1344" s="2" t="s">
        <v>2715</v>
      </c>
      <c r="K1344" s="6">
        <v>13.5</v>
      </c>
      <c r="L1344" s="6">
        <f>LANÇAMENTO[[#This Row],[VALOR UNITARIO]]*LANÇAMENTO[[#This Row],[QTDADE]]</f>
        <v>270</v>
      </c>
      <c r="M1344" s="4">
        <v>45926</v>
      </c>
      <c r="N1344" s="33" t="str">
        <f>TEXT(LANÇAMENTO[[#This Row],[DATA PEDIDO]],"MMM")&amp;"-"&amp;TEXT(M1344,"AAAA")</f>
        <v>set-2025</v>
      </c>
      <c r="O1344" s="5" t="s">
        <v>1692</v>
      </c>
      <c r="P1344" s="5" t="s">
        <v>30</v>
      </c>
      <c r="Q1344" s="3" t="s">
        <v>12</v>
      </c>
      <c r="R1344" s="3">
        <v>0</v>
      </c>
      <c r="S1344" s="4">
        <f>IF(LANÇAMENTO[[#This Row],[DATA PEDIDO]]="","",LANÇAMENTO[[#This Row],[DATA PEDIDO]]+LANÇAMENTO[[#This Row],[PRAZO]])</f>
        <v>45926</v>
      </c>
      <c r="T1344" s="8" t="str">
        <f>IF(LANÇAMENTO[[#This Row],[OBRA COM MATERIAL]]="OK","ENTREGUE",IF(LANÇAMENTO[[#This Row],[PRAZO]]="","",LANÇAMENTO[[#This Row],[PREVISÃO ENTREGA OBRA]]-$E$1))</f>
        <v>ENTREGUE</v>
      </c>
      <c r="U1344" s="3" t="s">
        <v>129</v>
      </c>
      <c r="V1344" s="3"/>
    </row>
    <row r="1345" spans="1:22" x14ac:dyDescent="0.25">
      <c r="A1345" s="4">
        <v>45926</v>
      </c>
      <c r="B1345" s="2" t="s">
        <v>1729</v>
      </c>
      <c r="C1345" s="123" t="s">
        <v>551</v>
      </c>
      <c r="D1345" s="2" t="s">
        <v>27</v>
      </c>
      <c r="E1345" s="2" t="s">
        <v>2716</v>
      </c>
      <c r="F1345" s="3">
        <v>4</v>
      </c>
      <c r="G1345" s="3" t="s">
        <v>65</v>
      </c>
      <c r="H1345" s="5" t="s">
        <v>3374</v>
      </c>
      <c r="I1345" s="136" t="s">
        <v>295</v>
      </c>
      <c r="J1345" s="2" t="s">
        <v>2716</v>
      </c>
      <c r="K1345" s="6">
        <v>22.5</v>
      </c>
      <c r="L1345" s="6">
        <f>LANÇAMENTO[[#This Row],[VALOR UNITARIO]]*LANÇAMENTO[[#This Row],[QTDADE]]</f>
        <v>90</v>
      </c>
      <c r="M1345" s="4">
        <v>45926</v>
      </c>
      <c r="N1345" s="33" t="str">
        <f>TEXT(LANÇAMENTO[[#This Row],[DATA PEDIDO]],"MMM")&amp;"-"&amp;TEXT(M1345,"AAAA")</f>
        <v>set-2025</v>
      </c>
      <c r="O1345" s="5" t="s">
        <v>1692</v>
      </c>
      <c r="P1345" s="5" t="s">
        <v>30</v>
      </c>
      <c r="Q1345" s="3" t="s">
        <v>12</v>
      </c>
      <c r="R1345" s="3">
        <v>0</v>
      </c>
      <c r="S1345" s="4">
        <f>IF(LANÇAMENTO[[#This Row],[DATA PEDIDO]]="","",LANÇAMENTO[[#This Row],[DATA PEDIDO]]+LANÇAMENTO[[#This Row],[PRAZO]])</f>
        <v>45926</v>
      </c>
      <c r="T1345" s="8" t="str">
        <f>IF(LANÇAMENTO[[#This Row],[OBRA COM MATERIAL]]="OK","ENTREGUE",IF(LANÇAMENTO[[#This Row],[PRAZO]]="","",LANÇAMENTO[[#This Row],[PREVISÃO ENTREGA OBRA]]-$E$1))</f>
        <v>ENTREGUE</v>
      </c>
      <c r="U1345" s="3" t="s">
        <v>129</v>
      </c>
      <c r="V1345" s="3"/>
    </row>
    <row r="1346" spans="1:22" x14ac:dyDescent="0.25">
      <c r="A1346" s="4">
        <v>45926</v>
      </c>
      <c r="B1346" s="2" t="s">
        <v>1729</v>
      </c>
      <c r="C1346" s="123" t="s">
        <v>551</v>
      </c>
      <c r="D1346" s="2" t="s">
        <v>27</v>
      </c>
      <c r="E1346" s="2" t="s">
        <v>2717</v>
      </c>
      <c r="F1346" s="3">
        <v>8</v>
      </c>
      <c r="G1346" s="3" t="s">
        <v>65</v>
      </c>
      <c r="H1346" s="5" t="s">
        <v>3374</v>
      </c>
      <c r="I1346" s="136" t="s">
        <v>295</v>
      </c>
      <c r="J1346" s="2" t="s">
        <v>2717</v>
      </c>
      <c r="K1346" s="6">
        <v>10</v>
      </c>
      <c r="L1346" s="6">
        <f>LANÇAMENTO[[#This Row],[VALOR UNITARIO]]*LANÇAMENTO[[#This Row],[QTDADE]]</f>
        <v>80</v>
      </c>
      <c r="M1346" s="4">
        <v>45926</v>
      </c>
      <c r="N1346" s="33" t="str">
        <f>TEXT(LANÇAMENTO[[#This Row],[DATA PEDIDO]],"MMM")&amp;"-"&amp;TEXT(M1346,"AAAA")</f>
        <v>set-2025</v>
      </c>
      <c r="O1346" s="5" t="s">
        <v>1692</v>
      </c>
      <c r="P1346" s="5" t="s">
        <v>30</v>
      </c>
      <c r="Q1346" s="3" t="s">
        <v>12</v>
      </c>
      <c r="R1346" s="3">
        <v>0</v>
      </c>
      <c r="S1346" s="4">
        <f>IF(LANÇAMENTO[[#This Row],[DATA PEDIDO]]="","",LANÇAMENTO[[#This Row],[DATA PEDIDO]]+LANÇAMENTO[[#This Row],[PRAZO]])</f>
        <v>45926</v>
      </c>
      <c r="T1346" s="8" t="str">
        <f>IF(LANÇAMENTO[[#This Row],[OBRA COM MATERIAL]]="OK","ENTREGUE",IF(LANÇAMENTO[[#This Row],[PRAZO]]="","",LANÇAMENTO[[#This Row],[PREVISÃO ENTREGA OBRA]]-$E$1))</f>
        <v>ENTREGUE</v>
      </c>
      <c r="U1346" s="3" t="s">
        <v>129</v>
      </c>
      <c r="V1346" s="3"/>
    </row>
    <row r="1347" spans="1:22" x14ac:dyDescent="0.25">
      <c r="A1347" s="4">
        <v>45926</v>
      </c>
      <c r="B1347" s="2" t="s">
        <v>1729</v>
      </c>
      <c r="C1347" s="123" t="s">
        <v>551</v>
      </c>
      <c r="D1347" s="2" t="s">
        <v>27</v>
      </c>
      <c r="E1347" s="2" t="s">
        <v>2718</v>
      </c>
      <c r="F1347" s="3">
        <v>2</v>
      </c>
      <c r="G1347" s="3" t="s">
        <v>65</v>
      </c>
      <c r="H1347" s="5" t="s">
        <v>3374</v>
      </c>
      <c r="I1347" s="136" t="s">
        <v>295</v>
      </c>
      <c r="J1347" s="2" t="s">
        <v>2718</v>
      </c>
      <c r="K1347" s="6">
        <v>85</v>
      </c>
      <c r="L1347" s="6">
        <f>LANÇAMENTO[[#This Row],[VALOR UNITARIO]]*LANÇAMENTO[[#This Row],[QTDADE]]</f>
        <v>170</v>
      </c>
      <c r="M1347" s="4">
        <v>45926</v>
      </c>
      <c r="N1347" s="33" t="str">
        <f>TEXT(LANÇAMENTO[[#This Row],[DATA PEDIDO]],"MMM")&amp;"-"&amp;TEXT(M1347,"AAAA")</f>
        <v>set-2025</v>
      </c>
      <c r="O1347" s="5" t="s">
        <v>1692</v>
      </c>
      <c r="P1347" s="5" t="s">
        <v>30</v>
      </c>
      <c r="Q1347" s="3" t="s">
        <v>12</v>
      </c>
      <c r="R1347" s="3">
        <v>0</v>
      </c>
      <c r="S1347" s="4">
        <f>IF(LANÇAMENTO[[#This Row],[DATA PEDIDO]]="","",LANÇAMENTO[[#This Row],[DATA PEDIDO]]+LANÇAMENTO[[#This Row],[PRAZO]])</f>
        <v>45926</v>
      </c>
      <c r="T1347" s="8" t="str">
        <f>IF(LANÇAMENTO[[#This Row],[OBRA COM MATERIAL]]="OK","ENTREGUE",IF(LANÇAMENTO[[#This Row],[PRAZO]]="","",LANÇAMENTO[[#This Row],[PREVISÃO ENTREGA OBRA]]-$E$1))</f>
        <v>ENTREGUE</v>
      </c>
      <c r="U1347" s="3" t="s">
        <v>129</v>
      </c>
      <c r="V1347" s="3"/>
    </row>
    <row r="1348" spans="1:22" x14ac:dyDescent="0.25">
      <c r="A1348" s="4">
        <v>45926</v>
      </c>
      <c r="B1348" s="2" t="s">
        <v>1772</v>
      </c>
      <c r="C1348" s="123" t="s">
        <v>1234</v>
      </c>
      <c r="D1348" s="2" t="s">
        <v>104</v>
      </c>
      <c r="E1348" s="2" t="s">
        <v>3376</v>
      </c>
      <c r="F1348" s="3">
        <v>1</v>
      </c>
      <c r="G1348" s="3" t="s">
        <v>65</v>
      </c>
      <c r="H1348" s="5" t="s">
        <v>3375</v>
      </c>
      <c r="I1348" s="136" t="s">
        <v>1922</v>
      </c>
      <c r="J1348" s="2" t="s">
        <v>2877</v>
      </c>
      <c r="K1348" s="6">
        <v>300</v>
      </c>
      <c r="L1348" s="6">
        <f>LANÇAMENTO[[#This Row],[VALOR UNITARIO]]*LANÇAMENTO[[#This Row],[QTDADE]]</f>
        <v>300</v>
      </c>
      <c r="M1348" s="4">
        <v>45926</v>
      </c>
      <c r="N1348" s="33" t="str">
        <f>TEXT(LANÇAMENTO[[#This Row],[DATA PEDIDO]],"MMM")&amp;"-"&amp;TEXT(M1348,"AAAA")</f>
        <v>set-2025</v>
      </c>
      <c r="O1348" s="5" t="s">
        <v>1692</v>
      </c>
      <c r="P1348" s="5" t="s">
        <v>192</v>
      </c>
      <c r="Q1348" s="3" t="s">
        <v>12</v>
      </c>
      <c r="R1348" s="3">
        <v>0</v>
      </c>
      <c r="S1348" s="4">
        <f>IF(LANÇAMENTO[[#This Row],[DATA PEDIDO]]="","",LANÇAMENTO[[#This Row],[DATA PEDIDO]]+LANÇAMENTO[[#This Row],[PRAZO]])</f>
        <v>45926</v>
      </c>
      <c r="T1348" s="8" t="str">
        <f>IF(LANÇAMENTO[[#This Row],[OBRA COM MATERIAL]]="OK","ENTREGUE",IF(LANÇAMENTO[[#This Row],[PRAZO]]="","",LANÇAMENTO[[#This Row],[PREVISÃO ENTREGA OBRA]]-$E$1))</f>
        <v>ENTREGUE</v>
      </c>
      <c r="U1348" s="3" t="s">
        <v>129</v>
      </c>
      <c r="V1348" s="3"/>
    </row>
    <row r="1349" spans="1:22" x14ac:dyDescent="0.25">
      <c r="A1349" s="4">
        <v>45929</v>
      </c>
      <c r="B1349" s="2" t="s">
        <v>1772</v>
      </c>
      <c r="C1349" s="123" t="s">
        <v>1234</v>
      </c>
      <c r="D1349" s="2" t="s">
        <v>104</v>
      </c>
      <c r="E1349" s="2" t="s">
        <v>2268</v>
      </c>
      <c r="F1349" s="3">
        <v>16</v>
      </c>
      <c r="G1349" s="3" t="s">
        <v>65</v>
      </c>
      <c r="H1349" s="5" t="s">
        <v>3387</v>
      </c>
      <c r="I1349" s="136" t="s">
        <v>2285</v>
      </c>
      <c r="J1349" s="2" t="s">
        <v>2268</v>
      </c>
      <c r="K1349" s="6">
        <v>11.25</v>
      </c>
      <c r="L1349" s="6">
        <f>LANÇAMENTO[[#This Row],[VALOR UNITARIO]]*LANÇAMENTO[[#This Row],[QTDADE]]</f>
        <v>180</v>
      </c>
      <c r="M1349" s="4">
        <v>45929</v>
      </c>
      <c r="N1349" s="33" t="str">
        <f>TEXT(LANÇAMENTO[[#This Row],[DATA PEDIDO]],"MMM")&amp;"-"&amp;TEXT(M1349,"AAAA")</f>
        <v>set-2025</v>
      </c>
      <c r="O1349" s="5" t="s">
        <v>2287</v>
      </c>
      <c r="P1349" s="5" t="s">
        <v>30</v>
      </c>
      <c r="Q1349" s="3" t="s">
        <v>12</v>
      </c>
      <c r="R1349" s="3">
        <v>0</v>
      </c>
      <c r="S1349" s="4">
        <f>IF(LANÇAMENTO[[#This Row],[DATA PEDIDO]]="","",LANÇAMENTO[[#This Row],[DATA PEDIDO]]+LANÇAMENTO[[#This Row],[PRAZO]])</f>
        <v>45929</v>
      </c>
      <c r="T1349" s="8" t="str">
        <f>IF(LANÇAMENTO[[#This Row],[OBRA COM MATERIAL]]="OK","ENTREGUE",IF(LANÇAMENTO[[#This Row],[PRAZO]]="","",LANÇAMENTO[[#This Row],[PREVISÃO ENTREGA OBRA]]-$E$1))</f>
        <v>ENTREGUE</v>
      </c>
      <c r="U1349" s="3" t="s">
        <v>129</v>
      </c>
      <c r="V1349" s="3"/>
    </row>
    <row r="1350" spans="1:22" x14ac:dyDescent="0.25">
      <c r="A1350" s="4">
        <v>45929</v>
      </c>
      <c r="B1350" s="2" t="s">
        <v>1772</v>
      </c>
      <c r="C1350" s="123" t="s">
        <v>1234</v>
      </c>
      <c r="D1350" s="2" t="s">
        <v>104</v>
      </c>
      <c r="E1350" s="2" t="s">
        <v>2282</v>
      </c>
      <c r="F1350" s="3">
        <v>8</v>
      </c>
      <c r="G1350" s="3" t="s">
        <v>65</v>
      </c>
      <c r="H1350" s="5" t="s">
        <v>3387</v>
      </c>
      <c r="I1350" s="136" t="s">
        <v>2285</v>
      </c>
      <c r="J1350" s="2" t="s">
        <v>2282</v>
      </c>
      <c r="K1350" s="6">
        <v>20</v>
      </c>
      <c r="L1350" s="6">
        <f>LANÇAMENTO[[#This Row],[VALOR UNITARIO]]*LANÇAMENTO[[#This Row],[QTDADE]]</f>
        <v>160</v>
      </c>
      <c r="M1350" s="4">
        <v>45929</v>
      </c>
      <c r="N1350" s="33" t="str">
        <f>TEXT(LANÇAMENTO[[#This Row],[DATA PEDIDO]],"MMM")&amp;"-"&amp;TEXT(M1350,"AAAA")</f>
        <v>set-2025</v>
      </c>
      <c r="O1350" s="5" t="s">
        <v>2287</v>
      </c>
      <c r="P1350" s="5" t="s">
        <v>30</v>
      </c>
      <c r="Q1350" s="3" t="s">
        <v>12</v>
      </c>
      <c r="R1350" s="3">
        <v>0</v>
      </c>
      <c r="S1350" s="4">
        <f>IF(LANÇAMENTO[[#This Row],[DATA PEDIDO]]="","",LANÇAMENTO[[#This Row],[DATA PEDIDO]]+LANÇAMENTO[[#This Row],[PRAZO]])</f>
        <v>45929</v>
      </c>
      <c r="T1350" s="8" t="str">
        <f>IF(LANÇAMENTO[[#This Row],[OBRA COM MATERIAL]]="OK","ENTREGUE",IF(LANÇAMENTO[[#This Row],[PRAZO]]="","",LANÇAMENTO[[#This Row],[PREVISÃO ENTREGA OBRA]]-$E$1))</f>
        <v>ENTREGUE</v>
      </c>
      <c r="U1350" s="3" t="s">
        <v>129</v>
      </c>
      <c r="V1350" s="3"/>
    </row>
    <row r="1351" spans="1:22" x14ac:dyDescent="0.25">
      <c r="A1351" s="4">
        <v>45929</v>
      </c>
      <c r="B1351" s="2" t="s">
        <v>1772</v>
      </c>
      <c r="C1351" s="123" t="s">
        <v>1234</v>
      </c>
      <c r="D1351" s="2" t="s">
        <v>104</v>
      </c>
      <c r="E1351" s="2" t="s">
        <v>2652</v>
      </c>
      <c r="F1351" s="3">
        <v>6</v>
      </c>
      <c r="G1351" s="3" t="s">
        <v>65</v>
      </c>
      <c r="H1351" s="5" t="s">
        <v>3387</v>
      </c>
      <c r="I1351" s="136" t="s">
        <v>2285</v>
      </c>
      <c r="J1351" s="2" t="s">
        <v>2652</v>
      </c>
      <c r="K1351" s="6">
        <v>22.5</v>
      </c>
      <c r="L1351" s="6">
        <f>LANÇAMENTO[[#This Row],[VALOR UNITARIO]]*LANÇAMENTO[[#This Row],[QTDADE]]</f>
        <v>135</v>
      </c>
      <c r="M1351" s="4">
        <v>45929</v>
      </c>
      <c r="N1351" s="33" t="str">
        <f>TEXT(LANÇAMENTO[[#This Row],[DATA PEDIDO]],"MMM")&amp;"-"&amp;TEXT(M1351,"AAAA")</f>
        <v>set-2025</v>
      </c>
      <c r="O1351" s="5" t="s">
        <v>2287</v>
      </c>
      <c r="P1351" s="5" t="s">
        <v>30</v>
      </c>
      <c r="Q1351" s="3" t="s">
        <v>12</v>
      </c>
      <c r="R1351" s="3">
        <v>0</v>
      </c>
      <c r="S1351" s="4">
        <f>IF(LANÇAMENTO[[#This Row],[DATA PEDIDO]]="","",LANÇAMENTO[[#This Row],[DATA PEDIDO]]+LANÇAMENTO[[#This Row],[PRAZO]])</f>
        <v>45929</v>
      </c>
      <c r="T1351" s="8" t="str">
        <f>IF(LANÇAMENTO[[#This Row],[OBRA COM MATERIAL]]="OK","ENTREGUE",IF(LANÇAMENTO[[#This Row],[PRAZO]]="","",LANÇAMENTO[[#This Row],[PREVISÃO ENTREGA OBRA]]-$E$1))</f>
        <v>ENTREGUE</v>
      </c>
      <c r="U1351" s="3" t="s">
        <v>129</v>
      </c>
      <c r="V1351" s="3"/>
    </row>
    <row r="1352" spans="1:22" x14ac:dyDescent="0.25">
      <c r="A1352" s="4">
        <v>45929</v>
      </c>
      <c r="B1352" s="2" t="s">
        <v>1772</v>
      </c>
      <c r="C1352" s="123" t="s">
        <v>1234</v>
      </c>
      <c r="D1352" s="2" t="s">
        <v>104</v>
      </c>
      <c r="E1352" s="2" t="s">
        <v>2653</v>
      </c>
      <c r="F1352" s="3">
        <v>8</v>
      </c>
      <c r="G1352" s="3" t="s">
        <v>65</v>
      </c>
      <c r="H1352" s="5" t="s">
        <v>3387</v>
      </c>
      <c r="I1352" s="136" t="s">
        <v>2285</v>
      </c>
      <c r="J1352" s="2" t="s">
        <v>2653</v>
      </c>
      <c r="K1352" s="6">
        <v>0</v>
      </c>
      <c r="L1352" s="6">
        <f>LANÇAMENTO[[#This Row],[VALOR UNITARIO]]*LANÇAMENTO[[#This Row],[QTDADE]]</f>
        <v>0</v>
      </c>
      <c r="M1352" s="4">
        <v>45929</v>
      </c>
      <c r="N1352" s="33" t="str">
        <f>TEXT(LANÇAMENTO[[#This Row],[DATA PEDIDO]],"MMM")&amp;"-"&amp;TEXT(M1352,"AAAA")</f>
        <v>set-2025</v>
      </c>
      <c r="O1352" s="5" t="s">
        <v>2287</v>
      </c>
      <c r="P1352" s="5" t="s">
        <v>30</v>
      </c>
      <c r="Q1352" s="3" t="s">
        <v>12</v>
      </c>
      <c r="R1352" s="3">
        <v>0</v>
      </c>
      <c r="S1352" s="4">
        <f>IF(LANÇAMENTO[[#This Row],[DATA PEDIDO]]="","",LANÇAMENTO[[#This Row],[DATA PEDIDO]]+LANÇAMENTO[[#This Row],[PRAZO]])</f>
        <v>45929</v>
      </c>
      <c r="T1352" s="8" t="str">
        <f>IF(LANÇAMENTO[[#This Row],[OBRA COM MATERIAL]]="OK","ENTREGUE",IF(LANÇAMENTO[[#This Row],[PRAZO]]="","",LANÇAMENTO[[#This Row],[PREVISÃO ENTREGA OBRA]]-$E$1))</f>
        <v>ENTREGUE</v>
      </c>
      <c r="U1352" s="3" t="s">
        <v>129</v>
      </c>
      <c r="V1352" s="3"/>
    </row>
    <row r="1353" spans="1:22" x14ac:dyDescent="0.25">
      <c r="A1353" s="4">
        <v>45929</v>
      </c>
      <c r="B1353" s="2" t="s">
        <v>2461</v>
      </c>
      <c r="C1353" s="123" t="s">
        <v>551</v>
      </c>
      <c r="D1353" s="2" t="s">
        <v>104</v>
      </c>
      <c r="E1353" s="2" t="s">
        <v>3388</v>
      </c>
      <c r="F1353" s="3">
        <v>66</v>
      </c>
      <c r="G1353" s="3" t="s">
        <v>23</v>
      </c>
      <c r="H1353" s="5" t="s">
        <v>3389</v>
      </c>
      <c r="I1353" s="136" t="s">
        <v>238</v>
      </c>
      <c r="J1353" s="2" t="s">
        <v>3388</v>
      </c>
      <c r="K1353" s="6">
        <v>10.6</v>
      </c>
      <c r="L1353" s="6">
        <f>LANÇAMENTO[[#This Row],[VALOR UNITARIO]]*LANÇAMENTO[[#This Row],[QTDADE]]</f>
        <v>699.6</v>
      </c>
      <c r="M1353" s="4">
        <v>45929</v>
      </c>
      <c r="N1353" s="33" t="str">
        <f>TEXT(LANÇAMENTO[[#This Row],[DATA PEDIDO]],"MMM")&amp;"-"&amp;TEXT(M1353,"AAAA")</f>
        <v>set-2025</v>
      </c>
      <c r="O1353" s="5" t="s">
        <v>2068</v>
      </c>
      <c r="P1353" s="5" t="s">
        <v>30</v>
      </c>
      <c r="Q1353" s="3" t="s">
        <v>12</v>
      </c>
      <c r="R1353" s="3">
        <v>0</v>
      </c>
      <c r="S1353" s="4">
        <f>IF(LANÇAMENTO[[#This Row],[DATA PEDIDO]]="","",LANÇAMENTO[[#This Row],[DATA PEDIDO]]+LANÇAMENTO[[#This Row],[PRAZO]])</f>
        <v>45929</v>
      </c>
      <c r="T1353" s="8" t="str">
        <f>IF(LANÇAMENTO[[#This Row],[OBRA COM MATERIAL]]="OK","ENTREGUE",IF(LANÇAMENTO[[#This Row],[PRAZO]]="","",LANÇAMENTO[[#This Row],[PREVISÃO ENTREGA OBRA]]-$E$1))</f>
        <v>ENTREGUE</v>
      </c>
      <c r="U1353" s="3" t="s">
        <v>129</v>
      </c>
      <c r="V1353" s="3"/>
    </row>
    <row r="1354" spans="1:22" x14ac:dyDescent="0.25">
      <c r="A1354" s="4">
        <v>45929</v>
      </c>
      <c r="B1354" s="2" t="s">
        <v>2461</v>
      </c>
      <c r="C1354" s="123" t="s">
        <v>551</v>
      </c>
      <c r="D1354" s="2" t="s">
        <v>104</v>
      </c>
      <c r="E1354" s="2" t="s">
        <v>2227</v>
      </c>
      <c r="F1354" s="3">
        <v>45</v>
      </c>
      <c r="G1354" s="3" t="s">
        <v>23</v>
      </c>
      <c r="H1354" s="5" t="s">
        <v>3389</v>
      </c>
      <c r="I1354" s="136" t="s">
        <v>238</v>
      </c>
      <c r="J1354" s="2" t="s">
        <v>2227</v>
      </c>
      <c r="K1354" s="6">
        <v>10.59</v>
      </c>
      <c r="L1354" s="6">
        <f>LANÇAMENTO[[#This Row],[VALOR UNITARIO]]*LANÇAMENTO[[#This Row],[QTDADE]]</f>
        <v>476.55</v>
      </c>
      <c r="M1354" s="4">
        <v>45929</v>
      </c>
      <c r="N1354" s="33" t="str">
        <f>TEXT(LANÇAMENTO[[#This Row],[DATA PEDIDO]],"MMM")&amp;"-"&amp;TEXT(M1354,"AAAA")</f>
        <v>set-2025</v>
      </c>
      <c r="O1354" s="5" t="s">
        <v>2068</v>
      </c>
      <c r="P1354" s="5" t="s">
        <v>30</v>
      </c>
      <c r="Q1354" s="3" t="s">
        <v>12</v>
      </c>
      <c r="R1354" s="3">
        <v>0</v>
      </c>
      <c r="S1354" s="4">
        <f>IF(LANÇAMENTO[[#This Row],[DATA PEDIDO]]="","",LANÇAMENTO[[#This Row],[DATA PEDIDO]]+LANÇAMENTO[[#This Row],[PRAZO]])</f>
        <v>45929</v>
      </c>
      <c r="T1354" s="8" t="str">
        <f>IF(LANÇAMENTO[[#This Row],[OBRA COM MATERIAL]]="OK","ENTREGUE",IF(LANÇAMENTO[[#This Row],[PRAZO]]="","",LANÇAMENTO[[#This Row],[PREVISÃO ENTREGA OBRA]]-$E$1))</f>
        <v>ENTREGUE</v>
      </c>
      <c r="U1354" s="3" t="s">
        <v>2553</v>
      </c>
      <c r="V1354" s="3"/>
    </row>
    <row r="1355" spans="1:22" x14ac:dyDescent="0.25">
      <c r="A1355" s="4">
        <v>45929</v>
      </c>
      <c r="B1355" s="2" t="s">
        <v>2461</v>
      </c>
      <c r="C1355" s="123" t="s">
        <v>551</v>
      </c>
      <c r="D1355" s="2" t="s">
        <v>104</v>
      </c>
      <c r="E1355" s="2" t="s">
        <v>2458</v>
      </c>
      <c r="F1355" s="3">
        <v>4</v>
      </c>
      <c r="G1355" s="3" t="s">
        <v>23</v>
      </c>
      <c r="H1355" s="5" t="s">
        <v>3389</v>
      </c>
      <c r="I1355" s="136" t="s">
        <v>238</v>
      </c>
      <c r="J1355" s="2" t="s">
        <v>2458</v>
      </c>
      <c r="K1355" s="6">
        <v>18.47</v>
      </c>
      <c r="L1355" s="6">
        <f>LANÇAMENTO[[#This Row],[VALOR UNITARIO]]*LANÇAMENTO[[#This Row],[QTDADE]]</f>
        <v>73.88</v>
      </c>
      <c r="M1355" s="4">
        <v>45929</v>
      </c>
      <c r="N1355" s="33" t="str">
        <f>TEXT(LANÇAMENTO[[#This Row],[DATA PEDIDO]],"MMM")&amp;"-"&amp;TEXT(M1355,"AAAA")</f>
        <v>set-2025</v>
      </c>
      <c r="O1355" s="5" t="s">
        <v>2068</v>
      </c>
      <c r="P1355" s="5" t="s">
        <v>30</v>
      </c>
      <c r="Q1355" s="3" t="s">
        <v>12</v>
      </c>
      <c r="R1355" s="3">
        <v>0</v>
      </c>
      <c r="S1355" s="4">
        <f>IF(LANÇAMENTO[[#This Row],[DATA PEDIDO]]="","",LANÇAMENTO[[#This Row],[DATA PEDIDO]]+LANÇAMENTO[[#This Row],[PRAZO]])</f>
        <v>45929</v>
      </c>
      <c r="T1355" s="8" t="str">
        <f>IF(LANÇAMENTO[[#This Row],[OBRA COM MATERIAL]]="OK","ENTREGUE",IF(LANÇAMENTO[[#This Row],[PRAZO]]="","",LANÇAMENTO[[#This Row],[PREVISÃO ENTREGA OBRA]]-$E$1))</f>
        <v>ENTREGUE</v>
      </c>
      <c r="U1355" s="3" t="s">
        <v>2553</v>
      </c>
      <c r="V1355" s="3"/>
    </row>
    <row r="1356" spans="1:22" x14ac:dyDescent="0.25">
      <c r="A1356" s="4">
        <v>45930</v>
      </c>
      <c r="B1356" s="2" t="s">
        <v>2461</v>
      </c>
      <c r="C1356" s="123" t="s">
        <v>551</v>
      </c>
      <c r="D1356" s="2" t="s">
        <v>105</v>
      </c>
      <c r="E1356" s="2" t="s">
        <v>2813</v>
      </c>
      <c r="F1356" s="3">
        <v>24</v>
      </c>
      <c r="G1356" s="3" t="s">
        <v>65</v>
      </c>
      <c r="H1356" s="5" t="s">
        <v>3392</v>
      </c>
      <c r="I1356" s="136" t="s">
        <v>238</v>
      </c>
      <c r="J1356" s="2" t="s">
        <v>2813</v>
      </c>
      <c r="K1356" s="6">
        <v>8.93</v>
      </c>
      <c r="L1356" s="6">
        <f>LANÇAMENTO[[#This Row],[VALOR UNITARIO]]*LANÇAMENTO[[#This Row],[QTDADE]]</f>
        <v>214.32</v>
      </c>
      <c r="M1356" s="4">
        <v>45930</v>
      </c>
      <c r="N1356" s="33" t="str">
        <f>TEXT(LANÇAMENTO[[#This Row],[DATA PEDIDO]],"MMM")&amp;"-"&amp;TEXT(M1356,"AAAA")</f>
        <v>set-2025</v>
      </c>
      <c r="O1356" s="5" t="s">
        <v>1715</v>
      </c>
      <c r="P1356" s="5" t="s">
        <v>30</v>
      </c>
      <c r="Q1356" s="3" t="s">
        <v>12</v>
      </c>
      <c r="R1356" s="3">
        <v>0</v>
      </c>
      <c r="S1356" s="4">
        <f>IF(LANÇAMENTO[[#This Row],[DATA PEDIDO]]="","",LANÇAMENTO[[#This Row],[DATA PEDIDO]]+LANÇAMENTO[[#This Row],[PRAZO]])</f>
        <v>45930</v>
      </c>
      <c r="T1356" s="8" t="str">
        <f>IF(LANÇAMENTO[[#This Row],[OBRA COM MATERIAL]]="OK","ENTREGUE",IF(LANÇAMENTO[[#This Row],[PRAZO]]="","",LANÇAMENTO[[#This Row],[PREVISÃO ENTREGA OBRA]]-$E$1))</f>
        <v>ENTREGUE</v>
      </c>
      <c r="U1356" s="3" t="s">
        <v>129</v>
      </c>
      <c r="V1356" s="3"/>
    </row>
    <row r="1357" spans="1:22" x14ac:dyDescent="0.25">
      <c r="A1357" s="4">
        <v>45930</v>
      </c>
      <c r="B1357" s="2" t="s">
        <v>2461</v>
      </c>
      <c r="C1357" s="123" t="s">
        <v>551</v>
      </c>
      <c r="D1357" s="2" t="s">
        <v>104</v>
      </c>
      <c r="E1357" s="2" t="s">
        <v>3353</v>
      </c>
      <c r="F1357" s="3">
        <v>1</v>
      </c>
      <c r="G1357" s="3" t="s">
        <v>65</v>
      </c>
      <c r="H1357" s="5" t="s">
        <v>3392</v>
      </c>
      <c r="I1357" s="136" t="s">
        <v>238</v>
      </c>
      <c r="J1357" s="2" t="s">
        <v>3353</v>
      </c>
      <c r="K1357" s="6">
        <v>21.28</v>
      </c>
      <c r="L1357" s="6">
        <f>LANÇAMENTO[[#This Row],[VALOR UNITARIO]]*LANÇAMENTO[[#This Row],[QTDADE]]</f>
        <v>21.28</v>
      </c>
      <c r="M1357" s="4">
        <v>45930</v>
      </c>
      <c r="N1357" s="33" t="str">
        <f>TEXT(LANÇAMENTO[[#This Row],[DATA PEDIDO]],"MMM")&amp;"-"&amp;TEXT(M1357,"AAAA")</f>
        <v>set-2025</v>
      </c>
      <c r="O1357" s="5" t="s">
        <v>1715</v>
      </c>
      <c r="P1357" s="5" t="s">
        <v>30</v>
      </c>
      <c r="Q1357" s="3" t="s">
        <v>12</v>
      </c>
      <c r="R1357" s="3">
        <v>0</v>
      </c>
      <c r="S1357" s="4">
        <f>IF(LANÇAMENTO[[#This Row],[DATA PEDIDO]]="","",LANÇAMENTO[[#This Row],[DATA PEDIDO]]+LANÇAMENTO[[#This Row],[PRAZO]])</f>
        <v>45930</v>
      </c>
      <c r="T1357" s="8" t="str">
        <f>IF(LANÇAMENTO[[#This Row],[OBRA COM MATERIAL]]="OK","ENTREGUE",IF(LANÇAMENTO[[#This Row],[PRAZO]]="","",LANÇAMENTO[[#This Row],[PREVISÃO ENTREGA OBRA]]-$E$1))</f>
        <v>ENTREGUE</v>
      </c>
      <c r="U1357" s="3" t="s">
        <v>129</v>
      </c>
      <c r="V1357" s="3"/>
    </row>
    <row r="1358" spans="1:22" x14ac:dyDescent="0.25">
      <c r="A1358" s="4">
        <v>45930</v>
      </c>
      <c r="B1358" s="2" t="s">
        <v>2461</v>
      </c>
      <c r="C1358" s="123" t="s">
        <v>551</v>
      </c>
      <c r="D1358" s="2" t="s">
        <v>104</v>
      </c>
      <c r="E1358" s="2" t="s">
        <v>3390</v>
      </c>
      <c r="F1358" s="3">
        <v>10</v>
      </c>
      <c r="G1358" s="3" t="s">
        <v>65</v>
      </c>
      <c r="H1358" s="5" t="s">
        <v>3392</v>
      </c>
      <c r="I1358" s="136" t="s">
        <v>238</v>
      </c>
      <c r="J1358" s="2" t="s">
        <v>3390</v>
      </c>
      <c r="K1358" s="6">
        <v>4.05</v>
      </c>
      <c r="L1358" s="6">
        <f>LANÇAMENTO[[#This Row],[VALOR UNITARIO]]*LANÇAMENTO[[#This Row],[QTDADE]]</f>
        <v>40.5</v>
      </c>
      <c r="M1358" s="4">
        <v>45930</v>
      </c>
      <c r="N1358" s="33" t="str">
        <f>TEXT(LANÇAMENTO[[#This Row],[DATA PEDIDO]],"MMM")&amp;"-"&amp;TEXT(M1358,"AAAA")</f>
        <v>set-2025</v>
      </c>
      <c r="O1358" s="5" t="s">
        <v>1715</v>
      </c>
      <c r="P1358" s="5" t="s">
        <v>30</v>
      </c>
      <c r="Q1358" s="3" t="s">
        <v>12</v>
      </c>
      <c r="R1358" s="3">
        <v>0</v>
      </c>
      <c r="S1358" s="4">
        <f>IF(LANÇAMENTO[[#This Row],[DATA PEDIDO]]="","",LANÇAMENTO[[#This Row],[DATA PEDIDO]]+LANÇAMENTO[[#This Row],[PRAZO]])</f>
        <v>45930</v>
      </c>
      <c r="T1358" s="8" t="str">
        <f>IF(LANÇAMENTO[[#This Row],[OBRA COM MATERIAL]]="OK","ENTREGUE",IF(LANÇAMENTO[[#This Row],[PRAZO]]="","",LANÇAMENTO[[#This Row],[PREVISÃO ENTREGA OBRA]]-$E$1))</f>
        <v>ENTREGUE</v>
      </c>
      <c r="U1358" s="3" t="s">
        <v>129</v>
      </c>
      <c r="V1358" s="3"/>
    </row>
    <row r="1359" spans="1:22" x14ac:dyDescent="0.25">
      <c r="A1359" s="4">
        <v>45930</v>
      </c>
      <c r="B1359" s="2" t="s">
        <v>2461</v>
      </c>
      <c r="C1359" s="123" t="s">
        <v>551</v>
      </c>
      <c r="D1359" s="2" t="s">
        <v>104</v>
      </c>
      <c r="E1359" s="2" t="s">
        <v>3391</v>
      </c>
      <c r="F1359" s="3">
        <v>13.02</v>
      </c>
      <c r="G1359" s="3" t="s">
        <v>23</v>
      </c>
      <c r="H1359" s="5" t="s">
        <v>3392</v>
      </c>
      <c r="I1359" s="136" t="s">
        <v>238</v>
      </c>
      <c r="J1359" s="2" t="s">
        <v>3391</v>
      </c>
      <c r="K1359" s="6">
        <v>10.130000000000001</v>
      </c>
      <c r="L1359" s="6">
        <f>LANÇAMENTO[[#This Row],[VALOR UNITARIO]]*LANÇAMENTO[[#This Row],[QTDADE]]</f>
        <v>131.89260000000002</v>
      </c>
      <c r="M1359" s="4">
        <v>45930</v>
      </c>
      <c r="N1359" s="33" t="str">
        <f>TEXT(LANÇAMENTO[[#This Row],[DATA PEDIDO]],"MMM")&amp;"-"&amp;TEXT(M1359,"AAAA")</f>
        <v>set-2025</v>
      </c>
      <c r="O1359" s="5" t="s">
        <v>1715</v>
      </c>
      <c r="P1359" s="5" t="s">
        <v>30</v>
      </c>
      <c r="Q1359" s="3" t="s">
        <v>12</v>
      </c>
      <c r="R1359" s="3">
        <v>0</v>
      </c>
      <c r="S1359" s="4">
        <f>IF(LANÇAMENTO[[#This Row],[DATA PEDIDO]]="","",LANÇAMENTO[[#This Row],[DATA PEDIDO]]+LANÇAMENTO[[#This Row],[PRAZO]])</f>
        <v>45930</v>
      </c>
      <c r="T1359" s="8" t="str">
        <f>IF(LANÇAMENTO[[#This Row],[OBRA COM MATERIAL]]="OK","ENTREGUE",IF(LANÇAMENTO[[#This Row],[PRAZO]]="","",LANÇAMENTO[[#This Row],[PREVISÃO ENTREGA OBRA]]-$E$1))</f>
        <v>ENTREGUE</v>
      </c>
      <c r="U1359" s="3" t="s">
        <v>129</v>
      </c>
      <c r="V1359" s="3"/>
    </row>
    <row r="1360" spans="1:22" x14ac:dyDescent="0.25">
      <c r="A1360" s="4">
        <v>45930</v>
      </c>
      <c r="B1360" s="2" t="s">
        <v>3396</v>
      </c>
      <c r="C1360" s="123" t="s">
        <v>549</v>
      </c>
      <c r="D1360" s="2" t="s">
        <v>104</v>
      </c>
      <c r="E1360" s="2" t="s">
        <v>3393</v>
      </c>
      <c r="F1360" s="3">
        <v>1</v>
      </c>
      <c r="G1360" s="3" t="s">
        <v>65</v>
      </c>
      <c r="H1360" s="5" t="s">
        <v>3394</v>
      </c>
      <c r="I1360" s="136" t="s">
        <v>230</v>
      </c>
      <c r="J1360" s="2" t="s">
        <v>3393</v>
      </c>
      <c r="K1360" s="6">
        <v>117.4</v>
      </c>
      <c r="L1360" s="6">
        <f>LANÇAMENTO[[#This Row],[VALOR UNITARIO]]*LANÇAMENTO[[#This Row],[QTDADE]]</f>
        <v>117.4</v>
      </c>
      <c r="M1360" s="4">
        <v>45930</v>
      </c>
      <c r="N1360" s="33" t="str">
        <f>TEXT(LANÇAMENTO[[#This Row],[DATA PEDIDO]],"MMM")&amp;"-"&amp;TEXT(M1360,"AAAA")</f>
        <v>set-2025</v>
      </c>
      <c r="O1360" s="5" t="s">
        <v>1823</v>
      </c>
      <c r="P1360" s="5" t="s">
        <v>30</v>
      </c>
      <c r="Q1360" s="3" t="s">
        <v>12</v>
      </c>
      <c r="R1360" s="3">
        <v>0</v>
      </c>
      <c r="S1360" s="4">
        <f>IF(LANÇAMENTO[[#This Row],[DATA PEDIDO]]="","",LANÇAMENTO[[#This Row],[DATA PEDIDO]]+LANÇAMENTO[[#This Row],[PRAZO]])</f>
        <v>45930</v>
      </c>
      <c r="T1360" s="8" t="str">
        <f>IF(LANÇAMENTO[[#This Row],[OBRA COM MATERIAL]]="OK","ENTREGUE",IF(LANÇAMENTO[[#This Row],[PRAZO]]="","",LANÇAMENTO[[#This Row],[PREVISÃO ENTREGA OBRA]]-$E$1))</f>
        <v>ENTREGUE</v>
      </c>
      <c r="U1360" s="3" t="s">
        <v>129</v>
      </c>
      <c r="V1360" s="3"/>
    </row>
    <row r="1361" spans="1:22" x14ac:dyDescent="0.25">
      <c r="A1361" s="4">
        <v>45930</v>
      </c>
      <c r="B1361" s="2" t="s">
        <v>2128</v>
      </c>
      <c r="C1361" s="123" t="s">
        <v>551</v>
      </c>
      <c r="D1361" s="2" t="s">
        <v>104</v>
      </c>
      <c r="E1361" s="2" t="s">
        <v>2386</v>
      </c>
      <c r="F1361" s="3">
        <v>1</v>
      </c>
      <c r="G1361" s="3" t="s">
        <v>65</v>
      </c>
      <c r="H1361" s="5" t="s">
        <v>3395</v>
      </c>
      <c r="I1361" s="136" t="s">
        <v>230</v>
      </c>
      <c r="J1361" s="2" t="s">
        <v>2386</v>
      </c>
      <c r="K1361" s="6">
        <v>105</v>
      </c>
      <c r="L1361" s="6">
        <f>LANÇAMENTO[[#This Row],[VALOR UNITARIO]]*LANÇAMENTO[[#This Row],[QTDADE]]</f>
        <v>105</v>
      </c>
      <c r="M1361" s="4">
        <v>45930</v>
      </c>
      <c r="N1361" s="33" t="str">
        <f>TEXT(LANÇAMENTO[[#This Row],[DATA PEDIDO]],"MMM")&amp;"-"&amp;TEXT(M1361,"AAAA")</f>
        <v>set-2025</v>
      </c>
      <c r="O1361" s="5" t="s">
        <v>1823</v>
      </c>
      <c r="P1361" s="5" t="s">
        <v>30</v>
      </c>
      <c r="Q1361" s="3" t="s">
        <v>12</v>
      </c>
      <c r="R1361" s="3">
        <v>0</v>
      </c>
      <c r="S1361" s="4">
        <f>IF(LANÇAMENTO[[#This Row],[DATA PEDIDO]]="","",LANÇAMENTO[[#This Row],[DATA PEDIDO]]+LANÇAMENTO[[#This Row],[PRAZO]])</f>
        <v>45930</v>
      </c>
      <c r="T1361" s="8" t="str">
        <f>IF(LANÇAMENTO[[#This Row],[OBRA COM MATERIAL]]="OK","ENTREGUE",IF(LANÇAMENTO[[#This Row],[PRAZO]]="","",LANÇAMENTO[[#This Row],[PREVISÃO ENTREGA OBRA]]-$E$1))</f>
        <v>ENTREGUE</v>
      </c>
      <c r="U1361" s="3" t="s">
        <v>129</v>
      </c>
      <c r="V1361" s="3"/>
    </row>
    <row r="1362" spans="1:22" x14ac:dyDescent="0.25">
      <c r="A1362" s="4">
        <v>45930</v>
      </c>
      <c r="B1362" s="2" t="s">
        <v>2128</v>
      </c>
      <c r="C1362" s="123" t="s">
        <v>551</v>
      </c>
      <c r="D1362" s="2" t="s">
        <v>104</v>
      </c>
      <c r="E1362" s="2" t="s">
        <v>3346</v>
      </c>
      <c r="F1362" s="3">
        <v>2</v>
      </c>
      <c r="G1362" s="3" t="s">
        <v>65</v>
      </c>
      <c r="H1362" s="5" t="s">
        <v>3395</v>
      </c>
      <c r="I1362" s="136" t="s">
        <v>230</v>
      </c>
      <c r="J1362" s="2" t="s">
        <v>3346</v>
      </c>
      <c r="K1362" s="6">
        <v>22.62</v>
      </c>
      <c r="L1362" s="6">
        <f>LANÇAMENTO[[#This Row],[VALOR UNITARIO]]*LANÇAMENTO[[#This Row],[QTDADE]]</f>
        <v>45.24</v>
      </c>
      <c r="M1362" s="4">
        <v>45930</v>
      </c>
      <c r="N1362" s="33" t="str">
        <f>TEXT(LANÇAMENTO[[#This Row],[DATA PEDIDO]],"MMM")&amp;"-"&amp;TEXT(M1362,"AAAA")</f>
        <v>set-2025</v>
      </c>
      <c r="O1362" s="5" t="s">
        <v>1823</v>
      </c>
      <c r="P1362" s="5" t="s">
        <v>30</v>
      </c>
      <c r="Q1362" s="3" t="s">
        <v>12</v>
      </c>
      <c r="R1362" s="3">
        <v>0</v>
      </c>
      <c r="S1362" s="4">
        <f>IF(LANÇAMENTO[[#This Row],[DATA PEDIDO]]="","",LANÇAMENTO[[#This Row],[DATA PEDIDO]]+LANÇAMENTO[[#This Row],[PRAZO]])</f>
        <v>45930</v>
      </c>
      <c r="T1362" s="8" t="str">
        <f>IF(LANÇAMENTO[[#This Row],[OBRA COM MATERIAL]]="OK","ENTREGUE",IF(LANÇAMENTO[[#This Row],[PRAZO]]="","",LANÇAMENTO[[#This Row],[PREVISÃO ENTREGA OBRA]]-$E$1))</f>
        <v>ENTREGUE</v>
      </c>
      <c r="U1362" s="3" t="s">
        <v>129</v>
      </c>
      <c r="V1362" s="3"/>
    </row>
    <row r="1363" spans="1:22" x14ac:dyDescent="0.25">
      <c r="A1363" s="4">
        <v>45930</v>
      </c>
      <c r="B1363" s="2" t="s">
        <v>1772</v>
      </c>
      <c r="C1363" s="123" t="s">
        <v>1234</v>
      </c>
      <c r="D1363" s="2" t="s">
        <v>104</v>
      </c>
      <c r="E1363" s="2" t="s">
        <v>3398</v>
      </c>
      <c r="F1363" s="3">
        <v>7</v>
      </c>
      <c r="G1363" s="3" t="s">
        <v>141</v>
      </c>
      <c r="H1363" s="5" t="s">
        <v>3401</v>
      </c>
      <c r="I1363" s="136" t="s">
        <v>198</v>
      </c>
      <c r="J1363" s="2" t="s">
        <v>3398</v>
      </c>
      <c r="K1363" s="6">
        <v>849.42</v>
      </c>
      <c r="L1363" s="6">
        <f>LANÇAMENTO[[#This Row],[VALOR UNITARIO]]*LANÇAMENTO[[#This Row],[QTDADE]]</f>
        <v>5945.94</v>
      </c>
      <c r="M1363" s="4">
        <v>45930</v>
      </c>
      <c r="N1363" s="33" t="str">
        <f>TEXT(LANÇAMENTO[[#This Row],[DATA PEDIDO]],"MMM")&amp;"-"&amp;TEXT(M1363,"AAAA")</f>
        <v>set-2025</v>
      </c>
      <c r="O1363" s="5" t="s">
        <v>1869</v>
      </c>
      <c r="P1363" s="5" t="s">
        <v>30</v>
      </c>
      <c r="Q1363" s="3" t="s">
        <v>12</v>
      </c>
      <c r="R1363" s="3">
        <v>2</v>
      </c>
      <c r="S1363" s="4">
        <f>IF(LANÇAMENTO[[#This Row],[DATA PEDIDO]]="","",LANÇAMENTO[[#This Row],[DATA PEDIDO]]+LANÇAMENTO[[#This Row],[PRAZO]])</f>
        <v>45932</v>
      </c>
      <c r="T1363" s="8" t="str">
        <f>IF(LANÇAMENTO[[#This Row],[OBRA COM MATERIAL]]="OK","ENTREGUE",IF(LANÇAMENTO[[#This Row],[PRAZO]]="","",LANÇAMENTO[[#This Row],[PREVISÃO ENTREGA OBRA]]-$E$1))</f>
        <v>ENTREGUE</v>
      </c>
      <c r="U1363" s="3" t="s">
        <v>129</v>
      </c>
      <c r="V1363" s="3"/>
    </row>
    <row r="1364" spans="1:22" x14ac:dyDescent="0.25">
      <c r="A1364" s="4">
        <v>45930</v>
      </c>
      <c r="B1364" s="2" t="s">
        <v>1772</v>
      </c>
      <c r="C1364" s="123" t="s">
        <v>1234</v>
      </c>
      <c r="D1364" s="2" t="s">
        <v>104</v>
      </c>
      <c r="E1364" s="2" t="s">
        <v>3399</v>
      </c>
      <c r="F1364" s="3">
        <v>16</v>
      </c>
      <c r="G1364" s="3" t="s">
        <v>65</v>
      </c>
      <c r="H1364" s="5" t="s">
        <v>3401</v>
      </c>
      <c r="I1364" s="136" t="s">
        <v>198</v>
      </c>
      <c r="J1364" s="2" t="s">
        <v>3399</v>
      </c>
      <c r="K1364" s="6">
        <v>2.81</v>
      </c>
      <c r="L1364" s="6">
        <f>LANÇAMENTO[[#This Row],[VALOR UNITARIO]]*LANÇAMENTO[[#This Row],[QTDADE]]</f>
        <v>44.96</v>
      </c>
      <c r="M1364" s="4">
        <v>45930</v>
      </c>
      <c r="N1364" s="33" t="str">
        <f>TEXT(LANÇAMENTO[[#This Row],[DATA PEDIDO]],"MMM")&amp;"-"&amp;TEXT(M1364,"AAAA")</f>
        <v>set-2025</v>
      </c>
      <c r="O1364" s="5" t="s">
        <v>1869</v>
      </c>
      <c r="P1364" s="5" t="s">
        <v>30</v>
      </c>
      <c r="Q1364" s="3" t="s">
        <v>12</v>
      </c>
      <c r="R1364" s="3">
        <v>2</v>
      </c>
      <c r="S1364" s="4">
        <f>IF(LANÇAMENTO[[#This Row],[DATA PEDIDO]]="","",LANÇAMENTO[[#This Row],[DATA PEDIDO]]+LANÇAMENTO[[#This Row],[PRAZO]])</f>
        <v>45932</v>
      </c>
      <c r="T1364" s="8" t="str">
        <f>IF(LANÇAMENTO[[#This Row],[OBRA COM MATERIAL]]="OK","ENTREGUE",IF(LANÇAMENTO[[#This Row],[PRAZO]]="","",LANÇAMENTO[[#This Row],[PREVISÃO ENTREGA OBRA]]-$E$1))</f>
        <v>ENTREGUE</v>
      </c>
      <c r="U1364" s="3" t="s">
        <v>129</v>
      </c>
      <c r="V1364" s="3"/>
    </row>
    <row r="1365" spans="1:22" x14ac:dyDescent="0.25">
      <c r="A1365" s="4">
        <v>45930</v>
      </c>
      <c r="B1365" s="2" t="s">
        <v>1772</v>
      </c>
      <c r="C1365" s="123" t="s">
        <v>1234</v>
      </c>
      <c r="D1365" s="2" t="s">
        <v>104</v>
      </c>
      <c r="E1365" s="2" t="s">
        <v>2476</v>
      </c>
      <c r="F1365" s="3">
        <v>8</v>
      </c>
      <c r="G1365" s="3" t="s">
        <v>141</v>
      </c>
      <c r="H1365" s="5" t="s">
        <v>3401</v>
      </c>
      <c r="I1365" s="136" t="s">
        <v>198</v>
      </c>
      <c r="J1365" s="2" t="s">
        <v>2476</v>
      </c>
      <c r="K1365" s="6">
        <v>68.13</v>
      </c>
      <c r="L1365" s="6">
        <f>LANÇAMENTO[[#This Row],[VALOR UNITARIO]]*LANÇAMENTO[[#This Row],[QTDADE]]</f>
        <v>545.04</v>
      </c>
      <c r="M1365" s="4">
        <v>45930</v>
      </c>
      <c r="N1365" s="33" t="str">
        <f>TEXT(LANÇAMENTO[[#This Row],[DATA PEDIDO]],"MMM")&amp;"-"&amp;TEXT(M1365,"AAAA")</f>
        <v>set-2025</v>
      </c>
      <c r="O1365" s="5" t="s">
        <v>1869</v>
      </c>
      <c r="P1365" s="5" t="s">
        <v>30</v>
      </c>
      <c r="Q1365" s="3" t="s">
        <v>12</v>
      </c>
      <c r="R1365" s="3">
        <v>2</v>
      </c>
      <c r="S1365" s="4">
        <f>IF(LANÇAMENTO[[#This Row],[DATA PEDIDO]]="","",LANÇAMENTO[[#This Row],[DATA PEDIDO]]+LANÇAMENTO[[#This Row],[PRAZO]])</f>
        <v>45932</v>
      </c>
      <c r="T1365" s="8" t="str">
        <f>IF(LANÇAMENTO[[#This Row],[OBRA COM MATERIAL]]="OK","ENTREGUE",IF(LANÇAMENTO[[#This Row],[PRAZO]]="","",LANÇAMENTO[[#This Row],[PREVISÃO ENTREGA OBRA]]-$E$1))</f>
        <v>ENTREGUE</v>
      </c>
      <c r="U1365" s="3" t="s">
        <v>2553</v>
      </c>
      <c r="V1365" s="3"/>
    </row>
    <row r="1366" spans="1:22" x14ac:dyDescent="0.25">
      <c r="A1366" s="4">
        <v>45930</v>
      </c>
      <c r="B1366" s="2" t="s">
        <v>1772</v>
      </c>
      <c r="C1366" s="123" t="s">
        <v>1234</v>
      </c>
      <c r="D1366" s="2" t="s">
        <v>104</v>
      </c>
      <c r="E1366" s="2" t="s">
        <v>2474</v>
      </c>
      <c r="F1366" s="3">
        <v>16</v>
      </c>
      <c r="G1366" s="3" t="s">
        <v>65</v>
      </c>
      <c r="H1366" s="5" t="s">
        <v>3401</v>
      </c>
      <c r="I1366" s="136" t="s">
        <v>198</v>
      </c>
      <c r="J1366" s="2" t="s">
        <v>2474</v>
      </c>
      <c r="K1366" s="6">
        <v>5.17</v>
      </c>
      <c r="L1366" s="6">
        <f>LANÇAMENTO[[#This Row],[VALOR UNITARIO]]*LANÇAMENTO[[#This Row],[QTDADE]]</f>
        <v>82.72</v>
      </c>
      <c r="M1366" s="4">
        <v>45930</v>
      </c>
      <c r="N1366" s="33" t="str">
        <f>TEXT(LANÇAMENTO[[#This Row],[DATA PEDIDO]],"MMM")&amp;"-"&amp;TEXT(M1366,"AAAA")</f>
        <v>set-2025</v>
      </c>
      <c r="O1366" s="5" t="s">
        <v>1869</v>
      </c>
      <c r="P1366" s="5" t="s">
        <v>30</v>
      </c>
      <c r="Q1366" s="3" t="s">
        <v>12</v>
      </c>
      <c r="R1366" s="3">
        <v>2</v>
      </c>
      <c r="S1366" s="4">
        <f>IF(LANÇAMENTO[[#This Row],[DATA PEDIDO]]="","",LANÇAMENTO[[#This Row],[DATA PEDIDO]]+LANÇAMENTO[[#This Row],[PRAZO]])</f>
        <v>45932</v>
      </c>
      <c r="T1366" s="8" t="str">
        <f>IF(LANÇAMENTO[[#This Row],[OBRA COM MATERIAL]]="OK","ENTREGUE",IF(LANÇAMENTO[[#This Row],[PRAZO]]="","",LANÇAMENTO[[#This Row],[PREVISÃO ENTREGA OBRA]]-$E$1))</f>
        <v>ENTREGUE</v>
      </c>
      <c r="U1366" s="3" t="s">
        <v>2553</v>
      </c>
      <c r="V1366" s="3"/>
    </row>
    <row r="1367" spans="1:22" x14ac:dyDescent="0.25">
      <c r="A1367" s="4">
        <v>45930</v>
      </c>
      <c r="B1367" s="2" t="s">
        <v>1772</v>
      </c>
      <c r="C1367" s="123" t="s">
        <v>1234</v>
      </c>
      <c r="D1367" s="2" t="s">
        <v>104</v>
      </c>
      <c r="E1367" s="2" t="s">
        <v>2588</v>
      </c>
      <c r="F1367" s="3">
        <v>16</v>
      </c>
      <c r="G1367" s="3" t="s">
        <v>65</v>
      </c>
      <c r="H1367" s="5" t="s">
        <v>3401</v>
      </c>
      <c r="I1367" s="136" t="s">
        <v>198</v>
      </c>
      <c r="J1367" s="2" t="s">
        <v>2588</v>
      </c>
      <c r="K1367" s="6">
        <v>1.74</v>
      </c>
      <c r="L1367" s="6">
        <f>LANÇAMENTO[[#This Row],[VALOR UNITARIO]]*LANÇAMENTO[[#This Row],[QTDADE]]</f>
        <v>27.84</v>
      </c>
      <c r="M1367" s="4">
        <v>45930</v>
      </c>
      <c r="N1367" s="33" t="str">
        <f>TEXT(LANÇAMENTO[[#This Row],[DATA PEDIDO]],"MMM")&amp;"-"&amp;TEXT(M1367,"AAAA")</f>
        <v>set-2025</v>
      </c>
      <c r="O1367" s="5" t="s">
        <v>1869</v>
      </c>
      <c r="P1367" s="5" t="s">
        <v>30</v>
      </c>
      <c r="Q1367" s="3" t="s">
        <v>12</v>
      </c>
      <c r="R1367" s="3">
        <v>2</v>
      </c>
      <c r="S1367" s="4">
        <f>IF(LANÇAMENTO[[#This Row],[DATA PEDIDO]]="","",LANÇAMENTO[[#This Row],[DATA PEDIDO]]+LANÇAMENTO[[#This Row],[PRAZO]])</f>
        <v>45932</v>
      </c>
      <c r="T1367" s="8" t="str">
        <f>IF(LANÇAMENTO[[#This Row],[OBRA COM MATERIAL]]="OK","ENTREGUE",IF(LANÇAMENTO[[#This Row],[PRAZO]]="","",LANÇAMENTO[[#This Row],[PREVISÃO ENTREGA OBRA]]-$E$1))</f>
        <v>ENTREGUE</v>
      </c>
      <c r="U1367" s="3" t="s">
        <v>129</v>
      </c>
      <c r="V1367" s="3"/>
    </row>
    <row r="1368" spans="1:22" x14ac:dyDescent="0.25">
      <c r="A1368" s="4">
        <v>45930</v>
      </c>
      <c r="B1368" s="2" t="s">
        <v>2379</v>
      </c>
      <c r="C1368" s="123" t="s">
        <v>1234</v>
      </c>
      <c r="D1368" s="2" t="s">
        <v>104</v>
      </c>
      <c r="E1368" s="2" t="s">
        <v>2447</v>
      </c>
      <c r="F1368" s="3">
        <v>2</v>
      </c>
      <c r="G1368" s="3" t="s">
        <v>72</v>
      </c>
      <c r="H1368" s="5" t="s">
        <v>3400</v>
      </c>
      <c r="I1368" s="136" t="s">
        <v>1027</v>
      </c>
      <c r="J1368" s="2" t="s">
        <v>2447</v>
      </c>
      <c r="K1368" s="6">
        <v>141.74</v>
      </c>
      <c r="L1368" s="6">
        <f>LANÇAMENTO[[#This Row],[VALOR UNITARIO]]*LANÇAMENTO[[#This Row],[QTDADE]]</f>
        <v>283.48</v>
      </c>
      <c r="M1368" s="4">
        <v>45930</v>
      </c>
      <c r="N1368" s="33" t="str">
        <f>TEXT(LANÇAMENTO[[#This Row],[DATA PEDIDO]],"MMM")&amp;"-"&amp;TEXT(M1368,"AAAA")</f>
        <v>set-2025</v>
      </c>
      <c r="O1368" s="5" t="s">
        <v>1692</v>
      </c>
      <c r="P1368" s="5" t="s">
        <v>30</v>
      </c>
      <c r="Q1368" s="3" t="s">
        <v>12</v>
      </c>
      <c r="R1368" s="3">
        <v>1</v>
      </c>
      <c r="S1368" s="4">
        <f>IF(LANÇAMENTO[[#This Row],[DATA PEDIDO]]="","",LANÇAMENTO[[#This Row],[DATA PEDIDO]]+LANÇAMENTO[[#This Row],[PRAZO]])</f>
        <v>45931</v>
      </c>
      <c r="T1368" s="8" t="str">
        <f>IF(LANÇAMENTO[[#This Row],[OBRA COM MATERIAL]]="OK","ENTREGUE",IF(LANÇAMENTO[[#This Row],[PRAZO]]="","",LANÇAMENTO[[#This Row],[PREVISÃO ENTREGA OBRA]]-$E$1))</f>
        <v>ENTREGUE</v>
      </c>
      <c r="U1368" s="3" t="s">
        <v>129</v>
      </c>
      <c r="V1368" s="3"/>
    </row>
    <row r="1369" spans="1:22" x14ac:dyDescent="0.25">
      <c r="A1369" s="4">
        <v>45930</v>
      </c>
      <c r="B1369" s="2" t="s">
        <v>2379</v>
      </c>
      <c r="C1369" s="123" t="s">
        <v>1234</v>
      </c>
      <c r="D1369" s="2" t="s">
        <v>104</v>
      </c>
      <c r="E1369" s="2" t="s">
        <v>1822</v>
      </c>
      <c r="F1369" s="3">
        <v>8</v>
      </c>
      <c r="G1369" s="3" t="s">
        <v>114</v>
      </c>
      <c r="H1369" s="5" t="s">
        <v>3400</v>
      </c>
      <c r="I1369" s="136" t="s">
        <v>1027</v>
      </c>
      <c r="J1369" s="2" t="s">
        <v>1822</v>
      </c>
      <c r="K1369" s="6">
        <v>35.9</v>
      </c>
      <c r="L1369" s="6">
        <f>LANÇAMENTO[[#This Row],[VALOR UNITARIO]]*LANÇAMENTO[[#This Row],[QTDADE]]</f>
        <v>287.2</v>
      </c>
      <c r="M1369" s="4">
        <v>45930</v>
      </c>
      <c r="N1369" s="33" t="str">
        <f>TEXT(LANÇAMENTO[[#This Row],[DATA PEDIDO]],"MMM")&amp;"-"&amp;TEXT(M1369,"AAAA")</f>
        <v>set-2025</v>
      </c>
      <c r="O1369" s="5" t="s">
        <v>1692</v>
      </c>
      <c r="P1369" s="5" t="s">
        <v>30</v>
      </c>
      <c r="Q1369" s="3" t="s">
        <v>12</v>
      </c>
      <c r="R1369" s="3">
        <v>1</v>
      </c>
      <c r="S1369" s="4">
        <f>IF(LANÇAMENTO[[#This Row],[DATA PEDIDO]]="","",LANÇAMENTO[[#This Row],[DATA PEDIDO]]+LANÇAMENTO[[#This Row],[PRAZO]])</f>
        <v>45931</v>
      </c>
      <c r="T1369" s="8" t="str">
        <f>IF(LANÇAMENTO[[#This Row],[OBRA COM MATERIAL]]="OK","ENTREGUE",IF(LANÇAMENTO[[#This Row],[PRAZO]]="","",LANÇAMENTO[[#This Row],[PREVISÃO ENTREGA OBRA]]-$E$1))</f>
        <v>ENTREGUE</v>
      </c>
      <c r="U1369" s="3" t="s">
        <v>129</v>
      </c>
      <c r="V1369" s="3"/>
    </row>
    <row r="1370" spans="1:22" x14ac:dyDescent="0.25">
      <c r="A1370" s="4">
        <v>45930</v>
      </c>
      <c r="B1370" s="2" t="s">
        <v>3417</v>
      </c>
      <c r="C1370" s="123" t="s">
        <v>549</v>
      </c>
      <c r="D1370" s="2" t="s">
        <v>17</v>
      </c>
      <c r="E1370" s="2" t="s">
        <v>3405</v>
      </c>
      <c r="F1370" s="3">
        <v>120</v>
      </c>
      <c r="G1370" s="3" t="s">
        <v>111</v>
      </c>
      <c r="H1370" s="5" t="s">
        <v>3402</v>
      </c>
      <c r="I1370" s="136" t="s">
        <v>260</v>
      </c>
      <c r="J1370" s="2" t="s">
        <v>3405</v>
      </c>
      <c r="K1370" s="6">
        <v>124</v>
      </c>
      <c r="L1370" s="6">
        <f>LANÇAMENTO[[#This Row],[VALOR UNITARIO]]*LANÇAMENTO[[#This Row],[QTDADE]]</f>
        <v>14880</v>
      </c>
      <c r="M1370" s="4">
        <v>45930</v>
      </c>
      <c r="N1370" s="33" t="str">
        <f>TEXT(LANÇAMENTO[[#This Row],[DATA PEDIDO]],"MMM")&amp;"-"&amp;TEXT(M1370,"AAAA")</f>
        <v>set-2025</v>
      </c>
      <c r="O1370" s="5" t="s">
        <v>1983</v>
      </c>
      <c r="P1370" s="5" t="s">
        <v>30</v>
      </c>
      <c r="Q1370" s="3" t="s">
        <v>1705</v>
      </c>
      <c r="R1370" s="3">
        <v>2</v>
      </c>
      <c r="S1370" s="4">
        <f>IF(LANÇAMENTO[[#This Row],[DATA PEDIDO]]="","",LANÇAMENTO[[#This Row],[DATA PEDIDO]]+LANÇAMENTO[[#This Row],[PRAZO]])</f>
        <v>45932</v>
      </c>
      <c r="T1370" s="8" t="str">
        <f>IF(LANÇAMENTO[[#This Row],[OBRA COM MATERIAL]]="OK","ENTREGUE",IF(LANÇAMENTO[[#This Row],[PRAZO]]="","",LANÇAMENTO[[#This Row],[PREVISÃO ENTREGA OBRA]]-$E$1))</f>
        <v>ENTREGUE</v>
      </c>
      <c r="U1370" s="3" t="s">
        <v>129</v>
      </c>
      <c r="V1370" s="3"/>
    </row>
    <row r="1371" spans="1:22" x14ac:dyDescent="0.25">
      <c r="A1371" s="4">
        <v>45930</v>
      </c>
      <c r="B1371" s="2" t="s">
        <v>3417</v>
      </c>
      <c r="C1371" s="123" t="s">
        <v>549</v>
      </c>
      <c r="D1371" s="2" t="s">
        <v>17</v>
      </c>
      <c r="E1371" s="2" t="s">
        <v>3406</v>
      </c>
      <c r="F1371" s="3">
        <v>10</v>
      </c>
      <c r="G1371" s="3" t="s">
        <v>111</v>
      </c>
      <c r="H1371" s="5" t="s">
        <v>3402</v>
      </c>
      <c r="I1371" s="136" t="s">
        <v>260</v>
      </c>
      <c r="J1371" s="2" t="s">
        <v>3406</v>
      </c>
      <c r="K1371" s="6">
        <v>124</v>
      </c>
      <c r="L1371" s="6">
        <f>LANÇAMENTO[[#This Row],[VALOR UNITARIO]]*LANÇAMENTO[[#This Row],[QTDADE]]</f>
        <v>1240</v>
      </c>
      <c r="M1371" s="4">
        <v>45930</v>
      </c>
      <c r="N1371" s="33" t="str">
        <f>TEXT(LANÇAMENTO[[#This Row],[DATA PEDIDO]],"MMM")&amp;"-"&amp;TEXT(M1371,"AAAA")</f>
        <v>set-2025</v>
      </c>
      <c r="O1371" s="5" t="s">
        <v>1983</v>
      </c>
      <c r="P1371" s="5" t="s">
        <v>30</v>
      </c>
      <c r="Q1371" s="3" t="s">
        <v>1705</v>
      </c>
      <c r="R1371" s="3">
        <v>2</v>
      </c>
      <c r="S1371" s="4">
        <f>IF(LANÇAMENTO[[#This Row],[DATA PEDIDO]]="","",LANÇAMENTO[[#This Row],[DATA PEDIDO]]+LANÇAMENTO[[#This Row],[PRAZO]])</f>
        <v>45932</v>
      </c>
      <c r="T1371" s="8" t="str">
        <f>IF(LANÇAMENTO[[#This Row],[OBRA COM MATERIAL]]="OK","ENTREGUE",IF(LANÇAMENTO[[#This Row],[PRAZO]]="","",LANÇAMENTO[[#This Row],[PREVISÃO ENTREGA OBRA]]-$E$1))</f>
        <v>ENTREGUE</v>
      </c>
      <c r="U1371" s="3" t="s">
        <v>129</v>
      </c>
      <c r="V1371" s="3"/>
    </row>
    <row r="1372" spans="1:22" x14ac:dyDescent="0.25">
      <c r="A1372" s="4">
        <v>45930</v>
      </c>
      <c r="B1372" s="2" t="s">
        <v>3417</v>
      </c>
      <c r="C1372" s="123" t="s">
        <v>549</v>
      </c>
      <c r="D1372" s="2" t="s">
        <v>17</v>
      </c>
      <c r="E1372" s="2" t="s">
        <v>3407</v>
      </c>
      <c r="F1372" s="3">
        <v>40</v>
      </c>
      <c r="G1372" s="3" t="s">
        <v>111</v>
      </c>
      <c r="H1372" s="5" t="s">
        <v>3402</v>
      </c>
      <c r="I1372" s="136" t="s">
        <v>260</v>
      </c>
      <c r="J1372" s="2" t="s">
        <v>3407</v>
      </c>
      <c r="K1372" s="6">
        <v>58.4</v>
      </c>
      <c r="L1372" s="6">
        <f>LANÇAMENTO[[#This Row],[VALOR UNITARIO]]*LANÇAMENTO[[#This Row],[QTDADE]]</f>
        <v>2336</v>
      </c>
      <c r="M1372" s="4">
        <v>45930</v>
      </c>
      <c r="N1372" s="33" t="str">
        <f>TEXT(LANÇAMENTO[[#This Row],[DATA PEDIDO]],"MMM")&amp;"-"&amp;TEXT(M1372,"AAAA")</f>
        <v>set-2025</v>
      </c>
      <c r="O1372" s="5" t="s">
        <v>1983</v>
      </c>
      <c r="P1372" s="5" t="s">
        <v>30</v>
      </c>
      <c r="Q1372" s="3" t="s">
        <v>1705</v>
      </c>
      <c r="R1372" s="3">
        <v>2</v>
      </c>
      <c r="S1372" s="4">
        <f>IF(LANÇAMENTO[[#This Row],[DATA PEDIDO]]="","",LANÇAMENTO[[#This Row],[DATA PEDIDO]]+LANÇAMENTO[[#This Row],[PRAZO]])</f>
        <v>45932</v>
      </c>
      <c r="T1372" s="8" t="str">
        <f>IF(LANÇAMENTO[[#This Row],[OBRA COM MATERIAL]]="OK","ENTREGUE",IF(LANÇAMENTO[[#This Row],[PRAZO]]="","",LANÇAMENTO[[#This Row],[PREVISÃO ENTREGA OBRA]]-$E$1))</f>
        <v>ENTREGUE</v>
      </c>
      <c r="U1372" s="3" t="s">
        <v>2553</v>
      </c>
      <c r="V1372" s="3"/>
    </row>
    <row r="1373" spans="1:22" x14ac:dyDescent="0.25">
      <c r="A1373" s="4">
        <v>45930</v>
      </c>
      <c r="B1373" s="2" t="s">
        <v>3417</v>
      </c>
      <c r="C1373" s="123" t="s">
        <v>549</v>
      </c>
      <c r="D1373" s="2" t="s">
        <v>17</v>
      </c>
      <c r="E1373" s="2" t="s">
        <v>3408</v>
      </c>
      <c r="F1373" s="3">
        <v>6</v>
      </c>
      <c r="G1373" s="3" t="s">
        <v>65</v>
      </c>
      <c r="H1373" s="5" t="s">
        <v>3402</v>
      </c>
      <c r="I1373" s="136" t="s">
        <v>260</v>
      </c>
      <c r="J1373" s="2" t="s">
        <v>3408</v>
      </c>
      <c r="K1373" s="6">
        <v>5.9</v>
      </c>
      <c r="L1373" s="6">
        <f>LANÇAMENTO[[#This Row],[VALOR UNITARIO]]*LANÇAMENTO[[#This Row],[QTDADE]]</f>
        <v>35.400000000000006</v>
      </c>
      <c r="M1373" s="4">
        <v>45930</v>
      </c>
      <c r="N1373" s="33" t="str">
        <f>TEXT(LANÇAMENTO[[#This Row],[DATA PEDIDO]],"MMM")&amp;"-"&amp;TEXT(M1373,"AAAA")</f>
        <v>set-2025</v>
      </c>
      <c r="O1373" s="5" t="s">
        <v>1983</v>
      </c>
      <c r="P1373" s="5" t="s">
        <v>30</v>
      </c>
      <c r="Q1373" s="3" t="s">
        <v>1705</v>
      </c>
      <c r="R1373" s="3">
        <v>2</v>
      </c>
      <c r="S1373" s="4">
        <f>IF(LANÇAMENTO[[#This Row],[DATA PEDIDO]]="","",LANÇAMENTO[[#This Row],[DATA PEDIDO]]+LANÇAMENTO[[#This Row],[PRAZO]])</f>
        <v>45932</v>
      </c>
      <c r="T1373" s="8" t="str">
        <f>IF(LANÇAMENTO[[#This Row],[OBRA COM MATERIAL]]="OK","ENTREGUE",IF(LANÇAMENTO[[#This Row],[PRAZO]]="","",LANÇAMENTO[[#This Row],[PREVISÃO ENTREGA OBRA]]-$E$1))</f>
        <v>ENTREGUE</v>
      </c>
      <c r="U1373" s="3" t="s">
        <v>2553</v>
      </c>
      <c r="V1373" s="3"/>
    </row>
    <row r="1374" spans="1:22" x14ac:dyDescent="0.25">
      <c r="A1374" s="4">
        <v>45930</v>
      </c>
      <c r="B1374" s="2" t="s">
        <v>3417</v>
      </c>
      <c r="C1374" s="123" t="s">
        <v>549</v>
      </c>
      <c r="D1374" s="2" t="s">
        <v>17</v>
      </c>
      <c r="E1374" s="2" t="s">
        <v>3409</v>
      </c>
      <c r="F1374" s="3">
        <v>1</v>
      </c>
      <c r="G1374" s="3" t="s">
        <v>65</v>
      </c>
      <c r="H1374" s="5" t="s">
        <v>3402</v>
      </c>
      <c r="I1374" s="136" t="s">
        <v>260</v>
      </c>
      <c r="J1374" s="2" t="s">
        <v>3409</v>
      </c>
      <c r="K1374" s="6">
        <v>480</v>
      </c>
      <c r="L1374" s="6">
        <f>LANÇAMENTO[[#This Row],[VALOR UNITARIO]]*LANÇAMENTO[[#This Row],[QTDADE]]</f>
        <v>480</v>
      </c>
      <c r="M1374" s="4">
        <v>45930</v>
      </c>
      <c r="N1374" s="33" t="str">
        <f>TEXT(LANÇAMENTO[[#This Row],[DATA PEDIDO]],"MMM")&amp;"-"&amp;TEXT(M1374,"AAAA")</f>
        <v>set-2025</v>
      </c>
      <c r="O1374" s="5" t="s">
        <v>1983</v>
      </c>
      <c r="P1374" s="5" t="s">
        <v>30</v>
      </c>
      <c r="Q1374" s="3" t="s">
        <v>1705</v>
      </c>
      <c r="R1374" s="3">
        <v>2</v>
      </c>
      <c r="S1374" s="4">
        <f>IF(LANÇAMENTO[[#This Row],[DATA PEDIDO]]="","",LANÇAMENTO[[#This Row],[DATA PEDIDO]]+LANÇAMENTO[[#This Row],[PRAZO]])</f>
        <v>45932</v>
      </c>
      <c r="T1374" s="8" t="str">
        <f>IF(LANÇAMENTO[[#This Row],[OBRA COM MATERIAL]]="OK","ENTREGUE",IF(LANÇAMENTO[[#This Row],[PRAZO]]="","",LANÇAMENTO[[#This Row],[PREVISÃO ENTREGA OBRA]]-$E$1))</f>
        <v>ENTREGUE</v>
      </c>
      <c r="U1374" s="3" t="s">
        <v>129</v>
      </c>
      <c r="V1374" s="3"/>
    </row>
    <row r="1375" spans="1:22" x14ac:dyDescent="0.25">
      <c r="A1375" s="4">
        <v>45930</v>
      </c>
      <c r="B1375" s="2" t="s">
        <v>3417</v>
      </c>
      <c r="C1375" s="123" t="s">
        <v>549</v>
      </c>
      <c r="D1375" s="2" t="s">
        <v>17</v>
      </c>
      <c r="E1375" s="2" t="s">
        <v>3410</v>
      </c>
      <c r="F1375" s="3">
        <v>4</v>
      </c>
      <c r="G1375" s="3" t="s">
        <v>65</v>
      </c>
      <c r="H1375" s="5" t="s">
        <v>3402</v>
      </c>
      <c r="I1375" s="136" t="s">
        <v>260</v>
      </c>
      <c r="J1375" s="2" t="s">
        <v>3410</v>
      </c>
      <c r="K1375" s="6">
        <v>18.8</v>
      </c>
      <c r="L1375" s="6">
        <f>LANÇAMENTO[[#This Row],[VALOR UNITARIO]]*LANÇAMENTO[[#This Row],[QTDADE]]</f>
        <v>75.2</v>
      </c>
      <c r="M1375" s="4">
        <v>45930</v>
      </c>
      <c r="N1375" s="33" t="str">
        <f>TEXT(LANÇAMENTO[[#This Row],[DATA PEDIDO]],"MMM")&amp;"-"&amp;TEXT(M1375,"AAAA")</f>
        <v>set-2025</v>
      </c>
      <c r="O1375" s="5" t="s">
        <v>1983</v>
      </c>
      <c r="P1375" s="5" t="s">
        <v>30</v>
      </c>
      <c r="Q1375" s="3" t="s">
        <v>1705</v>
      </c>
      <c r="R1375" s="3">
        <v>2</v>
      </c>
      <c r="S1375" s="4">
        <f>IF(LANÇAMENTO[[#This Row],[DATA PEDIDO]]="","",LANÇAMENTO[[#This Row],[DATA PEDIDO]]+LANÇAMENTO[[#This Row],[PRAZO]])</f>
        <v>45932</v>
      </c>
      <c r="T1375" s="8" t="str">
        <f>IF(LANÇAMENTO[[#This Row],[OBRA COM MATERIAL]]="OK","ENTREGUE",IF(LANÇAMENTO[[#This Row],[PRAZO]]="","",LANÇAMENTO[[#This Row],[PREVISÃO ENTREGA OBRA]]-$E$1))</f>
        <v>ENTREGUE</v>
      </c>
      <c r="U1375" s="3" t="s">
        <v>129</v>
      </c>
      <c r="V1375" s="3"/>
    </row>
    <row r="1376" spans="1:22" x14ac:dyDescent="0.25">
      <c r="A1376" s="4">
        <v>45930</v>
      </c>
      <c r="B1376" s="2" t="s">
        <v>3417</v>
      </c>
      <c r="C1376" s="123" t="s">
        <v>549</v>
      </c>
      <c r="D1376" s="2" t="s">
        <v>17</v>
      </c>
      <c r="E1376" s="2" t="s">
        <v>2903</v>
      </c>
      <c r="F1376" s="3">
        <v>2</v>
      </c>
      <c r="G1376" s="3" t="s">
        <v>65</v>
      </c>
      <c r="H1376" s="5" t="s">
        <v>3402</v>
      </c>
      <c r="I1376" s="136" t="s">
        <v>260</v>
      </c>
      <c r="J1376" s="2" t="s">
        <v>2903</v>
      </c>
      <c r="K1376" s="6">
        <v>6.2</v>
      </c>
      <c r="L1376" s="6">
        <f>LANÇAMENTO[[#This Row],[VALOR UNITARIO]]*LANÇAMENTO[[#This Row],[QTDADE]]</f>
        <v>12.4</v>
      </c>
      <c r="M1376" s="4">
        <v>45930</v>
      </c>
      <c r="N1376" s="33" t="str">
        <f>TEXT(LANÇAMENTO[[#This Row],[DATA PEDIDO]],"MMM")&amp;"-"&amp;TEXT(M1376,"AAAA")</f>
        <v>set-2025</v>
      </c>
      <c r="O1376" s="5" t="s">
        <v>1983</v>
      </c>
      <c r="P1376" s="5" t="s">
        <v>30</v>
      </c>
      <c r="Q1376" s="3" t="s">
        <v>1705</v>
      </c>
      <c r="R1376" s="3">
        <v>2</v>
      </c>
      <c r="S1376" s="4">
        <f>IF(LANÇAMENTO[[#This Row],[DATA PEDIDO]]="","",LANÇAMENTO[[#This Row],[DATA PEDIDO]]+LANÇAMENTO[[#This Row],[PRAZO]])</f>
        <v>45932</v>
      </c>
      <c r="T1376" s="8" t="str">
        <f>IF(LANÇAMENTO[[#This Row],[OBRA COM MATERIAL]]="OK","ENTREGUE",IF(LANÇAMENTO[[#This Row],[PRAZO]]="","",LANÇAMENTO[[#This Row],[PREVISÃO ENTREGA OBRA]]-$E$1))</f>
        <v>ENTREGUE</v>
      </c>
      <c r="U1376" s="3" t="s">
        <v>129</v>
      </c>
      <c r="V1376" s="3"/>
    </row>
    <row r="1377" spans="1:22" x14ac:dyDescent="0.25">
      <c r="A1377" s="4">
        <v>45930</v>
      </c>
      <c r="B1377" s="2" t="s">
        <v>3417</v>
      </c>
      <c r="C1377" s="123" t="s">
        <v>549</v>
      </c>
      <c r="D1377" s="2" t="s">
        <v>17</v>
      </c>
      <c r="E1377" s="2" t="s">
        <v>3411</v>
      </c>
      <c r="F1377" s="3">
        <v>2</v>
      </c>
      <c r="G1377" s="3" t="s">
        <v>65</v>
      </c>
      <c r="H1377" s="5" t="s">
        <v>3402</v>
      </c>
      <c r="I1377" s="136" t="s">
        <v>260</v>
      </c>
      <c r="J1377" s="2" t="s">
        <v>3411</v>
      </c>
      <c r="K1377" s="6">
        <v>31.8</v>
      </c>
      <c r="L1377" s="6">
        <f>LANÇAMENTO[[#This Row],[VALOR UNITARIO]]*LANÇAMENTO[[#This Row],[QTDADE]]</f>
        <v>63.6</v>
      </c>
      <c r="M1377" s="4">
        <v>45930</v>
      </c>
      <c r="N1377" s="33" t="str">
        <f>TEXT(LANÇAMENTO[[#This Row],[DATA PEDIDO]],"MMM")&amp;"-"&amp;TEXT(M1377,"AAAA")</f>
        <v>set-2025</v>
      </c>
      <c r="O1377" s="5" t="s">
        <v>1983</v>
      </c>
      <c r="P1377" s="5" t="s">
        <v>30</v>
      </c>
      <c r="Q1377" s="3" t="s">
        <v>1705</v>
      </c>
      <c r="R1377" s="3">
        <v>2</v>
      </c>
      <c r="S1377" s="4">
        <f>IF(LANÇAMENTO[[#This Row],[DATA PEDIDO]]="","",LANÇAMENTO[[#This Row],[DATA PEDIDO]]+LANÇAMENTO[[#This Row],[PRAZO]])</f>
        <v>45932</v>
      </c>
      <c r="T1377" s="8" t="str">
        <f>IF(LANÇAMENTO[[#This Row],[OBRA COM MATERIAL]]="OK","ENTREGUE",IF(LANÇAMENTO[[#This Row],[PRAZO]]="","",LANÇAMENTO[[#This Row],[PREVISÃO ENTREGA OBRA]]-$E$1))</f>
        <v>ENTREGUE</v>
      </c>
      <c r="U1377" s="3" t="s">
        <v>129</v>
      </c>
      <c r="V1377" s="3"/>
    </row>
    <row r="1378" spans="1:22" x14ac:dyDescent="0.25">
      <c r="A1378" s="4">
        <v>45930</v>
      </c>
      <c r="B1378" s="2" t="s">
        <v>3417</v>
      </c>
      <c r="C1378" s="123" t="s">
        <v>549</v>
      </c>
      <c r="D1378" s="2" t="s">
        <v>17</v>
      </c>
      <c r="E1378" s="2" t="s">
        <v>3412</v>
      </c>
      <c r="F1378" s="3">
        <v>1</v>
      </c>
      <c r="G1378" s="3" t="s">
        <v>115</v>
      </c>
      <c r="H1378" s="5" t="s">
        <v>3402</v>
      </c>
      <c r="I1378" s="136" t="s">
        <v>260</v>
      </c>
      <c r="J1378" s="2" t="s">
        <v>3412</v>
      </c>
      <c r="K1378" s="6">
        <v>4</v>
      </c>
      <c r="L1378" s="6">
        <f>LANÇAMENTO[[#This Row],[VALOR UNITARIO]]*LANÇAMENTO[[#This Row],[QTDADE]]</f>
        <v>4</v>
      </c>
      <c r="M1378" s="4">
        <v>45930</v>
      </c>
      <c r="N1378" s="33" t="str">
        <f>TEXT(LANÇAMENTO[[#This Row],[DATA PEDIDO]],"MMM")&amp;"-"&amp;TEXT(M1378,"AAAA")</f>
        <v>set-2025</v>
      </c>
      <c r="O1378" s="5" t="s">
        <v>1983</v>
      </c>
      <c r="P1378" s="5" t="s">
        <v>30</v>
      </c>
      <c r="Q1378" s="3" t="s">
        <v>1705</v>
      </c>
      <c r="R1378" s="3">
        <v>2</v>
      </c>
      <c r="S1378" s="4">
        <f>IF(LANÇAMENTO[[#This Row],[DATA PEDIDO]]="","",LANÇAMENTO[[#This Row],[DATA PEDIDO]]+LANÇAMENTO[[#This Row],[PRAZO]])</f>
        <v>45932</v>
      </c>
      <c r="T1378" s="8" t="str">
        <f>IF(LANÇAMENTO[[#This Row],[OBRA COM MATERIAL]]="OK","ENTREGUE",IF(LANÇAMENTO[[#This Row],[PRAZO]]="","",LANÇAMENTO[[#This Row],[PREVISÃO ENTREGA OBRA]]-$E$1))</f>
        <v>ENTREGUE</v>
      </c>
      <c r="U1378" s="3" t="s">
        <v>129</v>
      </c>
      <c r="V1378" s="3"/>
    </row>
    <row r="1379" spans="1:22" x14ac:dyDescent="0.25">
      <c r="A1379" s="4">
        <v>45930</v>
      </c>
      <c r="B1379" s="2" t="s">
        <v>3417</v>
      </c>
      <c r="C1379" s="123" t="s">
        <v>549</v>
      </c>
      <c r="D1379" s="2" t="s">
        <v>17</v>
      </c>
      <c r="E1379" s="2" t="s">
        <v>3413</v>
      </c>
      <c r="F1379" s="3">
        <v>1</v>
      </c>
      <c r="G1379" s="3" t="s">
        <v>115</v>
      </c>
      <c r="H1379" s="5" t="s">
        <v>3402</v>
      </c>
      <c r="I1379" s="136" t="s">
        <v>260</v>
      </c>
      <c r="J1379" s="2" t="s">
        <v>3413</v>
      </c>
      <c r="K1379" s="6">
        <v>4</v>
      </c>
      <c r="L1379" s="6">
        <f>LANÇAMENTO[[#This Row],[VALOR UNITARIO]]*LANÇAMENTO[[#This Row],[QTDADE]]</f>
        <v>4</v>
      </c>
      <c r="M1379" s="4">
        <v>45930</v>
      </c>
      <c r="N1379" s="33" t="str">
        <f>TEXT(LANÇAMENTO[[#This Row],[DATA PEDIDO]],"MMM")&amp;"-"&amp;TEXT(M1379,"AAAA")</f>
        <v>set-2025</v>
      </c>
      <c r="O1379" s="5" t="s">
        <v>1983</v>
      </c>
      <c r="P1379" s="5" t="s">
        <v>30</v>
      </c>
      <c r="Q1379" s="3" t="s">
        <v>1705</v>
      </c>
      <c r="R1379" s="3">
        <v>2</v>
      </c>
      <c r="S1379" s="4">
        <f>IF(LANÇAMENTO[[#This Row],[DATA PEDIDO]]="","",LANÇAMENTO[[#This Row],[DATA PEDIDO]]+LANÇAMENTO[[#This Row],[PRAZO]])</f>
        <v>45932</v>
      </c>
      <c r="T1379" s="8" t="str">
        <f>IF(LANÇAMENTO[[#This Row],[OBRA COM MATERIAL]]="OK","ENTREGUE",IF(LANÇAMENTO[[#This Row],[PRAZO]]="","",LANÇAMENTO[[#This Row],[PREVISÃO ENTREGA OBRA]]-$E$1))</f>
        <v>ENTREGUE</v>
      </c>
      <c r="U1379" s="3" t="s">
        <v>129</v>
      </c>
      <c r="V1379" s="3"/>
    </row>
    <row r="1380" spans="1:22" x14ac:dyDescent="0.25">
      <c r="A1380" s="4">
        <v>45930</v>
      </c>
      <c r="B1380" s="2" t="s">
        <v>3417</v>
      </c>
      <c r="C1380" s="123" t="s">
        <v>549</v>
      </c>
      <c r="D1380" s="2" t="s">
        <v>17</v>
      </c>
      <c r="E1380" s="2" t="s">
        <v>3414</v>
      </c>
      <c r="F1380" s="3">
        <v>1</v>
      </c>
      <c r="G1380" s="3" t="s">
        <v>115</v>
      </c>
      <c r="H1380" s="5" t="s">
        <v>3402</v>
      </c>
      <c r="I1380" s="136" t="s">
        <v>260</v>
      </c>
      <c r="J1380" s="2" t="s">
        <v>3414</v>
      </c>
      <c r="K1380" s="6">
        <v>4</v>
      </c>
      <c r="L1380" s="6">
        <f>LANÇAMENTO[[#This Row],[VALOR UNITARIO]]*LANÇAMENTO[[#This Row],[QTDADE]]</f>
        <v>4</v>
      </c>
      <c r="M1380" s="4">
        <v>45930</v>
      </c>
      <c r="N1380" s="33" t="str">
        <f>TEXT(LANÇAMENTO[[#This Row],[DATA PEDIDO]],"MMM")&amp;"-"&amp;TEXT(M1380,"AAAA")</f>
        <v>set-2025</v>
      </c>
      <c r="O1380" s="5" t="s">
        <v>1983</v>
      </c>
      <c r="P1380" s="5" t="s">
        <v>30</v>
      </c>
      <c r="Q1380" s="3" t="s">
        <v>1705</v>
      </c>
      <c r="R1380" s="3">
        <v>2</v>
      </c>
      <c r="S1380" s="4">
        <f>IF(LANÇAMENTO[[#This Row],[DATA PEDIDO]]="","",LANÇAMENTO[[#This Row],[DATA PEDIDO]]+LANÇAMENTO[[#This Row],[PRAZO]])</f>
        <v>45932</v>
      </c>
      <c r="T1380" s="8" t="str">
        <f>IF(LANÇAMENTO[[#This Row],[OBRA COM MATERIAL]]="OK","ENTREGUE",IF(LANÇAMENTO[[#This Row],[PRAZO]]="","",LANÇAMENTO[[#This Row],[PREVISÃO ENTREGA OBRA]]-$E$1))</f>
        <v>ENTREGUE</v>
      </c>
      <c r="U1380" s="3" t="s">
        <v>129</v>
      </c>
      <c r="V1380" s="3"/>
    </row>
    <row r="1381" spans="1:22" x14ac:dyDescent="0.25">
      <c r="A1381" s="4">
        <v>45930</v>
      </c>
      <c r="B1381" s="2" t="s">
        <v>3417</v>
      </c>
      <c r="C1381" s="123" t="s">
        <v>549</v>
      </c>
      <c r="D1381" s="2" t="s">
        <v>17</v>
      </c>
      <c r="E1381" s="2" t="s">
        <v>3415</v>
      </c>
      <c r="F1381" s="3">
        <v>24</v>
      </c>
      <c r="G1381" s="3" t="s">
        <v>65</v>
      </c>
      <c r="H1381" s="5" t="s">
        <v>3402</v>
      </c>
      <c r="I1381" s="136" t="s">
        <v>260</v>
      </c>
      <c r="J1381" s="2" t="s">
        <v>3415</v>
      </c>
      <c r="K1381" s="6">
        <v>19.600000000000001</v>
      </c>
      <c r="L1381" s="6">
        <f>LANÇAMENTO[[#This Row],[VALOR UNITARIO]]*LANÇAMENTO[[#This Row],[QTDADE]]</f>
        <v>470.40000000000003</v>
      </c>
      <c r="M1381" s="4">
        <v>45930</v>
      </c>
      <c r="N1381" s="33" t="str">
        <f>TEXT(LANÇAMENTO[[#This Row],[DATA PEDIDO]],"MMM")&amp;"-"&amp;TEXT(M1381,"AAAA")</f>
        <v>set-2025</v>
      </c>
      <c r="O1381" s="5" t="s">
        <v>1983</v>
      </c>
      <c r="P1381" s="5" t="s">
        <v>30</v>
      </c>
      <c r="Q1381" s="3" t="s">
        <v>1705</v>
      </c>
      <c r="R1381" s="3">
        <v>2</v>
      </c>
      <c r="S1381" s="4">
        <f>IF(LANÇAMENTO[[#This Row],[DATA PEDIDO]]="","",LANÇAMENTO[[#This Row],[DATA PEDIDO]]+LANÇAMENTO[[#This Row],[PRAZO]])</f>
        <v>45932</v>
      </c>
      <c r="T1381" s="8" t="str">
        <f>IF(LANÇAMENTO[[#This Row],[OBRA COM MATERIAL]]="OK","ENTREGUE",IF(LANÇAMENTO[[#This Row],[PRAZO]]="","",LANÇAMENTO[[#This Row],[PREVISÃO ENTREGA OBRA]]-$E$1))</f>
        <v>ENTREGUE</v>
      </c>
      <c r="U1381" s="3" t="s">
        <v>2553</v>
      </c>
      <c r="V1381" s="3"/>
    </row>
    <row r="1382" spans="1:22" x14ac:dyDescent="0.25">
      <c r="A1382" s="4">
        <v>45930</v>
      </c>
      <c r="B1382" s="2" t="s">
        <v>2379</v>
      </c>
      <c r="C1382" s="123" t="s">
        <v>1234</v>
      </c>
      <c r="D1382" s="2" t="s">
        <v>104</v>
      </c>
      <c r="E1382" s="2" t="s">
        <v>1690</v>
      </c>
      <c r="F1382" s="3">
        <v>1</v>
      </c>
      <c r="G1382" s="3" t="s">
        <v>65</v>
      </c>
      <c r="H1382" s="5" t="s">
        <v>3403</v>
      </c>
      <c r="I1382" s="136" t="s">
        <v>1681</v>
      </c>
      <c r="J1382" s="2" t="s">
        <v>1690</v>
      </c>
      <c r="K1382" s="6">
        <v>400</v>
      </c>
      <c r="L1382" s="6">
        <f>LANÇAMENTO[[#This Row],[VALOR UNITARIO]]*LANÇAMENTO[[#This Row],[QTDADE]]</f>
        <v>400</v>
      </c>
      <c r="M1382" s="4">
        <v>45930</v>
      </c>
      <c r="N1382" s="33" t="str">
        <f>TEXT(LANÇAMENTO[[#This Row],[DATA PEDIDO]],"MMM")&amp;"-"&amp;TEXT(M1382,"AAAA")</f>
        <v>set-2025</v>
      </c>
      <c r="O1382" s="5" t="s">
        <v>1692</v>
      </c>
      <c r="P1382" s="5" t="s">
        <v>30</v>
      </c>
      <c r="Q1382" s="3" t="s">
        <v>12</v>
      </c>
      <c r="R1382" s="3">
        <v>0</v>
      </c>
      <c r="S1382" s="4">
        <f>IF(LANÇAMENTO[[#This Row],[DATA PEDIDO]]="","",LANÇAMENTO[[#This Row],[DATA PEDIDO]]+LANÇAMENTO[[#This Row],[PRAZO]])</f>
        <v>45930</v>
      </c>
      <c r="T1382" s="8" t="str">
        <f>IF(LANÇAMENTO[[#This Row],[OBRA COM MATERIAL]]="OK","ENTREGUE",IF(LANÇAMENTO[[#This Row],[PRAZO]]="","",LANÇAMENTO[[#This Row],[PREVISÃO ENTREGA OBRA]]-$E$1))</f>
        <v>ENTREGUE</v>
      </c>
      <c r="U1382" s="3" t="s">
        <v>2553</v>
      </c>
      <c r="V1382" s="3"/>
    </row>
    <row r="1383" spans="1:22" x14ac:dyDescent="0.25">
      <c r="A1383" s="4">
        <v>45916</v>
      </c>
      <c r="B1383" s="2" t="s">
        <v>2128</v>
      </c>
      <c r="C1383" s="123" t="s">
        <v>551</v>
      </c>
      <c r="D1383" s="2" t="s">
        <v>27</v>
      </c>
      <c r="E1383" s="2" t="s">
        <v>3404</v>
      </c>
      <c r="F1383" s="3">
        <v>12</v>
      </c>
      <c r="G1383" s="3" t="s">
        <v>65</v>
      </c>
      <c r="H1383" s="5" t="s">
        <v>3127</v>
      </c>
      <c r="I1383" s="136" t="s">
        <v>1516</v>
      </c>
      <c r="J1383" s="2" t="s">
        <v>2112</v>
      </c>
      <c r="K1383" s="6">
        <v>16.100000000000001</v>
      </c>
      <c r="L1383" s="6">
        <f>LANÇAMENTO[[#This Row],[VALOR UNITARIO]]*LANÇAMENTO[[#This Row],[QTDADE]]</f>
        <v>193.20000000000002</v>
      </c>
      <c r="M1383" s="4">
        <v>45916</v>
      </c>
      <c r="N1383" s="33" t="str">
        <f>TEXT(LANÇAMENTO[[#This Row],[DATA PEDIDO]],"MMM")&amp;"-"&amp;TEXT(M1383,"AAAA")</f>
        <v>set-2025</v>
      </c>
      <c r="O1383" s="5" t="s">
        <v>1715</v>
      </c>
      <c r="P1383" s="5" t="s">
        <v>30</v>
      </c>
      <c r="Q1383" s="3" t="s">
        <v>12</v>
      </c>
      <c r="R1383" s="3">
        <v>0</v>
      </c>
      <c r="S1383" s="4">
        <f>IF(LANÇAMENTO[[#This Row],[DATA PEDIDO]]="","",LANÇAMENTO[[#This Row],[DATA PEDIDO]]+LANÇAMENTO[[#This Row],[PRAZO]])</f>
        <v>45916</v>
      </c>
      <c r="T1383" s="8" t="str">
        <f>IF(LANÇAMENTO[[#This Row],[OBRA COM MATERIAL]]="OK","ENTREGUE",IF(LANÇAMENTO[[#This Row],[PRAZO]]="","",LANÇAMENTO[[#This Row],[PREVISÃO ENTREGA OBRA]]-$E$1))</f>
        <v>ENTREGUE</v>
      </c>
      <c r="U1383" s="3" t="s">
        <v>129</v>
      </c>
      <c r="V1383" s="3"/>
    </row>
    <row r="1384" spans="1:22" x14ac:dyDescent="0.25">
      <c r="A1384" s="4">
        <v>45916</v>
      </c>
      <c r="B1384" s="2" t="s">
        <v>2128</v>
      </c>
      <c r="C1384" s="123" t="s">
        <v>551</v>
      </c>
      <c r="D1384" s="2" t="s">
        <v>27</v>
      </c>
      <c r="E1384" s="2" t="s">
        <v>2682</v>
      </c>
      <c r="F1384" s="3">
        <v>4</v>
      </c>
      <c r="G1384" s="3" t="s">
        <v>65</v>
      </c>
      <c r="H1384" s="5" t="s">
        <v>3127</v>
      </c>
      <c r="I1384" s="136" t="s">
        <v>1516</v>
      </c>
      <c r="J1384" s="2" t="s">
        <v>2682</v>
      </c>
      <c r="K1384" s="6">
        <v>29.9</v>
      </c>
      <c r="L1384" s="6">
        <f>LANÇAMENTO[[#This Row],[VALOR UNITARIO]]*LANÇAMENTO[[#This Row],[QTDADE]]</f>
        <v>119.6</v>
      </c>
      <c r="M1384" s="4">
        <v>45916</v>
      </c>
      <c r="N1384" s="33" t="str">
        <f>TEXT(LANÇAMENTO[[#This Row],[DATA PEDIDO]],"MMM")&amp;"-"&amp;TEXT(M1384,"AAAA")</f>
        <v>set-2025</v>
      </c>
      <c r="O1384" s="5" t="s">
        <v>1715</v>
      </c>
      <c r="P1384" s="5" t="s">
        <v>30</v>
      </c>
      <c r="Q1384" s="3" t="s">
        <v>12</v>
      </c>
      <c r="R1384" s="3">
        <v>0</v>
      </c>
      <c r="S1384" s="4">
        <f>IF(LANÇAMENTO[[#This Row],[DATA PEDIDO]]="","",LANÇAMENTO[[#This Row],[DATA PEDIDO]]+LANÇAMENTO[[#This Row],[PRAZO]])</f>
        <v>45916</v>
      </c>
      <c r="T1384" s="8" t="str">
        <f>IF(LANÇAMENTO[[#This Row],[OBRA COM MATERIAL]]="OK","ENTREGUE",IF(LANÇAMENTO[[#This Row],[PRAZO]]="","",LANÇAMENTO[[#This Row],[PREVISÃO ENTREGA OBRA]]-$E$1))</f>
        <v>ENTREGUE</v>
      </c>
      <c r="U1384" s="3" t="s">
        <v>129</v>
      </c>
      <c r="V1384" s="3"/>
    </row>
    <row r="1385" spans="1:22" x14ac:dyDescent="0.25">
      <c r="A1385" s="4">
        <v>45916</v>
      </c>
      <c r="B1385" s="2" t="s">
        <v>2128</v>
      </c>
      <c r="C1385" s="123" t="s">
        <v>551</v>
      </c>
      <c r="D1385" s="2" t="s">
        <v>27</v>
      </c>
      <c r="E1385" s="2" t="s">
        <v>2081</v>
      </c>
      <c r="F1385" s="3">
        <v>5</v>
      </c>
      <c r="G1385" s="3" t="s">
        <v>65</v>
      </c>
      <c r="H1385" s="5" t="s">
        <v>3127</v>
      </c>
      <c r="I1385" s="136" t="s">
        <v>1516</v>
      </c>
      <c r="J1385" s="2" t="s">
        <v>2081</v>
      </c>
      <c r="K1385" s="6">
        <v>25.3</v>
      </c>
      <c r="L1385" s="6">
        <f>LANÇAMENTO[[#This Row],[VALOR UNITARIO]]*LANÇAMENTO[[#This Row],[QTDADE]]</f>
        <v>126.5</v>
      </c>
      <c r="M1385" s="4">
        <v>45916</v>
      </c>
      <c r="N1385" s="33" t="str">
        <f>TEXT(LANÇAMENTO[[#This Row],[DATA PEDIDO]],"MMM")&amp;"-"&amp;TEXT(M1385,"AAAA")</f>
        <v>set-2025</v>
      </c>
      <c r="O1385" s="5" t="s">
        <v>1715</v>
      </c>
      <c r="P1385" s="5" t="s">
        <v>30</v>
      </c>
      <c r="Q1385" s="3" t="s">
        <v>12</v>
      </c>
      <c r="R1385" s="3">
        <v>0</v>
      </c>
      <c r="S1385" s="4">
        <f>IF(LANÇAMENTO[[#This Row],[DATA PEDIDO]]="","",LANÇAMENTO[[#This Row],[DATA PEDIDO]]+LANÇAMENTO[[#This Row],[PRAZO]])</f>
        <v>45916</v>
      </c>
      <c r="T1385" s="8" t="str">
        <f>IF(LANÇAMENTO[[#This Row],[OBRA COM MATERIAL]]="OK","ENTREGUE",IF(LANÇAMENTO[[#This Row],[PRAZO]]="","",LANÇAMENTO[[#This Row],[PREVISÃO ENTREGA OBRA]]-$E$1))</f>
        <v>ENTREGUE</v>
      </c>
      <c r="U1385" s="3" t="s">
        <v>129</v>
      </c>
      <c r="V1385" s="3"/>
    </row>
    <row r="1386" spans="1:22" x14ac:dyDescent="0.25">
      <c r="A1386" s="4">
        <v>45916</v>
      </c>
      <c r="B1386" s="2" t="s">
        <v>2128</v>
      </c>
      <c r="C1386" s="123" t="s">
        <v>551</v>
      </c>
      <c r="D1386" s="2" t="s">
        <v>27</v>
      </c>
      <c r="E1386" s="2" t="s">
        <v>2879</v>
      </c>
      <c r="F1386" s="3">
        <v>4</v>
      </c>
      <c r="G1386" s="3" t="s">
        <v>65</v>
      </c>
      <c r="H1386" s="5" t="s">
        <v>3127</v>
      </c>
      <c r="I1386" s="136" t="s">
        <v>1516</v>
      </c>
      <c r="J1386" s="2" t="s">
        <v>2879</v>
      </c>
      <c r="K1386" s="6">
        <v>27.6</v>
      </c>
      <c r="L1386" s="6">
        <f>LANÇAMENTO[[#This Row],[VALOR UNITARIO]]*LANÇAMENTO[[#This Row],[QTDADE]]</f>
        <v>110.4</v>
      </c>
      <c r="M1386" s="4">
        <v>45916</v>
      </c>
      <c r="N1386" s="33" t="str">
        <f>TEXT(LANÇAMENTO[[#This Row],[DATA PEDIDO]],"MMM")&amp;"-"&amp;TEXT(M1386,"AAAA")</f>
        <v>set-2025</v>
      </c>
      <c r="O1386" s="5" t="s">
        <v>1715</v>
      </c>
      <c r="P1386" s="5" t="s">
        <v>30</v>
      </c>
      <c r="Q1386" s="3" t="s">
        <v>12</v>
      </c>
      <c r="R1386" s="3">
        <v>0</v>
      </c>
      <c r="S1386" s="4">
        <f>IF(LANÇAMENTO[[#This Row],[DATA PEDIDO]]="","",LANÇAMENTO[[#This Row],[DATA PEDIDO]]+LANÇAMENTO[[#This Row],[PRAZO]])</f>
        <v>45916</v>
      </c>
      <c r="T1386" s="8" t="str">
        <f>IF(LANÇAMENTO[[#This Row],[OBRA COM MATERIAL]]="OK","ENTREGUE",IF(LANÇAMENTO[[#This Row],[PRAZO]]="","",LANÇAMENTO[[#This Row],[PREVISÃO ENTREGA OBRA]]-$E$1))</f>
        <v>ENTREGUE</v>
      </c>
      <c r="U1386" s="3" t="s">
        <v>129</v>
      </c>
      <c r="V1386" s="3"/>
    </row>
    <row r="1387" spans="1:22" x14ac:dyDescent="0.25">
      <c r="A1387" s="4">
        <v>45916</v>
      </c>
      <c r="B1387" s="2" t="s">
        <v>2128</v>
      </c>
      <c r="C1387" s="123" t="s">
        <v>551</v>
      </c>
      <c r="D1387" s="2" t="s">
        <v>27</v>
      </c>
      <c r="E1387" s="2" t="s">
        <v>2111</v>
      </c>
      <c r="F1387" s="3">
        <v>2</v>
      </c>
      <c r="G1387" s="3" t="s">
        <v>65</v>
      </c>
      <c r="H1387" s="5" t="s">
        <v>3127</v>
      </c>
      <c r="I1387" s="136" t="s">
        <v>1516</v>
      </c>
      <c r="J1387" s="2" t="s">
        <v>2111</v>
      </c>
      <c r="K1387" s="6">
        <v>3.45</v>
      </c>
      <c r="L1387" s="6">
        <f>LANÇAMENTO[[#This Row],[VALOR UNITARIO]]*LANÇAMENTO[[#This Row],[QTDADE]]</f>
        <v>6.9</v>
      </c>
      <c r="M1387" s="4">
        <v>45916</v>
      </c>
      <c r="N1387" s="33" t="str">
        <f>TEXT(LANÇAMENTO[[#This Row],[DATA PEDIDO]],"MMM")&amp;"-"&amp;TEXT(M1387,"AAAA")</f>
        <v>set-2025</v>
      </c>
      <c r="O1387" s="5" t="s">
        <v>1715</v>
      </c>
      <c r="P1387" s="5" t="s">
        <v>30</v>
      </c>
      <c r="Q1387" s="3" t="s">
        <v>12</v>
      </c>
      <c r="R1387" s="3">
        <v>0</v>
      </c>
      <c r="S1387" s="4">
        <f>IF(LANÇAMENTO[[#This Row],[DATA PEDIDO]]="","",LANÇAMENTO[[#This Row],[DATA PEDIDO]]+LANÇAMENTO[[#This Row],[PRAZO]])</f>
        <v>45916</v>
      </c>
      <c r="T1387" s="8" t="str">
        <f>IF(LANÇAMENTO[[#This Row],[OBRA COM MATERIAL]]="OK","ENTREGUE",IF(LANÇAMENTO[[#This Row],[PRAZO]]="","",LANÇAMENTO[[#This Row],[PREVISÃO ENTREGA OBRA]]-$E$1))</f>
        <v>ENTREGUE</v>
      </c>
      <c r="U1387" s="3" t="s">
        <v>129</v>
      </c>
      <c r="V1387" s="3"/>
    </row>
    <row r="1388" spans="1:22" x14ac:dyDescent="0.25">
      <c r="A1388" s="4">
        <v>45916</v>
      </c>
      <c r="B1388" s="2" t="s">
        <v>2128</v>
      </c>
      <c r="C1388" s="123" t="s">
        <v>551</v>
      </c>
      <c r="D1388" s="2" t="s">
        <v>27</v>
      </c>
      <c r="E1388" s="2" t="s">
        <v>2181</v>
      </c>
      <c r="F1388" s="3">
        <v>6</v>
      </c>
      <c r="G1388" s="3" t="s">
        <v>65</v>
      </c>
      <c r="H1388" s="5" t="s">
        <v>3127</v>
      </c>
      <c r="I1388" s="136" t="s">
        <v>1516</v>
      </c>
      <c r="J1388" s="2" t="s">
        <v>2181</v>
      </c>
      <c r="K1388" s="6">
        <v>29.9</v>
      </c>
      <c r="L1388" s="6">
        <f>LANÇAMENTO[[#This Row],[VALOR UNITARIO]]*LANÇAMENTO[[#This Row],[QTDADE]]</f>
        <v>179.39999999999998</v>
      </c>
      <c r="M1388" s="4">
        <v>45916</v>
      </c>
      <c r="N1388" s="33" t="str">
        <f>TEXT(LANÇAMENTO[[#This Row],[DATA PEDIDO]],"MMM")&amp;"-"&amp;TEXT(M1388,"AAAA")</f>
        <v>set-2025</v>
      </c>
      <c r="O1388" s="5" t="s">
        <v>1715</v>
      </c>
      <c r="P1388" s="5" t="s">
        <v>30</v>
      </c>
      <c r="Q1388" s="3" t="s">
        <v>12</v>
      </c>
      <c r="R1388" s="3">
        <v>0</v>
      </c>
      <c r="S1388" s="4">
        <f>IF(LANÇAMENTO[[#This Row],[DATA PEDIDO]]="","",LANÇAMENTO[[#This Row],[DATA PEDIDO]]+LANÇAMENTO[[#This Row],[PRAZO]])</f>
        <v>45916</v>
      </c>
      <c r="T1388" s="8" t="str">
        <f>IF(LANÇAMENTO[[#This Row],[OBRA COM MATERIAL]]="OK","ENTREGUE",IF(LANÇAMENTO[[#This Row],[PRAZO]]="","",LANÇAMENTO[[#This Row],[PREVISÃO ENTREGA OBRA]]-$E$1))</f>
        <v>ENTREGUE</v>
      </c>
      <c r="U1388" s="3" t="s">
        <v>2553</v>
      </c>
      <c r="V1388" s="3"/>
    </row>
    <row r="1389" spans="1:22" x14ac:dyDescent="0.25">
      <c r="A1389" s="4">
        <v>45916</v>
      </c>
      <c r="B1389" s="2" t="s">
        <v>2128</v>
      </c>
      <c r="C1389" s="123" t="s">
        <v>551</v>
      </c>
      <c r="D1389" s="2" t="s">
        <v>27</v>
      </c>
      <c r="E1389" s="2" t="s">
        <v>2114</v>
      </c>
      <c r="F1389" s="3">
        <v>2</v>
      </c>
      <c r="G1389" s="3" t="s">
        <v>65</v>
      </c>
      <c r="H1389" s="5" t="s">
        <v>3127</v>
      </c>
      <c r="I1389" s="136" t="s">
        <v>1516</v>
      </c>
      <c r="J1389" s="2" t="s">
        <v>2114</v>
      </c>
      <c r="K1389" s="6">
        <v>3.45</v>
      </c>
      <c r="L1389" s="6">
        <f>LANÇAMENTO[[#This Row],[VALOR UNITARIO]]*LANÇAMENTO[[#This Row],[QTDADE]]</f>
        <v>6.9</v>
      </c>
      <c r="M1389" s="4">
        <v>45916</v>
      </c>
      <c r="N1389" s="33" t="str">
        <f>TEXT(LANÇAMENTO[[#This Row],[DATA PEDIDO]],"MMM")&amp;"-"&amp;TEXT(M1389,"AAAA")</f>
        <v>set-2025</v>
      </c>
      <c r="O1389" s="5" t="s">
        <v>1715</v>
      </c>
      <c r="P1389" s="5" t="s">
        <v>30</v>
      </c>
      <c r="Q1389" s="3" t="s">
        <v>12</v>
      </c>
      <c r="R1389" s="3">
        <v>0</v>
      </c>
      <c r="S1389" s="4">
        <f>IF(LANÇAMENTO[[#This Row],[DATA PEDIDO]]="","",LANÇAMENTO[[#This Row],[DATA PEDIDO]]+LANÇAMENTO[[#This Row],[PRAZO]])</f>
        <v>45916</v>
      </c>
      <c r="T1389" s="8" t="str">
        <f>IF(LANÇAMENTO[[#This Row],[OBRA COM MATERIAL]]="OK","ENTREGUE",IF(LANÇAMENTO[[#This Row],[PRAZO]]="","",LANÇAMENTO[[#This Row],[PREVISÃO ENTREGA OBRA]]-$E$1))</f>
        <v>ENTREGUE</v>
      </c>
      <c r="U1389" s="3" t="s">
        <v>2553</v>
      </c>
      <c r="V1389" s="3"/>
    </row>
    <row r="1390" spans="1:22" x14ac:dyDescent="0.25">
      <c r="A1390" s="4">
        <v>45931</v>
      </c>
      <c r="B1390" s="2" t="s">
        <v>2379</v>
      </c>
      <c r="C1390" s="123" t="s">
        <v>1234</v>
      </c>
      <c r="D1390" s="2" t="s">
        <v>104</v>
      </c>
      <c r="E1390" s="2" t="s">
        <v>2935</v>
      </c>
      <c r="F1390" s="3">
        <v>1</v>
      </c>
      <c r="G1390" s="3" t="s">
        <v>116</v>
      </c>
      <c r="H1390" s="5" t="s">
        <v>3428</v>
      </c>
      <c r="I1390" s="136" t="s">
        <v>177</v>
      </c>
      <c r="J1390" s="2" t="s">
        <v>2935</v>
      </c>
      <c r="K1390" s="6">
        <v>42.5</v>
      </c>
      <c r="L1390" s="6">
        <f>LANÇAMENTO[[#This Row],[VALOR UNITARIO]]*LANÇAMENTO[[#This Row],[QTDADE]]</f>
        <v>42.5</v>
      </c>
      <c r="M1390" s="4">
        <v>45931</v>
      </c>
      <c r="N1390" s="33" t="str">
        <f>TEXT(LANÇAMENTO[[#This Row],[DATA PEDIDO]],"MMM")&amp;"-"&amp;TEXT(M1390,"AAAA")</f>
        <v>out-2025</v>
      </c>
      <c r="O1390" s="5" t="s">
        <v>2059</v>
      </c>
      <c r="P1390" s="5" t="s">
        <v>30</v>
      </c>
      <c r="Q1390" s="3" t="s">
        <v>1705</v>
      </c>
      <c r="R1390" s="3">
        <v>0</v>
      </c>
      <c r="S1390" s="4">
        <f>IF(LANÇAMENTO[[#This Row],[DATA PEDIDO]]="","",LANÇAMENTO[[#This Row],[DATA PEDIDO]]+LANÇAMENTO[[#This Row],[PRAZO]])</f>
        <v>45931</v>
      </c>
      <c r="T1390" s="8" t="str">
        <f>IF(LANÇAMENTO[[#This Row],[OBRA COM MATERIAL]]="OK","ENTREGUE",IF(LANÇAMENTO[[#This Row],[PRAZO]]="","",LANÇAMENTO[[#This Row],[PREVISÃO ENTREGA OBRA]]-$E$1))</f>
        <v>ENTREGUE</v>
      </c>
      <c r="U1390" s="3" t="s">
        <v>129</v>
      </c>
      <c r="V1390" s="3"/>
    </row>
    <row r="1391" spans="1:22" x14ac:dyDescent="0.25">
      <c r="A1391" s="4">
        <v>45931</v>
      </c>
      <c r="B1391" s="2" t="s">
        <v>2379</v>
      </c>
      <c r="C1391" s="123" t="s">
        <v>1234</v>
      </c>
      <c r="D1391" s="2" t="s">
        <v>104</v>
      </c>
      <c r="E1391" s="2" t="s">
        <v>2937</v>
      </c>
      <c r="F1391" s="3">
        <v>1</v>
      </c>
      <c r="G1391" s="3" t="s">
        <v>116</v>
      </c>
      <c r="H1391" s="5" t="s">
        <v>3428</v>
      </c>
      <c r="I1391" s="136" t="s">
        <v>177</v>
      </c>
      <c r="J1391" s="2" t="s">
        <v>2937</v>
      </c>
      <c r="K1391" s="6">
        <v>20.9</v>
      </c>
      <c r="L1391" s="6">
        <f>LANÇAMENTO[[#This Row],[VALOR UNITARIO]]*LANÇAMENTO[[#This Row],[QTDADE]]</f>
        <v>20.9</v>
      </c>
      <c r="M1391" s="4">
        <v>45931</v>
      </c>
      <c r="N1391" s="33" t="str">
        <f>TEXT(LANÇAMENTO[[#This Row],[DATA PEDIDO]],"MMM")&amp;"-"&amp;TEXT(M1391,"AAAA")</f>
        <v>out-2025</v>
      </c>
      <c r="O1391" s="5" t="s">
        <v>2059</v>
      </c>
      <c r="P1391" s="5" t="s">
        <v>30</v>
      </c>
      <c r="Q1391" s="3" t="s">
        <v>1705</v>
      </c>
      <c r="R1391" s="3">
        <v>0</v>
      </c>
      <c r="S1391" s="4">
        <f>IF(LANÇAMENTO[[#This Row],[DATA PEDIDO]]="","",LANÇAMENTO[[#This Row],[DATA PEDIDO]]+LANÇAMENTO[[#This Row],[PRAZO]])</f>
        <v>45931</v>
      </c>
      <c r="T1391" s="8" t="str">
        <f>IF(LANÇAMENTO[[#This Row],[OBRA COM MATERIAL]]="OK","ENTREGUE",IF(LANÇAMENTO[[#This Row],[PRAZO]]="","",LANÇAMENTO[[#This Row],[PREVISÃO ENTREGA OBRA]]-$E$1))</f>
        <v>ENTREGUE</v>
      </c>
      <c r="U1391" s="3" t="s">
        <v>129</v>
      </c>
      <c r="V1391" s="3"/>
    </row>
    <row r="1392" spans="1:22" x14ac:dyDescent="0.25">
      <c r="A1392" s="4">
        <v>45931</v>
      </c>
      <c r="B1392" s="2" t="s">
        <v>2379</v>
      </c>
      <c r="C1392" s="123" t="s">
        <v>1234</v>
      </c>
      <c r="D1392" s="2" t="s">
        <v>104</v>
      </c>
      <c r="E1392" s="2" t="s">
        <v>3421</v>
      </c>
      <c r="F1392" s="3">
        <v>1</v>
      </c>
      <c r="G1392" s="3" t="s">
        <v>115</v>
      </c>
      <c r="H1392" s="5" t="s">
        <v>3428</v>
      </c>
      <c r="I1392" s="136" t="s">
        <v>177</v>
      </c>
      <c r="J1392" s="2" t="s">
        <v>3421</v>
      </c>
      <c r="K1392" s="6">
        <v>121.2</v>
      </c>
      <c r="L1392" s="6">
        <f>LANÇAMENTO[[#This Row],[VALOR UNITARIO]]*LANÇAMENTO[[#This Row],[QTDADE]]</f>
        <v>121.2</v>
      </c>
      <c r="M1392" s="4">
        <v>45931</v>
      </c>
      <c r="N1392" s="33" t="str">
        <f>TEXT(LANÇAMENTO[[#This Row],[DATA PEDIDO]],"MMM")&amp;"-"&amp;TEXT(M1392,"AAAA")</f>
        <v>out-2025</v>
      </c>
      <c r="O1392" s="5" t="s">
        <v>2059</v>
      </c>
      <c r="P1392" s="5" t="s">
        <v>30</v>
      </c>
      <c r="Q1392" s="3" t="s">
        <v>1705</v>
      </c>
      <c r="R1392" s="3">
        <v>0</v>
      </c>
      <c r="S1392" s="4">
        <f>IF(LANÇAMENTO[[#This Row],[DATA PEDIDO]]="","",LANÇAMENTO[[#This Row],[DATA PEDIDO]]+LANÇAMENTO[[#This Row],[PRAZO]])</f>
        <v>45931</v>
      </c>
      <c r="T1392" s="8" t="str">
        <f>IF(LANÇAMENTO[[#This Row],[OBRA COM MATERIAL]]="OK","ENTREGUE",IF(LANÇAMENTO[[#This Row],[PRAZO]]="","",LANÇAMENTO[[#This Row],[PREVISÃO ENTREGA OBRA]]-$E$1))</f>
        <v>ENTREGUE</v>
      </c>
      <c r="U1392" s="3" t="s">
        <v>129</v>
      </c>
      <c r="V1392" s="3"/>
    </row>
    <row r="1393" spans="1:22" x14ac:dyDescent="0.25">
      <c r="A1393" s="4">
        <v>45931</v>
      </c>
      <c r="B1393" s="2" t="s">
        <v>2379</v>
      </c>
      <c r="C1393" s="123" t="s">
        <v>1234</v>
      </c>
      <c r="D1393" s="2" t="s">
        <v>104</v>
      </c>
      <c r="E1393" s="2" t="s">
        <v>3422</v>
      </c>
      <c r="F1393" s="3">
        <v>1</v>
      </c>
      <c r="G1393" s="3" t="s">
        <v>115</v>
      </c>
      <c r="H1393" s="5" t="s">
        <v>3428</v>
      </c>
      <c r="I1393" s="136" t="s">
        <v>177</v>
      </c>
      <c r="J1393" s="2" t="s">
        <v>3422</v>
      </c>
      <c r="K1393" s="6">
        <v>191</v>
      </c>
      <c r="L1393" s="6">
        <f>LANÇAMENTO[[#This Row],[VALOR UNITARIO]]*LANÇAMENTO[[#This Row],[QTDADE]]</f>
        <v>191</v>
      </c>
      <c r="M1393" s="4">
        <v>45931</v>
      </c>
      <c r="N1393" s="33" t="str">
        <f>TEXT(LANÇAMENTO[[#This Row],[DATA PEDIDO]],"MMM")&amp;"-"&amp;TEXT(M1393,"AAAA")</f>
        <v>out-2025</v>
      </c>
      <c r="O1393" s="5" t="s">
        <v>2059</v>
      </c>
      <c r="P1393" s="5" t="s">
        <v>30</v>
      </c>
      <c r="Q1393" s="3" t="s">
        <v>1705</v>
      </c>
      <c r="R1393" s="3">
        <v>0</v>
      </c>
      <c r="S1393" s="4">
        <f>IF(LANÇAMENTO[[#This Row],[DATA PEDIDO]]="","",LANÇAMENTO[[#This Row],[DATA PEDIDO]]+LANÇAMENTO[[#This Row],[PRAZO]])</f>
        <v>45931</v>
      </c>
      <c r="T1393" s="8" t="str">
        <f>IF(LANÇAMENTO[[#This Row],[OBRA COM MATERIAL]]="OK","ENTREGUE",IF(LANÇAMENTO[[#This Row],[PRAZO]]="","",LANÇAMENTO[[#This Row],[PREVISÃO ENTREGA OBRA]]-$E$1))</f>
        <v>ENTREGUE</v>
      </c>
      <c r="U1393" s="3" t="s">
        <v>129</v>
      </c>
      <c r="V1393" s="3"/>
    </row>
    <row r="1394" spans="1:22" x14ac:dyDescent="0.25">
      <c r="A1394" s="4">
        <v>45931</v>
      </c>
      <c r="B1394" s="2" t="s">
        <v>2379</v>
      </c>
      <c r="C1394" s="123" t="s">
        <v>1234</v>
      </c>
      <c r="D1394" s="2" t="s">
        <v>104</v>
      </c>
      <c r="E1394" s="2" t="s">
        <v>3423</v>
      </c>
      <c r="F1394" s="3">
        <v>1</v>
      </c>
      <c r="G1394" s="3" t="s">
        <v>115</v>
      </c>
      <c r="H1394" s="5" t="s">
        <v>3428</v>
      </c>
      <c r="I1394" s="136" t="s">
        <v>177</v>
      </c>
      <c r="J1394" s="2" t="s">
        <v>3423</v>
      </c>
      <c r="K1394" s="6">
        <v>191</v>
      </c>
      <c r="L1394" s="6">
        <f>LANÇAMENTO[[#This Row],[VALOR UNITARIO]]*LANÇAMENTO[[#This Row],[QTDADE]]</f>
        <v>191</v>
      </c>
      <c r="M1394" s="4">
        <v>45931</v>
      </c>
      <c r="N1394" s="33" t="str">
        <f>TEXT(LANÇAMENTO[[#This Row],[DATA PEDIDO]],"MMM")&amp;"-"&amp;TEXT(M1394,"AAAA")</f>
        <v>out-2025</v>
      </c>
      <c r="O1394" s="5" t="s">
        <v>2059</v>
      </c>
      <c r="P1394" s="5" t="s">
        <v>30</v>
      </c>
      <c r="Q1394" s="3" t="s">
        <v>1705</v>
      </c>
      <c r="R1394" s="3">
        <v>0</v>
      </c>
      <c r="S1394" s="4">
        <f>IF(LANÇAMENTO[[#This Row],[DATA PEDIDO]]="","",LANÇAMENTO[[#This Row],[DATA PEDIDO]]+LANÇAMENTO[[#This Row],[PRAZO]])</f>
        <v>45931</v>
      </c>
      <c r="T1394" s="8" t="str">
        <f>IF(LANÇAMENTO[[#This Row],[OBRA COM MATERIAL]]="OK","ENTREGUE",IF(LANÇAMENTO[[#This Row],[PRAZO]]="","",LANÇAMENTO[[#This Row],[PREVISÃO ENTREGA OBRA]]-$E$1))</f>
        <v>ENTREGUE</v>
      </c>
      <c r="U1394" s="3" t="s">
        <v>129</v>
      </c>
      <c r="V1394" s="3"/>
    </row>
    <row r="1395" spans="1:22" x14ac:dyDescent="0.25">
      <c r="A1395" s="4">
        <v>45931</v>
      </c>
      <c r="B1395" s="2" t="s">
        <v>2379</v>
      </c>
      <c r="C1395" s="123" t="s">
        <v>1234</v>
      </c>
      <c r="D1395" s="2" t="s">
        <v>104</v>
      </c>
      <c r="E1395" s="2" t="s">
        <v>3424</v>
      </c>
      <c r="F1395" s="3">
        <v>1</v>
      </c>
      <c r="G1395" s="3" t="s">
        <v>115</v>
      </c>
      <c r="H1395" s="5" t="s">
        <v>3428</v>
      </c>
      <c r="I1395" s="136" t="s">
        <v>177</v>
      </c>
      <c r="J1395" s="2" t="s">
        <v>3424</v>
      </c>
      <c r="K1395" s="6">
        <v>191</v>
      </c>
      <c r="L1395" s="6">
        <f>LANÇAMENTO[[#This Row],[VALOR UNITARIO]]*LANÇAMENTO[[#This Row],[QTDADE]]</f>
        <v>191</v>
      </c>
      <c r="M1395" s="4">
        <v>45931</v>
      </c>
      <c r="N1395" s="33" t="str">
        <f>TEXT(LANÇAMENTO[[#This Row],[DATA PEDIDO]],"MMM")&amp;"-"&amp;TEXT(M1395,"AAAA")</f>
        <v>out-2025</v>
      </c>
      <c r="O1395" s="5" t="s">
        <v>2059</v>
      </c>
      <c r="P1395" s="5" t="s">
        <v>30</v>
      </c>
      <c r="Q1395" s="3" t="s">
        <v>1705</v>
      </c>
      <c r="R1395" s="3">
        <v>0</v>
      </c>
      <c r="S1395" s="4">
        <f>IF(LANÇAMENTO[[#This Row],[DATA PEDIDO]]="","",LANÇAMENTO[[#This Row],[DATA PEDIDO]]+LANÇAMENTO[[#This Row],[PRAZO]])</f>
        <v>45931</v>
      </c>
      <c r="T1395" s="8" t="str">
        <f>IF(LANÇAMENTO[[#This Row],[OBRA COM MATERIAL]]="OK","ENTREGUE",IF(LANÇAMENTO[[#This Row],[PRAZO]]="","",LANÇAMENTO[[#This Row],[PREVISÃO ENTREGA OBRA]]-$E$1))</f>
        <v>ENTREGUE</v>
      </c>
      <c r="U1395" s="3" t="s">
        <v>129</v>
      </c>
      <c r="V1395" s="3"/>
    </row>
    <row r="1396" spans="1:22" x14ac:dyDescent="0.25">
      <c r="A1396" s="4">
        <v>45931</v>
      </c>
      <c r="B1396" s="2" t="s">
        <v>2379</v>
      </c>
      <c r="C1396" s="123" t="s">
        <v>1234</v>
      </c>
      <c r="D1396" s="2" t="s">
        <v>104</v>
      </c>
      <c r="E1396" s="2" t="s">
        <v>3425</v>
      </c>
      <c r="F1396" s="3">
        <v>11</v>
      </c>
      <c r="G1396" s="3" t="s">
        <v>65</v>
      </c>
      <c r="H1396" s="5" t="s">
        <v>3428</v>
      </c>
      <c r="I1396" s="136" t="s">
        <v>177</v>
      </c>
      <c r="J1396" s="2" t="s">
        <v>3425</v>
      </c>
      <c r="K1396" s="6">
        <v>2.8</v>
      </c>
      <c r="L1396" s="6">
        <f>LANÇAMENTO[[#This Row],[VALOR UNITARIO]]*LANÇAMENTO[[#This Row],[QTDADE]]</f>
        <v>30.799999999999997</v>
      </c>
      <c r="M1396" s="4">
        <v>45931</v>
      </c>
      <c r="N1396" s="33" t="str">
        <f>TEXT(LANÇAMENTO[[#This Row],[DATA PEDIDO]],"MMM")&amp;"-"&amp;TEXT(M1396,"AAAA")</f>
        <v>out-2025</v>
      </c>
      <c r="O1396" s="5" t="s">
        <v>2059</v>
      </c>
      <c r="P1396" s="5" t="s">
        <v>30</v>
      </c>
      <c r="Q1396" s="3" t="s">
        <v>1705</v>
      </c>
      <c r="R1396" s="3">
        <v>0</v>
      </c>
      <c r="S1396" s="4">
        <f>IF(LANÇAMENTO[[#This Row],[DATA PEDIDO]]="","",LANÇAMENTO[[#This Row],[DATA PEDIDO]]+LANÇAMENTO[[#This Row],[PRAZO]])</f>
        <v>45931</v>
      </c>
      <c r="T1396" s="8" t="str">
        <f>IF(LANÇAMENTO[[#This Row],[OBRA COM MATERIAL]]="OK","ENTREGUE",IF(LANÇAMENTO[[#This Row],[PRAZO]]="","",LANÇAMENTO[[#This Row],[PREVISÃO ENTREGA OBRA]]-$E$1))</f>
        <v>ENTREGUE</v>
      </c>
      <c r="U1396" s="3" t="s">
        <v>2553</v>
      </c>
      <c r="V1396" s="3"/>
    </row>
    <row r="1397" spans="1:22" x14ac:dyDescent="0.25">
      <c r="A1397" s="4">
        <v>45931</v>
      </c>
      <c r="B1397" s="2" t="s">
        <v>2379</v>
      </c>
      <c r="C1397" s="123" t="s">
        <v>1234</v>
      </c>
      <c r="D1397" s="2" t="s">
        <v>104</v>
      </c>
      <c r="E1397" s="2" t="s">
        <v>3426</v>
      </c>
      <c r="F1397" s="3">
        <v>1</v>
      </c>
      <c r="G1397" s="3" t="s">
        <v>115</v>
      </c>
      <c r="H1397" s="5" t="s">
        <v>3428</v>
      </c>
      <c r="I1397" s="136" t="s">
        <v>177</v>
      </c>
      <c r="J1397" s="2" t="s">
        <v>3426</v>
      </c>
      <c r="K1397" s="6">
        <v>236</v>
      </c>
      <c r="L1397" s="6">
        <f>LANÇAMENTO[[#This Row],[VALOR UNITARIO]]*LANÇAMENTO[[#This Row],[QTDADE]]</f>
        <v>236</v>
      </c>
      <c r="M1397" s="4">
        <v>45931</v>
      </c>
      <c r="N1397" s="33" t="str">
        <f>TEXT(LANÇAMENTO[[#This Row],[DATA PEDIDO]],"MMM")&amp;"-"&amp;TEXT(M1397,"AAAA")</f>
        <v>out-2025</v>
      </c>
      <c r="O1397" s="5" t="s">
        <v>2059</v>
      </c>
      <c r="P1397" s="5" t="s">
        <v>30</v>
      </c>
      <c r="Q1397" s="3" t="s">
        <v>1705</v>
      </c>
      <c r="R1397" s="3">
        <v>0</v>
      </c>
      <c r="S1397" s="4">
        <f>IF(LANÇAMENTO[[#This Row],[DATA PEDIDO]]="","",LANÇAMENTO[[#This Row],[DATA PEDIDO]]+LANÇAMENTO[[#This Row],[PRAZO]])</f>
        <v>45931</v>
      </c>
      <c r="T1397" s="8" t="str">
        <f>IF(LANÇAMENTO[[#This Row],[OBRA COM MATERIAL]]="OK","ENTREGUE",IF(LANÇAMENTO[[#This Row],[PRAZO]]="","",LANÇAMENTO[[#This Row],[PREVISÃO ENTREGA OBRA]]-$E$1))</f>
        <v>ENTREGUE</v>
      </c>
      <c r="U1397" s="3" t="s">
        <v>2553</v>
      </c>
      <c r="V1397" s="3"/>
    </row>
    <row r="1398" spans="1:22" x14ac:dyDescent="0.25">
      <c r="A1398" s="4">
        <v>45931</v>
      </c>
      <c r="B1398" s="2" t="s">
        <v>2379</v>
      </c>
      <c r="C1398" s="123" t="s">
        <v>1234</v>
      </c>
      <c r="D1398" s="2" t="s">
        <v>104</v>
      </c>
      <c r="E1398" s="2" t="s">
        <v>2040</v>
      </c>
      <c r="F1398" s="3">
        <v>14</v>
      </c>
      <c r="G1398" s="3" t="s">
        <v>141</v>
      </c>
      <c r="H1398" s="5" t="s">
        <v>3428</v>
      </c>
      <c r="I1398" s="136" t="s">
        <v>177</v>
      </c>
      <c r="J1398" s="2" t="s">
        <v>2040</v>
      </c>
      <c r="K1398" s="6">
        <v>14.05</v>
      </c>
      <c r="L1398" s="6">
        <f>LANÇAMENTO[[#This Row],[VALOR UNITARIO]]*LANÇAMENTO[[#This Row],[QTDADE]]</f>
        <v>196.70000000000002</v>
      </c>
      <c r="M1398" s="4">
        <v>45931</v>
      </c>
      <c r="N1398" s="33" t="str">
        <f>TEXT(LANÇAMENTO[[#This Row],[DATA PEDIDO]],"MMM")&amp;"-"&amp;TEXT(M1398,"AAAA")</f>
        <v>out-2025</v>
      </c>
      <c r="O1398" s="5" t="s">
        <v>2059</v>
      </c>
      <c r="P1398" s="5" t="s">
        <v>30</v>
      </c>
      <c r="Q1398" s="3" t="s">
        <v>1705</v>
      </c>
      <c r="R1398" s="3">
        <v>0</v>
      </c>
      <c r="S1398" s="4">
        <f>IF(LANÇAMENTO[[#This Row],[DATA PEDIDO]]="","",LANÇAMENTO[[#This Row],[DATA PEDIDO]]+LANÇAMENTO[[#This Row],[PRAZO]])</f>
        <v>45931</v>
      </c>
      <c r="T1398" s="8" t="str">
        <f>IF(LANÇAMENTO[[#This Row],[OBRA COM MATERIAL]]="OK","ENTREGUE",IF(LANÇAMENTO[[#This Row],[PRAZO]]="","",LANÇAMENTO[[#This Row],[PREVISÃO ENTREGA OBRA]]-$E$1))</f>
        <v>ENTREGUE</v>
      </c>
      <c r="U1398" s="3" t="s">
        <v>129</v>
      </c>
      <c r="V1398" s="3"/>
    </row>
    <row r="1399" spans="1:22" x14ac:dyDescent="0.25">
      <c r="A1399" s="4">
        <v>45931</v>
      </c>
      <c r="B1399" s="2" t="s">
        <v>2379</v>
      </c>
      <c r="C1399" s="123" t="s">
        <v>1234</v>
      </c>
      <c r="D1399" s="2" t="s">
        <v>104</v>
      </c>
      <c r="E1399" s="2" t="s">
        <v>2041</v>
      </c>
      <c r="F1399" s="3">
        <v>10</v>
      </c>
      <c r="G1399" s="3" t="s">
        <v>65</v>
      </c>
      <c r="H1399" s="5" t="s">
        <v>3428</v>
      </c>
      <c r="I1399" s="136" t="s">
        <v>177</v>
      </c>
      <c r="J1399" s="2" t="s">
        <v>2041</v>
      </c>
      <c r="K1399" s="6">
        <v>2.4500000000000002</v>
      </c>
      <c r="L1399" s="6">
        <f>LANÇAMENTO[[#This Row],[VALOR UNITARIO]]*LANÇAMENTO[[#This Row],[QTDADE]]</f>
        <v>24.5</v>
      </c>
      <c r="M1399" s="4">
        <v>45931</v>
      </c>
      <c r="N1399" s="33" t="str">
        <f>TEXT(LANÇAMENTO[[#This Row],[DATA PEDIDO]],"MMM")&amp;"-"&amp;TEXT(M1399,"AAAA")</f>
        <v>out-2025</v>
      </c>
      <c r="O1399" s="5" t="s">
        <v>2059</v>
      </c>
      <c r="P1399" s="5" t="s">
        <v>30</v>
      </c>
      <c r="Q1399" s="3" t="s">
        <v>1705</v>
      </c>
      <c r="R1399" s="3">
        <v>0</v>
      </c>
      <c r="S1399" s="4">
        <f>IF(LANÇAMENTO[[#This Row],[DATA PEDIDO]]="","",LANÇAMENTO[[#This Row],[DATA PEDIDO]]+LANÇAMENTO[[#This Row],[PRAZO]])</f>
        <v>45931</v>
      </c>
      <c r="T1399" s="8" t="str">
        <f>IF(LANÇAMENTO[[#This Row],[OBRA COM MATERIAL]]="OK","ENTREGUE",IF(LANÇAMENTO[[#This Row],[PRAZO]]="","",LANÇAMENTO[[#This Row],[PREVISÃO ENTREGA OBRA]]-$E$1))</f>
        <v>ENTREGUE</v>
      </c>
      <c r="U1399" s="3" t="s">
        <v>129</v>
      </c>
      <c r="V1399" s="3"/>
    </row>
    <row r="1400" spans="1:22" x14ac:dyDescent="0.25">
      <c r="A1400" s="4">
        <v>45931</v>
      </c>
      <c r="B1400" s="2" t="s">
        <v>2379</v>
      </c>
      <c r="C1400" s="123" t="s">
        <v>1234</v>
      </c>
      <c r="D1400" s="2" t="s">
        <v>104</v>
      </c>
      <c r="E1400" s="2" t="s">
        <v>2042</v>
      </c>
      <c r="F1400" s="3">
        <v>40</v>
      </c>
      <c r="G1400" s="3" t="s">
        <v>65</v>
      </c>
      <c r="H1400" s="5" t="s">
        <v>3428</v>
      </c>
      <c r="I1400" s="136" t="s">
        <v>177</v>
      </c>
      <c r="J1400" s="2" t="s">
        <v>2042</v>
      </c>
      <c r="K1400" s="6">
        <v>6.15</v>
      </c>
      <c r="L1400" s="6">
        <f>LANÇAMENTO[[#This Row],[VALOR UNITARIO]]*LANÇAMENTO[[#This Row],[QTDADE]]</f>
        <v>246</v>
      </c>
      <c r="M1400" s="4">
        <v>45931</v>
      </c>
      <c r="N1400" s="33" t="str">
        <f>TEXT(LANÇAMENTO[[#This Row],[DATA PEDIDO]],"MMM")&amp;"-"&amp;TEXT(M1400,"AAAA")</f>
        <v>out-2025</v>
      </c>
      <c r="O1400" s="5" t="s">
        <v>2059</v>
      </c>
      <c r="P1400" s="5" t="s">
        <v>30</v>
      </c>
      <c r="Q1400" s="3" t="s">
        <v>1705</v>
      </c>
      <c r="R1400" s="3">
        <v>0</v>
      </c>
      <c r="S1400" s="4">
        <f>IF(LANÇAMENTO[[#This Row],[DATA PEDIDO]]="","",LANÇAMENTO[[#This Row],[DATA PEDIDO]]+LANÇAMENTO[[#This Row],[PRAZO]])</f>
        <v>45931</v>
      </c>
      <c r="T1400" s="8" t="str">
        <f>IF(LANÇAMENTO[[#This Row],[OBRA COM MATERIAL]]="OK","ENTREGUE",IF(LANÇAMENTO[[#This Row],[PRAZO]]="","",LANÇAMENTO[[#This Row],[PREVISÃO ENTREGA OBRA]]-$E$1))</f>
        <v>ENTREGUE</v>
      </c>
      <c r="U1400" s="3" t="s">
        <v>129</v>
      </c>
      <c r="V1400" s="3"/>
    </row>
    <row r="1401" spans="1:22" x14ac:dyDescent="0.25">
      <c r="A1401" s="4">
        <v>45931</v>
      </c>
      <c r="B1401" s="2" t="s">
        <v>2379</v>
      </c>
      <c r="C1401" s="123" t="s">
        <v>1234</v>
      </c>
      <c r="D1401" s="2" t="s">
        <v>104</v>
      </c>
      <c r="E1401" s="2" t="s">
        <v>2233</v>
      </c>
      <c r="F1401" s="3">
        <v>5</v>
      </c>
      <c r="G1401" s="3" t="s">
        <v>65</v>
      </c>
      <c r="H1401" s="5" t="s">
        <v>3428</v>
      </c>
      <c r="I1401" s="136" t="s">
        <v>177</v>
      </c>
      <c r="J1401" s="2" t="s">
        <v>2233</v>
      </c>
      <c r="K1401" s="6">
        <v>12.95</v>
      </c>
      <c r="L1401" s="6">
        <f>LANÇAMENTO[[#This Row],[VALOR UNITARIO]]*LANÇAMENTO[[#This Row],[QTDADE]]</f>
        <v>64.75</v>
      </c>
      <c r="M1401" s="4">
        <v>45931</v>
      </c>
      <c r="N1401" s="33" t="str">
        <f>TEXT(LANÇAMENTO[[#This Row],[DATA PEDIDO]],"MMM")&amp;"-"&amp;TEXT(M1401,"AAAA")</f>
        <v>out-2025</v>
      </c>
      <c r="O1401" s="5" t="s">
        <v>2059</v>
      </c>
      <c r="P1401" s="5" t="s">
        <v>30</v>
      </c>
      <c r="Q1401" s="3" t="s">
        <v>1705</v>
      </c>
      <c r="R1401" s="3">
        <v>0</v>
      </c>
      <c r="S1401" s="4">
        <f>IF(LANÇAMENTO[[#This Row],[DATA PEDIDO]]="","",LANÇAMENTO[[#This Row],[DATA PEDIDO]]+LANÇAMENTO[[#This Row],[PRAZO]])</f>
        <v>45931</v>
      </c>
      <c r="T1401" s="8" t="str">
        <f>IF(LANÇAMENTO[[#This Row],[OBRA COM MATERIAL]]="OK","ENTREGUE",IF(LANÇAMENTO[[#This Row],[PRAZO]]="","",LANÇAMENTO[[#This Row],[PREVISÃO ENTREGA OBRA]]-$E$1))</f>
        <v>ENTREGUE</v>
      </c>
      <c r="U1401" s="3" t="s">
        <v>129</v>
      </c>
      <c r="V1401" s="3"/>
    </row>
    <row r="1402" spans="1:22" x14ac:dyDescent="0.25">
      <c r="A1402" s="4">
        <v>45931</v>
      </c>
      <c r="B1402" s="2" t="s">
        <v>2379</v>
      </c>
      <c r="C1402" s="123" t="s">
        <v>1234</v>
      </c>
      <c r="D1402" s="2" t="s">
        <v>104</v>
      </c>
      <c r="E1402" s="2" t="s">
        <v>3427</v>
      </c>
      <c r="F1402" s="3">
        <v>11</v>
      </c>
      <c r="G1402" s="3" t="s">
        <v>65</v>
      </c>
      <c r="H1402" s="5" t="s">
        <v>3428</v>
      </c>
      <c r="I1402" s="136" t="s">
        <v>177</v>
      </c>
      <c r="J1402" s="2" t="s">
        <v>3427</v>
      </c>
      <c r="K1402" s="6">
        <v>2.1</v>
      </c>
      <c r="L1402" s="6">
        <f>LANÇAMENTO[[#This Row],[VALOR UNITARIO]]*LANÇAMENTO[[#This Row],[QTDADE]]</f>
        <v>23.1</v>
      </c>
      <c r="M1402" s="4">
        <v>45931</v>
      </c>
      <c r="N1402" s="33" t="str">
        <f>TEXT(LANÇAMENTO[[#This Row],[DATA PEDIDO]],"MMM")&amp;"-"&amp;TEXT(M1402,"AAAA")</f>
        <v>out-2025</v>
      </c>
      <c r="O1402" s="5" t="s">
        <v>2059</v>
      </c>
      <c r="P1402" s="5" t="s">
        <v>30</v>
      </c>
      <c r="Q1402" s="3" t="s">
        <v>1705</v>
      </c>
      <c r="R1402" s="3">
        <v>0</v>
      </c>
      <c r="S1402" s="4">
        <f>IF(LANÇAMENTO[[#This Row],[DATA PEDIDO]]="","",LANÇAMENTO[[#This Row],[DATA PEDIDO]]+LANÇAMENTO[[#This Row],[PRAZO]])</f>
        <v>45931</v>
      </c>
      <c r="T1402" s="8" t="str">
        <f>IF(LANÇAMENTO[[#This Row],[OBRA COM MATERIAL]]="OK","ENTREGUE",IF(LANÇAMENTO[[#This Row],[PRAZO]]="","",LANÇAMENTO[[#This Row],[PREVISÃO ENTREGA OBRA]]-$E$1))</f>
        <v>ENTREGUE</v>
      </c>
      <c r="U1402" s="3" t="s">
        <v>129</v>
      </c>
      <c r="V1402" s="3"/>
    </row>
    <row r="1403" spans="1:22" x14ac:dyDescent="0.25">
      <c r="A1403" s="4">
        <v>45931</v>
      </c>
      <c r="B1403" s="2" t="s">
        <v>2379</v>
      </c>
      <c r="C1403" s="123" t="s">
        <v>1234</v>
      </c>
      <c r="D1403" s="2" t="s">
        <v>104</v>
      </c>
      <c r="E1403" s="2" t="s">
        <v>2043</v>
      </c>
      <c r="F1403" s="3">
        <v>11</v>
      </c>
      <c r="G1403" s="3" t="s">
        <v>65</v>
      </c>
      <c r="H1403" s="5" t="s">
        <v>3428</v>
      </c>
      <c r="I1403" s="136" t="s">
        <v>177</v>
      </c>
      <c r="J1403" s="2" t="s">
        <v>2043</v>
      </c>
      <c r="K1403" s="6">
        <v>2.1</v>
      </c>
      <c r="L1403" s="6">
        <f>LANÇAMENTO[[#This Row],[VALOR UNITARIO]]*LANÇAMENTO[[#This Row],[QTDADE]]</f>
        <v>23.1</v>
      </c>
      <c r="M1403" s="4">
        <v>45931</v>
      </c>
      <c r="N1403" s="33" t="str">
        <f>TEXT(LANÇAMENTO[[#This Row],[DATA PEDIDO]],"MMM")&amp;"-"&amp;TEXT(M1403,"AAAA")</f>
        <v>out-2025</v>
      </c>
      <c r="O1403" s="5" t="s">
        <v>2059</v>
      </c>
      <c r="P1403" s="5" t="s">
        <v>30</v>
      </c>
      <c r="Q1403" s="3" t="s">
        <v>1705</v>
      </c>
      <c r="R1403" s="3">
        <v>0</v>
      </c>
      <c r="S1403" s="4">
        <f>IF(LANÇAMENTO[[#This Row],[DATA PEDIDO]]="","",LANÇAMENTO[[#This Row],[DATA PEDIDO]]+LANÇAMENTO[[#This Row],[PRAZO]])</f>
        <v>45931</v>
      </c>
      <c r="T1403" s="8" t="str">
        <f>IF(LANÇAMENTO[[#This Row],[OBRA COM MATERIAL]]="OK","ENTREGUE",IF(LANÇAMENTO[[#This Row],[PRAZO]]="","",LANÇAMENTO[[#This Row],[PREVISÃO ENTREGA OBRA]]-$E$1))</f>
        <v>ENTREGUE</v>
      </c>
      <c r="U1403" s="3" t="s">
        <v>2553</v>
      </c>
      <c r="V1403" s="3"/>
    </row>
    <row r="1404" spans="1:22" x14ac:dyDescent="0.25">
      <c r="A1404" s="4">
        <v>45931</v>
      </c>
      <c r="B1404" s="2" t="s">
        <v>2379</v>
      </c>
      <c r="C1404" s="123" t="s">
        <v>1234</v>
      </c>
      <c r="D1404" s="2" t="s">
        <v>104</v>
      </c>
      <c r="E1404" s="2" t="s">
        <v>2044</v>
      </c>
      <c r="F1404" s="3">
        <v>25</v>
      </c>
      <c r="G1404" s="3" t="s">
        <v>65</v>
      </c>
      <c r="H1404" s="5" t="s">
        <v>3428</v>
      </c>
      <c r="I1404" s="136" t="s">
        <v>177</v>
      </c>
      <c r="J1404" s="2" t="s">
        <v>2044</v>
      </c>
      <c r="K1404" s="6">
        <v>2.1</v>
      </c>
      <c r="L1404" s="6">
        <f>LANÇAMENTO[[#This Row],[VALOR UNITARIO]]*LANÇAMENTO[[#This Row],[QTDADE]]</f>
        <v>52.5</v>
      </c>
      <c r="M1404" s="4">
        <v>45931</v>
      </c>
      <c r="N1404" s="33" t="str">
        <f>TEXT(LANÇAMENTO[[#This Row],[DATA PEDIDO]],"MMM")&amp;"-"&amp;TEXT(M1404,"AAAA")</f>
        <v>out-2025</v>
      </c>
      <c r="O1404" s="5" t="s">
        <v>2059</v>
      </c>
      <c r="P1404" s="5" t="s">
        <v>30</v>
      </c>
      <c r="Q1404" s="3" t="s">
        <v>1705</v>
      </c>
      <c r="R1404" s="3">
        <v>0</v>
      </c>
      <c r="S1404" s="4">
        <f>IF(LANÇAMENTO[[#This Row],[DATA PEDIDO]]="","",LANÇAMENTO[[#This Row],[DATA PEDIDO]]+LANÇAMENTO[[#This Row],[PRAZO]])</f>
        <v>45931</v>
      </c>
      <c r="T1404" s="8" t="str">
        <f>IF(LANÇAMENTO[[#This Row],[OBRA COM MATERIAL]]="OK","ENTREGUE",IF(LANÇAMENTO[[#This Row],[PRAZO]]="","",LANÇAMENTO[[#This Row],[PREVISÃO ENTREGA OBRA]]-$E$1))</f>
        <v>ENTREGUE</v>
      </c>
      <c r="U1404" s="3" t="s">
        <v>2553</v>
      </c>
      <c r="V1404" s="3"/>
    </row>
    <row r="1405" spans="1:22" x14ac:dyDescent="0.25">
      <c r="A1405" s="4">
        <v>45931</v>
      </c>
      <c r="B1405" s="2" t="s">
        <v>2379</v>
      </c>
      <c r="C1405" s="123" t="s">
        <v>1234</v>
      </c>
      <c r="D1405" s="2" t="s">
        <v>104</v>
      </c>
      <c r="E1405" s="2" t="s">
        <v>2045</v>
      </c>
      <c r="F1405" s="3">
        <v>50</v>
      </c>
      <c r="G1405" s="3" t="s">
        <v>65</v>
      </c>
      <c r="H1405" s="5" t="s">
        <v>3428</v>
      </c>
      <c r="I1405" s="136" t="s">
        <v>177</v>
      </c>
      <c r="J1405" s="2" t="s">
        <v>2045</v>
      </c>
      <c r="K1405" s="6">
        <v>2.2000000000000002</v>
      </c>
      <c r="L1405" s="6">
        <f>LANÇAMENTO[[#This Row],[VALOR UNITARIO]]*LANÇAMENTO[[#This Row],[QTDADE]]</f>
        <v>110.00000000000001</v>
      </c>
      <c r="M1405" s="4">
        <v>45931</v>
      </c>
      <c r="N1405" s="33" t="str">
        <f>TEXT(LANÇAMENTO[[#This Row],[DATA PEDIDO]],"MMM")&amp;"-"&amp;TEXT(M1405,"AAAA")</f>
        <v>out-2025</v>
      </c>
      <c r="O1405" s="5" t="s">
        <v>2059</v>
      </c>
      <c r="P1405" s="5" t="s">
        <v>30</v>
      </c>
      <c r="Q1405" s="3" t="s">
        <v>1705</v>
      </c>
      <c r="R1405" s="3">
        <v>0</v>
      </c>
      <c r="S1405" s="4">
        <f>IF(LANÇAMENTO[[#This Row],[DATA PEDIDO]]="","",LANÇAMENTO[[#This Row],[DATA PEDIDO]]+LANÇAMENTO[[#This Row],[PRAZO]])</f>
        <v>45931</v>
      </c>
      <c r="T1405" s="8" t="str">
        <f>IF(LANÇAMENTO[[#This Row],[OBRA COM MATERIAL]]="OK","ENTREGUE",IF(LANÇAMENTO[[#This Row],[PRAZO]]="","",LANÇAMENTO[[#This Row],[PREVISÃO ENTREGA OBRA]]-$E$1))</f>
        <v>ENTREGUE</v>
      </c>
      <c r="U1405" s="3" t="s">
        <v>129</v>
      </c>
      <c r="V1405" s="3"/>
    </row>
    <row r="1406" spans="1:22" x14ac:dyDescent="0.25">
      <c r="A1406" s="4">
        <v>45931</v>
      </c>
      <c r="B1406" s="2" t="s">
        <v>2379</v>
      </c>
      <c r="C1406" s="123" t="s">
        <v>1234</v>
      </c>
      <c r="D1406" s="2" t="s">
        <v>104</v>
      </c>
      <c r="E1406" s="2" t="s">
        <v>2046</v>
      </c>
      <c r="F1406" s="3">
        <v>25</v>
      </c>
      <c r="G1406" s="3" t="s">
        <v>65</v>
      </c>
      <c r="H1406" s="5" t="s">
        <v>3428</v>
      </c>
      <c r="I1406" s="136" t="s">
        <v>177</v>
      </c>
      <c r="J1406" s="2" t="s">
        <v>2046</v>
      </c>
      <c r="K1406" s="6">
        <v>2.8</v>
      </c>
      <c r="L1406" s="6">
        <f>LANÇAMENTO[[#This Row],[VALOR UNITARIO]]*LANÇAMENTO[[#This Row],[QTDADE]]</f>
        <v>70</v>
      </c>
      <c r="M1406" s="4">
        <v>45931</v>
      </c>
      <c r="N1406" s="33" t="str">
        <f>TEXT(LANÇAMENTO[[#This Row],[DATA PEDIDO]],"MMM")&amp;"-"&amp;TEXT(M1406,"AAAA")</f>
        <v>out-2025</v>
      </c>
      <c r="O1406" s="5" t="s">
        <v>2059</v>
      </c>
      <c r="P1406" s="5" t="s">
        <v>30</v>
      </c>
      <c r="Q1406" s="3" t="s">
        <v>1705</v>
      </c>
      <c r="R1406" s="3">
        <v>0</v>
      </c>
      <c r="S1406" s="4">
        <f>IF(LANÇAMENTO[[#This Row],[DATA PEDIDO]]="","",LANÇAMENTO[[#This Row],[DATA PEDIDO]]+LANÇAMENTO[[#This Row],[PRAZO]])</f>
        <v>45931</v>
      </c>
      <c r="T1406" s="8" t="str">
        <f>IF(LANÇAMENTO[[#This Row],[OBRA COM MATERIAL]]="OK","ENTREGUE",IF(LANÇAMENTO[[#This Row],[PRAZO]]="","",LANÇAMENTO[[#This Row],[PREVISÃO ENTREGA OBRA]]-$E$1))</f>
        <v>ENTREGUE</v>
      </c>
      <c r="U1406" s="3" t="s">
        <v>129</v>
      </c>
      <c r="V1406" s="3"/>
    </row>
    <row r="1407" spans="1:22" x14ac:dyDescent="0.25">
      <c r="A1407" s="4">
        <v>45931</v>
      </c>
      <c r="B1407" s="2" t="s">
        <v>2379</v>
      </c>
      <c r="C1407" s="123" t="s">
        <v>1234</v>
      </c>
      <c r="D1407" s="2" t="s">
        <v>104</v>
      </c>
      <c r="E1407" s="2" t="s">
        <v>2049</v>
      </c>
      <c r="F1407" s="3">
        <v>2</v>
      </c>
      <c r="G1407" s="3" t="s">
        <v>65</v>
      </c>
      <c r="H1407" s="5" t="s">
        <v>3428</v>
      </c>
      <c r="I1407" s="136" t="s">
        <v>177</v>
      </c>
      <c r="J1407" s="2" t="s">
        <v>2049</v>
      </c>
      <c r="K1407" s="6">
        <v>7.15</v>
      </c>
      <c r="L1407" s="6">
        <f>LANÇAMENTO[[#This Row],[VALOR UNITARIO]]*LANÇAMENTO[[#This Row],[QTDADE]]</f>
        <v>14.3</v>
      </c>
      <c r="M1407" s="4">
        <v>45931</v>
      </c>
      <c r="N1407" s="33" t="str">
        <f>TEXT(LANÇAMENTO[[#This Row],[DATA PEDIDO]],"MMM")&amp;"-"&amp;TEXT(M1407,"AAAA")</f>
        <v>out-2025</v>
      </c>
      <c r="O1407" s="5" t="s">
        <v>2059</v>
      </c>
      <c r="P1407" s="5" t="s">
        <v>30</v>
      </c>
      <c r="Q1407" s="3" t="s">
        <v>1705</v>
      </c>
      <c r="R1407" s="3">
        <v>0</v>
      </c>
      <c r="S1407" s="4">
        <f>IF(LANÇAMENTO[[#This Row],[DATA PEDIDO]]="","",LANÇAMENTO[[#This Row],[DATA PEDIDO]]+LANÇAMENTO[[#This Row],[PRAZO]])</f>
        <v>45931</v>
      </c>
      <c r="T1407" s="8" t="str">
        <f>IF(LANÇAMENTO[[#This Row],[OBRA COM MATERIAL]]="OK","ENTREGUE",IF(LANÇAMENTO[[#This Row],[PRAZO]]="","",LANÇAMENTO[[#This Row],[PREVISÃO ENTREGA OBRA]]-$E$1))</f>
        <v>ENTREGUE</v>
      </c>
      <c r="U1407" s="3" t="s">
        <v>2553</v>
      </c>
      <c r="V1407" s="3"/>
    </row>
    <row r="1408" spans="1:22" x14ac:dyDescent="0.25">
      <c r="A1408" s="4">
        <v>45931</v>
      </c>
      <c r="B1408" s="2" t="s">
        <v>2379</v>
      </c>
      <c r="C1408" s="123" t="s">
        <v>1234</v>
      </c>
      <c r="D1408" s="2" t="s">
        <v>104</v>
      </c>
      <c r="E1408" s="2" t="s">
        <v>2052</v>
      </c>
      <c r="F1408" s="3">
        <v>2</v>
      </c>
      <c r="G1408" s="3" t="s">
        <v>65</v>
      </c>
      <c r="H1408" s="5" t="s">
        <v>3428</v>
      </c>
      <c r="I1408" s="136" t="s">
        <v>177</v>
      </c>
      <c r="J1408" s="2" t="s">
        <v>2052</v>
      </c>
      <c r="K1408" s="6">
        <v>17.8</v>
      </c>
      <c r="L1408" s="6">
        <f>LANÇAMENTO[[#This Row],[VALOR UNITARIO]]*LANÇAMENTO[[#This Row],[QTDADE]]</f>
        <v>35.6</v>
      </c>
      <c r="M1408" s="4">
        <v>45931</v>
      </c>
      <c r="N1408" s="33" t="str">
        <f>TEXT(LANÇAMENTO[[#This Row],[DATA PEDIDO]],"MMM")&amp;"-"&amp;TEXT(M1408,"AAAA")</f>
        <v>out-2025</v>
      </c>
      <c r="O1408" s="5" t="s">
        <v>2059</v>
      </c>
      <c r="P1408" s="5" t="s">
        <v>30</v>
      </c>
      <c r="Q1408" s="3" t="s">
        <v>1705</v>
      </c>
      <c r="R1408" s="3">
        <v>0</v>
      </c>
      <c r="S1408" s="4">
        <f>IF(LANÇAMENTO[[#This Row],[DATA PEDIDO]]="","",LANÇAMENTO[[#This Row],[DATA PEDIDO]]+LANÇAMENTO[[#This Row],[PRAZO]])</f>
        <v>45931</v>
      </c>
      <c r="T1408" s="8" t="str">
        <f>IF(LANÇAMENTO[[#This Row],[OBRA COM MATERIAL]]="OK","ENTREGUE",IF(LANÇAMENTO[[#This Row],[PRAZO]]="","",LANÇAMENTO[[#This Row],[PREVISÃO ENTREGA OBRA]]-$E$1))</f>
        <v>ENTREGUE</v>
      </c>
      <c r="U1408" s="3" t="s">
        <v>2553</v>
      </c>
      <c r="V1408" s="3"/>
    </row>
    <row r="1409" spans="1:22" x14ac:dyDescent="0.25">
      <c r="A1409" s="4">
        <v>45931</v>
      </c>
      <c r="B1409" s="2" t="s">
        <v>2379</v>
      </c>
      <c r="C1409" s="123" t="s">
        <v>1234</v>
      </c>
      <c r="D1409" s="2" t="s">
        <v>104</v>
      </c>
      <c r="E1409" s="2" t="s">
        <v>2056</v>
      </c>
      <c r="F1409" s="3">
        <v>10</v>
      </c>
      <c r="G1409" s="3" t="s">
        <v>65</v>
      </c>
      <c r="H1409" s="5" t="s">
        <v>3428</v>
      </c>
      <c r="I1409" s="136" t="s">
        <v>177</v>
      </c>
      <c r="J1409" s="2" t="s">
        <v>2056</v>
      </c>
      <c r="K1409" s="6">
        <v>4.9000000000000004</v>
      </c>
      <c r="L1409" s="6">
        <f>LANÇAMENTO[[#This Row],[VALOR UNITARIO]]*LANÇAMENTO[[#This Row],[QTDADE]]</f>
        <v>49</v>
      </c>
      <c r="M1409" s="4">
        <v>45931</v>
      </c>
      <c r="N1409" s="33" t="str">
        <f>TEXT(LANÇAMENTO[[#This Row],[DATA PEDIDO]],"MMM")&amp;"-"&amp;TEXT(M1409,"AAAA")</f>
        <v>out-2025</v>
      </c>
      <c r="O1409" s="5" t="s">
        <v>2059</v>
      </c>
      <c r="P1409" s="5" t="s">
        <v>30</v>
      </c>
      <c r="Q1409" s="3" t="s">
        <v>1705</v>
      </c>
      <c r="R1409" s="3">
        <v>0</v>
      </c>
      <c r="S1409" s="4">
        <f>IF(LANÇAMENTO[[#This Row],[DATA PEDIDO]]="","",LANÇAMENTO[[#This Row],[DATA PEDIDO]]+LANÇAMENTO[[#This Row],[PRAZO]])</f>
        <v>45931</v>
      </c>
      <c r="T1409" s="8" t="str">
        <f>IF(LANÇAMENTO[[#This Row],[OBRA COM MATERIAL]]="OK","ENTREGUE",IF(LANÇAMENTO[[#This Row],[PRAZO]]="","",LANÇAMENTO[[#This Row],[PREVISÃO ENTREGA OBRA]]-$E$1))</f>
        <v>ENTREGUE</v>
      </c>
      <c r="U1409" s="3" t="s">
        <v>129</v>
      </c>
      <c r="V1409" s="3"/>
    </row>
    <row r="1410" spans="1:22" x14ac:dyDescent="0.25">
      <c r="A1410" s="4">
        <v>45931</v>
      </c>
      <c r="B1410" s="2" t="s">
        <v>2379</v>
      </c>
      <c r="C1410" s="123" t="s">
        <v>1234</v>
      </c>
      <c r="D1410" s="2" t="s">
        <v>104</v>
      </c>
      <c r="E1410" s="2" t="s">
        <v>2945</v>
      </c>
      <c r="F1410" s="3">
        <v>1</v>
      </c>
      <c r="G1410" s="3" t="s">
        <v>65</v>
      </c>
      <c r="H1410" s="5" t="s">
        <v>3428</v>
      </c>
      <c r="I1410" s="136" t="s">
        <v>177</v>
      </c>
      <c r="J1410" s="2" t="s">
        <v>2945</v>
      </c>
      <c r="K1410" s="6">
        <v>5.15</v>
      </c>
      <c r="L1410" s="6">
        <f>LANÇAMENTO[[#This Row],[VALOR UNITARIO]]*LANÇAMENTO[[#This Row],[QTDADE]]</f>
        <v>5.15</v>
      </c>
      <c r="M1410" s="4">
        <v>45931</v>
      </c>
      <c r="N1410" s="33" t="str">
        <f>TEXT(LANÇAMENTO[[#This Row],[DATA PEDIDO]],"MMM")&amp;"-"&amp;TEXT(M1410,"AAAA")</f>
        <v>out-2025</v>
      </c>
      <c r="O1410" s="5" t="s">
        <v>2059</v>
      </c>
      <c r="P1410" s="5" t="s">
        <v>30</v>
      </c>
      <c r="Q1410" s="3" t="s">
        <v>1705</v>
      </c>
      <c r="R1410" s="3">
        <v>0</v>
      </c>
      <c r="S1410" s="4">
        <f>IF(LANÇAMENTO[[#This Row],[DATA PEDIDO]]="","",LANÇAMENTO[[#This Row],[DATA PEDIDO]]+LANÇAMENTO[[#This Row],[PRAZO]])</f>
        <v>45931</v>
      </c>
      <c r="T1410" s="8" t="str">
        <f>IF(LANÇAMENTO[[#This Row],[OBRA COM MATERIAL]]="OK","ENTREGUE",IF(LANÇAMENTO[[#This Row],[PRAZO]]="","",LANÇAMENTO[[#This Row],[PREVISÃO ENTREGA OBRA]]-$E$1))</f>
        <v>ENTREGUE</v>
      </c>
      <c r="U1410" s="3" t="s">
        <v>129</v>
      </c>
      <c r="V1410" s="3"/>
    </row>
    <row r="1411" spans="1:22" x14ac:dyDescent="0.25">
      <c r="A1411" s="4">
        <v>45931</v>
      </c>
      <c r="B1411" s="2" t="s">
        <v>2379</v>
      </c>
      <c r="C1411" s="123" t="s">
        <v>1234</v>
      </c>
      <c r="D1411" s="2" t="s">
        <v>104</v>
      </c>
      <c r="E1411" s="2" t="s">
        <v>2058</v>
      </c>
      <c r="F1411" s="3">
        <v>60</v>
      </c>
      <c r="G1411" s="3" t="s">
        <v>65</v>
      </c>
      <c r="H1411" s="5" t="s">
        <v>3428</v>
      </c>
      <c r="I1411" s="136" t="s">
        <v>177</v>
      </c>
      <c r="J1411" s="2" t="s">
        <v>2058</v>
      </c>
      <c r="K1411" s="6">
        <v>0.22</v>
      </c>
      <c r="L1411" s="6">
        <f>LANÇAMENTO[[#This Row],[VALOR UNITARIO]]*LANÇAMENTO[[#This Row],[QTDADE]]</f>
        <v>13.2</v>
      </c>
      <c r="M1411" s="4">
        <v>45931</v>
      </c>
      <c r="N1411" s="33" t="str">
        <f>TEXT(LANÇAMENTO[[#This Row],[DATA PEDIDO]],"MMM")&amp;"-"&amp;TEXT(M1411,"AAAA")</f>
        <v>out-2025</v>
      </c>
      <c r="O1411" s="5" t="s">
        <v>2059</v>
      </c>
      <c r="P1411" s="5" t="s">
        <v>30</v>
      </c>
      <c r="Q1411" s="3" t="s">
        <v>1705</v>
      </c>
      <c r="R1411" s="3">
        <v>0</v>
      </c>
      <c r="S1411" s="4">
        <f>IF(LANÇAMENTO[[#This Row],[DATA PEDIDO]]="","",LANÇAMENTO[[#This Row],[DATA PEDIDO]]+LANÇAMENTO[[#This Row],[PRAZO]])</f>
        <v>45931</v>
      </c>
      <c r="T1411" s="8" t="str">
        <f>IF(LANÇAMENTO[[#This Row],[OBRA COM MATERIAL]]="OK","ENTREGUE",IF(LANÇAMENTO[[#This Row],[PRAZO]]="","",LANÇAMENTO[[#This Row],[PREVISÃO ENTREGA OBRA]]-$E$1))</f>
        <v>ENTREGUE</v>
      </c>
      <c r="U1411" s="3" t="s">
        <v>129</v>
      </c>
      <c r="V1411" s="3"/>
    </row>
    <row r="1412" spans="1:22" x14ac:dyDescent="0.25">
      <c r="A1412" s="4">
        <v>45931</v>
      </c>
      <c r="B1412" s="2" t="s">
        <v>2379</v>
      </c>
      <c r="C1412" s="123" t="s">
        <v>1234</v>
      </c>
      <c r="D1412" s="2" t="s">
        <v>104</v>
      </c>
      <c r="E1412" s="2" t="s">
        <v>3429</v>
      </c>
      <c r="F1412" s="3">
        <v>72</v>
      </c>
      <c r="G1412" s="3" t="s">
        <v>65</v>
      </c>
      <c r="H1412" s="5" t="s">
        <v>3430</v>
      </c>
      <c r="I1412" s="136" t="s">
        <v>177</v>
      </c>
      <c r="J1412" s="2" t="s">
        <v>3429</v>
      </c>
      <c r="K1412" s="6">
        <v>7.7</v>
      </c>
      <c r="L1412" s="6">
        <f>LANÇAMENTO[[#This Row],[VALOR UNITARIO]]*LANÇAMENTO[[#This Row],[QTDADE]]</f>
        <v>554.4</v>
      </c>
      <c r="M1412" s="4">
        <v>45931</v>
      </c>
      <c r="N1412" s="33" t="str">
        <f>TEXT(LANÇAMENTO[[#This Row],[DATA PEDIDO]],"MMM")&amp;"-"&amp;TEXT(M1412,"AAAA")</f>
        <v>out-2025</v>
      </c>
      <c r="O1412" s="5" t="s">
        <v>1715</v>
      </c>
      <c r="P1412" s="5" t="s">
        <v>30</v>
      </c>
      <c r="Q1412" s="3" t="s">
        <v>1705</v>
      </c>
      <c r="R1412" s="3">
        <v>0</v>
      </c>
      <c r="S1412" s="4">
        <f>IF(LANÇAMENTO[[#This Row],[DATA PEDIDO]]="","",LANÇAMENTO[[#This Row],[DATA PEDIDO]]+LANÇAMENTO[[#This Row],[PRAZO]])</f>
        <v>45931</v>
      </c>
      <c r="T1412" s="8" t="str">
        <f>IF(LANÇAMENTO[[#This Row],[OBRA COM MATERIAL]]="OK","ENTREGUE",IF(LANÇAMENTO[[#This Row],[PRAZO]]="","",LANÇAMENTO[[#This Row],[PREVISÃO ENTREGA OBRA]]-$E$1))</f>
        <v>ENTREGUE</v>
      </c>
      <c r="U1412" s="3" t="s">
        <v>129</v>
      </c>
      <c r="V1412" s="3"/>
    </row>
    <row r="1413" spans="1:22" x14ac:dyDescent="0.25">
      <c r="A1413" s="4">
        <v>45931</v>
      </c>
      <c r="B1413" s="2" t="s">
        <v>1707</v>
      </c>
      <c r="C1413" s="123" t="s">
        <v>551</v>
      </c>
      <c r="D1413" s="2" t="s">
        <v>27</v>
      </c>
      <c r="E1413" s="2" t="s">
        <v>2112</v>
      </c>
      <c r="F1413" s="3">
        <v>14</v>
      </c>
      <c r="G1413" s="3" t="s">
        <v>65</v>
      </c>
      <c r="H1413" s="5" t="s">
        <v>3431</v>
      </c>
      <c r="I1413" s="136" t="s">
        <v>1516</v>
      </c>
      <c r="J1413" s="2" t="s">
        <v>2112</v>
      </c>
      <c r="K1413" s="6">
        <v>8.0500000000000007</v>
      </c>
      <c r="L1413" s="6">
        <f>LANÇAMENTO[[#This Row],[VALOR UNITARIO]]*LANÇAMENTO[[#This Row],[QTDADE]]</f>
        <v>112.70000000000002</v>
      </c>
      <c r="M1413" s="4">
        <v>45931</v>
      </c>
      <c r="N1413" s="33" t="str">
        <f>TEXT(LANÇAMENTO[[#This Row],[DATA PEDIDO]],"MMM")&amp;"-"&amp;TEXT(M1413,"AAAA")</f>
        <v>out-2025</v>
      </c>
      <c r="O1413" s="5" t="s">
        <v>1715</v>
      </c>
      <c r="P1413" s="5" t="s">
        <v>30</v>
      </c>
      <c r="Q1413" s="3" t="s">
        <v>12</v>
      </c>
      <c r="R1413" s="3">
        <v>0</v>
      </c>
      <c r="S1413" s="4">
        <f>IF(LANÇAMENTO[[#This Row],[DATA PEDIDO]]="","",LANÇAMENTO[[#This Row],[DATA PEDIDO]]+LANÇAMENTO[[#This Row],[PRAZO]])</f>
        <v>45931</v>
      </c>
      <c r="T1413" s="8" t="str">
        <f>IF(LANÇAMENTO[[#This Row],[OBRA COM MATERIAL]]="OK","ENTREGUE",IF(LANÇAMENTO[[#This Row],[PRAZO]]="","",LANÇAMENTO[[#This Row],[PREVISÃO ENTREGA OBRA]]-$E$1))</f>
        <v>ENTREGUE</v>
      </c>
      <c r="U1413" s="3" t="s">
        <v>129</v>
      </c>
      <c r="V1413" s="3"/>
    </row>
    <row r="1414" spans="1:22" x14ac:dyDescent="0.25">
      <c r="A1414" s="4">
        <v>45931</v>
      </c>
      <c r="B1414" s="2" t="s">
        <v>1707</v>
      </c>
      <c r="C1414" s="123" t="s">
        <v>551</v>
      </c>
      <c r="D1414" s="2" t="s">
        <v>27</v>
      </c>
      <c r="E1414" s="2" t="s">
        <v>2111</v>
      </c>
      <c r="F1414" s="3">
        <v>3</v>
      </c>
      <c r="G1414" s="3" t="s">
        <v>65</v>
      </c>
      <c r="H1414" s="5" t="s">
        <v>3431</v>
      </c>
      <c r="I1414" s="136" t="s">
        <v>1516</v>
      </c>
      <c r="J1414" s="2" t="s">
        <v>2111</v>
      </c>
      <c r="K1414" s="6">
        <v>3.45</v>
      </c>
      <c r="L1414" s="6">
        <f>LANÇAMENTO[[#This Row],[VALOR UNITARIO]]*LANÇAMENTO[[#This Row],[QTDADE]]</f>
        <v>10.350000000000001</v>
      </c>
      <c r="M1414" s="4">
        <v>45931</v>
      </c>
      <c r="N1414" s="33" t="str">
        <f>TEXT(LANÇAMENTO[[#This Row],[DATA PEDIDO]],"MMM")&amp;"-"&amp;TEXT(M1414,"AAAA")</f>
        <v>out-2025</v>
      </c>
      <c r="O1414" s="5" t="s">
        <v>1715</v>
      </c>
      <c r="P1414" s="5" t="s">
        <v>30</v>
      </c>
      <c r="Q1414" s="3" t="s">
        <v>12</v>
      </c>
      <c r="R1414" s="3">
        <v>0</v>
      </c>
      <c r="S1414" s="4">
        <f>IF(LANÇAMENTO[[#This Row],[DATA PEDIDO]]="","",LANÇAMENTO[[#This Row],[DATA PEDIDO]]+LANÇAMENTO[[#This Row],[PRAZO]])</f>
        <v>45931</v>
      </c>
      <c r="T1414" s="8" t="str">
        <f>IF(LANÇAMENTO[[#This Row],[OBRA COM MATERIAL]]="OK","ENTREGUE",IF(LANÇAMENTO[[#This Row],[PRAZO]]="","",LANÇAMENTO[[#This Row],[PREVISÃO ENTREGA OBRA]]-$E$1))</f>
        <v>ENTREGUE</v>
      </c>
      <c r="U1414" s="3" t="s">
        <v>2553</v>
      </c>
      <c r="V1414" s="3"/>
    </row>
    <row r="1415" spans="1:22" x14ac:dyDescent="0.25">
      <c r="A1415" s="4">
        <v>45931</v>
      </c>
      <c r="B1415" s="2" t="s">
        <v>1707</v>
      </c>
      <c r="C1415" s="123" t="s">
        <v>551</v>
      </c>
      <c r="D1415" s="2" t="s">
        <v>27</v>
      </c>
      <c r="E1415" s="2" t="s">
        <v>2081</v>
      </c>
      <c r="F1415" s="3">
        <v>5</v>
      </c>
      <c r="G1415" s="3" t="s">
        <v>65</v>
      </c>
      <c r="H1415" s="5" t="s">
        <v>3431</v>
      </c>
      <c r="I1415" s="136" t="s">
        <v>1516</v>
      </c>
      <c r="J1415" s="2" t="s">
        <v>2081</v>
      </c>
      <c r="K1415" s="6">
        <v>11.5</v>
      </c>
      <c r="L1415" s="6">
        <f>LANÇAMENTO[[#This Row],[VALOR UNITARIO]]*LANÇAMENTO[[#This Row],[QTDADE]]</f>
        <v>57.5</v>
      </c>
      <c r="M1415" s="4">
        <v>45931</v>
      </c>
      <c r="N1415" s="33" t="str">
        <f>TEXT(LANÇAMENTO[[#This Row],[DATA PEDIDO]],"MMM")&amp;"-"&amp;TEXT(M1415,"AAAA")</f>
        <v>out-2025</v>
      </c>
      <c r="O1415" s="5" t="s">
        <v>1715</v>
      </c>
      <c r="P1415" s="5" t="s">
        <v>30</v>
      </c>
      <c r="Q1415" s="3" t="s">
        <v>12</v>
      </c>
      <c r="R1415" s="3">
        <v>0</v>
      </c>
      <c r="S1415" s="4">
        <f>IF(LANÇAMENTO[[#This Row],[DATA PEDIDO]]="","",LANÇAMENTO[[#This Row],[DATA PEDIDO]]+LANÇAMENTO[[#This Row],[PRAZO]])</f>
        <v>45931</v>
      </c>
      <c r="T1415" s="8" t="str">
        <f>IF(LANÇAMENTO[[#This Row],[OBRA COM MATERIAL]]="OK","ENTREGUE",IF(LANÇAMENTO[[#This Row],[PRAZO]]="","",LANÇAMENTO[[#This Row],[PREVISÃO ENTREGA OBRA]]-$E$1))</f>
        <v>ENTREGUE</v>
      </c>
      <c r="U1415" s="3" t="s">
        <v>2553</v>
      </c>
      <c r="V1415" s="3"/>
    </row>
    <row r="1416" spans="1:22" x14ac:dyDescent="0.25">
      <c r="A1416" s="4">
        <v>45931</v>
      </c>
      <c r="B1416" s="2" t="s">
        <v>1707</v>
      </c>
      <c r="C1416" s="123" t="s">
        <v>551</v>
      </c>
      <c r="D1416" s="2" t="s">
        <v>27</v>
      </c>
      <c r="E1416" s="2" t="s">
        <v>2947</v>
      </c>
      <c r="F1416" s="3">
        <v>4</v>
      </c>
      <c r="G1416" s="3" t="s">
        <v>65</v>
      </c>
      <c r="H1416" s="5" t="s">
        <v>3431</v>
      </c>
      <c r="I1416" s="136" t="s">
        <v>1516</v>
      </c>
      <c r="J1416" s="2" t="s">
        <v>2947</v>
      </c>
      <c r="K1416" s="6">
        <v>13.8</v>
      </c>
      <c r="L1416" s="6">
        <f>LANÇAMENTO[[#This Row],[VALOR UNITARIO]]*LANÇAMENTO[[#This Row],[QTDADE]]</f>
        <v>55.2</v>
      </c>
      <c r="M1416" s="4">
        <v>45931</v>
      </c>
      <c r="N1416" s="33" t="str">
        <f>TEXT(LANÇAMENTO[[#This Row],[DATA PEDIDO]],"MMM")&amp;"-"&amp;TEXT(M1416,"AAAA")</f>
        <v>out-2025</v>
      </c>
      <c r="O1416" s="5" t="s">
        <v>1715</v>
      </c>
      <c r="P1416" s="5" t="s">
        <v>30</v>
      </c>
      <c r="Q1416" s="3" t="s">
        <v>12</v>
      </c>
      <c r="R1416" s="3">
        <v>0</v>
      </c>
      <c r="S1416" s="4">
        <f>IF(LANÇAMENTO[[#This Row],[DATA PEDIDO]]="","",LANÇAMENTO[[#This Row],[DATA PEDIDO]]+LANÇAMENTO[[#This Row],[PRAZO]])</f>
        <v>45931</v>
      </c>
      <c r="T1416" s="8" t="str">
        <f>IF(LANÇAMENTO[[#This Row],[OBRA COM MATERIAL]]="OK","ENTREGUE",IF(LANÇAMENTO[[#This Row],[PRAZO]]="","",LANÇAMENTO[[#This Row],[PREVISÃO ENTREGA OBRA]]-$E$1))</f>
        <v>ENTREGUE</v>
      </c>
      <c r="U1416" s="3" t="s">
        <v>129</v>
      </c>
      <c r="V1416" s="3"/>
    </row>
    <row r="1417" spans="1:22" x14ac:dyDescent="0.25">
      <c r="A1417" s="4">
        <v>45931</v>
      </c>
      <c r="B1417" s="2" t="s">
        <v>2379</v>
      </c>
      <c r="C1417" s="123" t="s">
        <v>1234</v>
      </c>
      <c r="D1417" s="2" t="s">
        <v>27</v>
      </c>
      <c r="E1417" s="2" t="s">
        <v>1690</v>
      </c>
      <c r="F1417" s="3">
        <v>1</v>
      </c>
      <c r="G1417" s="3" t="s">
        <v>65</v>
      </c>
      <c r="H1417" s="5" t="s">
        <v>3432</v>
      </c>
      <c r="I1417" s="136" t="s">
        <v>1681</v>
      </c>
      <c r="J1417" s="2" t="s">
        <v>1690</v>
      </c>
      <c r="K1417" s="6">
        <v>400</v>
      </c>
      <c r="L1417" s="6">
        <f>LANÇAMENTO[[#This Row],[VALOR UNITARIO]]*LANÇAMENTO[[#This Row],[QTDADE]]</f>
        <v>400</v>
      </c>
      <c r="M1417" s="4">
        <v>45931</v>
      </c>
      <c r="N1417" s="33" t="str">
        <f>TEXT(LANÇAMENTO[[#This Row],[DATA PEDIDO]],"MMM")&amp;"-"&amp;TEXT(M1417,"AAAA")</f>
        <v>out-2025</v>
      </c>
      <c r="O1417" s="5" t="s">
        <v>1692</v>
      </c>
      <c r="P1417" s="5" t="s">
        <v>30</v>
      </c>
      <c r="Q1417" s="3" t="s">
        <v>12</v>
      </c>
      <c r="R1417" s="3">
        <v>1</v>
      </c>
      <c r="S1417" s="4">
        <f>IF(LANÇAMENTO[[#This Row],[DATA PEDIDO]]="","",LANÇAMENTO[[#This Row],[DATA PEDIDO]]+LANÇAMENTO[[#This Row],[PRAZO]])</f>
        <v>45932</v>
      </c>
      <c r="T1417" s="8" t="str">
        <f>IF(LANÇAMENTO[[#This Row],[OBRA COM MATERIAL]]="OK","ENTREGUE",IF(LANÇAMENTO[[#This Row],[PRAZO]]="","",LANÇAMENTO[[#This Row],[PREVISÃO ENTREGA OBRA]]-$E$1))</f>
        <v>ENTREGUE</v>
      </c>
      <c r="U1417" s="3" t="s">
        <v>129</v>
      </c>
      <c r="V1417" s="3"/>
    </row>
    <row r="1418" spans="1:22" x14ac:dyDescent="0.25">
      <c r="A1418" s="4">
        <v>45931</v>
      </c>
      <c r="B1418" s="2" t="s">
        <v>3437</v>
      </c>
      <c r="C1418" s="123" t="s">
        <v>551</v>
      </c>
      <c r="D1418" s="2" t="s">
        <v>104</v>
      </c>
      <c r="E1418" s="2" t="s">
        <v>3433</v>
      </c>
      <c r="F1418" s="3">
        <v>1</v>
      </c>
      <c r="G1418" s="3" t="s">
        <v>65</v>
      </c>
      <c r="H1418" s="5" t="s">
        <v>3438</v>
      </c>
      <c r="I1418" s="136" t="s">
        <v>177</v>
      </c>
      <c r="J1418" s="2" t="s">
        <v>3433</v>
      </c>
      <c r="K1418" s="6">
        <v>54.5</v>
      </c>
      <c r="L1418" s="6">
        <f>LANÇAMENTO[[#This Row],[VALOR UNITARIO]]*LANÇAMENTO[[#This Row],[QTDADE]]</f>
        <v>54.5</v>
      </c>
      <c r="M1418" s="4">
        <v>45931</v>
      </c>
      <c r="N1418" s="33" t="str">
        <f>TEXT(LANÇAMENTO[[#This Row],[DATA PEDIDO]],"MMM")&amp;"-"&amp;TEXT(M1418,"AAAA")</f>
        <v>out-2025</v>
      </c>
      <c r="O1418" s="5" t="s">
        <v>1836</v>
      </c>
      <c r="P1418" s="5" t="s">
        <v>30</v>
      </c>
      <c r="Q1418" s="3" t="s">
        <v>1705</v>
      </c>
      <c r="R1418" s="3">
        <v>1</v>
      </c>
      <c r="S1418" s="4">
        <f>IF(LANÇAMENTO[[#This Row],[DATA PEDIDO]]="","",LANÇAMENTO[[#This Row],[DATA PEDIDO]]+LANÇAMENTO[[#This Row],[PRAZO]])</f>
        <v>45932</v>
      </c>
      <c r="T1418" s="8" t="str">
        <f>IF(LANÇAMENTO[[#This Row],[OBRA COM MATERIAL]]="OK","ENTREGUE",IF(LANÇAMENTO[[#This Row],[PRAZO]]="","",LANÇAMENTO[[#This Row],[PREVISÃO ENTREGA OBRA]]-$E$1))</f>
        <v>ENTREGUE</v>
      </c>
      <c r="U1418" s="3" t="s">
        <v>129</v>
      </c>
      <c r="V1418" s="3"/>
    </row>
    <row r="1419" spans="1:22" x14ac:dyDescent="0.25">
      <c r="A1419" s="4">
        <v>45931</v>
      </c>
      <c r="B1419" s="2" t="s">
        <v>3437</v>
      </c>
      <c r="C1419" s="123" t="s">
        <v>551</v>
      </c>
      <c r="D1419" s="2" t="s">
        <v>104</v>
      </c>
      <c r="E1419" s="2" t="s">
        <v>3434</v>
      </c>
      <c r="F1419" s="3">
        <v>9</v>
      </c>
      <c r="G1419" s="3" t="s">
        <v>65</v>
      </c>
      <c r="H1419" s="5" t="s">
        <v>3438</v>
      </c>
      <c r="I1419" s="136" t="s">
        <v>177</v>
      </c>
      <c r="J1419" s="2" t="s">
        <v>3434</v>
      </c>
      <c r="K1419" s="6">
        <v>3.7</v>
      </c>
      <c r="L1419" s="6">
        <f>LANÇAMENTO[[#This Row],[VALOR UNITARIO]]*LANÇAMENTO[[#This Row],[QTDADE]]</f>
        <v>33.300000000000004</v>
      </c>
      <c r="M1419" s="4">
        <v>45931</v>
      </c>
      <c r="N1419" s="33" t="str">
        <f>TEXT(LANÇAMENTO[[#This Row],[DATA PEDIDO]],"MMM")&amp;"-"&amp;TEXT(M1419,"AAAA")</f>
        <v>out-2025</v>
      </c>
      <c r="O1419" s="5" t="s">
        <v>1836</v>
      </c>
      <c r="P1419" s="5" t="s">
        <v>30</v>
      </c>
      <c r="Q1419" s="3" t="s">
        <v>1705</v>
      </c>
      <c r="R1419" s="3">
        <v>1</v>
      </c>
      <c r="S1419" s="4">
        <f>IF(LANÇAMENTO[[#This Row],[DATA PEDIDO]]="","",LANÇAMENTO[[#This Row],[DATA PEDIDO]]+LANÇAMENTO[[#This Row],[PRAZO]])</f>
        <v>45932</v>
      </c>
      <c r="T1419" s="8" t="str">
        <f>IF(LANÇAMENTO[[#This Row],[OBRA COM MATERIAL]]="OK","ENTREGUE",IF(LANÇAMENTO[[#This Row],[PRAZO]]="","",LANÇAMENTO[[#This Row],[PREVISÃO ENTREGA OBRA]]-$E$1))</f>
        <v>ENTREGUE</v>
      </c>
      <c r="U1419" s="3" t="s">
        <v>129</v>
      </c>
      <c r="V1419" s="3"/>
    </row>
    <row r="1420" spans="1:22" x14ac:dyDescent="0.25">
      <c r="A1420" s="4">
        <v>45931</v>
      </c>
      <c r="B1420" s="2" t="s">
        <v>3437</v>
      </c>
      <c r="C1420" s="123" t="s">
        <v>551</v>
      </c>
      <c r="D1420" s="2" t="s">
        <v>104</v>
      </c>
      <c r="E1420" s="2" t="s">
        <v>3100</v>
      </c>
      <c r="F1420" s="3">
        <v>2</v>
      </c>
      <c r="G1420" s="3" t="s">
        <v>65</v>
      </c>
      <c r="H1420" s="5" t="s">
        <v>3438</v>
      </c>
      <c r="I1420" s="136" t="s">
        <v>177</v>
      </c>
      <c r="J1420" s="2" t="s">
        <v>3100</v>
      </c>
      <c r="K1420" s="6">
        <v>191</v>
      </c>
      <c r="L1420" s="6">
        <f>LANÇAMENTO[[#This Row],[VALOR UNITARIO]]*LANÇAMENTO[[#This Row],[QTDADE]]</f>
        <v>382</v>
      </c>
      <c r="M1420" s="4">
        <v>45931</v>
      </c>
      <c r="N1420" s="33" t="str">
        <f>TEXT(LANÇAMENTO[[#This Row],[DATA PEDIDO]],"MMM")&amp;"-"&amp;TEXT(M1420,"AAAA")</f>
        <v>out-2025</v>
      </c>
      <c r="O1420" s="5" t="s">
        <v>1836</v>
      </c>
      <c r="P1420" s="5" t="s">
        <v>30</v>
      </c>
      <c r="Q1420" s="3" t="s">
        <v>1705</v>
      </c>
      <c r="R1420" s="3">
        <v>1</v>
      </c>
      <c r="S1420" s="4">
        <f>IF(LANÇAMENTO[[#This Row],[DATA PEDIDO]]="","",LANÇAMENTO[[#This Row],[DATA PEDIDO]]+LANÇAMENTO[[#This Row],[PRAZO]])</f>
        <v>45932</v>
      </c>
      <c r="T1420" s="8" t="str">
        <f>IF(LANÇAMENTO[[#This Row],[OBRA COM MATERIAL]]="OK","ENTREGUE",IF(LANÇAMENTO[[#This Row],[PRAZO]]="","",LANÇAMENTO[[#This Row],[PREVISÃO ENTREGA OBRA]]-$E$1))</f>
        <v>ENTREGUE</v>
      </c>
      <c r="U1420" s="3" t="s">
        <v>129</v>
      </c>
      <c r="V1420" s="3"/>
    </row>
    <row r="1421" spans="1:22" x14ac:dyDescent="0.25">
      <c r="A1421" s="4">
        <v>45931</v>
      </c>
      <c r="B1421" s="2" t="s">
        <v>3437</v>
      </c>
      <c r="C1421" s="123" t="s">
        <v>551</v>
      </c>
      <c r="D1421" s="2" t="s">
        <v>104</v>
      </c>
      <c r="E1421" s="2" t="s">
        <v>3423</v>
      </c>
      <c r="F1421" s="3">
        <v>2</v>
      </c>
      <c r="G1421" s="3" t="s">
        <v>65</v>
      </c>
      <c r="H1421" s="5" t="s">
        <v>3438</v>
      </c>
      <c r="I1421" s="136" t="s">
        <v>177</v>
      </c>
      <c r="J1421" s="2" t="s">
        <v>3423</v>
      </c>
      <c r="K1421" s="6">
        <v>191</v>
      </c>
      <c r="L1421" s="6">
        <f>LANÇAMENTO[[#This Row],[VALOR UNITARIO]]*LANÇAMENTO[[#This Row],[QTDADE]]</f>
        <v>382</v>
      </c>
      <c r="M1421" s="4">
        <v>45931</v>
      </c>
      <c r="N1421" s="33" t="str">
        <f>TEXT(LANÇAMENTO[[#This Row],[DATA PEDIDO]],"MMM")&amp;"-"&amp;TEXT(M1421,"AAAA")</f>
        <v>out-2025</v>
      </c>
      <c r="O1421" s="5" t="s">
        <v>1836</v>
      </c>
      <c r="P1421" s="5" t="s">
        <v>30</v>
      </c>
      <c r="Q1421" s="3" t="s">
        <v>1705</v>
      </c>
      <c r="R1421" s="3">
        <v>1</v>
      </c>
      <c r="S1421" s="4">
        <f>IF(LANÇAMENTO[[#This Row],[DATA PEDIDO]]="","",LANÇAMENTO[[#This Row],[DATA PEDIDO]]+LANÇAMENTO[[#This Row],[PRAZO]])</f>
        <v>45932</v>
      </c>
      <c r="T1421" s="8" t="str">
        <f>IF(LANÇAMENTO[[#This Row],[OBRA COM MATERIAL]]="OK","ENTREGUE",IF(LANÇAMENTO[[#This Row],[PRAZO]]="","",LANÇAMENTO[[#This Row],[PREVISÃO ENTREGA OBRA]]-$E$1))</f>
        <v>ENTREGUE</v>
      </c>
      <c r="U1421" s="3" t="s">
        <v>2553</v>
      </c>
      <c r="V1421" s="3"/>
    </row>
    <row r="1422" spans="1:22" x14ac:dyDescent="0.25">
      <c r="A1422" s="4">
        <v>45931</v>
      </c>
      <c r="B1422" s="2" t="s">
        <v>3437</v>
      </c>
      <c r="C1422" s="123" t="s">
        <v>551</v>
      </c>
      <c r="D1422" s="2" t="s">
        <v>104</v>
      </c>
      <c r="E1422" s="2" t="s">
        <v>3435</v>
      </c>
      <c r="F1422" s="3">
        <v>1</v>
      </c>
      <c r="G1422" s="3" t="s">
        <v>65</v>
      </c>
      <c r="H1422" s="5" t="s">
        <v>3438</v>
      </c>
      <c r="I1422" s="136" t="s">
        <v>177</v>
      </c>
      <c r="J1422" s="2" t="s">
        <v>3435</v>
      </c>
      <c r="K1422" s="6">
        <v>191</v>
      </c>
      <c r="L1422" s="6">
        <f>LANÇAMENTO[[#This Row],[VALOR UNITARIO]]*LANÇAMENTO[[#This Row],[QTDADE]]</f>
        <v>191</v>
      </c>
      <c r="M1422" s="4">
        <v>45931</v>
      </c>
      <c r="N1422" s="33" t="str">
        <f>TEXT(LANÇAMENTO[[#This Row],[DATA PEDIDO]],"MMM")&amp;"-"&amp;TEXT(M1422,"AAAA")</f>
        <v>out-2025</v>
      </c>
      <c r="O1422" s="5" t="s">
        <v>1836</v>
      </c>
      <c r="P1422" s="5" t="s">
        <v>30</v>
      </c>
      <c r="Q1422" s="3" t="s">
        <v>1705</v>
      </c>
      <c r="R1422" s="3">
        <v>1</v>
      </c>
      <c r="S1422" s="4">
        <f>IF(LANÇAMENTO[[#This Row],[DATA PEDIDO]]="","",LANÇAMENTO[[#This Row],[DATA PEDIDO]]+LANÇAMENTO[[#This Row],[PRAZO]])</f>
        <v>45932</v>
      </c>
      <c r="T1422" s="8" t="str">
        <f>IF(LANÇAMENTO[[#This Row],[OBRA COM MATERIAL]]="OK","ENTREGUE",IF(LANÇAMENTO[[#This Row],[PRAZO]]="","",LANÇAMENTO[[#This Row],[PREVISÃO ENTREGA OBRA]]-$E$1))</f>
        <v>ENTREGUE</v>
      </c>
      <c r="U1422" s="3" t="s">
        <v>2553</v>
      </c>
      <c r="V1422" s="3"/>
    </row>
    <row r="1423" spans="1:22" x14ac:dyDescent="0.25">
      <c r="A1423" s="4">
        <v>45931</v>
      </c>
      <c r="B1423" s="2" t="s">
        <v>3437</v>
      </c>
      <c r="C1423" s="123" t="s">
        <v>551</v>
      </c>
      <c r="D1423" s="2" t="s">
        <v>104</v>
      </c>
      <c r="E1423" s="2" t="s">
        <v>3424</v>
      </c>
      <c r="F1423" s="3">
        <v>2</v>
      </c>
      <c r="G1423" s="3" t="s">
        <v>65</v>
      </c>
      <c r="H1423" s="5" t="s">
        <v>3438</v>
      </c>
      <c r="I1423" s="136" t="s">
        <v>177</v>
      </c>
      <c r="J1423" s="2" t="s">
        <v>3424</v>
      </c>
      <c r="K1423" s="6">
        <v>191</v>
      </c>
      <c r="L1423" s="6">
        <f>LANÇAMENTO[[#This Row],[VALOR UNITARIO]]*LANÇAMENTO[[#This Row],[QTDADE]]</f>
        <v>382</v>
      </c>
      <c r="M1423" s="4">
        <v>45931</v>
      </c>
      <c r="N1423" s="33" t="str">
        <f>TEXT(LANÇAMENTO[[#This Row],[DATA PEDIDO]],"MMM")&amp;"-"&amp;TEXT(M1423,"AAAA")</f>
        <v>out-2025</v>
      </c>
      <c r="O1423" s="5" t="s">
        <v>1836</v>
      </c>
      <c r="P1423" s="5" t="s">
        <v>30</v>
      </c>
      <c r="Q1423" s="3" t="s">
        <v>1705</v>
      </c>
      <c r="R1423" s="3">
        <v>1</v>
      </c>
      <c r="S1423" s="4">
        <f>IF(LANÇAMENTO[[#This Row],[DATA PEDIDO]]="","",LANÇAMENTO[[#This Row],[DATA PEDIDO]]+LANÇAMENTO[[#This Row],[PRAZO]])</f>
        <v>45932</v>
      </c>
      <c r="T1423" s="8" t="str">
        <f>IF(LANÇAMENTO[[#This Row],[OBRA COM MATERIAL]]="OK","ENTREGUE",IF(LANÇAMENTO[[#This Row],[PRAZO]]="","",LANÇAMENTO[[#This Row],[PREVISÃO ENTREGA OBRA]]-$E$1))</f>
        <v>ENTREGUE</v>
      </c>
      <c r="U1423" s="3" t="s">
        <v>129</v>
      </c>
      <c r="V1423" s="3"/>
    </row>
    <row r="1424" spans="1:22" x14ac:dyDescent="0.25">
      <c r="A1424" s="4">
        <v>45931</v>
      </c>
      <c r="B1424" s="2" t="s">
        <v>3437</v>
      </c>
      <c r="C1424" s="123" t="s">
        <v>551</v>
      </c>
      <c r="D1424" s="2" t="s">
        <v>104</v>
      </c>
      <c r="E1424" s="2" t="s">
        <v>3436</v>
      </c>
      <c r="F1424" s="3">
        <v>1</v>
      </c>
      <c r="G1424" s="3" t="s">
        <v>65</v>
      </c>
      <c r="H1424" s="5" t="s">
        <v>3438</v>
      </c>
      <c r="I1424" s="136" t="s">
        <v>177</v>
      </c>
      <c r="J1424" s="2" t="s">
        <v>3436</v>
      </c>
      <c r="K1424" s="6">
        <v>313</v>
      </c>
      <c r="L1424" s="6">
        <f>LANÇAMENTO[[#This Row],[VALOR UNITARIO]]*LANÇAMENTO[[#This Row],[QTDADE]]</f>
        <v>313</v>
      </c>
      <c r="M1424" s="4">
        <v>45931</v>
      </c>
      <c r="N1424" s="33" t="str">
        <f>TEXT(LANÇAMENTO[[#This Row],[DATA PEDIDO]],"MMM")&amp;"-"&amp;TEXT(M1424,"AAAA")</f>
        <v>out-2025</v>
      </c>
      <c r="O1424" s="5" t="s">
        <v>1836</v>
      </c>
      <c r="P1424" s="5" t="s">
        <v>30</v>
      </c>
      <c r="Q1424" s="3" t="s">
        <v>1705</v>
      </c>
      <c r="R1424" s="3">
        <v>1</v>
      </c>
      <c r="S1424" s="4">
        <f>IF(LANÇAMENTO[[#This Row],[DATA PEDIDO]]="","",LANÇAMENTO[[#This Row],[DATA PEDIDO]]+LANÇAMENTO[[#This Row],[PRAZO]])</f>
        <v>45932</v>
      </c>
      <c r="T1424" s="8" t="str">
        <f>IF(LANÇAMENTO[[#This Row],[OBRA COM MATERIAL]]="OK","ENTREGUE",IF(LANÇAMENTO[[#This Row],[PRAZO]]="","",LANÇAMENTO[[#This Row],[PREVISÃO ENTREGA OBRA]]-$E$1))</f>
        <v>ENTREGUE</v>
      </c>
      <c r="U1424" s="3" t="s">
        <v>129</v>
      </c>
      <c r="V1424" s="3"/>
    </row>
    <row r="1425" spans="1:22" x14ac:dyDescent="0.25">
      <c r="A1425" s="4">
        <v>45931</v>
      </c>
      <c r="B1425" s="2" t="s">
        <v>3437</v>
      </c>
      <c r="C1425" s="123" t="s">
        <v>551</v>
      </c>
      <c r="D1425" s="2" t="s">
        <v>104</v>
      </c>
      <c r="E1425" s="2" t="s">
        <v>3048</v>
      </c>
      <c r="F1425" s="3">
        <v>12</v>
      </c>
      <c r="G1425" s="3" t="s">
        <v>65</v>
      </c>
      <c r="H1425" s="5" t="s">
        <v>3438</v>
      </c>
      <c r="I1425" s="136" t="s">
        <v>177</v>
      </c>
      <c r="J1425" s="2" t="s">
        <v>3048</v>
      </c>
      <c r="K1425" s="6">
        <v>17.45</v>
      </c>
      <c r="L1425" s="6">
        <f>LANÇAMENTO[[#This Row],[VALOR UNITARIO]]*LANÇAMENTO[[#This Row],[QTDADE]]</f>
        <v>209.39999999999998</v>
      </c>
      <c r="M1425" s="4">
        <v>45931</v>
      </c>
      <c r="N1425" s="33" t="str">
        <f>TEXT(LANÇAMENTO[[#This Row],[DATA PEDIDO]],"MMM")&amp;"-"&amp;TEXT(M1425,"AAAA")</f>
        <v>out-2025</v>
      </c>
      <c r="O1425" s="5" t="s">
        <v>1836</v>
      </c>
      <c r="P1425" s="5" t="s">
        <v>30</v>
      </c>
      <c r="Q1425" s="3" t="s">
        <v>1705</v>
      </c>
      <c r="R1425" s="3">
        <v>1</v>
      </c>
      <c r="S1425" s="4">
        <f>IF(LANÇAMENTO[[#This Row],[DATA PEDIDO]]="","",LANÇAMENTO[[#This Row],[DATA PEDIDO]]+LANÇAMENTO[[#This Row],[PRAZO]])</f>
        <v>45932</v>
      </c>
      <c r="T1425" s="8" t="str">
        <f>IF(LANÇAMENTO[[#This Row],[OBRA COM MATERIAL]]="OK","ENTREGUE",IF(LANÇAMENTO[[#This Row],[PRAZO]]="","",LANÇAMENTO[[#This Row],[PREVISÃO ENTREGA OBRA]]-$E$1))</f>
        <v>ENTREGUE</v>
      </c>
      <c r="U1425" s="3" t="s">
        <v>129</v>
      </c>
      <c r="V1425" s="3"/>
    </row>
    <row r="1426" spans="1:22" x14ac:dyDescent="0.25">
      <c r="A1426" s="4">
        <v>45931</v>
      </c>
      <c r="B1426" s="2" t="s">
        <v>3437</v>
      </c>
      <c r="C1426" s="123" t="s">
        <v>551</v>
      </c>
      <c r="D1426" s="2" t="s">
        <v>104</v>
      </c>
      <c r="E1426" s="2" t="s">
        <v>3051</v>
      </c>
      <c r="F1426" s="3">
        <v>8</v>
      </c>
      <c r="G1426" s="3" t="s">
        <v>65</v>
      </c>
      <c r="H1426" s="5" t="s">
        <v>3438</v>
      </c>
      <c r="I1426" s="136" t="s">
        <v>177</v>
      </c>
      <c r="J1426" s="2" t="s">
        <v>3051</v>
      </c>
      <c r="K1426" s="6">
        <v>9.6999999999999993</v>
      </c>
      <c r="L1426" s="6">
        <f>LANÇAMENTO[[#This Row],[VALOR UNITARIO]]*LANÇAMENTO[[#This Row],[QTDADE]]</f>
        <v>77.599999999999994</v>
      </c>
      <c r="M1426" s="4">
        <v>45931</v>
      </c>
      <c r="N1426" s="33" t="str">
        <f>TEXT(LANÇAMENTO[[#This Row],[DATA PEDIDO]],"MMM")&amp;"-"&amp;TEXT(M1426,"AAAA")</f>
        <v>out-2025</v>
      </c>
      <c r="O1426" s="5" t="s">
        <v>1836</v>
      </c>
      <c r="P1426" s="5" t="s">
        <v>30</v>
      </c>
      <c r="Q1426" s="3" t="s">
        <v>1705</v>
      </c>
      <c r="R1426" s="3">
        <v>1</v>
      </c>
      <c r="S1426" s="4">
        <f>IF(LANÇAMENTO[[#This Row],[DATA PEDIDO]]="","",LANÇAMENTO[[#This Row],[DATA PEDIDO]]+LANÇAMENTO[[#This Row],[PRAZO]])</f>
        <v>45932</v>
      </c>
      <c r="T1426" s="8" t="str">
        <f>IF(LANÇAMENTO[[#This Row],[OBRA COM MATERIAL]]="OK","ENTREGUE",IF(LANÇAMENTO[[#This Row],[PRAZO]]="","",LANÇAMENTO[[#This Row],[PREVISÃO ENTREGA OBRA]]-$E$1))</f>
        <v>ENTREGUE</v>
      </c>
      <c r="U1426" s="3" t="s">
        <v>129</v>
      </c>
      <c r="V1426" s="3"/>
    </row>
    <row r="1427" spans="1:22" x14ac:dyDescent="0.25">
      <c r="A1427" s="4">
        <v>45931</v>
      </c>
      <c r="B1427" s="2" t="s">
        <v>3437</v>
      </c>
      <c r="C1427" s="123" t="s">
        <v>551</v>
      </c>
      <c r="D1427" s="2" t="s">
        <v>104</v>
      </c>
      <c r="E1427" s="2" t="s">
        <v>3053</v>
      </c>
      <c r="F1427" s="3">
        <v>20</v>
      </c>
      <c r="G1427" s="3" t="s">
        <v>65</v>
      </c>
      <c r="H1427" s="5" t="s">
        <v>3438</v>
      </c>
      <c r="I1427" s="136" t="s">
        <v>177</v>
      </c>
      <c r="J1427" s="2" t="s">
        <v>3053</v>
      </c>
      <c r="K1427" s="6">
        <v>2.5499999999999998</v>
      </c>
      <c r="L1427" s="6">
        <f>LANÇAMENTO[[#This Row],[VALOR UNITARIO]]*LANÇAMENTO[[#This Row],[QTDADE]]</f>
        <v>51</v>
      </c>
      <c r="M1427" s="4">
        <v>45931</v>
      </c>
      <c r="N1427" s="33" t="str">
        <f>TEXT(LANÇAMENTO[[#This Row],[DATA PEDIDO]],"MMM")&amp;"-"&amp;TEXT(M1427,"AAAA")</f>
        <v>out-2025</v>
      </c>
      <c r="O1427" s="5" t="s">
        <v>1836</v>
      </c>
      <c r="P1427" s="5" t="s">
        <v>30</v>
      </c>
      <c r="Q1427" s="3" t="s">
        <v>1705</v>
      </c>
      <c r="R1427" s="3">
        <v>1</v>
      </c>
      <c r="S1427" s="4">
        <f>IF(LANÇAMENTO[[#This Row],[DATA PEDIDO]]="","",LANÇAMENTO[[#This Row],[DATA PEDIDO]]+LANÇAMENTO[[#This Row],[PRAZO]])</f>
        <v>45932</v>
      </c>
      <c r="T1427" s="8" t="str">
        <f>IF(LANÇAMENTO[[#This Row],[OBRA COM MATERIAL]]="OK","ENTREGUE",IF(LANÇAMENTO[[#This Row],[PRAZO]]="","",LANÇAMENTO[[#This Row],[PREVISÃO ENTREGA OBRA]]-$E$1))</f>
        <v>ENTREGUE</v>
      </c>
      <c r="U1427" s="3" t="s">
        <v>129</v>
      </c>
      <c r="V1427" s="3"/>
    </row>
    <row r="1428" spans="1:22" x14ac:dyDescent="0.25">
      <c r="A1428" s="4">
        <v>45931</v>
      </c>
      <c r="B1428" s="2" t="s">
        <v>3437</v>
      </c>
      <c r="C1428" s="123" t="s">
        <v>551</v>
      </c>
      <c r="D1428" s="2" t="s">
        <v>104</v>
      </c>
      <c r="E1428" s="2" t="s">
        <v>3055</v>
      </c>
      <c r="F1428" s="3">
        <v>15</v>
      </c>
      <c r="G1428" s="3" t="s">
        <v>65</v>
      </c>
      <c r="H1428" s="5" t="s">
        <v>3438</v>
      </c>
      <c r="I1428" s="136" t="s">
        <v>177</v>
      </c>
      <c r="J1428" s="2" t="s">
        <v>3055</v>
      </c>
      <c r="K1428" s="6">
        <v>3.3</v>
      </c>
      <c r="L1428" s="6">
        <f>LANÇAMENTO[[#This Row],[VALOR UNITARIO]]*LANÇAMENTO[[#This Row],[QTDADE]]</f>
        <v>49.5</v>
      </c>
      <c r="M1428" s="4">
        <v>45931</v>
      </c>
      <c r="N1428" s="33" t="str">
        <f>TEXT(LANÇAMENTO[[#This Row],[DATA PEDIDO]],"MMM")&amp;"-"&amp;TEXT(M1428,"AAAA")</f>
        <v>out-2025</v>
      </c>
      <c r="O1428" s="5" t="s">
        <v>1836</v>
      </c>
      <c r="P1428" s="5" t="s">
        <v>30</v>
      </c>
      <c r="Q1428" s="3" t="s">
        <v>1705</v>
      </c>
      <c r="R1428" s="3">
        <v>1</v>
      </c>
      <c r="S1428" s="4">
        <f>IF(LANÇAMENTO[[#This Row],[DATA PEDIDO]]="","",LANÇAMENTO[[#This Row],[DATA PEDIDO]]+LANÇAMENTO[[#This Row],[PRAZO]])</f>
        <v>45932</v>
      </c>
      <c r="T1428" s="8" t="str">
        <f>IF(LANÇAMENTO[[#This Row],[OBRA COM MATERIAL]]="OK","ENTREGUE",IF(LANÇAMENTO[[#This Row],[PRAZO]]="","",LANÇAMENTO[[#This Row],[PREVISÃO ENTREGA OBRA]]-$E$1))</f>
        <v>ENTREGUE</v>
      </c>
      <c r="U1428" s="3" t="s">
        <v>2553</v>
      </c>
      <c r="V1428" s="3"/>
    </row>
    <row r="1429" spans="1:22" x14ac:dyDescent="0.25">
      <c r="A1429" s="4">
        <v>45931</v>
      </c>
      <c r="B1429" s="2" t="s">
        <v>3437</v>
      </c>
      <c r="C1429" s="123" t="s">
        <v>551</v>
      </c>
      <c r="D1429" s="2" t="s">
        <v>104</v>
      </c>
      <c r="E1429" s="2" t="s">
        <v>2049</v>
      </c>
      <c r="F1429" s="3">
        <v>3</v>
      </c>
      <c r="G1429" s="3" t="s">
        <v>65</v>
      </c>
      <c r="H1429" s="5" t="s">
        <v>3438</v>
      </c>
      <c r="I1429" s="136" t="s">
        <v>177</v>
      </c>
      <c r="J1429" s="2" t="s">
        <v>2049</v>
      </c>
      <c r="K1429" s="6">
        <v>7.15</v>
      </c>
      <c r="L1429" s="6">
        <f>LANÇAMENTO[[#This Row],[VALOR UNITARIO]]*LANÇAMENTO[[#This Row],[QTDADE]]</f>
        <v>21.450000000000003</v>
      </c>
      <c r="M1429" s="4">
        <v>45931</v>
      </c>
      <c r="N1429" s="33" t="str">
        <f>TEXT(LANÇAMENTO[[#This Row],[DATA PEDIDO]],"MMM")&amp;"-"&amp;TEXT(M1429,"AAAA")</f>
        <v>out-2025</v>
      </c>
      <c r="O1429" s="5" t="s">
        <v>1836</v>
      </c>
      <c r="P1429" s="5" t="s">
        <v>30</v>
      </c>
      <c r="Q1429" s="3" t="s">
        <v>1705</v>
      </c>
      <c r="R1429" s="3">
        <v>1</v>
      </c>
      <c r="S1429" s="4">
        <f>IF(LANÇAMENTO[[#This Row],[DATA PEDIDO]]="","",LANÇAMENTO[[#This Row],[DATA PEDIDO]]+LANÇAMENTO[[#This Row],[PRAZO]])</f>
        <v>45932</v>
      </c>
      <c r="T1429" s="8" t="str">
        <f>IF(LANÇAMENTO[[#This Row],[OBRA COM MATERIAL]]="OK","ENTREGUE",IF(LANÇAMENTO[[#This Row],[PRAZO]]="","",LANÇAMENTO[[#This Row],[PREVISÃO ENTREGA OBRA]]-$E$1))</f>
        <v>ENTREGUE</v>
      </c>
      <c r="U1429" s="3" t="s">
        <v>2553</v>
      </c>
      <c r="V1429" s="3"/>
    </row>
    <row r="1430" spans="1:22" x14ac:dyDescent="0.25">
      <c r="A1430" s="4">
        <v>45932</v>
      </c>
      <c r="B1430" s="2" t="s">
        <v>3309</v>
      </c>
      <c r="C1430" s="123" t="s">
        <v>551</v>
      </c>
      <c r="D1430" s="2" t="s">
        <v>27</v>
      </c>
      <c r="E1430" s="2" t="s">
        <v>2112</v>
      </c>
      <c r="F1430" s="3">
        <v>32</v>
      </c>
      <c r="G1430" s="3" t="s">
        <v>65</v>
      </c>
      <c r="H1430" s="5" t="s">
        <v>3439</v>
      </c>
      <c r="I1430" s="136" t="s">
        <v>1516</v>
      </c>
      <c r="J1430" s="2" t="s">
        <v>2112</v>
      </c>
      <c r="K1430" s="6">
        <v>9.1999999999999993</v>
      </c>
      <c r="L1430" s="6">
        <f>LANÇAMENTO[[#This Row],[VALOR UNITARIO]]*LANÇAMENTO[[#This Row],[QTDADE]]</f>
        <v>294.39999999999998</v>
      </c>
      <c r="M1430" s="4">
        <v>45932</v>
      </c>
      <c r="N1430" s="33" t="str">
        <f>TEXT(LANÇAMENTO[[#This Row],[DATA PEDIDO]],"MMM")&amp;"-"&amp;TEXT(M1430,"AAAA")</f>
        <v>out-2025</v>
      </c>
      <c r="O1430" s="5" t="s">
        <v>1715</v>
      </c>
      <c r="P1430" s="5" t="s">
        <v>30</v>
      </c>
      <c r="Q1430" s="3" t="s">
        <v>12</v>
      </c>
      <c r="R1430" s="3">
        <v>0</v>
      </c>
      <c r="S1430" s="4">
        <f>IF(LANÇAMENTO[[#This Row],[DATA PEDIDO]]="","",LANÇAMENTO[[#This Row],[DATA PEDIDO]]+LANÇAMENTO[[#This Row],[PRAZO]])</f>
        <v>45932</v>
      </c>
      <c r="T1430" s="8" t="str">
        <f>IF(LANÇAMENTO[[#This Row],[OBRA COM MATERIAL]]="OK","ENTREGUE",IF(LANÇAMENTO[[#This Row],[PRAZO]]="","",LANÇAMENTO[[#This Row],[PREVISÃO ENTREGA OBRA]]-$E$1))</f>
        <v>ENTREGUE</v>
      </c>
      <c r="U1430" s="3" t="s">
        <v>129</v>
      </c>
      <c r="V1430" s="3"/>
    </row>
    <row r="1431" spans="1:22" x14ac:dyDescent="0.25">
      <c r="A1431" s="4">
        <v>45932</v>
      </c>
      <c r="B1431" s="2" t="s">
        <v>3309</v>
      </c>
      <c r="C1431" s="123" t="s">
        <v>551</v>
      </c>
      <c r="D1431" s="2" t="s">
        <v>27</v>
      </c>
      <c r="E1431" s="2" t="s">
        <v>2081</v>
      </c>
      <c r="F1431" s="3">
        <v>10</v>
      </c>
      <c r="G1431" s="3" t="s">
        <v>65</v>
      </c>
      <c r="H1431" s="5" t="s">
        <v>3439</v>
      </c>
      <c r="I1431" s="136" t="s">
        <v>1516</v>
      </c>
      <c r="J1431" s="2" t="s">
        <v>2081</v>
      </c>
      <c r="K1431" s="6">
        <v>13.8</v>
      </c>
      <c r="L1431" s="6">
        <f>LANÇAMENTO[[#This Row],[VALOR UNITARIO]]*LANÇAMENTO[[#This Row],[QTDADE]]</f>
        <v>138</v>
      </c>
      <c r="M1431" s="4">
        <v>45932</v>
      </c>
      <c r="N1431" s="33" t="str">
        <f>TEXT(LANÇAMENTO[[#This Row],[DATA PEDIDO]],"MMM")&amp;"-"&amp;TEXT(M1431,"AAAA")</f>
        <v>out-2025</v>
      </c>
      <c r="O1431" s="5" t="s">
        <v>1715</v>
      </c>
      <c r="P1431" s="5" t="s">
        <v>30</v>
      </c>
      <c r="Q1431" s="3" t="s">
        <v>12</v>
      </c>
      <c r="R1431" s="3">
        <v>0</v>
      </c>
      <c r="S1431" s="4">
        <f>IF(LANÇAMENTO[[#This Row],[DATA PEDIDO]]="","",LANÇAMENTO[[#This Row],[DATA PEDIDO]]+LANÇAMENTO[[#This Row],[PRAZO]])</f>
        <v>45932</v>
      </c>
      <c r="T1431" s="8" t="str">
        <f>IF(LANÇAMENTO[[#This Row],[OBRA COM MATERIAL]]="OK","ENTREGUE",IF(LANÇAMENTO[[#This Row],[PRAZO]]="","",LANÇAMENTO[[#This Row],[PREVISÃO ENTREGA OBRA]]-$E$1))</f>
        <v>ENTREGUE</v>
      </c>
      <c r="U1431" s="3" t="s">
        <v>129</v>
      </c>
      <c r="V1431" s="3"/>
    </row>
    <row r="1432" spans="1:22" x14ac:dyDescent="0.25">
      <c r="A1432" s="4">
        <v>45932</v>
      </c>
      <c r="B1432" s="2" t="s">
        <v>3309</v>
      </c>
      <c r="C1432" s="123" t="s">
        <v>551</v>
      </c>
      <c r="D1432" s="2" t="s">
        <v>27</v>
      </c>
      <c r="E1432" s="2" t="s">
        <v>2682</v>
      </c>
      <c r="F1432" s="3">
        <v>8</v>
      </c>
      <c r="G1432" s="3" t="s">
        <v>65</v>
      </c>
      <c r="H1432" s="5" t="s">
        <v>3439</v>
      </c>
      <c r="I1432" s="136" t="s">
        <v>1516</v>
      </c>
      <c r="J1432" s="2" t="s">
        <v>2682</v>
      </c>
      <c r="K1432" s="6">
        <v>23</v>
      </c>
      <c r="L1432" s="6">
        <f>LANÇAMENTO[[#This Row],[VALOR UNITARIO]]*LANÇAMENTO[[#This Row],[QTDADE]]</f>
        <v>184</v>
      </c>
      <c r="M1432" s="4">
        <v>45932</v>
      </c>
      <c r="N1432" s="33" t="str">
        <f>TEXT(LANÇAMENTO[[#This Row],[DATA PEDIDO]],"MMM")&amp;"-"&amp;TEXT(M1432,"AAAA")</f>
        <v>out-2025</v>
      </c>
      <c r="O1432" s="5" t="s">
        <v>1715</v>
      </c>
      <c r="P1432" s="5" t="s">
        <v>30</v>
      </c>
      <c r="Q1432" s="3" t="s">
        <v>12</v>
      </c>
      <c r="R1432" s="3">
        <v>0</v>
      </c>
      <c r="S1432" s="4">
        <f>IF(LANÇAMENTO[[#This Row],[DATA PEDIDO]]="","",LANÇAMENTO[[#This Row],[DATA PEDIDO]]+LANÇAMENTO[[#This Row],[PRAZO]])</f>
        <v>45932</v>
      </c>
      <c r="T1432" s="8" t="str">
        <f>IF(LANÇAMENTO[[#This Row],[OBRA COM MATERIAL]]="OK","ENTREGUE",IF(LANÇAMENTO[[#This Row],[PRAZO]]="","",LANÇAMENTO[[#This Row],[PREVISÃO ENTREGA OBRA]]-$E$1))</f>
        <v>ENTREGUE</v>
      </c>
      <c r="U1432" s="3" t="s">
        <v>129</v>
      </c>
      <c r="V1432" s="3"/>
    </row>
    <row r="1433" spans="1:22" x14ac:dyDescent="0.25">
      <c r="A1433" s="4">
        <v>45932</v>
      </c>
      <c r="B1433" s="2" t="s">
        <v>3309</v>
      </c>
      <c r="C1433" s="123" t="s">
        <v>551</v>
      </c>
      <c r="D1433" s="2" t="s">
        <v>27</v>
      </c>
      <c r="E1433" s="2" t="s">
        <v>2114</v>
      </c>
      <c r="F1433" s="3">
        <v>4</v>
      </c>
      <c r="G1433" s="3" t="s">
        <v>65</v>
      </c>
      <c r="H1433" s="5" t="s">
        <v>3439</v>
      </c>
      <c r="I1433" s="136" t="s">
        <v>1516</v>
      </c>
      <c r="J1433" s="2" t="s">
        <v>2114</v>
      </c>
      <c r="K1433" s="6">
        <v>3.45</v>
      </c>
      <c r="L1433" s="6">
        <f>LANÇAMENTO[[#This Row],[VALOR UNITARIO]]*LANÇAMENTO[[#This Row],[QTDADE]]</f>
        <v>13.8</v>
      </c>
      <c r="M1433" s="4">
        <v>45932</v>
      </c>
      <c r="N1433" s="33" t="str">
        <f>TEXT(LANÇAMENTO[[#This Row],[DATA PEDIDO]],"MMM")&amp;"-"&amp;TEXT(M1433,"AAAA")</f>
        <v>out-2025</v>
      </c>
      <c r="O1433" s="5" t="s">
        <v>1715</v>
      </c>
      <c r="P1433" s="5" t="s">
        <v>30</v>
      </c>
      <c r="Q1433" s="3" t="s">
        <v>12</v>
      </c>
      <c r="R1433" s="3">
        <v>0</v>
      </c>
      <c r="S1433" s="4">
        <f>IF(LANÇAMENTO[[#This Row],[DATA PEDIDO]]="","",LANÇAMENTO[[#This Row],[DATA PEDIDO]]+LANÇAMENTO[[#This Row],[PRAZO]])</f>
        <v>45932</v>
      </c>
      <c r="T1433" s="8" t="str">
        <f>IF(LANÇAMENTO[[#This Row],[OBRA COM MATERIAL]]="OK","ENTREGUE",IF(LANÇAMENTO[[#This Row],[PRAZO]]="","",LANÇAMENTO[[#This Row],[PREVISÃO ENTREGA OBRA]]-$E$1))</f>
        <v>ENTREGUE</v>
      </c>
      <c r="U1433" s="3" t="s">
        <v>129</v>
      </c>
      <c r="V1433" s="3"/>
    </row>
    <row r="1434" spans="1:22" x14ac:dyDescent="0.25">
      <c r="A1434" s="4">
        <v>45932</v>
      </c>
      <c r="B1434" s="2" t="s">
        <v>3309</v>
      </c>
      <c r="C1434" s="123" t="s">
        <v>551</v>
      </c>
      <c r="D1434" s="2" t="s">
        <v>27</v>
      </c>
      <c r="E1434" s="2" t="s">
        <v>2111</v>
      </c>
      <c r="F1434" s="3">
        <v>8</v>
      </c>
      <c r="G1434" s="3" t="s">
        <v>65</v>
      </c>
      <c r="H1434" s="5" t="s">
        <v>3439</v>
      </c>
      <c r="I1434" s="136" t="s">
        <v>1516</v>
      </c>
      <c r="J1434" s="2" t="s">
        <v>2111</v>
      </c>
      <c r="K1434" s="6">
        <v>3.45</v>
      </c>
      <c r="L1434" s="6">
        <f>LANÇAMENTO[[#This Row],[VALOR UNITARIO]]*LANÇAMENTO[[#This Row],[QTDADE]]</f>
        <v>27.6</v>
      </c>
      <c r="M1434" s="4">
        <v>45932</v>
      </c>
      <c r="N1434" s="33" t="str">
        <f>TEXT(LANÇAMENTO[[#This Row],[DATA PEDIDO]],"MMM")&amp;"-"&amp;TEXT(M1434,"AAAA")</f>
        <v>out-2025</v>
      </c>
      <c r="O1434" s="5" t="s">
        <v>1715</v>
      </c>
      <c r="P1434" s="5" t="s">
        <v>30</v>
      </c>
      <c r="Q1434" s="3" t="s">
        <v>12</v>
      </c>
      <c r="R1434" s="3">
        <v>0</v>
      </c>
      <c r="S1434" s="4">
        <f>IF(LANÇAMENTO[[#This Row],[DATA PEDIDO]]="","",LANÇAMENTO[[#This Row],[DATA PEDIDO]]+LANÇAMENTO[[#This Row],[PRAZO]])</f>
        <v>45932</v>
      </c>
      <c r="T1434" s="8" t="str">
        <f>IF(LANÇAMENTO[[#This Row],[OBRA COM MATERIAL]]="OK","ENTREGUE",IF(LANÇAMENTO[[#This Row],[PRAZO]]="","",LANÇAMENTO[[#This Row],[PREVISÃO ENTREGA OBRA]]-$E$1))</f>
        <v>ENTREGUE</v>
      </c>
      <c r="U1434" s="3" t="s">
        <v>129</v>
      </c>
      <c r="V1434" s="3"/>
    </row>
    <row r="1435" spans="1:22" x14ac:dyDescent="0.25">
      <c r="A1435" s="4">
        <v>45932</v>
      </c>
      <c r="B1435" s="2" t="s">
        <v>3309</v>
      </c>
      <c r="C1435" s="123" t="s">
        <v>551</v>
      </c>
      <c r="D1435" s="2" t="s">
        <v>27</v>
      </c>
      <c r="E1435" s="2" t="s">
        <v>2181</v>
      </c>
      <c r="F1435" s="3">
        <v>8</v>
      </c>
      <c r="G1435" s="3" t="s">
        <v>65</v>
      </c>
      <c r="H1435" s="5" t="s">
        <v>3439</v>
      </c>
      <c r="I1435" s="136" t="s">
        <v>1516</v>
      </c>
      <c r="J1435" s="2" t="s">
        <v>2181</v>
      </c>
      <c r="K1435" s="6">
        <v>23</v>
      </c>
      <c r="L1435" s="6">
        <f>LANÇAMENTO[[#This Row],[VALOR UNITARIO]]*LANÇAMENTO[[#This Row],[QTDADE]]</f>
        <v>184</v>
      </c>
      <c r="M1435" s="4">
        <v>45932</v>
      </c>
      <c r="N1435" s="33" t="str">
        <f>TEXT(LANÇAMENTO[[#This Row],[DATA PEDIDO]],"MMM")&amp;"-"&amp;TEXT(M1435,"AAAA")</f>
        <v>out-2025</v>
      </c>
      <c r="O1435" s="5" t="s">
        <v>1715</v>
      </c>
      <c r="P1435" s="5" t="s">
        <v>30</v>
      </c>
      <c r="Q1435" s="3" t="s">
        <v>12</v>
      </c>
      <c r="R1435" s="3">
        <v>0</v>
      </c>
      <c r="S1435" s="4">
        <f>IF(LANÇAMENTO[[#This Row],[DATA PEDIDO]]="","",LANÇAMENTO[[#This Row],[DATA PEDIDO]]+LANÇAMENTO[[#This Row],[PRAZO]])</f>
        <v>45932</v>
      </c>
      <c r="T1435" s="8" t="str">
        <f>IF(LANÇAMENTO[[#This Row],[OBRA COM MATERIAL]]="OK","ENTREGUE",IF(LANÇAMENTO[[#This Row],[PRAZO]]="","",LANÇAMENTO[[#This Row],[PREVISÃO ENTREGA OBRA]]-$E$1))</f>
        <v>ENTREGUE</v>
      </c>
      <c r="U1435" s="3" t="s">
        <v>2553</v>
      </c>
      <c r="V1435" s="3"/>
    </row>
    <row r="1436" spans="1:22" x14ac:dyDescent="0.25">
      <c r="A1436" s="4">
        <v>45932</v>
      </c>
      <c r="B1436" s="2" t="s">
        <v>3309</v>
      </c>
      <c r="C1436" s="123" t="s">
        <v>551</v>
      </c>
      <c r="D1436" s="2" t="s">
        <v>27</v>
      </c>
      <c r="E1436" s="2" t="s">
        <v>2082</v>
      </c>
      <c r="F1436" s="3">
        <v>4</v>
      </c>
      <c r="G1436" s="3" t="s">
        <v>65</v>
      </c>
      <c r="H1436" s="5" t="s">
        <v>3439</v>
      </c>
      <c r="I1436" s="136" t="s">
        <v>1516</v>
      </c>
      <c r="J1436" s="2" t="s">
        <v>2082</v>
      </c>
      <c r="K1436" s="6">
        <v>16.100000000000001</v>
      </c>
      <c r="L1436" s="6">
        <f>LANÇAMENTO[[#This Row],[VALOR UNITARIO]]*LANÇAMENTO[[#This Row],[QTDADE]]</f>
        <v>64.400000000000006</v>
      </c>
      <c r="M1436" s="4">
        <v>45932</v>
      </c>
      <c r="N1436" s="33" t="str">
        <f>TEXT(LANÇAMENTO[[#This Row],[DATA PEDIDO]],"MMM")&amp;"-"&amp;TEXT(M1436,"AAAA")</f>
        <v>out-2025</v>
      </c>
      <c r="O1436" s="5" t="s">
        <v>1715</v>
      </c>
      <c r="P1436" s="5" t="s">
        <v>30</v>
      </c>
      <c r="Q1436" s="3" t="s">
        <v>12</v>
      </c>
      <c r="R1436" s="3">
        <v>0</v>
      </c>
      <c r="S1436" s="4">
        <f>IF(LANÇAMENTO[[#This Row],[DATA PEDIDO]]="","",LANÇAMENTO[[#This Row],[DATA PEDIDO]]+LANÇAMENTO[[#This Row],[PRAZO]])</f>
        <v>45932</v>
      </c>
      <c r="T1436" s="8" t="str">
        <f>IF(LANÇAMENTO[[#This Row],[OBRA COM MATERIAL]]="OK","ENTREGUE",IF(LANÇAMENTO[[#This Row],[PRAZO]]="","",LANÇAMENTO[[#This Row],[PREVISÃO ENTREGA OBRA]]-$E$1))</f>
        <v>ENTREGUE</v>
      </c>
      <c r="U1436" s="3" t="s">
        <v>2553</v>
      </c>
      <c r="V1436" s="3"/>
    </row>
    <row r="1437" spans="1:22" x14ac:dyDescent="0.25">
      <c r="A1437" s="4">
        <v>45932</v>
      </c>
      <c r="B1437" s="2" t="s">
        <v>3309</v>
      </c>
      <c r="C1437" s="123" t="s">
        <v>551</v>
      </c>
      <c r="D1437" s="2" t="s">
        <v>27</v>
      </c>
      <c r="E1437" s="2" t="s">
        <v>1814</v>
      </c>
      <c r="F1437" s="3">
        <v>1</v>
      </c>
      <c r="G1437" s="3" t="s">
        <v>65</v>
      </c>
      <c r="H1437" s="5" t="s">
        <v>3439</v>
      </c>
      <c r="I1437" s="136" t="s">
        <v>1516</v>
      </c>
      <c r="J1437" s="2" t="s">
        <v>1814</v>
      </c>
      <c r="K1437" s="6">
        <v>80</v>
      </c>
      <c r="L1437" s="6">
        <f>LANÇAMENTO[[#This Row],[VALOR UNITARIO]]*LANÇAMENTO[[#This Row],[QTDADE]]</f>
        <v>80</v>
      </c>
      <c r="M1437" s="4">
        <v>45932</v>
      </c>
      <c r="N1437" s="33" t="str">
        <f>TEXT(LANÇAMENTO[[#This Row],[DATA PEDIDO]],"MMM")&amp;"-"&amp;TEXT(M1437,"AAAA")</f>
        <v>out-2025</v>
      </c>
      <c r="O1437" s="5" t="s">
        <v>1715</v>
      </c>
      <c r="P1437" s="5" t="s">
        <v>30</v>
      </c>
      <c r="Q1437" s="3" t="s">
        <v>12</v>
      </c>
      <c r="R1437" s="3">
        <v>0</v>
      </c>
      <c r="S1437" s="4">
        <f>IF(LANÇAMENTO[[#This Row],[DATA PEDIDO]]="","",LANÇAMENTO[[#This Row],[DATA PEDIDO]]+LANÇAMENTO[[#This Row],[PRAZO]])</f>
        <v>45932</v>
      </c>
      <c r="T1437" s="8" t="str">
        <f>IF(LANÇAMENTO[[#This Row],[OBRA COM MATERIAL]]="OK","ENTREGUE",IF(LANÇAMENTO[[#This Row],[PRAZO]]="","",LANÇAMENTO[[#This Row],[PREVISÃO ENTREGA OBRA]]-$E$1))</f>
        <v>ENTREGUE</v>
      </c>
      <c r="U1437" s="3" t="s">
        <v>129</v>
      </c>
      <c r="V1437" s="3"/>
    </row>
    <row r="1438" spans="1:22" x14ac:dyDescent="0.25">
      <c r="A1438" s="4">
        <v>45932</v>
      </c>
      <c r="B1438" s="2" t="s">
        <v>1772</v>
      </c>
      <c r="C1438" s="123" t="s">
        <v>1234</v>
      </c>
      <c r="D1438" s="2" t="s">
        <v>27</v>
      </c>
      <c r="E1438" s="2" t="s">
        <v>3440</v>
      </c>
      <c r="F1438" s="3">
        <v>8</v>
      </c>
      <c r="G1438" s="3" t="s">
        <v>65</v>
      </c>
      <c r="H1438" s="5" t="s">
        <v>3441</v>
      </c>
      <c r="I1438" s="136" t="s">
        <v>2285</v>
      </c>
      <c r="J1438" s="2" t="s">
        <v>3440</v>
      </c>
      <c r="K1438" s="6">
        <v>22.5</v>
      </c>
      <c r="L1438" s="6">
        <f>LANÇAMENTO[[#This Row],[VALOR UNITARIO]]*LANÇAMENTO[[#This Row],[QTDADE]]</f>
        <v>180</v>
      </c>
      <c r="M1438" s="4">
        <v>45932</v>
      </c>
      <c r="N1438" s="33" t="str">
        <f>TEXT(LANÇAMENTO[[#This Row],[DATA PEDIDO]],"MMM")&amp;"-"&amp;TEXT(M1438,"AAAA")</f>
        <v>out-2025</v>
      </c>
      <c r="O1438" s="5" t="s">
        <v>2287</v>
      </c>
      <c r="P1438" s="5" t="s">
        <v>30</v>
      </c>
      <c r="Q1438" s="3" t="s">
        <v>12</v>
      </c>
      <c r="R1438" s="3">
        <v>0</v>
      </c>
      <c r="S1438" s="4">
        <f>IF(LANÇAMENTO[[#This Row],[DATA PEDIDO]]="","",LANÇAMENTO[[#This Row],[DATA PEDIDO]]+LANÇAMENTO[[#This Row],[PRAZO]])</f>
        <v>45932</v>
      </c>
      <c r="T1438" s="8" t="str">
        <f>IF(LANÇAMENTO[[#This Row],[OBRA COM MATERIAL]]="OK","ENTREGUE",IF(LANÇAMENTO[[#This Row],[PRAZO]]="","",LANÇAMENTO[[#This Row],[PREVISÃO ENTREGA OBRA]]-$E$1))</f>
        <v>ENTREGUE</v>
      </c>
      <c r="U1438" s="3" t="s">
        <v>129</v>
      </c>
      <c r="V1438" s="3"/>
    </row>
    <row r="1439" spans="1:22" x14ac:dyDescent="0.25">
      <c r="A1439" s="4">
        <v>45932</v>
      </c>
      <c r="B1439" s="2" t="s">
        <v>1772</v>
      </c>
      <c r="C1439" s="123" t="s">
        <v>1234</v>
      </c>
      <c r="D1439" s="2" t="s">
        <v>27</v>
      </c>
      <c r="E1439" s="2" t="s">
        <v>1814</v>
      </c>
      <c r="F1439" s="3">
        <v>1</v>
      </c>
      <c r="G1439" s="3" t="s">
        <v>65</v>
      </c>
      <c r="H1439" s="5" t="s">
        <v>3441</v>
      </c>
      <c r="I1439" s="136" t="s">
        <v>2285</v>
      </c>
      <c r="J1439" s="2" t="s">
        <v>1814</v>
      </c>
      <c r="K1439" s="6">
        <v>80</v>
      </c>
      <c r="L1439" s="6">
        <f>LANÇAMENTO[[#This Row],[VALOR UNITARIO]]*LANÇAMENTO[[#This Row],[QTDADE]]</f>
        <v>80</v>
      </c>
      <c r="M1439" s="4">
        <v>45932</v>
      </c>
      <c r="N1439" s="33" t="str">
        <f>TEXT(LANÇAMENTO[[#This Row],[DATA PEDIDO]],"MMM")&amp;"-"&amp;TEXT(M1439,"AAAA")</f>
        <v>out-2025</v>
      </c>
      <c r="O1439" s="5" t="s">
        <v>2287</v>
      </c>
      <c r="P1439" s="5" t="s">
        <v>30</v>
      </c>
      <c r="Q1439" s="3" t="s">
        <v>12</v>
      </c>
      <c r="R1439" s="3">
        <v>0</v>
      </c>
      <c r="S1439" s="4">
        <f>IF(LANÇAMENTO[[#This Row],[DATA PEDIDO]]="","",LANÇAMENTO[[#This Row],[DATA PEDIDO]]+LANÇAMENTO[[#This Row],[PRAZO]])</f>
        <v>45932</v>
      </c>
      <c r="T1439" s="8" t="str">
        <f>IF(LANÇAMENTO[[#This Row],[OBRA COM MATERIAL]]="OK","ENTREGUE",IF(LANÇAMENTO[[#This Row],[PRAZO]]="","",LANÇAMENTO[[#This Row],[PREVISÃO ENTREGA OBRA]]-$E$1))</f>
        <v>ENTREGUE</v>
      </c>
      <c r="U1439" s="3" t="s">
        <v>129</v>
      </c>
      <c r="V1439" s="3"/>
    </row>
    <row r="1440" spans="1:22" x14ac:dyDescent="0.25">
      <c r="A1440" s="4">
        <v>45932</v>
      </c>
      <c r="B1440" s="2" t="s">
        <v>2128</v>
      </c>
      <c r="C1440" s="123" t="s">
        <v>551</v>
      </c>
      <c r="D1440" s="2" t="s">
        <v>104</v>
      </c>
      <c r="E1440" s="2" t="s">
        <v>2134</v>
      </c>
      <c r="F1440" s="3">
        <v>1</v>
      </c>
      <c r="G1440" s="3" t="s">
        <v>65</v>
      </c>
      <c r="H1440" s="5" t="s">
        <v>3442</v>
      </c>
      <c r="I1440" s="136" t="s">
        <v>1612</v>
      </c>
      <c r="J1440" s="2" t="s">
        <v>2134</v>
      </c>
      <c r="K1440" s="6">
        <v>350</v>
      </c>
      <c r="L1440" s="6">
        <f>LANÇAMENTO[[#This Row],[VALOR UNITARIO]]*LANÇAMENTO[[#This Row],[QTDADE]]</f>
        <v>350</v>
      </c>
      <c r="M1440" s="4">
        <v>45932</v>
      </c>
      <c r="N1440" s="33" t="str">
        <f>TEXT(LANÇAMENTO[[#This Row],[DATA PEDIDO]],"MMM")&amp;"-"&amp;TEXT(M1440,"AAAA")</f>
        <v>out-2025</v>
      </c>
      <c r="O1440" s="5" t="s">
        <v>1778</v>
      </c>
      <c r="P1440" s="5" t="s">
        <v>30</v>
      </c>
      <c r="Q1440" s="3" t="s">
        <v>12</v>
      </c>
      <c r="R1440" s="3">
        <v>0</v>
      </c>
      <c r="S1440" s="4">
        <f>IF(LANÇAMENTO[[#This Row],[DATA PEDIDO]]="","",LANÇAMENTO[[#This Row],[DATA PEDIDO]]+LANÇAMENTO[[#This Row],[PRAZO]])</f>
        <v>45932</v>
      </c>
      <c r="T1440" s="8" t="str">
        <f>IF(LANÇAMENTO[[#This Row],[OBRA COM MATERIAL]]="OK","ENTREGUE",IF(LANÇAMENTO[[#This Row],[PRAZO]]="","",LANÇAMENTO[[#This Row],[PREVISÃO ENTREGA OBRA]]-$E$1))</f>
        <v>ENTREGUE</v>
      </c>
      <c r="U1440" s="3" t="s">
        <v>2553</v>
      </c>
      <c r="V1440" s="3"/>
    </row>
    <row r="1441" spans="1:22" x14ac:dyDescent="0.25">
      <c r="A1441" s="4">
        <v>45932</v>
      </c>
      <c r="B1441" s="2" t="s">
        <v>1747</v>
      </c>
      <c r="C1441" s="123" t="s">
        <v>1234</v>
      </c>
      <c r="D1441" s="2" t="s">
        <v>104</v>
      </c>
      <c r="E1441" s="2" t="s">
        <v>3443</v>
      </c>
      <c r="F1441" s="3">
        <v>4</v>
      </c>
      <c r="G1441" s="3" t="s">
        <v>65</v>
      </c>
      <c r="H1441" s="5" t="s">
        <v>3444</v>
      </c>
      <c r="I1441" s="136" t="s">
        <v>198</v>
      </c>
      <c r="J1441" s="2" t="s">
        <v>3443</v>
      </c>
      <c r="K1441" s="6">
        <v>140.21</v>
      </c>
      <c r="L1441" s="6">
        <f>LANÇAMENTO[[#This Row],[VALOR UNITARIO]]*LANÇAMENTO[[#This Row],[QTDADE]]</f>
        <v>560.84</v>
      </c>
      <c r="M1441" s="4">
        <v>45932</v>
      </c>
      <c r="N1441" s="33" t="str">
        <f>TEXT(LANÇAMENTO[[#This Row],[DATA PEDIDO]],"MMM")&amp;"-"&amp;TEXT(M1441,"AAAA")</f>
        <v>out-2025</v>
      </c>
      <c r="O1441" s="5" t="s">
        <v>1715</v>
      </c>
      <c r="P1441" s="5" t="s">
        <v>30</v>
      </c>
      <c r="Q1441" s="3" t="s">
        <v>12</v>
      </c>
      <c r="R1441" s="3">
        <v>4</v>
      </c>
      <c r="S1441" s="4">
        <f>IF(LANÇAMENTO[[#This Row],[DATA PEDIDO]]="","",LANÇAMENTO[[#This Row],[DATA PEDIDO]]+LANÇAMENTO[[#This Row],[PRAZO]])</f>
        <v>45936</v>
      </c>
      <c r="T1441" s="8" t="str">
        <f>IF(LANÇAMENTO[[#This Row],[OBRA COM MATERIAL]]="OK","ENTREGUE",IF(LANÇAMENTO[[#This Row],[PRAZO]]="","",LANÇAMENTO[[#This Row],[PREVISÃO ENTREGA OBRA]]-$E$1))</f>
        <v>ENTREGUE</v>
      </c>
      <c r="U1441" s="3" t="s">
        <v>2553</v>
      </c>
      <c r="V1441" s="3"/>
    </row>
    <row r="1442" spans="1:22" x14ac:dyDescent="0.25">
      <c r="A1442" s="4">
        <v>45932</v>
      </c>
      <c r="B1442" s="2" t="s">
        <v>2379</v>
      </c>
      <c r="C1442" s="123" t="s">
        <v>1234</v>
      </c>
      <c r="D1442" s="2" t="s">
        <v>104</v>
      </c>
      <c r="E1442" s="2" t="s">
        <v>3448</v>
      </c>
      <c r="F1442" s="3">
        <v>2</v>
      </c>
      <c r="G1442" s="3" t="s">
        <v>65</v>
      </c>
      <c r="H1442" s="5" t="s">
        <v>3445</v>
      </c>
      <c r="I1442" s="136" t="s">
        <v>554</v>
      </c>
      <c r="J1442" s="2" t="s">
        <v>3448</v>
      </c>
      <c r="K1442" s="6">
        <v>76.489999999999995</v>
      </c>
      <c r="L1442" s="6">
        <f>LANÇAMENTO[[#This Row],[VALOR UNITARIO]]*LANÇAMENTO[[#This Row],[QTDADE]]</f>
        <v>152.97999999999999</v>
      </c>
      <c r="M1442" s="4">
        <v>45932</v>
      </c>
      <c r="N1442" s="33" t="str">
        <f>TEXT(LANÇAMENTO[[#This Row],[DATA PEDIDO]],"MMM")&amp;"-"&amp;TEXT(M1442,"AAAA")</f>
        <v>out-2025</v>
      </c>
      <c r="O1442" s="5" t="s">
        <v>1715</v>
      </c>
      <c r="P1442" s="5" t="s">
        <v>30</v>
      </c>
      <c r="Q1442" s="3" t="s">
        <v>12</v>
      </c>
      <c r="R1442" s="3">
        <v>0</v>
      </c>
      <c r="S1442" s="4">
        <f>IF(LANÇAMENTO[[#This Row],[DATA PEDIDO]]="","",LANÇAMENTO[[#This Row],[DATA PEDIDO]]+LANÇAMENTO[[#This Row],[PRAZO]])</f>
        <v>45932</v>
      </c>
      <c r="T1442" s="8" t="str">
        <f>IF(LANÇAMENTO[[#This Row],[OBRA COM MATERIAL]]="OK","ENTREGUE",IF(LANÇAMENTO[[#This Row],[PRAZO]]="","",LANÇAMENTO[[#This Row],[PREVISÃO ENTREGA OBRA]]-$E$1))</f>
        <v>ENTREGUE</v>
      </c>
      <c r="U1442" s="3" t="s">
        <v>129</v>
      </c>
      <c r="V1442" s="3"/>
    </row>
    <row r="1443" spans="1:22" x14ac:dyDescent="0.25">
      <c r="A1443" s="4">
        <v>45932</v>
      </c>
      <c r="B1443" s="2" t="s">
        <v>2379</v>
      </c>
      <c r="C1443" s="123" t="s">
        <v>1234</v>
      </c>
      <c r="D1443" s="2" t="s">
        <v>104</v>
      </c>
      <c r="E1443" s="2" t="s">
        <v>3446</v>
      </c>
      <c r="F1443" s="3">
        <v>55</v>
      </c>
      <c r="G1443" s="3" t="s">
        <v>114</v>
      </c>
      <c r="H1443" s="5" t="s">
        <v>3447</v>
      </c>
      <c r="I1443" s="136" t="s">
        <v>1264</v>
      </c>
      <c r="J1443" s="2" t="s">
        <v>3446</v>
      </c>
      <c r="K1443" s="6">
        <v>29.89</v>
      </c>
      <c r="L1443" s="6">
        <f>LANÇAMENTO[[#This Row],[VALOR UNITARIO]]*LANÇAMENTO[[#This Row],[QTDADE]]</f>
        <v>1643.95</v>
      </c>
      <c r="M1443" s="4">
        <v>45932</v>
      </c>
      <c r="N1443" s="33" t="str">
        <f>TEXT(LANÇAMENTO[[#This Row],[DATA PEDIDO]],"MMM")&amp;"-"&amp;TEXT(M1443,"AAAA")</f>
        <v>out-2025</v>
      </c>
      <c r="O1443" s="5" t="s">
        <v>1823</v>
      </c>
      <c r="P1443" s="5" t="s">
        <v>192</v>
      </c>
      <c r="Q1443" s="3" t="s">
        <v>12</v>
      </c>
      <c r="R1443" s="3">
        <v>1</v>
      </c>
      <c r="S1443" s="4">
        <f>IF(LANÇAMENTO[[#This Row],[DATA PEDIDO]]="","",LANÇAMENTO[[#This Row],[DATA PEDIDO]]+LANÇAMENTO[[#This Row],[PRAZO]])</f>
        <v>45933</v>
      </c>
      <c r="T1443" s="8" t="str">
        <f>IF(LANÇAMENTO[[#This Row],[OBRA COM MATERIAL]]="OK","ENTREGUE",IF(LANÇAMENTO[[#This Row],[PRAZO]]="","",LANÇAMENTO[[#This Row],[PREVISÃO ENTREGA OBRA]]-$E$1))</f>
        <v>ENTREGUE</v>
      </c>
      <c r="U1443" s="3" t="s">
        <v>129</v>
      </c>
      <c r="V1443" s="3"/>
    </row>
    <row r="1444" spans="1:22" x14ac:dyDescent="0.25">
      <c r="A1444" s="4">
        <v>45932</v>
      </c>
      <c r="B1444" s="2" t="s">
        <v>2461</v>
      </c>
      <c r="C1444" s="123" t="s">
        <v>551</v>
      </c>
      <c r="D1444" s="2" t="s">
        <v>104</v>
      </c>
      <c r="E1444" s="2" t="s">
        <v>3449</v>
      </c>
      <c r="F1444" s="3">
        <v>3</v>
      </c>
      <c r="G1444" s="3" t="s">
        <v>65</v>
      </c>
      <c r="H1444" s="5" t="s">
        <v>3454</v>
      </c>
      <c r="I1444" s="136" t="s">
        <v>147</v>
      </c>
      <c r="J1444" s="2" t="s">
        <v>3449</v>
      </c>
      <c r="K1444" s="6">
        <v>5.75</v>
      </c>
      <c r="L1444" s="6">
        <f>LANÇAMENTO[[#This Row],[VALOR UNITARIO]]*LANÇAMENTO[[#This Row],[QTDADE]]</f>
        <v>17.25</v>
      </c>
      <c r="M1444" s="4">
        <v>45932</v>
      </c>
      <c r="N1444" s="33" t="str">
        <f>TEXT(LANÇAMENTO[[#This Row],[DATA PEDIDO]],"MMM")&amp;"-"&amp;TEXT(M1444,"AAAA")</f>
        <v>out-2025</v>
      </c>
      <c r="O1444" s="5" t="s">
        <v>1715</v>
      </c>
      <c r="P1444" s="5" t="s">
        <v>30</v>
      </c>
      <c r="Q1444" s="3" t="s">
        <v>12</v>
      </c>
      <c r="R1444" s="3">
        <v>1</v>
      </c>
      <c r="S1444" s="4">
        <f>IF(LANÇAMENTO[[#This Row],[DATA PEDIDO]]="","",LANÇAMENTO[[#This Row],[DATA PEDIDO]]+LANÇAMENTO[[#This Row],[PRAZO]])</f>
        <v>45933</v>
      </c>
      <c r="T1444" s="8" t="str">
        <f>IF(LANÇAMENTO[[#This Row],[OBRA COM MATERIAL]]="OK","ENTREGUE",IF(LANÇAMENTO[[#This Row],[PRAZO]]="","",LANÇAMENTO[[#This Row],[PREVISÃO ENTREGA OBRA]]-$E$1))</f>
        <v>ENTREGUE</v>
      </c>
      <c r="U1444" s="3" t="s">
        <v>129</v>
      </c>
      <c r="V1444" s="3"/>
    </row>
    <row r="1445" spans="1:22" x14ac:dyDescent="0.25">
      <c r="A1445" s="4">
        <v>45932</v>
      </c>
      <c r="B1445" s="2" t="s">
        <v>2461</v>
      </c>
      <c r="C1445" s="123" t="s">
        <v>551</v>
      </c>
      <c r="D1445" s="2" t="s">
        <v>104</v>
      </c>
      <c r="E1445" s="2" t="s">
        <v>3450</v>
      </c>
      <c r="F1445" s="3">
        <v>1</v>
      </c>
      <c r="G1445" s="3" t="s">
        <v>65</v>
      </c>
      <c r="H1445" s="5" t="s">
        <v>3454</v>
      </c>
      <c r="I1445" s="136" t="s">
        <v>147</v>
      </c>
      <c r="J1445" s="2" t="s">
        <v>3450</v>
      </c>
      <c r="K1445" s="6">
        <v>129.9</v>
      </c>
      <c r="L1445" s="6">
        <f>LANÇAMENTO[[#This Row],[VALOR UNITARIO]]*LANÇAMENTO[[#This Row],[QTDADE]]</f>
        <v>129.9</v>
      </c>
      <c r="M1445" s="4">
        <v>45932</v>
      </c>
      <c r="N1445" s="33" t="str">
        <f>TEXT(LANÇAMENTO[[#This Row],[DATA PEDIDO]],"MMM")&amp;"-"&amp;TEXT(M1445,"AAAA")</f>
        <v>out-2025</v>
      </c>
      <c r="O1445" s="5" t="s">
        <v>1715</v>
      </c>
      <c r="P1445" s="5" t="s">
        <v>30</v>
      </c>
      <c r="Q1445" s="3" t="s">
        <v>12</v>
      </c>
      <c r="R1445" s="3">
        <v>1</v>
      </c>
      <c r="S1445" s="4">
        <f>IF(LANÇAMENTO[[#This Row],[DATA PEDIDO]]="","",LANÇAMENTO[[#This Row],[DATA PEDIDO]]+LANÇAMENTO[[#This Row],[PRAZO]])</f>
        <v>45933</v>
      </c>
      <c r="T1445" s="8" t="str">
        <f>IF(LANÇAMENTO[[#This Row],[OBRA COM MATERIAL]]="OK","ENTREGUE",IF(LANÇAMENTO[[#This Row],[PRAZO]]="","",LANÇAMENTO[[#This Row],[PREVISÃO ENTREGA OBRA]]-$E$1))</f>
        <v>ENTREGUE</v>
      </c>
      <c r="U1445" s="3" t="s">
        <v>129</v>
      </c>
      <c r="V1445" s="3"/>
    </row>
    <row r="1446" spans="1:22" x14ac:dyDescent="0.25">
      <c r="A1446" s="4">
        <v>45932</v>
      </c>
      <c r="B1446" s="2" t="s">
        <v>2461</v>
      </c>
      <c r="C1446" s="123" t="s">
        <v>551</v>
      </c>
      <c r="D1446" s="2" t="s">
        <v>104</v>
      </c>
      <c r="E1446" s="2" t="s">
        <v>3451</v>
      </c>
      <c r="F1446" s="3">
        <v>2</v>
      </c>
      <c r="G1446" s="3" t="s">
        <v>65</v>
      </c>
      <c r="H1446" s="5" t="s">
        <v>3454</v>
      </c>
      <c r="I1446" s="136" t="s">
        <v>147</v>
      </c>
      <c r="J1446" s="2" t="s">
        <v>3451</v>
      </c>
      <c r="K1446" s="6">
        <v>89.9</v>
      </c>
      <c r="L1446" s="6">
        <f>LANÇAMENTO[[#This Row],[VALOR UNITARIO]]*LANÇAMENTO[[#This Row],[QTDADE]]</f>
        <v>179.8</v>
      </c>
      <c r="M1446" s="4">
        <v>45932</v>
      </c>
      <c r="N1446" s="33" t="str">
        <f>TEXT(LANÇAMENTO[[#This Row],[DATA PEDIDO]],"MMM")&amp;"-"&amp;TEXT(M1446,"AAAA")</f>
        <v>out-2025</v>
      </c>
      <c r="O1446" s="5" t="s">
        <v>1715</v>
      </c>
      <c r="P1446" s="5" t="s">
        <v>30</v>
      </c>
      <c r="Q1446" s="3" t="s">
        <v>12</v>
      </c>
      <c r="R1446" s="3">
        <v>1</v>
      </c>
      <c r="S1446" s="4">
        <f>IF(LANÇAMENTO[[#This Row],[DATA PEDIDO]]="","",LANÇAMENTO[[#This Row],[DATA PEDIDO]]+LANÇAMENTO[[#This Row],[PRAZO]])</f>
        <v>45933</v>
      </c>
      <c r="T1446" s="8" t="str">
        <f>IF(LANÇAMENTO[[#This Row],[OBRA COM MATERIAL]]="OK","ENTREGUE",IF(LANÇAMENTO[[#This Row],[PRAZO]]="","",LANÇAMENTO[[#This Row],[PREVISÃO ENTREGA OBRA]]-$E$1))</f>
        <v>ENTREGUE</v>
      </c>
      <c r="U1446" s="3" t="s">
        <v>129</v>
      </c>
      <c r="V1446" s="3"/>
    </row>
    <row r="1447" spans="1:22" x14ac:dyDescent="0.25">
      <c r="A1447" s="4">
        <v>45932</v>
      </c>
      <c r="B1447" s="2" t="s">
        <v>2461</v>
      </c>
      <c r="C1447" s="123" t="s">
        <v>551</v>
      </c>
      <c r="D1447" s="2" t="s">
        <v>104</v>
      </c>
      <c r="E1447" s="2" t="s">
        <v>3452</v>
      </c>
      <c r="F1447" s="3">
        <v>1</v>
      </c>
      <c r="G1447" s="3" t="s">
        <v>65</v>
      </c>
      <c r="H1447" s="5" t="s">
        <v>3454</v>
      </c>
      <c r="I1447" s="136" t="s">
        <v>147</v>
      </c>
      <c r="J1447" s="2" t="s">
        <v>3452</v>
      </c>
      <c r="K1447" s="6">
        <v>17.899999999999999</v>
      </c>
      <c r="L1447" s="6">
        <f>LANÇAMENTO[[#This Row],[VALOR UNITARIO]]*LANÇAMENTO[[#This Row],[QTDADE]]</f>
        <v>17.899999999999999</v>
      </c>
      <c r="M1447" s="4">
        <v>45932</v>
      </c>
      <c r="N1447" s="33" t="str">
        <f>TEXT(LANÇAMENTO[[#This Row],[DATA PEDIDO]],"MMM")&amp;"-"&amp;TEXT(M1447,"AAAA")</f>
        <v>out-2025</v>
      </c>
      <c r="O1447" s="5" t="s">
        <v>1715</v>
      </c>
      <c r="P1447" s="5" t="s">
        <v>30</v>
      </c>
      <c r="Q1447" s="3" t="s">
        <v>12</v>
      </c>
      <c r="R1447" s="3">
        <v>1</v>
      </c>
      <c r="S1447" s="4">
        <f>IF(LANÇAMENTO[[#This Row],[DATA PEDIDO]]="","",LANÇAMENTO[[#This Row],[DATA PEDIDO]]+LANÇAMENTO[[#This Row],[PRAZO]])</f>
        <v>45933</v>
      </c>
      <c r="T1447" s="8" t="str">
        <f>IF(LANÇAMENTO[[#This Row],[OBRA COM MATERIAL]]="OK","ENTREGUE",IF(LANÇAMENTO[[#This Row],[PRAZO]]="","",LANÇAMENTO[[#This Row],[PREVISÃO ENTREGA OBRA]]-$E$1))</f>
        <v>ENTREGUE</v>
      </c>
      <c r="U1447" s="3" t="s">
        <v>2553</v>
      </c>
      <c r="V1447" s="3"/>
    </row>
    <row r="1448" spans="1:22" x14ac:dyDescent="0.25">
      <c r="A1448" s="4">
        <v>45932</v>
      </c>
      <c r="B1448" s="2" t="s">
        <v>2461</v>
      </c>
      <c r="C1448" s="123" t="s">
        <v>551</v>
      </c>
      <c r="D1448" s="2" t="s">
        <v>104</v>
      </c>
      <c r="E1448" s="2" t="s">
        <v>3453</v>
      </c>
      <c r="F1448" s="3">
        <v>2</v>
      </c>
      <c r="G1448" s="3" t="s">
        <v>65</v>
      </c>
      <c r="H1448" s="5" t="s">
        <v>3454</v>
      </c>
      <c r="I1448" s="136" t="s">
        <v>147</v>
      </c>
      <c r="J1448" s="2" t="s">
        <v>3453</v>
      </c>
      <c r="K1448" s="6">
        <v>3.99</v>
      </c>
      <c r="L1448" s="6">
        <f>LANÇAMENTO[[#This Row],[VALOR UNITARIO]]*LANÇAMENTO[[#This Row],[QTDADE]]</f>
        <v>7.98</v>
      </c>
      <c r="M1448" s="4">
        <v>45932</v>
      </c>
      <c r="N1448" s="33" t="str">
        <f>TEXT(LANÇAMENTO[[#This Row],[DATA PEDIDO]],"MMM")&amp;"-"&amp;TEXT(M1448,"AAAA")</f>
        <v>out-2025</v>
      </c>
      <c r="O1448" s="5" t="s">
        <v>1715</v>
      </c>
      <c r="P1448" s="5" t="s">
        <v>30</v>
      </c>
      <c r="Q1448" s="3" t="s">
        <v>12</v>
      </c>
      <c r="R1448" s="3">
        <v>1</v>
      </c>
      <c r="S1448" s="4">
        <f>IF(LANÇAMENTO[[#This Row],[DATA PEDIDO]]="","",LANÇAMENTO[[#This Row],[DATA PEDIDO]]+LANÇAMENTO[[#This Row],[PRAZO]])</f>
        <v>45933</v>
      </c>
      <c r="T1448" s="8" t="str">
        <f>IF(LANÇAMENTO[[#This Row],[OBRA COM MATERIAL]]="OK","ENTREGUE",IF(LANÇAMENTO[[#This Row],[PRAZO]]="","",LANÇAMENTO[[#This Row],[PREVISÃO ENTREGA OBRA]]-$E$1))</f>
        <v>ENTREGUE</v>
      </c>
      <c r="U1448" s="3" t="s">
        <v>2553</v>
      </c>
      <c r="V1448" s="3"/>
    </row>
    <row r="1449" spans="1:22" x14ac:dyDescent="0.25">
      <c r="A1449" s="4">
        <v>45933</v>
      </c>
      <c r="B1449" s="2" t="s">
        <v>1747</v>
      </c>
      <c r="C1449" s="123" t="s">
        <v>1234</v>
      </c>
      <c r="D1449" s="2" t="s">
        <v>104</v>
      </c>
      <c r="E1449" s="2" t="s">
        <v>3446</v>
      </c>
      <c r="F1449" s="3">
        <v>20</v>
      </c>
      <c r="G1449" s="3" t="s">
        <v>114</v>
      </c>
      <c r="H1449" s="5" t="s">
        <v>3455</v>
      </c>
      <c r="I1449" s="136" t="s">
        <v>1264</v>
      </c>
      <c r="J1449" s="2" t="s">
        <v>3446</v>
      </c>
      <c r="K1449" s="6">
        <v>29.89</v>
      </c>
      <c r="L1449" s="6">
        <f>LANÇAMENTO[[#This Row],[VALOR UNITARIO]]*LANÇAMENTO[[#This Row],[QTDADE]]</f>
        <v>597.79999999999995</v>
      </c>
      <c r="M1449" s="4">
        <v>45933</v>
      </c>
      <c r="N1449" s="33" t="str">
        <f>TEXT(LANÇAMENTO[[#This Row],[DATA PEDIDO]],"MMM")&amp;"-"&amp;TEXT(M1449,"AAAA")</f>
        <v>out-2025</v>
      </c>
      <c r="O1449" s="5" t="s">
        <v>1823</v>
      </c>
      <c r="P1449" s="5" t="s">
        <v>192</v>
      </c>
      <c r="Q1449" s="3" t="s">
        <v>12</v>
      </c>
      <c r="R1449" s="3">
        <v>0</v>
      </c>
      <c r="S1449" s="4">
        <f>IF(LANÇAMENTO[[#This Row],[DATA PEDIDO]]="","",LANÇAMENTO[[#This Row],[DATA PEDIDO]]+LANÇAMENTO[[#This Row],[PRAZO]])</f>
        <v>45933</v>
      </c>
      <c r="T1449" s="8" t="str">
        <f>IF(LANÇAMENTO[[#This Row],[OBRA COM MATERIAL]]="OK","ENTREGUE",IF(LANÇAMENTO[[#This Row],[PRAZO]]="","",LANÇAMENTO[[#This Row],[PREVISÃO ENTREGA OBRA]]-$E$1))</f>
        <v>ENTREGUE</v>
      </c>
      <c r="U1449" s="3" t="s">
        <v>129</v>
      </c>
      <c r="V1449" s="3"/>
    </row>
    <row r="1450" spans="1:22" x14ac:dyDescent="0.25">
      <c r="A1450" s="4">
        <v>45933</v>
      </c>
      <c r="B1450" s="2" t="s">
        <v>1772</v>
      </c>
      <c r="C1450" s="123" t="s">
        <v>1234</v>
      </c>
      <c r="D1450" s="2" t="s">
        <v>27</v>
      </c>
      <c r="E1450" s="2" t="s">
        <v>2266</v>
      </c>
      <c r="F1450" s="3">
        <v>1</v>
      </c>
      <c r="G1450" s="3" t="s">
        <v>65</v>
      </c>
      <c r="H1450" s="5" t="s">
        <v>3456</v>
      </c>
      <c r="I1450" s="136" t="s">
        <v>1779</v>
      </c>
      <c r="J1450" s="2" t="s">
        <v>2266</v>
      </c>
      <c r="K1450" s="6">
        <v>280</v>
      </c>
      <c r="L1450" s="6">
        <f>LANÇAMENTO[[#This Row],[VALOR UNITARIO]]*LANÇAMENTO[[#This Row],[QTDADE]]</f>
        <v>280</v>
      </c>
      <c r="M1450" s="4">
        <v>45933</v>
      </c>
      <c r="N1450" s="33" t="str">
        <f>TEXT(LANÇAMENTO[[#This Row],[DATA PEDIDO]],"MMM")&amp;"-"&amp;TEXT(M1450,"AAAA")</f>
        <v>out-2025</v>
      </c>
      <c r="O1450" s="5" t="s">
        <v>1778</v>
      </c>
      <c r="P1450" s="5" t="s">
        <v>30</v>
      </c>
      <c r="Q1450" s="3" t="s">
        <v>12</v>
      </c>
      <c r="R1450" s="3">
        <v>0</v>
      </c>
      <c r="S1450" s="4">
        <f>IF(LANÇAMENTO[[#This Row],[DATA PEDIDO]]="","",LANÇAMENTO[[#This Row],[DATA PEDIDO]]+LANÇAMENTO[[#This Row],[PRAZO]])</f>
        <v>45933</v>
      </c>
      <c r="T1450" s="8" t="str">
        <f>IF(LANÇAMENTO[[#This Row],[OBRA COM MATERIAL]]="OK","ENTREGUE",IF(LANÇAMENTO[[#This Row],[PRAZO]]="","",LANÇAMENTO[[#This Row],[PREVISÃO ENTREGA OBRA]]-$E$1))</f>
        <v>ENTREGUE</v>
      </c>
      <c r="U1450" s="3" t="s">
        <v>129</v>
      </c>
      <c r="V1450" s="3"/>
    </row>
    <row r="1451" spans="1:22" x14ac:dyDescent="0.25">
      <c r="A1451" s="4">
        <v>45933</v>
      </c>
      <c r="B1451" s="2" t="s">
        <v>1802</v>
      </c>
      <c r="C1451" s="123" t="s">
        <v>1234</v>
      </c>
      <c r="D1451" s="2" t="s">
        <v>104</v>
      </c>
      <c r="E1451" s="2" t="s">
        <v>3457</v>
      </c>
      <c r="F1451" s="3">
        <v>20</v>
      </c>
      <c r="G1451" s="3" t="s">
        <v>65</v>
      </c>
      <c r="H1451" s="5" t="s">
        <v>3462</v>
      </c>
      <c r="I1451" s="136" t="s">
        <v>1456</v>
      </c>
      <c r="J1451" s="2" t="s">
        <v>3457</v>
      </c>
      <c r="K1451" s="6">
        <v>17.399999999999999</v>
      </c>
      <c r="L1451" s="6">
        <f>LANÇAMENTO[[#This Row],[VALOR UNITARIO]]*LANÇAMENTO[[#This Row],[QTDADE]]</f>
        <v>348</v>
      </c>
      <c r="M1451" s="4">
        <v>45933</v>
      </c>
      <c r="N1451" s="33" t="str">
        <f>TEXT(LANÇAMENTO[[#This Row],[DATA PEDIDO]],"MMM")&amp;"-"&amp;TEXT(M1451,"AAAA")</f>
        <v>out-2025</v>
      </c>
      <c r="O1451" s="5" t="s">
        <v>1823</v>
      </c>
      <c r="P1451" s="5" t="s">
        <v>30</v>
      </c>
      <c r="Q1451" s="3" t="s">
        <v>12</v>
      </c>
      <c r="R1451" s="3">
        <v>3</v>
      </c>
      <c r="S1451" s="4">
        <f>IF(LANÇAMENTO[[#This Row],[DATA PEDIDO]]="","",LANÇAMENTO[[#This Row],[DATA PEDIDO]]+LANÇAMENTO[[#This Row],[PRAZO]])</f>
        <v>45936</v>
      </c>
      <c r="T1451" s="8" t="str">
        <f>IF(LANÇAMENTO[[#This Row],[OBRA COM MATERIAL]]="OK","ENTREGUE",IF(LANÇAMENTO[[#This Row],[PRAZO]]="","",LANÇAMENTO[[#This Row],[PREVISÃO ENTREGA OBRA]]-$E$1))</f>
        <v>ENTREGUE</v>
      </c>
      <c r="U1451" s="3" t="s">
        <v>129</v>
      </c>
      <c r="V1451" s="3"/>
    </row>
    <row r="1452" spans="1:22" x14ac:dyDescent="0.25">
      <c r="A1452" s="4">
        <v>45933</v>
      </c>
      <c r="B1452" s="2" t="s">
        <v>1802</v>
      </c>
      <c r="C1452" s="123" t="s">
        <v>1234</v>
      </c>
      <c r="D1452" s="2" t="s">
        <v>104</v>
      </c>
      <c r="E1452" s="2" t="s">
        <v>3458</v>
      </c>
      <c r="F1452" s="3">
        <v>10</v>
      </c>
      <c r="G1452" s="3" t="s">
        <v>65</v>
      </c>
      <c r="H1452" s="5" t="s">
        <v>3462</v>
      </c>
      <c r="I1452" s="136" t="s">
        <v>1456</v>
      </c>
      <c r="J1452" s="2" t="s">
        <v>3458</v>
      </c>
      <c r="K1452" s="6">
        <v>4.3499999999999996</v>
      </c>
      <c r="L1452" s="6">
        <f>LANÇAMENTO[[#This Row],[VALOR UNITARIO]]*LANÇAMENTO[[#This Row],[QTDADE]]</f>
        <v>43.5</v>
      </c>
      <c r="M1452" s="4">
        <v>45933</v>
      </c>
      <c r="N1452" s="33" t="str">
        <f>TEXT(LANÇAMENTO[[#This Row],[DATA PEDIDO]],"MMM")&amp;"-"&amp;TEXT(M1452,"AAAA")</f>
        <v>out-2025</v>
      </c>
      <c r="O1452" s="5" t="s">
        <v>1823</v>
      </c>
      <c r="P1452" s="5" t="s">
        <v>30</v>
      </c>
      <c r="Q1452" s="3" t="s">
        <v>12</v>
      </c>
      <c r="R1452" s="3">
        <v>3</v>
      </c>
      <c r="S1452" s="4">
        <f>IF(LANÇAMENTO[[#This Row],[DATA PEDIDO]]="","",LANÇAMENTO[[#This Row],[DATA PEDIDO]]+LANÇAMENTO[[#This Row],[PRAZO]])</f>
        <v>45936</v>
      </c>
      <c r="T1452" s="8" t="str">
        <f>IF(LANÇAMENTO[[#This Row],[OBRA COM MATERIAL]]="OK","ENTREGUE",IF(LANÇAMENTO[[#This Row],[PRAZO]]="","",LANÇAMENTO[[#This Row],[PREVISÃO ENTREGA OBRA]]-$E$1))</f>
        <v>ENTREGUE</v>
      </c>
      <c r="U1452" s="3" t="s">
        <v>129</v>
      </c>
      <c r="V1452" s="3"/>
    </row>
    <row r="1453" spans="1:22" x14ac:dyDescent="0.25">
      <c r="A1453" s="4">
        <v>45933</v>
      </c>
      <c r="B1453" s="2" t="s">
        <v>1802</v>
      </c>
      <c r="C1453" s="123" t="s">
        <v>1234</v>
      </c>
      <c r="D1453" s="2" t="s">
        <v>104</v>
      </c>
      <c r="E1453" s="2" t="s">
        <v>3459</v>
      </c>
      <c r="F1453" s="3">
        <v>2</v>
      </c>
      <c r="G1453" s="3" t="s">
        <v>23</v>
      </c>
      <c r="H1453" s="5" t="s">
        <v>3462</v>
      </c>
      <c r="I1453" s="136" t="s">
        <v>1456</v>
      </c>
      <c r="J1453" s="2" t="s">
        <v>3459</v>
      </c>
      <c r="K1453" s="6">
        <v>15.02</v>
      </c>
      <c r="L1453" s="6">
        <f>LANÇAMENTO[[#This Row],[VALOR UNITARIO]]*LANÇAMENTO[[#This Row],[QTDADE]]</f>
        <v>30.04</v>
      </c>
      <c r="M1453" s="4">
        <v>45933</v>
      </c>
      <c r="N1453" s="33" t="str">
        <f>TEXT(LANÇAMENTO[[#This Row],[DATA PEDIDO]],"MMM")&amp;"-"&amp;TEXT(M1453,"AAAA")</f>
        <v>out-2025</v>
      </c>
      <c r="O1453" s="5" t="s">
        <v>1823</v>
      </c>
      <c r="P1453" s="5" t="s">
        <v>30</v>
      </c>
      <c r="Q1453" s="3" t="s">
        <v>12</v>
      </c>
      <c r="R1453" s="3">
        <v>3</v>
      </c>
      <c r="S1453" s="4">
        <f>IF(LANÇAMENTO[[#This Row],[DATA PEDIDO]]="","",LANÇAMENTO[[#This Row],[DATA PEDIDO]]+LANÇAMENTO[[#This Row],[PRAZO]])</f>
        <v>45936</v>
      </c>
      <c r="T1453" s="8" t="str">
        <f>IF(LANÇAMENTO[[#This Row],[OBRA COM MATERIAL]]="OK","ENTREGUE",IF(LANÇAMENTO[[#This Row],[PRAZO]]="","",LANÇAMENTO[[#This Row],[PREVISÃO ENTREGA OBRA]]-$E$1))</f>
        <v>ENTREGUE</v>
      </c>
      <c r="U1453" s="3" t="s">
        <v>129</v>
      </c>
      <c r="V1453" s="3"/>
    </row>
    <row r="1454" spans="1:22" x14ac:dyDescent="0.25">
      <c r="A1454" s="4">
        <v>45933</v>
      </c>
      <c r="B1454" s="2" t="s">
        <v>1802</v>
      </c>
      <c r="C1454" s="123" t="s">
        <v>1234</v>
      </c>
      <c r="D1454" s="2" t="s">
        <v>104</v>
      </c>
      <c r="E1454" s="2" t="s">
        <v>3460</v>
      </c>
      <c r="F1454" s="3">
        <v>2</v>
      </c>
      <c r="G1454" s="3" t="s">
        <v>23</v>
      </c>
      <c r="H1454" s="5" t="s">
        <v>3462</v>
      </c>
      <c r="I1454" s="136" t="s">
        <v>1456</v>
      </c>
      <c r="J1454" s="2" t="s">
        <v>3460</v>
      </c>
      <c r="K1454" s="6">
        <v>15.56</v>
      </c>
      <c r="L1454" s="6">
        <f>LANÇAMENTO[[#This Row],[VALOR UNITARIO]]*LANÇAMENTO[[#This Row],[QTDADE]]</f>
        <v>31.12</v>
      </c>
      <c r="M1454" s="4">
        <v>45933</v>
      </c>
      <c r="N1454" s="33" t="str">
        <f>TEXT(LANÇAMENTO[[#This Row],[DATA PEDIDO]],"MMM")&amp;"-"&amp;TEXT(M1454,"AAAA")</f>
        <v>out-2025</v>
      </c>
      <c r="O1454" s="5" t="s">
        <v>1823</v>
      </c>
      <c r="P1454" s="5" t="s">
        <v>30</v>
      </c>
      <c r="Q1454" s="3" t="s">
        <v>12</v>
      </c>
      <c r="R1454" s="3">
        <v>3</v>
      </c>
      <c r="S1454" s="4">
        <f>IF(LANÇAMENTO[[#This Row],[DATA PEDIDO]]="","",LANÇAMENTO[[#This Row],[DATA PEDIDO]]+LANÇAMENTO[[#This Row],[PRAZO]])</f>
        <v>45936</v>
      </c>
      <c r="T1454" s="8" t="str">
        <f>IF(LANÇAMENTO[[#This Row],[OBRA COM MATERIAL]]="OK","ENTREGUE",IF(LANÇAMENTO[[#This Row],[PRAZO]]="","",LANÇAMENTO[[#This Row],[PREVISÃO ENTREGA OBRA]]-$E$1))</f>
        <v>ENTREGUE</v>
      </c>
      <c r="U1454" s="3" t="s">
        <v>129</v>
      </c>
      <c r="V1454" s="3"/>
    </row>
    <row r="1455" spans="1:22" x14ac:dyDescent="0.25">
      <c r="A1455" s="4">
        <v>45933</v>
      </c>
      <c r="B1455" s="2" t="s">
        <v>1802</v>
      </c>
      <c r="C1455" s="123" t="s">
        <v>1234</v>
      </c>
      <c r="D1455" s="2" t="s">
        <v>104</v>
      </c>
      <c r="E1455" s="2" t="s">
        <v>3461</v>
      </c>
      <c r="F1455" s="3">
        <v>5</v>
      </c>
      <c r="G1455" s="3" t="s">
        <v>23</v>
      </c>
      <c r="H1455" s="5" t="s">
        <v>3462</v>
      </c>
      <c r="I1455" s="136" t="s">
        <v>1456</v>
      </c>
      <c r="J1455" s="2" t="s">
        <v>3461</v>
      </c>
      <c r="K1455" s="6">
        <v>17.14</v>
      </c>
      <c r="L1455" s="6">
        <f>LANÇAMENTO[[#This Row],[VALOR UNITARIO]]*LANÇAMENTO[[#This Row],[QTDADE]]</f>
        <v>85.7</v>
      </c>
      <c r="M1455" s="4">
        <v>45933</v>
      </c>
      <c r="N1455" s="33" t="str">
        <f>TEXT(LANÇAMENTO[[#This Row],[DATA PEDIDO]],"MMM")&amp;"-"&amp;TEXT(M1455,"AAAA")</f>
        <v>out-2025</v>
      </c>
      <c r="O1455" s="5" t="s">
        <v>1823</v>
      </c>
      <c r="P1455" s="5" t="s">
        <v>30</v>
      </c>
      <c r="Q1455" s="3" t="s">
        <v>12</v>
      </c>
      <c r="R1455" s="3">
        <v>3</v>
      </c>
      <c r="S1455" s="4">
        <f>IF(LANÇAMENTO[[#This Row],[DATA PEDIDO]]="","",LANÇAMENTO[[#This Row],[DATA PEDIDO]]+LANÇAMENTO[[#This Row],[PRAZO]])</f>
        <v>45936</v>
      </c>
      <c r="T1455" s="8" t="str">
        <f>IF(LANÇAMENTO[[#This Row],[OBRA COM MATERIAL]]="OK","ENTREGUE",IF(LANÇAMENTO[[#This Row],[PRAZO]]="","",LANÇAMENTO[[#This Row],[PREVISÃO ENTREGA OBRA]]-$E$1))</f>
        <v>ENTREGUE</v>
      </c>
      <c r="U1455" s="3" t="s">
        <v>129</v>
      </c>
      <c r="V1455" s="3"/>
    </row>
    <row r="1456" spans="1:22" x14ac:dyDescent="0.25">
      <c r="A1456" s="4">
        <v>45933</v>
      </c>
      <c r="B1456" s="2" t="s">
        <v>3309</v>
      </c>
      <c r="C1456" s="123" t="s">
        <v>551</v>
      </c>
      <c r="D1456" s="2" t="s">
        <v>27</v>
      </c>
      <c r="E1456" s="2" t="s">
        <v>2134</v>
      </c>
      <c r="F1456" s="3">
        <v>1</v>
      </c>
      <c r="G1456" s="3" t="s">
        <v>65</v>
      </c>
      <c r="H1456" s="5" t="s">
        <v>3463</v>
      </c>
      <c r="I1456" s="136" t="s">
        <v>3468</v>
      </c>
      <c r="J1456" s="2" t="s">
        <v>2134</v>
      </c>
      <c r="K1456" s="6">
        <v>350</v>
      </c>
      <c r="L1456" s="6">
        <f>LANÇAMENTO[[#This Row],[VALOR UNITARIO]]*LANÇAMENTO[[#This Row],[QTDADE]]</f>
        <v>350</v>
      </c>
      <c r="M1456" s="4">
        <v>45933</v>
      </c>
      <c r="N1456" s="33" t="str">
        <f>TEXT(LANÇAMENTO[[#This Row],[DATA PEDIDO]],"MMM")&amp;"-"&amp;TEXT(M1456,"AAAA")</f>
        <v>out-2025</v>
      </c>
      <c r="O1456" s="5" t="s">
        <v>1778</v>
      </c>
      <c r="P1456" s="5" t="s">
        <v>192</v>
      </c>
      <c r="Q1456" s="3" t="s">
        <v>12</v>
      </c>
      <c r="R1456" s="3">
        <v>3</v>
      </c>
      <c r="S1456" s="4">
        <f>IF(LANÇAMENTO[[#This Row],[DATA PEDIDO]]="","",LANÇAMENTO[[#This Row],[DATA PEDIDO]]+LANÇAMENTO[[#This Row],[PRAZO]])</f>
        <v>45936</v>
      </c>
      <c r="T1456" s="8" t="str">
        <f>IF(LANÇAMENTO[[#This Row],[OBRA COM MATERIAL]]="OK","ENTREGUE",IF(LANÇAMENTO[[#This Row],[PRAZO]]="","",LANÇAMENTO[[#This Row],[PREVISÃO ENTREGA OBRA]]-$E$1))</f>
        <v>ENTREGUE</v>
      </c>
      <c r="U1456" s="3" t="s">
        <v>129</v>
      </c>
      <c r="V1456" s="3"/>
    </row>
    <row r="1457" spans="1:22" x14ac:dyDescent="0.25">
      <c r="A1457" s="4">
        <v>45933</v>
      </c>
      <c r="B1457" s="2" t="s">
        <v>1235</v>
      </c>
      <c r="C1457" s="123" t="s">
        <v>1234</v>
      </c>
      <c r="D1457" s="2" t="s">
        <v>27</v>
      </c>
      <c r="E1457" s="2" t="s">
        <v>2134</v>
      </c>
      <c r="F1457" s="3">
        <v>1</v>
      </c>
      <c r="G1457" s="3" t="s">
        <v>65</v>
      </c>
      <c r="H1457" s="5" t="s">
        <v>3464</v>
      </c>
      <c r="I1457" s="136" t="s">
        <v>2395</v>
      </c>
      <c r="J1457" s="2" t="s">
        <v>2134</v>
      </c>
      <c r="K1457" s="6">
        <v>300</v>
      </c>
      <c r="L1457" s="6">
        <f>LANÇAMENTO[[#This Row],[VALOR UNITARIO]]*LANÇAMENTO[[#This Row],[QTDADE]]</f>
        <v>300</v>
      </c>
      <c r="M1457" s="4">
        <v>45933</v>
      </c>
      <c r="N1457" s="33" t="str">
        <f>TEXT(LANÇAMENTO[[#This Row],[DATA PEDIDO]],"MMM")&amp;"-"&amp;TEXT(M1457,"AAAA")</f>
        <v>out-2025</v>
      </c>
      <c r="O1457" s="5" t="s">
        <v>1692</v>
      </c>
      <c r="P1457" s="5" t="s">
        <v>192</v>
      </c>
      <c r="Q1457" s="3" t="s">
        <v>12</v>
      </c>
      <c r="R1457" s="3">
        <v>3</v>
      </c>
      <c r="S1457" s="4">
        <f>IF(LANÇAMENTO[[#This Row],[DATA PEDIDO]]="","",LANÇAMENTO[[#This Row],[DATA PEDIDO]]+LANÇAMENTO[[#This Row],[PRAZO]])</f>
        <v>45936</v>
      </c>
      <c r="T1457" s="8" t="str">
        <f>IF(LANÇAMENTO[[#This Row],[OBRA COM MATERIAL]]="OK","ENTREGUE",IF(LANÇAMENTO[[#This Row],[PRAZO]]="","",LANÇAMENTO[[#This Row],[PREVISÃO ENTREGA OBRA]]-$E$1))</f>
        <v>ENTREGUE</v>
      </c>
      <c r="U1457" s="3" t="s">
        <v>129</v>
      </c>
      <c r="V1457" s="3"/>
    </row>
    <row r="1458" spans="1:22" x14ac:dyDescent="0.25">
      <c r="A1458" s="4">
        <v>45933</v>
      </c>
      <c r="B1458" s="2" t="s">
        <v>1235</v>
      </c>
      <c r="C1458" s="123" t="s">
        <v>1234</v>
      </c>
      <c r="D1458" s="2" t="s">
        <v>104</v>
      </c>
      <c r="E1458" s="2" t="s">
        <v>2447</v>
      </c>
      <c r="F1458" s="3">
        <v>1</v>
      </c>
      <c r="G1458" s="3" t="s">
        <v>140</v>
      </c>
      <c r="H1458" s="5" t="s">
        <v>3470</v>
      </c>
      <c r="I1458" s="136" t="s">
        <v>2501</v>
      </c>
      <c r="J1458" s="2" t="s">
        <v>2447</v>
      </c>
      <c r="K1458" s="6">
        <v>220</v>
      </c>
      <c r="L1458" s="6">
        <f>LANÇAMENTO[[#This Row],[VALOR UNITARIO]]*LANÇAMENTO[[#This Row],[QTDADE]]</f>
        <v>220</v>
      </c>
      <c r="M1458" s="4">
        <v>45933</v>
      </c>
      <c r="N1458" s="33" t="str">
        <f>TEXT(LANÇAMENTO[[#This Row],[DATA PEDIDO]],"MMM")&amp;"-"&amp;TEXT(M1458,"AAAA")</f>
        <v>out-2025</v>
      </c>
      <c r="O1458" s="5" t="s">
        <v>1818</v>
      </c>
      <c r="P1458" s="5" t="s">
        <v>192</v>
      </c>
      <c r="Q1458" s="3" t="s">
        <v>12</v>
      </c>
      <c r="R1458" s="3">
        <v>3</v>
      </c>
      <c r="S1458" s="4">
        <f>IF(LANÇAMENTO[[#This Row],[DATA PEDIDO]]="","",LANÇAMENTO[[#This Row],[DATA PEDIDO]]+LANÇAMENTO[[#This Row],[PRAZO]])</f>
        <v>45936</v>
      </c>
      <c r="T1458" s="8" t="str">
        <f>IF(LANÇAMENTO[[#This Row],[OBRA COM MATERIAL]]="OK","ENTREGUE",IF(LANÇAMENTO[[#This Row],[PRAZO]]="","",LANÇAMENTO[[#This Row],[PREVISÃO ENTREGA OBRA]]-$E$1))</f>
        <v>ENTREGUE</v>
      </c>
      <c r="U1458" s="3" t="s">
        <v>129</v>
      </c>
      <c r="V1458" s="3"/>
    </row>
    <row r="1459" spans="1:22" x14ac:dyDescent="0.25">
      <c r="A1459" s="4">
        <v>45933</v>
      </c>
      <c r="B1459" s="2" t="s">
        <v>1235</v>
      </c>
      <c r="C1459" s="123" t="s">
        <v>1234</v>
      </c>
      <c r="D1459" s="2" t="s">
        <v>104</v>
      </c>
      <c r="E1459" s="2" t="s">
        <v>3194</v>
      </c>
      <c r="F1459" s="3">
        <v>250</v>
      </c>
      <c r="G1459" s="3" t="s">
        <v>65</v>
      </c>
      <c r="H1459" s="5" t="s">
        <v>3472</v>
      </c>
      <c r="I1459" s="136" t="s">
        <v>2480</v>
      </c>
      <c r="J1459" s="2" t="s">
        <v>3194</v>
      </c>
      <c r="K1459" s="6">
        <v>1.17</v>
      </c>
      <c r="L1459" s="6">
        <f>LANÇAMENTO[[#This Row],[VALOR UNITARIO]]*LANÇAMENTO[[#This Row],[QTDADE]]</f>
        <v>292.5</v>
      </c>
      <c r="M1459" s="4">
        <v>45933</v>
      </c>
      <c r="N1459" s="33" t="str">
        <f>TEXT(LANÇAMENTO[[#This Row],[DATA PEDIDO]],"MMM")&amp;"-"&amp;TEXT(M1459,"AAAA")</f>
        <v>out-2025</v>
      </c>
      <c r="O1459" s="5" t="s">
        <v>2110</v>
      </c>
      <c r="P1459" s="5" t="s">
        <v>30</v>
      </c>
      <c r="Q1459" s="3" t="s">
        <v>12</v>
      </c>
      <c r="R1459" s="3">
        <v>3</v>
      </c>
      <c r="S1459" s="4">
        <f>IF(LANÇAMENTO[[#This Row],[DATA PEDIDO]]="","",LANÇAMENTO[[#This Row],[DATA PEDIDO]]+LANÇAMENTO[[#This Row],[PRAZO]])</f>
        <v>45936</v>
      </c>
      <c r="T1459" s="8" t="str">
        <f>IF(LANÇAMENTO[[#This Row],[OBRA COM MATERIAL]]="OK","ENTREGUE",IF(LANÇAMENTO[[#This Row],[PRAZO]]="","",LANÇAMENTO[[#This Row],[PREVISÃO ENTREGA OBRA]]-$E$1))</f>
        <v>ENTREGUE</v>
      </c>
      <c r="U1459" s="3" t="s">
        <v>2553</v>
      </c>
      <c r="V1459" s="3"/>
    </row>
    <row r="1460" spans="1:22" x14ac:dyDescent="0.25">
      <c r="A1460" s="4">
        <v>45933</v>
      </c>
      <c r="B1460" s="2" t="s">
        <v>1235</v>
      </c>
      <c r="C1460" s="123" t="s">
        <v>1234</v>
      </c>
      <c r="D1460" s="2" t="s">
        <v>104</v>
      </c>
      <c r="E1460" s="2" t="s">
        <v>3471</v>
      </c>
      <c r="F1460" s="3">
        <v>30</v>
      </c>
      <c r="G1460" s="3" t="s">
        <v>114</v>
      </c>
      <c r="H1460" s="5" t="s">
        <v>3472</v>
      </c>
      <c r="I1460" s="136" t="s">
        <v>2480</v>
      </c>
      <c r="J1460" s="2" t="s">
        <v>3471</v>
      </c>
      <c r="K1460" s="6">
        <v>29.4</v>
      </c>
      <c r="L1460" s="6">
        <f>LANÇAMENTO[[#This Row],[VALOR UNITARIO]]*LANÇAMENTO[[#This Row],[QTDADE]]</f>
        <v>882</v>
      </c>
      <c r="M1460" s="4">
        <v>45933</v>
      </c>
      <c r="N1460" s="33" t="str">
        <f>TEXT(LANÇAMENTO[[#This Row],[DATA PEDIDO]],"MMM")&amp;"-"&amp;TEXT(M1460,"AAAA")</f>
        <v>out-2025</v>
      </c>
      <c r="O1460" s="5" t="s">
        <v>2110</v>
      </c>
      <c r="P1460" s="5" t="s">
        <v>30</v>
      </c>
      <c r="Q1460" s="3" t="s">
        <v>12</v>
      </c>
      <c r="R1460" s="3">
        <v>3</v>
      </c>
      <c r="S1460" s="4">
        <f>IF(LANÇAMENTO[[#This Row],[DATA PEDIDO]]="","",LANÇAMENTO[[#This Row],[DATA PEDIDO]]+LANÇAMENTO[[#This Row],[PRAZO]])</f>
        <v>45936</v>
      </c>
      <c r="T1460" s="8" t="str">
        <f>IF(LANÇAMENTO[[#This Row],[OBRA COM MATERIAL]]="OK","ENTREGUE",IF(LANÇAMENTO[[#This Row],[PRAZO]]="","",LANÇAMENTO[[#This Row],[PREVISÃO ENTREGA OBRA]]-$E$1))</f>
        <v>ENTREGUE</v>
      </c>
      <c r="U1460" s="3" t="s">
        <v>2553</v>
      </c>
      <c r="V1460" s="3"/>
    </row>
    <row r="1461" spans="1:22" x14ac:dyDescent="0.25">
      <c r="A1461" s="4">
        <v>45933</v>
      </c>
      <c r="B1461" s="2" t="s">
        <v>1802</v>
      </c>
      <c r="C1461" s="123" t="s">
        <v>1234</v>
      </c>
      <c r="D1461" s="2" t="s">
        <v>21</v>
      </c>
      <c r="E1461" s="2" t="s">
        <v>2249</v>
      </c>
      <c r="F1461" s="3">
        <v>3</v>
      </c>
      <c r="G1461" s="3" t="s">
        <v>65</v>
      </c>
      <c r="H1461" s="5" t="s">
        <v>3480</v>
      </c>
      <c r="I1461" s="136" t="s">
        <v>198</v>
      </c>
      <c r="J1461" s="2" t="s">
        <v>2249</v>
      </c>
      <c r="K1461" s="6">
        <v>137.03</v>
      </c>
      <c r="L1461" s="6">
        <f>LANÇAMENTO[[#This Row],[VALOR UNITARIO]]*LANÇAMENTO[[#This Row],[QTDADE]]</f>
        <v>411.09000000000003</v>
      </c>
      <c r="M1461" s="4">
        <v>45936</v>
      </c>
      <c r="N1461" s="33" t="str">
        <f>TEXT(LANÇAMENTO[[#This Row],[DATA PEDIDO]],"MMM")&amp;"-"&amp;TEXT(M1461,"AAAA")</f>
        <v>out-2025</v>
      </c>
      <c r="O1461" s="5" t="s">
        <v>1836</v>
      </c>
      <c r="P1461" s="5" t="s">
        <v>30</v>
      </c>
      <c r="Q1461" s="3" t="s">
        <v>1705</v>
      </c>
      <c r="R1461" s="3">
        <v>0</v>
      </c>
      <c r="S1461" s="4">
        <f>IF(LANÇAMENTO[[#This Row],[DATA PEDIDO]]="","",LANÇAMENTO[[#This Row],[DATA PEDIDO]]+LANÇAMENTO[[#This Row],[PRAZO]])</f>
        <v>45936</v>
      </c>
      <c r="T1461" s="8" t="str">
        <f>IF(LANÇAMENTO[[#This Row],[OBRA COM MATERIAL]]="OK","ENTREGUE",IF(LANÇAMENTO[[#This Row],[PRAZO]]="","",LANÇAMENTO[[#This Row],[PREVISÃO ENTREGA OBRA]]-$E$1))</f>
        <v>ENTREGUE</v>
      </c>
      <c r="U1461" s="3" t="s">
        <v>129</v>
      </c>
      <c r="V1461" s="3"/>
    </row>
    <row r="1462" spans="1:22" x14ac:dyDescent="0.25">
      <c r="A1462" s="4">
        <v>45933</v>
      </c>
      <c r="B1462" s="2" t="s">
        <v>1802</v>
      </c>
      <c r="C1462" s="123" t="s">
        <v>1234</v>
      </c>
      <c r="D1462" s="2" t="s">
        <v>21</v>
      </c>
      <c r="E1462" s="2" t="s">
        <v>1998</v>
      </c>
      <c r="F1462" s="3">
        <v>5</v>
      </c>
      <c r="G1462" s="3" t="s">
        <v>65</v>
      </c>
      <c r="H1462" s="5" t="s">
        <v>3480</v>
      </c>
      <c r="I1462" s="136" t="s">
        <v>198</v>
      </c>
      <c r="J1462" s="2" t="s">
        <v>1998</v>
      </c>
      <c r="K1462" s="6">
        <v>15.34</v>
      </c>
      <c r="L1462" s="6">
        <f>LANÇAMENTO[[#This Row],[VALOR UNITARIO]]*LANÇAMENTO[[#This Row],[QTDADE]]</f>
        <v>76.7</v>
      </c>
      <c r="M1462" s="4">
        <v>45936</v>
      </c>
      <c r="N1462" s="33" t="str">
        <f>TEXT(LANÇAMENTO[[#This Row],[DATA PEDIDO]],"MMM")&amp;"-"&amp;TEXT(M1462,"AAAA")</f>
        <v>out-2025</v>
      </c>
      <c r="O1462" s="5" t="s">
        <v>1836</v>
      </c>
      <c r="P1462" s="5" t="s">
        <v>30</v>
      </c>
      <c r="Q1462" s="3" t="s">
        <v>1705</v>
      </c>
      <c r="R1462" s="3">
        <v>0</v>
      </c>
      <c r="S1462" s="4">
        <f>IF(LANÇAMENTO[[#This Row],[DATA PEDIDO]]="","",LANÇAMENTO[[#This Row],[DATA PEDIDO]]+LANÇAMENTO[[#This Row],[PRAZO]])</f>
        <v>45936</v>
      </c>
      <c r="T1462" s="8" t="str">
        <f>IF(LANÇAMENTO[[#This Row],[OBRA COM MATERIAL]]="OK","ENTREGUE",IF(LANÇAMENTO[[#This Row],[PRAZO]]="","",LANÇAMENTO[[#This Row],[PREVISÃO ENTREGA OBRA]]-$E$1))</f>
        <v>ENTREGUE</v>
      </c>
      <c r="U1462" s="3" t="s">
        <v>129</v>
      </c>
      <c r="V1462" s="3"/>
    </row>
    <row r="1463" spans="1:22" x14ac:dyDescent="0.25">
      <c r="A1463" s="4">
        <v>45933</v>
      </c>
      <c r="B1463" s="2" t="s">
        <v>1802</v>
      </c>
      <c r="C1463" s="123" t="s">
        <v>1234</v>
      </c>
      <c r="D1463" s="2" t="s">
        <v>21</v>
      </c>
      <c r="E1463" s="2" t="s">
        <v>2000</v>
      </c>
      <c r="F1463" s="3">
        <v>6</v>
      </c>
      <c r="G1463" s="3" t="s">
        <v>65</v>
      </c>
      <c r="H1463" s="5" t="s">
        <v>3480</v>
      </c>
      <c r="I1463" s="136" t="s">
        <v>198</v>
      </c>
      <c r="J1463" s="2" t="s">
        <v>2000</v>
      </c>
      <c r="K1463" s="6">
        <v>13.81</v>
      </c>
      <c r="L1463" s="6">
        <f>LANÇAMENTO[[#This Row],[VALOR UNITARIO]]*LANÇAMENTO[[#This Row],[QTDADE]]</f>
        <v>82.86</v>
      </c>
      <c r="M1463" s="4">
        <v>45936</v>
      </c>
      <c r="N1463" s="33" t="str">
        <f>TEXT(LANÇAMENTO[[#This Row],[DATA PEDIDO]],"MMM")&amp;"-"&amp;TEXT(M1463,"AAAA")</f>
        <v>out-2025</v>
      </c>
      <c r="O1463" s="5" t="s">
        <v>1836</v>
      </c>
      <c r="P1463" s="5" t="s">
        <v>30</v>
      </c>
      <c r="Q1463" s="3" t="s">
        <v>1705</v>
      </c>
      <c r="R1463" s="3">
        <v>0</v>
      </c>
      <c r="S1463" s="4">
        <f>IF(LANÇAMENTO[[#This Row],[DATA PEDIDO]]="","",LANÇAMENTO[[#This Row],[DATA PEDIDO]]+LANÇAMENTO[[#This Row],[PRAZO]])</f>
        <v>45936</v>
      </c>
      <c r="T1463" s="8" t="str">
        <f>IF(LANÇAMENTO[[#This Row],[OBRA COM MATERIAL]]="OK","ENTREGUE",IF(LANÇAMENTO[[#This Row],[PRAZO]]="","",LANÇAMENTO[[#This Row],[PREVISÃO ENTREGA OBRA]]-$E$1))</f>
        <v>ENTREGUE</v>
      </c>
      <c r="U1463" s="3" t="s">
        <v>129</v>
      </c>
      <c r="V1463" s="3"/>
    </row>
    <row r="1464" spans="1:22" x14ac:dyDescent="0.25">
      <c r="A1464" s="4">
        <v>45933</v>
      </c>
      <c r="B1464" s="2" t="s">
        <v>1802</v>
      </c>
      <c r="C1464" s="123" t="s">
        <v>1234</v>
      </c>
      <c r="D1464" s="2" t="s">
        <v>21</v>
      </c>
      <c r="E1464" s="2" t="s">
        <v>3473</v>
      </c>
      <c r="F1464" s="3">
        <v>2</v>
      </c>
      <c r="G1464" s="3" t="s">
        <v>65</v>
      </c>
      <c r="H1464" s="5" t="s">
        <v>3480</v>
      </c>
      <c r="I1464" s="136" t="s">
        <v>198</v>
      </c>
      <c r="J1464" s="2" t="s">
        <v>3473</v>
      </c>
      <c r="K1464" s="6">
        <v>139.47999999999999</v>
      </c>
      <c r="L1464" s="6">
        <f>LANÇAMENTO[[#This Row],[VALOR UNITARIO]]*LANÇAMENTO[[#This Row],[QTDADE]]</f>
        <v>278.95999999999998</v>
      </c>
      <c r="M1464" s="4">
        <v>45936</v>
      </c>
      <c r="N1464" s="33" t="str">
        <f>TEXT(LANÇAMENTO[[#This Row],[DATA PEDIDO]],"MMM")&amp;"-"&amp;TEXT(M1464,"AAAA")</f>
        <v>out-2025</v>
      </c>
      <c r="O1464" s="5" t="s">
        <v>1836</v>
      </c>
      <c r="P1464" s="5" t="s">
        <v>30</v>
      </c>
      <c r="Q1464" s="3" t="s">
        <v>1705</v>
      </c>
      <c r="R1464" s="3">
        <v>0</v>
      </c>
      <c r="S1464" s="4">
        <f>IF(LANÇAMENTO[[#This Row],[DATA PEDIDO]]="","",LANÇAMENTO[[#This Row],[DATA PEDIDO]]+LANÇAMENTO[[#This Row],[PRAZO]])</f>
        <v>45936</v>
      </c>
      <c r="T1464" s="8" t="str">
        <f>IF(LANÇAMENTO[[#This Row],[OBRA COM MATERIAL]]="OK","ENTREGUE",IF(LANÇAMENTO[[#This Row],[PRAZO]]="","",LANÇAMENTO[[#This Row],[PREVISÃO ENTREGA OBRA]]-$E$1))</f>
        <v>ENTREGUE</v>
      </c>
      <c r="U1464" s="3" t="s">
        <v>129</v>
      </c>
      <c r="V1464" s="3"/>
    </row>
    <row r="1465" spans="1:22" x14ac:dyDescent="0.25">
      <c r="A1465" s="4">
        <v>45933</v>
      </c>
      <c r="B1465" s="2" t="s">
        <v>1802</v>
      </c>
      <c r="C1465" s="123" t="s">
        <v>1234</v>
      </c>
      <c r="D1465" s="2" t="s">
        <v>21</v>
      </c>
      <c r="E1465" s="2" t="s">
        <v>3474</v>
      </c>
      <c r="F1465" s="3">
        <v>2</v>
      </c>
      <c r="G1465" s="3" t="s">
        <v>65</v>
      </c>
      <c r="H1465" s="5" t="s">
        <v>3480</v>
      </c>
      <c r="I1465" s="136" t="s">
        <v>198</v>
      </c>
      <c r="J1465" s="2" t="s">
        <v>3474</v>
      </c>
      <c r="K1465" s="6">
        <v>20.88</v>
      </c>
      <c r="L1465" s="6">
        <f>LANÇAMENTO[[#This Row],[VALOR UNITARIO]]*LANÇAMENTO[[#This Row],[QTDADE]]</f>
        <v>41.76</v>
      </c>
      <c r="M1465" s="4">
        <v>45936</v>
      </c>
      <c r="N1465" s="33" t="str">
        <f>TEXT(LANÇAMENTO[[#This Row],[DATA PEDIDO]],"MMM")&amp;"-"&amp;TEXT(M1465,"AAAA")</f>
        <v>out-2025</v>
      </c>
      <c r="O1465" s="5" t="s">
        <v>1836</v>
      </c>
      <c r="P1465" s="5" t="s">
        <v>30</v>
      </c>
      <c r="Q1465" s="3" t="s">
        <v>1705</v>
      </c>
      <c r="R1465" s="3">
        <v>0</v>
      </c>
      <c r="S1465" s="4">
        <f>IF(LANÇAMENTO[[#This Row],[DATA PEDIDO]]="","",LANÇAMENTO[[#This Row],[DATA PEDIDO]]+LANÇAMENTO[[#This Row],[PRAZO]])</f>
        <v>45936</v>
      </c>
      <c r="T1465" s="8" t="str">
        <f>IF(LANÇAMENTO[[#This Row],[OBRA COM MATERIAL]]="OK","ENTREGUE",IF(LANÇAMENTO[[#This Row],[PRAZO]]="","",LANÇAMENTO[[#This Row],[PREVISÃO ENTREGA OBRA]]-$E$1))</f>
        <v>ENTREGUE</v>
      </c>
      <c r="U1465" s="3" t="s">
        <v>129</v>
      </c>
      <c r="V1465" s="3"/>
    </row>
    <row r="1466" spans="1:22" x14ac:dyDescent="0.25">
      <c r="A1466" s="4">
        <v>45933</v>
      </c>
      <c r="B1466" s="2" t="s">
        <v>1802</v>
      </c>
      <c r="C1466" s="123" t="s">
        <v>1234</v>
      </c>
      <c r="D1466" s="2" t="s">
        <v>21</v>
      </c>
      <c r="E1466" s="2" t="s">
        <v>2001</v>
      </c>
      <c r="F1466" s="3">
        <v>4</v>
      </c>
      <c r="G1466" s="3" t="s">
        <v>65</v>
      </c>
      <c r="H1466" s="5" t="s">
        <v>3480</v>
      </c>
      <c r="I1466" s="136" t="s">
        <v>198</v>
      </c>
      <c r="J1466" s="2" t="s">
        <v>2001</v>
      </c>
      <c r="K1466" s="6">
        <v>6.83</v>
      </c>
      <c r="L1466" s="6">
        <f>LANÇAMENTO[[#This Row],[VALOR UNITARIO]]*LANÇAMENTO[[#This Row],[QTDADE]]</f>
        <v>27.32</v>
      </c>
      <c r="M1466" s="4">
        <v>45936</v>
      </c>
      <c r="N1466" s="33" t="str">
        <f>TEXT(LANÇAMENTO[[#This Row],[DATA PEDIDO]],"MMM")&amp;"-"&amp;TEXT(M1466,"AAAA")</f>
        <v>out-2025</v>
      </c>
      <c r="O1466" s="5" t="s">
        <v>1836</v>
      </c>
      <c r="P1466" s="5" t="s">
        <v>30</v>
      </c>
      <c r="Q1466" s="3" t="s">
        <v>1705</v>
      </c>
      <c r="R1466" s="3">
        <v>0</v>
      </c>
      <c r="S1466" s="4">
        <f>IF(LANÇAMENTO[[#This Row],[DATA PEDIDO]]="","",LANÇAMENTO[[#This Row],[DATA PEDIDO]]+LANÇAMENTO[[#This Row],[PRAZO]])</f>
        <v>45936</v>
      </c>
      <c r="T1466" s="8" t="str">
        <f>IF(LANÇAMENTO[[#This Row],[OBRA COM MATERIAL]]="OK","ENTREGUE",IF(LANÇAMENTO[[#This Row],[PRAZO]]="","",LANÇAMENTO[[#This Row],[PREVISÃO ENTREGA OBRA]]-$E$1))</f>
        <v>ENTREGUE</v>
      </c>
      <c r="U1466" s="3" t="s">
        <v>2553</v>
      </c>
      <c r="V1466" s="3"/>
    </row>
    <row r="1467" spans="1:22" x14ac:dyDescent="0.25">
      <c r="A1467" s="4">
        <v>45933</v>
      </c>
      <c r="B1467" s="2" t="s">
        <v>1802</v>
      </c>
      <c r="C1467" s="123" t="s">
        <v>1234</v>
      </c>
      <c r="D1467" s="2" t="s">
        <v>21</v>
      </c>
      <c r="E1467" s="2" t="s">
        <v>2006</v>
      </c>
      <c r="F1467" s="3">
        <v>4</v>
      </c>
      <c r="G1467" s="3" t="s">
        <v>65</v>
      </c>
      <c r="H1467" s="5" t="s">
        <v>3480</v>
      </c>
      <c r="I1467" s="136" t="s">
        <v>198</v>
      </c>
      <c r="J1467" s="2" t="s">
        <v>2006</v>
      </c>
      <c r="K1467" s="6">
        <v>12.62</v>
      </c>
      <c r="L1467" s="6">
        <f>LANÇAMENTO[[#This Row],[VALOR UNITARIO]]*LANÇAMENTO[[#This Row],[QTDADE]]</f>
        <v>50.48</v>
      </c>
      <c r="M1467" s="4">
        <v>45936</v>
      </c>
      <c r="N1467" s="33" t="str">
        <f>TEXT(LANÇAMENTO[[#This Row],[DATA PEDIDO]],"MMM")&amp;"-"&amp;TEXT(M1467,"AAAA")</f>
        <v>out-2025</v>
      </c>
      <c r="O1467" s="5" t="s">
        <v>1836</v>
      </c>
      <c r="P1467" s="5" t="s">
        <v>30</v>
      </c>
      <c r="Q1467" s="3" t="s">
        <v>1705</v>
      </c>
      <c r="R1467" s="3">
        <v>0</v>
      </c>
      <c r="S1467" s="4">
        <f>IF(LANÇAMENTO[[#This Row],[DATA PEDIDO]]="","",LANÇAMENTO[[#This Row],[DATA PEDIDO]]+LANÇAMENTO[[#This Row],[PRAZO]])</f>
        <v>45936</v>
      </c>
      <c r="T1467" s="8" t="str">
        <f>IF(LANÇAMENTO[[#This Row],[OBRA COM MATERIAL]]="OK","ENTREGUE",IF(LANÇAMENTO[[#This Row],[PRAZO]]="","",LANÇAMENTO[[#This Row],[PREVISÃO ENTREGA OBRA]]-$E$1))</f>
        <v>ENTREGUE</v>
      </c>
      <c r="U1467" s="3" t="s">
        <v>2553</v>
      </c>
      <c r="V1467" s="3"/>
    </row>
    <row r="1468" spans="1:22" x14ac:dyDescent="0.25">
      <c r="A1468" s="4">
        <v>45933</v>
      </c>
      <c r="B1468" s="2" t="s">
        <v>1802</v>
      </c>
      <c r="C1468" s="123" t="s">
        <v>1234</v>
      </c>
      <c r="D1468" s="2" t="s">
        <v>21</v>
      </c>
      <c r="E1468" s="2" t="s">
        <v>2238</v>
      </c>
      <c r="F1468" s="3">
        <v>5</v>
      </c>
      <c r="G1468" s="3" t="s">
        <v>65</v>
      </c>
      <c r="H1468" s="5" t="s">
        <v>3480</v>
      </c>
      <c r="I1468" s="136" t="s">
        <v>198</v>
      </c>
      <c r="J1468" s="2" t="s">
        <v>2238</v>
      </c>
      <c r="K1468" s="6">
        <v>78.069999999999993</v>
      </c>
      <c r="L1468" s="6">
        <f>LANÇAMENTO[[#This Row],[VALOR UNITARIO]]*LANÇAMENTO[[#This Row],[QTDADE]]</f>
        <v>390.34999999999997</v>
      </c>
      <c r="M1468" s="4">
        <v>45936</v>
      </c>
      <c r="N1468" s="33" t="str">
        <f>TEXT(LANÇAMENTO[[#This Row],[DATA PEDIDO]],"MMM")&amp;"-"&amp;TEXT(M1468,"AAAA")</f>
        <v>out-2025</v>
      </c>
      <c r="O1468" s="5" t="s">
        <v>1836</v>
      </c>
      <c r="P1468" s="5" t="s">
        <v>30</v>
      </c>
      <c r="Q1468" s="3" t="s">
        <v>1705</v>
      </c>
      <c r="R1468" s="3">
        <v>0</v>
      </c>
      <c r="S1468" s="4">
        <f>IF(LANÇAMENTO[[#This Row],[DATA PEDIDO]]="","",LANÇAMENTO[[#This Row],[DATA PEDIDO]]+LANÇAMENTO[[#This Row],[PRAZO]])</f>
        <v>45936</v>
      </c>
      <c r="T1468" s="8" t="str">
        <f>IF(LANÇAMENTO[[#This Row],[OBRA COM MATERIAL]]="OK","ENTREGUE",IF(LANÇAMENTO[[#This Row],[PRAZO]]="","",LANÇAMENTO[[#This Row],[PREVISÃO ENTREGA OBRA]]-$E$1))</f>
        <v>ENTREGUE</v>
      </c>
      <c r="U1468" s="3" t="s">
        <v>129</v>
      </c>
      <c r="V1468" s="3"/>
    </row>
    <row r="1469" spans="1:22" x14ac:dyDescent="0.25">
      <c r="A1469" s="4">
        <v>45933</v>
      </c>
      <c r="B1469" s="2" t="s">
        <v>1802</v>
      </c>
      <c r="C1469" s="123" t="s">
        <v>1234</v>
      </c>
      <c r="D1469" s="2" t="s">
        <v>21</v>
      </c>
      <c r="E1469" s="2" t="s">
        <v>2239</v>
      </c>
      <c r="F1469" s="3">
        <v>5</v>
      </c>
      <c r="G1469" s="3" t="s">
        <v>65</v>
      </c>
      <c r="H1469" s="5" t="s">
        <v>3480</v>
      </c>
      <c r="I1469" s="136" t="s">
        <v>198</v>
      </c>
      <c r="J1469" s="2" t="s">
        <v>2239</v>
      </c>
      <c r="K1469" s="6">
        <v>183.54</v>
      </c>
      <c r="L1469" s="6">
        <f>LANÇAMENTO[[#This Row],[VALOR UNITARIO]]*LANÇAMENTO[[#This Row],[QTDADE]]</f>
        <v>917.69999999999993</v>
      </c>
      <c r="M1469" s="4">
        <v>45936</v>
      </c>
      <c r="N1469" s="33" t="str">
        <f>TEXT(LANÇAMENTO[[#This Row],[DATA PEDIDO]],"MMM")&amp;"-"&amp;TEXT(M1469,"AAAA")</f>
        <v>out-2025</v>
      </c>
      <c r="O1469" s="5" t="s">
        <v>1836</v>
      </c>
      <c r="P1469" s="5" t="s">
        <v>30</v>
      </c>
      <c r="Q1469" s="3" t="s">
        <v>1705</v>
      </c>
      <c r="R1469" s="3">
        <v>0</v>
      </c>
      <c r="S1469" s="4">
        <f>IF(LANÇAMENTO[[#This Row],[DATA PEDIDO]]="","",LANÇAMENTO[[#This Row],[DATA PEDIDO]]+LANÇAMENTO[[#This Row],[PRAZO]])</f>
        <v>45936</v>
      </c>
      <c r="T1469" s="8" t="str">
        <f>IF(LANÇAMENTO[[#This Row],[OBRA COM MATERIAL]]="OK","ENTREGUE",IF(LANÇAMENTO[[#This Row],[PRAZO]]="","",LANÇAMENTO[[#This Row],[PREVISÃO ENTREGA OBRA]]-$E$1))</f>
        <v>ENTREGUE</v>
      </c>
      <c r="U1469" s="3" t="s">
        <v>129</v>
      </c>
      <c r="V1469" s="3"/>
    </row>
    <row r="1470" spans="1:22" x14ac:dyDescent="0.25">
      <c r="A1470" s="4">
        <v>45933</v>
      </c>
      <c r="B1470" s="2" t="s">
        <v>1802</v>
      </c>
      <c r="C1470" s="123" t="s">
        <v>1234</v>
      </c>
      <c r="D1470" s="2" t="s">
        <v>21</v>
      </c>
      <c r="E1470" s="2" t="s">
        <v>3475</v>
      </c>
      <c r="F1470" s="3">
        <v>1</v>
      </c>
      <c r="G1470" s="3" t="s">
        <v>65</v>
      </c>
      <c r="H1470" s="5" t="s">
        <v>3480</v>
      </c>
      <c r="I1470" s="136" t="s">
        <v>198</v>
      </c>
      <c r="J1470" s="2" t="s">
        <v>3475</v>
      </c>
      <c r="K1470" s="6">
        <v>19.989999999999998</v>
      </c>
      <c r="L1470" s="6">
        <f>LANÇAMENTO[[#This Row],[VALOR UNITARIO]]*LANÇAMENTO[[#This Row],[QTDADE]]</f>
        <v>19.989999999999998</v>
      </c>
      <c r="M1470" s="4">
        <v>45936</v>
      </c>
      <c r="N1470" s="33" t="str">
        <f>TEXT(LANÇAMENTO[[#This Row],[DATA PEDIDO]],"MMM")&amp;"-"&amp;TEXT(M1470,"AAAA")</f>
        <v>out-2025</v>
      </c>
      <c r="O1470" s="5" t="s">
        <v>1836</v>
      </c>
      <c r="P1470" s="5" t="s">
        <v>30</v>
      </c>
      <c r="Q1470" s="3" t="s">
        <v>1705</v>
      </c>
      <c r="R1470" s="3">
        <v>0</v>
      </c>
      <c r="S1470" s="4">
        <f>IF(LANÇAMENTO[[#This Row],[DATA PEDIDO]]="","",LANÇAMENTO[[#This Row],[DATA PEDIDO]]+LANÇAMENTO[[#This Row],[PRAZO]])</f>
        <v>45936</v>
      </c>
      <c r="T1470" s="8" t="str">
        <f>IF(LANÇAMENTO[[#This Row],[OBRA COM MATERIAL]]="OK","ENTREGUE",IF(LANÇAMENTO[[#This Row],[PRAZO]]="","",LANÇAMENTO[[#This Row],[PREVISÃO ENTREGA OBRA]]-$E$1))</f>
        <v>ENTREGUE</v>
      </c>
      <c r="U1470" s="3" t="s">
        <v>129</v>
      </c>
      <c r="V1470" s="3"/>
    </row>
    <row r="1471" spans="1:22" x14ac:dyDescent="0.25">
      <c r="A1471" s="4">
        <v>45933</v>
      </c>
      <c r="B1471" s="2" t="s">
        <v>1802</v>
      </c>
      <c r="C1471" s="123" t="s">
        <v>1234</v>
      </c>
      <c r="D1471" s="2" t="s">
        <v>21</v>
      </c>
      <c r="E1471" s="2" t="s">
        <v>2009</v>
      </c>
      <c r="F1471" s="3">
        <v>5</v>
      </c>
      <c r="G1471" s="3" t="s">
        <v>65</v>
      </c>
      <c r="H1471" s="5" t="s">
        <v>3480</v>
      </c>
      <c r="I1471" s="136" t="s">
        <v>198</v>
      </c>
      <c r="J1471" s="2" t="s">
        <v>2009</v>
      </c>
      <c r="K1471" s="6">
        <v>8.17</v>
      </c>
      <c r="L1471" s="6">
        <f>LANÇAMENTO[[#This Row],[VALOR UNITARIO]]*LANÇAMENTO[[#This Row],[QTDADE]]</f>
        <v>40.85</v>
      </c>
      <c r="M1471" s="4">
        <v>45936</v>
      </c>
      <c r="N1471" s="33" t="str">
        <f>TEXT(LANÇAMENTO[[#This Row],[DATA PEDIDO]],"MMM")&amp;"-"&amp;TEXT(M1471,"AAAA")</f>
        <v>out-2025</v>
      </c>
      <c r="O1471" s="5" t="s">
        <v>1836</v>
      </c>
      <c r="P1471" s="5" t="s">
        <v>30</v>
      </c>
      <c r="Q1471" s="3" t="s">
        <v>1705</v>
      </c>
      <c r="R1471" s="3">
        <v>0</v>
      </c>
      <c r="S1471" s="4">
        <f>IF(LANÇAMENTO[[#This Row],[DATA PEDIDO]]="","",LANÇAMENTO[[#This Row],[DATA PEDIDO]]+LANÇAMENTO[[#This Row],[PRAZO]])</f>
        <v>45936</v>
      </c>
      <c r="T1471" s="8" t="str">
        <f>IF(LANÇAMENTO[[#This Row],[OBRA COM MATERIAL]]="OK","ENTREGUE",IF(LANÇAMENTO[[#This Row],[PRAZO]]="","",LANÇAMENTO[[#This Row],[PREVISÃO ENTREGA OBRA]]-$E$1))</f>
        <v>ENTREGUE</v>
      </c>
      <c r="U1471" s="3" t="s">
        <v>129</v>
      </c>
      <c r="V1471" s="3"/>
    </row>
    <row r="1472" spans="1:22" x14ac:dyDescent="0.25">
      <c r="A1472" s="4">
        <v>45933</v>
      </c>
      <c r="B1472" s="2" t="s">
        <v>1802</v>
      </c>
      <c r="C1472" s="123" t="s">
        <v>1234</v>
      </c>
      <c r="D1472" s="2" t="s">
        <v>21</v>
      </c>
      <c r="E1472" s="2" t="s">
        <v>3476</v>
      </c>
      <c r="F1472" s="3">
        <v>1</v>
      </c>
      <c r="G1472" s="3" t="s">
        <v>65</v>
      </c>
      <c r="H1472" s="5" t="s">
        <v>3480</v>
      </c>
      <c r="I1472" s="136" t="s">
        <v>198</v>
      </c>
      <c r="J1472" s="2" t="s">
        <v>3476</v>
      </c>
      <c r="K1472" s="6">
        <v>309.51</v>
      </c>
      <c r="L1472" s="6">
        <f>LANÇAMENTO[[#This Row],[VALOR UNITARIO]]*LANÇAMENTO[[#This Row],[QTDADE]]</f>
        <v>309.51</v>
      </c>
      <c r="M1472" s="4">
        <v>45936</v>
      </c>
      <c r="N1472" s="33" t="str">
        <f>TEXT(LANÇAMENTO[[#This Row],[DATA PEDIDO]],"MMM")&amp;"-"&amp;TEXT(M1472,"AAAA")</f>
        <v>out-2025</v>
      </c>
      <c r="O1472" s="5" t="s">
        <v>1836</v>
      </c>
      <c r="P1472" s="5" t="s">
        <v>30</v>
      </c>
      <c r="Q1472" s="3" t="s">
        <v>1705</v>
      </c>
      <c r="R1472" s="3">
        <v>0</v>
      </c>
      <c r="S1472" s="4">
        <f>IF(LANÇAMENTO[[#This Row],[DATA PEDIDO]]="","",LANÇAMENTO[[#This Row],[DATA PEDIDO]]+LANÇAMENTO[[#This Row],[PRAZO]])</f>
        <v>45936</v>
      </c>
      <c r="T1472" s="8" t="str">
        <f>IF(LANÇAMENTO[[#This Row],[OBRA COM MATERIAL]]="OK","ENTREGUE",IF(LANÇAMENTO[[#This Row],[PRAZO]]="","",LANÇAMENTO[[#This Row],[PREVISÃO ENTREGA OBRA]]-$E$1))</f>
        <v>ENTREGUE</v>
      </c>
      <c r="U1472" s="3" t="s">
        <v>129</v>
      </c>
      <c r="V1472" s="3"/>
    </row>
    <row r="1473" spans="1:22" x14ac:dyDescent="0.25">
      <c r="A1473" s="4">
        <v>45933</v>
      </c>
      <c r="B1473" s="2" t="s">
        <v>1802</v>
      </c>
      <c r="C1473" s="123" t="s">
        <v>1234</v>
      </c>
      <c r="D1473" s="2" t="s">
        <v>21</v>
      </c>
      <c r="E1473" s="2" t="s">
        <v>3477</v>
      </c>
      <c r="F1473" s="3">
        <v>1</v>
      </c>
      <c r="G1473" s="3" t="s">
        <v>65</v>
      </c>
      <c r="H1473" s="5" t="s">
        <v>3480</v>
      </c>
      <c r="I1473" s="136" t="s">
        <v>198</v>
      </c>
      <c r="J1473" s="2" t="s">
        <v>3477</v>
      </c>
      <c r="K1473" s="6">
        <v>56.28</v>
      </c>
      <c r="L1473" s="6">
        <f>LANÇAMENTO[[#This Row],[VALOR UNITARIO]]*LANÇAMENTO[[#This Row],[QTDADE]]</f>
        <v>56.28</v>
      </c>
      <c r="M1473" s="4">
        <v>45936</v>
      </c>
      <c r="N1473" s="33" t="str">
        <f>TEXT(LANÇAMENTO[[#This Row],[DATA PEDIDO]],"MMM")&amp;"-"&amp;TEXT(M1473,"AAAA")</f>
        <v>out-2025</v>
      </c>
      <c r="O1473" s="5" t="s">
        <v>1836</v>
      </c>
      <c r="P1473" s="5" t="s">
        <v>30</v>
      </c>
      <c r="Q1473" s="3" t="s">
        <v>1705</v>
      </c>
      <c r="R1473" s="3">
        <v>0</v>
      </c>
      <c r="S1473" s="4">
        <f>IF(LANÇAMENTO[[#This Row],[DATA PEDIDO]]="","",LANÇAMENTO[[#This Row],[DATA PEDIDO]]+LANÇAMENTO[[#This Row],[PRAZO]])</f>
        <v>45936</v>
      </c>
      <c r="T1473" s="8" t="str">
        <f>IF(LANÇAMENTO[[#This Row],[OBRA COM MATERIAL]]="OK","ENTREGUE",IF(LANÇAMENTO[[#This Row],[PRAZO]]="","",LANÇAMENTO[[#This Row],[PREVISÃO ENTREGA OBRA]]-$E$1))</f>
        <v>ENTREGUE</v>
      </c>
      <c r="U1473" s="3" t="s">
        <v>129</v>
      </c>
      <c r="V1473" s="3"/>
    </row>
    <row r="1474" spans="1:22" x14ac:dyDescent="0.25">
      <c r="A1474" s="4">
        <v>45933</v>
      </c>
      <c r="B1474" s="2" t="s">
        <v>1802</v>
      </c>
      <c r="C1474" s="123" t="s">
        <v>1234</v>
      </c>
      <c r="D1474" s="2" t="s">
        <v>21</v>
      </c>
      <c r="E1474" s="2" t="s">
        <v>2008</v>
      </c>
      <c r="F1474" s="3">
        <v>7</v>
      </c>
      <c r="G1474" s="3" t="s">
        <v>65</v>
      </c>
      <c r="H1474" s="5" t="s">
        <v>3480</v>
      </c>
      <c r="I1474" s="136" t="s">
        <v>198</v>
      </c>
      <c r="J1474" s="2" t="s">
        <v>2008</v>
      </c>
      <c r="K1474" s="6">
        <v>10.9</v>
      </c>
      <c r="L1474" s="6">
        <f>LANÇAMENTO[[#This Row],[VALOR UNITARIO]]*LANÇAMENTO[[#This Row],[QTDADE]]</f>
        <v>76.3</v>
      </c>
      <c r="M1474" s="4">
        <v>45936</v>
      </c>
      <c r="N1474" s="33" t="str">
        <f>TEXT(LANÇAMENTO[[#This Row],[DATA PEDIDO]],"MMM")&amp;"-"&amp;TEXT(M1474,"AAAA")</f>
        <v>out-2025</v>
      </c>
      <c r="O1474" s="5" t="s">
        <v>1836</v>
      </c>
      <c r="P1474" s="5" t="s">
        <v>30</v>
      </c>
      <c r="Q1474" s="3" t="s">
        <v>1705</v>
      </c>
      <c r="R1474" s="3">
        <v>0</v>
      </c>
      <c r="S1474" s="4">
        <f>IF(LANÇAMENTO[[#This Row],[DATA PEDIDO]]="","",LANÇAMENTO[[#This Row],[DATA PEDIDO]]+LANÇAMENTO[[#This Row],[PRAZO]])</f>
        <v>45936</v>
      </c>
      <c r="T1474" s="8" t="str">
        <f>IF(LANÇAMENTO[[#This Row],[OBRA COM MATERIAL]]="OK","ENTREGUE",IF(LANÇAMENTO[[#This Row],[PRAZO]]="","",LANÇAMENTO[[#This Row],[PREVISÃO ENTREGA OBRA]]-$E$1))</f>
        <v>ENTREGUE</v>
      </c>
      <c r="U1474" s="3" t="s">
        <v>129</v>
      </c>
      <c r="V1474" s="3"/>
    </row>
    <row r="1475" spans="1:22" x14ac:dyDescent="0.25">
      <c r="A1475" s="4">
        <v>45933</v>
      </c>
      <c r="B1475" s="2" t="s">
        <v>1802</v>
      </c>
      <c r="C1475" s="123" t="s">
        <v>1234</v>
      </c>
      <c r="D1475" s="2" t="s">
        <v>21</v>
      </c>
      <c r="E1475" s="2" t="s">
        <v>3478</v>
      </c>
      <c r="F1475" s="3">
        <v>3</v>
      </c>
      <c r="G1475" s="3" t="s">
        <v>65</v>
      </c>
      <c r="H1475" s="5" t="s">
        <v>3480</v>
      </c>
      <c r="I1475" s="136" t="s">
        <v>198</v>
      </c>
      <c r="J1475" s="2" t="s">
        <v>3478</v>
      </c>
      <c r="K1475" s="6">
        <v>22.26</v>
      </c>
      <c r="L1475" s="6">
        <f>LANÇAMENTO[[#This Row],[VALOR UNITARIO]]*LANÇAMENTO[[#This Row],[QTDADE]]</f>
        <v>66.78</v>
      </c>
      <c r="M1475" s="4">
        <v>45936</v>
      </c>
      <c r="N1475" s="33" t="str">
        <f>TEXT(LANÇAMENTO[[#This Row],[DATA PEDIDO]],"MMM")&amp;"-"&amp;TEXT(M1475,"AAAA")</f>
        <v>out-2025</v>
      </c>
      <c r="O1475" s="5" t="s">
        <v>1836</v>
      </c>
      <c r="P1475" s="5" t="s">
        <v>30</v>
      </c>
      <c r="Q1475" s="3" t="s">
        <v>1705</v>
      </c>
      <c r="R1475" s="3">
        <v>0</v>
      </c>
      <c r="S1475" s="4">
        <f>IF(LANÇAMENTO[[#This Row],[DATA PEDIDO]]="","",LANÇAMENTO[[#This Row],[DATA PEDIDO]]+LANÇAMENTO[[#This Row],[PRAZO]])</f>
        <v>45936</v>
      </c>
      <c r="T1475" s="8" t="str">
        <f>IF(LANÇAMENTO[[#This Row],[OBRA COM MATERIAL]]="OK","ENTREGUE",IF(LANÇAMENTO[[#This Row],[PRAZO]]="","",LANÇAMENTO[[#This Row],[PREVISÃO ENTREGA OBRA]]-$E$1))</f>
        <v>ENTREGUE</v>
      </c>
      <c r="U1475" s="3" t="s">
        <v>2553</v>
      </c>
      <c r="V1475" s="3"/>
    </row>
    <row r="1476" spans="1:22" x14ac:dyDescent="0.25">
      <c r="A1476" s="4">
        <v>45936</v>
      </c>
      <c r="B1476" s="2" t="s">
        <v>1729</v>
      </c>
      <c r="C1476" s="123" t="s">
        <v>551</v>
      </c>
      <c r="D1476" s="2" t="s">
        <v>17</v>
      </c>
      <c r="E1476" s="2" t="s">
        <v>3433</v>
      </c>
      <c r="F1476" s="3">
        <v>1</v>
      </c>
      <c r="G1476" s="3" t="s">
        <v>65</v>
      </c>
      <c r="H1476" s="5" t="s">
        <v>3479</v>
      </c>
      <c r="I1476" s="136" t="s">
        <v>177</v>
      </c>
      <c r="J1476" s="2" t="s">
        <v>3433</v>
      </c>
      <c r="K1476" s="6">
        <v>55.9</v>
      </c>
      <c r="L1476" s="6">
        <f>LANÇAMENTO[[#This Row],[VALOR UNITARIO]]*LANÇAMENTO[[#This Row],[QTDADE]]</f>
        <v>55.9</v>
      </c>
      <c r="M1476" s="4">
        <v>45936</v>
      </c>
      <c r="N1476" s="33" t="str">
        <f>TEXT(LANÇAMENTO[[#This Row],[DATA PEDIDO]],"MMM")&amp;"-"&amp;TEXT(M1476,"AAAA")</f>
        <v>out-2025</v>
      </c>
      <c r="O1476" s="5" t="s">
        <v>1715</v>
      </c>
      <c r="P1476" s="5" t="s">
        <v>30</v>
      </c>
      <c r="Q1476" s="3" t="s">
        <v>1705</v>
      </c>
      <c r="R1476" s="3">
        <v>0</v>
      </c>
      <c r="S1476" s="4">
        <f>IF(LANÇAMENTO[[#This Row],[DATA PEDIDO]]="","",LANÇAMENTO[[#This Row],[DATA PEDIDO]]+LANÇAMENTO[[#This Row],[PRAZO]])</f>
        <v>45936</v>
      </c>
      <c r="T1476" s="8" t="str">
        <f>IF(LANÇAMENTO[[#This Row],[OBRA COM MATERIAL]]="OK","ENTREGUE",IF(LANÇAMENTO[[#This Row],[PRAZO]]="","",LANÇAMENTO[[#This Row],[PREVISÃO ENTREGA OBRA]]-$E$1))</f>
        <v>ENTREGUE</v>
      </c>
      <c r="U1476" s="3" t="s">
        <v>2553</v>
      </c>
      <c r="V1476" s="3"/>
    </row>
    <row r="1477" spans="1:22" x14ac:dyDescent="0.25">
      <c r="A1477" s="4">
        <v>45936</v>
      </c>
      <c r="B1477" s="2" t="s">
        <v>1729</v>
      </c>
      <c r="C1477" s="123" t="s">
        <v>551</v>
      </c>
      <c r="D1477" s="2" t="s">
        <v>17</v>
      </c>
      <c r="E1477" s="2" t="s">
        <v>3048</v>
      </c>
      <c r="F1477" s="3">
        <v>9</v>
      </c>
      <c r="G1477" s="3" t="s">
        <v>65</v>
      </c>
      <c r="H1477" s="5" t="s">
        <v>3479</v>
      </c>
      <c r="I1477" s="136" t="s">
        <v>177</v>
      </c>
      <c r="J1477" s="2" t="s">
        <v>3048</v>
      </c>
      <c r="K1477" s="6">
        <v>16.8</v>
      </c>
      <c r="L1477" s="6">
        <f>LANÇAMENTO[[#This Row],[VALOR UNITARIO]]*LANÇAMENTO[[#This Row],[QTDADE]]</f>
        <v>151.20000000000002</v>
      </c>
      <c r="M1477" s="4">
        <v>45936</v>
      </c>
      <c r="N1477" s="33" t="str">
        <f>TEXT(LANÇAMENTO[[#This Row],[DATA PEDIDO]],"MMM")&amp;"-"&amp;TEXT(M1477,"AAAA")</f>
        <v>out-2025</v>
      </c>
      <c r="O1477" s="5" t="s">
        <v>1715</v>
      </c>
      <c r="P1477" s="5" t="s">
        <v>30</v>
      </c>
      <c r="Q1477" s="3" t="s">
        <v>1705</v>
      </c>
      <c r="R1477" s="3">
        <v>0</v>
      </c>
      <c r="S1477" s="4">
        <f>IF(LANÇAMENTO[[#This Row],[DATA PEDIDO]]="","",LANÇAMENTO[[#This Row],[DATA PEDIDO]]+LANÇAMENTO[[#This Row],[PRAZO]])</f>
        <v>45936</v>
      </c>
      <c r="T1477" s="8" t="str">
        <f>IF(LANÇAMENTO[[#This Row],[OBRA COM MATERIAL]]="OK","ENTREGUE",IF(LANÇAMENTO[[#This Row],[PRAZO]]="","",LANÇAMENTO[[#This Row],[PREVISÃO ENTREGA OBRA]]-$E$1))</f>
        <v>ENTREGUE</v>
      </c>
      <c r="U1477" s="3" t="s">
        <v>129</v>
      </c>
      <c r="V1477" s="3"/>
    </row>
    <row r="1478" spans="1:22" x14ac:dyDescent="0.25">
      <c r="A1478" s="4">
        <v>45936</v>
      </c>
      <c r="B1478" s="2" t="s">
        <v>1729</v>
      </c>
      <c r="C1478" s="123" t="s">
        <v>551</v>
      </c>
      <c r="D1478" s="2" t="s">
        <v>17</v>
      </c>
      <c r="E1478" s="2" t="s">
        <v>3053</v>
      </c>
      <c r="F1478" s="3">
        <v>10</v>
      </c>
      <c r="G1478" s="3" t="s">
        <v>65</v>
      </c>
      <c r="H1478" s="5" t="s">
        <v>3479</v>
      </c>
      <c r="I1478" s="136" t="s">
        <v>177</v>
      </c>
      <c r="J1478" s="2" t="s">
        <v>3053</v>
      </c>
      <c r="K1478" s="6">
        <v>2.6</v>
      </c>
      <c r="L1478" s="6">
        <f>LANÇAMENTO[[#This Row],[VALOR UNITARIO]]*LANÇAMENTO[[#This Row],[QTDADE]]</f>
        <v>26</v>
      </c>
      <c r="M1478" s="4">
        <v>45936</v>
      </c>
      <c r="N1478" s="33" t="str">
        <f>TEXT(LANÇAMENTO[[#This Row],[DATA PEDIDO]],"MMM")&amp;"-"&amp;TEXT(M1478,"AAAA")</f>
        <v>out-2025</v>
      </c>
      <c r="O1478" s="5" t="s">
        <v>1715</v>
      </c>
      <c r="P1478" s="5" t="s">
        <v>30</v>
      </c>
      <c r="Q1478" s="3" t="s">
        <v>1705</v>
      </c>
      <c r="R1478" s="3">
        <v>0</v>
      </c>
      <c r="S1478" s="4">
        <f>IF(LANÇAMENTO[[#This Row],[DATA PEDIDO]]="","",LANÇAMENTO[[#This Row],[DATA PEDIDO]]+LANÇAMENTO[[#This Row],[PRAZO]])</f>
        <v>45936</v>
      </c>
      <c r="T1478" s="8" t="str">
        <f>IF(LANÇAMENTO[[#This Row],[OBRA COM MATERIAL]]="OK","ENTREGUE",IF(LANÇAMENTO[[#This Row],[PRAZO]]="","",LANÇAMENTO[[#This Row],[PREVISÃO ENTREGA OBRA]]-$E$1))</f>
        <v>ENTREGUE</v>
      </c>
      <c r="U1478" s="3" t="s">
        <v>129</v>
      </c>
      <c r="V1478" s="3"/>
    </row>
    <row r="1479" spans="1:22" x14ac:dyDescent="0.25">
      <c r="A1479" s="4">
        <v>45936</v>
      </c>
      <c r="B1479" s="2" t="s">
        <v>1729</v>
      </c>
      <c r="C1479" s="123" t="s">
        <v>551</v>
      </c>
      <c r="D1479" s="2" t="s">
        <v>17</v>
      </c>
      <c r="E1479" s="2" t="s">
        <v>3055</v>
      </c>
      <c r="F1479" s="3">
        <v>10</v>
      </c>
      <c r="G1479" s="3" t="s">
        <v>65</v>
      </c>
      <c r="H1479" s="5" t="s">
        <v>3479</v>
      </c>
      <c r="I1479" s="136" t="s">
        <v>177</v>
      </c>
      <c r="J1479" s="2" t="s">
        <v>3055</v>
      </c>
      <c r="K1479" s="6">
        <v>3.25</v>
      </c>
      <c r="L1479" s="6">
        <f>LANÇAMENTO[[#This Row],[VALOR UNITARIO]]*LANÇAMENTO[[#This Row],[QTDADE]]</f>
        <v>32.5</v>
      </c>
      <c r="M1479" s="4">
        <v>45936</v>
      </c>
      <c r="N1479" s="33" t="str">
        <f>TEXT(LANÇAMENTO[[#This Row],[DATA PEDIDO]],"MMM")&amp;"-"&amp;TEXT(M1479,"AAAA")</f>
        <v>out-2025</v>
      </c>
      <c r="O1479" s="5" t="s">
        <v>1715</v>
      </c>
      <c r="P1479" s="5" t="s">
        <v>30</v>
      </c>
      <c r="Q1479" s="3" t="s">
        <v>1705</v>
      </c>
      <c r="R1479" s="3">
        <v>0</v>
      </c>
      <c r="S1479" s="4">
        <f>IF(LANÇAMENTO[[#This Row],[DATA PEDIDO]]="","",LANÇAMENTO[[#This Row],[DATA PEDIDO]]+LANÇAMENTO[[#This Row],[PRAZO]])</f>
        <v>45936</v>
      </c>
      <c r="T1479" s="8" t="str">
        <f>IF(LANÇAMENTO[[#This Row],[OBRA COM MATERIAL]]="OK","ENTREGUE",IF(LANÇAMENTO[[#This Row],[PRAZO]]="","",LANÇAMENTO[[#This Row],[PREVISÃO ENTREGA OBRA]]-$E$1))</f>
        <v>ENTREGUE</v>
      </c>
      <c r="U1479" s="3" t="s">
        <v>129</v>
      </c>
      <c r="V1479" s="3"/>
    </row>
    <row r="1480" spans="1:22" x14ac:dyDescent="0.25">
      <c r="A1480" s="4">
        <v>45936</v>
      </c>
      <c r="B1480" s="2" t="s">
        <v>1901</v>
      </c>
      <c r="C1480" s="123" t="s">
        <v>1234</v>
      </c>
      <c r="D1480" s="2" t="s">
        <v>104</v>
      </c>
      <c r="E1480" s="2" t="s">
        <v>3481</v>
      </c>
      <c r="F1480" s="3">
        <v>2</v>
      </c>
      <c r="G1480" s="3" t="s">
        <v>65</v>
      </c>
      <c r="H1480" s="5" t="s">
        <v>3482</v>
      </c>
      <c r="I1480" s="136" t="s">
        <v>1027</v>
      </c>
      <c r="J1480" s="2" t="s">
        <v>3481</v>
      </c>
      <c r="K1480" s="6">
        <v>99.99</v>
      </c>
      <c r="L1480" s="6">
        <f>LANÇAMENTO[[#This Row],[VALOR UNITARIO]]*LANÇAMENTO[[#This Row],[QTDADE]]</f>
        <v>199.98</v>
      </c>
      <c r="M1480" s="4">
        <v>45936</v>
      </c>
      <c r="N1480" s="33" t="str">
        <f>TEXT(LANÇAMENTO[[#This Row],[DATA PEDIDO]],"MMM")&amp;"-"&amp;TEXT(M1480,"AAAA")</f>
        <v>out-2025</v>
      </c>
      <c r="O1480" s="5" t="s">
        <v>1692</v>
      </c>
      <c r="P1480" s="5" t="s">
        <v>30</v>
      </c>
      <c r="Q1480" s="3" t="s">
        <v>1705</v>
      </c>
      <c r="R1480" s="3">
        <v>0</v>
      </c>
      <c r="S1480" s="4">
        <f>IF(LANÇAMENTO[[#This Row],[DATA PEDIDO]]="","",LANÇAMENTO[[#This Row],[DATA PEDIDO]]+LANÇAMENTO[[#This Row],[PRAZO]])</f>
        <v>45936</v>
      </c>
      <c r="T1480" s="8" t="str">
        <f>IF(LANÇAMENTO[[#This Row],[OBRA COM MATERIAL]]="OK","ENTREGUE",IF(LANÇAMENTO[[#This Row],[PRAZO]]="","",LANÇAMENTO[[#This Row],[PREVISÃO ENTREGA OBRA]]-$E$1))</f>
        <v>ENTREGUE</v>
      </c>
      <c r="U1480" s="3" t="s">
        <v>129</v>
      </c>
      <c r="V1480" s="3"/>
    </row>
    <row r="1481" spans="1:22" x14ac:dyDescent="0.25">
      <c r="A1481" s="4">
        <v>45936</v>
      </c>
      <c r="B1481" s="2" t="s">
        <v>3239</v>
      </c>
      <c r="C1481" s="123" t="s">
        <v>1234</v>
      </c>
      <c r="D1481" s="2" t="s">
        <v>17</v>
      </c>
      <c r="E1481" s="2" t="s">
        <v>1952</v>
      </c>
      <c r="F1481" s="3">
        <v>20</v>
      </c>
      <c r="G1481" s="3" t="s">
        <v>141</v>
      </c>
      <c r="H1481" s="5" t="s">
        <v>3486</v>
      </c>
      <c r="I1481" s="136" t="s">
        <v>260</v>
      </c>
      <c r="J1481" s="2" t="s">
        <v>1952</v>
      </c>
      <c r="K1481" s="6">
        <v>15.4</v>
      </c>
      <c r="L1481" s="6">
        <f>LANÇAMENTO[[#This Row],[VALOR UNITARIO]]*LANÇAMENTO[[#This Row],[QTDADE]]</f>
        <v>308</v>
      </c>
      <c r="M1481" s="4">
        <v>45936</v>
      </c>
      <c r="N1481" s="33" t="str">
        <f>TEXT(LANÇAMENTO[[#This Row],[DATA PEDIDO]],"MMM")&amp;"-"&amp;TEXT(M1481,"AAAA")</f>
        <v>out-2025</v>
      </c>
      <c r="O1481" s="5" t="s">
        <v>2068</v>
      </c>
      <c r="P1481" s="5" t="s">
        <v>30</v>
      </c>
      <c r="Q1481" s="3" t="s">
        <v>1705</v>
      </c>
      <c r="R1481" s="3">
        <v>0</v>
      </c>
      <c r="S1481" s="4">
        <f>IF(LANÇAMENTO[[#This Row],[DATA PEDIDO]]="","",LANÇAMENTO[[#This Row],[DATA PEDIDO]]+LANÇAMENTO[[#This Row],[PRAZO]])</f>
        <v>45936</v>
      </c>
      <c r="T1481" s="8" t="str">
        <f>IF(LANÇAMENTO[[#This Row],[OBRA COM MATERIAL]]="OK","ENTREGUE",IF(LANÇAMENTO[[#This Row],[PRAZO]]="","",LANÇAMENTO[[#This Row],[PREVISÃO ENTREGA OBRA]]-$E$1))</f>
        <v>ENTREGUE</v>
      </c>
      <c r="U1481" s="3" t="s">
        <v>129</v>
      </c>
      <c r="V1481" s="3"/>
    </row>
    <row r="1482" spans="1:22" x14ac:dyDescent="0.25">
      <c r="A1482" s="4">
        <v>45936</v>
      </c>
      <c r="B1482" s="2" t="s">
        <v>3239</v>
      </c>
      <c r="C1482" s="123" t="s">
        <v>1234</v>
      </c>
      <c r="D1482" s="2" t="s">
        <v>17</v>
      </c>
      <c r="E1482" s="2" t="s">
        <v>1954</v>
      </c>
      <c r="F1482" s="3">
        <v>30</v>
      </c>
      <c r="G1482" s="3" t="s">
        <v>65</v>
      </c>
      <c r="H1482" s="5" t="s">
        <v>3486</v>
      </c>
      <c r="I1482" s="136" t="s">
        <v>260</v>
      </c>
      <c r="J1482" s="2" t="s">
        <v>1954</v>
      </c>
      <c r="K1482" s="6">
        <v>5.7</v>
      </c>
      <c r="L1482" s="6">
        <f>LANÇAMENTO[[#This Row],[VALOR UNITARIO]]*LANÇAMENTO[[#This Row],[QTDADE]]</f>
        <v>171</v>
      </c>
      <c r="M1482" s="4">
        <v>45936</v>
      </c>
      <c r="N1482" s="33" t="str">
        <f>TEXT(LANÇAMENTO[[#This Row],[DATA PEDIDO]],"MMM")&amp;"-"&amp;TEXT(M1482,"AAAA")</f>
        <v>out-2025</v>
      </c>
      <c r="O1482" s="5" t="s">
        <v>2068</v>
      </c>
      <c r="P1482" s="5" t="s">
        <v>30</v>
      </c>
      <c r="Q1482" s="3" t="s">
        <v>1705</v>
      </c>
      <c r="R1482" s="3">
        <v>0</v>
      </c>
      <c r="S1482" s="4">
        <f>IF(LANÇAMENTO[[#This Row],[DATA PEDIDO]]="","",LANÇAMENTO[[#This Row],[DATA PEDIDO]]+LANÇAMENTO[[#This Row],[PRAZO]])</f>
        <v>45936</v>
      </c>
      <c r="T1482" s="8" t="str">
        <f>IF(LANÇAMENTO[[#This Row],[OBRA COM MATERIAL]]="OK","ENTREGUE",IF(LANÇAMENTO[[#This Row],[PRAZO]]="","",LANÇAMENTO[[#This Row],[PREVISÃO ENTREGA OBRA]]-$E$1))</f>
        <v>ENTREGUE</v>
      </c>
      <c r="U1482" s="3" t="s">
        <v>2553</v>
      </c>
      <c r="V1482" s="3"/>
    </row>
    <row r="1483" spans="1:22" x14ac:dyDescent="0.25">
      <c r="A1483" s="4">
        <v>45936</v>
      </c>
      <c r="B1483" s="2" t="s">
        <v>3239</v>
      </c>
      <c r="C1483" s="123" t="s">
        <v>1234</v>
      </c>
      <c r="D1483" s="2" t="s">
        <v>17</v>
      </c>
      <c r="E1483" s="2" t="s">
        <v>1955</v>
      </c>
      <c r="F1483" s="3">
        <v>60</v>
      </c>
      <c r="G1483" s="3" t="s">
        <v>65</v>
      </c>
      <c r="H1483" s="5" t="s">
        <v>3486</v>
      </c>
      <c r="I1483" s="136" t="s">
        <v>260</v>
      </c>
      <c r="J1483" s="2" t="s">
        <v>1955</v>
      </c>
      <c r="K1483" s="6">
        <v>1.9</v>
      </c>
      <c r="L1483" s="6">
        <f>LANÇAMENTO[[#This Row],[VALOR UNITARIO]]*LANÇAMENTO[[#This Row],[QTDADE]]</f>
        <v>114</v>
      </c>
      <c r="M1483" s="4">
        <v>45936</v>
      </c>
      <c r="N1483" s="33" t="str">
        <f>TEXT(LANÇAMENTO[[#This Row],[DATA PEDIDO]],"MMM")&amp;"-"&amp;TEXT(M1483,"AAAA")</f>
        <v>out-2025</v>
      </c>
      <c r="O1483" s="5" t="s">
        <v>2068</v>
      </c>
      <c r="P1483" s="5" t="s">
        <v>30</v>
      </c>
      <c r="Q1483" s="3" t="s">
        <v>1705</v>
      </c>
      <c r="R1483" s="3">
        <v>0</v>
      </c>
      <c r="S1483" s="4">
        <f>IF(LANÇAMENTO[[#This Row],[DATA PEDIDO]]="","",LANÇAMENTO[[#This Row],[DATA PEDIDO]]+LANÇAMENTO[[#This Row],[PRAZO]])</f>
        <v>45936</v>
      </c>
      <c r="T1483" s="8" t="str">
        <f>IF(LANÇAMENTO[[#This Row],[OBRA COM MATERIAL]]="OK","ENTREGUE",IF(LANÇAMENTO[[#This Row],[PRAZO]]="","",LANÇAMENTO[[#This Row],[PREVISÃO ENTREGA OBRA]]-$E$1))</f>
        <v>ENTREGUE</v>
      </c>
      <c r="U1483" s="3" t="s">
        <v>2553</v>
      </c>
      <c r="V1483" s="3"/>
    </row>
    <row r="1484" spans="1:22" x14ac:dyDescent="0.25">
      <c r="A1484" s="4">
        <v>45936</v>
      </c>
      <c r="B1484" s="2" t="s">
        <v>3239</v>
      </c>
      <c r="C1484" s="123" t="s">
        <v>1234</v>
      </c>
      <c r="D1484" s="2" t="s">
        <v>17</v>
      </c>
      <c r="E1484" s="2" t="s">
        <v>1956</v>
      </c>
      <c r="F1484" s="3">
        <v>20</v>
      </c>
      <c r="G1484" s="3" t="s">
        <v>65</v>
      </c>
      <c r="H1484" s="5" t="s">
        <v>3486</v>
      </c>
      <c r="I1484" s="136" t="s">
        <v>260</v>
      </c>
      <c r="J1484" s="2" t="s">
        <v>1956</v>
      </c>
      <c r="K1484" s="6">
        <v>2.2000000000000002</v>
      </c>
      <c r="L1484" s="6">
        <f>LANÇAMENTO[[#This Row],[VALOR UNITARIO]]*LANÇAMENTO[[#This Row],[QTDADE]]</f>
        <v>44</v>
      </c>
      <c r="M1484" s="4">
        <v>45936</v>
      </c>
      <c r="N1484" s="33" t="str">
        <f>TEXT(LANÇAMENTO[[#This Row],[DATA PEDIDO]],"MMM")&amp;"-"&amp;TEXT(M1484,"AAAA")</f>
        <v>out-2025</v>
      </c>
      <c r="O1484" s="5" t="s">
        <v>2068</v>
      </c>
      <c r="P1484" s="5" t="s">
        <v>30</v>
      </c>
      <c r="Q1484" s="3" t="s">
        <v>1705</v>
      </c>
      <c r="R1484" s="3">
        <v>0</v>
      </c>
      <c r="S1484" s="4">
        <f>IF(LANÇAMENTO[[#This Row],[DATA PEDIDO]]="","",LANÇAMENTO[[#This Row],[DATA PEDIDO]]+LANÇAMENTO[[#This Row],[PRAZO]])</f>
        <v>45936</v>
      </c>
      <c r="T1484" s="8" t="str">
        <f>IF(LANÇAMENTO[[#This Row],[OBRA COM MATERIAL]]="OK","ENTREGUE",IF(LANÇAMENTO[[#This Row],[PRAZO]]="","",LANÇAMENTO[[#This Row],[PREVISÃO ENTREGA OBRA]]-$E$1))</f>
        <v>ENTREGUE</v>
      </c>
      <c r="U1484" s="3" t="s">
        <v>129</v>
      </c>
      <c r="V1484" s="3"/>
    </row>
    <row r="1485" spans="1:22" x14ac:dyDescent="0.25">
      <c r="A1485" s="4">
        <v>45936</v>
      </c>
      <c r="B1485" s="2" t="s">
        <v>3239</v>
      </c>
      <c r="C1485" s="123" t="s">
        <v>1234</v>
      </c>
      <c r="D1485" s="2" t="s">
        <v>17</v>
      </c>
      <c r="E1485" s="2" t="s">
        <v>2580</v>
      </c>
      <c r="F1485" s="3">
        <v>100</v>
      </c>
      <c r="G1485" s="3" t="s">
        <v>65</v>
      </c>
      <c r="H1485" s="5" t="s">
        <v>3486</v>
      </c>
      <c r="I1485" s="136" t="s">
        <v>260</v>
      </c>
      <c r="J1485" s="2" t="s">
        <v>2580</v>
      </c>
      <c r="K1485" s="6">
        <v>0.6</v>
      </c>
      <c r="L1485" s="6">
        <f>LANÇAMENTO[[#This Row],[VALOR UNITARIO]]*LANÇAMENTO[[#This Row],[QTDADE]]</f>
        <v>60</v>
      </c>
      <c r="M1485" s="4">
        <v>45936</v>
      </c>
      <c r="N1485" s="33" t="str">
        <f>TEXT(LANÇAMENTO[[#This Row],[DATA PEDIDO]],"MMM")&amp;"-"&amp;TEXT(M1485,"AAAA")</f>
        <v>out-2025</v>
      </c>
      <c r="O1485" s="5" t="s">
        <v>2068</v>
      </c>
      <c r="P1485" s="5" t="s">
        <v>30</v>
      </c>
      <c r="Q1485" s="3" t="s">
        <v>1705</v>
      </c>
      <c r="R1485" s="3">
        <v>0</v>
      </c>
      <c r="S1485" s="4">
        <f>IF(LANÇAMENTO[[#This Row],[DATA PEDIDO]]="","",LANÇAMENTO[[#This Row],[DATA PEDIDO]]+LANÇAMENTO[[#This Row],[PRAZO]])</f>
        <v>45936</v>
      </c>
      <c r="T1485" s="8" t="str">
        <f>IF(LANÇAMENTO[[#This Row],[OBRA COM MATERIAL]]="OK","ENTREGUE",IF(LANÇAMENTO[[#This Row],[PRAZO]]="","",LANÇAMENTO[[#This Row],[PREVISÃO ENTREGA OBRA]]-$E$1))</f>
        <v>ENTREGUE</v>
      </c>
      <c r="U1485" s="3" t="s">
        <v>129</v>
      </c>
      <c r="V1485" s="3"/>
    </row>
    <row r="1486" spans="1:22" x14ac:dyDescent="0.25">
      <c r="A1486" s="4">
        <v>45936</v>
      </c>
      <c r="B1486" s="2" t="s">
        <v>3239</v>
      </c>
      <c r="C1486" s="123" t="s">
        <v>1234</v>
      </c>
      <c r="D1486" s="2" t="s">
        <v>17</v>
      </c>
      <c r="E1486" s="2" t="s">
        <v>1953</v>
      </c>
      <c r="F1486" s="3">
        <v>10</v>
      </c>
      <c r="G1486" s="3" t="s">
        <v>65</v>
      </c>
      <c r="H1486" s="5" t="s">
        <v>3486</v>
      </c>
      <c r="I1486" s="136" t="s">
        <v>260</v>
      </c>
      <c r="J1486" s="2" t="s">
        <v>1953</v>
      </c>
      <c r="K1486" s="6">
        <v>2.6</v>
      </c>
      <c r="L1486" s="6">
        <f>LANÇAMENTO[[#This Row],[VALOR UNITARIO]]*LANÇAMENTO[[#This Row],[QTDADE]]</f>
        <v>26</v>
      </c>
      <c r="M1486" s="4">
        <v>45936</v>
      </c>
      <c r="N1486" s="33" t="str">
        <f>TEXT(LANÇAMENTO[[#This Row],[DATA PEDIDO]],"MMM")&amp;"-"&amp;TEXT(M1486,"AAAA")</f>
        <v>out-2025</v>
      </c>
      <c r="O1486" s="5" t="s">
        <v>2068</v>
      </c>
      <c r="P1486" s="5" t="s">
        <v>30</v>
      </c>
      <c r="Q1486" s="3" t="s">
        <v>1705</v>
      </c>
      <c r="R1486" s="3">
        <v>0</v>
      </c>
      <c r="S1486" s="4">
        <f>IF(LANÇAMENTO[[#This Row],[DATA PEDIDO]]="","",LANÇAMENTO[[#This Row],[DATA PEDIDO]]+LANÇAMENTO[[#This Row],[PRAZO]])</f>
        <v>45936</v>
      </c>
      <c r="T1486" s="8" t="str">
        <f>IF(LANÇAMENTO[[#This Row],[OBRA COM MATERIAL]]="OK","ENTREGUE",IF(LANÇAMENTO[[#This Row],[PRAZO]]="","",LANÇAMENTO[[#This Row],[PREVISÃO ENTREGA OBRA]]-$E$1))</f>
        <v>ENTREGUE</v>
      </c>
      <c r="U1486" s="3" t="s">
        <v>129</v>
      </c>
      <c r="V1486" s="3"/>
    </row>
    <row r="1487" spans="1:22" x14ac:dyDescent="0.25">
      <c r="A1487" s="4">
        <v>45936</v>
      </c>
      <c r="B1487" s="2" t="s">
        <v>3239</v>
      </c>
      <c r="C1487" s="123" t="s">
        <v>1234</v>
      </c>
      <c r="D1487" s="2" t="s">
        <v>17</v>
      </c>
      <c r="E1487" s="2" t="s">
        <v>1881</v>
      </c>
      <c r="F1487" s="3">
        <v>30</v>
      </c>
      <c r="G1487" s="3" t="s">
        <v>65</v>
      </c>
      <c r="H1487" s="5" t="s">
        <v>3486</v>
      </c>
      <c r="I1487" s="136" t="s">
        <v>260</v>
      </c>
      <c r="J1487" s="2" t="s">
        <v>1881</v>
      </c>
      <c r="K1487" s="6">
        <v>1.9</v>
      </c>
      <c r="L1487" s="6">
        <f>LANÇAMENTO[[#This Row],[VALOR UNITARIO]]*LANÇAMENTO[[#This Row],[QTDADE]]</f>
        <v>57</v>
      </c>
      <c r="M1487" s="4">
        <v>45936</v>
      </c>
      <c r="N1487" s="33" t="str">
        <f>TEXT(LANÇAMENTO[[#This Row],[DATA PEDIDO]],"MMM")&amp;"-"&amp;TEXT(M1487,"AAAA")</f>
        <v>out-2025</v>
      </c>
      <c r="O1487" s="5" t="s">
        <v>2068</v>
      </c>
      <c r="P1487" s="5" t="s">
        <v>30</v>
      </c>
      <c r="Q1487" s="3" t="s">
        <v>1705</v>
      </c>
      <c r="R1487" s="3">
        <v>0</v>
      </c>
      <c r="S1487" s="4">
        <f>IF(LANÇAMENTO[[#This Row],[DATA PEDIDO]]="","",LANÇAMENTO[[#This Row],[DATA PEDIDO]]+LANÇAMENTO[[#This Row],[PRAZO]])</f>
        <v>45936</v>
      </c>
      <c r="T1487" s="8" t="str">
        <f>IF(LANÇAMENTO[[#This Row],[OBRA COM MATERIAL]]="OK","ENTREGUE",IF(LANÇAMENTO[[#This Row],[PRAZO]]="","",LANÇAMENTO[[#This Row],[PREVISÃO ENTREGA OBRA]]-$E$1))</f>
        <v>ENTREGUE</v>
      </c>
      <c r="U1487" s="3" t="s">
        <v>129</v>
      </c>
      <c r="V1487" s="3"/>
    </row>
    <row r="1488" spans="1:22" x14ac:dyDescent="0.25">
      <c r="A1488" s="4">
        <v>45936</v>
      </c>
      <c r="B1488" s="2" t="s">
        <v>3239</v>
      </c>
      <c r="C1488" s="123" t="s">
        <v>1234</v>
      </c>
      <c r="D1488" s="2" t="s">
        <v>17</v>
      </c>
      <c r="E1488" s="2" t="s">
        <v>1877</v>
      </c>
      <c r="F1488" s="3">
        <v>30</v>
      </c>
      <c r="G1488" s="3" t="s">
        <v>65</v>
      </c>
      <c r="H1488" s="5" t="s">
        <v>3486</v>
      </c>
      <c r="I1488" s="136" t="s">
        <v>260</v>
      </c>
      <c r="J1488" s="2" t="s">
        <v>1877</v>
      </c>
      <c r="K1488" s="6">
        <v>7.3</v>
      </c>
      <c r="L1488" s="6">
        <f>LANÇAMENTO[[#This Row],[VALOR UNITARIO]]*LANÇAMENTO[[#This Row],[QTDADE]]</f>
        <v>219</v>
      </c>
      <c r="M1488" s="4">
        <v>45936</v>
      </c>
      <c r="N1488" s="33" t="str">
        <f>TEXT(LANÇAMENTO[[#This Row],[DATA PEDIDO]],"MMM")&amp;"-"&amp;TEXT(M1488,"AAAA")</f>
        <v>out-2025</v>
      </c>
      <c r="O1488" s="5" t="s">
        <v>2068</v>
      </c>
      <c r="P1488" s="5" t="s">
        <v>30</v>
      </c>
      <c r="Q1488" s="3" t="s">
        <v>1705</v>
      </c>
      <c r="R1488" s="3">
        <v>0</v>
      </c>
      <c r="S1488" s="4">
        <f>IF(LANÇAMENTO[[#This Row],[DATA PEDIDO]]="","",LANÇAMENTO[[#This Row],[DATA PEDIDO]]+LANÇAMENTO[[#This Row],[PRAZO]])</f>
        <v>45936</v>
      </c>
      <c r="T1488" s="8" t="str">
        <f>IF(LANÇAMENTO[[#This Row],[OBRA COM MATERIAL]]="OK","ENTREGUE",IF(LANÇAMENTO[[#This Row],[PRAZO]]="","",LANÇAMENTO[[#This Row],[PREVISÃO ENTREGA OBRA]]-$E$1))</f>
        <v>ENTREGUE</v>
      </c>
      <c r="U1488" s="3" t="s">
        <v>129</v>
      </c>
      <c r="V1488" s="3"/>
    </row>
    <row r="1489" spans="1:22" x14ac:dyDescent="0.25">
      <c r="A1489" s="4">
        <v>45936</v>
      </c>
      <c r="B1489" s="2" t="s">
        <v>3239</v>
      </c>
      <c r="C1489" s="123" t="s">
        <v>1234</v>
      </c>
      <c r="D1489" s="2" t="s">
        <v>17</v>
      </c>
      <c r="E1489" s="2" t="s">
        <v>3484</v>
      </c>
      <c r="F1489" s="3">
        <v>1</v>
      </c>
      <c r="G1489" s="3" t="s">
        <v>65</v>
      </c>
      <c r="H1489" s="5" t="s">
        <v>3486</v>
      </c>
      <c r="I1489" s="136" t="s">
        <v>260</v>
      </c>
      <c r="J1489" s="2" t="s">
        <v>3484</v>
      </c>
      <c r="K1489" s="6">
        <v>40.200000000000003</v>
      </c>
      <c r="L1489" s="6">
        <f>LANÇAMENTO[[#This Row],[VALOR UNITARIO]]*LANÇAMENTO[[#This Row],[QTDADE]]</f>
        <v>40.200000000000003</v>
      </c>
      <c r="M1489" s="4">
        <v>45936</v>
      </c>
      <c r="N1489" s="33" t="str">
        <f>TEXT(LANÇAMENTO[[#This Row],[DATA PEDIDO]],"MMM")&amp;"-"&amp;TEXT(M1489,"AAAA")</f>
        <v>out-2025</v>
      </c>
      <c r="O1489" s="5" t="s">
        <v>2068</v>
      </c>
      <c r="P1489" s="5" t="s">
        <v>30</v>
      </c>
      <c r="Q1489" s="3" t="s">
        <v>1705</v>
      </c>
      <c r="R1489" s="3">
        <v>0</v>
      </c>
      <c r="S1489" s="4">
        <f>IF(LANÇAMENTO[[#This Row],[DATA PEDIDO]]="","",LANÇAMENTO[[#This Row],[DATA PEDIDO]]+LANÇAMENTO[[#This Row],[PRAZO]])</f>
        <v>45936</v>
      </c>
      <c r="T1489" s="8" t="str">
        <f>IF(LANÇAMENTO[[#This Row],[OBRA COM MATERIAL]]="OK","ENTREGUE",IF(LANÇAMENTO[[#This Row],[PRAZO]]="","",LANÇAMENTO[[#This Row],[PREVISÃO ENTREGA OBRA]]-$E$1))</f>
        <v>ENTREGUE</v>
      </c>
      <c r="U1489" s="3" t="s">
        <v>2553</v>
      </c>
      <c r="V1489" s="3"/>
    </row>
    <row r="1490" spans="1:22" x14ac:dyDescent="0.25">
      <c r="A1490" s="4">
        <v>45936</v>
      </c>
      <c r="B1490" s="2" t="s">
        <v>1802</v>
      </c>
      <c r="C1490" s="123" t="s">
        <v>1234</v>
      </c>
      <c r="D1490" s="2" t="s">
        <v>104</v>
      </c>
      <c r="E1490" s="2" t="s">
        <v>3483</v>
      </c>
      <c r="F1490" s="3">
        <v>20</v>
      </c>
      <c r="G1490" s="3" t="s">
        <v>65</v>
      </c>
      <c r="H1490" s="5" t="s">
        <v>3485</v>
      </c>
      <c r="I1490" s="136" t="s">
        <v>1456</v>
      </c>
      <c r="J1490" s="2" t="s">
        <v>3483</v>
      </c>
      <c r="K1490" s="6">
        <v>15.95</v>
      </c>
      <c r="L1490" s="6">
        <f>LANÇAMENTO[[#This Row],[VALOR UNITARIO]]*LANÇAMENTO[[#This Row],[QTDADE]]</f>
        <v>319</v>
      </c>
      <c r="M1490" s="4">
        <v>45936</v>
      </c>
      <c r="N1490" s="33" t="str">
        <f>TEXT(LANÇAMENTO[[#This Row],[DATA PEDIDO]],"MMM")&amp;"-"&amp;TEXT(M1490,"AAAA")</f>
        <v>out-2025</v>
      </c>
      <c r="O1490" s="5" t="s">
        <v>1823</v>
      </c>
      <c r="P1490" s="5" t="s">
        <v>30</v>
      </c>
      <c r="Q1490" s="3" t="s">
        <v>12</v>
      </c>
      <c r="R1490" s="3">
        <v>0</v>
      </c>
      <c r="S1490" s="4">
        <f>IF(LANÇAMENTO[[#This Row],[DATA PEDIDO]]="","",LANÇAMENTO[[#This Row],[DATA PEDIDO]]+LANÇAMENTO[[#This Row],[PRAZO]])</f>
        <v>45936</v>
      </c>
      <c r="T1490" s="8" t="str">
        <f>IF(LANÇAMENTO[[#This Row],[OBRA COM MATERIAL]]="OK","ENTREGUE",IF(LANÇAMENTO[[#This Row],[PRAZO]]="","",LANÇAMENTO[[#This Row],[PREVISÃO ENTREGA OBRA]]-$E$1))</f>
        <v>ENTREGUE</v>
      </c>
      <c r="U1490" s="3" t="s">
        <v>2553</v>
      </c>
      <c r="V1490" s="3"/>
    </row>
    <row r="1491" spans="1:22" x14ac:dyDescent="0.25">
      <c r="A1491" s="4">
        <v>45936</v>
      </c>
      <c r="B1491" s="2" t="s">
        <v>2379</v>
      </c>
      <c r="C1491" s="123" t="s">
        <v>1234</v>
      </c>
      <c r="D1491" s="2" t="s">
        <v>104</v>
      </c>
      <c r="E1491" s="2" t="s">
        <v>3487</v>
      </c>
      <c r="F1491" s="3">
        <v>10</v>
      </c>
      <c r="G1491" s="3" t="s">
        <v>65</v>
      </c>
      <c r="H1491" s="5" t="s">
        <v>3490</v>
      </c>
      <c r="I1491" s="136" t="s">
        <v>260</v>
      </c>
      <c r="J1491" s="2" t="s">
        <v>3487</v>
      </c>
      <c r="K1491" s="6">
        <v>6</v>
      </c>
      <c r="L1491" s="6">
        <f>LANÇAMENTO[[#This Row],[VALOR UNITARIO]]*LANÇAMENTO[[#This Row],[QTDADE]]</f>
        <v>60</v>
      </c>
      <c r="M1491" s="4">
        <v>45936</v>
      </c>
      <c r="N1491" s="33" t="str">
        <f>TEXT(LANÇAMENTO[[#This Row],[DATA PEDIDO]],"MMM")&amp;"-"&amp;TEXT(M1491,"AAAA")</f>
        <v>out-2025</v>
      </c>
      <c r="O1491" s="5" t="s">
        <v>1715</v>
      </c>
      <c r="P1491" s="5" t="s">
        <v>30</v>
      </c>
      <c r="Q1491" s="3" t="s">
        <v>1705</v>
      </c>
      <c r="R1491" s="3">
        <v>0</v>
      </c>
      <c r="S1491" s="4">
        <f>IF(LANÇAMENTO[[#This Row],[DATA PEDIDO]]="","",LANÇAMENTO[[#This Row],[DATA PEDIDO]]+LANÇAMENTO[[#This Row],[PRAZO]])</f>
        <v>45936</v>
      </c>
      <c r="T1491" s="8" t="str">
        <f>IF(LANÇAMENTO[[#This Row],[OBRA COM MATERIAL]]="OK","ENTREGUE",IF(LANÇAMENTO[[#This Row],[PRAZO]]="","",LANÇAMENTO[[#This Row],[PREVISÃO ENTREGA OBRA]]-$E$1))</f>
        <v>ENTREGUE</v>
      </c>
      <c r="U1491" s="3" t="s">
        <v>129</v>
      </c>
      <c r="V1491" s="3"/>
    </row>
    <row r="1492" spans="1:22" x14ac:dyDescent="0.25">
      <c r="A1492" s="4">
        <v>45936</v>
      </c>
      <c r="B1492" s="2" t="s">
        <v>2379</v>
      </c>
      <c r="C1492" s="123" t="s">
        <v>1234</v>
      </c>
      <c r="D1492" s="2" t="s">
        <v>104</v>
      </c>
      <c r="E1492" s="2" t="s">
        <v>3488</v>
      </c>
      <c r="F1492" s="3">
        <v>10</v>
      </c>
      <c r="G1492" s="3" t="s">
        <v>65</v>
      </c>
      <c r="H1492" s="5" t="s">
        <v>3490</v>
      </c>
      <c r="I1492" s="136" t="s">
        <v>260</v>
      </c>
      <c r="J1492" s="2" t="s">
        <v>3488</v>
      </c>
      <c r="K1492" s="6">
        <v>5.9</v>
      </c>
      <c r="L1492" s="6">
        <f>LANÇAMENTO[[#This Row],[VALOR UNITARIO]]*LANÇAMENTO[[#This Row],[QTDADE]]</f>
        <v>59</v>
      </c>
      <c r="M1492" s="4">
        <v>45936</v>
      </c>
      <c r="N1492" s="33" t="str">
        <f>TEXT(LANÇAMENTO[[#This Row],[DATA PEDIDO]],"MMM")&amp;"-"&amp;TEXT(M1492,"AAAA")</f>
        <v>out-2025</v>
      </c>
      <c r="O1492" s="5" t="s">
        <v>1715</v>
      </c>
      <c r="P1492" s="5" t="s">
        <v>30</v>
      </c>
      <c r="Q1492" s="3" t="s">
        <v>1705</v>
      </c>
      <c r="R1492" s="3">
        <v>0</v>
      </c>
      <c r="S1492" s="4">
        <f>IF(LANÇAMENTO[[#This Row],[DATA PEDIDO]]="","",LANÇAMENTO[[#This Row],[DATA PEDIDO]]+LANÇAMENTO[[#This Row],[PRAZO]])</f>
        <v>45936</v>
      </c>
      <c r="T1492" s="8" t="str">
        <f>IF(LANÇAMENTO[[#This Row],[OBRA COM MATERIAL]]="OK","ENTREGUE",IF(LANÇAMENTO[[#This Row],[PRAZO]]="","",LANÇAMENTO[[#This Row],[PREVISÃO ENTREGA OBRA]]-$E$1))</f>
        <v>ENTREGUE</v>
      </c>
      <c r="U1492" s="3" t="s">
        <v>129</v>
      </c>
      <c r="V1492" s="3"/>
    </row>
    <row r="1493" spans="1:22" x14ac:dyDescent="0.25">
      <c r="A1493" s="4">
        <v>45936</v>
      </c>
      <c r="B1493" s="2" t="s">
        <v>2379</v>
      </c>
      <c r="C1493" s="123" t="s">
        <v>1234</v>
      </c>
      <c r="D1493" s="2" t="s">
        <v>104</v>
      </c>
      <c r="E1493" s="2" t="s">
        <v>3489</v>
      </c>
      <c r="F1493" s="3">
        <v>10</v>
      </c>
      <c r="G1493" s="3" t="s">
        <v>65</v>
      </c>
      <c r="H1493" s="5" t="s">
        <v>3490</v>
      </c>
      <c r="I1493" s="136" t="s">
        <v>260</v>
      </c>
      <c r="J1493" s="2" t="s">
        <v>3489</v>
      </c>
      <c r="K1493" s="6">
        <v>1.1000000000000001</v>
      </c>
      <c r="L1493" s="6">
        <f>LANÇAMENTO[[#This Row],[VALOR UNITARIO]]*LANÇAMENTO[[#This Row],[QTDADE]]</f>
        <v>11</v>
      </c>
      <c r="M1493" s="4">
        <v>45936</v>
      </c>
      <c r="N1493" s="33" t="str">
        <f>TEXT(LANÇAMENTO[[#This Row],[DATA PEDIDO]],"MMM")&amp;"-"&amp;TEXT(M1493,"AAAA")</f>
        <v>out-2025</v>
      </c>
      <c r="O1493" s="5" t="s">
        <v>1715</v>
      </c>
      <c r="P1493" s="5" t="s">
        <v>30</v>
      </c>
      <c r="Q1493" s="3" t="s">
        <v>1705</v>
      </c>
      <c r="R1493" s="3">
        <v>0</v>
      </c>
      <c r="S1493" s="4">
        <f>IF(LANÇAMENTO[[#This Row],[DATA PEDIDO]]="","",LANÇAMENTO[[#This Row],[DATA PEDIDO]]+LANÇAMENTO[[#This Row],[PRAZO]])</f>
        <v>45936</v>
      </c>
      <c r="T1493" s="8" t="str">
        <f>IF(LANÇAMENTO[[#This Row],[OBRA COM MATERIAL]]="OK","ENTREGUE",IF(LANÇAMENTO[[#This Row],[PRAZO]]="","",LANÇAMENTO[[#This Row],[PREVISÃO ENTREGA OBRA]]-$E$1))</f>
        <v>ENTREGUE</v>
      </c>
      <c r="U1493" s="3" t="s">
        <v>129</v>
      </c>
      <c r="V1493" s="3"/>
    </row>
    <row r="1494" spans="1:22" x14ac:dyDescent="0.25">
      <c r="A1494" s="4">
        <v>45936</v>
      </c>
      <c r="B1494" s="2" t="s">
        <v>1802</v>
      </c>
      <c r="C1494" s="123" t="s">
        <v>1234</v>
      </c>
      <c r="D1494" s="2" t="s">
        <v>104</v>
      </c>
      <c r="E1494" s="2" t="s">
        <v>3491</v>
      </c>
      <c r="F1494" s="3">
        <v>3</v>
      </c>
      <c r="G1494" s="3" t="s">
        <v>65</v>
      </c>
      <c r="H1494" s="5" t="s">
        <v>3493</v>
      </c>
      <c r="I1494" s="136" t="s">
        <v>230</v>
      </c>
      <c r="J1494" s="2" t="s">
        <v>3491</v>
      </c>
      <c r="K1494" s="6">
        <v>9.9</v>
      </c>
      <c r="L1494" s="6">
        <f>LANÇAMENTO[[#This Row],[VALOR UNITARIO]]*LANÇAMENTO[[#This Row],[QTDADE]]</f>
        <v>29.700000000000003</v>
      </c>
      <c r="M1494" s="4">
        <v>45936</v>
      </c>
      <c r="N1494" s="33" t="str">
        <f>TEXT(LANÇAMENTO[[#This Row],[DATA PEDIDO]],"MMM")&amp;"-"&amp;TEXT(M1494,"AAAA")</f>
        <v>out-2025</v>
      </c>
      <c r="O1494" s="5" t="s">
        <v>1823</v>
      </c>
      <c r="P1494" s="5" t="s">
        <v>30</v>
      </c>
      <c r="Q1494" s="3" t="s">
        <v>12</v>
      </c>
      <c r="R1494" s="3">
        <v>0</v>
      </c>
      <c r="S1494" s="4">
        <f>IF(LANÇAMENTO[[#This Row],[DATA PEDIDO]]="","",LANÇAMENTO[[#This Row],[DATA PEDIDO]]+LANÇAMENTO[[#This Row],[PRAZO]])</f>
        <v>45936</v>
      </c>
      <c r="T1494" s="8" t="str">
        <f>IF(LANÇAMENTO[[#This Row],[OBRA COM MATERIAL]]="OK","ENTREGUE",IF(LANÇAMENTO[[#This Row],[PRAZO]]="","",LANÇAMENTO[[#This Row],[PREVISÃO ENTREGA OBRA]]-$E$1))</f>
        <v>ENTREGUE</v>
      </c>
      <c r="U1494" s="3" t="s">
        <v>2553</v>
      </c>
      <c r="V1494" s="3"/>
    </row>
    <row r="1495" spans="1:22" x14ac:dyDescent="0.25">
      <c r="A1495" s="4">
        <v>45936</v>
      </c>
      <c r="B1495" s="2" t="s">
        <v>1802</v>
      </c>
      <c r="C1495" s="123" t="s">
        <v>1234</v>
      </c>
      <c r="D1495" s="2" t="s">
        <v>104</v>
      </c>
      <c r="E1495" s="2" t="s">
        <v>3492</v>
      </c>
      <c r="F1495" s="3">
        <v>1</v>
      </c>
      <c r="G1495" s="3" t="s">
        <v>65</v>
      </c>
      <c r="H1495" s="5" t="s">
        <v>3493</v>
      </c>
      <c r="I1495" s="136" t="s">
        <v>230</v>
      </c>
      <c r="J1495" s="2" t="s">
        <v>3492</v>
      </c>
      <c r="K1495" s="6">
        <v>34.75</v>
      </c>
      <c r="L1495" s="6">
        <f>LANÇAMENTO[[#This Row],[VALOR UNITARIO]]*LANÇAMENTO[[#This Row],[QTDADE]]</f>
        <v>34.75</v>
      </c>
      <c r="M1495" s="4">
        <v>45936</v>
      </c>
      <c r="N1495" s="33" t="str">
        <f>TEXT(LANÇAMENTO[[#This Row],[DATA PEDIDO]],"MMM")&amp;"-"&amp;TEXT(M1495,"AAAA")</f>
        <v>out-2025</v>
      </c>
      <c r="O1495" s="5" t="s">
        <v>1823</v>
      </c>
      <c r="P1495" s="5" t="s">
        <v>30</v>
      </c>
      <c r="Q1495" s="3" t="s">
        <v>12</v>
      </c>
      <c r="R1495" s="3">
        <v>0</v>
      </c>
      <c r="S1495" s="4">
        <f>IF(LANÇAMENTO[[#This Row],[DATA PEDIDO]]="","",LANÇAMENTO[[#This Row],[DATA PEDIDO]]+LANÇAMENTO[[#This Row],[PRAZO]])</f>
        <v>45936</v>
      </c>
      <c r="T1495" s="8" t="str">
        <f>IF(LANÇAMENTO[[#This Row],[OBRA COM MATERIAL]]="OK","ENTREGUE",IF(LANÇAMENTO[[#This Row],[PRAZO]]="","",LANÇAMENTO[[#This Row],[PREVISÃO ENTREGA OBRA]]-$E$1))</f>
        <v>ENTREGUE</v>
      </c>
      <c r="U1495" s="3" t="s">
        <v>2553</v>
      </c>
      <c r="V1495" s="3"/>
    </row>
    <row r="1496" spans="1:22" x14ac:dyDescent="0.25">
      <c r="A1496" s="4">
        <v>45936</v>
      </c>
      <c r="B1496" s="2" t="s">
        <v>3309</v>
      </c>
      <c r="C1496" s="123" t="s">
        <v>551</v>
      </c>
      <c r="D1496" s="2" t="s">
        <v>104</v>
      </c>
      <c r="E1496" s="2" t="s">
        <v>3494</v>
      </c>
      <c r="F1496" s="3">
        <v>15.5</v>
      </c>
      <c r="G1496" s="3" t="s">
        <v>65</v>
      </c>
      <c r="H1496" s="5" t="s">
        <v>3502</v>
      </c>
      <c r="I1496" s="136" t="s">
        <v>288</v>
      </c>
      <c r="J1496" s="2" t="s">
        <v>3494</v>
      </c>
      <c r="K1496" s="6">
        <v>195</v>
      </c>
      <c r="L1496" s="6">
        <f>LANÇAMENTO[[#This Row],[VALOR UNITARIO]]*LANÇAMENTO[[#This Row],[QTDADE]]</f>
        <v>3022.5</v>
      </c>
      <c r="M1496" s="4">
        <v>45936</v>
      </c>
      <c r="N1496" s="33" t="str">
        <f>TEXT(LANÇAMENTO[[#This Row],[DATA PEDIDO]],"MMM")&amp;"-"&amp;TEXT(M1496,"AAAA")</f>
        <v>out-2025</v>
      </c>
      <c r="O1496" s="5" t="s">
        <v>2608</v>
      </c>
      <c r="P1496" s="5" t="s">
        <v>30</v>
      </c>
      <c r="Q1496" s="3" t="s">
        <v>12</v>
      </c>
      <c r="R1496" s="3">
        <v>15</v>
      </c>
      <c r="S1496" s="4">
        <f>IF(LANÇAMENTO[[#This Row],[DATA PEDIDO]]="","",LANÇAMENTO[[#This Row],[DATA PEDIDO]]+LANÇAMENTO[[#This Row],[PRAZO]])</f>
        <v>45951</v>
      </c>
      <c r="T1496" s="8" t="str">
        <f>IF(LANÇAMENTO[[#This Row],[OBRA COM MATERIAL]]="OK","ENTREGUE",IF(LANÇAMENTO[[#This Row],[PRAZO]]="","",LANÇAMENTO[[#This Row],[PREVISÃO ENTREGA OBRA]]-$E$1))</f>
        <v>ENTREGUE</v>
      </c>
      <c r="U1496" s="3" t="s">
        <v>2553</v>
      </c>
      <c r="V1496" s="3"/>
    </row>
    <row r="1497" spans="1:22" x14ac:dyDescent="0.25">
      <c r="A1497" s="4">
        <v>45936</v>
      </c>
      <c r="B1497" s="2" t="s">
        <v>3309</v>
      </c>
      <c r="C1497" s="123" t="s">
        <v>551</v>
      </c>
      <c r="D1497" s="2" t="s">
        <v>104</v>
      </c>
      <c r="E1497" s="2" t="s">
        <v>3495</v>
      </c>
      <c r="F1497" s="3">
        <v>20</v>
      </c>
      <c r="G1497" s="3" t="s">
        <v>65</v>
      </c>
      <c r="H1497" s="5" t="s">
        <v>3502</v>
      </c>
      <c r="I1497" s="136" t="s">
        <v>288</v>
      </c>
      <c r="J1497" s="2" t="s">
        <v>3495</v>
      </c>
      <c r="K1497" s="6">
        <v>37</v>
      </c>
      <c r="L1497" s="6">
        <f>LANÇAMENTO[[#This Row],[VALOR UNITARIO]]*LANÇAMENTO[[#This Row],[QTDADE]]</f>
        <v>740</v>
      </c>
      <c r="M1497" s="4">
        <v>45936</v>
      </c>
      <c r="N1497" s="33" t="str">
        <f>TEXT(LANÇAMENTO[[#This Row],[DATA PEDIDO]],"MMM")&amp;"-"&amp;TEXT(M1497,"AAAA")</f>
        <v>out-2025</v>
      </c>
      <c r="O1497" s="5" t="s">
        <v>2608</v>
      </c>
      <c r="P1497" s="5" t="s">
        <v>30</v>
      </c>
      <c r="Q1497" s="3" t="s">
        <v>12</v>
      </c>
      <c r="R1497" s="3">
        <v>15</v>
      </c>
      <c r="S1497" s="4">
        <f>IF(LANÇAMENTO[[#This Row],[DATA PEDIDO]]="","",LANÇAMENTO[[#This Row],[DATA PEDIDO]]+LANÇAMENTO[[#This Row],[PRAZO]])</f>
        <v>45951</v>
      </c>
      <c r="T1497" s="8" t="str">
        <f>IF(LANÇAMENTO[[#This Row],[OBRA COM MATERIAL]]="OK","ENTREGUE",IF(LANÇAMENTO[[#This Row],[PRAZO]]="","",LANÇAMENTO[[#This Row],[PREVISÃO ENTREGA OBRA]]-$E$1))</f>
        <v>ENTREGUE</v>
      </c>
      <c r="U1497" s="3" t="s">
        <v>129</v>
      </c>
      <c r="V1497" s="3"/>
    </row>
    <row r="1498" spans="1:22" x14ac:dyDescent="0.25">
      <c r="A1498" s="4">
        <v>45936</v>
      </c>
      <c r="B1498" s="2" t="s">
        <v>3309</v>
      </c>
      <c r="C1498" s="123" t="s">
        <v>551</v>
      </c>
      <c r="D1498" s="2" t="s">
        <v>104</v>
      </c>
      <c r="E1498" s="2" t="s">
        <v>3496</v>
      </c>
      <c r="F1498" s="3">
        <v>5</v>
      </c>
      <c r="G1498" s="3" t="s">
        <v>65</v>
      </c>
      <c r="H1498" s="5" t="s">
        <v>3502</v>
      </c>
      <c r="I1498" s="136" t="s">
        <v>288</v>
      </c>
      <c r="J1498" s="2" t="s">
        <v>3496</v>
      </c>
      <c r="K1498" s="6">
        <v>465</v>
      </c>
      <c r="L1498" s="6">
        <f>LANÇAMENTO[[#This Row],[VALOR UNITARIO]]*LANÇAMENTO[[#This Row],[QTDADE]]</f>
        <v>2325</v>
      </c>
      <c r="M1498" s="4">
        <v>45936</v>
      </c>
      <c r="N1498" s="33" t="str">
        <f>TEXT(LANÇAMENTO[[#This Row],[DATA PEDIDO]],"MMM")&amp;"-"&amp;TEXT(M1498,"AAAA")</f>
        <v>out-2025</v>
      </c>
      <c r="O1498" s="5" t="s">
        <v>2608</v>
      </c>
      <c r="P1498" s="5" t="s">
        <v>30</v>
      </c>
      <c r="Q1498" s="3" t="s">
        <v>12</v>
      </c>
      <c r="R1498" s="3">
        <v>15</v>
      </c>
      <c r="S1498" s="4">
        <f>IF(LANÇAMENTO[[#This Row],[DATA PEDIDO]]="","",LANÇAMENTO[[#This Row],[DATA PEDIDO]]+LANÇAMENTO[[#This Row],[PRAZO]])</f>
        <v>45951</v>
      </c>
      <c r="T1498" s="8" t="str">
        <f>IF(LANÇAMENTO[[#This Row],[OBRA COM MATERIAL]]="OK","ENTREGUE",IF(LANÇAMENTO[[#This Row],[PRAZO]]="","",LANÇAMENTO[[#This Row],[PREVISÃO ENTREGA OBRA]]-$E$1))</f>
        <v>ENTREGUE</v>
      </c>
      <c r="U1498" s="3" t="s">
        <v>129</v>
      </c>
      <c r="V1498" s="3"/>
    </row>
    <row r="1499" spans="1:22" x14ac:dyDescent="0.25">
      <c r="A1499" s="4">
        <v>45936</v>
      </c>
      <c r="B1499" s="2" t="s">
        <v>3309</v>
      </c>
      <c r="C1499" s="123" t="s">
        <v>551</v>
      </c>
      <c r="D1499" s="2" t="s">
        <v>104</v>
      </c>
      <c r="E1499" s="2" t="s">
        <v>3497</v>
      </c>
      <c r="F1499" s="3">
        <v>28</v>
      </c>
      <c r="G1499" s="3" t="s">
        <v>65</v>
      </c>
      <c r="H1499" s="5" t="s">
        <v>3502</v>
      </c>
      <c r="I1499" s="136" t="s">
        <v>288</v>
      </c>
      <c r="J1499" s="2" t="s">
        <v>3497</v>
      </c>
      <c r="K1499" s="6">
        <v>37</v>
      </c>
      <c r="L1499" s="6">
        <f>LANÇAMENTO[[#This Row],[VALOR UNITARIO]]*LANÇAMENTO[[#This Row],[QTDADE]]</f>
        <v>1036</v>
      </c>
      <c r="M1499" s="4">
        <v>45936</v>
      </c>
      <c r="N1499" s="33" t="str">
        <f>TEXT(LANÇAMENTO[[#This Row],[DATA PEDIDO]],"MMM")&amp;"-"&amp;TEXT(M1499,"AAAA")</f>
        <v>out-2025</v>
      </c>
      <c r="O1499" s="5" t="s">
        <v>2608</v>
      </c>
      <c r="P1499" s="5" t="s">
        <v>30</v>
      </c>
      <c r="Q1499" s="3" t="s">
        <v>12</v>
      </c>
      <c r="R1499" s="3">
        <v>15</v>
      </c>
      <c r="S1499" s="4">
        <f>IF(LANÇAMENTO[[#This Row],[DATA PEDIDO]]="","",LANÇAMENTO[[#This Row],[DATA PEDIDO]]+LANÇAMENTO[[#This Row],[PRAZO]])</f>
        <v>45951</v>
      </c>
      <c r="T1499" s="8" t="str">
        <f>IF(LANÇAMENTO[[#This Row],[OBRA COM MATERIAL]]="OK","ENTREGUE",IF(LANÇAMENTO[[#This Row],[PRAZO]]="","",LANÇAMENTO[[#This Row],[PREVISÃO ENTREGA OBRA]]-$E$1))</f>
        <v>ENTREGUE</v>
      </c>
      <c r="U1499" s="3" t="s">
        <v>129</v>
      </c>
      <c r="V1499" s="3"/>
    </row>
    <row r="1500" spans="1:22" x14ac:dyDescent="0.25">
      <c r="A1500" s="4">
        <v>45936</v>
      </c>
      <c r="B1500" s="2" t="s">
        <v>3309</v>
      </c>
      <c r="C1500" s="123" t="s">
        <v>551</v>
      </c>
      <c r="D1500" s="2" t="s">
        <v>104</v>
      </c>
      <c r="E1500" s="2" t="s">
        <v>3498</v>
      </c>
      <c r="F1500" s="3">
        <v>1</v>
      </c>
      <c r="G1500" s="3" t="s">
        <v>65</v>
      </c>
      <c r="H1500" s="5" t="s">
        <v>3502</v>
      </c>
      <c r="I1500" s="136" t="s">
        <v>288</v>
      </c>
      <c r="J1500" s="2" t="s">
        <v>3498</v>
      </c>
      <c r="K1500" s="6">
        <v>625</v>
      </c>
      <c r="L1500" s="6">
        <f>LANÇAMENTO[[#This Row],[VALOR UNITARIO]]*LANÇAMENTO[[#This Row],[QTDADE]]</f>
        <v>625</v>
      </c>
      <c r="M1500" s="4">
        <v>45936</v>
      </c>
      <c r="N1500" s="33" t="str">
        <f>TEXT(LANÇAMENTO[[#This Row],[DATA PEDIDO]],"MMM")&amp;"-"&amp;TEXT(M1500,"AAAA")</f>
        <v>out-2025</v>
      </c>
      <c r="O1500" s="5" t="s">
        <v>2608</v>
      </c>
      <c r="P1500" s="5" t="s">
        <v>30</v>
      </c>
      <c r="Q1500" s="3" t="s">
        <v>12</v>
      </c>
      <c r="R1500" s="3">
        <v>15</v>
      </c>
      <c r="S1500" s="4">
        <f>IF(LANÇAMENTO[[#This Row],[DATA PEDIDO]]="","",LANÇAMENTO[[#This Row],[DATA PEDIDO]]+LANÇAMENTO[[#This Row],[PRAZO]])</f>
        <v>45951</v>
      </c>
      <c r="T1500" s="8" t="str">
        <f>IF(LANÇAMENTO[[#This Row],[OBRA COM MATERIAL]]="OK","ENTREGUE",IF(LANÇAMENTO[[#This Row],[PRAZO]]="","",LANÇAMENTO[[#This Row],[PREVISÃO ENTREGA OBRA]]-$E$1))</f>
        <v>ENTREGUE</v>
      </c>
      <c r="U1500" s="3" t="s">
        <v>129</v>
      </c>
      <c r="V1500" s="3"/>
    </row>
    <row r="1501" spans="1:22" x14ac:dyDescent="0.25">
      <c r="A1501" s="4">
        <v>45936</v>
      </c>
      <c r="B1501" s="2" t="s">
        <v>3309</v>
      </c>
      <c r="C1501" s="123" t="s">
        <v>551</v>
      </c>
      <c r="D1501" s="2" t="s">
        <v>104</v>
      </c>
      <c r="E1501" s="2" t="s">
        <v>3499</v>
      </c>
      <c r="F1501" s="3">
        <v>3</v>
      </c>
      <c r="G1501" s="3" t="s">
        <v>65</v>
      </c>
      <c r="H1501" s="5" t="s">
        <v>3502</v>
      </c>
      <c r="I1501" s="136" t="s">
        <v>288</v>
      </c>
      <c r="J1501" s="2" t="s">
        <v>3499</v>
      </c>
      <c r="K1501" s="6">
        <v>125</v>
      </c>
      <c r="L1501" s="6">
        <f>LANÇAMENTO[[#This Row],[VALOR UNITARIO]]*LANÇAMENTO[[#This Row],[QTDADE]]</f>
        <v>375</v>
      </c>
      <c r="M1501" s="4">
        <v>45936</v>
      </c>
      <c r="N1501" s="33" t="str">
        <f>TEXT(LANÇAMENTO[[#This Row],[DATA PEDIDO]],"MMM")&amp;"-"&amp;TEXT(M1501,"AAAA")</f>
        <v>out-2025</v>
      </c>
      <c r="O1501" s="5" t="s">
        <v>2608</v>
      </c>
      <c r="P1501" s="5" t="s">
        <v>30</v>
      </c>
      <c r="Q1501" s="3" t="s">
        <v>12</v>
      </c>
      <c r="R1501" s="3">
        <v>15</v>
      </c>
      <c r="S1501" s="4">
        <f>IF(LANÇAMENTO[[#This Row],[DATA PEDIDO]]="","",LANÇAMENTO[[#This Row],[DATA PEDIDO]]+LANÇAMENTO[[#This Row],[PRAZO]])</f>
        <v>45951</v>
      </c>
      <c r="T1501" s="8" t="str">
        <f>IF(LANÇAMENTO[[#This Row],[OBRA COM MATERIAL]]="OK","ENTREGUE",IF(LANÇAMENTO[[#This Row],[PRAZO]]="","",LANÇAMENTO[[#This Row],[PREVISÃO ENTREGA OBRA]]-$E$1))</f>
        <v>ENTREGUE</v>
      </c>
      <c r="U1501" s="3" t="s">
        <v>129</v>
      </c>
      <c r="V1501" s="3"/>
    </row>
    <row r="1502" spans="1:22" x14ac:dyDescent="0.25">
      <c r="A1502" s="4">
        <v>45936</v>
      </c>
      <c r="B1502" s="2" t="s">
        <v>3309</v>
      </c>
      <c r="C1502" s="123" t="s">
        <v>551</v>
      </c>
      <c r="D1502" s="2" t="s">
        <v>104</v>
      </c>
      <c r="E1502" s="2" t="s">
        <v>3500</v>
      </c>
      <c r="F1502" s="3">
        <v>1</v>
      </c>
      <c r="G1502" s="3" t="s">
        <v>65</v>
      </c>
      <c r="H1502" s="5" t="s">
        <v>3502</v>
      </c>
      <c r="I1502" s="136" t="s">
        <v>288</v>
      </c>
      <c r="J1502" s="2" t="s">
        <v>3500</v>
      </c>
      <c r="K1502" s="6">
        <v>850</v>
      </c>
      <c r="L1502" s="6">
        <f>LANÇAMENTO[[#This Row],[VALOR UNITARIO]]*LANÇAMENTO[[#This Row],[QTDADE]]</f>
        <v>850</v>
      </c>
      <c r="M1502" s="4">
        <v>45936</v>
      </c>
      <c r="N1502" s="33" t="str">
        <f>TEXT(LANÇAMENTO[[#This Row],[DATA PEDIDO]],"MMM")&amp;"-"&amp;TEXT(M1502,"AAAA")</f>
        <v>out-2025</v>
      </c>
      <c r="O1502" s="5" t="s">
        <v>2608</v>
      </c>
      <c r="P1502" s="5" t="s">
        <v>30</v>
      </c>
      <c r="Q1502" s="3" t="s">
        <v>12</v>
      </c>
      <c r="R1502" s="3">
        <v>15</v>
      </c>
      <c r="S1502" s="4">
        <f>IF(LANÇAMENTO[[#This Row],[DATA PEDIDO]]="","",LANÇAMENTO[[#This Row],[DATA PEDIDO]]+LANÇAMENTO[[#This Row],[PRAZO]])</f>
        <v>45951</v>
      </c>
      <c r="T1502" s="8" t="str">
        <f>IF(LANÇAMENTO[[#This Row],[OBRA COM MATERIAL]]="OK","ENTREGUE",IF(LANÇAMENTO[[#This Row],[PRAZO]]="","",LANÇAMENTO[[#This Row],[PREVISÃO ENTREGA OBRA]]-$E$1))</f>
        <v>ENTREGUE</v>
      </c>
      <c r="U1502" s="3" t="s">
        <v>2553</v>
      </c>
      <c r="V1502" s="3"/>
    </row>
    <row r="1503" spans="1:22" x14ac:dyDescent="0.25">
      <c r="A1503" s="4">
        <v>45936</v>
      </c>
      <c r="B1503" s="2" t="s">
        <v>3309</v>
      </c>
      <c r="C1503" s="123" t="s">
        <v>551</v>
      </c>
      <c r="D1503" s="2" t="s">
        <v>104</v>
      </c>
      <c r="E1503" s="2" t="s">
        <v>2145</v>
      </c>
      <c r="F1503" s="3">
        <v>1</v>
      </c>
      <c r="G1503" s="3" t="s">
        <v>65</v>
      </c>
      <c r="H1503" s="5" t="s">
        <v>3502</v>
      </c>
      <c r="I1503" s="136" t="s">
        <v>288</v>
      </c>
      <c r="J1503" s="2" t="s">
        <v>2145</v>
      </c>
      <c r="K1503" s="6">
        <v>2700</v>
      </c>
      <c r="L1503" s="6">
        <f>LANÇAMENTO[[#This Row],[VALOR UNITARIO]]*LANÇAMENTO[[#This Row],[QTDADE]]</f>
        <v>2700</v>
      </c>
      <c r="M1503" s="4">
        <v>45936</v>
      </c>
      <c r="N1503" s="33" t="str">
        <f>TEXT(LANÇAMENTO[[#This Row],[DATA PEDIDO]],"MMM")&amp;"-"&amp;TEXT(M1503,"AAAA")</f>
        <v>out-2025</v>
      </c>
      <c r="O1503" s="5" t="s">
        <v>2608</v>
      </c>
      <c r="P1503" s="5" t="s">
        <v>30</v>
      </c>
      <c r="Q1503" s="3" t="s">
        <v>12</v>
      </c>
      <c r="R1503" s="3">
        <v>15</v>
      </c>
      <c r="S1503" s="4">
        <f>IF(LANÇAMENTO[[#This Row],[DATA PEDIDO]]="","",LANÇAMENTO[[#This Row],[DATA PEDIDO]]+LANÇAMENTO[[#This Row],[PRAZO]])</f>
        <v>45951</v>
      </c>
      <c r="T1503" s="8" t="str">
        <f>IF(LANÇAMENTO[[#This Row],[OBRA COM MATERIAL]]="OK","ENTREGUE",IF(LANÇAMENTO[[#This Row],[PRAZO]]="","",LANÇAMENTO[[#This Row],[PREVISÃO ENTREGA OBRA]]-$E$1))</f>
        <v>ENTREGUE</v>
      </c>
      <c r="U1503" s="3" t="s">
        <v>2553</v>
      </c>
      <c r="V1503" s="3"/>
    </row>
    <row r="1504" spans="1:22" x14ac:dyDescent="0.25">
      <c r="A1504" s="4">
        <v>45936</v>
      </c>
      <c r="B1504" s="2" t="s">
        <v>3309</v>
      </c>
      <c r="C1504" s="123" t="s">
        <v>551</v>
      </c>
      <c r="D1504" s="2" t="s">
        <v>104</v>
      </c>
      <c r="E1504" s="2" t="s">
        <v>3501</v>
      </c>
      <c r="F1504" s="3">
        <v>1</v>
      </c>
      <c r="G1504" s="3" t="s">
        <v>65</v>
      </c>
      <c r="H1504" s="5" t="s">
        <v>3502</v>
      </c>
      <c r="I1504" s="136" t="s">
        <v>288</v>
      </c>
      <c r="J1504" s="2" t="s">
        <v>3501</v>
      </c>
      <c r="K1504" s="6">
        <v>-673.5</v>
      </c>
      <c r="L1504" s="6">
        <f>LANÇAMENTO[[#This Row],[VALOR UNITARIO]]*LANÇAMENTO[[#This Row],[QTDADE]]</f>
        <v>-673.5</v>
      </c>
      <c r="M1504" s="4">
        <v>45936</v>
      </c>
      <c r="N1504" s="33" t="str">
        <f>TEXT(LANÇAMENTO[[#This Row],[DATA PEDIDO]],"MMM")&amp;"-"&amp;TEXT(M1504,"AAAA")</f>
        <v>out-2025</v>
      </c>
      <c r="O1504" s="5" t="s">
        <v>2608</v>
      </c>
      <c r="P1504" s="5" t="s">
        <v>30</v>
      </c>
      <c r="Q1504" s="3" t="s">
        <v>12</v>
      </c>
      <c r="R1504" s="3">
        <v>15</v>
      </c>
      <c r="S1504" s="4">
        <f>IF(LANÇAMENTO[[#This Row],[DATA PEDIDO]]="","",LANÇAMENTO[[#This Row],[DATA PEDIDO]]+LANÇAMENTO[[#This Row],[PRAZO]])</f>
        <v>45951</v>
      </c>
      <c r="T1504" s="8" t="str">
        <f>IF(LANÇAMENTO[[#This Row],[OBRA COM MATERIAL]]="OK","ENTREGUE",IF(LANÇAMENTO[[#This Row],[PRAZO]]="","",LANÇAMENTO[[#This Row],[PREVISÃO ENTREGA OBRA]]-$E$1))</f>
        <v>ENTREGUE</v>
      </c>
      <c r="U1504" s="3" t="s">
        <v>2553</v>
      </c>
      <c r="V1504" s="3"/>
    </row>
    <row r="1505" spans="1:22" x14ac:dyDescent="0.25">
      <c r="A1505" s="4">
        <v>45936</v>
      </c>
      <c r="B1505" s="2" t="s">
        <v>1729</v>
      </c>
      <c r="C1505" s="123" t="s">
        <v>551</v>
      </c>
      <c r="D1505" s="2" t="s">
        <v>104</v>
      </c>
      <c r="E1505" s="2" t="s">
        <v>3503</v>
      </c>
      <c r="F1505" s="3">
        <v>1</v>
      </c>
      <c r="G1505" s="3" t="s">
        <v>65</v>
      </c>
      <c r="H1505" s="5" t="s">
        <v>3504</v>
      </c>
      <c r="I1505" s="136" t="s">
        <v>3506</v>
      </c>
      <c r="J1505" s="2" t="s">
        <v>3503</v>
      </c>
      <c r="K1505" s="6">
        <v>1392.2</v>
      </c>
      <c r="L1505" s="6">
        <f>LANÇAMENTO[[#This Row],[VALOR UNITARIO]]*LANÇAMENTO[[#This Row],[QTDADE]]</f>
        <v>1392.2</v>
      </c>
      <c r="M1505" s="4">
        <v>45936</v>
      </c>
      <c r="N1505" s="33" t="str">
        <f>TEXT(LANÇAMENTO[[#This Row],[DATA PEDIDO]],"MMM")&amp;"-"&amp;TEXT(M1505,"AAAA")</f>
        <v>out-2025</v>
      </c>
      <c r="O1505" s="5" t="s">
        <v>1967</v>
      </c>
      <c r="P1505" s="5" t="s">
        <v>30</v>
      </c>
      <c r="Q1505" s="3" t="s">
        <v>12</v>
      </c>
      <c r="R1505" s="3">
        <v>2</v>
      </c>
      <c r="S1505" s="4">
        <f>IF(LANÇAMENTO[[#This Row],[DATA PEDIDO]]="","",LANÇAMENTO[[#This Row],[DATA PEDIDO]]+LANÇAMENTO[[#This Row],[PRAZO]])</f>
        <v>45938</v>
      </c>
      <c r="T1505" s="8" t="str">
        <f>IF(LANÇAMENTO[[#This Row],[OBRA COM MATERIAL]]="OK","ENTREGUE",IF(LANÇAMENTO[[#This Row],[PRAZO]]="","",LANÇAMENTO[[#This Row],[PREVISÃO ENTREGA OBRA]]-$E$1))</f>
        <v>ENTREGUE</v>
      </c>
      <c r="U1505" s="3" t="s">
        <v>129</v>
      </c>
      <c r="V1505" s="3"/>
    </row>
    <row r="1506" spans="1:22" x14ac:dyDescent="0.25">
      <c r="A1506" s="4">
        <v>45936</v>
      </c>
      <c r="B1506" s="2" t="s">
        <v>1729</v>
      </c>
      <c r="C1506" s="123" t="s">
        <v>551</v>
      </c>
      <c r="D1506" s="2" t="s">
        <v>104</v>
      </c>
      <c r="E1506" s="2" t="s">
        <v>3509</v>
      </c>
      <c r="F1506" s="3">
        <v>1</v>
      </c>
      <c r="G1506" s="3" t="s">
        <v>65</v>
      </c>
      <c r="H1506" s="5" t="s">
        <v>3510</v>
      </c>
      <c r="I1506" s="136" t="s">
        <v>1039</v>
      </c>
      <c r="J1506" s="2" t="s">
        <v>3509</v>
      </c>
      <c r="K1506" s="6">
        <v>1530</v>
      </c>
      <c r="L1506" s="6">
        <f>LANÇAMENTO[[#This Row],[VALOR UNITARIO]]*LANÇAMENTO[[#This Row],[QTDADE]]</f>
        <v>1530</v>
      </c>
      <c r="M1506" s="4">
        <v>45936</v>
      </c>
      <c r="N1506" s="33" t="str">
        <f>TEXT(LANÇAMENTO[[#This Row],[DATA PEDIDO]],"MMM")&amp;"-"&amp;TEXT(M1506,"AAAA")</f>
        <v>out-2025</v>
      </c>
      <c r="O1506" s="5" t="s">
        <v>1967</v>
      </c>
      <c r="P1506" s="5" t="s">
        <v>30</v>
      </c>
      <c r="Q1506" s="3" t="s">
        <v>12</v>
      </c>
      <c r="R1506" s="3">
        <v>4</v>
      </c>
      <c r="S1506" s="4">
        <f>IF(LANÇAMENTO[[#This Row],[DATA PEDIDO]]="","",LANÇAMENTO[[#This Row],[DATA PEDIDO]]+LANÇAMENTO[[#This Row],[PRAZO]])</f>
        <v>45940</v>
      </c>
      <c r="T1506" s="8" t="str">
        <f>IF(LANÇAMENTO[[#This Row],[OBRA COM MATERIAL]]="OK","ENTREGUE",IF(LANÇAMENTO[[#This Row],[PRAZO]]="","",LANÇAMENTO[[#This Row],[PREVISÃO ENTREGA OBRA]]-$E$1))</f>
        <v>ENTREGUE</v>
      </c>
      <c r="U1506" s="3" t="s">
        <v>129</v>
      </c>
      <c r="V1506" s="3"/>
    </row>
    <row r="1507" spans="1:22" x14ac:dyDescent="0.25">
      <c r="A1507" s="4">
        <v>45936</v>
      </c>
      <c r="B1507" s="2" t="s">
        <v>1802</v>
      </c>
      <c r="C1507" s="123" t="s">
        <v>1234</v>
      </c>
      <c r="D1507" s="2" t="s">
        <v>11</v>
      </c>
      <c r="E1507" s="2" t="s">
        <v>3511</v>
      </c>
      <c r="F1507" s="3">
        <v>1</v>
      </c>
      <c r="G1507" s="3" t="s">
        <v>24</v>
      </c>
      <c r="H1507" s="5" t="s">
        <v>3512</v>
      </c>
      <c r="I1507" s="136" t="s">
        <v>3513</v>
      </c>
      <c r="J1507" s="2" t="s">
        <v>3511</v>
      </c>
      <c r="K1507" s="6">
        <v>371.9</v>
      </c>
      <c r="L1507" s="6">
        <f>LANÇAMENTO[[#This Row],[VALOR UNITARIO]]*LANÇAMENTO[[#This Row],[QTDADE]]</f>
        <v>371.9</v>
      </c>
      <c r="M1507" s="4">
        <v>45936</v>
      </c>
      <c r="N1507" s="33" t="str">
        <f>TEXT(LANÇAMENTO[[#This Row],[DATA PEDIDO]],"MMM")&amp;"-"&amp;TEXT(M1507,"AAAA")</f>
        <v>out-2025</v>
      </c>
      <c r="O1507" s="5" t="s">
        <v>1818</v>
      </c>
      <c r="P1507" s="5" t="s">
        <v>192</v>
      </c>
      <c r="Q1507" s="3" t="s">
        <v>12</v>
      </c>
      <c r="R1507" s="3">
        <v>2</v>
      </c>
      <c r="S1507" s="4">
        <f>IF(LANÇAMENTO[[#This Row],[DATA PEDIDO]]="","",LANÇAMENTO[[#This Row],[DATA PEDIDO]]+LANÇAMENTO[[#This Row],[PRAZO]])</f>
        <v>45938</v>
      </c>
      <c r="T1507" s="8" t="str">
        <f>IF(LANÇAMENTO[[#This Row],[OBRA COM MATERIAL]]="OK","ENTREGUE",IF(LANÇAMENTO[[#This Row],[PRAZO]]="","",LANÇAMENTO[[#This Row],[PREVISÃO ENTREGA OBRA]]-$E$1))</f>
        <v>ENTREGUE</v>
      </c>
      <c r="U1507" s="3" t="s">
        <v>129</v>
      </c>
      <c r="V1507" s="3"/>
    </row>
    <row r="1508" spans="1:22" x14ac:dyDescent="0.25">
      <c r="A1508" s="4">
        <v>45936</v>
      </c>
      <c r="B1508" s="2" t="s">
        <v>1802</v>
      </c>
      <c r="C1508" s="123" t="s">
        <v>1234</v>
      </c>
      <c r="D1508" s="2" t="s">
        <v>11</v>
      </c>
      <c r="E1508" s="2" t="s">
        <v>1814</v>
      </c>
      <c r="F1508" s="3">
        <v>1</v>
      </c>
      <c r="G1508" s="3" t="s">
        <v>65</v>
      </c>
      <c r="H1508" s="5" t="s">
        <v>3512</v>
      </c>
      <c r="I1508" s="136" t="s">
        <v>3513</v>
      </c>
      <c r="J1508" s="2" t="s">
        <v>1814</v>
      </c>
      <c r="K1508" s="6">
        <v>15.9</v>
      </c>
      <c r="L1508" s="6">
        <f>LANÇAMENTO[[#This Row],[VALOR UNITARIO]]*LANÇAMENTO[[#This Row],[QTDADE]]</f>
        <v>15.9</v>
      </c>
      <c r="M1508" s="4">
        <v>45936</v>
      </c>
      <c r="N1508" s="33" t="str">
        <f>TEXT(LANÇAMENTO[[#This Row],[DATA PEDIDO]],"MMM")&amp;"-"&amp;TEXT(M1508,"AAAA")</f>
        <v>out-2025</v>
      </c>
      <c r="O1508" s="5" t="s">
        <v>1818</v>
      </c>
      <c r="P1508" s="5" t="s">
        <v>192</v>
      </c>
      <c r="Q1508" s="3" t="s">
        <v>12</v>
      </c>
      <c r="R1508" s="3">
        <v>2</v>
      </c>
      <c r="S1508" s="4">
        <f>IF(LANÇAMENTO[[#This Row],[DATA PEDIDO]]="","",LANÇAMENTO[[#This Row],[DATA PEDIDO]]+LANÇAMENTO[[#This Row],[PRAZO]])</f>
        <v>45938</v>
      </c>
      <c r="T1508" s="8" t="str">
        <f>IF(LANÇAMENTO[[#This Row],[OBRA COM MATERIAL]]="OK","ENTREGUE",IF(LANÇAMENTO[[#This Row],[PRAZO]]="","",LANÇAMENTO[[#This Row],[PREVISÃO ENTREGA OBRA]]-$E$1))</f>
        <v>ENTREGUE</v>
      </c>
      <c r="U1508" s="3" t="s">
        <v>129</v>
      </c>
      <c r="V1508" s="3"/>
    </row>
    <row r="1509" spans="1:22" x14ac:dyDescent="0.25">
      <c r="A1509" s="4">
        <v>45937</v>
      </c>
      <c r="B1509" s="2" t="s">
        <v>1235</v>
      </c>
      <c r="C1509" s="123" t="s">
        <v>1234</v>
      </c>
      <c r="D1509" s="2" t="s">
        <v>27</v>
      </c>
      <c r="E1509" s="2" t="s">
        <v>3515</v>
      </c>
      <c r="F1509" s="3">
        <v>6</v>
      </c>
      <c r="G1509" s="3" t="s">
        <v>65</v>
      </c>
      <c r="H1509" s="5" t="s">
        <v>3516</v>
      </c>
      <c r="I1509" s="136" t="s">
        <v>2711</v>
      </c>
      <c r="J1509" s="2" t="s">
        <v>3515</v>
      </c>
      <c r="K1509" s="6">
        <v>6.6660000000000004</v>
      </c>
      <c r="L1509" s="6">
        <f>LANÇAMENTO[[#This Row],[VALOR UNITARIO]]*LANÇAMENTO[[#This Row],[QTDADE]]</f>
        <v>39.996000000000002</v>
      </c>
      <c r="M1509" s="4">
        <v>45937</v>
      </c>
      <c r="N1509" s="33" t="str">
        <f>TEXT(LANÇAMENTO[[#This Row],[DATA PEDIDO]],"MMM")&amp;"-"&amp;TEXT(M1509,"AAAA")</f>
        <v>out-2025</v>
      </c>
      <c r="O1509" s="5" t="s">
        <v>1692</v>
      </c>
      <c r="P1509" s="5" t="s">
        <v>30</v>
      </c>
      <c r="Q1509" s="3" t="s">
        <v>12</v>
      </c>
      <c r="R1509" s="3">
        <v>0</v>
      </c>
      <c r="S1509" s="4">
        <f>IF(LANÇAMENTO[[#This Row],[DATA PEDIDO]]="","",LANÇAMENTO[[#This Row],[DATA PEDIDO]]+LANÇAMENTO[[#This Row],[PRAZO]])</f>
        <v>45937</v>
      </c>
      <c r="T1509" s="8" t="str">
        <f>IF(LANÇAMENTO[[#This Row],[OBRA COM MATERIAL]]="OK","ENTREGUE",IF(LANÇAMENTO[[#This Row],[PRAZO]]="","",LANÇAMENTO[[#This Row],[PREVISÃO ENTREGA OBRA]]-$E$1))</f>
        <v>ENTREGUE</v>
      </c>
      <c r="U1509" s="3" t="s">
        <v>129</v>
      </c>
      <c r="V1509" s="3"/>
    </row>
    <row r="1510" spans="1:22" x14ac:dyDescent="0.25">
      <c r="A1510" s="4">
        <v>45937</v>
      </c>
      <c r="B1510" s="2" t="s">
        <v>1729</v>
      </c>
      <c r="C1510" s="123" t="s">
        <v>551</v>
      </c>
      <c r="D1510" s="2" t="s">
        <v>17</v>
      </c>
      <c r="E1510" s="2" t="s">
        <v>3517</v>
      </c>
      <c r="F1510" s="3">
        <v>150</v>
      </c>
      <c r="G1510" s="3" t="s">
        <v>111</v>
      </c>
      <c r="H1510" s="5" t="s">
        <v>3522</v>
      </c>
      <c r="I1510" s="136" t="s">
        <v>260</v>
      </c>
      <c r="J1510" s="2" t="s">
        <v>3517</v>
      </c>
      <c r="K1510" s="6">
        <v>29.8</v>
      </c>
      <c r="L1510" s="6">
        <f>LANÇAMENTO[[#This Row],[VALOR UNITARIO]]*LANÇAMENTO[[#This Row],[QTDADE]]</f>
        <v>4470</v>
      </c>
      <c r="M1510" s="4">
        <v>45937</v>
      </c>
      <c r="N1510" s="33" t="str">
        <f>TEXT(LANÇAMENTO[[#This Row],[DATA PEDIDO]],"MMM")&amp;"-"&amp;TEXT(M1510,"AAAA")</f>
        <v>out-2025</v>
      </c>
      <c r="O1510" s="5" t="s">
        <v>1983</v>
      </c>
      <c r="P1510" s="5" t="s">
        <v>30</v>
      </c>
      <c r="Q1510" s="3" t="s">
        <v>12</v>
      </c>
      <c r="R1510" s="3">
        <v>0</v>
      </c>
      <c r="S1510" s="4">
        <f>IF(LANÇAMENTO[[#This Row],[DATA PEDIDO]]="","",LANÇAMENTO[[#This Row],[DATA PEDIDO]]+LANÇAMENTO[[#This Row],[PRAZO]])</f>
        <v>45937</v>
      </c>
      <c r="T1510" s="8" t="str">
        <f>IF(LANÇAMENTO[[#This Row],[OBRA COM MATERIAL]]="OK","ENTREGUE",IF(LANÇAMENTO[[#This Row],[PRAZO]]="","",LANÇAMENTO[[#This Row],[PREVISÃO ENTREGA OBRA]]-$E$1))</f>
        <v>ENTREGUE</v>
      </c>
      <c r="U1510" s="3" t="s">
        <v>2553</v>
      </c>
      <c r="V1510" s="3"/>
    </row>
    <row r="1511" spans="1:22" x14ac:dyDescent="0.25">
      <c r="A1511" s="4">
        <v>45937</v>
      </c>
      <c r="B1511" s="2" t="s">
        <v>1729</v>
      </c>
      <c r="C1511" s="123" t="s">
        <v>551</v>
      </c>
      <c r="D1511" s="2" t="s">
        <v>17</v>
      </c>
      <c r="E1511" s="2" t="s">
        <v>3518</v>
      </c>
      <c r="F1511" s="3">
        <v>50</v>
      </c>
      <c r="G1511" s="3" t="s">
        <v>111</v>
      </c>
      <c r="H1511" s="5" t="s">
        <v>3522</v>
      </c>
      <c r="I1511" s="136" t="s">
        <v>260</v>
      </c>
      <c r="J1511" s="2" t="s">
        <v>3518</v>
      </c>
      <c r="K1511" s="6">
        <v>29.8</v>
      </c>
      <c r="L1511" s="6">
        <f>LANÇAMENTO[[#This Row],[VALOR UNITARIO]]*LANÇAMENTO[[#This Row],[QTDADE]]</f>
        <v>1490</v>
      </c>
      <c r="M1511" s="4">
        <v>45937</v>
      </c>
      <c r="N1511" s="33" t="str">
        <f>TEXT(LANÇAMENTO[[#This Row],[DATA PEDIDO]],"MMM")&amp;"-"&amp;TEXT(M1511,"AAAA")</f>
        <v>out-2025</v>
      </c>
      <c r="O1511" s="5" t="s">
        <v>1983</v>
      </c>
      <c r="P1511" s="5" t="s">
        <v>30</v>
      </c>
      <c r="Q1511" s="3" t="s">
        <v>12</v>
      </c>
      <c r="R1511" s="3">
        <v>0</v>
      </c>
      <c r="S1511" s="4">
        <f>IF(LANÇAMENTO[[#This Row],[DATA PEDIDO]]="","",LANÇAMENTO[[#This Row],[DATA PEDIDO]]+LANÇAMENTO[[#This Row],[PRAZO]])</f>
        <v>45937</v>
      </c>
      <c r="T1511" s="8" t="str">
        <f>IF(LANÇAMENTO[[#This Row],[OBRA COM MATERIAL]]="OK","ENTREGUE",IF(LANÇAMENTO[[#This Row],[PRAZO]]="","",LANÇAMENTO[[#This Row],[PREVISÃO ENTREGA OBRA]]-$E$1))</f>
        <v>ENTREGUE</v>
      </c>
      <c r="U1511" s="3" t="s">
        <v>2553</v>
      </c>
      <c r="V1511" s="3"/>
    </row>
    <row r="1512" spans="1:22" x14ac:dyDescent="0.25">
      <c r="A1512" s="4">
        <v>45937</v>
      </c>
      <c r="B1512" s="2" t="s">
        <v>1729</v>
      </c>
      <c r="C1512" s="123" t="s">
        <v>551</v>
      </c>
      <c r="D1512" s="2" t="s">
        <v>17</v>
      </c>
      <c r="E1512" s="2" t="s">
        <v>3519</v>
      </c>
      <c r="F1512" s="3">
        <v>50</v>
      </c>
      <c r="G1512" s="3" t="s">
        <v>111</v>
      </c>
      <c r="H1512" s="5" t="s">
        <v>3522</v>
      </c>
      <c r="I1512" s="136" t="s">
        <v>260</v>
      </c>
      <c r="J1512" s="2" t="s">
        <v>3519</v>
      </c>
      <c r="K1512" s="6">
        <v>19.3</v>
      </c>
      <c r="L1512" s="6">
        <f>LANÇAMENTO[[#This Row],[VALOR UNITARIO]]*LANÇAMENTO[[#This Row],[QTDADE]]</f>
        <v>965</v>
      </c>
      <c r="M1512" s="4">
        <v>45937</v>
      </c>
      <c r="N1512" s="33" t="str">
        <f>TEXT(LANÇAMENTO[[#This Row],[DATA PEDIDO]],"MMM")&amp;"-"&amp;TEXT(M1512,"AAAA")</f>
        <v>out-2025</v>
      </c>
      <c r="O1512" s="5" t="s">
        <v>1983</v>
      </c>
      <c r="P1512" s="5" t="s">
        <v>30</v>
      </c>
      <c r="Q1512" s="3" t="s">
        <v>12</v>
      </c>
      <c r="R1512" s="3">
        <v>0</v>
      </c>
      <c r="S1512" s="4">
        <f>IF(LANÇAMENTO[[#This Row],[DATA PEDIDO]]="","",LANÇAMENTO[[#This Row],[DATA PEDIDO]]+LANÇAMENTO[[#This Row],[PRAZO]])</f>
        <v>45937</v>
      </c>
      <c r="T1512" s="8" t="str">
        <f>IF(LANÇAMENTO[[#This Row],[OBRA COM MATERIAL]]="OK","ENTREGUE",IF(LANÇAMENTO[[#This Row],[PRAZO]]="","",LANÇAMENTO[[#This Row],[PREVISÃO ENTREGA OBRA]]-$E$1))</f>
        <v>ENTREGUE</v>
      </c>
      <c r="U1512" s="3" t="s">
        <v>2553</v>
      </c>
      <c r="V1512" s="3"/>
    </row>
    <row r="1513" spans="1:22" x14ac:dyDescent="0.25">
      <c r="A1513" s="4">
        <v>45937</v>
      </c>
      <c r="B1513" s="2" t="s">
        <v>1729</v>
      </c>
      <c r="C1513" s="123" t="s">
        <v>551</v>
      </c>
      <c r="D1513" s="2" t="s">
        <v>17</v>
      </c>
      <c r="E1513" s="2" t="s">
        <v>3520</v>
      </c>
      <c r="F1513" s="3">
        <v>114</v>
      </c>
      <c r="G1513" s="3" t="s">
        <v>111</v>
      </c>
      <c r="H1513" s="5" t="s">
        <v>3522</v>
      </c>
      <c r="I1513" s="136" t="s">
        <v>260</v>
      </c>
      <c r="J1513" s="2" t="s">
        <v>3520</v>
      </c>
      <c r="K1513" s="6">
        <v>19.3</v>
      </c>
      <c r="L1513" s="6">
        <f>LANÇAMENTO[[#This Row],[VALOR UNITARIO]]*LANÇAMENTO[[#This Row],[QTDADE]]</f>
        <v>2200.2000000000003</v>
      </c>
      <c r="M1513" s="4">
        <v>45937</v>
      </c>
      <c r="N1513" s="33" t="str">
        <f>TEXT(LANÇAMENTO[[#This Row],[DATA PEDIDO]],"MMM")&amp;"-"&amp;TEXT(M1513,"AAAA")</f>
        <v>out-2025</v>
      </c>
      <c r="O1513" s="5" t="s">
        <v>1983</v>
      </c>
      <c r="P1513" s="5" t="s">
        <v>30</v>
      </c>
      <c r="Q1513" s="3" t="s">
        <v>12</v>
      </c>
      <c r="R1513" s="3">
        <v>0</v>
      </c>
      <c r="S1513" s="4">
        <f>IF(LANÇAMENTO[[#This Row],[DATA PEDIDO]]="","",LANÇAMENTO[[#This Row],[DATA PEDIDO]]+LANÇAMENTO[[#This Row],[PRAZO]])</f>
        <v>45937</v>
      </c>
      <c r="T1513" s="8" t="str">
        <f>IF(LANÇAMENTO[[#This Row],[OBRA COM MATERIAL]]="OK","ENTREGUE",IF(LANÇAMENTO[[#This Row],[PRAZO]]="","",LANÇAMENTO[[#This Row],[PREVISÃO ENTREGA OBRA]]-$E$1))</f>
        <v>ENTREGUE</v>
      </c>
      <c r="U1513" s="3" t="s">
        <v>129</v>
      </c>
      <c r="V1513" s="3"/>
    </row>
    <row r="1514" spans="1:22" x14ac:dyDescent="0.25">
      <c r="A1514" s="4">
        <v>45937</v>
      </c>
      <c r="B1514" s="2" t="s">
        <v>1729</v>
      </c>
      <c r="C1514" s="123" t="s">
        <v>551</v>
      </c>
      <c r="D1514" s="2" t="s">
        <v>17</v>
      </c>
      <c r="E1514" s="2" t="s">
        <v>3521</v>
      </c>
      <c r="F1514" s="3">
        <v>40</v>
      </c>
      <c r="G1514" s="3" t="s">
        <v>111</v>
      </c>
      <c r="H1514" s="5" t="s">
        <v>3522</v>
      </c>
      <c r="I1514" s="136" t="s">
        <v>260</v>
      </c>
      <c r="J1514" s="2" t="s">
        <v>3521</v>
      </c>
      <c r="K1514" s="6">
        <v>19.3</v>
      </c>
      <c r="L1514" s="6">
        <f>LANÇAMENTO[[#This Row],[VALOR UNITARIO]]*LANÇAMENTO[[#This Row],[QTDADE]]</f>
        <v>772</v>
      </c>
      <c r="M1514" s="4">
        <v>45937</v>
      </c>
      <c r="N1514" s="33" t="str">
        <f>TEXT(LANÇAMENTO[[#This Row],[DATA PEDIDO]],"MMM")&amp;"-"&amp;TEXT(M1514,"AAAA")</f>
        <v>out-2025</v>
      </c>
      <c r="O1514" s="5" t="s">
        <v>1983</v>
      </c>
      <c r="P1514" s="5" t="s">
        <v>30</v>
      </c>
      <c r="Q1514" s="3" t="s">
        <v>12</v>
      </c>
      <c r="R1514" s="3">
        <v>0</v>
      </c>
      <c r="S1514" s="4">
        <f>IF(LANÇAMENTO[[#This Row],[DATA PEDIDO]]="","",LANÇAMENTO[[#This Row],[DATA PEDIDO]]+LANÇAMENTO[[#This Row],[PRAZO]])</f>
        <v>45937</v>
      </c>
      <c r="T1514" s="8" t="str">
        <f>IF(LANÇAMENTO[[#This Row],[OBRA COM MATERIAL]]="OK","ENTREGUE",IF(LANÇAMENTO[[#This Row],[PRAZO]]="","",LANÇAMENTO[[#This Row],[PREVISÃO ENTREGA OBRA]]-$E$1))</f>
        <v>ENTREGUE</v>
      </c>
      <c r="U1514" s="3" t="s">
        <v>129</v>
      </c>
      <c r="V1514" s="3"/>
    </row>
    <row r="1515" spans="1:22" x14ac:dyDescent="0.25">
      <c r="A1515" s="4">
        <v>45937</v>
      </c>
      <c r="B1515" s="2" t="s">
        <v>1729</v>
      </c>
      <c r="C1515" s="123" t="s">
        <v>551</v>
      </c>
      <c r="D1515" s="2" t="s">
        <v>17</v>
      </c>
      <c r="E1515" s="2" t="s">
        <v>3519</v>
      </c>
      <c r="F1515" s="3">
        <v>40</v>
      </c>
      <c r="G1515" s="3" t="s">
        <v>111</v>
      </c>
      <c r="H1515" s="5" t="s">
        <v>3522</v>
      </c>
      <c r="I1515" s="136" t="s">
        <v>260</v>
      </c>
      <c r="J1515" s="2" t="s">
        <v>3519</v>
      </c>
      <c r="K1515" s="6">
        <v>19.3</v>
      </c>
      <c r="L1515" s="6">
        <f>LANÇAMENTO[[#This Row],[VALOR UNITARIO]]*LANÇAMENTO[[#This Row],[QTDADE]]</f>
        <v>772</v>
      </c>
      <c r="M1515" s="4">
        <v>45937</v>
      </c>
      <c r="N1515" s="33" t="str">
        <f>TEXT(LANÇAMENTO[[#This Row],[DATA PEDIDO]],"MMM")&amp;"-"&amp;TEXT(M1515,"AAAA")</f>
        <v>out-2025</v>
      </c>
      <c r="O1515" s="5" t="s">
        <v>1983</v>
      </c>
      <c r="P1515" s="5" t="s">
        <v>30</v>
      </c>
      <c r="Q1515" s="3" t="s">
        <v>12</v>
      </c>
      <c r="R1515" s="3">
        <v>0</v>
      </c>
      <c r="S1515" s="4">
        <f>IF(LANÇAMENTO[[#This Row],[DATA PEDIDO]]="","",LANÇAMENTO[[#This Row],[DATA PEDIDO]]+LANÇAMENTO[[#This Row],[PRAZO]])</f>
        <v>45937</v>
      </c>
      <c r="T1515" s="8" t="str">
        <f>IF(LANÇAMENTO[[#This Row],[OBRA COM MATERIAL]]="OK","ENTREGUE",IF(LANÇAMENTO[[#This Row],[PRAZO]]="","",LANÇAMENTO[[#This Row],[PREVISÃO ENTREGA OBRA]]-$E$1))</f>
        <v>ENTREGUE</v>
      </c>
      <c r="U1515" s="3" t="s">
        <v>129</v>
      </c>
      <c r="V1515" s="3"/>
    </row>
    <row r="1516" spans="1:22" x14ac:dyDescent="0.25">
      <c r="A1516" s="4">
        <v>45937</v>
      </c>
      <c r="B1516" s="2" t="s">
        <v>1901</v>
      </c>
      <c r="C1516" s="123" t="s">
        <v>1234</v>
      </c>
      <c r="D1516" s="2" t="s">
        <v>104</v>
      </c>
      <c r="E1516" s="2" t="s">
        <v>3523</v>
      </c>
      <c r="F1516" s="3">
        <v>130</v>
      </c>
      <c r="G1516" s="3" t="s">
        <v>72</v>
      </c>
      <c r="H1516" s="5" t="s">
        <v>3525</v>
      </c>
      <c r="I1516" s="136" t="s">
        <v>587</v>
      </c>
      <c r="J1516" s="2" t="s">
        <v>3523</v>
      </c>
      <c r="K1516" s="6">
        <v>9.9</v>
      </c>
      <c r="L1516" s="6">
        <f>LANÇAMENTO[[#This Row],[VALOR UNITARIO]]*LANÇAMENTO[[#This Row],[QTDADE]]</f>
        <v>1287</v>
      </c>
      <c r="M1516" s="4">
        <v>45937</v>
      </c>
      <c r="N1516" s="33" t="str">
        <f>TEXT(LANÇAMENTO[[#This Row],[DATA PEDIDO]],"MMM")&amp;"-"&amp;TEXT(M1516,"AAAA")</f>
        <v>out-2025</v>
      </c>
      <c r="O1516" s="5" t="s">
        <v>1778</v>
      </c>
      <c r="P1516" s="5" t="s">
        <v>30</v>
      </c>
      <c r="Q1516" s="3" t="s">
        <v>12</v>
      </c>
      <c r="R1516" s="3">
        <v>5</v>
      </c>
      <c r="S1516" s="4">
        <f>IF(LANÇAMENTO[[#This Row],[DATA PEDIDO]]="","",LANÇAMENTO[[#This Row],[DATA PEDIDO]]+LANÇAMENTO[[#This Row],[PRAZO]])</f>
        <v>45942</v>
      </c>
      <c r="T1516" s="8" t="str">
        <f>IF(LANÇAMENTO[[#This Row],[OBRA COM MATERIAL]]="OK","ENTREGUE",IF(LANÇAMENTO[[#This Row],[PRAZO]]="","",LANÇAMENTO[[#This Row],[PREVISÃO ENTREGA OBRA]]-$E$1))</f>
        <v>ENTREGUE</v>
      </c>
      <c r="U1516" s="3" t="s">
        <v>129</v>
      </c>
      <c r="V1516" s="3"/>
    </row>
    <row r="1517" spans="1:22" x14ac:dyDescent="0.25">
      <c r="A1517" s="4">
        <v>45937</v>
      </c>
      <c r="B1517" s="2" t="s">
        <v>1901</v>
      </c>
      <c r="C1517" s="123" t="s">
        <v>1234</v>
      </c>
      <c r="D1517" s="2" t="s">
        <v>104</v>
      </c>
      <c r="E1517" s="2" t="s">
        <v>3524</v>
      </c>
      <c r="F1517" s="3">
        <v>1</v>
      </c>
      <c r="G1517" s="3" t="s">
        <v>65</v>
      </c>
      <c r="H1517" s="5" t="s">
        <v>3525</v>
      </c>
      <c r="I1517" s="136" t="s">
        <v>587</v>
      </c>
      <c r="J1517" s="2" t="s">
        <v>3524</v>
      </c>
      <c r="K1517" s="6">
        <v>50</v>
      </c>
      <c r="L1517" s="6">
        <f>LANÇAMENTO[[#This Row],[VALOR UNITARIO]]*LANÇAMENTO[[#This Row],[QTDADE]]</f>
        <v>50</v>
      </c>
      <c r="M1517" s="4">
        <v>45937</v>
      </c>
      <c r="N1517" s="33" t="str">
        <f>TEXT(LANÇAMENTO[[#This Row],[DATA PEDIDO]],"MMM")&amp;"-"&amp;TEXT(M1517,"AAAA")</f>
        <v>out-2025</v>
      </c>
      <c r="O1517" s="5" t="s">
        <v>1778</v>
      </c>
      <c r="P1517" s="5" t="s">
        <v>30</v>
      </c>
      <c r="Q1517" s="3" t="s">
        <v>12</v>
      </c>
      <c r="R1517" s="3">
        <v>5</v>
      </c>
      <c r="S1517" s="4">
        <f>IF(LANÇAMENTO[[#This Row],[DATA PEDIDO]]="","",LANÇAMENTO[[#This Row],[DATA PEDIDO]]+LANÇAMENTO[[#This Row],[PRAZO]])</f>
        <v>45942</v>
      </c>
      <c r="T1517" s="8" t="str">
        <f>IF(LANÇAMENTO[[#This Row],[OBRA COM MATERIAL]]="OK","ENTREGUE",IF(LANÇAMENTO[[#This Row],[PRAZO]]="","",LANÇAMENTO[[#This Row],[PREVISÃO ENTREGA OBRA]]-$E$1))</f>
        <v>ENTREGUE</v>
      </c>
      <c r="U1517" s="3" t="s">
        <v>129</v>
      </c>
      <c r="V1517" s="3"/>
    </row>
    <row r="1518" spans="1:22" x14ac:dyDescent="0.25">
      <c r="A1518" s="4">
        <v>45937</v>
      </c>
      <c r="B1518" s="2" t="s">
        <v>1901</v>
      </c>
      <c r="C1518" s="123" t="s">
        <v>1234</v>
      </c>
      <c r="D1518" s="2" t="s">
        <v>104</v>
      </c>
      <c r="E1518" s="2" t="s">
        <v>3540</v>
      </c>
      <c r="F1518" s="3">
        <v>1</v>
      </c>
      <c r="G1518" s="3" t="s">
        <v>65</v>
      </c>
      <c r="H1518" s="5" t="s">
        <v>3525</v>
      </c>
      <c r="I1518" s="136" t="s">
        <v>587</v>
      </c>
      <c r="J1518" s="2" t="s">
        <v>3540</v>
      </c>
      <c r="K1518" s="6">
        <v>100</v>
      </c>
      <c r="L1518" s="6">
        <f>LANÇAMENTO[[#This Row],[VALOR UNITARIO]]*LANÇAMENTO[[#This Row],[QTDADE]]</f>
        <v>100</v>
      </c>
      <c r="M1518" s="4">
        <v>45937</v>
      </c>
      <c r="N1518" s="33" t="str">
        <f>TEXT(LANÇAMENTO[[#This Row],[DATA PEDIDO]],"MMM")&amp;"-"&amp;TEXT(M1518,"AAAA")</f>
        <v>out-2025</v>
      </c>
      <c r="O1518" s="5" t="s">
        <v>1778</v>
      </c>
      <c r="P1518" s="5" t="s">
        <v>30</v>
      </c>
      <c r="Q1518" s="3" t="s">
        <v>12</v>
      </c>
      <c r="R1518" s="3">
        <v>5</v>
      </c>
      <c r="S1518" s="4">
        <f>IF(LANÇAMENTO[[#This Row],[DATA PEDIDO]]="","",LANÇAMENTO[[#This Row],[DATA PEDIDO]]+LANÇAMENTO[[#This Row],[PRAZO]])</f>
        <v>45942</v>
      </c>
      <c r="T1518" s="8" t="str">
        <f>IF(LANÇAMENTO[[#This Row],[OBRA COM MATERIAL]]="OK","ENTREGUE",IF(LANÇAMENTO[[#This Row],[PRAZO]]="","",LANÇAMENTO[[#This Row],[PREVISÃO ENTREGA OBRA]]-$E$1))</f>
        <v>ENTREGUE</v>
      </c>
      <c r="U1518" s="3" t="s">
        <v>129</v>
      </c>
      <c r="V1518" s="3"/>
    </row>
    <row r="1519" spans="1:22" x14ac:dyDescent="0.25">
      <c r="A1519" s="4">
        <v>45937</v>
      </c>
      <c r="B1519" s="2" t="s">
        <v>1780</v>
      </c>
      <c r="C1519" s="123" t="s">
        <v>1234</v>
      </c>
      <c r="D1519" s="2" t="s">
        <v>27</v>
      </c>
      <c r="E1519" s="2" t="s">
        <v>1690</v>
      </c>
      <c r="F1519" s="3">
        <v>1</v>
      </c>
      <c r="G1519" s="3" t="s">
        <v>65</v>
      </c>
      <c r="H1519" s="5" t="s">
        <v>3526</v>
      </c>
      <c r="I1519" s="136" t="s">
        <v>2013</v>
      </c>
      <c r="J1519" s="2" t="s">
        <v>1690</v>
      </c>
      <c r="K1519" s="6">
        <v>350</v>
      </c>
      <c r="L1519" s="6">
        <f>LANÇAMENTO[[#This Row],[VALOR UNITARIO]]*LANÇAMENTO[[#This Row],[QTDADE]]</f>
        <v>350</v>
      </c>
      <c r="M1519" s="4">
        <v>45937</v>
      </c>
      <c r="N1519" s="33" t="str">
        <f>TEXT(LANÇAMENTO[[#This Row],[DATA PEDIDO]],"MMM")&amp;"-"&amp;TEXT(M1519,"AAAA")</f>
        <v>out-2025</v>
      </c>
      <c r="O1519" s="5" t="s">
        <v>1692</v>
      </c>
      <c r="P1519" s="5" t="s">
        <v>30</v>
      </c>
      <c r="Q1519" s="3" t="s">
        <v>12</v>
      </c>
      <c r="R1519" s="3">
        <v>0</v>
      </c>
      <c r="S1519" s="4">
        <f>IF(LANÇAMENTO[[#This Row],[DATA PEDIDO]]="","",LANÇAMENTO[[#This Row],[DATA PEDIDO]]+LANÇAMENTO[[#This Row],[PRAZO]])</f>
        <v>45937</v>
      </c>
      <c r="T1519" s="8" t="str">
        <f>IF(LANÇAMENTO[[#This Row],[OBRA COM MATERIAL]]="OK","ENTREGUE",IF(LANÇAMENTO[[#This Row],[PRAZO]]="","",LANÇAMENTO[[#This Row],[PREVISÃO ENTREGA OBRA]]-$E$1))</f>
        <v>ENTREGUE</v>
      </c>
      <c r="U1519" s="3" t="s">
        <v>129</v>
      </c>
      <c r="V1519" s="3"/>
    </row>
    <row r="1520" spans="1:22" x14ac:dyDescent="0.25">
      <c r="A1520" s="4">
        <v>45937</v>
      </c>
      <c r="B1520" s="2" t="s">
        <v>1901</v>
      </c>
      <c r="C1520" s="123" t="s">
        <v>1234</v>
      </c>
      <c r="D1520" s="2" t="s">
        <v>27</v>
      </c>
      <c r="E1520" s="2" t="s">
        <v>3533</v>
      </c>
      <c r="F1520" s="3">
        <v>1</v>
      </c>
      <c r="G1520" s="3" t="s">
        <v>65</v>
      </c>
      <c r="H1520" s="5" t="s">
        <v>3531</v>
      </c>
      <c r="I1520" s="136" t="s">
        <v>2220</v>
      </c>
      <c r="J1520" s="2" t="s">
        <v>3533</v>
      </c>
      <c r="K1520" s="6">
        <v>1700</v>
      </c>
      <c r="L1520" s="6">
        <f>LANÇAMENTO[[#This Row],[VALOR UNITARIO]]*LANÇAMENTO[[#This Row],[QTDADE]]</f>
        <v>1700</v>
      </c>
      <c r="M1520" s="4">
        <v>45937</v>
      </c>
      <c r="N1520" s="33" t="str">
        <f>TEXT(LANÇAMENTO[[#This Row],[DATA PEDIDO]],"MMM")&amp;"-"&amp;TEXT(M1520,"AAAA")</f>
        <v>out-2025</v>
      </c>
      <c r="O1520" s="5" t="s">
        <v>1823</v>
      </c>
      <c r="P1520" s="5" t="s">
        <v>30</v>
      </c>
      <c r="Q1520" s="3" t="s">
        <v>12</v>
      </c>
      <c r="R1520" s="3">
        <v>0</v>
      </c>
      <c r="S1520" s="4">
        <f>IF(LANÇAMENTO[[#This Row],[DATA PEDIDO]]="","",LANÇAMENTO[[#This Row],[DATA PEDIDO]]+LANÇAMENTO[[#This Row],[PRAZO]])</f>
        <v>45937</v>
      </c>
      <c r="T1520" s="8" t="str">
        <f>IF(LANÇAMENTO[[#This Row],[OBRA COM MATERIAL]]="OK","ENTREGUE",IF(LANÇAMENTO[[#This Row],[PRAZO]]="","",LANÇAMENTO[[#This Row],[PREVISÃO ENTREGA OBRA]]-$E$1))</f>
        <v>ENTREGUE</v>
      </c>
      <c r="U1520" s="3" t="s">
        <v>129</v>
      </c>
      <c r="V1520" s="3"/>
    </row>
    <row r="1521" spans="1:22" x14ac:dyDescent="0.25">
      <c r="A1521" s="4">
        <v>45937</v>
      </c>
      <c r="B1521" s="2" t="s">
        <v>1901</v>
      </c>
      <c r="C1521" s="123" t="s">
        <v>1234</v>
      </c>
      <c r="D1521" s="2" t="s">
        <v>27</v>
      </c>
      <c r="E1521" s="2" t="s">
        <v>3534</v>
      </c>
      <c r="F1521" s="3">
        <v>1</v>
      </c>
      <c r="G1521" s="3" t="s">
        <v>65</v>
      </c>
      <c r="H1521" s="5" t="s">
        <v>3531</v>
      </c>
      <c r="I1521" s="136" t="s">
        <v>2220</v>
      </c>
      <c r="J1521" s="2" t="s">
        <v>3534</v>
      </c>
      <c r="K1521" s="6">
        <v>500</v>
      </c>
      <c r="L1521" s="6">
        <f>LANÇAMENTO[[#This Row],[VALOR UNITARIO]]*LANÇAMENTO[[#This Row],[QTDADE]]</f>
        <v>500</v>
      </c>
      <c r="M1521" s="4">
        <v>45937</v>
      </c>
      <c r="N1521" s="33" t="str">
        <f>TEXT(LANÇAMENTO[[#This Row],[DATA PEDIDO]],"MMM")&amp;"-"&amp;TEXT(M1521,"AAAA")</f>
        <v>out-2025</v>
      </c>
      <c r="O1521" s="5" t="s">
        <v>1823</v>
      </c>
      <c r="P1521" s="5" t="s">
        <v>30</v>
      </c>
      <c r="Q1521" s="3" t="s">
        <v>12</v>
      </c>
      <c r="R1521" s="3">
        <v>0</v>
      </c>
      <c r="S1521" s="4">
        <f>IF(LANÇAMENTO[[#This Row],[DATA PEDIDO]]="","",LANÇAMENTO[[#This Row],[DATA PEDIDO]]+LANÇAMENTO[[#This Row],[PRAZO]])</f>
        <v>45937</v>
      </c>
      <c r="T1521" s="8" t="str">
        <f>IF(LANÇAMENTO[[#This Row],[OBRA COM MATERIAL]]="OK","ENTREGUE",IF(LANÇAMENTO[[#This Row],[PRAZO]]="","",LANÇAMENTO[[#This Row],[PREVISÃO ENTREGA OBRA]]-$E$1))</f>
        <v>ENTREGUE</v>
      </c>
      <c r="U1521" s="3" t="s">
        <v>129</v>
      </c>
      <c r="V1521" s="3"/>
    </row>
    <row r="1522" spans="1:22" x14ac:dyDescent="0.25">
      <c r="A1522" s="4">
        <v>45937</v>
      </c>
      <c r="B1522" s="2" t="s">
        <v>1901</v>
      </c>
      <c r="C1522" s="123" t="s">
        <v>1234</v>
      </c>
      <c r="D1522" s="2" t="s">
        <v>27</v>
      </c>
      <c r="E1522" s="2" t="s">
        <v>3535</v>
      </c>
      <c r="F1522" s="3">
        <v>5</v>
      </c>
      <c r="G1522" s="3" t="s">
        <v>65</v>
      </c>
      <c r="H1522" s="5" t="s">
        <v>3531</v>
      </c>
      <c r="I1522" s="136" t="s">
        <v>2220</v>
      </c>
      <c r="J1522" s="2" t="s">
        <v>3535</v>
      </c>
      <c r="K1522" s="6">
        <v>950</v>
      </c>
      <c r="L1522" s="6">
        <f>LANÇAMENTO[[#This Row],[VALOR UNITARIO]]*LANÇAMENTO[[#This Row],[QTDADE]]</f>
        <v>4750</v>
      </c>
      <c r="M1522" s="4">
        <v>45937</v>
      </c>
      <c r="N1522" s="33" t="str">
        <f>TEXT(LANÇAMENTO[[#This Row],[DATA PEDIDO]],"MMM")&amp;"-"&amp;TEXT(M1522,"AAAA")</f>
        <v>out-2025</v>
      </c>
      <c r="O1522" s="5" t="s">
        <v>1823</v>
      </c>
      <c r="P1522" s="5" t="s">
        <v>30</v>
      </c>
      <c r="Q1522" s="3" t="s">
        <v>12</v>
      </c>
      <c r="R1522" s="3">
        <v>0</v>
      </c>
      <c r="S1522" s="4">
        <f>IF(LANÇAMENTO[[#This Row],[DATA PEDIDO]]="","",LANÇAMENTO[[#This Row],[DATA PEDIDO]]+LANÇAMENTO[[#This Row],[PRAZO]])</f>
        <v>45937</v>
      </c>
      <c r="T1522" s="8" t="str">
        <f>IF(LANÇAMENTO[[#This Row],[OBRA COM MATERIAL]]="OK","ENTREGUE",IF(LANÇAMENTO[[#This Row],[PRAZO]]="","",LANÇAMENTO[[#This Row],[PREVISÃO ENTREGA OBRA]]-$E$1))</f>
        <v>ENTREGUE</v>
      </c>
      <c r="U1522" s="3" t="s">
        <v>129</v>
      </c>
      <c r="V1522" s="3"/>
    </row>
    <row r="1523" spans="1:22" x14ac:dyDescent="0.25">
      <c r="A1523" s="4">
        <v>45937</v>
      </c>
      <c r="B1523" s="2" t="s">
        <v>1901</v>
      </c>
      <c r="C1523" s="123" t="s">
        <v>1234</v>
      </c>
      <c r="D1523" s="2" t="s">
        <v>104</v>
      </c>
      <c r="E1523" s="2" t="s">
        <v>3527</v>
      </c>
      <c r="F1523" s="3">
        <v>1</v>
      </c>
      <c r="G1523" s="3" t="s">
        <v>110</v>
      </c>
      <c r="H1523" s="5" t="s">
        <v>3532</v>
      </c>
      <c r="I1523" s="136" t="s">
        <v>147</v>
      </c>
      <c r="J1523" s="2" t="s">
        <v>3527</v>
      </c>
      <c r="K1523" s="6">
        <v>69.900000000000006</v>
      </c>
      <c r="L1523" s="6">
        <f>LANÇAMENTO[[#This Row],[VALOR UNITARIO]]*LANÇAMENTO[[#This Row],[QTDADE]]</f>
        <v>69.900000000000006</v>
      </c>
      <c r="M1523" s="4">
        <v>45937</v>
      </c>
      <c r="N1523" s="33" t="str">
        <f>TEXT(LANÇAMENTO[[#This Row],[DATA PEDIDO]],"MMM")&amp;"-"&amp;TEXT(M1523,"AAAA")</f>
        <v>out-2025</v>
      </c>
      <c r="O1523" s="5" t="s">
        <v>1715</v>
      </c>
      <c r="P1523" s="5" t="s">
        <v>30</v>
      </c>
      <c r="Q1523" s="3" t="s">
        <v>12</v>
      </c>
      <c r="R1523" s="3">
        <v>0</v>
      </c>
      <c r="S1523" s="4">
        <f>IF(LANÇAMENTO[[#This Row],[DATA PEDIDO]]="","",LANÇAMENTO[[#This Row],[DATA PEDIDO]]+LANÇAMENTO[[#This Row],[PRAZO]])</f>
        <v>45937</v>
      </c>
      <c r="T1523" s="8" t="str">
        <f>IF(LANÇAMENTO[[#This Row],[OBRA COM MATERIAL]]="OK","ENTREGUE",IF(LANÇAMENTO[[#This Row],[PRAZO]]="","",LANÇAMENTO[[#This Row],[PREVISÃO ENTREGA OBRA]]-$E$1))</f>
        <v>ENTREGUE</v>
      </c>
      <c r="U1523" s="3" t="s">
        <v>129</v>
      </c>
      <c r="V1523" s="3"/>
    </row>
    <row r="1524" spans="1:22" x14ac:dyDescent="0.25">
      <c r="A1524" s="4">
        <v>45937</v>
      </c>
      <c r="B1524" s="2" t="s">
        <v>1802</v>
      </c>
      <c r="C1524" s="123" t="s">
        <v>1234</v>
      </c>
      <c r="D1524" s="2" t="s">
        <v>104</v>
      </c>
      <c r="E1524" s="2" t="s">
        <v>2289</v>
      </c>
      <c r="F1524" s="3">
        <v>6</v>
      </c>
      <c r="G1524" s="3" t="s">
        <v>140</v>
      </c>
      <c r="H1524" s="5" t="s">
        <v>3530</v>
      </c>
      <c r="I1524" s="136" t="s">
        <v>1027</v>
      </c>
      <c r="J1524" s="2" t="s">
        <v>2289</v>
      </c>
      <c r="K1524" s="6">
        <v>118.59</v>
      </c>
      <c r="L1524" s="6">
        <f>LANÇAMENTO[[#This Row],[VALOR UNITARIO]]*LANÇAMENTO[[#This Row],[QTDADE]]</f>
        <v>711.54</v>
      </c>
      <c r="M1524" s="4">
        <v>45937</v>
      </c>
      <c r="N1524" s="33" t="str">
        <f>TEXT(LANÇAMENTO[[#This Row],[DATA PEDIDO]],"MMM")&amp;"-"&amp;TEXT(M1524,"AAAA")</f>
        <v>out-2025</v>
      </c>
      <c r="O1524" s="5" t="s">
        <v>1692</v>
      </c>
      <c r="P1524" s="5" t="s">
        <v>30</v>
      </c>
      <c r="Q1524" s="3" t="s">
        <v>12</v>
      </c>
      <c r="R1524" s="3">
        <v>1</v>
      </c>
      <c r="S1524" s="4">
        <f>IF(LANÇAMENTO[[#This Row],[DATA PEDIDO]]="","",LANÇAMENTO[[#This Row],[DATA PEDIDO]]+LANÇAMENTO[[#This Row],[PRAZO]])</f>
        <v>45938</v>
      </c>
      <c r="T1524" s="8" t="str">
        <f>IF(LANÇAMENTO[[#This Row],[OBRA COM MATERIAL]]="OK","ENTREGUE",IF(LANÇAMENTO[[#This Row],[PRAZO]]="","",LANÇAMENTO[[#This Row],[PREVISÃO ENTREGA OBRA]]-$E$1))</f>
        <v>ENTREGUE</v>
      </c>
      <c r="U1524" s="3" t="s">
        <v>129</v>
      </c>
      <c r="V1524" s="3"/>
    </row>
    <row r="1525" spans="1:22" x14ac:dyDescent="0.25">
      <c r="A1525" s="4">
        <v>45937</v>
      </c>
      <c r="B1525" s="2" t="s">
        <v>1802</v>
      </c>
      <c r="C1525" s="123" t="s">
        <v>1234</v>
      </c>
      <c r="D1525" s="2" t="s">
        <v>104</v>
      </c>
      <c r="E1525" s="2" t="s">
        <v>3528</v>
      </c>
      <c r="F1525" s="3">
        <v>50</v>
      </c>
      <c r="G1525" s="3" t="s">
        <v>114</v>
      </c>
      <c r="H1525" s="5" t="s">
        <v>3530</v>
      </c>
      <c r="I1525" s="136" t="s">
        <v>1027</v>
      </c>
      <c r="J1525" s="2" t="s">
        <v>3528</v>
      </c>
      <c r="K1525" s="6">
        <v>35.9</v>
      </c>
      <c r="L1525" s="6">
        <f>LANÇAMENTO[[#This Row],[VALOR UNITARIO]]*LANÇAMENTO[[#This Row],[QTDADE]]</f>
        <v>1795</v>
      </c>
      <c r="M1525" s="4">
        <v>45937</v>
      </c>
      <c r="N1525" s="33" t="str">
        <f>TEXT(LANÇAMENTO[[#This Row],[DATA PEDIDO]],"MMM")&amp;"-"&amp;TEXT(M1525,"AAAA")</f>
        <v>out-2025</v>
      </c>
      <c r="O1525" s="5" t="s">
        <v>1692</v>
      </c>
      <c r="P1525" s="5" t="s">
        <v>30</v>
      </c>
      <c r="Q1525" s="3" t="s">
        <v>12</v>
      </c>
      <c r="R1525" s="3">
        <v>1</v>
      </c>
      <c r="S1525" s="4">
        <f>IF(LANÇAMENTO[[#This Row],[DATA PEDIDO]]="","",LANÇAMENTO[[#This Row],[DATA PEDIDO]]+LANÇAMENTO[[#This Row],[PRAZO]])</f>
        <v>45938</v>
      </c>
      <c r="T1525" s="8" t="str">
        <f>IF(LANÇAMENTO[[#This Row],[OBRA COM MATERIAL]]="OK","ENTREGUE",IF(LANÇAMENTO[[#This Row],[PRAZO]]="","",LANÇAMENTO[[#This Row],[PREVISÃO ENTREGA OBRA]]-$E$1))</f>
        <v>ENTREGUE</v>
      </c>
      <c r="U1525" s="3" t="s">
        <v>129</v>
      </c>
      <c r="V1525" s="3"/>
    </row>
    <row r="1526" spans="1:22" x14ac:dyDescent="0.25">
      <c r="A1526" s="4">
        <v>45937</v>
      </c>
      <c r="B1526" s="2" t="s">
        <v>1802</v>
      </c>
      <c r="C1526" s="123" t="s">
        <v>1234</v>
      </c>
      <c r="D1526" s="2" t="s">
        <v>104</v>
      </c>
      <c r="E1526" s="2" t="s">
        <v>3529</v>
      </c>
      <c r="F1526" s="3">
        <v>6</v>
      </c>
      <c r="G1526" s="3" t="s">
        <v>140</v>
      </c>
      <c r="H1526" s="5" t="s">
        <v>3530</v>
      </c>
      <c r="I1526" s="136" t="s">
        <v>1027</v>
      </c>
      <c r="J1526" s="2" t="s">
        <v>3529</v>
      </c>
      <c r="K1526" s="6">
        <v>142</v>
      </c>
      <c r="L1526" s="6">
        <f>LANÇAMENTO[[#This Row],[VALOR UNITARIO]]*LANÇAMENTO[[#This Row],[QTDADE]]</f>
        <v>852</v>
      </c>
      <c r="M1526" s="4">
        <v>45937</v>
      </c>
      <c r="N1526" s="33" t="str">
        <f>TEXT(LANÇAMENTO[[#This Row],[DATA PEDIDO]],"MMM")&amp;"-"&amp;TEXT(M1526,"AAAA")</f>
        <v>out-2025</v>
      </c>
      <c r="O1526" s="5" t="s">
        <v>1692</v>
      </c>
      <c r="P1526" s="5" t="s">
        <v>30</v>
      </c>
      <c r="Q1526" s="3" t="s">
        <v>12</v>
      </c>
      <c r="R1526" s="3">
        <v>1</v>
      </c>
      <c r="S1526" s="4">
        <f>IF(LANÇAMENTO[[#This Row],[DATA PEDIDO]]="","",LANÇAMENTO[[#This Row],[DATA PEDIDO]]+LANÇAMENTO[[#This Row],[PRAZO]])</f>
        <v>45938</v>
      </c>
      <c r="T1526" s="8" t="str">
        <f>IF(LANÇAMENTO[[#This Row],[OBRA COM MATERIAL]]="OK","ENTREGUE",IF(LANÇAMENTO[[#This Row],[PRAZO]]="","",LANÇAMENTO[[#This Row],[PREVISÃO ENTREGA OBRA]]-$E$1))</f>
        <v>ENTREGUE</v>
      </c>
      <c r="U1526" s="3" t="s">
        <v>129</v>
      </c>
      <c r="V1526" s="3"/>
    </row>
    <row r="1527" spans="1:22" x14ac:dyDescent="0.25">
      <c r="A1527" s="4">
        <v>45937</v>
      </c>
      <c r="B1527" s="2" t="s">
        <v>1946</v>
      </c>
      <c r="C1527" s="123" t="s">
        <v>1234</v>
      </c>
      <c r="D1527" s="2" t="s">
        <v>27</v>
      </c>
      <c r="E1527" s="2" t="s">
        <v>1941</v>
      </c>
      <c r="F1527" s="3">
        <v>20</v>
      </c>
      <c r="G1527" s="3" t="s">
        <v>65</v>
      </c>
      <c r="H1527" s="5" t="s">
        <v>3536</v>
      </c>
      <c r="I1527" s="136" t="s">
        <v>419</v>
      </c>
      <c r="J1527" s="2" t="s">
        <v>1941</v>
      </c>
      <c r="K1527" s="6">
        <v>15</v>
      </c>
      <c r="L1527" s="6">
        <f>LANÇAMENTO[[#This Row],[VALOR UNITARIO]]*LANÇAMENTO[[#This Row],[QTDADE]]</f>
        <v>300</v>
      </c>
      <c r="M1527" s="4">
        <v>45937</v>
      </c>
      <c r="N1527" s="33" t="str">
        <f>TEXT(LANÇAMENTO[[#This Row],[DATA PEDIDO]],"MMM")&amp;"-"&amp;TEXT(M1527,"AAAA")</f>
        <v>out-2025</v>
      </c>
      <c r="O1527" s="5" t="s">
        <v>3537</v>
      </c>
      <c r="P1527" s="5" t="s">
        <v>30</v>
      </c>
      <c r="Q1527" s="3" t="s">
        <v>12</v>
      </c>
      <c r="R1527" s="3">
        <v>0</v>
      </c>
      <c r="S1527" s="4">
        <f>IF(LANÇAMENTO[[#This Row],[DATA PEDIDO]]="","",LANÇAMENTO[[#This Row],[DATA PEDIDO]]+LANÇAMENTO[[#This Row],[PRAZO]])</f>
        <v>45937</v>
      </c>
      <c r="T1527" s="8" t="str">
        <f>IF(LANÇAMENTO[[#This Row],[OBRA COM MATERIAL]]="OK","ENTREGUE",IF(LANÇAMENTO[[#This Row],[PRAZO]]="","",LANÇAMENTO[[#This Row],[PREVISÃO ENTREGA OBRA]]-$E$1))</f>
        <v>ENTREGUE</v>
      </c>
      <c r="U1527" s="3" t="s">
        <v>129</v>
      </c>
      <c r="V1527" s="3"/>
    </row>
    <row r="1528" spans="1:22" x14ac:dyDescent="0.25">
      <c r="A1528" s="4">
        <v>45937</v>
      </c>
      <c r="B1528" s="2" t="s">
        <v>1946</v>
      </c>
      <c r="C1528" s="123" t="s">
        <v>1234</v>
      </c>
      <c r="D1528" s="2" t="s">
        <v>27</v>
      </c>
      <c r="E1528" s="2" t="s">
        <v>1942</v>
      </c>
      <c r="F1528" s="3">
        <v>4</v>
      </c>
      <c r="G1528" s="3" t="s">
        <v>65</v>
      </c>
      <c r="H1528" s="5" t="s">
        <v>3536</v>
      </c>
      <c r="I1528" s="136" t="s">
        <v>419</v>
      </c>
      <c r="J1528" s="2" t="s">
        <v>1942</v>
      </c>
      <c r="K1528" s="6">
        <v>24</v>
      </c>
      <c r="L1528" s="6">
        <f>LANÇAMENTO[[#This Row],[VALOR UNITARIO]]*LANÇAMENTO[[#This Row],[QTDADE]]</f>
        <v>96</v>
      </c>
      <c r="M1528" s="4">
        <v>45937</v>
      </c>
      <c r="N1528" s="33" t="str">
        <f>TEXT(LANÇAMENTO[[#This Row],[DATA PEDIDO]],"MMM")&amp;"-"&amp;TEXT(M1528,"AAAA")</f>
        <v>out-2025</v>
      </c>
      <c r="O1528" s="5" t="s">
        <v>3537</v>
      </c>
      <c r="P1528" s="5" t="s">
        <v>30</v>
      </c>
      <c r="Q1528" s="3" t="s">
        <v>12</v>
      </c>
      <c r="R1528" s="3">
        <v>0</v>
      </c>
      <c r="S1528" s="4">
        <f>IF(LANÇAMENTO[[#This Row],[DATA PEDIDO]]="","",LANÇAMENTO[[#This Row],[DATA PEDIDO]]+LANÇAMENTO[[#This Row],[PRAZO]])</f>
        <v>45937</v>
      </c>
      <c r="T1528" s="8" t="str">
        <f>IF(LANÇAMENTO[[#This Row],[OBRA COM MATERIAL]]="OK","ENTREGUE",IF(LANÇAMENTO[[#This Row],[PRAZO]]="","",LANÇAMENTO[[#This Row],[PREVISÃO ENTREGA OBRA]]-$E$1))</f>
        <v>ENTREGUE</v>
      </c>
      <c r="U1528" s="3" t="s">
        <v>129</v>
      </c>
      <c r="V1528" s="3"/>
    </row>
    <row r="1529" spans="1:22" x14ac:dyDescent="0.25">
      <c r="A1529" s="4">
        <v>45937</v>
      </c>
      <c r="B1529" s="2" t="s">
        <v>1946</v>
      </c>
      <c r="C1529" s="123" t="s">
        <v>1234</v>
      </c>
      <c r="D1529" s="2" t="s">
        <v>27</v>
      </c>
      <c r="E1529" s="2" t="s">
        <v>1943</v>
      </c>
      <c r="F1529" s="3">
        <v>4</v>
      </c>
      <c r="G1529" s="3" t="s">
        <v>65</v>
      </c>
      <c r="H1529" s="5" t="s">
        <v>3536</v>
      </c>
      <c r="I1529" s="136" t="s">
        <v>419</v>
      </c>
      <c r="J1529" s="2" t="s">
        <v>1943</v>
      </c>
      <c r="K1529" s="6">
        <v>5</v>
      </c>
      <c r="L1529" s="6">
        <f>LANÇAMENTO[[#This Row],[VALOR UNITARIO]]*LANÇAMENTO[[#This Row],[QTDADE]]</f>
        <v>20</v>
      </c>
      <c r="M1529" s="4">
        <v>45937</v>
      </c>
      <c r="N1529" s="33" t="str">
        <f>TEXT(LANÇAMENTO[[#This Row],[DATA PEDIDO]],"MMM")&amp;"-"&amp;TEXT(M1529,"AAAA")</f>
        <v>out-2025</v>
      </c>
      <c r="O1529" s="5" t="s">
        <v>3537</v>
      </c>
      <c r="P1529" s="5" t="s">
        <v>30</v>
      </c>
      <c r="Q1529" s="3" t="s">
        <v>12</v>
      </c>
      <c r="R1529" s="3">
        <v>0</v>
      </c>
      <c r="S1529" s="4">
        <f>IF(LANÇAMENTO[[#This Row],[DATA PEDIDO]]="","",LANÇAMENTO[[#This Row],[DATA PEDIDO]]+LANÇAMENTO[[#This Row],[PRAZO]])</f>
        <v>45937</v>
      </c>
      <c r="T1529" s="8" t="str">
        <f>IF(LANÇAMENTO[[#This Row],[OBRA COM MATERIAL]]="OK","ENTREGUE",IF(LANÇAMENTO[[#This Row],[PRAZO]]="","",LANÇAMENTO[[#This Row],[PREVISÃO ENTREGA OBRA]]-$E$1))</f>
        <v>ENTREGUE</v>
      </c>
      <c r="U1529" s="3" t="s">
        <v>129</v>
      </c>
      <c r="V1529" s="3"/>
    </row>
    <row r="1530" spans="1:22" x14ac:dyDescent="0.25">
      <c r="A1530" s="4">
        <v>45937</v>
      </c>
      <c r="B1530" s="2" t="s">
        <v>1946</v>
      </c>
      <c r="C1530" s="123" t="s">
        <v>1234</v>
      </c>
      <c r="D1530" s="2" t="s">
        <v>27</v>
      </c>
      <c r="E1530" s="2" t="s">
        <v>1944</v>
      </c>
      <c r="F1530" s="3">
        <v>4</v>
      </c>
      <c r="G1530" s="3" t="s">
        <v>65</v>
      </c>
      <c r="H1530" s="5" t="s">
        <v>3536</v>
      </c>
      <c r="I1530" s="136" t="s">
        <v>419</v>
      </c>
      <c r="J1530" s="2" t="s">
        <v>1944</v>
      </c>
      <c r="K1530" s="6">
        <v>16</v>
      </c>
      <c r="L1530" s="6">
        <f>LANÇAMENTO[[#This Row],[VALOR UNITARIO]]*LANÇAMENTO[[#This Row],[QTDADE]]</f>
        <v>64</v>
      </c>
      <c r="M1530" s="4">
        <v>45937</v>
      </c>
      <c r="N1530" s="33" t="str">
        <f>TEXT(LANÇAMENTO[[#This Row],[DATA PEDIDO]],"MMM")&amp;"-"&amp;TEXT(M1530,"AAAA")</f>
        <v>out-2025</v>
      </c>
      <c r="O1530" s="5" t="s">
        <v>3537</v>
      </c>
      <c r="P1530" s="5" t="s">
        <v>30</v>
      </c>
      <c r="Q1530" s="3" t="s">
        <v>12</v>
      </c>
      <c r="R1530" s="3">
        <v>0</v>
      </c>
      <c r="S1530" s="4">
        <f>IF(LANÇAMENTO[[#This Row],[DATA PEDIDO]]="","",LANÇAMENTO[[#This Row],[DATA PEDIDO]]+LANÇAMENTO[[#This Row],[PRAZO]])</f>
        <v>45937</v>
      </c>
      <c r="T1530" s="8" t="str">
        <f>IF(LANÇAMENTO[[#This Row],[OBRA COM MATERIAL]]="OK","ENTREGUE",IF(LANÇAMENTO[[#This Row],[PRAZO]]="","",LANÇAMENTO[[#This Row],[PREVISÃO ENTREGA OBRA]]-$E$1))</f>
        <v>ENTREGUE</v>
      </c>
      <c r="U1530" s="3" t="s">
        <v>129</v>
      </c>
      <c r="V1530" s="3"/>
    </row>
    <row r="1531" spans="1:22" x14ac:dyDescent="0.25">
      <c r="A1531" s="4">
        <v>45938</v>
      </c>
      <c r="B1531" s="2" t="s">
        <v>1802</v>
      </c>
      <c r="C1531" s="123" t="s">
        <v>1234</v>
      </c>
      <c r="D1531" s="2" t="s">
        <v>27</v>
      </c>
      <c r="E1531" s="2" t="s">
        <v>1931</v>
      </c>
      <c r="F1531" s="3">
        <v>12</v>
      </c>
      <c r="G1531" s="3" t="s">
        <v>65</v>
      </c>
      <c r="H1531" s="5" t="s">
        <v>3541</v>
      </c>
      <c r="I1531" s="136" t="s">
        <v>1001</v>
      </c>
      <c r="J1531" s="2" t="s">
        <v>3193</v>
      </c>
      <c r="K1531" s="6">
        <v>10.5</v>
      </c>
      <c r="L1531" s="6">
        <f>LANÇAMENTO[[#This Row],[VALOR UNITARIO]]*LANÇAMENTO[[#This Row],[QTDADE]]</f>
        <v>126</v>
      </c>
      <c r="M1531" s="4">
        <v>45938</v>
      </c>
      <c r="N1531" s="33" t="str">
        <f>TEXT(LANÇAMENTO[[#This Row],[DATA PEDIDO]],"MMM")&amp;"-"&amp;TEXT(M1531,"AAAA")</f>
        <v>out-2025</v>
      </c>
      <c r="O1531" s="5" t="s">
        <v>1823</v>
      </c>
      <c r="P1531" s="5" t="s">
        <v>30</v>
      </c>
      <c r="Q1531" s="3" t="s">
        <v>12</v>
      </c>
      <c r="R1531" s="3">
        <v>0</v>
      </c>
      <c r="S1531" s="4">
        <f>IF(LANÇAMENTO[[#This Row],[DATA PEDIDO]]="","",LANÇAMENTO[[#This Row],[DATA PEDIDO]]+LANÇAMENTO[[#This Row],[PRAZO]])</f>
        <v>45938</v>
      </c>
      <c r="T1531" s="8" t="str">
        <f>IF(LANÇAMENTO[[#This Row],[OBRA COM MATERIAL]]="OK","ENTREGUE",IF(LANÇAMENTO[[#This Row],[PRAZO]]="","",LANÇAMENTO[[#This Row],[PREVISÃO ENTREGA OBRA]]-$E$1))</f>
        <v>ENTREGUE</v>
      </c>
      <c r="U1531" s="3" t="s">
        <v>129</v>
      </c>
      <c r="V1531" s="3"/>
    </row>
    <row r="1532" spans="1:22" x14ac:dyDescent="0.25">
      <c r="A1532" s="4">
        <v>45938</v>
      </c>
      <c r="B1532" s="2" t="s">
        <v>1802</v>
      </c>
      <c r="C1532" s="123" t="s">
        <v>1234</v>
      </c>
      <c r="D1532" s="2" t="s">
        <v>27</v>
      </c>
      <c r="E1532" s="2" t="s">
        <v>1932</v>
      </c>
      <c r="F1532" s="3">
        <v>6</v>
      </c>
      <c r="G1532" s="3" t="s">
        <v>65</v>
      </c>
      <c r="H1532" s="5" t="s">
        <v>3541</v>
      </c>
      <c r="I1532" s="136" t="s">
        <v>1001</v>
      </c>
      <c r="J1532" s="2" t="s">
        <v>1932</v>
      </c>
      <c r="K1532" s="6">
        <v>21</v>
      </c>
      <c r="L1532" s="6">
        <f>LANÇAMENTO[[#This Row],[VALOR UNITARIO]]*LANÇAMENTO[[#This Row],[QTDADE]]</f>
        <v>126</v>
      </c>
      <c r="M1532" s="4">
        <v>45938</v>
      </c>
      <c r="N1532" s="33" t="str">
        <f>TEXT(LANÇAMENTO[[#This Row],[DATA PEDIDO]],"MMM")&amp;"-"&amp;TEXT(M1532,"AAAA")</f>
        <v>out-2025</v>
      </c>
      <c r="O1532" s="5" t="s">
        <v>1823</v>
      </c>
      <c r="P1532" s="5" t="s">
        <v>30</v>
      </c>
      <c r="Q1532" s="3" t="s">
        <v>12</v>
      </c>
      <c r="R1532" s="3">
        <v>0</v>
      </c>
      <c r="S1532" s="4">
        <f>IF(LANÇAMENTO[[#This Row],[DATA PEDIDO]]="","",LANÇAMENTO[[#This Row],[DATA PEDIDO]]+LANÇAMENTO[[#This Row],[PRAZO]])</f>
        <v>45938</v>
      </c>
      <c r="T1532" s="8" t="str">
        <f>IF(LANÇAMENTO[[#This Row],[OBRA COM MATERIAL]]="OK","ENTREGUE",IF(LANÇAMENTO[[#This Row],[PRAZO]]="","",LANÇAMENTO[[#This Row],[PREVISÃO ENTREGA OBRA]]-$E$1))</f>
        <v>ENTREGUE</v>
      </c>
      <c r="U1532" s="3" t="s">
        <v>129</v>
      </c>
      <c r="V1532" s="3"/>
    </row>
    <row r="1533" spans="1:22" x14ac:dyDescent="0.25">
      <c r="A1533" s="4">
        <v>45938</v>
      </c>
      <c r="B1533" s="2" t="s">
        <v>1802</v>
      </c>
      <c r="C1533" s="123" t="s">
        <v>1234</v>
      </c>
      <c r="D1533" s="2" t="s">
        <v>27</v>
      </c>
      <c r="E1533" s="2" t="s">
        <v>1933</v>
      </c>
      <c r="F1533" s="3">
        <v>2</v>
      </c>
      <c r="G1533" s="3" t="s">
        <v>65</v>
      </c>
      <c r="H1533" s="5" t="s">
        <v>3541</v>
      </c>
      <c r="I1533" s="136" t="s">
        <v>1001</v>
      </c>
      <c r="J1533" s="2" t="s">
        <v>1933</v>
      </c>
      <c r="K1533" s="6">
        <v>0</v>
      </c>
      <c r="L1533" s="6">
        <f>LANÇAMENTO[[#This Row],[VALOR UNITARIO]]*LANÇAMENTO[[#This Row],[QTDADE]]</f>
        <v>0</v>
      </c>
      <c r="M1533" s="4">
        <v>45938</v>
      </c>
      <c r="N1533" s="33" t="str">
        <f>TEXT(LANÇAMENTO[[#This Row],[DATA PEDIDO]],"MMM")&amp;"-"&amp;TEXT(M1533,"AAAA")</f>
        <v>out-2025</v>
      </c>
      <c r="O1533" s="5" t="s">
        <v>1823</v>
      </c>
      <c r="P1533" s="5" t="s">
        <v>30</v>
      </c>
      <c r="Q1533" s="3" t="s">
        <v>12</v>
      </c>
      <c r="R1533" s="3">
        <v>0</v>
      </c>
      <c r="S1533" s="4">
        <f>IF(LANÇAMENTO[[#This Row],[DATA PEDIDO]]="","",LANÇAMENTO[[#This Row],[DATA PEDIDO]]+LANÇAMENTO[[#This Row],[PRAZO]])</f>
        <v>45938</v>
      </c>
      <c r="T1533" s="8" t="str">
        <f>IF(LANÇAMENTO[[#This Row],[OBRA COM MATERIAL]]="OK","ENTREGUE",IF(LANÇAMENTO[[#This Row],[PRAZO]]="","",LANÇAMENTO[[#This Row],[PREVISÃO ENTREGA OBRA]]-$E$1))</f>
        <v>ENTREGUE</v>
      </c>
      <c r="U1533" s="3" t="s">
        <v>129</v>
      </c>
      <c r="V1533" s="3"/>
    </row>
    <row r="1534" spans="1:22" x14ac:dyDescent="0.25">
      <c r="A1534" s="4">
        <v>45938</v>
      </c>
      <c r="B1534" s="2" t="s">
        <v>3309</v>
      </c>
      <c r="C1534" s="123" t="s">
        <v>551</v>
      </c>
      <c r="D1534" s="2" t="s">
        <v>104</v>
      </c>
      <c r="E1534" s="2" t="s">
        <v>3542</v>
      </c>
      <c r="F1534" s="3">
        <v>1</v>
      </c>
      <c r="G1534" s="3" t="s">
        <v>65</v>
      </c>
      <c r="H1534" s="5" t="s">
        <v>3546</v>
      </c>
      <c r="I1534" s="136" t="s">
        <v>225</v>
      </c>
      <c r="J1534" s="2" t="s">
        <v>3542</v>
      </c>
      <c r="K1534" s="6">
        <v>227</v>
      </c>
      <c r="L1534" s="6">
        <f>LANÇAMENTO[[#This Row],[VALOR UNITARIO]]*LANÇAMENTO[[#This Row],[QTDADE]]</f>
        <v>227</v>
      </c>
      <c r="M1534" s="4">
        <v>45938</v>
      </c>
      <c r="N1534" s="33" t="str">
        <f>TEXT(LANÇAMENTO[[#This Row],[DATA PEDIDO]],"MMM")&amp;"-"&amp;TEXT(M1534,"AAAA")</f>
        <v>out-2025</v>
      </c>
      <c r="O1534" s="5" t="s">
        <v>1967</v>
      </c>
      <c r="P1534" s="5" t="s">
        <v>30</v>
      </c>
      <c r="Q1534" s="3" t="s">
        <v>12</v>
      </c>
      <c r="R1534" s="3">
        <v>0</v>
      </c>
      <c r="S1534" s="4">
        <f>IF(LANÇAMENTO[[#This Row],[DATA PEDIDO]]="","",LANÇAMENTO[[#This Row],[DATA PEDIDO]]+LANÇAMENTO[[#This Row],[PRAZO]])</f>
        <v>45938</v>
      </c>
      <c r="T1534" s="8" t="str">
        <f>IF(LANÇAMENTO[[#This Row],[OBRA COM MATERIAL]]="OK","ENTREGUE",IF(LANÇAMENTO[[#This Row],[PRAZO]]="","",LANÇAMENTO[[#This Row],[PREVISÃO ENTREGA OBRA]]-$E$1))</f>
        <v>ENTREGUE</v>
      </c>
      <c r="U1534" s="3" t="s">
        <v>129</v>
      </c>
      <c r="V1534" s="3"/>
    </row>
    <row r="1535" spans="1:22" x14ac:dyDescent="0.25">
      <c r="A1535" s="4">
        <v>45938</v>
      </c>
      <c r="B1535" s="2" t="s">
        <v>3309</v>
      </c>
      <c r="C1535" s="123" t="s">
        <v>551</v>
      </c>
      <c r="D1535" s="2" t="s">
        <v>104</v>
      </c>
      <c r="E1535" s="2" t="s">
        <v>3543</v>
      </c>
      <c r="F1535" s="3">
        <v>1</v>
      </c>
      <c r="G1535" s="3" t="s">
        <v>65</v>
      </c>
      <c r="H1535" s="5" t="s">
        <v>3546</v>
      </c>
      <c r="I1535" s="136" t="s">
        <v>225</v>
      </c>
      <c r="J1535" s="2" t="s">
        <v>3543</v>
      </c>
      <c r="K1535" s="6">
        <v>178</v>
      </c>
      <c r="L1535" s="6">
        <f>LANÇAMENTO[[#This Row],[VALOR UNITARIO]]*LANÇAMENTO[[#This Row],[QTDADE]]</f>
        <v>178</v>
      </c>
      <c r="M1535" s="4">
        <v>45938</v>
      </c>
      <c r="N1535" s="33" t="str">
        <f>TEXT(LANÇAMENTO[[#This Row],[DATA PEDIDO]],"MMM")&amp;"-"&amp;TEXT(M1535,"AAAA")</f>
        <v>out-2025</v>
      </c>
      <c r="O1535" s="5" t="s">
        <v>1967</v>
      </c>
      <c r="P1535" s="5" t="s">
        <v>30</v>
      </c>
      <c r="Q1535" s="3" t="s">
        <v>12</v>
      </c>
      <c r="R1535" s="3">
        <v>0</v>
      </c>
      <c r="S1535" s="4">
        <f>IF(LANÇAMENTO[[#This Row],[DATA PEDIDO]]="","",LANÇAMENTO[[#This Row],[DATA PEDIDO]]+LANÇAMENTO[[#This Row],[PRAZO]])</f>
        <v>45938</v>
      </c>
      <c r="T1535" s="8" t="str">
        <f>IF(LANÇAMENTO[[#This Row],[OBRA COM MATERIAL]]="OK","ENTREGUE",IF(LANÇAMENTO[[#This Row],[PRAZO]]="","",LANÇAMENTO[[#This Row],[PREVISÃO ENTREGA OBRA]]-$E$1))</f>
        <v>ENTREGUE</v>
      </c>
      <c r="U1535" s="3" t="s">
        <v>129</v>
      </c>
      <c r="V1535" s="3"/>
    </row>
    <row r="1536" spans="1:22" x14ac:dyDescent="0.25">
      <c r="A1536" s="4">
        <v>45938</v>
      </c>
      <c r="B1536" s="2" t="s">
        <v>3309</v>
      </c>
      <c r="C1536" s="123" t="s">
        <v>551</v>
      </c>
      <c r="D1536" s="2" t="s">
        <v>104</v>
      </c>
      <c r="E1536" s="2" t="s">
        <v>3544</v>
      </c>
      <c r="F1536" s="3">
        <v>1</v>
      </c>
      <c r="G1536" s="3" t="s">
        <v>65</v>
      </c>
      <c r="H1536" s="5" t="s">
        <v>3546</v>
      </c>
      <c r="I1536" s="136" t="s">
        <v>225</v>
      </c>
      <c r="J1536" s="2" t="s">
        <v>3544</v>
      </c>
      <c r="K1536" s="6">
        <v>35</v>
      </c>
      <c r="L1536" s="6">
        <f>LANÇAMENTO[[#This Row],[VALOR UNITARIO]]*LANÇAMENTO[[#This Row],[QTDADE]]</f>
        <v>35</v>
      </c>
      <c r="M1536" s="4">
        <v>45938</v>
      </c>
      <c r="N1536" s="33" t="str">
        <f>TEXT(LANÇAMENTO[[#This Row],[DATA PEDIDO]],"MMM")&amp;"-"&amp;TEXT(M1536,"AAAA")</f>
        <v>out-2025</v>
      </c>
      <c r="O1536" s="5" t="s">
        <v>1967</v>
      </c>
      <c r="P1536" s="5" t="s">
        <v>30</v>
      </c>
      <c r="Q1536" s="3" t="s">
        <v>12</v>
      </c>
      <c r="R1536" s="3">
        <v>0</v>
      </c>
      <c r="S1536" s="4">
        <f>IF(LANÇAMENTO[[#This Row],[DATA PEDIDO]]="","",LANÇAMENTO[[#This Row],[DATA PEDIDO]]+LANÇAMENTO[[#This Row],[PRAZO]])</f>
        <v>45938</v>
      </c>
      <c r="T1536" s="8" t="str">
        <f>IF(LANÇAMENTO[[#This Row],[OBRA COM MATERIAL]]="OK","ENTREGUE",IF(LANÇAMENTO[[#This Row],[PRAZO]]="","",LANÇAMENTO[[#This Row],[PREVISÃO ENTREGA OBRA]]-$E$1))</f>
        <v>ENTREGUE</v>
      </c>
      <c r="U1536" s="3" t="s">
        <v>129</v>
      </c>
      <c r="V1536" s="3"/>
    </row>
    <row r="1537" spans="1:22" x14ac:dyDescent="0.25">
      <c r="A1537" s="4">
        <v>45938</v>
      </c>
      <c r="B1537" s="2" t="s">
        <v>3309</v>
      </c>
      <c r="C1537" s="123" t="s">
        <v>551</v>
      </c>
      <c r="D1537" s="2" t="s">
        <v>104</v>
      </c>
      <c r="E1537" s="2" t="s">
        <v>3545</v>
      </c>
      <c r="F1537" s="3">
        <v>1</v>
      </c>
      <c r="G1537" s="3" t="s">
        <v>65</v>
      </c>
      <c r="H1537" s="5" t="s">
        <v>3546</v>
      </c>
      <c r="I1537" s="136" t="s">
        <v>225</v>
      </c>
      <c r="J1537" s="2" t="s">
        <v>3545</v>
      </c>
      <c r="K1537" s="6">
        <v>85</v>
      </c>
      <c r="L1537" s="6">
        <f>LANÇAMENTO[[#This Row],[VALOR UNITARIO]]*LANÇAMENTO[[#This Row],[QTDADE]]</f>
        <v>85</v>
      </c>
      <c r="M1537" s="4">
        <v>45938</v>
      </c>
      <c r="N1537" s="33" t="str">
        <f>TEXT(LANÇAMENTO[[#This Row],[DATA PEDIDO]],"MMM")&amp;"-"&amp;TEXT(M1537,"AAAA")</f>
        <v>out-2025</v>
      </c>
      <c r="O1537" s="5" t="s">
        <v>1967</v>
      </c>
      <c r="P1537" s="5" t="s">
        <v>30</v>
      </c>
      <c r="Q1537" s="3" t="s">
        <v>12</v>
      </c>
      <c r="R1537" s="3">
        <v>0</v>
      </c>
      <c r="S1537" s="4">
        <f>IF(LANÇAMENTO[[#This Row],[DATA PEDIDO]]="","",LANÇAMENTO[[#This Row],[DATA PEDIDO]]+LANÇAMENTO[[#This Row],[PRAZO]])</f>
        <v>45938</v>
      </c>
      <c r="T1537" s="8" t="str">
        <f>IF(LANÇAMENTO[[#This Row],[OBRA COM MATERIAL]]="OK","ENTREGUE",IF(LANÇAMENTO[[#This Row],[PRAZO]]="","",LANÇAMENTO[[#This Row],[PREVISÃO ENTREGA OBRA]]-$E$1))</f>
        <v>ENTREGUE</v>
      </c>
      <c r="U1537" s="3" t="s">
        <v>129</v>
      </c>
      <c r="V1537" s="3"/>
    </row>
    <row r="1538" spans="1:22" x14ac:dyDescent="0.25">
      <c r="A1538" s="4">
        <v>45938</v>
      </c>
      <c r="B1538" s="2" t="s">
        <v>3309</v>
      </c>
      <c r="C1538" s="123" t="s">
        <v>551</v>
      </c>
      <c r="D1538" s="2" t="s">
        <v>104</v>
      </c>
      <c r="E1538" s="2" t="s">
        <v>3109</v>
      </c>
      <c r="F1538" s="3">
        <v>1</v>
      </c>
      <c r="G1538" s="3" t="s">
        <v>65</v>
      </c>
      <c r="H1538" s="5" t="s">
        <v>3546</v>
      </c>
      <c r="I1538" s="136" t="s">
        <v>225</v>
      </c>
      <c r="J1538" s="2" t="s">
        <v>3109</v>
      </c>
      <c r="K1538" s="6">
        <v>18.899999999999999</v>
      </c>
      <c r="L1538" s="6">
        <f>LANÇAMENTO[[#This Row],[VALOR UNITARIO]]*LANÇAMENTO[[#This Row],[QTDADE]]</f>
        <v>18.899999999999999</v>
      </c>
      <c r="M1538" s="4">
        <v>45938</v>
      </c>
      <c r="N1538" s="33" t="str">
        <f>TEXT(LANÇAMENTO[[#This Row],[DATA PEDIDO]],"MMM")&amp;"-"&amp;TEXT(M1538,"AAAA")</f>
        <v>out-2025</v>
      </c>
      <c r="O1538" s="5" t="s">
        <v>1967</v>
      </c>
      <c r="P1538" s="5" t="s">
        <v>30</v>
      </c>
      <c r="Q1538" s="3" t="s">
        <v>12</v>
      </c>
      <c r="R1538" s="3">
        <v>0</v>
      </c>
      <c r="S1538" s="4">
        <f>IF(LANÇAMENTO[[#This Row],[DATA PEDIDO]]="","",LANÇAMENTO[[#This Row],[DATA PEDIDO]]+LANÇAMENTO[[#This Row],[PRAZO]])</f>
        <v>45938</v>
      </c>
      <c r="T1538" s="8" t="str">
        <f>IF(LANÇAMENTO[[#This Row],[OBRA COM MATERIAL]]="OK","ENTREGUE",IF(LANÇAMENTO[[#This Row],[PRAZO]]="","",LANÇAMENTO[[#This Row],[PREVISÃO ENTREGA OBRA]]-$E$1))</f>
        <v>ENTREGUE</v>
      </c>
      <c r="U1538" s="3" t="s">
        <v>129</v>
      </c>
      <c r="V1538" s="3"/>
    </row>
    <row r="1539" spans="1:22" x14ac:dyDescent="0.25">
      <c r="A1539" s="4">
        <v>45938</v>
      </c>
      <c r="B1539" s="2" t="s">
        <v>1802</v>
      </c>
      <c r="C1539" s="123" t="s">
        <v>1234</v>
      </c>
      <c r="D1539" s="2" t="s">
        <v>104</v>
      </c>
      <c r="E1539" s="2" t="s">
        <v>3547</v>
      </c>
      <c r="F1539" s="3">
        <v>800</v>
      </c>
      <c r="G1539" s="3" t="s">
        <v>65</v>
      </c>
      <c r="H1539" s="5" t="s">
        <v>3550</v>
      </c>
      <c r="I1539" s="136" t="s">
        <v>1499</v>
      </c>
      <c r="J1539" s="2" t="s">
        <v>3547</v>
      </c>
      <c r="K1539" s="6">
        <v>3.55</v>
      </c>
      <c r="L1539" s="6">
        <f>LANÇAMENTO[[#This Row],[VALOR UNITARIO]]*LANÇAMENTO[[#This Row],[QTDADE]]</f>
        <v>2840</v>
      </c>
      <c r="M1539" s="4">
        <v>45938</v>
      </c>
      <c r="N1539" s="33" t="str">
        <f>TEXT(LANÇAMENTO[[#This Row],[DATA PEDIDO]],"MMM")&amp;"-"&amp;TEXT(M1539,"AAAA")</f>
        <v>out-2025</v>
      </c>
      <c r="O1539" s="5" t="s">
        <v>2431</v>
      </c>
      <c r="P1539" s="5" t="s">
        <v>30</v>
      </c>
      <c r="Q1539" s="3" t="s">
        <v>12</v>
      </c>
      <c r="R1539" s="3">
        <v>6</v>
      </c>
      <c r="S1539" s="4">
        <f>IF(LANÇAMENTO[[#This Row],[DATA PEDIDO]]="","",LANÇAMENTO[[#This Row],[DATA PEDIDO]]+LANÇAMENTO[[#This Row],[PRAZO]])</f>
        <v>45944</v>
      </c>
      <c r="T1539" s="8" t="str">
        <f>IF(LANÇAMENTO[[#This Row],[OBRA COM MATERIAL]]="OK","ENTREGUE",IF(LANÇAMENTO[[#This Row],[PRAZO]]="","",LANÇAMENTO[[#This Row],[PREVISÃO ENTREGA OBRA]]-$E$1))</f>
        <v>ENTREGUE</v>
      </c>
      <c r="U1539" s="3" t="s">
        <v>129</v>
      </c>
      <c r="V1539" s="3"/>
    </row>
    <row r="1540" spans="1:22" x14ac:dyDescent="0.25">
      <c r="A1540" s="4">
        <v>45938</v>
      </c>
      <c r="B1540" s="2" t="s">
        <v>1802</v>
      </c>
      <c r="C1540" s="123" t="s">
        <v>1234</v>
      </c>
      <c r="D1540" s="2" t="s">
        <v>104</v>
      </c>
      <c r="E1540" s="2" t="s">
        <v>3548</v>
      </c>
      <c r="F1540" s="3">
        <v>150</v>
      </c>
      <c r="G1540" s="3" t="s">
        <v>65</v>
      </c>
      <c r="H1540" s="5" t="s">
        <v>3550</v>
      </c>
      <c r="I1540" s="136" t="s">
        <v>1499</v>
      </c>
      <c r="J1540" s="2" t="s">
        <v>3548</v>
      </c>
      <c r="K1540" s="6">
        <v>4.45</v>
      </c>
      <c r="L1540" s="6">
        <f>LANÇAMENTO[[#This Row],[VALOR UNITARIO]]*LANÇAMENTO[[#This Row],[QTDADE]]</f>
        <v>667.5</v>
      </c>
      <c r="M1540" s="4">
        <v>45938</v>
      </c>
      <c r="N1540" s="33" t="str">
        <f>TEXT(LANÇAMENTO[[#This Row],[DATA PEDIDO]],"MMM")&amp;"-"&amp;TEXT(M1540,"AAAA")</f>
        <v>out-2025</v>
      </c>
      <c r="O1540" s="5" t="s">
        <v>2431</v>
      </c>
      <c r="P1540" s="5" t="s">
        <v>30</v>
      </c>
      <c r="Q1540" s="3" t="s">
        <v>12</v>
      </c>
      <c r="R1540" s="3">
        <v>6</v>
      </c>
      <c r="S1540" s="4">
        <f>IF(LANÇAMENTO[[#This Row],[DATA PEDIDO]]="","",LANÇAMENTO[[#This Row],[DATA PEDIDO]]+LANÇAMENTO[[#This Row],[PRAZO]])</f>
        <v>45944</v>
      </c>
      <c r="T1540" s="8" t="str">
        <f>IF(LANÇAMENTO[[#This Row],[OBRA COM MATERIAL]]="OK","ENTREGUE",IF(LANÇAMENTO[[#This Row],[PRAZO]]="","",LANÇAMENTO[[#This Row],[PREVISÃO ENTREGA OBRA]]-$E$1))</f>
        <v>ENTREGUE</v>
      </c>
      <c r="U1540" s="3" t="s">
        <v>129</v>
      </c>
      <c r="V1540" s="3"/>
    </row>
    <row r="1541" spans="1:22" x14ac:dyDescent="0.25">
      <c r="A1541" s="4">
        <v>45938</v>
      </c>
      <c r="B1541" s="2" t="s">
        <v>1802</v>
      </c>
      <c r="C1541" s="123" t="s">
        <v>1234</v>
      </c>
      <c r="D1541" s="2" t="s">
        <v>104</v>
      </c>
      <c r="E1541" s="2" t="s">
        <v>3549</v>
      </c>
      <c r="F1541" s="3">
        <v>200</v>
      </c>
      <c r="G1541" s="3" t="s">
        <v>65</v>
      </c>
      <c r="H1541" s="5" t="s">
        <v>3550</v>
      </c>
      <c r="I1541" s="136" t="s">
        <v>1499</v>
      </c>
      <c r="J1541" s="2" t="s">
        <v>3549</v>
      </c>
      <c r="K1541" s="6">
        <v>2.4</v>
      </c>
      <c r="L1541" s="6">
        <f>LANÇAMENTO[[#This Row],[VALOR UNITARIO]]*LANÇAMENTO[[#This Row],[QTDADE]]</f>
        <v>480</v>
      </c>
      <c r="M1541" s="4">
        <v>45938</v>
      </c>
      <c r="N1541" s="33" t="str">
        <f>TEXT(LANÇAMENTO[[#This Row],[DATA PEDIDO]],"MMM")&amp;"-"&amp;TEXT(M1541,"AAAA")</f>
        <v>out-2025</v>
      </c>
      <c r="O1541" s="5" t="s">
        <v>2431</v>
      </c>
      <c r="P1541" s="5" t="s">
        <v>30</v>
      </c>
      <c r="Q1541" s="3" t="s">
        <v>12</v>
      </c>
      <c r="R1541" s="3">
        <v>6</v>
      </c>
      <c r="S1541" s="4">
        <f>IF(LANÇAMENTO[[#This Row],[DATA PEDIDO]]="","",LANÇAMENTO[[#This Row],[DATA PEDIDO]]+LANÇAMENTO[[#This Row],[PRAZO]])</f>
        <v>45944</v>
      </c>
      <c r="T1541" s="8" t="str">
        <f>IF(LANÇAMENTO[[#This Row],[OBRA COM MATERIAL]]="OK","ENTREGUE",IF(LANÇAMENTO[[#This Row],[PRAZO]]="","",LANÇAMENTO[[#This Row],[PREVISÃO ENTREGA OBRA]]-$E$1))</f>
        <v>ENTREGUE</v>
      </c>
      <c r="U1541" s="3" t="s">
        <v>129</v>
      </c>
      <c r="V1541" s="3"/>
    </row>
    <row r="1542" spans="1:22" x14ac:dyDescent="0.25">
      <c r="A1542" s="4">
        <v>45938</v>
      </c>
      <c r="B1542" s="2" t="s">
        <v>1802</v>
      </c>
      <c r="C1542" s="123" t="s">
        <v>1234</v>
      </c>
      <c r="D1542" s="2" t="s">
        <v>104</v>
      </c>
      <c r="E1542" s="2" t="s">
        <v>2522</v>
      </c>
      <c r="F1542" s="3">
        <v>3</v>
      </c>
      <c r="G1542" s="3" t="s">
        <v>110</v>
      </c>
      <c r="H1542" s="5" t="s">
        <v>3551</v>
      </c>
      <c r="I1542" s="136" t="s">
        <v>151</v>
      </c>
      <c r="J1542" s="2" t="s">
        <v>2522</v>
      </c>
      <c r="K1542" s="6">
        <v>164</v>
      </c>
      <c r="L1542" s="6">
        <f>LANÇAMENTO[[#This Row],[VALOR UNITARIO]]*LANÇAMENTO[[#This Row],[QTDADE]]</f>
        <v>492</v>
      </c>
      <c r="M1542" s="4">
        <v>45938</v>
      </c>
      <c r="N1542" s="33" t="str">
        <f>TEXT(LANÇAMENTO[[#This Row],[DATA PEDIDO]],"MMM")&amp;"-"&amp;TEXT(M1542,"AAAA")</f>
        <v>out-2025</v>
      </c>
      <c r="O1542" s="5" t="s">
        <v>1715</v>
      </c>
      <c r="P1542" s="5" t="s">
        <v>30</v>
      </c>
      <c r="Q1542" s="3" t="s">
        <v>12</v>
      </c>
      <c r="R1542" s="3">
        <v>1</v>
      </c>
      <c r="S1542" s="4">
        <f>IF(LANÇAMENTO[[#This Row],[DATA PEDIDO]]="","",LANÇAMENTO[[#This Row],[DATA PEDIDO]]+LANÇAMENTO[[#This Row],[PRAZO]])</f>
        <v>45939</v>
      </c>
      <c r="T1542" s="8" t="str">
        <f>IF(LANÇAMENTO[[#This Row],[OBRA COM MATERIAL]]="OK","ENTREGUE",IF(LANÇAMENTO[[#This Row],[PRAZO]]="","",LANÇAMENTO[[#This Row],[PREVISÃO ENTREGA OBRA]]-$E$1))</f>
        <v>ENTREGUE</v>
      </c>
      <c r="U1542" s="3" t="s">
        <v>129</v>
      </c>
      <c r="V1542" s="3"/>
    </row>
    <row r="1543" spans="1:22" x14ac:dyDescent="0.25">
      <c r="A1543" s="4">
        <v>45939</v>
      </c>
      <c r="B1543" s="2" t="s">
        <v>1802</v>
      </c>
      <c r="C1543" s="123" t="s">
        <v>1234</v>
      </c>
      <c r="D1543" s="2" t="s">
        <v>104</v>
      </c>
      <c r="E1543" s="2" t="s">
        <v>3552</v>
      </c>
      <c r="F1543" s="3">
        <v>3</v>
      </c>
      <c r="G1543" s="3" t="s">
        <v>65</v>
      </c>
      <c r="H1543" s="5" t="s">
        <v>3553</v>
      </c>
      <c r="I1543" s="136" t="s">
        <v>147</v>
      </c>
      <c r="J1543" s="2" t="s">
        <v>3552</v>
      </c>
      <c r="K1543" s="6">
        <v>5.99</v>
      </c>
      <c r="L1543" s="6">
        <f>LANÇAMENTO[[#This Row],[VALOR UNITARIO]]*LANÇAMENTO[[#This Row],[QTDADE]]</f>
        <v>17.97</v>
      </c>
      <c r="M1543" s="4">
        <v>45939</v>
      </c>
      <c r="N1543" s="33" t="str">
        <f>TEXT(LANÇAMENTO[[#This Row],[DATA PEDIDO]],"MMM")&amp;"-"&amp;TEXT(M1543,"AAAA")</f>
        <v>out-2025</v>
      </c>
      <c r="O1543" s="5" t="s">
        <v>1715</v>
      </c>
      <c r="P1543" s="5" t="s">
        <v>30</v>
      </c>
      <c r="Q1543" s="3" t="s">
        <v>12</v>
      </c>
      <c r="R1543" s="3">
        <v>0</v>
      </c>
      <c r="S1543" s="4">
        <f>IF(LANÇAMENTO[[#This Row],[DATA PEDIDO]]="","",LANÇAMENTO[[#This Row],[DATA PEDIDO]]+LANÇAMENTO[[#This Row],[PRAZO]])</f>
        <v>45939</v>
      </c>
      <c r="T1543" s="8" t="str">
        <f>IF(LANÇAMENTO[[#This Row],[OBRA COM MATERIAL]]="OK","ENTREGUE",IF(LANÇAMENTO[[#This Row],[PRAZO]]="","",LANÇAMENTO[[#This Row],[PREVISÃO ENTREGA OBRA]]-$E$1))</f>
        <v>ENTREGUE</v>
      </c>
      <c r="U1543" s="3" t="s">
        <v>129</v>
      </c>
      <c r="V1543" s="3"/>
    </row>
    <row r="1544" spans="1:22" x14ac:dyDescent="0.25">
      <c r="A1544" s="4">
        <v>45939</v>
      </c>
      <c r="B1544" s="2" t="s">
        <v>1802</v>
      </c>
      <c r="C1544" s="123" t="s">
        <v>1234</v>
      </c>
      <c r="D1544" s="2" t="s">
        <v>104</v>
      </c>
      <c r="E1544" s="2" t="s">
        <v>2330</v>
      </c>
      <c r="F1544" s="3">
        <v>2</v>
      </c>
      <c r="G1544" s="3" t="s">
        <v>65</v>
      </c>
      <c r="H1544" s="5" t="s">
        <v>3553</v>
      </c>
      <c r="I1544" s="136" t="s">
        <v>147</v>
      </c>
      <c r="J1544" s="2" t="s">
        <v>2330</v>
      </c>
      <c r="K1544" s="6">
        <v>8.99</v>
      </c>
      <c r="L1544" s="6">
        <f>LANÇAMENTO[[#This Row],[VALOR UNITARIO]]*LANÇAMENTO[[#This Row],[QTDADE]]</f>
        <v>17.98</v>
      </c>
      <c r="M1544" s="4">
        <v>45939</v>
      </c>
      <c r="N1544" s="33" t="str">
        <f>TEXT(LANÇAMENTO[[#This Row],[DATA PEDIDO]],"MMM")&amp;"-"&amp;TEXT(M1544,"AAAA")</f>
        <v>out-2025</v>
      </c>
      <c r="O1544" s="5" t="s">
        <v>1715</v>
      </c>
      <c r="P1544" s="5" t="s">
        <v>30</v>
      </c>
      <c r="Q1544" s="3" t="s">
        <v>12</v>
      </c>
      <c r="R1544" s="3">
        <v>0</v>
      </c>
      <c r="S1544" s="4">
        <f>IF(LANÇAMENTO[[#This Row],[DATA PEDIDO]]="","",LANÇAMENTO[[#This Row],[DATA PEDIDO]]+LANÇAMENTO[[#This Row],[PRAZO]])</f>
        <v>45939</v>
      </c>
      <c r="T1544" s="8" t="str">
        <f>IF(LANÇAMENTO[[#This Row],[OBRA COM MATERIAL]]="OK","ENTREGUE",IF(LANÇAMENTO[[#This Row],[PRAZO]]="","",LANÇAMENTO[[#This Row],[PREVISÃO ENTREGA OBRA]]-$E$1))</f>
        <v>ENTREGUE</v>
      </c>
      <c r="U1544" s="3" t="s">
        <v>129</v>
      </c>
      <c r="V1544" s="3"/>
    </row>
    <row r="1545" spans="1:22" x14ac:dyDescent="0.25">
      <c r="A1545" s="4">
        <v>45939</v>
      </c>
      <c r="B1545" s="2" t="s">
        <v>1802</v>
      </c>
      <c r="C1545" s="123" t="s">
        <v>1234</v>
      </c>
      <c r="D1545" s="2" t="s">
        <v>104</v>
      </c>
      <c r="E1545" s="2" t="s">
        <v>3451</v>
      </c>
      <c r="F1545" s="3">
        <v>3</v>
      </c>
      <c r="G1545" s="3" t="s">
        <v>110</v>
      </c>
      <c r="H1545" s="5" t="s">
        <v>3553</v>
      </c>
      <c r="I1545" s="136" t="s">
        <v>147</v>
      </c>
      <c r="J1545" s="2" t="s">
        <v>3451</v>
      </c>
      <c r="K1545" s="6">
        <v>89.9</v>
      </c>
      <c r="L1545" s="6">
        <f>LANÇAMENTO[[#This Row],[VALOR UNITARIO]]*LANÇAMENTO[[#This Row],[QTDADE]]</f>
        <v>269.70000000000005</v>
      </c>
      <c r="M1545" s="4">
        <v>45939</v>
      </c>
      <c r="N1545" s="33" t="str">
        <f>TEXT(LANÇAMENTO[[#This Row],[DATA PEDIDO]],"MMM")&amp;"-"&amp;TEXT(M1545,"AAAA")</f>
        <v>out-2025</v>
      </c>
      <c r="O1545" s="5" t="s">
        <v>1715</v>
      </c>
      <c r="P1545" s="5" t="s">
        <v>30</v>
      </c>
      <c r="Q1545" s="3" t="s">
        <v>12</v>
      </c>
      <c r="R1545" s="3">
        <v>0</v>
      </c>
      <c r="S1545" s="4">
        <f>IF(LANÇAMENTO[[#This Row],[DATA PEDIDO]]="","",LANÇAMENTO[[#This Row],[DATA PEDIDO]]+LANÇAMENTO[[#This Row],[PRAZO]])</f>
        <v>45939</v>
      </c>
      <c r="T1545" s="8" t="str">
        <f>IF(LANÇAMENTO[[#This Row],[OBRA COM MATERIAL]]="OK","ENTREGUE",IF(LANÇAMENTO[[#This Row],[PRAZO]]="","",LANÇAMENTO[[#This Row],[PREVISÃO ENTREGA OBRA]]-$E$1))</f>
        <v>ENTREGUE</v>
      </c>
      <c r="U1545" s="3" t="s">
        <v>129</v>
      </c>
      <c r="V1545" s="3"/>
    </row>
    <row r="1546" spans="1:22" x14ac:dyDescent="0.25">
      <c r="A1546" s="4">
        <v>45939</v>
      </c>
      <c r="B1546" s="2" t="s">
        <v>1802</v>
      </c>
      <c r="C1546" s="123" t="s">
        <v>1234</v>
      </c>
      <c r="D1546" s="2" t="s">
        <v>104</v>
      </c>
      <c r="E1546" s="2" t="s">
        <v>2334</v>
      </c>
      <c r="F1546" s="3">
        <v>1</v>
      </c>
      <c r="G1546" s="3" t="s">
        <v>110</v>
      </c>
      <c r="H1546" s="5" t="s">
        <v>3553</v>
      </c>
      <c r="I1546" s="136" t="s">
        <v>147</v>
      </c>
      <c r="J1546" s="2" t="s">
        <v>2334</v>
      </c>
      <c r="K1546" s="6">
        <v>69.900000000000006</v>
      </c>
      <c r="L1546" s="6">
        <f>LANÇAMENTO[[#This Row],[VALOR UNITARIO]]*LANÇAMENTO[[#This Row],[QTDADE]]</f>
        <v>69.900000000000006</v>
      </c>
      <c r="M1546" s="4">
        <v>45939</v>
      </c>
      <c r="N1546" s="33" t="str">
        <f>TEXT(LANÇAMENTO[[#This Row],[DATA PEDIDO]],"MMM")&amp;"-"&amp;TEXT(M1546,"AAAA")</f>
        <v>out-2025</v>
      </c>
      <c r="O1546" s="5" t="s">
        <v>1715</v>
      </c>
      <c r="P1546" s="5" t="s">
        <v>30</v>
      </c>
      <c r="Q1546" s="3" t="s">
        <v>12</v>
      </c>
      <c r="R1546" s="3">
        <v>0</v>
      </c>
      <c r="S1546" s="4">
        <f>IF(LANÇAMENTO[[#This Row],[DATA PEDIDO]]="","",LANÇAMENTO[[#This Row],[DATA PEDIDO]]+LANÇAMENTO[[#This Row],[PRAZO]])</f>
        <v>45939</v>
      </c>
      <c r="T1546" s="8" t="str">
        <f>IF(LANÇAMENTO[[#This Row],[OBRA COM MATERIAL]]="OK","ENTREGUE",IF(LANÇAMENTO[[#This Row],[PRAZO]]="","",LANÇAMENTO[[#This Row],[PREVISÃO ENTREGA OBRA]]-$E$1))</f>
        <v>ENTREGUE</v>
      </c>
      <c r="U1546" s="3" t="s">
        <v>129</v>
      </c>
      <c r="V1546" s="3"/>
    </row>
    <row r="1547" spans="1:22" x14ac:dyDescent="0.25">
      <c r="A1547" s="4">
        <v>45939</v>
      </c>
      <c r="B1547" s="2" t="s">
        <v>1235</v>
      </c>
      <c r="C1547" s="123" t="s">
        <v>1234</v>
      </c>
      <c r="D1547" s="2" t="s">
        <v>104</v>
      </c>
      <c r="E1547" s="2" t="s">
        <v>3563</v>
      </c>
      <c r="F1547" s="3">
        <v>6</v>
      </c>
      <c r="G1547" s="3" t="s">
        <v>65</v>
      </c>
      <c r="H1547" s="5" t="s">
        <v>3566</v>
      </c>
      <c r="I1547" s="136" t="s">
        <v>230</v>
      </c>
      <c r="J1547" s="2" t="s">
        <v>3563</v>
      </c>
      <c r="K1547" s="6">
        <v>20.49</v>
      </c>
      <c r="L1547" s="6">
        <f>LANÇAMENTO[[#This Row],[VALOR UNITARIO]]*LANÇAMENTO[[#This Row],[QTDADE]]</f>
        <v>122.94</v>
      </c>
      <c r="M1547" s="4">
        <v>45939</v>
      </c>
      <c r="N1547" s="33" t="str">
        <f>TEXT(LANÇAMENTO[[#This Row],[DATA PEDIDO]],"MMM")&amp;"-"&amp;TEXT(M1547,"AAAA")</f>
        <v>out-2025</v>
      </c>
      <c r="O1547" s="5" t="s">
        <v>2110</v>
      </c>
      <c r="P1547" s="5" t="s">
        <v>30</v>
      </c>
      <c r="Q1547" s="3" t="s">
        <v>1705</v>
      </c>
      <c r="R1547" s="3">
        <v>0</v>
      </c>
      <c r="S1547" s="4">
        <f>IF(LANÇAMENTO[[#This Row],[DATA PEDIDO]]="","",LANÇAMENTO[[#This Row],[DATA PEDIDO]]+LANÇAMENTO[[#This Row],[PRAZO]])</f>
        <v>45939</v>
      </c>
      <c r="T1547" s="8" t="str">
        <f>IF(LANÇAMENTO[[#This Row],[OBRA COM MATERIAL]]="OK","ENTREGUE",IF(LANÇAMENTO[[#This Row],[PRAZO]]="","",LANÇAMENTO[[#This Row],[PREVISÃO ENTREGA OBRA]]-$E$1))</f>
        <v>ENTREGUE</v>
      </c>
      <c r="U1547" s="3" t="s">
        <v>129</v>
      </c>
      <c r="V1547" s="3"/>
    </row>
    <row r="1548" spans="1:22" x14ac:dyDescent="0.25">
      <c r="A1548" s="4">
        <v>45939</v>
      </c>
      <c r="B1548" s="2" t="s">
        <v>1235</v>
      </c>
      <c r="C1548" s="123" t="s">
        <v>1234</v>
      </c>
      <c r="D1548" s="2" t="s">
        <v>104</v>
      </c>
      <c r="E1548" s="2" t="s">
        <v>3564</v>
      </c>
      <c r="F1548" s="3">
        <v>6</v>
      </c>
      <c r="G1548" s="3" t="s">
        <v>65</v>
      </c>
      <c r="H1548" s="5" t="s">
        <v>3566</v>
      </c>
      <c r="I1548" s="136" t="s">
        <v>230</v>
      </c>
      <c r="J1548" s="2" t="s">
        <v>3564</v>
      </c>
      <c r="K1548" s="6">
        <v>13.56</v>
      </c>
      <c r="L1548" s="6">
        <f>LANÇAMENTO[[#This Row],[VALOR UNITARIO]]*LANÇAMENTO[[#This Row],[QTDADE]]</f>
        <v>81.36</v>
      </c>
      <c r="M1548" s="4">
        <v>45939</v>
      </c>
      <c r="N1548" s="33" t="str">
        <f>TEXT(LANÇAMENTO[[#This Row],[DATA PEDIDO]],"MMM")&amp;"-"&amp;TEXT(M1548,"AAAA")</f>
        <v>out-2025</v>
      </c>
      <c r="O1548" s="5" t="s">
        <v>2110</v>
      </c>
      <c r="P1548" s="5" t="s">
        <v>30</v>
      </c>
      <c r="Q1548" s="3" t="s">
        <v>1705</v>
      </c>
      <c r="R1548" s="3">
        <v>0</v>
      </c>
      <c r="S1548" s="4">
        <f>IF(LANÇAMENTO[[#This Row],[DATA PEDIDO]]="","",LANÇAMENTO[[#This Row],[DATA PEDIDO]]+LANÇAMENTO[[#This Row],[PRAZO]])</f>
        <v>45939</v>
      </c>
      <c r="T1548" s="8" t="str">
        <f>IF(LANÇAMENTO[[#This Row],[OBRA COM MATERIAL]]="OK","ENTREGUE",IF(LANÇAMENTO[[#This Row],[PRAZO]]="","",LANÇAMENTO[[#This Row],[PREVISÃO ENTREGA OBRA]]-$E$1))</f>
        <v>ENTREGUE</v>
      </c>
      <c r="U1548" s="3" t="s">
        <v>129</v>
      </c>
      <c r="V1548" s="3"/>
    </row>
    <row r="1549" spans="1:22" x14ac:dyDescent="0.25">
      <c r="A1549" s="4">
        <v>45939</v>
      </c>
      <c r="B1549" s="2" t="s">
        <v>1235</v>
      </c>
      <c r="C1549" s="123" t="s">
        <v>1234</v>
      </c>
      <c r="D1549" s="2" t="s">
        <v>104</v>
      </c>
      <c r="E1549" s="2" t="s">
        <v>3565</v>
      </c>
      <c r="F1549" s="3">
        <v>6</v>
      </c>
      <c r="G1549" s="3" t="s">
        <v>65</v>
      </c>
      <c r="H1549" s="5" t="s">
        <v>3566</v>
      </c>
      <c r="I1549" s="136" t="s">
        <v>230</v>
      </c>
      <c r="J1549" s="2" t="s">
        <v>3565</v>
      </c>
      <c r="K1549" s="6">
        <v>6</v>
      </c>
      <c r="L1549" s="6">
        <f>LANÇAMENTO[[#This Row],[VALOR UNITARIO]]*LANÇAMENTO[[#This Row],[QTDADE]]</f>
        <v>36</v>
      </c>
      <c r="M1549" s="4">
        <v>45939</v>
      </c>
      <c r="N1549" s="33" t="str">
        <f>TEXT(LANÇAMENTO[[#This Row],[DATA PEDIDO]],"MMM")&amp;"-"&amp;TEXT(M1549,"AAAA")</f>
        <v>out-2025</v>
      </c>
      <c r="O1549" s="5" t="s">
        <v>2110</v>
      </c>
      <c r="P1549" s="5" t="s">
        <v>30</v>
      </c>
      <c r="Q1549" s="3" t="s">
        <v>1705</v>
      </c>
      <c r="R1549" s="3">
        <v>0</v>
      </c>
      <c r="S1549" s="4">
        <f>IF(LANÇAMENTO[[#This Row],[DATA PEDIDO]]="","",LANÇAMENTO[[#This Row],[DATA PEDIDO]]+LANÇAMENTO[[#This Row],[PRAZO]])</f>
        <v>45939</v>
      </c>
      <c r="T1549" s="8" t="str">
        <f>IF(LANÇAMENTO[[#This Row],[OBRA COM MATERIAL]]="OK","ENTREGUE",IF(LANÇAMENTO[[#This Row],[PRAZO]]="","",LANÇAMENTO[[#This Row],[PREVISÃO ENTREGA OBRA]]-$E$1))</f>
        <v>ENTREGUE</v>
      </c>
      <c r="U1549" s="3" t="s">
        <v>129</v>
      </c>
      <c r="V1549" s="3"/>
    </row>
    <row r="1550" spans="1:22" x14ac:dyDescent="0.25">
      <c r="A1550" s="4">
        <v>45939</v>
      </c>
      <c r="B1550" s="2" t="s">
        <v>3309</v>
      </c>
      <c r="C1550" s="123" t="s">
        <v>551</v>
      </c>
      <c r="D1550" s="2" t="s">
        <v>27</v>
      </c>
      <c r="E1550" s="2" t="s">
        <v>1690</v>
      </c>
      <c r="F1550" s="3">
        <v>1</v>
      </c>
      <c r="G1550" s="3" t="s">
        <v>65</v>
      </c>
      <c r="H1550" s="5" t="s">
        <v>3568</v>
      </c>
      <c r="I1550" s="136" t="s">
        <v>3468</v>
      </c>
      <c r="J1550" s="2" t="s">
        <v>1690</v>
      </c>
      <c r="K1550" s="6">
        <v>350</v>
      </c>
      <c r="L1550" s="6">
        <f>LANÇAMENTO[[#This Row],[VALOR UNITARIO]]*LANÇAMENTO[[#This Row],[QTDADE]]</f>
        <v>350</v>
      </c>
      <c r="M1550" s="4">
        <v>45939</v>
      </c>
      <c r="N1550" s="33" t="str">
        <f>TEXT(LANÇAMENTO[[#This Row],[DATA PEDIDO]],"MMM")&amp;"-"&amp;TEXT(M1550,"AAAA")</f>
        <v>out-2025</v>
      </c>
      <c r="O1550" s="5" t="s">
        <v>1778</v>
      </c>
      <c r="P1550" s="5" t="s">
        <v>192</v>
      </c>
      <c r="Q1550" s="3" t="s">
        <v>12</v>
      </c>
      <c r="R1550" s="3">
        <v>0</v>
      </c>
      <c r="S1550" s="4">
        <f>IF(LANÇAMENTO[[#This Row],[DATA PEDIDO]]="","",LANÇAMENTO[[#This Row],[DATA PEDIDO]]+LANÇAMENTO[[#This Row],[PRAZO]])</f>
        <v>45939</v>
      </c>
      <c r="T1550" s="8" t="str">
        <f>IF(LANÇAMENTO[[#This Row],[OBRA COM MATERIAL]]="OK","ENTREGUE",IF(LANÇAMENTO[[#This Row],[PRAZO]]="","",LANÇAMENTO[[#This Row],[PREVISÃO ENTREGA OBRA]]-$E$1))</f>
        <v>ENTREGUE</v>
      </c>
      <c r="U1550" s="3" t="s">
        <v>129</v>
      </c>
      <c r="V1550" s="3"/>
    </row>
    <row r="1551" spans="1:22" x14ac:dyDescent="0.25">
      <c r="A1551" s="4">
        <v>45939</v>
      </c>
      <c r="B1551" s="2" t="s">
        <v>1235</v>
      </c>
      <c r="C1551" s="123" t="s">
        <v>1234</v>
      </c>
      <c r="D1551" s="2" t="s">
        <v>104</v>
      </c>
      <c r="E1551" s="2" t="s">
        <v>1974</v>
      </c>
      <c r="F1551" s="3">
        <v>2</v>
      </c>
      <c r="G1551" s="3" t="s">
        <v>65</v>
      </c>
      <c r="H1551" s="5" t="s">
        <v>3569</v>
      </c>
      <c r="I1551" s="136" t="s">
        <v>372</v>
      </c>
      <c r="J1551" s="2" t="s">
        <v>1974</v>
      </c>
      <c r="K1551" s="6">
        <v>55</v>
      </c>
      <c r="L1551" s="6">
        <f>LANÇAMENTO[[#This Row],[VALOR UNITARIO]]*LANÇAMENTO[[#This Row],[QTDADE]]</f>
        <v>110</v>
      </c>
      <c r="M1551" s="4">
        <v>45939</v>
      </c>
      <c r="N1551" s="33" t="str">
        <f>TEXT(LANÇAMENTO[[#This Row],[DATA PEDIDO]],"MMM")&amp;"-"&amp;TEXT(M1551,"AAAA")</f>
        <v>out-2025</v>
      </c>
      <c r="O1551" s="5" t="s">
        <v>1715</v>
      </c>
      <c r="P1551" s="5" t="s">
        <v>30</v>
      </c>
      <c r="Q1551" s="3" t="s">
        <v>12</v>
      </c>
      <c r="R1551" s="3">
        <v>0</v>
      </c>
      <c r="S1551" s="4">
        <f>IF(LANÇAMENTO[[#This Row],[DATA PEDIDO]]="","",LANÇAMENTO[[#This Row],[DATA PEDIDO]]+LANÇAMENTO[[#This Row],[PRAZO]])</f>
        <v>45939</v>
      </c>
      <c r="T1551" s="8" t="str">
        <f>IF(LANÇAMENTO[[#This Row],[OBRA COM MATERIAL]]="OK","ENTREGUE",IF(LANÇAMENTO[[#This Row],[PRAZO]]="","",LANÇAMENTO[[#This Row],[PREVISÃO ENTREGA OBRA]]-$E$1))</f>
        <v>ENTREGUE</v>
      </c>
      <c r="U1551" s="3" t="s">
        <v>129</v>
      </c>
      <c r="V1551" s="3"/>
    </row>
    <row r="1552" spans="1:22" x14ac:dyDescent="0.25">
      <c r="A1552" s="4">
        <v>45939</v>
      </c>
      <c r="B1552" s="2" t="s">
        <v>1235</v>
      </c>
      <c r="C1552" s="123" t="s">
        <v>1234</v>
      </c>
      <c r="D1552" s="2" t="s">
        <v>104</v>
      </c>
      <c r="E1552" s="2" t="s">
        <v>2672</v>
      </c>
      <c r="F1552" s="3">
        <v>2</v>
      </c>
      <c r="G1552" s="3" t="s">
        <v>65</v>
      </c>
      <c r="H1552" s="5" t="s">
        <v>3569</v>
      </c>
      <c r="I1552" s="136" t="s">
        <v>372</v>
      </c>
      <c r="J1552" s="2" t="s">
        <v>2672</v>
      </c>
      <c r="K1552" s="6">
        <v>90</v>
      </c>
      <c r="L1552" s="6">
        <f>LANÇAMENTO[[#This Row],[VALOR UNITARIO]]*LANÇAMENTO[[#This Row],[QTDADE]]</f>
        <v>180</v>
      </c>
      <c r="M1552" s="4">
        <v>45939</v>
      </c>
      <c r="N1552" s="33" t="str">
        <f>TEXT(LANÇAMENTO[[#This Row],[DATA PEDIDO]],"MMM")&amp;"-"&amp;TEXT(M1552,"AAAA")</f>
        <v>out-2025</v>
      </c>
      <c r="O1552" s="5" t="s">
        <v>1715</v>
      </c>
      <c r="P1552" s="5" t="s">
        <v>30</v>
      </c>
      <c r="Q1552" s="3" t="s">
        <v>12</v>
      </c>
      <c r="R1552" s="3">
        <v>0</v>
      </c>
      <c r="S1552" s="4">
        <f>IF(LANÇAMENTO[[#This Row],[DATA PEDIDO]]="","",LANÇAMENTO[[#This Row],[DATA PEDIDO]]+LANÇAMENTO[[#This Row],[PRAZO]])</f>
        <v>45939</v>
      </c>
      <c r="T1552" s="8" t="str">
        <f>IF(LANÇAMENTO[[#This Row],[OBRA COM MATERIAL]]="OK","ENTREGUE",IF(LANÇAMENTO[[#This Row],[PRAZO]]="","",LANÇAMENTO[[#This Row],[PREVISÃO ENTREGA OBRA]]-$E$1))</f>
        <v>ENTREGUE</v>
      </c>
      <c r="U1552" s="3" t="s">
        <v>129</v>
      </c>
      <c r="V1552" s="3"/>
    </row>
    <row r="1553" spans="1:22" x14ac:dyDescent="0.25">
      <c r="A1553" s="4">
        <v>45939</v>
      </c>
      <c r="B1553" s="2" t="s">
        <v>2128</v>
      </c>
      <c r="C1553" s="123" t="s">
        <v>551</v>
      </c>
      <c r="D1553" s="2" t="s">
        <v>27</v>
      </c>
      <c r="E1553" s="2" t="s">
        <v>2112</v>
      </c>
      <c r="F1553" s="3">
        <v>10</v>
      </c>
      <c r="G1553" s="3" t="s">
        <v>65</v>
      </c>
      <c r="H1553" s="5" t="s">
        <v>3570</v>
      </c>
      <c r="I1553" s="136" t="s">
        <v>1516</v>
      </c>
      <c r="J1553" s="2" t="s">
        <v>3571</v>
      </c>
      <c r="K1553" s="6">
        <v>13.8</v>
      </c>
      <c r="L1553" s="6">
        <f>LANÇAMENTO[[#This Row],[VALOR UNITARIO]]*LANÇAMENTO[[#This Row],[QTDADE]]</f>
        <v>138</v>
      </c>
      <c r="M1553" s="4">
        <v>45939</v>
      </c>
      <c r="N1553" s="33" t="str">
        <f>TEXT(LANÇAMENTO[[#This Row],[DATA PEDIDO]],"MMM")&amp;"-"&amp;TEXT(M1553,"AAAA")</f>
        <v>out-2025</v>
      </c>
      <c r="O1553" s="5" t="s">
        <v>1715</v>
      </c>
      <c r="P1553" s="5" t="s">
        <v>30</v>
      </c>
      <c r="Q1553" s="3" t="s">
        <v>12</v>
      </c>
      <c r="R1553" s="3">
        <v>0</v>
      </c>
      <c r="S1553" s="4">
        <f>IF(LANÇAMENTO[[#This Row],[DATA PEDIDO]]="","",LANÇAMENTO[[#This Row],[DATA PEDIDO]]+LANÇAMENTO[[#This Row],[PRAZO]])</f>
        <v>45939</v>
      </c>
      <c r="T1553" s="8" t="str">
        <f>IF(LANÇAMENTO[[#This Row],[OBRA COM MATERIAL]]="OK","ENTREGUE",IF(LANÇAMENTO[[#This Row],[PRAZO]]="","",LANÇAMENTO[[#This Row],[PREVISÃO ENTREGA OBRA]]-$E$1))</f>
        <v>ENTREGUE</v>
      </c>
      <c r="U1553" s="3" t="s">
        <v>129</v>
      </c>
      <c r="V1553" s="3"/>
    </row>
    <row r="1554" spans="1:22" x14ac:dyDescent="0.25">
      <c r="A1554" s="4">
        <v>45939</v>
      </c>
      <c r="B1554" s="2" t="s">
        <v>2128</v>
      </c>
      <c r="C1554" s="123" t="s">
        <v>551</v>
      </c>
      <c r="D1554" s="2" t="s">
        <v>27</v>
      </c>
      <c r="E1554" s="2" t="s">
        <v>2111</v>
      </c>
      <c r="F1554" s="3">
        <v>2</v>
      </c>
      <c r="G1554" s="3" t="s">
        <v>65</v>
      </c>
      <c r="H1554" s="5" t="s">
        <v>3570</v>
      </c>
      <c r="I1554" s="136" t="s">
        <v>1516</v>
      </c>
      <c r="J1554" s="2" t="s">
        <v>2111</v>
      </c>
      <c r="K1554" s="6">
        <v>3.45</v>
      </c>
      <c r="L1554" s="6">
        <f>LANÇAMENTO[[#This Row],[VALOR UNITARIO]]*LANÇAMENTO[[#This Row],[QTDADE]]</f>
        <v>6.9</v>
      </c>
      <c r="M1554" s="4">
        <v>45939</v>
      </c>
      <c r="N1554" s="33" t="str">
        <f>TEXT(LANÇAMENTO[[#This Row],[DATA PEDIDO]],"MMM")&amp;"-"&amp;TEXT(M1554,"AAAA")</f>
        <v>out-2025</v>
      </c>
      <c r="O1554" s="5" t="s">
        <v>1715</v>
      </c>
      <c r="P1554" s="5" t="s">
        <v>30</v>
      </c>
      <c r="Q1554" s="3" t="s">
        <v>12</v>
      </c>
      <c r="R1554" s="3">
        <v>0</v>
      </c>
      <c r="S1554" s="4">
        <f>IF(LANÇAMENTO[[#This Row],[DATA PEDIDO]]="","",LANÇAMENTO[[#This Row],[DATA PEDIDO]]+LANÇAMENTO[[#This Row],[PRAZO]])</f>
        <v>45939</v>
      </c>
      <c r="T1554" s="8" t="str">
        <f>IF(LANÇAMENTO[[#This Row],[OBRA COM MATERIAL]]="OK","ENTREGUE",IF(LANÇAMENTO[[#This Row],[PRAZO]]="","",LANÇAMENTO[[#This Row],[PREVISÃO ENTREGA OBRA]]-$E$1))</f>
        <v>ENTREGUE</v>
      </c>
      <c r="U1554" s="3" t="s">
        <v>129</v>
      </c>
      <c r="V1554" s="3"/>
    </row>
    <row r="1555" spans="1:22" x14ac:dyDescent="0.25">
      <c r="A1555" s="4">
        <v>45939</v>
      </c>
      <c r="B1555" s="2" t="s">
        <v>2379</v>
      </c>
      <c r="C1555" s="123" t="s">
        <v>1234</v>
      </c>
      <c r="D1555" s="2" t="s">
        <v>104</v>
      </c>
      <c r="E1555" s="2" t="s">
        <v>3572</v>
      </c>
      <c r="F1555" s="3">
        <v>3</v>
      </c>
      <c r="G1555" s="3" t="s">
        <v>24</v>
      </c>
      <c r="H1555" s="5" t="s">
        <v>3573</v>
      </c>
      <c r="I1555" s="136" t="s">
        <v>147</v>
      </c>
      <c r="J1555" s="2" t="s">
        <v>3572</v>
      </c>
      <c r="K1555" s="6">
        <v>69.900000000000006</v>
      </c>
      <c r="L1555" s="6">
        <f>LANÇAMENTO[[#This Row],[VALOR UNITARIO]]*LANÇAMENTO[[#This Row],[QTDADE]]</f>
        <v>209.70000000000002</v>
      </c>
      <c r="M1555" s="4">
        <v>45939</v>
      </c>
      <c r="N1555" s="33" t="str">
        <f>TEXT(LANÇAMENTO[[#This Row],[DATA PEDIDO]],"MMM")&amp;"-"&amp;TEXT(M1555,"AAAA")</f>
        <v>out-2025</v>
      </c>
      <c r="O1555" s="5" t="s">
        <v>1715</v>
      </c>
      <c r="P1555" s="5" t="s">
        <v>30</v>
      </c>
      <c r="Q1555" s="3" t="s">
        <v>1705</v>
      </c>
      <c r="R1555" s="3">
        <v>0</v>
      </c>
      <c r="S1555" s="4">
        <f>IF(LANÇAMENTO[[#This Row],[DATA PEDIDO]]="","",LANÇAMENTO[[#This Row],[DATA PEDIDO]]+LANÇAMENTO[[#This Row],[PRAZO]])</f>
        <v>45939</v>
      </c>
      <c r="T1555" s="8" t="str">
        <f>IF(LANÇAMENTO[[#This Row],[OBRA COM MATERIAL]]="OK","ENTREGUE",IF(LANÇAMENTO[[#This Row],[PRAZO]]="","",LANÇAMENTO[[#This Row],[PREVISÃO ENTREGA OBRA]]-$E$1))</f>
        <v>ENTREGUE</v>
      </c>
      <c r="U1555" s="3" t="s">
        <v>129</v>
      </c>
      <c r="V1555" s="3"/>
    </row>
    <row r="1556" spans="1:22" x14ac:dyDescent="0.25">
      <c r="A1556" s="4">
        <v>45939</v>
      </c>
      <c r="B1556" s="2" t="s">
        <v>2379</v>
      </c>
      <c r="C1556" s="123" t="s">
        <v>1234</v>
      </c>
      <c r="D1556" s="2" t="s">
        <v>104</v>
      </c>
      <c r="E1556" s="2" t="s">
        <v>3574</v>
      </c>
      <c r="F1556" s="3">
        <v>3</v>
      </c>
      <c r="G1556" s="3" t="s">
        <v>111</v>
      </c>
      <c r="H1556" s="5" t="s">
        <v>3583</v>
      </c>
      <c r="I1556" s="136" t="s">
        <v>177</v>
      </c>
      <c r="J1556" s="2" t="s">
        <v>3574</v>
      </c>
      <c r="K1556" s="6">
        <v>9.35</v>
      </c>
      <c r="L1556" s="6">
        <f>LANÇAMENTO[[#This Row],[VALOR UNITARIO]]*LANÇAMENTO[[#This Row],[QTDADE]]</f>
        <v>28.049999999999997</v>
      </c>
      <c r="M1556" s="4">
        <v>45939</v>
      </c>
      <c r="N1556" s="33" t="str">
        <f>TEXT(LANÇAMENTO[[#This Row],[DATA PEDIDO]],"MMM")&amp;"-"&amp;TEXT(M1556,"AAAA")</f>
        <v>out-2025</v>
      </c>
      <c r="O1556" s="5" t="s">
        <v>1715</v>
      </c>
      <c r="P1556" s="5" t="s">
        <v>30</v>
      </c>
      <c r="Q1556" s="3" t="s">
        <v>1705</v>
      </c>
      <c r="R1556" s="3">
        <v>0</v>
      </c>
      <c r="S1556" s="4">
        <f>IF(LANÇAMENTO[[#This Row],[DATA PEDIDO]]="","",LANÇAMENTO[[#This Row],[DATA PEDIDO]]+LANÇAMENTO[[#This Row],[PRAZO]])</f>
        <v>45939</v>
      </c>
      <c r="T1556" s="8" t="str">
        <f>IF(LANÇAMENTO[[#This Row],[OBRA COM MATERIAL]]="OK","ENTREGUE",IF(LANÇAMENTO[[#This Row],[PRAZO]]="","",LANÇAMENTO[[#This Row],[PREVISÃO ENTREGA OBRA]]-$E$1))</f>
        <v>ENTREGUE</v>
      </c>
      <c r="U1556" s="3" t="s">
        <v>129</v>
      </c>
      <c r="V1556" s="3"/>
    </row>
    <row r="1557" spans="1:22" x14ac:dyDescent="0.25">
      <c r="A1557" s="4">
        <v>45939</v>
      </c>
      <c r="B1557" s="2" t="s">
        <v>2379</v>
      </c>
      <c r="C1557" s="123" t="s">
        <v>1234</v>
      </c>
      <c r="D1557" s="2" t="s">
        <v>104</v>
      </c>
      <c r="E1557" s="2" t="s">
        <v>3575</v>
      </c>
      <c r="F1557" s="3">
        <v>10</v>
      </c>
      <c r="G1557" s="3" t="s">
        <v>111</v>
      </c>
      <c r="H1557" s="5" t="s">
        <v>3583</v>
      </c>
      <c r="I1557" s="136" t="s">
        <v>177</v>
      </c>
      <c r="J1557" s="2" t="s">
        <v>3575</v>
      </c>
      <c r="K1557" s="6">
        <v>9.35</v>
      </c>
      <c r="L1557" s="6">
        <f>LANÇAMENTO[[#This Row],[VALOR UNITARIO]]*LANÇAMENTO[[#This Row],[QTDADE]]</f>
        <v>93.5</v>
      </c>
      <c r="M1557" s="4">
        <v>45939</v>
      </c>
      <c r="N1557" s="33" t="str">
        <f>TEXT(LANÇAMENTO[[#This Row],[DATA PEDIDO]],"MMM")&amp;"-"&amp;TEXT(M1557,"AAAA")</f>
        <v>out-2025</v>
      </c>
      <c r="O1557" s="5" t="s">
        <v>1715</v>
      </c>
      <c r="P1557" s="5" t="s">
        <v>30</v>
      </c>
      <c r="Q1557" s="3" t="s">
        <v>1705</v>
      </c>
      <c r="R1557" s="3">
        <v>0</v>
      </c>
      <c r="S1557" s="4">
        <f>IF(LANÇAMENTO[[#This Row],[DATA PEDIDO]]="","",LANÇAMENTO[[#This Row],[DATA PEDIDO]]+LANÇAMENTO[[#This Row],[PRAZO]])</f>
        <v>45939</v>
      </c>
      <c r="T1557" s="8" t="str">
        <f>IF(LANÇAMENTO[[#This Row],[OBRA COM MATERIAL]]="OK","ENTREGUE",IF(LANÇAMENTO[[#This Row],[PRAZO]]="","",LANÇAMENTO[[#This Row],[PREVISÃO ENTREGA OBRA]]-$E$1))</f>
        <v>ENTREGUE</v>
      </c>
      <c r="U1557" s="3" t="s">
        <v>129</v>
      </c>
      <c r="V1557" s="3"/>
    </row>
    <row r="1558" spans="1:22" x14ac:dyDescent="0.25">
      <c r="A1558" s="4">
        <v>45939</v>
      </c>
      <c r="B1558" s="2" t="s">
        <v>2379</v>
      </c>
      <c r="C1558" s="123" t="s">
        <v>1234</v>
      </c>
      <c r="D1558" s="2" t="s">
        <v>104</v>
      </c>
      <c r="E1558" s="2" t="s">
        <v>3576</v>
      </c>
      <c r="F1558" s="3">
        <v>3</v>
      </c>
      <c r="G1558" s="3" t="s">
        <v>111</v>
      </c>
      <c r="H1558" s="5" t="s">
        <v>3583</v>
      </c>
      <c r="I1558" s="136" t="s">
        <v>177</v>
      </c>
      <c r="J1558" s="2" t="s">
        <v>3576</v>
      </c>
      <c r="K1558" s="6">
        <v>9.35</v>
      </c>
      <c r="L1558" s="6">
        <f>LANÇAMENTO[[#This Row],[VALOR UNITARIO]]*LANÇAMENTO[[#This Row],[QTDADE]]</f>
        <v>28.049999999999997</v>
      </c>
      <c r="M1558" s="4">
        <v>45939</v>
      </c>
      <c r="N1558" s="33" t="str">
        <f>TEXT(LANÇAMENTO[[#This Row],[DATA PEDIDO]],"MMM")&amp;"-"&amp;TEXT(M1558,"AAAA")</f>
        <v>out-2025</v>
      </c>
      <c r="O1558" s="5" t="s">
        <v>1715</v>
      </c>
      <c r="P1558" s="5" t="s">
        <v>30</v>
      </c>
      <c r="Q1558" s="3" t="s">
        <v>1705</v>
      </c>
      <c r="R1558" s="3">
        <v>0</v>
      </c>
      <c r="S1558" s="4">
        <f>IF(LANÇAMENTO[[#This Row],[DATA PEDIDO]]="","",LANÇAMENTO[[#This Row],[DATA PEDIDO]]+LANÇAMENTO[[#This Row],[PRAZO]])</f>
        <v>45939</v>
      </c>
      <c r="T1558" s="8" t="str">
        <f>IF(LANÇAMENTO[[#This Row],[OBRA COM MATERIAL]]="OK","ENTREGUE",IF(LANÇAMENTO[[#This Row],[PRAZO]]="","",LANÇAMENTO[[#This Row],[PREVISÃO ENTREGA OBRA]]-$E$1))</f>
        <v>ENTREGUE</v>
      </c>
      <c r="U1558" s="3" t="s">
        <v>129</v>
      </c>
      <c r="V1558" s="3"/>
    </row>
    <row r="1559" spans="1:22" x14ac:dyDescent="0.25">
      <c r="A1559" s="4">
        <v>45939</v>
      </c>
      <c r="B1559" s="2" t="s">
        <v>2379</v>
      </c>
      <c r="C1559" s="123" t="s">
        <v>1234</v>
      </c>
      <c r="D1559" s="2" t="s">
        <v>104</v>
      </c>
      <c r="E1559" s="2" t="s">
        <v>3577</v>
      </c>
      <c r="F1559" s="3">
        <v>1</v>
      </c>
      <c r="G1559" s="3" t="s">
        <v>115</v>
      </c>
      <c r="H1559" s="5" t="s">
        <v>3583</v>
      </c>
      <c r="I1559" s="136" t="s">
        <v>177</v>
      </c>
      <c r="J1559" s="2" t="s">
        <v>3577</v>
      </c>
      <c r="K1559" s="6">
        <v>33.5</v>
      </c>
      <c r="L1559" s="6">
        <f>LANÇAMENTO[[#This Row],[VALOR UNITARIO]]*LANÇAMENTO[[#This Row],[QTDADE]]</f>
        <v>33.5</v>
      </c>
      <c r="M1559" s="4">
        <v>45939</v>
      </c>
      <c r="N1559" s="33" t="str">
        <f>TEXT(LANÇAMENTO[[#This Row],[DATA PEDIDO]],"MMM")&amp;"-"&amp;TEXT(M1559,"AAAA")</f>
        <v>out-2025</v>
      </c>
      <c r="O1559" s="5" t="s">
        <v>1715</v>
      </c>
      <c r="P1559" s="5" t="s">
        <v>30</v>
      </c>
      <c r="Q1559" s="3" t="s">
        <v>1705</v>
      </c>
      <c r="R1559" s="3">
        <v>0</v>
      </c>
      <c r="S1559" s="4">
        <f>IF(LANÇAMENTO[[#This Row],[DATA PEDIDO]]="","",LANÇAMENTO[[#This Row],[DATA PEDIDO]]+LANÇAMENTO[[#This Row],[PRAZO]])</f>
        <v>45939</v>
      </c>
      <c r="T1559" s="8" t="str">
        <f>IF(LANÇAMENTO[[#This Row],[OBRA COM MATERIAL]]="OK","ENTREGUE",IF(LANÇAMENTO[[#This Row],[PRAZO]]="","",LANÇAMENTO[[#This Row],[PREVISÃO ENTREGA OBRA]]-$E$1))</f>
        <v>ENTREGUE</v>
      </c>
      <c r="U1559" s="3" t="s">
        <v>129</v>
      </c>
      <c r="V1559" s="3"/>
    </row>
    <row r="1560" spans="1:22" x14ac:dyDescent="0.25">
      <c r="A1560" s="4">
        <v>45939</v>
      </c>
      <c r="B1560" s="2" t="s">
        <v>2379</v>
      </c>
      <c r="C1560" s="123" t="s">
        <v>1234</v>
      </c>
      <c r="D1560" s="2" t="s">
        <v>104</v>
      </c>
      <c r="E1560" s="2" t="s">
        <v>3048</v>
      </c>
      <c r="F1560" s="3">
        <v>2</v>
      </c>
      <c r="G1560" s="3" t="s">
        <v>141</v>
      </c>
      <c r="H1560" s="5" t="s">
        <v>3583</v>
      </c>
      <c r="I1560" s="136" t="s">
        <v>177</v>
      </c>
      <c r="J1560" s="2" t="s">
        <v>3048</v>
      </c>
      <c r="K1560" s="6">
        <v>16.899999999999999</v>
      </c>
      <c r="L1560" s="6">
        <f>LANÇAMENTO[[#This Row],[VALOR UNITARIO]]*LANÇAMENTO[[#This Row],[QTDADE]]</f>
        <v>33.799999999999997</v>
      </c>
      <c r="M1560" s="4">
        <v>45939</v>
      </c>
      <c r="N1560" s="33" t="str">
        <f>TEXT(LANÇAMENTO[[#This Row],[DATA PEDIDO]],"MMM")&amp;"-"&amp;TEXT(M1560,"AAAA")</f>
        <v>out-2025</v>
      </c>
      <c r="O1560" s="5" t="s">
        <v>1715</v>
      </c>
      <c r="P1560" s="5" t="s">
        <v>30</v>
      </c>
      <c r="Q1560" s="3" t="s">
        <v>1705</v>
      </c>
      <c r="R1560" s="3">
        <v>0</v>
      </c>
      <c r="S1560" s="4">
        <f>IF(LANÇAMENTO[[#This Row],[DATA PEDIDO]]="","",LANÇAMENTO[[#This Row],[DATA PEDIDO]]+LANÇAMENTO[[#This Row],[PRAZO]])</f>
        <v>45939</v>
      </c>
      <c r="T1560" s="8" t="str">
        <f>IF(LANÇAMENTO[[#This Row],[OBRA COM MATERIAL]]="OK","ENTREGUE",IF(LANÇAMENTO[[#This Row],[PRAZO]]="","",LANÇAMENTO[[#This Row],[PREVISÃO ENTREGA OBRA]]-$E$1))</f>
        <v>ENTREGUE</v>
      </c>
      <c r="U1560" s="3" t="s">
        <v>129</v>
      </c>
      <c r="V1560" s="3"/>
    </row>
    <row r="1561" spans="1:22" x14ac:dyDescent="0.25">
      <c r="A1561" s="4">
        <v>45939</v>
      </c>
      <c r="B1561" s="2" t="s">
        <v>2379</v>
      </c>
      <c r="C1561" s="123" t="s">
        <v>1234</v>
      </c>
      <c r="D1561" s="2" t="s">
        <v>104</v>
      </c>
      <c r="E1561" s="2" t="s">
        <v>3578</v>
      </c>
      <c r="F1561" s="3">
        <v>5</v>
      </c>
      <c r="G1561" s="3" t="s">
        <v>65</v>
      </c>
      <c r="H1561" s="5" t="s">
        <v>3583</v>
      </c>
      <c r="I1561" s="136" t="s">
        <v>177</v>
      </c>
      <c r="J1561" s="2" t="s">
        <v>3578</v>
      </c>
      <c r="K1561" s="6">
        <v>5.9</v>
      </c>
      <c r="L1561" s="6">
        <f>LANÇAMENTO[[#This Row],[VALOR UNITARIO]]*LANÇAMENTO[[#This Row],[QTDADE]]</f>
        <v>29.5</v>
      </c>
      <c r="M1561" s="4">
        <v>45939</v>
      </c>
      <c r="N1561" s="33" t="str">
        <f>TEXT(LANÇAMENTO[[#This Row],[DATA PEDIDO]],"MMM")&amp;"-"&amp;TEXT(M1561,"AAAA")</f>
        <v>out-2025</v>
      </c>
      <c r="O1561" s="5" t="s">
        <v>1715</v>
      </c>
      <c r="P1561" s="5" t="s">
        <v>30</v>
      </c>
      <c r="Q1561" s="3" t="s">
        <v>1705</v>
      </c>
      <c r="R1561" s="3">
        <v>0</v>
      </c>
      <c r="S1561" s="4">
        <f>IF(LANÇAMENTO[[#This Row],[DATA PEDIDO]]="","",LANÇAMENTO[[#This Row],[DATA PEDIDO]]+LANÇAMENTO[[#This Row],[PRAZO]])</f>
        <v>45939</v>
      </c>
      <c r="T1561" s="8" t="str">
        <f>IF(LANÇAMENTO[[#This Row],[OBRA COM MATERIAL]]="OK","ENTREGUE",IF(LANÇAMENTO[[#This Row],[PRAZO]]="","",LANÇAMENTO[[#This Row],[PREVISÃO ENTREGA OBRA]]-$E$1))</f>
        <v>ENTREGUE</v>
      </c>
      <c r="U1561" s="3" t="s">
        <v>129</v>
      </c>
      <c r="V1561" s="3"/>
    </row>
    <row r="1562" spans="1:22" x14ac:dyDescent="0.25">
      <c r="A1562" s="4">
        <v>45939</v>
      </c>
      <c r="B1562" s="2" t="s">
        <v>2379</v>
      </c>
      <c r="C1562" s="123" t="s">
        <v>1234</v>
      </c>
      <c r="D1562" s="2" t="s">
        <v>104</v>
      </c>
      <c r="E1562" s="2" t="s">
        <v>3579</v>
      </c>
      <c r="F1562" s="3">
        <v>4</v>
      </c>
      <c r="G1562" s="3" t="s">
        <v>65</v>
      </c>
      <c r="H1562" s="5" t="s">
        <v>3583</v>
      </c>
      <c r="I1562" s="136" t="s">
        <v>177</v>
      </c>
      <c r="J1562" s="2" t="s">
        <v>3579</v>
      </c>
      <c r="K1562" s="6">
        <v>3.7</v>
      </c>
      <c r="L1562" s="6">
        <f>LANÇAMENTO[[#This Row],[VALOR UNITARIO]]*LANÇAMENTO[[#This Row],[QTDADE]]</f>
        <v>14.8</v>
      </c>
      <c r="M1562" s="4">
        <v>45939</v>
      </c>
      <c r="N1562" s="33" t="str">
        <f>TEXT(LANÇAMENTO[[#This Row],[DATA PEDIDO]],"MMM")&amp;"-"&amp;TEXT(M1562,"AAAA")</f>
        <v>out-2025</v>
      </c>
      <c r="O1562" s="5" t="s">
        <v>1715</v>
      </c>
      <c r="P1562" s="5" t="s">
        <v>30</v>
      </c>
      <c r="Q1562" s="3" t="s">
        <v>1705</v>
      </c>
      <c r="R1562" s="3">
        <v>0</v>
      </c>
      <c r="S1562" s="4">
        <f>IF(LANÇAMENTO[[#This Row],[DATA PEDIDO]]="","",LANÇAMENTO[[#This Row],[DATA PEDIDO]]+LANÇAMENTO[[#This Row],[PRAZO]])</f>
        <v>45939</v>
      </c>
      <c r="T1562" s="8" t="str">
        <f>IF(LANÇAMENTO[[#This Row],[OBRA COM MATERIAL]]="OK","ENTREGUE",IF(LANÇAMENTO[[#This Row],[PRAZO]]="","",LANÇAMENTO[[#This Row],[PREVISÃO ENTREGA OBRA]]-$E$1))</f>
        <v>ENTREGUE</v>
      </c>
      <c r="U1562" s="3" t="s">
        <v>129</v>
      </c>
      <c r="V1562" s="3"/>
    </row>
    <row r="1563" spans="1:22" x14ac:dyDescent="0.25">
      <c r="A1563" s="4">
        <v>45939</v>
      </c>
      <c r="B1563" s="2" t="s">
        <v>2379</v>
      </c>
      <c r="C1563" s="123" t="s">
        <v>1234</v>
      </c>
      <c r="D1563" s="2" t="s">
        <v>104</v>
      </c>
      <c r="E1563" s="2" t="s">
        <v>3580</v>
      </c>
      <c r="F1563" s="3">
        <v>1</v>
      </c>
      <c r="G1563" s="3" t="s">
        <v>65</v>
      </c>
      <c r="H1563" s="5" t="s">
        <v>3583</v>
      </c>
      <c r="I1563" s="136" t="s">
        <v>177</v>
      </c>
      <c r="J1563" s="2" t="s">
        <v>3580</v>
      </c>
      <c r="K1563" s="6">
        <v>53.9</v>
      </c>
      <c r="L1563" s="6">
        <f>LANÇAMENTO[[#This Row],[VALOR UNITARIO]]*LANÇAMENTO[[#This Row],[QTDADE]]</f>
        <v>53.9</v>
      </c>
      <c r="M1563" s="4">
        <v>45939</v>
      </c>
      <c r="N1563" s="33" t="str">
        <f>TEXT(LANÇAMENTO[[#This Row],[DATA PEDIDO]],"MMM")&amp;"-"&amp;TEXT(M1563,"AAAA")</f>
        <v>out-2025</v>
      </c>
      <c r="O1563" s="5" t="s">
        <v>1715</v>
      </c>
      <c r="P1563" s="5" t="s">
        <v>30</v>
      </c>
      <c r="Q1563" s="3" t="s">
        <v>1705</v>
      </c>
      <c r="R1563" s="3">
        <v>0</v>
      </c>
      <c r="S1563" s="4">
        <f>IF(LANÇAMENTO[[#This Row],[DATA PEDIDO]]="","",LANÇAMENTO[[#This Row],[DATA PEDIDO]]+LANÇAMENTO[[#This Row],[PRAZO]])</f>
        <v>45939</v>
      </c>
      <c r="T1563" s="8" t="str">
        <f>IF(LANÇAMENTO[[#This Row],[OBRA COM MATERIAL]]="OK","ENTREGUE",IF(LANÇAMENTO[[#This Row],[PRAZO]]="","",LANÇAMENTO[[#This Row],[PREVISÃO ENTREGA OBRA]]-$E$1))</f>
        <v>ENTREGUE</v>
      </c>
      <c r="U1563" s="3" t="s">
        <v>129</v>
      </c>
      <c r="V1563" s="3"/>
    </row>
    <row r="1564" spans="1:22" x14ac:dyDescent="0.25">
      <c r="A1564" s="4">
        <v>45939</v>
      </c>
      <c r="B1564" s="2" t="s">
        <v>2379</v>
      </c>
      <c r="C1564" s="123" t="s">
        <v>1234</v>
      </c>
      <c r="D1564" s="2" t="s">
        <v>104</v>
      </c>
      <c r="E1564" s="2" t="s">
        <v>3053</v>
      </c>
      <c r="F1564" s="3">
        <v>5</v>
      </c>
      <c r="G1564" s="3" t="s">
        <v>65</v>
      </c>
      <c r="H1564" s="5" t="s">
        <v>3583</v>
      </c>
      <c r="I1564" s="136" t="s">
        <v>177</v>
      </c>
      <c r="J1564" s="2" t="s">
        <v>3053</v>
      </c>
      <c r="K1564" s="6">
        <v>2.5499999999999998</v>
      </c>
      <c r="L1564" s="6">
        <f>LANÇAMENTO[[#This Row],[VALOR UNITARIO]]*LANÇAMENTO[[#This Row],[QTDADE]]</f>
        <v>12.75</v>
      </c>
      <c r="M1564" s="4">
        <v>45939</v>
      </c>
      <c r="N1564" s="33" t="str">
        <f>TEXT(LANÇAMENTO[[#This Row],[DATA PEDIDO]],"MMM")&amp;"-"&amp;TEXT(M1564,"AAAA")</f>
        <v>out-2025</v>
      </c>
      <c r="O1564" s="5" t="s">
        <v>1715</v>
      </c>
      <c r="P1564" s="5" t="s">
        <v>30</v>
      </c>
      <c r="Q1564" s="3" t="s">
        <v>1705</v>
      </c>
      <c r="R1564" s="3">
        <v>0</v>
      </c>
      <c r="S1564" s="4">
        <f>IF(LANÇAMENTO[[#This Row],[DATA PEDIDO]]="","",LANÇAMENTO[[#This Row],[DATA PEDIDO]]+LANÇAMENTO[[#This Row],[PRAZO]])</f>
        <v>45939</v>
      </c>
      <c r="T1564" s="8" t="str">
        <f>IF(LANÇAMENTO[[#This Row],[OBRA COM MATERIAL]]="OK","ENTREGUE",IF(LANÇAMENTO[[#This Row],[PRAZO]]="","",LANÇAMENTO[[#This Row],[PREVISÃO ENTREGA OBRA]]-$E$1))</f>
        <v>ENTREGUE</v>
      </c>
      <c r="U1564" s="3" t="s">
        <v>129</v>
      </c>
      <c r="V1564" s="3"/>
    </row>
    <row r="1565" spans="1:22" x14ac:dyDescent="0.25">
      <c r="A1565" s="4">
        <v>45939</v>
      </c>
      <c r="B1565" s="2" t="s">
        <v>2379</v>
      </c>
      <c r="C1565" s="123" t="s">
        <v>1234</v>
      </c>
      <c r="D1565" s="2" t="s">
        <v>104</v>
      </c>
      <c r="E1565" s="2" t="s">
        <v>3055</v>
      </c>
      <c r="F1565" s="3">
        <v>8</v>
      </c>
      <c r="G1565" s="3" t="s">
        <v>65</v>
      </c>
      <c r="H1565" s="5" t="s">
        <v>3583</v>
      </c>
      <c r="I1565" s="136" t="s">
        <v>177</v>
      </c>
      <c r="J1565" s="2" t="s">
        <v>3055</v>
      </c>
      <c r="K1565" s="6">
        <v>3.2</v>
      </c>
      <c r="L1565" s="6">
        <f>LANÇAMENTO[[#This Row],[VALOR UNITARIO]]*LANÇAMENTO[[#This Row],[QTDADE]]</f>
        <v>25.6</v>
      </c>
      <c r="M1565" s="4">
        <v>45939</v>
      </c>
      <c r="N1565" s="33" t="str">
        <f>TEXT(LANÇAMENTO[[#This Row],[DATA PEDIDO]],"MMM")&amp;"-"&amp;TEXT(M1565,"AAAA")</f>
        <v>out-2025</v>
      </c>
      <c r="O1565" s="5" t="s">
        <v>1715</v>
      </c>
      <c r="P1565" s="5" t="s">
        <v>30</v>
      </c>
      <c r="Q1565" s="3" t="s">
        <v>1705</v>
      </c>
      <c r="R1565" s="3">
        <v>0</v>
      </c>
      <c r="S1565" s="4">
        <f>IF(LANÇAMENTO[[#This Row],[DATA PEDIDO]]="","",LANÇAMENTO[[#This Row],[DATA PEDIDO]]+LANÇAMENTO[[#This Row],[PRAZO]])</f>
        <v>45939</v>
      </c>
      <c r="T1565" s="8" t="str">
        <f>IF(LANÇAMENTO[[#This Row],[OBRA COM MATERIAL]]="OK","ENTREGUE",IF(LANÇAMENTO[[#This Row],[PRAZO]]="","",LANÇAMENTO[[#This Row],[PREVISÃO ENTREGA OBRA]]-$E$1))</f>
        <v>ENTREGUE</v>
      </c>
      <c r="U1565" s="3" t="s">
        <v>129</v>
      </c>
      <c r="V1565" s="3"/>
    </row>
    <row r="1566" spans="1:22" x14ac:dyDescent="0.25">
      <c r="A1566" s="4">
        <v>45939</v>
      </c>
      <c r="B1566" s="2" t="s">
        <v>2379</v>
      </c>
      <c r="C1566" s="123" t="s">
        <v>1234</v>
      </c>
      <c r="D1566" s="2" t="s">
        <v>104</v>
      </c>
      <c r="E1566" s="2" t="s">
        <v>3581</v>
      </c>
      <c r="F1566" s="3">
        <v>1</v>
      </c>
      <c r="G1566" s="3" t="s">
        <v>65</v>
      </c>
      <c r="H1566" s="5" t="s">
        <v>3583</v>
      </c>
      <c r="I1566" s="136" t="s">
        <v>177</v>
      </c>
      <c r="J1566" s="2" t="s">
        <v>3581</v>
      </c>
      <c r="K1566" s="6">
        <v>24.5</v>
      </c>
      <c r="L1566" s="6">
        <f>LANÇAMENTO[[#This Row],[VALOR UNITARIO]]*LANÇAMENTO[[#This Row],[QTDADE]]</f>
        <v>24.5</v>
      </c>
      <c r="M1566" s="4">
        <v>45939</v>
      </c>
      <c r="N1566" s="33" t="str">
        <f>TEXT(LANÇAMENTO[[#This Row],[DATA PEDIDO]],"MMM")&amp;"-"&amp;TEXT(M1566,"AAAA")</f>
        <v>out-2025</v>
      </c>
      <c r="O1566" s="5" t="s">
        <v>1715</v>
      </c>
      <c r="P1566" s="5" t="s">
        <v>30</v>
      </c>
      <c r="Q1566" s="3" t="s">
        <v>1705</v>
      </c>
      <c r="R1566" s="3">
        <v>0</v>
      </c>
      <c r="S1566" s="4">
        <f>IF(LANÇAMENTO[[#This Row],[DATA PEDIDO]]="","",LANÇAMENTO[[#This Row],[DATA PEDIDO]]+LANÇAMENTO[[#This Row],[PRAZO]])</f>
        <v>45939</v>
      </c>
      <c r="T1566" s="8" t="str">
        <f>IF(LANÇAMENTO[[#This Row],[OBRA COM MATERIAL]]="OK","ENTREGUE",IF(LANÇAMENTO[[#This Row],[PRAZO]]="","",LANÇAMENTO[[#This Row],[PREVISÃO ENTREGA OBRA]]-$E$1))</f>
        <v>ENTREGUE</v>
      </c>
      <c r="U1566" s="3" t="s">
        <v>129</v>
      </c>
      <c r="V1566" s="3"/>
    </row>
    <row r="1567" spans="1:22" x14ac:dyDescent="0.25">
      <c r="A1567" s="4">
        <v>45939</v>
      </c>
      <c r="B1567" s="2" t="s">
        <v>2379</v>
      </c>
      <c r="C1567" s="123" t="s">
        <v>1234</v>
      </c>
      <c r="D1567" s="2" t="s">
        <v>104</v>
      </c>
      <c r="E1567" s="2" t="s">
        <v>3582</v>
      </c>
      <c r="F1567" s="3">
        <v>1</v>
      </c>
      <c r="G1567" s="3" t="s">
        <v>65</v>
      </c>
      <c r="H1567" s="5" t="s">
        <v>3583</v>
      </c>
      <c r="I1567" s="136" t="s">
        <v>177</v>
      </c>
      <c r="J1567" s="2" t="s">
        <v>3582</v>
      </c>
      <c r="K1567" s="6">
        <v>23.6</v>
      </c>
      <c r="L1567" s="6">
        <f>LANÇAMENTO[[#This Row],[VALOR UNITARIO]]*LANÇAMENTO[[#This Row],[QTDADE]]</f>
        <v>23.6</v>
      </c>
      <c r="M1567" s="4">
        <v>45939</v>
      </c>
      <c r="N1567" s="33" t="str">
        <f>TEXT(LANÇAMENTO[[#This Row],[DATA PEDIDO]],"MMM")&amp;"-"&amp;TEXT(M1567,"AAAA")</f>
        <v>out-2025</v>
      </c>
      <c r="O1567" s="5" t="s">
        <v>1715</v>
      </c>
      <c r="P1567" s="5" t="s">
        <v>30</v>
      </c>
      <c r="Q1567" s="3" t="s">
        <v>1705</v>
      </c>
      <c r="R1567" s="3">
        <v>0</v>
      </c>
      <c r="S1567" s="4">
        <f>IF(LANÇAMENTO[[#This Row],[DATA PEDIDO]]="","",LANÇAMENTO[[#This Row],[DATA PEDIDO]]+LANÇAMENTO[[#This Row],[PRAZO]])</f>
        <v>45939</v>
      </c>
      <c r="T1567" s="8" t="str">
        <f>IF(LANÇAMENTO[[#This Row],[OBRA COM MATERIAL]]="OK","ENTREGUE",IF(LANÇAMENTO[[#This Row],[PRAZO]]="","",LANÇAMENTO[[#This Row],[PREVISÃO ENTREGA OBRA]]-$E$1))</f>
        <v>ENTREGUE</v>
      </c>
      <c r="U1567" s="3" t="s">
        <v>129</v>
      </c>
      <c r="V1567" s="3"/>
    </row>
    <row r="1568" spans="1:22" x14ac:dyDescent="0.25">
      <c r="A1568" s="4">
        <v>45939</v>
      </c>
      <c r="B1568" s="2" t="s">
        <v>2379</v>
      </c>
      <c r="C1568" s="123" t="s">
        <v>1234</v>
      </c>
      <c r="D1568" s="2" t="s">
        <v>104</v>
      </c>
      <c r="E1568" s="2" t="s">
        <v>2058</v>
      </c>
      <c r="F1568" s="3">
        <v>100</v>
      </c>
      <c r="G1568" s="3" t="s">
        <v>65</v>
      </c>
      <c r="H1568" s="5" t="s">
        <v>3583</v>
      </c>
      <c r="I1568" s="136" t="s">
        <v>177</v>
      </c>
      <c r="J1568" s="2" t="s">
        <v>2058</v>
      </c>
      <c r="K1568" s="6">
        <v>0.22</v>
      </c>
      <c r="L1568" s="6">
        <f>LANÇAMENTO[[#This Row],[VALOR UNITARIO]]*LANÇAMENTO[[#This Row],[QTDADE]]</f>
        <v>22</v>
      </c>
      <c r="M1568" s="4">
        <v>45939</v>
      </c>
      <c r="N1568" s="33" t="str">
        <f>TEXT(LANÇAMENTO[[#This Row],[DATA PEDIDO]],"MMM")&amp;"-"&amp;TEXT(M1568,"AAAA")</f>
        <v>out-2025</v>
      </c>
      <c r="O1568" s="5" t="s">
        <v>1715</v>
      </c>
      <c r="P1568" s="5" t="s">
        <v>30</v>
      </c>
      <c r="Q1568" s="3" t="s">
        <v>1705</v>
      </c>
      <c r="R1568" s="3">
        <v>0</v>
      </c>
      <c r="S1568" s="4">
        <f>IF(LANÇAMENTO[[#This Row],[DATA PEDIDO]]="","",LANÇAMENTO[[#This Row],[DATA PEDIDO]]+LANÇAMENTO[[#This Row],[PRAZO]])</f>
        <v>45939</v>
      </c>
      <c r="T1568" s="8" t="str">
        <f>IF(LANÇAMENTO[[#This Row],[OBRA COM MATERIAL]]="OK","ENTREGUE",IF(LANÇAMENTO[[#This Row],[PRAZO]]="","",LANÇAMENTO[[#This Row],[PREVISÃO ENTREGA OBRA]]-$E$1))</f>
        <v>ENTREGUE</v>
      </c>
      <c r="U1568" s="3" t="s">
        <v>129</v>
      </c>
      <c r="V1568" s="3"/>
    </row>
    <row r="1569" spans="1:22" x14ac:dyDescent="0.25">
      <c r="A1569" s="4">
        <v>45939</v>
      </c>
      <c r="B1569" s="2" t="s">
        <v>1747</v>
      </c>
      <c r="C1569" s="123" t="s">
        <v>1234</v>
      </c>
      <c r="D1569" s="2" t="s">
        <v>27</v>
      </c>
      <c r="E1569" s="2" t="s">
        <v>2148</v>
      </c>
      <c r="F1569" s="3">
        <v>1</v>
      </c>
      <c r="G1569" s="3" t="s">
        <v>65</v>
      </c>
      <c r="H1569" s="5" t="s">
        <v>3585</v>
      </c>
      <c r="I1569" s="136" t="s">
        <v>834</v>
      </c>
      <c r="J1569" s="2" t="s">
        <v>2148</v>
      </c>
      <c r="K1569" s="6">
        <v>1300</v>
      </c>
      <c r="L1569" s="6">
        <f>LANÇAMENTO[[#This Row],[VALOR UNITARIO]]*LANÇAMENTO[[#This Row],[QTDADE]]</f>
        <v>1300</v>
      </c>
      <c r="M1569" s="4">
        <v>45939</v>
      </c>
      <c r="N1569" s="33" t="str">
        <f>TEXT(LANÇAMENTO[[#This Row],[DATA PEDIDO]],"MMM")&amp;"-"&amp;TEXT(M1569,"AAAA")</f>
        <v>out-2025</v>
      </c>
      <c r="O1569" s="5" t="s">
        <v>1715</v>
      </c>
      <c r="P1569" s="5" t="s">
        <v>30</v>
      </c>
      <c r="Q1569" s="3" t="s">
        <v>12</v>
      </c>
      <c r="R1569" s="3">
        <v>0</v>
      </c>
      <c r="S1569" s="4">
        <f>IF(LANÇAMENTO[[#This Row],[DATA PEDIDO]]="","",LANÇAMENTO[[#This Row],[DATA PEDIDO]]+LANÇAMENTO[[#This Row],[PRAZO]])</f>
        <v>45939</v>
      </c>
      <c r="T1569" s="8" t="str">
        <f>IF(LANÇAMENTO[[#This Row],[OBRA COM MATERIAL]]="OK","ENTREGUE",IF(LANÇAMENTO[[#This Row],[PRAZO]]="","",LANÇAMENTO[[#This Row],[PREVISÃO ENTREGA OBRA]]-$E$1))</f>
        <v>ENTREGUE</v>
      </c>
      <c r="U1569" s="3" t="s">
        <v>129</v>
      </c>
      <c r="V1569" s="3"/>
    </row>
    <row r="1570" spans="1:22" x14ac:dyDescent="0.25">
      <c r="A1570" s="4">
        <v>45939</v>
      </c>
      <c r="B1570" s="2" t="s">
        <v>1235</v>
      </c>
      <c r="C1570" s="123" t="s">
        <v>1234</v>
      </c>
      <c r="D1570" s="2" t="s">
        <v>104</v>
      </c>
      <c r="E1570" s="2" t="s">
        <v>3586</v>
      </c>
      <c r="F1570" s="3">
        <v>2</v>
      </c>
      <c r="G1570" s="3" t="s">
        <v>110</v>
      </c>
      <c r="H1570" s="5" t="s">
        <v>3584</v>
      </c>
      <c r="I1570" s="136" t="s">
        <v>147</v>
      </c>
      <c r="J1570" s="2" t="s">
        <v>3586</v>
      </c>
      <c r="K1570" s="6">
        <v>89.9</v>
      </c>
      <c r="L1570" s="6">
        <f>LANÇAMENTO[[#This Row],[VALOR UNITARIO]]*LANÇAMENTO[[#This Row],[QTDADE]]</f>
        <v>179.8</v>
      </c>
      <c r="M1570" s="4">
        <v>45939</v>
      </c>
      <c r="N1570" s="33" t="str">
        <f>TEXT(LANÇAMENTO[[#This Row],[DATA PEDIDO]],"MMM")&amp;"-"&amp;TEXT(M1570,"AAAA")</f>
        <v>out-2025</v>
      </c>
      <c r="O1570" s="5" t="s">
        <v>1715</v>
      </c>
      <c r="P1570" s="5" t="s">
        <v>30</v>
      </c>
      <c r="Q1570" s="3" t="s">
        <v>1705</v>
      </c>
      <c r="R1570" s="3">
        <v>0</v>
      </c>
      <c r="S1570" s="4">
        <f>IF(LANÇAMENTO[[#This Row],[DATA PEDIDO]]="","",LANÇAMENTO[[#This Row],[DATA PEDIDO]]+LANÇAMENTO[[#This Row],[PRAZO]])</f>
        <v>45939</v>
      </c>
      <c r="T1570" s="8" t="str">
        <f>IF(LANÇAMENTO[[#This Row],[OBRA COM MATERIAL]]="OK","ENTREGUE",IF(LANÇAMENTO[[#This Row],[PRAZO]]="","",LANÇAMENTO[[#This Row],[PREVISÃO ENTREGA OBRA]]-$E$1))</f>
        <v>ENTREGUE</v>
      </c>
      <c r="U1570" s="3" t="s">
        <v>129</v>
      </c>
      <c r="V1570" s="3"/>
    </row>
    <row r="1571" spans="1:22" x14ac:dyDescent="0.25">
      <c r="A1571" s="4">
        <v>45939</v>
      </c>
      <c r="B1571" s="2" t="s">
        <v>2379</v>
      </c>
      <c r="C1571" s="123" t="s">
        <v>1234</v>
      </c>
      <c r="D1571" s="2" t="s">
        <v>104</v>
      </c>
      <c r="E1571" s="2" t="s">
        <v>3587</v>
      </c>
      <c r="F1571" s="3">
        <v>5</v>
      </c>
      <c r="G1571" s="3" t="s">
        <v>65</v>
      </c>
      <c r="H1571" s="5" t="s">
        <v>3588</v>
      </c>
      <c r="I1571" s="136" t="s">
        <v>372</v>
      </c>
      <c r="J1571" s="2" t="s">
        <v>3587</v>
      </c>
      <c r="K1571" s="6">
        <v>0.77</v>
      </c>
      <c r="L1571" s="6">
        <f>LANÇAMENTO[[#This Row],[VALOR UNITARIO]]*LANÇAMENTO[[#This Row],[QTDADE]]</f>
        <v>3.85</v>
      </c>
      <c r="M1571" s="4">
        <v>45939</v>
      </c>
      <c r="N1571" s="33" t="str">
        <f>TEXT(LANÇAMENTO[[#This Row],[DATA PEDIDO]],"MMM")&amp;"-"&amp;TEXT(M1571,"AAAA")</f>
        <v>out-2025</v>
      </c>
      <c r="O1571" s="5" t="s">
        <v>1715</v>
      </c>
      <c r="P1571" s="5" t="s">
        <v>30</v>
      </c>
      <c r="Q1571" s="3" t="s">
        <v>12</v>
      </c>
      <c r="R1571" s="3">
        <v>0</v>
      </c>
      <c r="S1571" s="4">
        <f>IF(LANÇAMENTO[[#This Row],[DATA PEDIDO]]="","",LANÇAMENTO[[#This Row],[DATA PEDIDO]]+LANÇAMENTO[[#This Row],[PRAZO]])</f>
        <v>45939</v>
      </c>
      <c r="T1571" s="8" t="str">
        <f>IF(LANÇAMENTO[[#This Row],[OBRA COM MATERIAL]]="OK","ENTREGUE",IF(LANÇAMENTO[[#This Row],[PRAZO]]="","",LANÇAMENTO[[#This Row],[PREVISÃO ENTREGA OBRA]]-$E$1))</f>
        <v>ENTREGUE</v>
      </c>
      <c r="U1571" s="3" t="s">
        <v>129</v>
      </c>
      <c r="V1571" s="3"/>
    </row>
    <row r="1572" spans="1:22" x14ac:dyDescent="0.25">
      <c r="A1572" s="4">
        <v>45939</v>
      </c>
      <c r="B1572" s="2" t="s">
        <v>2379</v>
      </c>
      <c r="C1572" s="123" t="s">
        <v>1234</v>
      </c>
      <c r="D1572" s="2" t="s">
        <v>104</v>
      </c>
      <c r="E1572" s="2" t="s">
        <v>1974</v>
      </c>
      <c r="F1572" s="3">
        <v>12</v>
      </c>
      <c r="G1572" s="3" t="s">
        <v>65</v>
      </c>
      <c r="H1572" s="5" t="s">
        <v>3588</v>
      </c>
      <c r="I1572" s="136" t="s">
        <v>372</v>
      </c>
      <c r="J1572" s="2" t="s">
        <v>1974</v>
      </c>
      <c r="K1572" s="6">
        <v>53</v>
      </c>
      <c r="L1572" s="6">
        <f>LANÇAMENTO[[#This Row],[VALOR UNITARIO]]*LANÇAMENTO[[#This Row],[QTDADE]]</f>
        <v>636</v>
      </c>
      <c r="M1572" s="4">
        <v>45939</v>
      </c>
      <c r="N1572" s="33" t="str">
        <f>TEXT(LANÇAMENTO[[#This Row],[DATA PEDIDO]],"MMM")&amp;"-"&amp;TEXT(M1572,"AAAA")</f>
        <v>out-2025</v>
      </c>
      <c r="O1572" s="5" t="s">
        <v>1715</v>
      </c>
      <c r="P1572" s="5" t="s">
        <v>30</v>
      </c>
      <c r="Q1572" s="3" t="s">
        <v>12</v>
      </c>
      <c r="R1572" s="3">
        <v>0</v>
      </c>
      <c r="S1572" s="4">
        <f>IF(LANÇAMENTO[[#This Row],[DATA PEDIDO]]="","",LANÇAMENTO[[#This Row],[DATA PEDIDO]]+LANÇAMENTO[[#This Row],[PRAZO]])</f>
        <v>45939</v>
      </c>
      <c r="T1572" s="8" t="str">
        <f>IF(LANÇAMENTO[[#This Row],[OBRA COM MATERIAL]]="OK","ENTREGUE",IF(LANÇAMENTO[[#This Row],[PRAZO]]="","",LANÇAMENTO[[#This Row],[PREVISÃO ENTREGA OBRA]]-$E$1))</f>
        <v>ENTREGUE</v>
      </c>
      <c r="U1572" s="3" t="s">
        <v>129</v>
      </c>
      <c r="V1572" s="3"/>
    </row>
    <row r="1573" spans="1:22" x14ac:dyDescent="0.25">
      <c r="A1573" s="4">
        <v>45939</v>
      </c>
      <c r="B1573" s="2" t="s">
        <v>2379</v>
      </c>
      <c r="C1573" s="123" t="s">
        <v>1234</v>
      </c>
      <c r="D1573" s="2" t="s">
        <v>104</v>
      </c>
      <c r="E1573" s="2" t="s">
        <v>1975</v>
      </c>
      <c r="F1573" s="3">
        <v>24</v>
      </c>
      <c r="G1573" s="3" t="s">
        <v>65</v>
      </c>
      <c r="H1573" s="5" t="s">
        <v>3588</v>
      </c>
      <c r="I1573" s="136" t="s">
        <v>372</v>
      </c>
      <c r="J1573" s="2" t="s">
        <v>1975</v>
      </c>
      <c r="K1573" s="6">
        <v>8</v>
      </c>
      <c r="L1573" s="6">
        <f>LANÇAMENTO[[#This Row],[VALOR UNITARIO]]*LANÇAMENTO[[#This Row],[QTDADE]]</f>
        <v>192</v>
      </c>
      <c r="M1573" s="4">
        <v>45939</v>
      </c>
      <c r="N1573" s="33" t="str">
        <f>TEXT(LANÇAMENTO[[#This Row],[DATA PEDIDO]],"MMM")&amp;"-"&amp;TEXT(M1573,"AAAA")</f>
        <v>out-2025</v>
      </c>
      <c r="O1573" s="5" t="s">
        <v>1715</v>
      </c>
      <c r="P1573" s="5" t="s">
        <v>30</v>
      </c>
      <c r="Q1573" s="3" t="s">
        <v>12</v>
      </c>
      <c r="R1573" s="3">
        <v>0</v>
      </c>
      <c r="S1573" s="4">
        <f>IF(LANÇAMENTO[[#This Row],[DATA PEDIDO]]="","",LANÇAMENTO[[#This Row],[DATA PEDIDO]]+LANÇAMENTO[[#This Row],[PRAZO]])</f>
        <v>45939</v>
      </c>
      <c r="T1573" s="8" t="str">
        <f>IF(LANÇAMENTO[[#This Row],[OBRA COM MATERIAL]]="OK","ENTREGUE",IF(LANÇAMENTO[[#This Row],[PRAZO]]="","",LANÇAMENTO[[#This Row],[PREVISÃO ENTREGA OBRA]]-$E$1))</f>
        <v>ENTREGUE</v>
      </c>
      <c r="U1573" s="3" t="s">
        <v>129</v>
      </c>
      <c r="V1573" s="3"/>
    </row>
    <row r="1574" spans="1:22" x14ac:dyDescent="0.25">
      <c r="A1574" s="4">
        <v>45940</v>
      </c>
      <c r="B1574" s="2" t="s">
        <v>2379</v>
      </c>
      <c r="C1574" s="123" t="s">
        <v>1234</v>
      </c>
      <c r="D1574" s="2" t="s">
        <v>105</v>
      </c>
      <c r="E1574" s="2" t="s">
        <v>1858</v>
      </c>
      <c r="F1574" s="3">
        <v>24</v>
      </c>
      <c r="G1574" s="3" t="s">
        <v>65</v>
      </c>
      <c r="H1574" s="5" t="s">
        <v>3589</v>
      </c>
      <c r="I1574" s="136" t="s">
        <v>743</v>
      </c>
      <c r="J1574" s="2" t="s">
        <v>1858</v>
      </c>
      <c r="K1574" s="6">
        <v>37.44</v>
      </c>
      <c r="L1574" s="6">
        <f>LANÇAMENTO[[#This Row],[VALOR UNITARIO]]*LANÇAMENTO[[#This Row],[QTDADE]]</f>
        <v>898.56</v>
      </c>
      <c r="M1574" s="4">
        <v>45940</v>
      </c>
      <c r="N1574" s="33" t="str">
        <f>TEXT(LANÇAMENTO[[#This Row],[DATA PEDIDO]],"MMM")&amp;"-"&amp;TEXT(M1574,"AAAA")</f>
        <v>out-2025</v>
      </c>
      <c r="O1574" s="5" t="s">
        <v>1704</v>
      </c>
      <c r="P1574" s="5" t="s">
        <v>30</v>
      </c>
      <c r="Q1574" s="3" t="s">
        <v>12</v>
      </c>
      <c r="R1574" s="3">
        <v>4</v>
      </c>
      <c r="S1574" s="4">
        <f>IF(LANÇAMENTO[[#This Row],[DATA PEDIDO]]="","",LANÇAMENTO[[#This Row],[DATA PEDIDO]]+LANÇAMENTO[[#This Row],[PRAZO]])</f>
        <v>45944</v>
      </c>
      <c r="T1574" s="8" t="str">
        <f>IF(LANÇAMENTO[[#This Row],[OBRA COM MATERIAL]]="OK","ENTREGUE",IF(LANÇAMENTO[[#This Row],[PRAZO]]="","",LANÇAMENTO[[#This Row],[PREVISÃO ENTREGA OBRA]]-$E$1))</f>
        <v>ENTREGUE</v>
      </c>
      <c r="U1574" s="3" t="s">
        <v>129</v>
      </c>
      <c r="V1574" s="3"/>
    </row>
    <row r="1575" spans="1:22" x14ac:dyDescent="0.25">
      <c r="A1575" s="4">
        <v>45940</v>
      </c>
      <c r="B1575" s="2" t="s">
        <v>2379</v>
      </c>
      <c r="C1575" s="123" t="s">
        <v>1234</v>
      </c>
      <c r="D1575" s="2" t="s">
        <v>104</v>
      </c>
      <c r="E1575" s="2" t="s">
        <v>1859</v>
      </c>
      <c r="F1575" s="3">
        <v>30</v>
      </c>
      <c r="G1575" s="3" t="s">
        <v>65</v>
      </c>
      <c r="H1575" s="5" t="s">
        <v>3589</v>
      </c>
      <c r="I1575" s="136" t="s">
        <v>743</v>
      </c>
      <c r="J1575" s="2" t="s">
        <v>1859</v>
      </c>
      <c r="K1575" s="6">
        <v>13.04</v>
      </c>
      <c r="L1575" s="6">
        <f>LANÇAMENTO[[#This Row],[VALOR UNITARIO]]*LANÇAMENTO[[#This Row],[QTDADE]]</f>
        <v>391.2</v>
      </c>
      <c r="M1575" s="4">
        <v>45940</v>
      </c>
      <c r="N1575" s="33" t="str">
        <f>TEXT(LANÇAMENTO[[#This Row],[DATA PEDIDO]],"MMM")&amp;"-"&amp;TEXT(M1575,"AAAA")</f>
        <v>out-2025</v>
      </c>
      <c r="O1575" s="5" t="s">
        <v>1704</v>
      </c>
      <c r="P1575" s="5" t="s">
        <v>30</v>
      </c>
      <c r="Q1575" s="3" t="s">
        <v>12</v>
      </c>
      <c r="R1575" s="3">
        <v>4</v>
      </c>
      <c r="S1575" s="4">
        <f>IF(LANÇAMENTO[[#This Row],[DATA PEDIDO]]="","",LANÇAMENTO[[#This Row],[DATA PEDIDO]]+LANÇAMENTO[[#This Row],[PRAZO]])</f>
        <v>45944</v>
      </c>
      <c r="T1575" s="8" t="str">
        <f>IF(LANÇAMENTO[[#This Row],[OBRA COM MATERIAL]]="OK","ENTREGUE",IF(LANÇAMENTO[[#This Row],[PRAZO]]="","",LANÇAMENTO[[#This Row],[PREVISÃO ENTREGA OBRA]]-$E$1))</f>
        <v>ENTREGUE</v>
      </c>
      <c r="U1575" s="3" t="s">
        <v>129</v>
      </c>
      <c r="V1575" s="3"/>
    </row>
    <row r="1576" spans="1:22" x14ac:dyDescent="0.25">
      <c r="A1576" s="4">
        <v>45940</v>
      </c>
      <c r="B1576" s="2" t="s">
        <v>2379</v>
      </c>
      <c r="C1576" s="123" t="s">
        <v>1234</v>
      </c>
      <c r="D1576" s="2" t="s">
        <v>104</v>
      </c>
      <c r="E1576" s="2" t="s">
        <v>1860</v>
      </c>
      <c r="F1576" s="3">
        <v>88</v>
      </c>
      <c r="G1576" s="3" t="s">
        <v>65</v>
      </c>
      <c r="H1576" s="5" t="s">
        <v>3589</v>
      </c>
      <c r="I1576" s="136" t="s">
        <v>743</v>
      </c>
      <c r="J1576" s="2" t="s">
        <v>1860</v>
      </c>
      <c r="K1576" s="6">
        <v>1.67</v>
      </c>
      <c r="L1576" s="6">
        <f>LANÇAMENTO[[#This Row],[VALOR UNITARIO]]*LANÇAMENTO[[#This Row],[QTDADE]]</f>
        <v>146.95999999999998</v>
      </c>
      <c r="M1576" s="4">
        <v>45940</v>
      </c>
      <c r="N1576" s="33" t="str">
        <f>TEXT(LANÇAMENTO[[#This Row],[DATA PEDIDO]],"MMM")&amp;"-"&amp;TEXT(M1576,"AAAA")</f>
        <v>out-2025</v>
      </c>
      <c r="O1576" s="5" t="s">
        <v>1704</v>
      </c>
      <c r="P1576" s="5" t="s">
        <v>30</v>
      </c>
      <c r="Q1576" s="3" t="s">
        <v>12</v>
      </c>
      <c r="R1576" s="3">
        <v>4</v>
      </c>
      <c r="S1576" s="4">
        <f>IF(LANÇAMENTO[[#This Row],[DATA PEDIDO]]="","",LANÇAMENTO[[#This Row],[DATA PEDIDO]]+LANÇAMENTO[[#This Row],[PRAZO]])</f>
        <v>45944</v>
      </c>
      <c r="T1576" s="8" t="str">
        <f>IF(LANÇAMENTO[[#This Row],[OBRA COM MATERIAL]]="OK","ENTREGUE",IF(LANÇAMENTO[[#This Row],[PRAZO]]="","",LANÇAMENTO[[#This Row],[PREVISÃO ENTREGA OBRA]]-$E$1))</f>
        <v>ENTREGUE</v>
      </c>
      <c r="U1576" s="3" t="s">
        <v>129</v>
      </c>
      <c r="V1576" s="3"/>
    </row>
    <row r="1577" spans="1:22" x14ac:dyDescent="0.25">
      <c r="A1577" s="4">
        <v>45940</v>
      </c>
      <c r="B1577" s="2" t="s">
        <v>2379</v>
      </c>
      <c r="C1577" s="123" t="s">
        <v>1234</v>
      </c>
      <c r="D1577" s="2" t="s">
        <v>104</v>
      </c>
      <c r="E1577" s="2" t="s">
        <v>1861</v>
      </c>
      <c r="F1577" s="3">
        <v>88</v>
      </c>
      <c r="G1577" s="3" t="s">
        <v>65</v>
      </c>
      <c r="H1577" s="5" t="s">
        <v>3589</v>
      </c>
      <c r="I1577" s="136" t="s">
        <v>743</v>
      </c>
      <c r="J1577" s="2" t="s">
        <v>1861</v>
      </c>
      <c r="K1577" s="6">
        <v>1.59</v>
      </c>
      <c r="L1577" s="6">
        <f>LANÇAMENTO[[#This Row],[VALOR UNITARIO]]*LANÇAMENTO[[#This Row],[QTDADE]]</f>
        <v>139.92000000000002</v>
      </c>
      <c r="M1577" s="4">
        <v>45940</v>
      </c>
      <c r="N1577" s="33" t="str">
        <f>TEXT(LANÇAMENTO[[#This Row],[DATA PEDIDO]],"MMM")&amp;"-"&amp;TEXT(M1577,"AAAA")</f>
        <v>out-2025</v>
      </c>
      <c r="O1577" s="5" t="s">
        <v>1704</v>
      </c>
      <c r="P1577" s="5" t="s">
        <v>30</v>
      </c>
      <c r="Q1577" s="3" t="s">
        <v>12</v>
      </c>
      <c r="R1577" s="3">
        <v>4</v>
      </c>
      <c r="S1577" s="4">
        <f>IF(LANÇAMENTO[[#This Row],[DATA PEDIDO]]="","",LANÇAMENTO[[#This Row],[DATA PEDIDO]]+LANÇAMENTO[[#This Row],[PRAZO]])</f>
        <v>45944</v>
      </c>
      <c r="T1577" s="8" t="str">
        <f>IF(LANÇAMENTO[[#This Row],[OBRA COM MATERIAL]]="OK","ENTREGUE",IF(LANÇAMENTO[[#This Row],[PRAZO]]="","",LANÇAMENTO[[#This Row],[PREVISÃO ENTREGA OBRA]]-$E$1))</f>
        <v>ENTREGUE</v>
      </c>
      <c r="U1577" s="3" t="s">
        <v>129</v>
      </c>
      <c r="V1577" s="3"/>
    </row>
    <row r="1578" spans="1:22" x14ac:dyDescent="0.25">
      <c r="A1578" s="4">
        <v>45940</v>
      </c>
      <c r="B1578" s="2" t="s">
        <v>2379</v>
      </c>
      <c r="C1578" s="123" t="s">
        <v>1234</v>
      </c>
      <c r="D1578" s="2" t="s">
        <v>104</v>
      </c>
      <c r="E1578" s="2" t="s">
        <v>1862</v>
      </c>
      <c r="F1578" s="3">
        <v>1</v>
      </c>
      <c r="G1578" s="3" t="s">
        <v>65</v>
      </c>
      <c r="H1578" s="5" t="s">
        <v>3589</v>
      </c>
      <c r="I1578" s="136" t="s">
        <v>743</v>
      </c>
      <c r="J1578" s="2" t="s">
        <v>1862</v>
      </c>
      <c r="K1578" s="6">
        <v>54.39</v>
      </c>
      <c r="L1578" s="6">
        <f>LANÇAMENTO[[#This Row],[VALOR UNITARIO]]*LANÇAMENTO[[#This Row],[QTDADE]]</f>
        <v>54.39</v>
      </c>
      <c r="M1578" s="4">
        <v>45940</v>
      </c>
      <c r="N1578" s="33" t="str">
        <f>TEXT(LANÇAMENTO[[#This Row],[DATA PEDIDO]],"MMM")&amp;"-"&amp;TEXT(M1578,"AAAA")</f>
        <v>out-2025</v>
      </c>
      <c r="O1578" s="5" t="s">
        <v>1704</v>
      </c>
      <c r="P1578" s="5" t="s">
        <v>30</v>
      </c>
      <c r="Q1578" s="3" t="s">
        <v>12</v>
      </c>
      <c r="R1578" s="3">
        <v>4</v>
      </c>
      <c r="S1578" s="4">
        <f>IF(LANÇAMENTO[[#This Row],[DATA PEDIDO]]="","",LANÇAMENTO[[#This Row],[DATA PEDIDO]]+LANÇAMENTO[[#This Row],[PRAZO]])</f>
        <v>45944</v>
      </c>
      <c r="T1578" s="8" t="str">
        <f>IF(LANÇAMENTO[[#This Row],[OBRA COM MATERIAL]]="OK","ENTREGUE",IF(LANÇAMENTO[[#This Row],[PRAZO]]="","",LANÇAMENTO[[#This Row],[PREVISÃO ENTREGA OBRA]]-$E$1))</f>
        <v>ENTREGUE</v>
      </c>
      <c r="U1578" s="3" t="s">
        <v>129</v>
      </c>
      <c r="V1578" s="3"/>
    </row>
    <row r="1579" spans="1:22" x14ac:dyDescent="0.25">
      <c r="A1579" s="4">
        <v>45940</v>
      </c>
      <c r="B1579" s="2" t="s">
        <v>2379</v>
      </c>
      <c r="C1579" s="123" t="s">
        <v>1234</v>
      </c>
      <c r="D1579" s="2" t="s">
        <v>104</v>
      </c>
      <c r="E1579" s="2" t="s">
        <v>1864</v>
      </c>
      <c r="F1579" s="3">
        <v>1</v>
      </c>
      <c r="G1579" s="3" t="s">
        <v>65</v>
      </c>
      <c r="H1579" s="5" t="s">
        <v>3589</v>
      </c>
      <c r="I1579" s="136" t="s">
        <v>743</v>
      </c>
      <c r="J1579" s="2" t="s">
        <v>1864</v>
      </c>
      <c r="K1579" s="6">
        <v>31.34</v>
      </c>
      <c r="L1579" s="6">
        <f>LANÇAMENTO[[#This Row],[VALOR UNITARIO]]*LANÇAMENTO[[#This Row],[QTDADE]]</f>
        <v>31.34</v>
      </c>
      <c r="M1579" s="4">
        <v>45940</v>
      </c>
      <c r="N1579" s="33" t="str">
        <f>TEXT(LANÇAMENTO[[#This Row],[DATA PEDIDO]],"MMM")&amp;"-"&amp;TEXT(M1579,"AAAA")</f>
        <v>out-2025</v>
      </c>
      <c r="O1579" s="5" t="s">
        <v>1704</v>
      </c>
      <c r="P1579" s="5" t="s">
        <v>30</v>
      </c>
      <c r="Q1579" s="3" t="s">
        <v>12</v>
      </c>
      <c r="R1579" s="3">
        <v>4</v>
      </c>
      <c r="S1579" s="4">
        <f>IF(LANÇAMENTO[[#This Row],[DATA PEDIDO]]="","",LANÇAMENTO[[#This Row],[DATA PEDIDO]]+LANÇAMENTO[[#This Row],[PRAZO]])</f>
        <v>45944</v>
      </c>
      <c r="T1579" s="8" t="str">
        <f>IF(LANÇAMENTO[[#This Row],[OBRA COM MATERIAL]]="OK","ENTREGUE",IF(LANÇAMENTO[[#This Row],[PRAZO]]="","",LANÇAMENTO[[#This Row],[PREVISÃO ENTREGA OBRA]]-$E$1))</f>
        <v>ENTREGUE</v>
      </c>
      <c r="U1579" s="3" t="s">
        <v>129</v>
      </c>
      <c r="V1579" s="3"/>
    </row>
    <row r="1580" spans="1:22" x14ac:dyDescent="0.25">
      <c r="A1580" s="4">
        <v>45940</v>
      </c>
      <c r="B1580" s="2" t="s">
        <v>2379</v>
      </c>
      <c r="C1580" s="123" t="s">
        <v>1234</v>
      </c>
      <c r="D1580" s="2" t="s">
        <v>104</v>
      </c>
      <c r="E1580" s="2" t="s">
        <v>2666</v>
      </c>
      <c r="F1580" s="3">
        <v>6</v>
      </c>
      <c r="G1580" s="3" t="s">
        <v>65</v>
      </c>
      <c r="H1580" s="5" t="s">
        <v>3589</v>
      </c>
      <c r="I1580" s="136" t="s">
        <v>743</v>
      </c>
      <c r="J1580" s="2" t="s">
        <v>2666</v>
      </c>
      <c r="K1580" s="6">
        <v>3.75</v>
      </c>
      <c r="L1580" s="6">
        <f>LANÇAMENTO[[#This Row],[VALOR UNITARIO]]*LANÇAMENTO[[#This Row],[QTDADE]]</f>
        <v>22.5</v>
      </c>
      <c r="M1580" s="4">
        <v>45940</v>
      </c>
      <c r="N1580" s="33" t="str">
        <f>TEXT(LANÇAMENTO[[#This Row],[DATA PEDIDO]],"MMM")&amp;"-"&amp;TEXT(M1580,"AAAA")</f>
        <v>out-2025</v>
      </c>
      <c r="O1580" s="5" t="s">
        <v>1704</v>
      </c>
      <c r="P1580" s="5" t="s">
        <v>30</v>
      </c>
      <c r="Q1580" s="3" t="s">
        <v>12</v>
      </c>
      <c r="R1580" s="3">
        <v>4</v>
      </c>
      <c r="S1580" s="4">
        <f>IF(LANÇAMENTO[[#This Row],[DATA PEDIDO]]="","",LANÇAMENTO[[#This Row],[DATA PEDIDO]]+LANÇAMENTO[[#This Row],[PRAZO]])</f>
        <v>45944</v>
      </c>
      <c r="T1580" s="8" t="str">
        <f>IF(LANÇAMENTO[[#This Row],[OBRA COM MATERIAL]]="OK","ENTREGUE",IF(LANÇAMENTO[[#This Row],[PRAZO]]="","",LANÇAMENTO[[#This Row],[PREVISÃO ENTREGA OBRA]]-$E$1))</f>
        <v>ENTREGUE</v>
      </c>
      <c r="U1580" s="3" t="s">
        <v>129</v>
      </c>
      <c r="V1580" s="3"/>
    </row>
    <row r="1581" spans="1:22" x14ac:dyDescent="0.25">
      <c r="A1581" s="4">
        <v>45940</v>
      </c>
      <c r="B1581" s="2" t="s">
        <v>2379</v>
      </c>
      <c r="C1581" s="123" t="s">
        <v>1234</v>
      </c>
      <c r="D1581" s="2" t="s">
        <v>104</v>
      </c>
      <c r="E1581" s="2" t="s">
        <v>1863</v>
      </c>
      <c r="F1581" s="3">
        <v>10</v>
      </c>
      <c r="G1581" s="3" t="s">
        <v>65</v>
      </c>
      <c r="H1581" s="5" t="s">
        <v>3589</v>
      </c>
      <c r="I1581" s="136" t="s">
        <v>743</v>
      </c>
      <c r="J1581" s="2" t="s">
        <v>1863</v>
      </c>
      <c r="K1581" s="6">
        <v>15.17</v>
      </c>
      <c r="L1581" s="6">
        <f>LANÇAMENTO[[#This Row],[VALOR UNITARIO]]*LANÇAMENTO[[#This Row],[QTDADE]]</f>
        <v>151.69999999999999</v>
      </c>
      <c r="M1581" s="4">
        <v>45940</v>
      </c>
      <c r="N1581" s="33" t="str">
        <f>TEXT(LANÇAMENTO[[#This Row],[DATA PEDIDO]],"MMM")&amp;"-"&amp;TEXT(M1581,"AAAA")</f>
        <v>out-2025</v>
      </c>
      <c r="O1581" s="5" t="s">
        <v>1704</v>
      </c>
      <c r="P1581" s="5" t="s">
        <v>30</v>
      </c>
      <c r="Q1581" s="3" t="s">
        <v>12</v>
      </c>
      <c r="R1581" s="3">
        <v>4</v>
      </c>
      <c r="S1581" s="4">
        <f>IF(LANÇAMENTO[[#This Row],[DATA PEDIDO]]="","",LANÇAMENTO[[#This Row],[DATA PEDIDO]]+LANÇAMENTO[[#This Row],[PRAZO]])</f>
        <v>45944</v>
      </c>
      <c r="T1581" s="8" t="str">
        <f>IF(LANÇAMENTO[[#This Row],[OBRA COM MATERIAL]]="OK","ENTREGUE",IF(LANÇAMENTO[[#This Row],[PRAZO]]="","",LANÇAMENTO[[#This Row],[PREVISÃO ENTREGA OBRA]]-$E$1))</f>
        <v>ENTREGUE</v>
      </c>
      <c r="U1581" s="3" t="s">
        <v>129</v>
      </c>
      <c r="V1581" s="3"/>
    </row>
    <row r="1582" spans="1:22" x14ac:dyDescent="0.25">
      <c r="A1582" s="4">
        <v>45940</v>
      </c>
      <c r="B1582" s="2" t="s">
        <v>1772</v>
      </c>
      <c r="C1582" s="123" t="s">
        <v>1234</v>
      </c>
      <c r="D1582" s="2" t="s">
        <v>27</v>
      </c>
      <c r="E1582" s="2" t="s">
        <v>3072</v>
      </c>
      <c r="F1582" s="3">
        <v>1</v>
      </c>
      <c r="G1582" s="3" t="s">
        <v>65</v>
      </c>
      <c r="H1582" s="5">
        <v>7772</v>
      </c>
      <c r="I1582" s="136" t="s">
        <v>3076</v>
      </c>
      <c r="J1582" s="2" t="s">
        <v>3072</v>
      </c>
      <c r="K1582" s="6">
        <v>770</v>
      </c>
      <c r="L1582" s="6">
        <f>LANÇAMENTO[[#This Row],[VALOR UNITARIO]]*LANÇAMENTO[[#This Row],[QTDADE]]</f>
        <v>770</v>
      </c>
      <c r="M1582" s="4">
        <v>45940</v>
      </c>
      <c r="N1582" s="33" t="str">
        <f>TEXT(LANÇAMENTO[[#This Row],[DATA PEDIDO]],"MMM")&amp;"-"&amp;TEXT(M1582,"AAAA")</f>
        <v>out-2025</v>
      </c>
      <c r="O1582" s="5" t="s">
        <v>1715</v>
      </c>
      <c r="P1582" s="5" t="s">
        <v>30</v>
      </c>
      <c r="Q1582" s="3" t="s">
        <v>12</v>
      </c>
      <c r="R1582" s="3">
        <v>0</v>
      </c>
      <c r="S1582" s="4">
        <f>IF(LANÇAMENTO[[#This Row],[DATA PEDIDO]]="","",LANÇAMENTO[[#This Row],[DATA PEDIDO]]+LANÇAMENTO[[#This Row],[PRAZO]])</f>
        <v>45940</v>
      </c>
      <c r="T1582" s="8" t="str">
        <f>IF(LANÇAMENTO[[#This Row],[OBRA COM MATERIAL]]="OK","ENTREGUE",IF(LANÇAMENTO[[#This Row],[PRAZO]]="","",LANÇAMENTO[[#This Row],[PREVISÃO ENTREGA OBRA]]-$E$1))</f>
        <v>ENTREGUE</v>
      </c>
      <c r="U1582" s="3" t="s">
        <v>129</v>
      </c>
      <c r="V1582" s="3"/>
    </row>
    <row r="1583" spans="1:22" x14ac:dyDescent="0.25">
      <c r="A1583" s="4">
        <v>45940</v>
      </c>
      <c r="B1583" s="2" t="s">
        <v>1729</v>
      </c>
      <c r="C1583" s="123" t="s">
        <v>551</v>
      </c>
      <c r="D1583" s="2" t="s">
        <v>17</v>
      </c>
      <c r="E1583" s="2" t="s">
        <v>3590</v>
      </c>
      <c r="F1583" s="3">
        <v>60</v>
      </c>
      <c r="G1583" s="3" t="s">
        <v>65</v>
      </c>
      <c r="H1583" s="5" t="s">
        <v>3591</v>
      </c>
      <c r="I1583" s="136" t="s">
        <v>260</v>
      </c>
      <c r="J1583" s="2" t="s">
        <v>3590</v>
      </c>
      <c r="K1583" s="6">
        <v>8.3000000000000007</v>
      </c>
      <c r="L1583" s="6">
        <f>LANÇAMENTO[[#This Row],[VALOR UNITARIO]]*LANÇAMENTO[[#This Row],[QTDADE]]</f>
        <v>498.00000000000006</v>
      </c>
      <c r="M1583" s="4">
        <v>45940</v>
      </c>
      <c r="N1583" s="33" t="str">
        <f>TEXT(LANÇAMENTO[[#This Row],[DATA PEDIDO]],"MMM")&amp;"-"&amp;TEXT(M1583,"AAAA")</f>
        <v>out-2025</v>
      </c>
      <c r="O1583" s="5" t="s">
        <v>1715</v>
      </c>
      <c r="P1583" s="5" t="s">
        <v>30</v>
      </c>
      <c r="Q1583" s="3" t="s">
        <v>12</v>
      </c>
      <c r="R1583" s="3">
        <v>3</v>
      </c>
      <c r="S1583" s="4">
        <f>IF(LANÇAMENTO[[#This Row],[DATA PEDIDO]]="","",LANÇAMENTO[[#This Row],[DATA PEDIDO]]+LANÇAMENTO[[#This Row],[PRAZO]])</f>
        <v>45943</v>
      </c>
      <c r="T1583" s="8" t="str">
        <f>IF(LANÇAMENTO[[#This Row],[OBRA COM MATERIAL]]="OK","ENTREGUE",IF(LANÇAMENTO[[#This Row],[PRAZO]]="","",LANÇAMENTO[[#This Row],[PREVISÃO ENTREGA OBRA]]-$E$1))</f>
        <v>ENTREGUE</v>
      </c>
      <c r="U1583" s="3" t="s">
        <v>129</v>
      </c>
      <c r="V1583" s="3"/>
    </row>
    <row r="1584" spans="1:22" x14ac:dyDescent="0.25">
      <c r="A1584" s="4">
        <v>45940</v>
      </c>
      <c r="B1584" s="2" t="s">
        <v>2128</v>
      </c>
      <c r="C1584" s="123" t="s">
        <v>551</v>
      </c>
      <c r="D1584" s="2" t="s">
        <v>17</v>
      </c>
      <c r="E1584" s="2" t="s">
        <v>1877</v>
      </c>
      <c r="F1584" s="3">
        <v>20</v>
      </c>
      <c r="G1584" s="3" t="s">
        <v>65</v>
      </c>
      <c r="H1584" s="5" t="s">
        <v>3593</v>
      </c>
      <c r="I1584" s="136" t="s">
        <v>260</v>
      </c>
      <c r="J1584" s="2" t="s">
        <v>1877</v>
      </c>
      <c r="K1584" s="6">
        <v>9.9</v>
      </c>
      <c r="L1584" s="6">
        <f>LANÇAMENTO[[#This Row],[VALOR UNITARIO]]*LANÇAMENTO[[#This Row],[QTDADE]]</f>
        <v>198</v>
      </c>
      <c r="M1584" s="4">
        <v>45940</v>
      </c>
      <c r="N1584" s="33" t="str">
        <f>TEXT(LANÇAMENTO[[#This Row],[DATA PEDIDO]],"MMM")&amp;"-"&amp;TEXT(M1584,"AAAA")</f>
        <v>out-2025</v>
      </c>
      <c r="O1584" s="5" t="s">
        <v>2059</v>
      </c>
      <c r="P1584" s="5" t="s">
        <v>30</v>
      </c>
      <c r="Q1584" s="3" t="s">
        <v>12</v>
      </c>
      <c r="R1584" s="3">
        <v>3</v>
      </c>
      <c r="S1584" s="4">
        <f>IF(LANÇAMENTO[[#This Row],[DATA PEDIDO]]="","",LANÇAMENTO[[#This Row],[DATA PEDIDO]]+LANÇAMENTO[[#This Row],[PRAZO]])</f>
        <v>45943</v>
      </c>
      <c r="T1584" s="8" t="str">
        <f>IF(LANÇAMENTO[[#This Row],[OBRA COM MATERIAL]]="OK","ENTREGUE",IF(LANÇAMENTO[[#This Row],[PRAZO]]="","",LANÇAMENTO[[#This Row],[PREVISÃO ENTREGA OBRA]]-$E$1))</f>
        <v>ENTREGUE</v>
      </c>
      <c r="U1584" s="3" t="s">
        <v>129</v>
      </c>
      <c r="V1584" s="3"/>
    </row>
    <row r="1585" spans="1:22" x14ac:dyDescent="0.25">
      <c r="A1585" s="4">
        <v>45940</v>
      </c>
      <c r="B1585" s="2" t="s">
        <v>2128</v>
      </c>
      <c r="C1585" s="123" t="s">
        <v>551</v>
      </c>
      <c r="D1585" s="2" t="s">
        <v>17</v>
      </c>
      <c r="E1585" s="2" t="s">
        <v>1881</v>
      </c>
      <c r="F1585" s="3">
        <v>20</v>
      </c>
      <c r="G1585" s="3" t="s">
        <v>65</v>
      </c>
      <c r="H1585" s="5" t="s">
        <v>3593</v>
      </c>
      <c r="I1585" s="136" t="s">
        <v>260</v>
      </c>
      <c r="J1585" s="2" t="s">
        <v>1881</v>
      </c>
      <c r="K1585" s="6">
        <v>2.2000000000000002</v>
      </c>
      <c r="L1585" s="6">
        <f>LANÇAMENTO[[#This Row],[VALOR UNITARIO]]*LANÇAMENTO[[#This Row],[QTDADE]]</f>
        <v>44</v>
      </c>
      <c r="M1585" s="4">
        <v>45940</v>
      </c>
      <c r="N1585" s="33" t="str">
        <f>TEXT(LANÇAMENTO[[#This Row],[DATA PEDIDO]],"MMM")&amp;"-"&amp;TEXT(M1585,"AAAA")</f>
        <v>out-2025</v>
      </c>
      <c r="O1585" s="5" t="s">
        <v>2059</v>
      </c>
      <c r="P1585" s="5" t="s">
        <v>30</v>
      </c>
      <c r="Q1585" s="3" t="s">
        <v>12</v>
      </c>
      <c r="R1585" s="3">
        <v>3</v>
      </c>
      <c r="S1585" s="4">
        <f>IF(LANÇAMENTO[[#This Row],[DATA PEDIDO]]="","",LANÇAMENTO[[#This Row],[DATA PEDIDO]]+LANÇAMENTO[[#This Row],[PRAZO]])</f>
        <v>45943</v>
      </c>
      <c r="T1585" s="8" t="str">
        <f>IF(LANÇAMENTO[[#This Row],[OBRA COM MATERIAL]]="OK","ENTREGUE",IF(LANÇAMENTO[[#This Row],[PRAZO]]="","",LANÇAMENTO[[#This Row],[PREVISÃO ENTREGA OBRA]]-$E$1))</f>
        <v>ENTREGUE</v>
      </c>
      <c r="U1585" s="3" t="s">
        <v>129</v>
      </c>
      <c r="V1585" s="3"/>
    </row>
    <row r="1586" spans="1:22" x14ac:dyDescent="0.25">
      <c r="A1586" s="4">
        <v>45940</v>
      </c>
      <c r="B1586" s="2" t="s">
        <v>2128</v>
      </c>
      <c r="C1586" s="123" t="s">
        <v>551</v>
      </c>
      <c r="D1586" s="2" t="s">
        <v>17</v>
      </c>
      <c r="E1586" s="2" t="s">
        <v>2900</v>
      </c>
      <c r="F1586" s="3">
        <v>2</v>
      </c>
      <c r="G1586" s="3" t="s">
        <v>115</v>
      </c>
      <c r="H1586" s="5" t="s">
        <v>3593</v>
      </c>
      <c r="I1586" s="136" t="s">
        <v>260</v>
      </c>
      <c r="J1586" s="2" t="s">
        <v>2900</v>
      </c>
      <c r="K1586" s="6">
        <v>199</v>
      </c>
      <c r="L1586" s="6">
        <f>LANÇAMENTO[[#This Row],[VALOR UNITARIO]]*LANÇAMENTO[[#This Row],[QTDADE]]</f>
        <v>398</v>
      </c>
      <c r="M1586" s="4">
        <v>45940</v>
      </c>
      <c r="N1586" s="33" t="str">
        <f>TEXT(LANÇAMENTO[[#This Row],[DATA PEDIDO]],"MMM")&amp;"-"&amp;TEXT(M1586,"AAAA")</f>
        <v>out-2025</v>
      </c>
      <c r="O1586" s="5" t="s">
        <v>2059</v>
      </c>
      <c r="P1586" s="5" t="s">
        <v>30</v>
      </c>
      <c r="Q1586" s="3" t="s">
        <v>12</v>
      </c>
      <c r="R1586" s="3">
        <v>3</v>
      </c>
      <c r="S1586" s="4">
        <f>IF(LANÇAMENTO[[#This Row],[DATA PEDIDO]]="","",LANÇAMENTO[[#This Row],[DATA PEDIDO]]+LANÇAMENTO[[#This Row],[PRAZO]])</f>
        <v>45943</v>
      </c>
      <c r="T1586" s="8" t="str">
        <f>IF(LANÇAMENTO[[#This Row],[OBRA COM MATERIAL]]="OK","ENTREGUE",IF(LANÇAMENTO[[#This Row],[PRAZO]]="","",LANÇAMENTO[[#This Row],[PREVISÃO ENTREGA OBRA]]-$E$1))</f>
        <v>ENTREGUE</v>
      </c>
      <c r="U1586" s="3" t="s">
        <v>129</v>
      </c>
      <c r="V1586" s="3"/>
    </row>
    <row r="1587" spans="1:22" x14ac:dyDescent="0.25">
      <c r="A1587" s="4">
        <v>45940</v>
      </c>
      <c r="B1587" s="2" t="s">
        <v>2128</v>
      </c>
      <c r="C1587" s="123" t="s">
        <v>551</v>
      </c>
      <c r="D1587" s="2" t="s">
        <v>17</v>
      </c>
      <c r="E1587" s="2" t="s">
        <v>2577</v>
      </c>
      <c r="F1587" s="3">
        <v>2</v>
      </c>
      <c r="G1587" s="3" t="s">
        <v>115</v>
      </c>
      <c r="H1587" s="5" t="s">
        <v>3593</v>
      </c>
      <c r="I1587" s="136" t="s">
        <v>260</v>
      </c>
      <c r="J1587" s="2" t="s">
        <v>2577</v>
      </c>
      <c r="K1587" s="6">
        <v>199</v>
      </c>
      <c r="L1587" s="6">
        <f>LANÇAMENTO[[#This Row],[VALOR UNITARIO]]*LANÇAMENTO[[#This Row],[QTDADE]]</f>
        <v>398</v>
      </c>
      <c r="M1587" s="4">
        <v>45940</v>
      </c>
      <c r="N1587" s="33" t="str">
        <f>TEXT(LANÇAMENTO[[#This Row],[DATA PEDIDO]],"MMM")&amp;"-"&amp;TEXT(M1587,"AAAA")</f>
        <v>out-2025</v>
      </c>
      <c r="O1587" s="5" t="s">
        <v>2059</v>
      </c>
      <c r="P1587" s="5" t="s">
        <v>30</v>
      </c>
      <c r="Q1587" s="3" t="s">
        <v>12</v>
      </c>
      <c r="R1587" s="3">
        <v>3</v>
      </c>
      <c r="S1587" s="4">
        <f>IF(LANÇAMENTO[[#This Row],[DATA PEDIDO]]="","",LANÇAMENTO[[#This Row],[DATA PEDIDO]]+LANÇAMENTO[[#This Row],[PRAZO]])</f>
        <v>45943</v>
      </c>
      <c r="T1587" s="8" t="str">
        <f>IF(LANÇAMENTO[[#This Row],[OBRA COM MATERIAL]]="OK","ENTREGUE",IF(LANÇAMENTO[[#This Row],[PRAZO]]="","",LANÇAMENTO[[#This Row],[PREVISÃO ENTREGA OBRA]]-$E$1))</f>
        <v>ENTREGUE</v>
      </c>
      <c r="U1587" s="3" t="s">
        <v>129</v>
      </c>
      <c r="V1587" s="3"/>
    </row>
    <row r="1588" spans="1:22" x14ac:dyDescent="0.25">
      <c r="A1588" s="4">
        <v>45940</v>
      </c>
      <c r="B1588" s="2" t="s">
        <v>2128</v>
      </c>
      <c r="C1588" s="123" t="s">
        <v>551</v>
      </c>
      <c r="D1588" s="2" t="s">
        <v>17</v>
      </c>
      <c r="E1588" s="2" t="s">
        <v>2739</v>
      </c>
      <c r="F1588" s="3">
        <v>200</v>
      </c>
      <c r="G1588" s="3" t="s">
        <v>111</v>
      </c>
      <c r="H1588" s="5" t="s">
        <v>3593</v>
      </c>
      <c r="I1588" s="136" t="s">
        <v>260</v>
      </c>
      <c r="J1588" s="2" t="s">
        <v>2739</v>
      </c>
      <c r="K1588" s="6">
        <v>1.99</v>
      </c>
      <c r="L1588" s="6">
        <f>LANÇAMENTO[[#This Row],[VALOR UNITARIO]]*LANÇAMENTO[[#This Row],[QTDADE]]</f>
        <v>398</v>
      </c>
      <c r="M1588" s="4">
        <v>45940</v>
      </c>
      <c r="N1588" s="33" t="str">
        <f>TEXT(LANÇAMENTO[[#This Row],[DATA PEDIDO]],"MMM")&amp;"-"&amp;TEXT(M1588,"AAAA")</f>
        <v>out-2025</v>
      </c>
      <c r="O1588" s="5" t="s">
        <v>2059</v>
      </c>
      <c r="P1588" s="5" t="s">
        <v>30</v>
      </c>
      <c r="Q1588" s="3" t="s">
        <v>12</v>
      </c>
      <c r="R1588" s="3">
        <v>3</v>
      </c>
      <c r="S1588" s="4">
        <f>IF(LANÇAMENTO[[#This Row],[DATA PEDIDO]]="","",LANÇAMENTO[[#This Row],[DATA PEDIDO]]+LANÇAMENTO[[#This Row],[PRAZO]])</f>
        <v>45943</v>
      </c>
      <c r="T1588" s="8" t="str">
        <f>IF(LANÇAMENTO[[#This Row],[OBRA COM MATERIAL]]="OK","ENTREGUE",IF(LANÇAMENTO[[#This Row],[PRAZO]]="","",LANÇAMENTO[[#This Row],[PREVISÃO ENTREGA OBRA]]-$E$1))</f>
        <v>ENTREGUE</v>
      </c>
      <c r="U1588" s="3" t="s">
        <v>129</v>
      </c>
      <c r="V1588" s="3"/>
    </row>
    <row r="1589" spans="1:22" x14ac:dyDescent="0.25">
      <c r="A1589" s="4">
        <v>45940</v>
      </c>
      <c r="B1589" s="2" t="s">
        <v>2128</v>
      </c>
      <c r="C1589" s="123" t="s">
        <v>551</v>
      </c>
      <c r="D1589" s="2" t="s">
        <v>17</v>
      </c>
      <c r="E1589" s="2" t="s">
        <v>1961</v>
      </c>
      <c r="F1589" s="3">
        <v>200</v>
      </c>
      <c r="G1589" s="3" t="s">
        <v>111</v>
      </c>
      <c r="H1589" s="5" t="s">
        <v>3593</v>
      </c>
      <c r="I1589" s="136" t="s">
        <v>260</v>
      </c>
      <c r="J1589" s="2" t="s">
        <v>1961</v>
      </c>
      <c r="K1589" s="6">
        <v>1.99</v>
      </c>
      <c r="L1589" s="6">
        <f>LANÇAMENTO[[#This Row],[VALOR UNITARIO]]*LANÇAMENTO[[#This Row],[QTDADE]]</f>
        <v>398</v>
      </c>
      <c r="M1589" s="4">
        <v>45940</v>
      </c>
      <c r="N1589" s="33" t="str">
        <f>TEXT(LANÇAMENTO[[#This Row],[DATA PEDIDO]],"MMM")&amp;"-"&amp;TEXT(M1589,"AAAA")</f>
        <v>out-2025</v>
      </c>
      <c r="O1589" s="5" t="s">
        <v>2059</v>
      </c>
      <c r="P1589" s="5" t="s">
        <v>30</v>
      </c>
      <c r="Q1589" s="3" t="s">
        <v>12</v>
      </c>
      <c r="R1589" s="3">
        <v>3</v>
      </c>
      <c r="S1589" s="4">
        <f>IF(LANÇAMENTO[[#This Row],[DATA PEDIDO]]="","",LANÇAMENTO[[#This Row],[DATA PEDIDO]]+LANÇAMENTO[[#This Row],[PRAZO]])</f>
        <v>45943</v>
      </c>
      <c r="T1589" s="8" t="str">
        <f>IF(LANÇAMENTO[[#This Row],[OBRA COM MATERIAL]]="OK","ENTREGUE",IF(LANÇAMENTO[[#This Row],[PRAZO]]="","",LANÇAMENTO[[#This Row],[PREVISÃO ENTREGA OBRA]]-$E$1))</f>
        <v>ENTREGUE</v>
      </c>
      <c r="U1589" s="3" t="s">
        <v>129</v>
      </c>
      <c r="V1589" s="3"/>
    </row>
    <row r="1590" spans="1:22" x14ac:dyDescent="0.25">
      <c r="A1590" s="4">
        <v>45940</v>
      </c>
      <c r="B1590" s="2" t="s">
        <v>2128</v>
      </c>
      <c r="C1590" s="123" t="s">
        <v>551</v>
      </c>
      <c r="D1590" s="2" t="s">
        <v>17</v>
      </c>
      <c r="E1590" s="2" t="s">
        <v>3592</v>
      </c>
      <c r="F1590" s="3">
        <v>2</v>
      </c>
      <c r="G1590" s="3" t="s">
        <v>115</v>
      </c>
      <c r="H1590" s="5" t="s">
        <v>3593</v>
      </c>
      <c r="I1590" s="136" t="s">
        <v>260</v>
      </c>
      <c r="J1590" s="2" t="s">
        <v>3592</v>
      </c>
      <c r="K1590" s="6">
        <v>199</v>
      </c>
      <c r="L1590" s="6">
        <f>LANÇAMENTO[[#This Row],[VALOR UNITARIO]]*LANÇAMENTO[[#This Row],[QTDADE]]</f>
        <v>398</v>
      </c>
      <c r="M1590" s="4">
        <v>45940</v>
      </c>
      <c r="N1590" s="33" t="str">
        <f>TEXT(LANÇAMENTO[[#This Row],[DATA PEDIDO]],"MMM")&amp;"-"&amp;TEXT(M1590,"AAAA")</f>
        <v>out-2025</v>
      </c>
      <c r="O1590" s="5" t="s">
        <v>2059</v>
      </c>
      <c r="P1590" s="5" t="s">
        <v>30</v>
      </c>
      <c r="Q1590" s="3" t="s">
        <v>12</v>
      </c>
      <c r="R1590" s="3">
        <v>3</v>
      </c>
      <c r="S1590" s="4">
        <f>IF(LANÇAMENTO[[#This Row],[DATA PEDIDO]]="","",LANÇAMENTO[[#This Row],[DATA PEDIDO]]+LANÇAMENTO[[#This Row],[PRAZO]])</f>
        <v>45943</v>
      </c>
      <c r="T1590" s="8" t="str">
        <f>IF(LANÇAMENTO[[#This Row],[OBRA COM MATERIAL]]="OK","ENTREGUE",IF(LANÇAMENTO[[#This Row],[PRAZO]]="","",LANÇAMENTO[[#This Row],[PREVISÃO ENTREGA OBRA]]-$E$1))</f>
        <v>ENTREGUE</v>
      </c>
      <c r="U1590" s="3" t="s">
        <v>129</v>
      </c>
      <c r="V1590" s="3"/>
    </row>
    <row r="1591" spans="1:22" x14ac:dyDescent="0.25">
      <c r="A1591" s="4">
        <v>45940</v>
      </c>
      <c r="B1591" s="2" t="s">
        <v>2379</v>
      </c>
      <c r="C1591" s="123" t="s">
        <v>1234</v>
      </c>
      <c r="D1591" s="2" t="s">
        <v>104</v>
      </c>
      <c r="E1591" s="2" t="s">
        <v>3594</v>
      </c>
      <c r="F1591" s="3">
        <v>200</v>
      </c>
      <c r="G1591" s="3" t="s">
        <v>65</v>
      </c>
      <c r="H1591" s="5" t="s">
        <v>3595</v>
      </c>
      <c r="I1591" s="136" t="s">
        <v>1264</v>
      </c>
      <c r="J1591" s="2" t="s">
        <v>3594</v>
      </c>
      <c r="K1591" s="6">
        <v>6.6</v>
      </c>
      <c r="L1591" s="6">
        <f>LANÇAMENTO[[#This Row],[VALOR UNITARIO]]*LANÇAMENTO[[#This Row],[QTDADE]]</f>
        <v>1320</v>
      </c>
      <c r="M1591" s="4">
        <v>45940</v>
      </c>
      <c r="N1591" s="33" t="str">
        <f>TEXT(LANÇAMENTO[[#This Row],[DATA PEDIDO]],"MMM")&amp;"-"&amp;TEXT(M1591,"AAAA")</f>
        <v>out-2025</v>
      </c>
      <c r="O1591" s="5" t="s">
        <v>1823</v>
      </c>
      <c r="P1591" s="5" t="s">
        <v>30</v>
      </c>
      <c r="Q1591" s="3" t="s">
        <v>12</v>
      </c>
      <c r="R1591" s="3">
        <v>3</v>
      </c>
      <c r="S1591" s="4">
        <f>IF(LANÇAMENTO[[#This Row],[DATA PEDIDO]]="","",LANÇAMENTO[[#This Row],[DATA PEDIDO]]+LANÇAMENTO[[#This Row],[PRAZO]])</f>
        <v>45943</v>
      </c>
      <c r="T1591" s="8" t="str">
        <f>IF(LANÇAMENTO[[#This Row],[OBRA COM MATERIAL]]="OK","ENTREGUE",IF(LANÇAMENTO[[#This Row],[PRAZO]]="","",LANÇAMENTO[[#This Row],[PREVISÃO ENTREGA OBRA]]-$E$1))</f>
        <v>ENTREGUE</v>
      </c>
      <c r="U1591" s="3" t="s">
        <v>129</v>
      </c>
      <c r="V1591" s="3"/>
    </row>
    <row r="1592" spans="1:22" x14ac:dyDescent="0.25">
      <c r="A1592" s="4">
        <v>45940</v>
      </c>
      <c r="B1592" s="2" t="s">
        <v>1802</v>
      </c>
      <c r="C1592" s="123" t="s">
        <v>1234</v>
      </c>
      <c r="D1592" s="2" t="s">
        <v>104</v>
      </c>
      <c r="E1592" s="2" t="s">
        <v>3349</v>
      </c>
      <c r="F1592" s="3">
        <v>23</v>
      </c>
      <c r="G1592" s="3" t="s">
        <v>65</v>
      </c>
      <c r="H1592" s="5" t="s">
        <v>3596</v>
      </c>
      <c r="I1592" s="136" t="s">
        <v>238</v>
      </c>
      <c r="J1592" s="2" t="s">
        <v>3349</v>
      </c>
      <c r="K1592" s="6">
        <v>8.14</v>
      </c>
      <c r="L1592" s="6">
        <f>LANÇAMENTO[[#This Row],[VALOR UNITARIO]]*LANÇAMENTO[[#This Row],[QTDADE]]</f>
        <v>187.22000000000003</v>
      </c>
      <c r="M1592" s="4">
        <v>45940</v>
      </c>
      <c r="N1592" s="33" t="str">
        <f>TEXT(LANÇAMENTO[[#This Row],[DATA PEDIDO]],"MMM")&amp;"-"&amp;TEXT(M1592,"AAAA")</f>
        <v>out-2025</v>
      </c>
      <c r="O1592" s="5" t="s">
        <v>1715</v>
      </c>
      <c r="P1592" s="5" t="s">
        <v>30</v>
      </c>
      <c r="Q1592" s="3" t="s">
        <v>12</v>
      </c>
      <c r="R1592" s="3">
        <v>0</v>
      </c>
      <c r="S1592" s="4">
        <f>IF(LANÇAMENTO[[#This Row],[DATA PEDIDO]]="","",LANÇAMENTO[[#This Row],[DATA PEDIDO]]+LANÇAMENTO[[#This Row],[PRAZO]])</f>
        <v>45940</v>
      </c>
      <c r="T1592" s="8" t="str">
        <f>IF(LANÇAMENTO[[#This Row],[OBRA COM MATERIAL]]="OK","ENTREGUE",IF(LANÇAMENTO[[#This Row],[PRAZO]]="","",LANÇAMENTO[[#This Row],[PREVISÃO ENTREGA OBRA]]-$E$1))</f>
        <v>ENTREGUE</v>
      </c>
      <c r="U1592" s="3" t="s">
        <v>129</v>
      </c>
      <c r="V1592" s="3"/>
    </row>
    <row r="1593" spans="1:22" x14ac:dyDescent="0.25">
      <c r="A1593" s="4">
        <v>45943</v>
      </c>
      <c r="B1593" s="2" t="s">
        <v>3309</v>
      </c>
      <c r="C1593" s="123" t="s">
        <v>551</v>
      </c>
      <c r="D1593" s="2" t="s">
        <v>104</v>
      </c>
      <c r="E1593" s="2" t="s">
        <v>3598</v>
      </c>
      <c r="F1593" s="3">
        <v>6</v>
      </c>
      <c r="G1593" s="3" t="s">
        <v>65</v>
      </c>
      <c r="H1593" s="5" t="s">
        <v>3599</v>
      </c>
      <c r="I1593" s="136" t="s">
        <v>1516</v>
      </c>
      <c r="J1593" s="2" t="s">
        <v>3598</v>
      </c>
      <c r="K1593" s="6">
        <v>13.8</v>
      </c>
      <c r="L1593" s="6">
        <f>LANÇAMENTO[[#This Row],[VALOR UNITARIO]]*LANÇAMENTO[[#This Row],[QTDADE]]</f>
        <v>82.800000000000011</v>
      </c>
      <c r="M1593" s="4">
        <v>45943</v>
      </c>
      <c r="N1593" s="33" t="str">
        <f>TEXT(LANÇAMENTO[[#This Row],[DATA PEDIDO]],"MMM")&amp;"-"&amp;TEXT(M1593,"AAAA")</f>
        <v>out-2025</v>
      </c>
      <c r="O1593" s="5" t="s">
        <v>1715</v>
      </c>
      <c r="P1593" s="5" t="s">
        <v>30</v>
      </c>
      <c r="Q1593" s="3" t="s">
        <v>12</v>
      </c>
      <c r="R1593" s="3">
        <v>0</v>
      </c>
      <c r="S1593" s="4">
        <f>IF(LANÇAMENTO[[#This Row],[DATA PEDIDO]]="","",LANÇAMENTO[[#This Row],[DATA PEDIDO]]+LANÇAMENTO[[#This Row],[PRAZO]])</f>
        <v>45943</v>
      </c>
      <c r="T1593" s="8" t="str">
        <f>IF(LANÇAMENTO[[#This Row],[OBRA COM MATERIAL]]="OK","ENTREGUE",IF(LANÇAMENTO[[#This Row],[PRAZO]]="","",LANÇAMENTO[[#This Row],[PREVISÃO ENTREGA OBRA]]-$E$1))</f>
        <v>ENTREGUE</v>
      </c>
      <c r="U1593" s="3" t="s">
        <v>129</v>
      </c>
      <c r="V1593" s="3"/>
    </row>
    <row r="1594" spans="1:22" x14ac:dyDescent="0.25">
      <c r="A1594" s="4">
        <v>45943</v>
      </c>
      <c r="B1594" s="2" t="s">
        <v>3309</v>
      </c>
      <c r="C1594" s="123" t="s">
        <v>551</v>
      </c>
      <c r="D1594" s="2" t="s">
        <v>104</v>
      </c>
      <c r="E1594" s="2" t="s">
        <v>2111</v>
      </c>
      <c r="F1594" s="3">
        <v>2</v>
      </c>
      <c r="G1594" s="3" t="s">
        <v>65</v>
      </c>
      <c r="H1594" s="5" t="s">
        <v>3599</v>
      </c>
      <c r="I1594" s="136" t="s">
        <v>1516</v>
      </c>
      <c r="J1594" s="2" t="s">
        <v>2111</v>
      </c>
      <c r="K1594" s="6">
        <v>3.45</v>
      </c>
      <c r="L1594" s="6">
        <f>LANÇAMENTO[[#This Row],[VALOR UNITARIO]]*LANÇAMENTO[[#This Row],[QTDADE]]</f>
        <v>6.9</v>
      </c>
      <c r="M1594" s="4">
        <v>45943</v>
      </c>
      <c r="N1594" s="33" t="str">
        <f>TEXT(LANÇAMENTO[[#This Row],[DATA PEDIDO]],"MMM")&amp;"-"&amp;TEXT(M1594,"AAAA")</f>
        <v>out-2025</v>
      </c>
      <c r="O1594" s="5" t="s">
        <v>1715</v>
      </c>
      <c r="P1594" s="5" t="s">
        <v>30</v>
      </c>
      <c r="Q1594" s="3" t="s">
        <v>12</v>
      </c>
      <c r="R1594" s="3">
        <v>0</v>
      </c>
      <c r="S1594" s="4">
        <f>IF(LANÇAMENTO[[#This Row],[DATA PEDIDO]]="","",LANÇAMENTO[[#This Row],[DATA PEDIDO]]+LANÇAMENTO[[#This Row],[PRAZO]])</f>
        <v>45943</v>
      </c>
      <c r="T1594" s="8" t="str">
        <f>IF(LANÇAMENTO[[#This Row],[OBRA COM MATERIAL]]="OK","ENTREGUE",IF(LANÇAMENTO[[#This Row],[PRAZO]]="","",LANÇAMENTO[[#This Row],[PREVISÃO ENTREGA OBRA]]-$E$1))</f>
        <v>ENTREGUE</v>
      </c>
      <c r="U1594" s="3" t="s">
        <v>129</v>
      </c>
      <c r="V1594" s="3"/>
    </row>
    <row r="1595" spans="1:22" x14ac:dyDescent="0.25">
      <c r="A1595" s="4">
        <v>45943</v>
      </c>
      <c r="B1595" s="2" t="s">
        <v>3309</v>
      </c>
      <c r="C1595" s="123" t="s">
        <v>551</v>
      </c>
      <c r="D1595" s="2" t="s">
        <v>104</v>
      </c>
      <c r="E1595" s="2" t="s">
        <v>2081</v>
      </c>
      <c r="F1595" s="3">
        <v>5</v>
      </c>
      <c r="G1595" s="3" t="s">
        <v>65</v>
      </c>
      <c r="H1595" s="5" t="s">
        <v>3599</v>
      </c>
      <c r="I1595" s="136" t="s">
        <v>1516</v>
      </c>
      <c r="J1595" s="2" t="s">
        <v>2081</v>
      </c>
      <c r="K1595" s="6">
        <v>20.7</v>
      </c>
      <c r="L1595" s="6">
        <f>LANÇAMENTO[[#This Row],[VALOR UNITARIO]]*LANÇAMENTO[[#This Row],[QTDADE]]</f>
        <v>103.5</v>
      </c>
      <c r="M1595" s="4">
        <v>45943</v>
      </c>
      <c r="N1595" s="33" t="str">
        <f>TEXT(LANÇAMENTO[[#This Row],[DATA PEDIDO]],"MMM")&amp;"-"&amp;TEXT(M1595,"AAAA")</f>
        <v>out-2025</v>
      </c>
      <c r="O1595" s="5" t="s">
        <v>1715</v>
      </c>
      <c r="P1595" s="5" t="s">
        <v>30</v>
      </c>
      <c r="Q1595" s="3" t="s">
        <v>12</v>
      </c>
      <c r="R1595" s="3">
        <v>0</v>
      </c>
      <c r="S1595" s="4">
        <f>IF(LANÇAMENTO[[#This Row],[DATA PEDIDO]]="","",LANÇAMENTO[[#This Row],[DATA PEDIDO]]+LANÇAMENTO[[#This Row],[PRAZO]])</f>
        <v>45943</v>
      </c>
      <c r="T1595" s="8" t="str">
        <f>IF(LANÇAMENTO[[#This Row],[OBRA COM MATERIAL]]="OK","ENTREGUE",IF(LANÇAMENTO[[#This Row],[PRAZO]]="","",LANÇAMENTO[[#This Row],[PREVISÃO ENTREGA OBRA]]-$E$1))</f>
        <v>ENTREGUE</v>
      </c>
      <c r="U1595" s="3" t="s">
        <v>129</v>
      </c>
      <c r="V1595" s="3"/>
    </row>
    <row r="1596" spans="1:22" x14ac:dyDescent="0.25">
      <c r="A1596" s="4">
        <v>45943</v>
      </c>
      <c r="B1596" s="2" t="s">
        <v>3309</v>
      </c>
      <c r="C1596" s="123" t="s">
        <v>551</v>
      </c>
      <c r="D1596" s="2" t="s">
        <v>104</v>
      </c>
      <c r="E1596" s="2" t="s">
        <v>3597</v>
      </c>
      <c r="F1596" s="3">
        <v>4</v>
      </c>
      <c r="G1596" s="3" t="s">
        <v>65</v>
      </c>
      <c r="H1596" s="5" t="s">
        <v>3599</v>
      </c>
      <c r="I1596" s="136" t="s">
        <v>1516</v>
      </c>
      <c r="J1596" s="2" t="s">
        <v>3597</v>
      </c>
      <c r="K1596" s="6">
        <v>29.9</v>
      </c>
      <c r="L1596" s="6">
        <f>LANÇAMENTO[[#This Row],[VALOR UNITARIO]]*LANÇAMENTO[[#This Row],[QTDADE]]</f>
        <v>119.6</v>
      </c>
      <c r="M1596" s="4">
        <v>45943</v>
      </c>
      <c r="N1596" s="33" t="str">
        <f>TEXT(LANÇAMENTO[[#This Row],[DATA PEDIDO]],"MMM")&amp;"-"&amp;TEXT(M1596,"AAAA")</f>
        <v>out-2025</v>
      </c>
      <c r="O1596" s="5" t="s">
        <v>1715</v>
      </c>
      <c r="P1596" s="5" t="s">
        <v>30</v>
      </c>
      <c r="Q1596" s="3" t="s">
        <v>12</v>
      </c>
      <c r="R1596" s="3">
        <v>0</v>
      </c>
      <c r="S1596" s="4">
        <f>IF(LANÇAMENTO[[#This Row],[DATA PEDIDO]]="","",LANÇAMENTO[[#This Row],[DATA PEDIDO]]+LANÇAMENTO[[#This Row],[PRAZO]])</f>
        <v>45943</v>
      </c>
      <c r="T1596" s="8" t="str">
        <f>IF(LANÇAMENTO[[#This Row],[OBRA COM MATERIAL]]="OK","ENTREGUE",IF(LANÇAMENTO[[#This Row],[PRAZO]]="","",LANÇAMENTO[[#This Row],[PREVISÃO ENTREGA OBRA]]-$E$1))</f>
        <v>ENTREGUE</v>
      </c>
      <c r="U1596" s="3" t="s">
        <v>129</v>
      </c>
      <c r="V1596" s="3"/>
    </row>
    <row r="1597" spans="1:22" x14ac:dyDescent="0.25">
      <c r="A1597" s="4">
        <v>45943</v>
      </c>
      <c r="B1597" s="2" t="s">
        <v>3309</v>
      </c>
      <c r="C1597" s="123" t="s">
        <v>551</v>
      </c>
      <c r="D1597" s="2" t="s">
        <v>104</v>
      </c>
      <c r="E1597" s="2" t="s">
        <v>2114</v>
      </c>
      <c r="F1597" s="3">
        <v>2</v>
      </c>
      <c r="G1597" s="3" t="s">
        <v>65</v>
      </c>
      <c r="H1597" s="5" t="s">
        <v>3599</v>
      </c>
      <c r="I1597" s="136" t="s">
        <v>1516</v>
      </c>
      <c r="J1597" s="2" t="s">
        <v>2114</v>
      </c>
      <c r="K1597" s="6">
        <v>3.45</v>
      </c>
      <c r="L1597" s="6">
        <f>LANÇAMENTO[[#This Row],[VALOR UNITARIO]]*LANÇAMENTO[[#This Row],[QTDADE]]</f>
        <v>6.9</v>
      </c>
      <c r="M1597" s="4">
        <v>45943</v>
      </c>
      <c r="N1597" s="33" t="str">
        <f>TEXT(LANÇAMENTO[[#This Row],[DATA PEDIDO]],"MMM")&amp;"-"&amp;TEXT(M1597,"AAAA")</f>
        <v>out-2025</v>
      </c>
      <c r="O1597" s="5" t="s">
        <v>1715</v>
      </c>
      <c r="P1597" s="5" t="s">
        <v>30</v>
      </c>
      <c r="Q1597" s="3" t="s">
        <v>12</v>
      </c>
      <c r="R1597" s="3">
        <v>0</v>
      </c>
      <c r="S1597" s="4">
        <f>IF(LANÇAMENTO[[#This Row],[DATA PEDIDO]]="","",LANÇAMENTO[[#This Row],[DATA PEDIDO]]+LANÇAMENTO[[#This Row],[PRAZO]])</f>
        <v>45943</v>
      </c>
      <c r="T1597" s="8" t="str">
        <f>IF(LANÇAMENTO[[#This Row],[OBRA COM MATERIAL]]="OK","ENTREGUE",IF(LANÇAMENTO[[#This Row],[PRAZO]]="","",LANÇAMENTO[[#This Row],[PREVISÃO ENTREGA OBRA]]-$E$1))</f>
        <v>ENTREGUE</v>
      </c>
      <c r="U1597" s="3" t="s">
        <v>129</v>
      </c>
      <c r="V1597" s="3"/>
    </row>
    <row r="1598" spans="1:22" x14ac:dyDescent="0.25">
      <c r="A1598" s="4">
        <v>45943</v>
      </c>
      <c r="B1598" s="2" t="s">
        <v>3309</v>
      </c>
      <c r="C1598" s="123" t="s">
        <v>551</v>
      </c>
      <c r="D1598" s="2" t="s">
        <v>104</v>
      </c>
      <c r="E1598" s="2" t="s">
        <v>2082</v>
      </c>
      <c r="F1598" s="3">
        <v>4</v>
      </c>
      <c r="G1598" s="3" t="s">
        <v>65</v>
      </c>
      <c r="H1598" s="5" t="s">
        <v>3599</v>
      </c>
      <c r="I1598" s="136" t="s">
        <v>1516</v>
      </c>
      <c r="J1598" s="2" t="s">
        <v>2082</v>
      </c>
      <c r="K1598" s="6">
        <v>25.3</v>
      </c>
      <c r="L1598" s="6">
        <f>LANÇAMENTO[[#This Row],[VALOR UNITARIO]]*LANÇAMENTO[[#This Row],[QTDADE]]</f>
        <v>101.2</v>
      </c>
      <c r="M1598" s="4">
        <v>45943</v>
      </c>
      <c r="N1598" s="33" t="str">
        <f>TEXT(LANÇAMENTO[[#This Row],[DATA PEDIDO]],"MMM")&amp;"-"&amp;TEXT(M1598,"AAAA")</f>
        <v>out-2025</v>
      </c>
      <c r="O1598" s="5" t="s">
        <v>1715</v>
      </c>
      <c r="P1598" s="5" t="s">
        <v>30</v>
      </c>
      <c r="Q1598" s="3" t="s">
        <v>12</v>
      </c>
      <c r="R1598" s="3">
        <v>0</v>
      </c>
      <c r="S1598" s="4">
        <f>IF(LANÇAMENTO[[#This Row],[DATA PEDIDO]]="","",LANÇAMENTO[[#This Row],[DATA PEDIDO]]+LANÇAMENTO[[#This Row],[PRAZO]])</f>
        <v>45943</v>
      </c>
      <c r="T1598" s="8" t="str">
        <f>IF(LANÇAMENTO[[#This Row],[OBRA COM MATERIAL]]="OK","ENTREGUE",IF(LANÇAMENTO[[#This Row],[PRAZO]]="","",LANÇAMENTO[[#This Row],[PREVISÃO ENTREGA OBRA]]-$E$1))</f>
        <v>ENTREGUE</v>
      </c>
      <c r="U1598" s="3" t="s">
        <v>129</v>
      </c>
      <c r="V1598" s="3"/>
    </row>
    <row r="1599" spans="1:22" x14ac:dyDescent="0.25">
      <c r="A1599" s="4">
        <v>45943</v>
      </c>
      <c r="B1599" s="2" t="s">
        <v>3309</v>
      </c>
      <c r="C1599" s="123" t="s">
        <v>551</v>
      </c>
      <c r="D1599" s="2" t="s">
        <v>104</v>
      </c>
      <c r="E1599" s="2" t="s">
        <v>2181</v>
      </c>
      <c r="F1599" s="3">
        <v>2</v>
      </c>
      <c r="G1599" s="3" t="s">
        <v>65</v>
      </c>
      <c r="H1599" s="5" t="s">
        <v>3599</v>
      </c>
      <c r="I1599" s="136" t="s">
        <v>1516</v>
      </c>
      <c r="J1599" s="2" t="s">
        <v>2181</v>
      </c>
      <c r="K1599" s="6">
        <v>29.9</v>
      </c>
      <c r="L1599" s="6">
        <f>LANÇAMENTO[[#This Row],[VALOR UNITARIO]]*LANÇAMENTO[[#This Row],[QTDADE]]</f>
        <v>59.8</v>
      </c>
      <c r="M1599" s="4">
        <v>45943</v>
      </c>
      <c r="N1599" s="33" t="str">
        <f>TEXT(LANÇAMENTO[[#This Row],[DATA PEDIDO]],"MMM")&amp;"-"&amp;TEXT(M1599,"AAAA")</f>
        <v>out-2025</v>
      </c>
      <c r="O1599" s="5" t="s">
        <v>1715</v>
      </c>
      <c r="P1599" s="5" t="s">
        <v>30</v>
      </c>
      <c r="Q1599" s="3" t="s">
        <v>12</v>
      </c>
      <c r="R1599" s="3">
        <v>0</v>
      </c>
      <c r="S1599" s="4">
        <f>IF(LANÇAMENTO[[#This Row],[DATA PEDIDO]]="","",LANÇAMENTO[[#This Row],[DATA PEDIDO]]+LANÇAMENTO[[#This Row],[PRAZO]])</f>
        <v>45943</v>
      </c>
      <c r="T1599" s="8" t="str">
        <f>IF(LANÇAMENTO[[#This Row],[OBRA COM MATERIAL]]="OK","ENTREGUE",IF(LANÇAMENTO[[#This Row],[PRAZO]]="","",LANÇAMENTO[[#This Row],[PREVISÃO ENTREGA OBRA]]-$E$1))</f>
        <v>ENTREGUE</v>
      </c>
      <c r="U1599" s="3" t="s">
        <v>129</v>
      </c>
      <c r="V1599" s="3"/>
    </row>
    <row r="1600" spans="1:22" x14ac:dyDescent="0.25">
      <c r="A1600" s="4">
        <v>45943</v>
      </c>
      <c r="B1600" s="2" t="s">
        <v>2379</v>
      </c>
      <c r="C1600" s="123" t="s">
        <v>1234</v>
      </c>
      <c r="D1600" s="2" t="s">
        <v>104</v>
      </c>
      <c r="E1600" s="2" t="s">
        <v>3600</v>
      </c>
      <c r="F1600" s="3">
        <v>4</v>
      </c>
      <c r="G1600" s="3" t="s">
        <v>65</v>
      </c>
      <c r="H1600" s="5" t="s">
        <v>3601</v>
      </c>
      <c r="I1600" s="136" t="s">
        <v>1001</v>
      </c>
      <c r="J1600" s="2" t="s">
        <v>3600</v>
      </c>
      <c r="K1600" s="6">
        <v>10.5</v>
      </c>
      <c r="L1600" s="6">
        <f>LANÇAMENTO[[#This Row],[VALOR UNITARIO]]*LANÇAMENTO[[#This Row],[QTDADE]]</f>
        <v>42</v>
      </c>
      <c r="M1600" s="4">
        <v>45943</v>
      </c>
      <c r="N1600" s="33" t="str">
        <f>TEXT(LANÇAMENTO[[#This Row],[DATA PEDIDO]],"MMM")&amp;"-"&amp;TEXT(M1600,"AAAA")</f>
        <v>out-2025</v>
      </c>
      <c r="O1600" s="5" t="s">
        <v>1823</v>
      </c>
      <c r="P1600" s="5" t="s">
        <v>30</v>
      </c>
      <c r="Q1600" s="3" t="s">
        <v>12</v>
      </c>
      <c r="R1600" s="3">
        <v>0</v>
      </c>
      <c r="S1600" s="4">
        <f>IF(LANÇAMENTO[[#This Row],[DATA PEDIDO]]="","",LANÇAMENTO[[#This Row],[DATA PEDIDO]]+LANÇAMENTO[[#This Row],[PRAZO]])</f>
        <v>45943</v>
      </c>
      <c r="T1600" s="8" t="str">
        <f>IF(LANÇAMENTO[[#This Row],[OBRA COM MATERIAL]]="OK","ENTREGUE",IF(LANÇAMENTO[[#This Row],[PRAZO]]="","",LANÇAMENTO[[#This Row],[PREVISÃO ENTREGA OBRA]]-$E$1))</f>
        <v>ENTREGUE</v>
      </c>
      <c r="U1600" s="3" t="s">
        <v>129</v>
      </c>
      <c r="V1600" s="3"/>
    </row>
    <row r="1601" spans="1:22" x14ac:dyDescent="0.25">
      <c r="A1601" s="4">
        <v>45943</v>
      </c>
      <c r="B1601" s="2" t="s">
        <v>2379</v>
      </c>
      <c r="C1601" s="123" t="s">
        <v>1234</v>
      </c>
      <c r="D1601" s="2" t="s">
        <v>104</v>
      </c>
      <c r="E1601" s="2" t="s">
        <v>2645</v>
      </c>
      <c r="F1601" s="3">
        <v>4</v>
      </c>
      <c r="G1601" s="3" t="s">
        <v>65</v>
      </c>
      <c r="H1601" s="5" t="s">
        <v>3601</v>
      </c>
      <c r="I1601" s="136" t="s">
        <v>1001</v>
      </c>
      <c r="J1601" s="2" t="s">
        <v>2645</v>
      </c>
      <c r="K1601" s="6">
        <v>21</v>
      </c>
      <c r="L1601" s="6">
        <f>LANÇAMENTO[[#This Row],[VALOR UNITARIO]]*LANÇAMENTO[[#This Row],[QTDADE]]</f>
        <v>84</v>
      </c>
      <c r="M1601" s="4">
        <v>45943</v>
      </c>
      <c r="N1601" s="33" t="str">
        <f>TEXT(LANÇAMENTO[[#This Row],[DATA PEDIDO]],"MMM")&amp;"-"&amp;TEXT(M1601,"AAAA")</f>
        <v>out-2025</v>
      </c>
      <c r="O1601" s="5" t="s">
        <v>1823</v>
      </c>
      <c r="P1601" s="5" t="s">
        <v>30</v>
      </c>
      <c r="Q1601" s="3" t="s">
        <v>12</v>
      </c>
      <c r="R1601" s="3">
        <v>0</v>
      </c>
      <c r="S1601" s="4">
        <f>IF(LANÇAMENTO[[#This Row],[DATA PEDIDO]]="","",LANÇAMENTO[[#This Row],[DATA PEDIDO]]+LANÇAMENTO[[#This Row],[PRAZO]])</f>
        <v>45943</v>
      </c>
      <c r="T1601" s="8" t="str">
        <f>IF(LANÇAMENTO[[#This Row],[OBRA COM MATERIAL]]="OK","ENTREGUE",IF(LANÇAMENTO[[#This Row],[PRAZO]]="","",LANÇAMENTO[[#This Row],[PREVISÃO ENTREGA OBRA]]-$E$1))</f>
        <v>ENTREGUE</v>
      </c>
      <c r="U1601" s="3" t="s">
        <v>129</v>
      </c>
      <c r="V1601" s="3"/>
    </row>
    <row r="1602" spans="1:22" x14ac:dyDescent="0.25">
      <c r="A1602" s="4">
        <v>45943</v>
      </c>
      <c r="B1602" s="2" t="s">
        <v>2379</v>
      </c>
      <c r="C1602" s="123" t="s">
        <v>1234</v>
      </c>
      <c r="D1602" s="2" t="s">
        <v>104</v>
      </c>
      <c r="E1602" s="2" t="s">
        <v>2642</v>
      </c>
      <c r="F1602" s="3">
        <v>4</v>
      </c>
      <c r="G1602" s="3" t="s">
        <v>65</v>
      </c>
      <c r="H1602" s="5" t="s">
        <v>3601</v>
      </c>
      <c r="I1602" s="136" t="s">
        <v>1001</v>
      </c>
      <c r="J1602" s="2" t="s">
        <v>2642</v>
      </c>
      <c r="K1602" s="6">
        <v>17.5</v>
      </c>
      <c r="L1602" s="6">
        <f>LANÇAMENTO[[#This Row],[VALOR UNITARIO]]*LANÇAMENTO[[#This Row],[QTDADE]]</f>
        <v>70</v>
      </c>
      <c r="M1602" s="4">
        <v>45943</v>
      </c>
      <c r="N1602" s="33" t="str">
        <f>TEXT(LANÇAMENTO[[#This Row],[DATA PEDIDO]],"MMM")&amp;"-"&amp;TEXT(M1602,"AAAA")</f>
        <v>out-2025</v>
      </c>
      <c r="O1602" s="5" t="s">
        <v>1823</v>
      </c>
      <c r="P1602" s="5" t="s">
        <v>30</v>
      </c>
      <c r="Q1602" s="3" t="s">
        <v>12</v>
      </c>
      <c r="R1602" s="3">
        <v>0</v>
      </c>
      <c r="S1602" s="4">
        <f>IF(LANÇAMENTO[[#This Row],[DATA PEDIDO]]="","",LANÇAMENTO[[#This Row],[DATA PEDIDO]]+LANÇAMENTO[[#This Row],[PRAZO]])</f>
        <v>45943</v>
      </c>
      <c r="T1602" s="8" t="str">
        <f>IF(LANÇAMENTO[[#This Row],[OBRA COM MATERIAL]]="OK","ENTREGUE",IF(LANÇAMENTO[[#This Row],[PRAZO]]="","",LANÇAMENTO[[#This Row],[PREVISÃO ENTREGA OBRA]]-$E$1))</f>
        <v>ENTREGUE</v>
      </c>
      <c r="U1602" s="3" t="s">
        <v>129</v>
      </c>
      <c r="V1602" s="3"/>
    </row>
    <row r="1603" spans="1:22" x14ac:dyDescent="0.25">
      <c r="A1603" s="4">
        <v>45943</v>
      </c>
      <c r="B1603" s="2" t="s">
        <v>2379</v>
      </c>
      <c r="C1603" s="123" t="s">
        <v>1234</v>
      </c>
      <c r="D1603" s="2" t="s">
        <v>104</v>
      </c>
      <c r="E1603" s="2" t="s">
        <v>1814</v>
      </c>
      <c r="F1603" s="3">
        <v>1</v>
      </c>
      <c r="G1603" s="3" t="s">
        <v>65</v>
      </c>
      <c r="H1603" s="5" t="s">
        <v>3601</v>
      </c>
      <c r="I1603" s="136" t="s">
        <v>1001</v>
      </c>
      <c r="J1603" s="2" t="s">
        <v>1814</v>
      </c>
      <c r="K1603" s="6">
        <v>75</v>
      </c>
      <c r="L1603" s="6">
        <f>LANÇAMENTO[[#This Row],[VALOR UNITARIO]]*LANÇAMENTO[[#This Row],[QTDADE]]</f>
        <v>75</v>
      </c>
      <c r="M1603" s="4">
        <v>45943</v>
      </c>
      <c r="N1603" s="33" t="str">
        <f>TEXT(LANÇAMENTO[[#This Row],[DATA PEDIDO]],"MMM")&amp;"-"&amp;TEXT(M1603,"AAAA")</f>
        <v>out-2025</v>
      </c>
      <c r="O1603" s="5" t="s">
        <v>1823</v>
      </c>
      <c r="P1603" s="5" t="s">
        <v>30</v>
      </c>
      <c r="Q1603" s="3" t="s">
        <v>12</v>
      </c>
      <c r="R1603" s="3">
        <v>0</v>
      </c>
      <c r="S1603" s="4">
        <f>IF(LANÇAMENTO[[#This Row],[DATA PEDIDO]]="","",LANÇAMENTO[[#This Row],[DATA PEDIDO]]+LANÇAMENTO[[#This Row],[PRAZO]])</f>
        <v>45943</v>
      </c>
      <c r="T1603" s="8" t="str">
        <f>IF(LANÇAMENTO[[#This Row],[OBRA COM MATERIAL]]="OK","ENTREGUE",IF(LANÇAMENTO[[#This Row],[PRAZO]]="","",LANÇAMENTO[[#This Row],[PREVISÃO ENTREGA OBRA]]-$E$1))</f>
        <v>ENTREGUE</v>
      </c>
      <c r="U1603" s="3" t="s">
        <v>129</v>
      </c>
      <c r="V1603" s="3"/>
    </row>
    <row r="1604" spans="1:22" x14ac:dyDescent="0.25">
      <c r="A1604" s="4">
        <v>45943</v>
      </c>
      <c r="B1604" s="2" t="s">
        <v>1747</v>
      </c>
      <c r="C1604" s="123" t="s">
        <v>1234</v>
      </c>
      <c r="D1604" s="2" t="s">
        <v>104</v>
      </c>
      <c r="E1604" s="2" t="s">
        <v>3357</v>
      </c>
      <c r="F1604" s="3">
        <v>6</v>
      </c>
      <c r="G1604" s="3" t="s">
        <v>140</v>
      </c>
      <c r="H1604" s="5" t="s">
        <v>3602</v>
      </c>
      <c r="I1604" s="136" t="s">
        <v>1021</v>
      </c>
      <c r="J1604" s="2" t="s">
        <v>3357</v>
      </c>
      <c r="K1604" s="6">
        <v>430</v>
      </c>
      <c r="L1604" s="6">
        <f>LANÇAMENTO[[#This Row],[VALOR UNITARIO]]*LANÇAMENTO[[#This Row],[QTDADE]]</f>
        <v>2580</v>
      </c>
      <c r="M1604" s="4">
        <v>45943</v>
      </c>
      <c r="N1604" s="33" t="str">
        <f>TEXT(LANÇAMENTO[[#This Row],[DATA PEDIDO]],"MMM")&amp;"-"&amp;TEXT(M1604,"AAAA")</f>
        <v>out-2025</v>
      </c>
      <c r="O1604" s="5" t="s">
        <v>1823</v>
      </c>
      <c r="P1604" s="5" t="s">
        <v>30</v>
      </c>
      <c r="Q1604" s="3" t="s">
        <v>12</v>
      </c>
      <c r="R1604" s="3">
        <v>0</v>
      </c>
      <c r="S1604" s="4">
        <f>IF(LANÇAMENTO[[#This Row],[DATA PEDIDO]]="","",LANÇAMENTO[[#This Row],[DATA PEDIDO]]+LANÇAMENTO[[#This Row],[PRAZO]])</f>
        <v>45943</v>
      </c>
      <c r="T1604" s="8" t="str">
        <f>IF(LANÇAMENTO[[#This Row],[OBRA COM MATERIAL]]="OK","ENTREGUE",IF(LANÇAMENTO[[#This Row],[PRAZO]]="","",LANÇAMENTO[[#This Row],[PREVISÃO ENTREGA OBRA]]-$E$1))</f>
        <v>ENTREGUE</v>
      </c>
      <c r="U1604" s="3" t="s">
        <v>129</v>
      </c>
      <c r="V1604" s="3"/>
    </row>
    <row r="1605" spans="1:22" x14ac:dyDescent="0.25">
      <c r="A1605" s="4">
        <v>45943</v>
      </c>
      <c r="B1605" s="2" t="s">
        <v>1747</v>
      </c>
      <c r="C1605" s="123" t="s">
        <v>1234</v>
      </c>
      <c r="D1605" s="2" t="s">
        <v>104</v>
      </c>
      <c r="E1605" s="2" t="s">
        <v>1858</v>
      </c>
      <c r="F1605" s="3">
        <v>30</v>
      </c>
      <c r="G1605" s="3" t="s">
        <v>65</v>
      </c>
      <c r="H1605" s="5" t="s">
        <v>3605</v>
      </c>
      <c r="I1605" s="136" t="s">
        <v>554</v>
      </c>
      <c r="J1605" s="2" t="s">
        <v>1858</v>
      </c>
      <c r="K1605" s="6">
        <v>37.44</v>
      </c>
      <c r="L1605" s="6">
        <f>LANÇAMENTO[[#This Row],[VALOR UNITARIO]]*LANÇAMENTO[[#This Row],[QTDADE]]</f>
        <v>1123.1999999999998</v>
      </c>
      <c r="M1605" s="4">
        <v>45943</v>
      </c>
      <c r="N1605" s="33" t="str">
        <f>TEXT(LANÇAMENTO[[#This Row],[DATA PEDIDO]],"MMM")&amp;"-"&amp;TEXT(M1605,"AAAA")</f>
        <v>out-2025</v>
      </c>
      <c r="O1605" s="5" t="s">
        <v>1704</v>
      </c>
      <c r="P1605" s="5" t="s">
        <v>30</v>
      </c>
      <c r="Q1605" s="3" t="s">
        <v>1705</v>
      </c>
      <c r="R1605" s="3">
        <v>1</v>
      </c>
      <c r="S1605" s="4">
        <f>IF(LANÇAMENTO[[#This Row],[DATA PEDIDO]]="","",LANÇAMENTO[[#This Row],[DATA PEDIDO]]+LANÇAMENTO[[#This Row],[PRAZO]])</f>
        <v>45944</v>
      </c>
      <c r="T1605" s="8" t="str">
        <f>IF(LANÇAMENTO[[#This Row],[OBRA COM MATERIAL]]="OK","ENTREGUE",IF(LANÇAMENTO[[#This Row],[PRAZO]]="","",LANÇAMENTO[[#This Row],[PREVISÃO ENTREGA OBRA]]-$E$1))</f>
        <v>ENTREGUE</v>
      </c>
      <c r="U1605" s="3" t="s">
        <v>129</v>
      </c>
      <c r="V1605" s="3"/>
    </row>
    <row r="1606" spans="1:22" x14ac:dyDescent="0.25">
      <c r="A1606" s="4">
        <v>45943</v>
      </c>
      <c r="B1606" s="2" t="s">
        <v>1747</v>
      </c>
      <c r="C1606" s="123" t="s">
        <v>1234</v>
      </c>
      <c r="D1606" s="2" t="s">
        <v>104</v>
      </c>
      <c r="E1606" s="2" t="s">
        <v>3603</v>
      </c>
      <c r="F1606" s="3">
        <v>9</v>
      </c>
      <c r="G1606" s="3" t="s">
        <v>65</v>
      </c>
      <c r="H1606" s="5" t="s">
        <v>3605</v>
      </c>
      <c r="I1606" s="136" t="s">
        <v>554</v>
      </c>
      <c r="J1606" s="2" t="s">
        <v>3603</v>
      </c>
      <c r="K1606" s="6">
        <v>18.32</v>
      </c>
      <c r="L1606" s="6">
        <f>LANÇAMENTO[[#This Row],[VALOR UNITARIO]]*LANÇAMENTO[[#This Row],[QTDADE]]</f>
        <v>164.88</v>
      </c>
      <c r="M1606" s="4">
        <v>45943</v>
      </c>
      <c r="N1606" s="33" t="str">
        <f>TEXT(LANÇAMENTO[[#This Row],[DATA PEDIDO]],"MMM")&amp;"-"&amp;TEXT(M1606,"AAAA")</f>
        <v>out-2025</v>
      </c>
      <c r="O1606" s="5" t="s">
        <v>1704</v>
      </c>
      <c r="P1606" s="5" t="s">
        <v>30</v>
      </c>
      <c r="Q1606" s="3" t="s">
        <v>1705</v>
      </c>
      <c r="R1606" s="3">
        <v>1</v>
      </c>
      <c r="S1606" s="4">
        <f>IF(LANÇAMENTO[[#This Row],[DATA PEDIDO]]="","",LANÇAMENTO[[#This Row],[DATA PEDIDO]]+LANÇAMENTO[[#This Row],[PRAZO]])</f>
        <v>45944</v>
      </c>
      <c r="T1606" s="8" t="str">
        <f>IF(LANÇAMENTO[[#This Row],[OBRA COM MATERIAL]]="OK","ENTREGUE",IF(LANÇAMENTO[[#This Row],[PRAZO]]="","",LANÇAMENTO[[#This Row],[PREVISÃO ENTREGA OBRA]]-$E$1))</f>
        <v>ENTREGUE</v>
      </c>
      <c r="U1606" s="3" t="s">
        <v>129</v>
      </c>
      <c r="V1606" s="3"/>
    </row>
    <row r="1607" spans="1:22" x14ac:dyDescent="0.25">
      <c r="A1607" s="4">
        <v>45943</v>
      </c>
      <c r="B1607" s="2" t="s">
        <v>1747</v>
      </c>
      <c r="C1607" s="123" t="s">
        <v>1234</v>
      </c>
      <c r="D1607" s="2" t="s">
        <v>104</v>
      </c>
      <c r="E1607" s="2" t="s">
        <v>3604</v>
      </c>
      <c r="F1607" s="3">
        <v>21</v>
      </c>
      <c r="G1607" s="3" t="s">
        <v>65</v>
      </c>
      <c r="H1607" s="5" t="s">
        <v>3605</v>
      </c>
      <c r="I1607" s="136" t="s">
        <v>554</v>
      </c>
      <c r="J1607" s="2" t="s">
        <v>3604</v>
      </c>
      <c r="K1607" s="6">
        <v>19.989999999999998</v>
      </c>
      <c r="L1607" s="6">
        <f>LANÇAMENTO[[#This Row],[VALOR UNITARIO]]*LANÇAMENTO[[#This Row],[QTDADE]]</f>
        <v>419.78999999999996</v>
      </c>
      <c r="M1607" s="4">
        <v>45943</v>
      </c>
      <c r="N1607" s="33" t="str">
        <f>TEXT(LANÇAMENTO[[#This Row],[DATA PEDIDO]],"MMM")&amp;"-"&amp;TEXT(M1607,"AAAA")</f>
        <v>out-2025</v>
      </c>
      <c r="O1607" s="5" t="s">
        <v>1704</v>
      </c>
      <c r="P1607" s="5" t="s">
        <v>30</v>
      </c>
      <c r="Q1607" s="3" t="s">
        <v>1705</v>
      </c>
      <c r="R1607" s="3">
        <v>1</v>
      </c>
      <c r="S1607" s="4">
        <f>IF(LANÇAMENTO[[#This Row],[DATA PEDIDO]]="","",LANÇAMENTO[[#This Row],[DATA PEDIDO]]+LANÇAMENTO[[#This Row],[PRAZO]])</f>
        <v>45944</v>
      </c>
      <c r="T1607" s="8" t="str">
        <f>IF(LANÇAMENTO[[#This Row],[OBRA COM MATERIAL]]="OK","ENTREGUE",IF(LANÇAMENTO[[#This Row],[PRAZO]]="","",LANÇAMENTO[[#This Row],[PREVISÃO ENTREGA OBRA]]-$E$1))</f>
        <v>ENTREGUE</v>
      </c>
      <c r="U1607" s="3" t="s">
        <v>129</v>
      </c>
      <c r="V1607" s="3"/>
    </row>
    <row r="1608" spans="1:22" x14ac:dyDescent="0.25">
      <c r="A1608" s="4">
        <v>45943</v>
      </c>
      <c r="B1608" s="2" t="s">
        <v>1747</v>
      </c>
      <c r="C1608" s="123" t="s">
        <v>1234</v>
      </c>
      <c r="D1608" s="2" t="s">
        <v>104</v>
      </c>
      <c r="E1608" s="2" t="s">
        <v>1862</v>
      </c>
      <c r="F1608" s="3">
        <v>1</v>
      </c>
      <c r="G1608" s="3" t="s">
        <v>65</v>
      </c>
      <c r="H1608" s="5" t="s">
        <v>3605</v>
      </c>
      <c r="I1608" s="136" t="s">
        <v>554</v>
      </c>
      <c r="J1608" s="2" t="s">
        <v>1862</v>
      </c>
      <c r="K1608" s="6">
        <v>54.39</v>
      </c>
      <c r="L1608" s="6">
        <f>LANÇAMENTO[[#This Row],[VALOR UNITARIO]]*LANÇAMENTO[[#This Row],[QTDADE]]</f>
        <v>54.39</v>
      </c>
      <c r="M1608" s="4">
        <v>45943</v>
      </c>
      <c r="N1608" s="33" t="str">
        <f>TEXT(LANÇAMENTO[[#This Row],[DATA PEDIDO]],"MMM")&amp;"-"&amp;TEXT(M1608,"AAAA")</f>
        <v>out-2025</v>
      </c>
      <c r="O1608" s="5" t="s">
        <v>1704</v>
      </c>
      <c r="P1608" s="5" t="s">
        <v>30</v>
      </c>
      <c r="Q1608" s="3" t="s">
        <v>1705</v>
      </c>
      <c r="R1608" s="3">
        <v>1</v>
      </c>
      <c r="S1608" s="4">
        <f>IF(LANÇAMENTO[[#This Row],[DATA PEDIDO]]="","",LANÇAMENTO[[#This Row],[DATA PEDIDO]]+LANÇAMENTO[[#This Row],[PRAZO]])</f>
        <v>45944</v>
      </c>
      <c r="T1608" s="8" t="str">
        <f>IF(LANÇAMENTO[[#This Row],[OBRA COM MATERIAL]]="OK","ENTREGUE",IF(LANÇAMENTO[[#This Row],[PRAZO]]="","",LANÇAMENTO[[#This Row],[PREVISÃO ENTREGA OBRA]]-$E$1))</f>
        <v>ENTREGUE</v>
      </c>
      <c r="U1608" s="3" t="s">
        <v>129</v>
      </c>
      <c r="V1608" s="3"/>
    </row>
    <row r="1609" spans="1:22" x14ac:dyDescent="0.25">
      <c r="A1609" s="4">
        <v>45943</v>
      </c>
      <c r="B1609" s="2" t="s">
        <v>1747</v>
      </c>
      <c r="C1609" s="123" t="s">
        <v>1234</v>
      </c>
      <c r="D1609" s="2" t="s">
        <v>104</v>
      </c>
      <c r="E1609" s="2" t="s">
        <v>1864</v>
      </c>
      <c r="F1609" s="3">
        <v>1</v>
      </c>
      <c r="G1609" s="3" t="s">
        <v>65</v>
      </c>
      <c r="H1609" s="5" t="s">
        <v>3605</v>
      </c>
      <c r="I1609" s="136" t="s">
        <v>554</v>
      </c>
      <c r="J1609" s="2" t="s">
        <v>1864</v>
      </c>
      <c r="K1609" s="6">
        <v>21.34</v>
      </c>
      <c r="L1609" s="6">
        <f>LANÇAMENTO[[#This Row],[VALOR UNITARIO]]*LANÇAMENTO[[#This Row],[QTDADE]]</f>
        <v>21.34</v>
      </c>
      <c r="M1609" s="4">
        <v>45943</v>
      </c>
      <c r="N1609" s="33" t="str">
        <f>TEXT(LANÇAMENTO[[#This Row],[DATA PEDIDO]],"MMM")&amp;"-"&amp;TEXT(M1609,"AAAA")</f>
        <v>out-2025</v>
      </c>
      <c r="O1609" s="5" t="s">
        <v>1704</v>
      </c>
      <c r="P1609" s="5" t="s">
        <v>30</v>
      </c>
      <c r="Q1609" s="3" t="s">
        <v>1705</v>
      </c>
      <c r="R1609" s="3">
        <v>1</v>
      </c>
      <c r="S1609" s="4">
        <f>IF(LANÇAMENTO[[#This Row],[DATA PEDIDO]]="","",LANÇAMENTO[[#This Row],[DATA PEDIDO]]+LANÇAMENTO[[#This Row],[PRAZO]])</f>
        <v>45944</v>
      </c>
      <c r="T1609" s="8" t="str">
        <f>IF(LANÇAMENTO[[#This Row],[OBRA COM MATERIAL]]="OK","ENTREGUE",IF(LANÇAMENTO[[#This Row],[PRAZO]]="","",LANÇAMENTO[[#This Row],[PREVISÃO ENTREGA OBRA]]-$E$1))</f>
        <v>ENTREGUE</v>
      </c>
      <c r="U1609" s="3" t="s">
        <v>129</v>
      </c>
      <c r="V1609" s="3"/>
    </row>
    <row r="1610" spans="1:22" x14ac:dyDescent="0.25">
      <c r="A1610" s="4">
        <v>45943</v>
      </c>
      <c r="B1610" s="2" t="s">
        <v>1747</v>
      </c>
      <c r="C1610" s="123" t="s">
        <v>1234</v>
      </c>
      <c r="D1610" s="2" t="s">
        <v>104</v>
      </c>
      <c r="E1610" s="2" t="s">
        <v>2666</v>
      </c>
      <c r="F1610" s="3">
        <v>8</v>
      </c>
      <c r="G1610" s="3" t="s">
        <v>65</v>
      </c>
      <c r="H1610" s="5" t="s">
        <v>3605</v>
      </c>
      <c r="I1610" s="136" t="s">
        <v>554</v>
      </c>
      <c r="J1610" s="2" t="s">
        <v>2666</v>
      </c>
      <c r="K1610" s="6">
        <v>3.75</v>
      </c>
      <c r="L1610" s="6">
        <f>LANÇAMENTO[[#This Row],[VALOR UNITARIO]]*LANÇAMENTO[[#This Row],[QTDADE]]</f>
        <v>30</v>
      </c>
      <c r="M1610" s="4">
        <v>45943</v>
      </c>
      <c r="N1610" s="33" t="str">
        <f>TEXT(LANÇAMENTO[[#This Row],[DATA PEDIDO]],"MMM")&amp;"-"&amp;TEXT(M1610,"AAAA")</f>
        <v>out-2025</v>
      </c>
      <c r="O1610" s="5" t="s">
        <v>1704</v>
      </c>
      <c r="P1610" s="5" t="s">
        <v>30</v>
      </c>
      <c r="Q1610" s="3" t="s">
        <v>1705</v>
      </c>
      <c r="R1610" s="3">
        <v>1</v>
      </c>
      <c r="S1610" s="4">
        <f>IF(LANÇAMENTO[[#This Row],[DATA PEDIDO]]="","",LANÇAMENTO[[#This Row],[DATA PEDIDO]]+LANÇAMENTO[[#This Row],[PRAZO]])</f>
        <v>45944</v>
      </c>
      <c r="T1610" s="8" t="str">
        <f>IF(LANÇAMENTO[[#This Row],[OBRA COM MATERIAL]]="OK","ENTREGUE",IF(LANÇAMENTO[[#This Row],[PRAZO]]="","",LANÇAMENTO[[#This Row],[PREVISÃO ENTREGA OBRA]]-$E$1))</f>
        <v>ENTREGUE</v>
      </c>
      <c r="U1610" s="3" t="s">
        <v>129</v>
      </c>
      <c r="V1610" s="3"/>
    </row>
    <row r="1611" spans="1:22" x14ac:dyDescent="0.25">
      <c r="A1611" s="4">
        <v>45943</v>
      </c>
      <c r="B1611" s="2" t="s">
        <v>1747</v>
      </c>
      <c r="C1611" s="123" t="s">
        <v>1234</v>
      </c>
      <c r="D1611" s="2" t="s">
        <v>104</v>
      </c>
      <c r="E1611" s="2" t="s">
        <v>2412</v>
      </c>
      <c r="F1611" s="3">
        <v>1</v>
      </c>
      <c r="G1611" s="3" t="s">
        <v>65</v>
      </c>
      <c r="H1611" s="5" t="s">
        <v>3605</v>
      </c>
      <c r="I1611" s="136" t="s">
        <v>554</v>
      </c>
      <c r="J1611" s="2" t="s">
        <v>2412</v>
      </c>
      <c r="K1611" s="6">
        <v>426.47</v>
      </c>
      <c r="L1611" s="6">
        <f>LANÇAMENTO[[#This Row],[VALOR UNITARIO]]*LANÇAMENTO[[#This Row],[QTDADE]]</f>
        <v>426.47</v>
      </c>
      <c r="M1611" s="4">
        <v>45943</v>
      </c>
      <c r="N1611" s="33" t="str">
        <f>TEXT(LANÇAMENTO[[#This Row],[DATA PEDIDO]],"MMM")&amp;"-"&amp;TEXT(M1611,"AAAA")</f>
        <v>out-2025</v>
      </c>
      <c r="O1611" s="5" t="s">
        <v>1704</v>
      </c>
      <c r="P1611" s="5" t="s">
        <v>30</v>
      </c>
      <c r="Q1611" s="3" t="s">
        <v>1705</v>
      </c>
      <c r="R1611" s="3">
        <v>1</v>
      </c>
      <c r="S1611" s="4">
        <f>IF(LANÇAMENTO[[#This Row],[DATA PEDIDO]]="","",LANÇAMENTO[[#This Row],[DATA PEDIDO]]+LANÇAMENTO[[#This Row],[PRAZO]])</f>
        <v>45944</v>
      </c>
      <c r="T1611" s="8" t="str">
        <f>IF(LANÇAMENTO[[#This Row],[OBRA COM MATERIAL]]="OK","ENTREGUE",IF(LANÇAMENTO[[#This Row],[PRAZO]]="","",LANÇAMENTO[[#This Row],[PREVISÃO ENTREGA OBRA]]-$E$1))</f>
        <v>ENTREGUE</v>
      </c>
      <c r="U1611" s="3" t="s">
        <v>129</v>
      </c>
      <c r="V1611" s="3"/>
    </row>
    <row r="1612" spans="1:22" x14ac:dyDescent="0.25">
      <c r="A1612" s="4">
        <v>45944</v>
      </c>
      <c r="B1612" s="2" t="s">
        <v>2379</v>
      </c>
      <c r="C1612" s="123" t="s">
        <v>1234</v>
      </c>
      <c r="D1612" s="2" t="s">
        <v>27</v>
      </c>
      <c r="E1612" s="2" t="s">
        <v>1690</v>
      </c>
      <c r="F1612" s="3">
        <v>1</v>
      </c>
      <c r="G1612" s="3" t="s">
        <v>65</v>
      </c>
      <c r="H1612" s="5" t="s">
        <v>3606</v>
      </c>
      <c r="I1612" s="136" t="s">
        <v>1681</v>
      </c>
      <c r="J1612" s="2" t="s">
        <v>1690</v>
      </c>
      <c r="K1612" s="6">
        <v>400</v>
      </c>
      <c r="L1612" s="6">
        <f>LANÇAMENTO[[#This Row],[VALOR UNITARIO]]*LANÇAMENTO[[#This Row],[QTDADE]]</f>
        <v>400</v>
      </c>
      <c r="M1612" s="4">
        <v>45944</v>
      </c>
      <c r="N1612" s="33" t="str">
        <f>TEXT(LANÇAMENTO[[#This Row],[DATA PEDIDO]],"MMM")&amp;"-"&amp;TEXT(M1612,"AAAA")</f>
        <v>out-2025</v>
      </c>
      <c r="O1612" s="5" t="s">
        <v>1692</v>
      </c>
      <c r="P1612" s="5" t="s">
        <v>30</v>
      </c>
      <c r="Q1612" s="3" t="s">
        <v>12</v>
      </c>
      <c r="R1612" s="3">
        <v>1</v>
      </c>
      <c r="S1612" s="4">
        <f>IF(LANÇAMENTO[[#This Row],[DATA PEDIDO]]="","",LANÇAMENTO[[#This Row],[DATA PEDIDO]]+LANÇAMENTO[[#This Row],[PRAZO]])</f>
        <v>45945</v>
      </c>
      <c r="T1612" s="8" t="str">
        <f>IF(LANÇAMENTO[[#This Row],[OBRA COM MATERIAL]]="OK","ENTREGUE",IF(LANÇAMENTO[[#This Row],[PRAZO]]="","",LANÇAMENTO[[#This Row],[PREVISÃO ENTREGA OBRA]]-$E$1))</f>
        <v>ENTREGUE</v>
      </c>
      <c r="U1612" s="3" t="s">
        <v>129</v>
      </c>
      <c r="V1612" s="3"/>
    </row>
    <row r="1613" spans="1:22" x14ac:dyDescent="0.25">
      <c r="A1613" s="4">
        <v>45944</v>
      </c>
      <c r="B1613" s="2" t="s">
        <v>1772</v>
      </c>
      <c r="C1613" s="123" t="s">
        <v>1234</v>
      </c>
      <c r="D1613" s="2" t="s">
        <v>104</v>
      </c>
      <c r="E1613" s="2" t="s">
        <v>3607</v>
      </c>
      <c r="F1613" s="3">
        <v>5</v>
      </c>
      <c r="G1613" s="3" t="s">
        <v>23</v>
      </c>
      <c r="H1613" s="5" t="s">
        <v>3608</v>
      </c>
      <c r="I1613" s="136" t="s">
        <v>2958</v>
      </c>
      <c r="J1613" s="2" t="s">
        <v>3607</v>
      </c>
      <c r="K1613" s="6">
        <v>32</v>
      </c>
      <c r="L1613" s="6">
        <f>LANÇAMENTO[[#This Row],[VALOR UNITARIO]]*LANÇAMENTO[[#This Row],[QTDADE]]</f>
        <v>160</v>
      </c>
      <c r="M1613" s="4">
        <v>45944</v>
      </c>
      <c r="N1613" s="33" t="str">
        <f>TEXT(LANÇAMENTO[[#This Row],[DATA PEDIDO]],"MMM")&amp;"-"&amp;TEXT(M1613,"AAAA")</f>
        <v>out-2025</v>
      </c>
      <c r="O1613" s="5" t="s">
        <v>3191</v>
      </c>
      <c r="P1613" s="5" t="s">
        <v>192</v>
      </c>
      <c r="Q1613" s="3" t="s">
        <v>12</v>
      </c>
      <c r="R1613" s="3">
        <v>0</v>
      </c>
      <c r="S1613" s="4">
        <f>IF(LANÇAMENTO[[#This Row],[DATA PEDIDO]]="","",LANÇAMENTO[[#This Row],[DATA PEDIDO]]+LANÇAMENTO[[#This Row],[PRAZO]])</f>
        <v>45944</v>
      </c>
      <c r="T1613" s="8" t="str">
        <f>IF(LANÇAMENTO[[#This Row],[OBRA COM MATERIAL]]="OK","ENTREGUE",IF(LANÇAMENTO[[#This Row],[PRAZO]]="","",LANÇAMENTO[[#This Row],[PREVISÃO ENTREGA OBRA]]-$E$1))</f>
        <v>ENTREGUE</v>
      </c>
      <c r="U1613" s="3" t="s">
        <v>129</v>
      </c>
      <c r="V1613" s="3"/>
    </row>
    <row r="1614" spans="1:22" x14ac:dyDescent="0.25">
      <c r="A1614" s="4">
        <v>45944</v>
      </c>
      <c r="B1614" s="2" t="s">
        <v>1772</v>
      </c>
      <c r="C1614" s="123" t="s">
        <v>1234</v>
      </c>
      <c r="D1614" s="2" t="s">
        <v>104</v>
      </c>
      <c r="E1614" s="2" t="s">
        <v>2960</v>
      </c>
      <c r="F1614" s="3">
        <v>3</v>
      </c>
      <c r="G1614" s="3" t="s">
        <v>140</v>
      </c>
      <c r="H1614" s="5" t="s">
        <v>3608</v>
      </c>
      <c r="I1614" s="136" t="s">
        <v>2958</v>
      </c>
      <c r="J1614" s="2" t="s">
        <v>2960</v>
      </c>
      <c r="K1614" s="6">
        <v>155</v>
      </c>
      <c r="L1614" s="6">
        <f>LANÇAMENTO[[#This Row],[VALOR UNITARIO]]*LANÇAMENTO[[#This Row],[QTDADE]]</f>
        <v>465</v>
      </c>
      <c r="M1614" s="4">
        <v>45944</v>
      </c>
      <c r="N1614" s="33" t="str">
        <f>TEXT(LANÇAMENTO[[#This Row],[DATA PEDIDO]],"MMM")&amp;"-"&amp;TEXT(M1614,"AAAA")</f>
        <v>out-2025</v>
      </c>
      <c r="O1614" s="5" t="s">
        <v>3191</v>
      </c>
      <c r="P1614" s="5" t="s">
        <v>192</v>
      </c>
      <c r="Q1614" s="3" t="s">
        <v>12</v>
      </c>
      <c r="R1614" s="3">
        <v>0</v>
      </c>
      <c r="S1614" s="4">
        <f>IF(LANÇAMENTO[[#This Row],[DATA PEDIDO]]="","",LANÇAMENTO[[#This Row],[DATA PEDIDO]]+LANÇAMENTO[[#This Row],[PRAZO]])</f>
        <v>45944</v>
      </c>
      <c r="T1614" s="8" t="str">
        <f>IF(LANÇAMENTO[[#This Row],[OBRA COM MATERIAL]]="OK","ENTREGUE",IF(LANÇAMENTO[[#This Row],[PRAZO]]="","",LANÇAMENTO[[#This Row],[PREVISÃO ENTREGA OBRA]]-$E$1))</f>
        <v>ENTREGUE</v>
      </c>
      <c r="U1614" s="3" t="s">
        <v>129</v>
      </c>
      <c r="V1614" s="3"/>
    </row>
    <row r="1615" spans="1:22" x14ac:dyDescent="0.25">
      <c r="A1615" s="4">
        <v>45944</v>
      </c>
      <c r="B1615" s="2" t="s">
        <v>3239</v>
      </c>
      <c r="C1615" s="123" t="s">
        <v>1234</v>
      </c>
      <c r="D1615" s="2" t="s">
        <v>104</v>
      </c>
      <c r="E1615" s="2" t="s">
        <v>3609</v>
      </c>
      <c r="F1615" s="3">
        <v>15</v>
      </c>
      <c r="G1615" s="3" t="s">
        <v>114</v>
      </c>
      <c r="H1615" s="5" t="s">
        <v>3611</v>
      </c>
      <c r="I1615" s="136" t="s">
        <v>1027</v>
      </c>
      <c r="J1615" s="2" t="s">
        <v>3609</v>
      </c>
      <c r="K1615" s="6">
        <v>7.23</v>
      </c>
      <c r="L1615" s="6">
        <f>LANÇAMENTO[[#This Row],[VALOR UNITARIO]]*LANÇAMENTO[[#This Row],[QTDADE]]</f>
        <v>108.45</v>
      </c>
      <c r="M1615" s="4">
        <v>45944</v>
      </c>
      <c r="N1615" s="33" t="str">
        <f>TEXT(LANÇAMENTO[[#This Row],[DATA PEDIDO]],"MMM")&amp;"-"&amp;TEXT(M1615,"AAAA")</f>
        <v>out-2025</v>
      </c>
      <c r="O1615" s="5" t="s">
        <v>1692</v>
      </c>
      <c r="P1615" s="5" t="s">
        <v>30</v>
      </c>
      <c r="Q1615" s="3" t="s">
        <v>12</v>
      </c>
      <c r="R1615" s="3">
        <v>0</v>
      </c>
      <c r="S1615" s="4">
        <f>IF(LANÇAMENTO[[#This Row],[DATA PEDIDO]]="","",LANÇAMENTO[[#This Row],[DATA PEDIDO]]+LANÇAMENTO[[#This Row],[PRAZO]])</f>
        <v>45944</v>
      </c>
      <c r="T1615" s="8" t="str">
        <f>IF(LANÇAMENTO[[#This Row],[OBRA COM MATERIAL]]="OK","ENTREGUE",IF(LANÇAMENTO[[#This Row],[PRAZO]]="","",LANÇAMENTO[[#This Row],[PREVISÃO ENTREGA OBRA]]-$E$1))</f>
        <v>ENTREGUE</v>
      </c>
      <c r="U1615" s="3" t="s">
        <v>129</v>
      </c>
      <c r="V1615" s="3"/>
    </row>
    <row r="1616" spans="1:22" x14ac:dyDescent="0.25">
      <c r="A1616" s="4">
        <v>45944</v>
      </c>
      <c r="B1616" s="2" t="s">
        <v>3239</v>
      </c>
      <c r="C1616" s="123" t="s">
        <v>1234</v>
      </c>
      <c r="D1616" s="2" t="s">
        <v>104</v>
      </c>
      <c r="E1616" s="2" t="s">
        <v>3610</v>
      </c>
      <c r="F1616" s="3">
        <v>10</v>
      </c>
      <c r="G1616" s="3" t="s">
        <v>114</v>
      </c>
      <c r="H1616" s="5" t="s">
        <v>3611</v>
      </c>
      <c r="I1616" s="136" t="s">
        <v>1027</v>
      </c>
      <c r="J1616" s="2" t="s">
        <v>3610</v>
      </c>
      <c r="K1616" s="6">
        <v>6.99</v>
      </c>
      <c r="L1616" s="6">
        <f>LANÇAMENTO[[#This Row],[VALOR UNITARIO]]*LANÇAMENTO[[#This Row],[QTDADE]]</f>
        <v>69.900000000000006</v>
      </c>
      <c r="M1616" s="4">
        <v>45944</v>
      </c>
      <c r="N1616" s="33" t="str">
        <f>TEXT(LANÇAMENTO[[#This Row],[DATA PEDIDO]],"MMM")&amp;"-"&amp;TEXT(M1616,"AAAA")</f>
        <v>out-2025</v>
      </c>
      <c r="O1616" s="5" t="s">
        <v>1692</v>
      </c>
      <c r="P1616" s="5" t="s">
        <v>30</v>
      </c>
      <c r="Q1616" s="3" t="s">
        <v>12</v>
      </c>
      <c r="R1616" s="3">
        <v>0</v>
      </c>
      <c r="S1616" s="4">
        <f>IF(LANÇAMENTO[[#This Row],[DATA PEDIDO]]="","",LANÇAMENTO[[#This Row],[DATA PEDIDO]]+LANÇAMENTO[[#This Row],[PRAZO]])</f>
        <v>45944</v>
      </c>
      <c r="T1616" s="8" t="str">
        <f>IF(LANÇAMENTO[[#This Row],[OBRA COM MATERIAL]]="OK","ENTREGUE",IF(LANÇAMENTO[[#This Row],[PRAZO]]="","",LANÇAMENTO[[#This Row],[PREVISÃO ENTREGA OBRA]]-$E$1))</f>
        <v>ENTREGUE</v>
      </c>
      <c r="U1616" s="3" t="s">
        <v>129</v>
      </c>
      <c r="V1616" s="3"/>
    </row>
    <row r="1617" spans="1:22" x14ac:dyDescent="0.25">
      <c r="A1617" s="4">
        <v>45944</v>
      </c>
      <c r="B1617" s="2" t="s">
        <v>3239</v>
      </c>
      <c r="C1617" s="123" t="s">
        <v>1234</v>
      </c>
      <c r="D1617" s="2" t="s">
        <v>104</v>
      </c>
      <c r="E1617" s="2" t="s">
        <v>3528</v>
      </c>
      <c r="F1617" s="3">
        <v>4</v>
      </c>
      <c r="G1617" s="3" t="s">
        <v>114</v>
      </c>
      <c r="H1617" s="5" t="s">
        <v>3611</v>
      </c>
      <c r="I1617" s="136" t="s">
        <v>1027</v>
      </c>
      <c r="J1617" s="2" t="s">
        <v>3528</v>
      </c>
      <c r="K1617" s="6">
        <v>36.9</v>
      </c>
      <c r="L1617" s="6">
        <f>LANÇAMENTO[[#This Row],[VALOR UNITARIO]]*LANÇAMENTO[[#This Row],[QTDADE]]</f>
        <v>147.6</v>
      </c>
      <c r="M1617" s="4">
        <v>45944</v>
      </c>
      <c r="N1617" s="33" t="str">
        <f>TEXT(LANÇAMENTO[[#This Row],[DATA PEDIDO]],"MMM")&amp;"-"&amp;TEXT(M1617,"AAAA")</f>
        <v>out-2025</v>
      </c>
      <c r="O1617" s="5" t="s">
        <v>1692</v>
      </c>
      <c r="P1617" s="5" t="s">
        <v>30</v>
      </c>
      <c r="Q1617" s="3" t="s">
        <v>12</v>
      </c>
      <c r="R1617" s="3">
        <v>0</v>
      </c>
      <c r="S1617" s="4">
        <f>IF(LANÇAMENTO[[#This Row],[DATA PEDIDO]]="","",LANÇAMENTO[[#This Row],[DATA PEDIDO]]+LANÇAMENTO[[#This Row],[PRAZO]])</f>
        <v>45944</v>
      </c>
      <c r="T1617" s="8" t="str">
        <f>IF(LANÇAMENTO[[#This Row],[OBRA COM MATERIAL]]="OK","ENTREGUE",IF(LANÇAMENTO[[#This Row],[PRAZO]]="","",LANÇAMENTO[[#This Row],[PREVISÃO ENTREGA OBRA]]-$E$1))</f>
        <v>ENTREGUE</v>
      </c>
      <c r="U1617" s="3" t="s">
        <v>129</v>
      </c>
      <c r="V1617" s="3"/>
    </row>
    <row r="1618" spans="1:22" x14ac:dyDescent="0.25">
      <c r="A1618" s="4">
        <v>45944</v>
      </c>
      <c r="B1618" s="2" t="s">
        <v>2128</v>
      </c>
      <c r="C1618" s="123" t="s">
        <v>551</v>
      </c>
      <c r="D1618" s="2" t="s">
        <v>27</v>
      </c>
      <c r="E1618" s="2" t="s">
        <v>3404</v>
      </c>
      <c r="F1618" s="3">
        <v>12</v>
      </c>
      <c r="G1618" s="3" t="s">
        <v>65</v>
      </c>
      <c r="H1618" s="5" t="s">
        <v>3613</v>
      </c>
      <c r="I1618" s="136" t="s">
        <v>1516</v>
      </c>
      <c r="J1618" s="2" t="s">
        <v>2112</v>
      </c>
      <c r="K1618" s="6">
        <v>16.100000000000001</v>
      </c>
      <c r="L1618" s="6">
        <f>LANÇAMENTO[[#This Row],[VALOR UNITARIO]]*LANÇAMENTO[[#This Row],[QTDADE]]</f>
        <v>193.20000000000002</v>
      </c>
      <c r="M1618" s="4">
        <v>45944</v>
      </c>
      <c r="N1618" s="33" t="str">
        <f>TEXT(LANÇAMENTO[[#This Row],[DATA PEDIDO]],"MMM")&amp;"-"&amp;TEXT(M1618,"AAAA")</f>
        <v>out-2025</v>
      </c>
      <c r="O1618" s="5" t="s">
        <v>1715</v>
      </c>
      <c r="P1618" s="5" t="s">
        <v>30</v>
      </c>
      <c r="Q1618" s="3" t="s">
        <v>12</v>
      </c>
      <c r="R1618" s="3">
        <v>0</v>
      </c>
      <c r="S1618" s="4">
        <f>IF(LANÇAMENTO[[#This Row],[DATA PEDIDO]]="","",LANÇAMENTO[[#This Row],[DATA PEDIDO]]+LANÇAMENTO[[#This Row],[PRAZO]])</f>
        <v>45944</v>
      </c>
      <c r="T1618" s="8" t="str">
        <f>IF(LANÇAMENTO[[#This Row],[OBRA COM MATERIAL]]="OK","ENTREGUE",IF(LANÇAMENTO[[#This Row],[PRAZO]]="","",LANÇAMENTO[[#This Row],[PREVISÃO ENTREGA OBRA]]-$E$1))</f>
        <v>ENTREGUE</v>
      </c>
      <c r="U1618" s="3" t="s">
        <v>129</v>
      </c>
      <c r="V1618" s="3"/>
    </row>
    <row r="1619" spans="1:22" x14ac:dyDescent="0.25">
      <c r="A1619" s="4">
        <v>45944</v>
      </c>
      <c r="B1619" s="2" t="s">
        <v>2128</v>
      </c>
      <c r="C1619" s="123" t="s">
        <v>551</v>
      </c>
      <c r="D1619" s="2" t="s">
        <v>27</v>
      </c>
      <c r="E1619" s="2" t="s">
        <v>2682</v>
      </c>
      <c r="F1619" s="3">
        <v>4</v>
      </c>
      <c r="G1619" s="3" t="s">
        <v>65</v>
      </c>
      <c r="H1619" s="5" t="s">
        <v>3613</v>
      </c>
      <c r="I1619" s="136" t="s">
        <v>1516</v>
      </c>
      <c r="J1619" s="2" t="s">
        <v>2682</v>
      </c>
      <c r="K1619" s="6">
        <v>29.9</v>
      </c>
      <c r="L1619" s="6">
        <f>LANÇAMENTO[[#This Row],[VALOR UNITARIO]]*LANÇAMENTO[[#This Row],[QTDADE]]</f>
        <v>119.6</v>
      </c>
      <c r="M1619" s="4">
        <v>45944</v>
      </c>
      <c r="N1619" s="33" t="str">
        <f>TEXT(LANÇAMENTO[[#This Row],[DATA PEDIDO]],"MMM")&amp;"-"&amp;TEXT(M1619,"AAAA")</f>
        <v>out-2025</v>
      </c>
      <c r="O1619" s="5" t="s">
        <v>1715</v>
      </c>
      <c r="P1619" s="5" t="s">
        <v>30</v>
      </c>
      <c r="Q1619" s="3" t="s">
        <v>12</v>
      </c>
      <c r="R1619" s="3">
        <v>0</v>
      </c>
      <c r="S1619" s="4">
        <f>IF(LANÇAMENTO[[#This Row],[DATA PEDIDO]]="","",LANÇAMENTO[[#This Row],[DATA PEDIDO]]+LANÇAMENTO[[#This Row],[PRAZO]])</f>
        <v>45944</v>
      </c>
      <c r="T1619" s="8" t="str">
        <f>IF(LANÇAMENTO[[#This Row],[OBRA COM MATERIAL]]="OK","ENTREGUE",IF(LANÇAMENTO[[#This Row],[PRAZO]]="","",LANÇAMENTO[[#This Row],[PREVISÃO ENTREGA OBRA]]-$E$1))</f>
        <v>ENTREGUE</v>
      </c>
      <c r="U1619" s="3" t="s">
        <v>129</v>
      </c>
      <c r="V1619" s="3"/>
    </row>
    <row r="1620" spans="1:22" x14ac:dyDescent="0.25">
      <c r="A1620" s="4">
        <v>45944</v>
      </c>
      <c r="B1620" s="2" t="s">
        <v>2128</v>
      </c>
      <c r="C1620" s="123" t="s">
        <v>551</v>
      </c>
      <c r="D1620" s="2" t="s">
        <v>27</v>
      </c>
      <c r="E1620" s="2" t="s">
        <v>2081</v>
      </c>
      <c r="F1620" s="3">
        <v>5</v>
      </c>
      <c r="G1620" s="3" t="s">
        <v>65</v>
      </c>
      <c r="H1620" s="5" t="s">
        <v>3613</v>
      </c>
      <c r="I1620" s="136" t="s">
        <v>1516</v>
      </c>
      <c r="J1620" s="2" t="s">
        <v>2081</v>
      </c>
      <c r="K1620" s="6">
        <v>25.3</v>
      </c>
      <c r="L1620" s="6">
        <f>LANÇAMENTO[[#This Row],[VALOR UNITARIO]]*LANÇAMENTO[[#This Row],[QTDADE]]</f>
        <v>126.5</v>
      </c>
      <c r="M1620" s="4">
        <v>45944</v>
      </c>
      <c r="N1620" s="33" t="str">
        <f>TEXT(LANÇAMENTO[[#This Row],[DATA PEDIDO]],"MMM")&amp;"-"&amp;TEXT(M1620,"AAAA")</f>
        <v>out-2025</v>
      </c>
      <c r="O1620" s="5" t="s">
        <v>1715</v>
      </c>
      <c r="P1620" s="5" t="s">
        <v>30</v>
      </c>
      <c r="Q1620" s="3" t="s">
        <v>12</v>
      </c>
      <c r="R1620" s="3">
        <v>0</v>
      </c>
      <c r="S1620" s="4">
        <f>IF(LANÇAMENTO[[#This Row],[DATA PEDIDO]]="","",LANÇAMENTO[[#This Row],[DATA PEDIDO]]+LANÇAMENTO[[#This Row],[PRAZO]])</f>
        <v>45944</v>
      </c>
      <c r="T1620" s="8" t="str">
        <f>IF(LANÇAMENTO[[#This Row],[OBRA COM MATERIAL]]="OK","ENTREGUE",IF(LANÇAMENTO[[#This Row],[PRAZO]]="","",LANÇAMENTO[[#This Row],[PREVISÃO ENTREGA OBRA]]-$E$1))</f>
        <v>ENTREGUE</v>
      </c>
      <c r="U1620" s="3" t="s">
        <v>129</v>
      </c>
      <c r="V1620" s="3"/>
    </row>
    <row r="1621" spans="1:22" x14ac:dyDescent="0.25">
      <c r="A1621" s="4">
        <v>45944</v>
      </c>
      <c r="B1621" s="2" t="s">
        <v>2128</v>
      </c>
      <c r="C1621" s="123" t="s">
        <v>551</v>
      </c>
      <c r="D1621" s="2" t="s">
        <v>27</v>
      </c>
      <c r="E1621" s="2" t="s">
        <v>2879</v>
      </c>
      <c r="F1621" s="3">
        <v>4</v>
      </c>
      <c r="G1621" s="3" t="s">
        <v>65</v>
      </c>
      <c r="H1621" s="5" t="s">
        <v>3613</v>
      </c>
      <c r="I1621" s="136" t="s">
        <v>1516</v>
      </c>
      <c r="J1621" s="2" t="s">
        <v>2879</v>
      </c>
      <c r="K1621" s="6">
        <v>27.6</v>
      </c>
      <c r="L1621" s="6">
        <f>LANÇAMENTO[[#This Row],[VALOR UNITARIO]]*LANÇAMENTO[[#This Row],[QTDADE]]</f>
        <v>110.4</v>
      </c>
      <c r="M1621" s="4">
        <v>45944</v>
      </c>
      <c r="N1621" s="33" t="str">
        <f>TEXT(LANÇAMENTO[[#This Row],[DATA PEDIDO]],"MMM")&amp;"-"&amp;TEXT(M1621,"AAAA")</f>
        <v>out-2025</v>
      </c>
      <c r="O1621" s="5" t="s">
        <v>1715</v>
      </c>
      <c r="P1621" s="5" t="s">
        <v>30</v>
      </c>
      <c r="Q1621" s="3" t="s">
        <v>12</v>
      </c>
      <c r="R1621" s="3">
        <v>0</v>
      </c>
      <c r="S1621" s="4">
        <f>IF(LANÇAMENTO[[#This Row],[DATA PEDIDO]]="","",LANÇAMENTO[[#This Row],[DATA PEDIDO]]+LANÇAMENTO[[#This Row],[PRAZO]])</f>
        <v>45944</v>
      </c>
      <c r="T1621" s="8" t="str">
        <f>IF(LANÇAMENTO[[#This Row],[OBRA COM MATERIAL]]="OK","ENTREGUE",IF(LANÇAMENTO[[#This Row],[PRAZO]]="","",LANÇAMENTO[[#This Row],[PREVISÃO ENTREGA OBRA]]-$E$1))</f>
        <v>ENTREGUE</v>
      </c>
      <c r="U1621" s="3" t="s">
        <v>129</v>
      </c>
      <c r="V1621" s="3"/>
    </row>
    <row r="1622" spans="1:22" x14ac:dyDescent="0.25">
      <c r="A1622" s="4">
        <v>45944</v>
      </c>
      <c r="B1622" s="2" t="s">
        <v>2128</v>
      </c>
      <c r="C1622" s="123" t="s">
        <v>551</v>
      </c>
      <c r="D1622" s="2" t="s">
        <v>27</v>
      </c>
      <c r="E1622" s="2" t="s">
        <v>2111</v>
      </c>
      <c r="F1622" s="3">
        <v>2</v>
      </c>
      <c r="G1622" s="3" t="s">
        <v>65</v>
      </c>
      <c r="H1622" s="5" t="s">
        <v>3613</v>
      </c>
      <c r="I1622" s="136" t="s">
        <v>1516</v>
      </c>
      <c r="J1622" s="2" t="s">
        <v>2111</v>
      </c>
      <c r="K1622" s="6">
        <v>3.45</v>
      </c>
      <c r="L1622" s="6">
        <f>LANÇAMENTO[[#This Row],[VALOR UNITARIO]]*LANÇAMENTO[[#This Row],[QTDADE]]</f>
        <v>6.9</v>
      </c>
      <c r="M1622" s="4">
        <v>45944</v>
      </c>
      <c r="N1622" s="33" t="str">
        <f>TEXT(LANÇAMENTO[[#This Row],[DATA PEDIDO]],"MMM")&amp;"-"&amp;TEXT(M1622,"AAAA")</f>
        <v>out-2025</v>
      </c>
      <c r="O1622" s="5" t="s">
        <v>1715</v>
      </c>
      <c r="P1622" s="5" t="s">
        <v>30</v>
      </c>
      <c r="Q1622" s="3" t="s">
        <v>12</v>
      </c>
      <c r="R1622" s="3">
        <v>0</v>
      </c>
      <c r="S1622" s="4">
        <f>IF(LANÇAMENTO[[#This Row],[DATA PEDIDO]]="","",LANÇAMENTO[[#This Row],[DATA PEDIDO]]+LANÇAMENTO[[#This Row],[PRAZO]])</f>
        <v>45944</v>
      </c>
      <c r="T1622" s="8" t="str">
        <f>IF(LANÇAMENTO[[#This Row],[OBRA COM MATERIAL]]="OK","ENTREGUE",IF(LANÇAMENTO[[#This Row],[PRAZO]]="","",LANÇAMENTO[[#This Row],[PREVISÃO ENTREGA OBRA]]-$E$1))</f>
        <v>ENTREGUE</v>
      </c>
      <c r="U1622" s="3" t="s">
        <v>129</v>
      </c>
      <c r="V1622" s="3"/>
    </row>
    <row r="1623" spans="1:22" x14ac:dyDescent="0.25">
      <c r="A1623" s="4">
        <v>45944</v>
      </c>
      <c r="B1623" s="2" t="s">
        <v>2128</v>
      </c>
      <c r="C1623" s="123" t="s">
        <v>551</v>
      </c>
      <c r="D1623" s="2" t="s">
        <v>27</v>
      </c>
      <c r="E1623" s="2" t="s">
        <v>2181</v>
      </c>
      <c r="F1623" s="3">
        <v>6</v>
      </c>
      <c r="G1623" s="3" t="s">
        <v>65</v>
      </c>
      <c r="H1623" s="5" t="s">
        <v>3613</v>
      </c>
      <c r="I1623" s="136" t="s">
        <v>1516</v>
      </c>
      <c r="J1623" s="2" t="s">
        <v>2181</v>
      </c>
      <c r="K1623" s="6">
        <v>29.9</v>
      </c>
      <c r="L1623" s="6">
        <f>LANÇAMENTO[[#This Row],[VALOR UNITARIO]]*LANÇAMENTO[[#This Row],[QTDADE]]</f>
        <v>179.39999999999998</v>
      </c>
      <c r="M1623" s="4">
        <v>45944</v>
      </c>
      <c r="N1623" s="33" t="str">
        <f>TEXT(LANÇAMENTO[[#This Row],[DATA PEDIDO]],"MMM")&amp;"-"&amp;TEXT(M1623,"AAAA")</f>
        <v>out-2025</v>
      </c>
      <c r="O1623" s="5" t="s">
        <v>1715</v>
      </c>
      <c r="P1623" s="5" t="s">
        <v>30</v>
      </c>
      <c r="Q1623" s="3" t="s">
        <v>12</v>
      </c>
      <c r="R1623" s="3">
        <v>0</v>
      </c>
      <c r="S1623" s="4">
        <f>IF(LANÇAMENTO[[#This Row],[DATA PEDIDO]]="","",LANÇAMENTO[[#This Row],[DATA PEDIDO]]+LANÇAMENTO[[#This Row],[PRAZO]])</f>
        <v>45944</v>
      </c>
      <c r="T1623" s="8" t="str">
        <f>IF(LANÇAMENTO[[#This Row],[OBRA COM MATERIAL]]="OK","ENTREGUE",IF(LANÇAMENTO[[#This Row],[PRAZO]]="","",LANÇAMENTO[[#This Row],[PREVISÃO ENTREGA OBRA]]-$E$1))</f>
        <v>ENTREGUE</v>
      </c>
      <c r="U1623" s="3" t="s">
        <v>129</v>
      </c>
      <c r="V1623" s="3"/>
    </row>
    <row r="1624" spans="1:22" x14ac:dyDescent="0.25">
      <c r="A1624" s="4">
        <v>45944</v>
      </c>
      <c r="B1624" s="2" t="s">
        <v>2128</v>
      </c>
      <c r="C1624" s="123" t="s">
        <v>551</v>
      </c>
      <c r="D1624" s="2" t="s">
        <v>27</v>
      </c>
      <c r="E1624" s="2" t="s">
        <v>2114</v>
      </c>
      <c r="F1624" s="3">
        <v>2</v>
      </c>
      <c r="G1624" s="3" t="s">
        <v>65</v>
      </c>
      <c r="H1624" s="5" t="s">
        <v>3613</v>
      </c>
      <c r="I1624" s="136" t="s">
        <v>1516</v>
      </c>
      <c r="J1624" s="2" t="s">
        <v>2114</v>
      </c>
      <c r="K1624" s="6">
        <v>3.45</v>
      </c>
      <c r="L1624" s="6">
        <f>LANÇAMENTO[[#This Row],[VALOR UNITARIO]]*LANÇAMENTO[[#This Row],[QTDADE]]</f>
        <v>6.9</v>
      </c>
      <c r="M1624" s="4">
        <v>45944</v>
      </c>
      <c r="N1624" s="33" t="str">
        <f>TEXT(LANÇAMENTO[[#This Row],[DATA PEDIDO]],"MMM")&amp;"-"&amp;TEXT(M1624,"AAAA")</f>
        <v>out-2025</v>
      </c>
      <c r="O1624" s="5" t="s">
        <v>1715</v>
      </c>
      <c r="P1624" s="5" t="s">
        <v>30</v>
      </c>
      <c r="Q1624" s="3" t="s">
        <v>12</v>
      </c>
      <c r="R1624" s="3">
        <v>0</v>
      </c>
      <c r="S1624" s="4">
        <f>IF(LANÇAMENTO[[#This Row],[DATA PEDIDO]]="","",LANÇAMENTO[[#This Row],[DATA PEDIDO]]+LANÇAMENTO[[#This Row],[PRAZO]])</f>
        <v>45944</v>
      </c>
      <c r="T1624" s="8" t="str">
        <f>IF(LANÇAMENTO[[#This Row],[OBRA COM MATERIAL]]="OK","ENTREGUE",IF(LANÇAMENTO[[#This Row],[PRAZO]]="","",LANÇAMENTO[[#This Row],[PREVISÃO ENTREGA OBRA]]-$E$1))</f>
        <v>ENTREGUE</v>
      </c>
      <c r="U1624" s="3" t="s">
        <v>129</v>
      </c>
      <c r="V1624" s="3"/>
    </row>
    <row r="1625" spans="1:22" x14ac:dyDescent="0.25">
      <c r="A1625" s="4">
        <v>45944</v>
      </c>
      <c r="B1625" s="2" t="s">
        <v>1772</v>
      </c>
      <c r="C1625" s="123" t="s">
        <v>1234</v>
      </c>
      <c r="D1625" s="2" t="s">
        <v>27</v>
      </c>
      <c r="E1625" s="2" t="s">
        <v>2268</v>
      </c>
      <c r="F1625" s="3">
        <v>26</v>
      </c>
      <c r="G1625" s="3" t="s">
        <v>65</v>
      </c>
      <c r="H1625" s="5" t="s">
        <v>3614</v>
      </c>
      <c r="I1625" s="136" t="s">
        <v>2285</v>
      </c>
      <c r="J1625" s="2" t="s">
        <v>2268</v>
      </c>
      <c r="K1625" s="6">
        <v>11.25</v>
      </c>
      <c r="L1625" s="6">
        <f>LANÇAMENTO[[#This Row],[VALOR UNITARIO]]*LANÇAMENTO[[#This Row],[QTDADE]]</f>
        <v>292.5</v>
      </c>
      <c r="M1625" s="4">
        <v>45944</v>
      </c>
      <c r="N1625" s="33" t="str">
        <f>TEXT(LANÇAMENTO[[#This Row],[DATA PEDIDO]],"MMM")&amp;"-"&amp;TEXT(M1625,"AAAA")</f>
        <v>out-2025</v>
      </c>
      <c r="O1625" s="5" t="s">
        <v>2287</v>
      </c>
      <c r="P1625" s="5" t="s">
        <v>30</v>
      </c>
      <c r="Q1625" s="3" t="s">
        <v>12</v>
      </c>
      <c r="R1625" s="3">
        <v>0</v>
      </c>
      <c r="S1625" s="4">
        <f>IF(LANÇAMENTO[[#This Row],[DATA PEDIDO]]="","",LANÇAMENTO[[#This Row],[DATA PEDIDO]]+LANÇAMENTO[[#This Row],[PRAZO]])</f>
        <v>45944</v>
      </c>
      <c r="T1625" s="8" t="str">
        <f>IF(LANÇAMENTO[[#This Row],[OBRA COM MATERIAL]]="OK","ENTREGUE",IF(LANÇAMENTO[[#This Row],[PRAZO]]="","",LANÇAMENTO[[#This Row],[PREVISÃO ENTREGA OBRA]]-$E$1))</f>
        <v>ENTREGUE</v>
      </c>
      <c r="U1625" s="3" t="s">
        <v>129</v>
      </c>
      <c r="V1625" s="3"/>
    </row>
    <row r="1626" spans="1:22" x14ac:dyDescent="0.25">
      <c r="A1626" s="4">
        <v>45944</v>
      </c>
      <c r="B1626" s="2" t="s">
        <v>1772</v>
      </c>
      <c r="C1626" s="123" t="s">
        <v>1234</v>
      </c>
      <c r="D1626" s="2" t="s">
        <v>27</v>
      </c>
      <c r="E1626" s="2" t="s">
        <v>2282</v>
      </c>
      <c r="F1626" s="3">
        <v>3</v>
      </c>
      <c r="G1626" s="3" t="s">
        <v>65</v>
      </c>
      <c r="H1626" s="5" t="s">
        <v>3614</v>
      </c>
      <c r="I1626" s="136" t="s">
        <v>2285</v>
      </c>
      <c r="J1626" s="2" t="s">
        <v>2282</v>
      </c>
      <c r="K1626" s="6">
        <v>22.5</v>
      </c>
      <c r="L1626" s="6">
        <f>LANÇAMENTO[[#This Row],[VALOR UNITARIO]]*LANÇAMENTO[[#This Row],[QTDADE]]</f>
        <v>67.5</v>
      </c>
      <c r="M1626" s="4">
        <v>45944</v>
      </c>
      <c r="N1626" s="33" t="str">
        <f>TEXT(LANÇAMENTO[[#This Row],[DATA PEDIDO]],"MMM")&amp;"-"&amp;TEXT(M1626,"AAAA")</f>
        <v>out-2025</v>
      </c>
      <c r="O1626" s="5" t="s">
        <v>2287</v>
      </c>
      <c r="P1626" s="5" t="s">
        <v>30</v>
      </c>
      <c r="Q1626" s="3" t="s">
        <v>12</v>
      </c>
      <c r="R1626" s="3">
        <v>0</v>
      </c>
      <c r="S1626" s="4">
        <f>IF(LANÇAMENTO[[#This Row],[DATA PEDIDO]]="","",LANÇAMENTO[[#This Row],[DATA PEDIDO]]+LANÇAMENTO[[#This Row],[PRAZO]])</f>
        <v>45944</v>
      </c>
      <c r="T1626" s="8" t="str">
        <f>IF(LANÇAMENTO[[#This Row],[OBRA COM MATERIAL]]="OK","ENTREGUE",IF(LANÇAMENTO[[#This Row],[PRAZO]]="","",LANÇAMENTO[[#This Row],[PREVISÃO ENTREGA OBRA]]-$E$1))</f>
        <v>ENTREGUE</v>
      </c>
      <c r="U1626" s="3" t="s">
        <v>129</v>
      </c>
      <c r="V1626" s="3"/>
    </row>
    <row r="1627" spans="1:22" x14ac:dyDescent="0.25">
      <c r="A1627" s="4">
        <v>45944</v>
      </c>
      <c r="B1627" s="2" t="s">
        <v>1772</v>
      </c>
      <c r="C1627" s="123" t="s">
        <v>1234</v>
      </c>
      <c r="D1627" s="2" t="s">
        <v>27</v>
      </c>
      <c r="E1627" s="2" t="s">
        <v>2652</v>
      </c>
      <c r="F1627" s="3">
        <v>4</v>
      </c>
      <c r="G1627" s="3" t="s">
        <v>65</v>
      </c>
      <c r="H1627" s="5" t="s">
        <v>3614</v>
      </c>
      <c r="I1627" s="136" t="s">
        <v>2285</v>
      </c>
      <c r="J1627" s="2" t="s">
        <v>2652</v>
      </c>
      <c r="K1627" s="6">
        <v>20</v>
      </c>
      <c r="L1627" s="6">
        <f>LANÇAMENTO[[#This Row],[VALOR UNITARIO]]*LANÇAMENTO[[#This Row],[QTDADE]]</f>
        <v>80</v>
      </c>
      <c r="M1627" s="4">
        <v>45944</v>
      </c>
      <c r="N1627" s="33" t="str">
        <f>TEXT(LANÇAMENTO[[#This Row],[DATA PEDIDO]],"MMM")&amp;"-"&amp;TEXT(M1627,"AAAA")</f>
        <v>out-2025</v>
      </c>
      <c r="O1627" s="5" t="s">
        <v>2287</v>
      </c>
      <c r="P1627" s="5" t="s">
        <v>30</v>
      </c>
      <c r="Q1627" s="3" t="s">
        <v>12</v>
      </c>
      <c r="R1627" s="3">
        <v>0</v>
      </c>
      <c r="S1627" s="4">
        <f>IF(LANÇAMENTO[[#This Row],[DATA PEDIDO]]="","",LANÇAMENTO[[#This Row],[DATA PEDIDO]]+LANÇAMENTO[[#This Row],[PRAZO]])</f>
        <v>45944</v>
      </c>
      <c r="T1627" s="8" t="str">
        <f>IF(LANÇAMENTO[[#This Row],[OBRA COM MATERIAL]]="OK","ENTREGUE",IF(LANÇAMENTO[[#This Row],[PRAZO]]="","",LANÇAMENTO[[#This Row],[PREVISÃO ENTREGA OBRA]]-$E$1))</f>
        <v>ENTREGUE</v>
      </c>
      <c r="U1627" s="3" t="s">
        <v>129</v>
      </c>
      <c r="V1627" s="3"/>
    </row>
    <row r="1628" spans="1:22" x14ac:dyDescent="0.25">
      <c r="A1628" s="4">
        <v>45944</v>
      </c>
      <c r="B1628" s="2" t="s">
        <v>1772</v>
      </c>
      <c r="C1628" s="123" t="s">
        <v>1234</v>
      </c>
      <c r="D1628" s="2" t="s">
        <v>27</v>
      </c>
      <c r="E1628" s="2" t="s">
        <v>2653</v>
      </c>
      <c r="F1628" s="3">
        <v>1</v>
      </c>
      <c r="G1628" s="3" t="s">
        <v>65</v>
      </c>
      <c r="H1628" s="5" t="s">
        <v>3614</v>
      </c>
      <c r="I1628" s="136" t="s">
        <v>2285</v>
      </c>
      <c r="J1628" s="2" t="s">
        <v>2653</v>
      </c>
      <c r="K1628" s="6">
        <v>0</v>
      </c>
      <c r="L1628" s="6">
        <f>LANÇAMENTO[[#This Row],[VALOR UNITARIO]]*LANÇAMENTO[[#This Row],[QTDADE]]</f>
        <v>0</v>
      </c>
      <c r="M1628" s="4">
        <v>45944</v>
      </c>
      <c r="N1628" s="33" t="str">
        <f>TEXT(LANÇAMENTO[[#This Row],[DATA PEDIDO]],"MMM")&amp;"-"&amp;TEXT(M1628,"AAAA")</f>
        <v>out-2025</v>
      </c>
      <c r="O1628" s="5" t="s">
        <v>2287</v>
      </c>
      <c r="P1628" s="5" t="s">
        <v>30</v>
      </c>
      <c r="Q1628" s="3" t="s">
        <v>12</v>
      </c>
      <c r="R1628" s="3">
        <v>0</v>
      </c>
      <c r="S1628" s="4">
        <f>IF(LANÇAMENTO[[#This Row],[DATA PEDIDO]]="","",LANÇAMENTO[[#This Row],[DATA PEDIDO]]+LANÇAMENTO[[#This Row],[PRAZO]])</f>
        <v>45944</v>
      </c>
      <c r="T1628" s="8" t="str">
        <f>IF(LANÇAMENTO[[#This Row],[OBRA COM MATERIAL]]="OK","ENTREGUE",IF(LANÇAMENTO[[#This Row],[PRAZO]]="","",LANÇAMENTO[[#This Row],[PREVISÃO ENTREGA OBRA]]-$E$1))</f>
        <v>ENTREGUE</v>
      </c>
      <c r="U1628" s="3" t="s">
        <v>129</v>
      </c>
      <c r="V1628" s="3"/>
    </row>
    <row r="1629" spans="1:22" x14ac:dyDescent="0.25">
      <c r="A1629" s="4">
        <v>45944</v>
      </c>
      <c r="B1629" s="2" t="s">
        <v>2379</v>
      </c>
      <c r="C1629" s="123" t="s">
        <v>1234</v>
      </c>
      <c r="D1629" s="2" t="s">
        <v>17</v>
      </c>
      <c r="E1629" s="2" t="s">
        <v>3051</v>
      </c>
      <c r="F1629" s="3">
        <v>2</v>
      </c>
      <c r="G1629" s="3" t="s">
        <v>65</v>
      </c>
      <c r="H1629" s="5" t="s">
        <v>3612</v>
      </c>
      <c r="I1629" s="136" t="s">
        <v>177</v>
      </c>
      <c r="J1629" s="2" t="s">
        <v>3051</v>
      </c>
      <c r="K1629" s="6">
        <v>9.65</v>
      </c>
      <c r="L1629" s="6">
        <f>LANÇAMENTO[[#This Row],[VALOR UNITARIO]]*LANÇAMENTO[[#This Row],[QTDADE]]</f>
        <v>19.3</v>
      </c>
      <c r="M1629" s="4">
        <v>45944</v>
      </c>
      <c r="N1629" s="33" t="str">
        <f>TEXT(LANÇAMENTO[[#This Row],[DATA PEDIDO]],"MMM")&amp;"-"&amp;TEXT(M1629,"AAAA")</f>
        <v>out-2025</v>
      </c>
      <c r="O1629" s="5" t="s">
        <v>1715</v>
      </c>
      <c r="P1629" s="5" t="s">
        <v>30</v>
      </c>
      <c r="Q1629" s="3" t="s">
        <v>1705</v>
      </c>
      <c r="R1629" s="3">
        <v>1</v>
      </c>
      <c r="S1629" s="4">
        <f>IF(LANÇAMENTO[[#This Row],[DATA PEDIDO]]="","",LANÇAMENTO[[#This Row],[DATA PEDIDO]]+LANÇAMENTO[[#This Row],[PRAZO]])</f>
        <v>45945</v>
      </c>
      <c r="T1629" s="8" t="str">
        <f>IF(LANÇAMENTO[[#This Row],[OBRA COM MATERIAL]]="OK","ENTREGUE",IF(LANÇAMENTO[[#This Row],[PRAZO]]="","",LANÇAMENTO[[#This Row],[PREVISÃO ENTREGA OBRA]]-$E$1))</f>
        <v>ENTREGUE</v>
      </c>
      <c r="U1629" s="3" t="s">
        <v>129</v>
      </c>
      <c r="V1629" s="3"/>
    </row>
    <row r="1630" spans="1:22" x14ac:dyDescent="0.25">
      <c r="A1630" s="4">
        <v>45944</v>
      </c>
      <c r="B1630" s="2" t="s">
        <v>2379</v>
      </c>
      <c r="C1630" s="123" t="s">
        <v>1234</v>
      </c>
      <c r="D1630" s="2" t="s">
        <v>17</v>
      </c>
      <c r="E1630" s="2" t="s">
        <v>2043</v>
      </c>
      <c r="F1630" s="3">
        <v>1</v>
      </c>
      <c r="G1630" s="3" t="s">
        <v>65</v>
      </c>
      <c r="H1630" s="5" t="s">
        <v>3612</v>
      </c>
      <c r="I1630" s="136" t="s">
        <v>177</v>
      </c>
      <c r="J1630" s="2" t="s">
        <v>2043</v>
      </c>
      <c r="K1630" s="6">
        <v>2.0499999999999998</v>
      </c>
      <c r="L1630" s="6">
        <f>LANÇAMENTO[[#This Row],[VALOR UNITARIO]]*LANÇAMENTO[[#This Row],[QTDADE]]</f>
        <v>2.0499999999999998</v>
      </c>
      <c r="M1630" s="4">
        <v>45944</v>
      </c>
      <c r="N1630" s="33" t="str">
        <f>TEXT(LANÇAMENTO[[#This Row],[DATA PEDIDO]],"MMM")&amp;"-"&amp;TEXT(M1630,"AAAA")</f>
        <v>out-2025</v>
      </c>
      <c r="O1630" s="5" t="s">
        <v>1715</v>
      </c>
      <c r="P1630" s="5" t="s">
        <v>30</v>
      </c>
      <c r="Q1630" s="3" t="s">
        <v>1705</v>
      </c>
      <c r="R1630" s="3">
        <v>1</v>
      </c>
      <c r="S1630" s="4">
        <f>IF(LANÇAMENTO[[#This Row],[DATA PEDIDO]]="","",LANÇAMENTO[[#This Row],[DATA PEDIDO]]+LANÇAMENTO[[#This Row],[PRAZO]])</f>
        <v>45945</v>
      </c>
      <c r="T1630" s="8" t="str">
        <f>IF(LANÇAMENTO[[#This Row],[OBRA COM MATERIAL]]="OK","ENTREGUE",IF(LANÇAMENTO[[#This Row],[PRAZO]]="","",LANÇAMENTO[[#This Row],[PREVISÃO ENTREGA OBRA]]-$E$1))</f>
        <v>ENTREGUE</v>
      </c>
      <c r="U1630" s="3" t="s">
        <v>129</v>
      </c>
      <c r="V1630" s="3"/>
    </row>
    <row r="1631" spans="1:22" x14ac:dyDescent="0.25">
      <c r="A1631" s="4">
        <v>45944</v>
      </c>
      <c r="B1631" s="2" t="s">
        <v>2379</v>
      </c>
      <c r="C1631" s="123" t="s">
        <v>1234</v>
      </c>
      <c r="D1631" s="2" t="s">
        <v>17</v>
      </c>
      <c r="E1631" s="2" t="s">
        <v>3623</v>
      </c>
      <c r="F1631" s="3">
        <v>10</v>
      </c>
      <c r="G1631" s="3" t="s">
        <v>65</v>
      </c>
      <c r="H1631" s="5" t="s">
        <v>3612</v>
      </c>
      <c r="I1631" s="136" t="s">
        <v>177</v>
      </c>
      <c r="J1631" s="2" t="s">
        <v>3623</v>
      </c>
      <c r="K1631" s="6">
        <v>3.25</v>
      </c>
      <c r="L1631" s="6">
        <f>LANÇAMENTO[[#This Row],[VALOR UNITARIO]]*LANÇAMENTO[[#This Row],[QTDADE]]</f>
        <v>32.5</v>
      </c>
      <c r="M1631" s="4">
        <v>45944</v>
      </c>
      <c r="N1631" s="33" t="str">
        <f>TEXT(LANÇAMENTO[[#This Row],[DATA PEDIDO]],"MMM")&amp;"-"&amp;TEXT(M1631,"AAAA")</f>
        <v>out-2025</v>
      </c>
      <c r="O1631" s="5" t="s">
        <v>1715</v>
      </c>
      <c r="P1631" s="5" t="s">
        <v>30</v>
      </c>
      <c r="Q1631" s="3" t="s">
        <v>1705</v>
      </c>
      <c r="R1631" s="3">
        <v>1</v>
      </c>
      <c r="S1631" s="4">
        <f>IF(LANÇAMENTO[[#This Row],[DATA PEDIDO]]="","",LANÇAMENTO[[#This Row],[DATA PEDIDO]]+LANÇAMENTO[[#This Row],[PRAZO]])</f>
        <v>45945</v>
      </c>
      <c r="T1631" s="8" t="str">
        <f>IF(LANÇAMENTO[[#This Row],[OBRA COM MATERIAL]]="OK","ENTREGUE",IF(LANÇAMENTO[[#This Row],[PRAZO]]="","",LANÇAMENTO[[#This Row],[PREVISÃO ENTREGA OBRA]]-$E$1))</f>
        <v>ENTREGUE</v>
      </c>
      <c r="U1631" s="3" t="s">
        <v>129</v>
      </c>
      <c r="V1631" s="3"/>
    </row>
    <row r="1632" spans="1:22" x14ac:dyDescent="0.25">
      <c r="A1632" s="4">
        <v>45944</v>
      </c>
      <c r="B1632" s="2" t="s">
        <v>2379</v>
      </c>
      <c r="C1632" s="123" t="s">
        <v>1234</v>
      </c>
      <c r="D1632" s="2" t="s">
        <v>17</v>
      </c>
      <c r="E1632" s="2" t="s">
        <v>3053</v>
      </c>
      <c r="F1632" s="3">
        <v>4</v>
      </c>
      <c r="G1632" s="3" t="s">
        <v>65</v>
      </c>
      <c r="H1632" s="5" t="s">
        <v>3612</v>
      </c>
      <c r="I1632" s="136" t="s">
        <v>177</v>
      </c>
      <c r="J1632" s="2" t="s">
        <v>3053</v>
      </c>
      <c r="K1632" s="6">
        <v>2.5499999999999998</v>
      </c>
      <c r="L1632" s="6">
        <f>LANÇAMENTO[[#This Row],[VALOR UNITARIO]]*LANÇAMENTO[[#This Row],[QTDADE]]</f>
        <v>10.199999999999999</v>
      </c>
      <c r="M1632" s="4">
        <v>45944</v>
      </c>
      <c r="N1632" s="33" t="str">
        <f>TEXT(LANÇAMENTO[[#This Row],[DATA PEDIDO]],"MMM")&amp;"-"&amp;TEXT(M1632,"AAAA")</f>
        <v>out-2025</v>
      </c>
      <c r="O1632" s="5" t="s">
        <v>1715</v>
      </c>
      <c r="P1632" s="5" t="s">
        <v>30</v>
      </c>
      <c r="Q1632" s="3" t="s">
        <v>1705</v>
      </c>
      <c r="R1632" s="3">
        <v>1</v>
      </c>
      <c r="S1632" s="4">
        <f>IF(LANÇAMENTO[[#This Row],[DATA PEDIDO]]="","",LANÇAMENTO[[#This Row],[DATA PEDIDO]]+LANÇAMENTO[[#This Row],[PRAZO]])</f>
        <v>45945</v>
      </c>
      <c r="T1632" s="8" t="str">
        <f>IF(LANÇAMENTO[[#This Row],[OBRA COM MATERIAL]]="OK","ENTREGUE",IF(LANÇAMENTO[[#This Row],[PRAZO]]="","",LANÇAMENTO[[#This Row],[PREVISÃO ENTREGA OBRA]]-$E$1))</f>
        <v>ENTREGUE</v>
      </c>
      <c r="U1632" s="3" t="s">
        <v>129</v>
      </c>
      <c r="V1632" s="3"/>
    </row>
    <row r="1633" spans="1:22" x14ac:dyDescent="0.25">
      <c r="A1633" s="4">
        <v>45944</v>
      </c>
      <c r="B1633" s="2" t="s">
        <v>2379</v>
      </c>
      <c r="C1633" s="123" t="s">
        <v>1234</v>
      </c>
      <c r="D1633" s="2" t="s">
        <v>17</v>
      </c>
      <c r="E1633" s="2" t="s">
        <v>3624</v>
      </c>
      <c r="F1633" s="3">
        <v>4</v>
      </c>
      <c r="G1633" s="3" t="s">
        <v>65</v>
      </c>
      <c r="H1633" s="5" t="s">
        <v>3612</v>
      </c>
      <c r="I1633" s="136" t="s">
        <v>177</v>
      </c>
      <c r="J1633" s="2" t="s">
        <v>3624</v>
      </c>
      <c r="K1633" s="6">
        <v>34.9</v>
      </c>
      <c r="L1633" s="6">
        <f>LANÇAMENTO[[#This Row],[VALOR UNITARIO]]*LANÇAMENTO[[#This Row],[QTDADE]]</f>
        <v>139.6</v>
      </c>
      <c r="M1633" s="4">
        <v>45944</v>
      </c>
      <c r="N1633" s="33" t="str">
        <f>TEXT(LANÇAMENTO[[#This Row],[DATA PEDIDO]],"MMM")&amp;"-"&amp;TEXT(M1633,"AAAA")</f>
        <v>out-2025</v>
      </c>
      <c r="O1633" s="5" t="s">
        <v>1715</v>
      </c>
      <c r="P1633" s="5" t="s">
        <v>30</v>
      </c>
      <c r="Q1633" s="3" t="s">
        <v>1705</v>
      </c>
      <c r="R1633" s="3">
        <v>1</v>
      </c>
      <c r="S1633" s="4">
        <f>IF(LANÇAMENTO[[#This Row],[DATA PEDIDO]]="","",LANÇAMENTO[[#This Row],[DATA PEDIDO]]+LANÇAMENTO[[#This Row],[PRAZO]])</f>
        <v>45945</v>
      </c>
      <c r="T1633" s="8" t="str">
        <f>IF(LANÇAMENTO[[#This Row],[OBRA COM MATERIAL]]="OK","ENTREGUE",IF(LANÇAMENTO[[#This Row],[PRAZO]]="","",LANÇAMENTO[[#This Row],[PREVISÃO ENTREGA OBRA]]-$E$1))</f>
        <v>ENTREGUE</v>
      </c>
      <c r="U1633" s="3" t="s">
        <v>129</v>
      </c>
      <c r="V1633" s="3"/>
    </row>
    <row r="1634" spans="1:22" x14ac:dyDescent="0.25">
      <c r="A1634" s="4">
        <v>45944</v>
      </c>
      <c r="B1634" s="2" t="s">
        <v>2379</v>
      </c>
      <c r="C1634" s="123" t="s">
        <v>1234</v>
      </c>
      <c r="D1634" s="2" t="s">
        <v>17</v>
      </c>
      <c r="E1634" s="2" t="s">
        <v>3625</v>
      </c>
      <c r="F1634" s="3">
        <v>7</v>
      </c>
      <c r="G1634" s="3" t="s">
        <v>65</v>
      </c>
      <c r="H1634" s="5" t="s">
        <v>3612</v>
      </c>
      <c r="I1634" s="136" t="s">
        <v>177</v>
      </c>
      <c r="J1634" s="2" t="s">
        <v>3625</v>
      </c>
      <c r="K1634" s="6">
        <v>6.2</v>
      </c>
      <c r="L1634" s="6">
        <f>LANÇAMENTO[[#This Row],[VALOR UNITARIO]]*LANÇAMENTO[[#This Row],[QTDADE]]</f>
        <v>43.4</v>
      </c>
      <c r="M1634" s="4">
        <v>45944</v>
      </c>
      <c r="N1634" s="33" t="str">
        <f>TEXT(LANÇAMENTO[[#This Row],[DATA PEDIDO]],"MMM")&amp;"-"&amp;TEXT(M1634,"AAAA")</f>
        <v>out-2025</v>
      </c>
      <c r="O1634" s="5" t="s">
        <v>1715</v>
      </c>
      <c r="P1634" s="5" t="s">
        <v>30</v>
      </c>
      <c r="Q1634" s="3" t="s">
        <v>1705</v>
      </c>
      <c r="R1634" s="3">
        <v>1</v>
      </c>
      <c r="S1634" s="4">
        <f>IF(LANÇAMENTO[[#This Row],[DATA PEDIDO]]="","",LANÇAMENTO[[#This Row],[DATA PEDIDO]]+LANÇAMENTO[[#This Row],[PRAZO]])</f>
        <v>45945</v>
      </c>
      <c r="T1634" s="8" t="str">
        <f>IF(LANÇAMENTO[[#This Row],[OBRA COM MATERIAL]]="OK","ENTREGUE",IF(LANÇAMENTO[[#This Row],[PRAZO]]="","",LANÇAMENTO[[#This Row],[PREVISÃO ENTREGA OBRA]]-$E$1))</f>
        <v>ENTREGUE</v>
      </c>
      <c r="U1634" s="3" t="s">
        <v>129</v>
      </c>
      <c r="V1634" s="3"/>
    </row>
    <row r="1635" spans="1:22" x14ac:dyDescent="0.25">
      <c r="A1635" s="4">
        <v>45944</v>
      </c>
      <c r="B1635" s="2" t="s">
        <v>2379</v>
      </c>
      <c r="C1635" s="123" t="s">
        <v>1234</v>
      </c>
      <c r="D1635" s="2" t="s">
        <v>17</v>
      </c>
      <c r="E1635" s="2" t="s">
        <v>2945</v>
      </c>
      <c r="F1635" s="3">
        <v>1</v>
      </c>
      <c r="G1635" s="3" t="s">
        <v>65</v>
      </c>
      <c r="H1635" s="5" t="s">
        <v>3612</v>
      </c>
      <c r="I1635" s="136" t="s">
        <v>177</v>
      </c>
      <c r="J1635" s="2" t="s">
        <v>2945</v>
      </c>
      <c r="K1635" s="6">
        <v>5.15</v>
      </c>
      <c r="L1635" s="6">
        <f>LANÇAMENTO[[#This Row],[VALOR UNITARIO]]*LANÇAMENTO[[#This Row],[QTDADE]]</f>
        <v>5.15</v>
      </c>
      <c r="M1635" s="4">
        <v>45944</v>
      </c>
      <c r="N1635" s="33" t="str">
        <f>TEXT(LANÇAMENTO[[#This Row],[DATA PEDIDO]],"MMM")&amp;"-"&amp;TEXT(M1635,"AAAA")</f>
        <v>out-2025</v>
      </c>
      <c r="O1635" s="5" t="s">
        <v>1715</v>
      </c>
      <c r="P1635" s="5" t="s">
        <v>30</v>
      </c>
      <c r="Q1635" s="3" t="s">
        <v>1705</v>
      </c>
      <c r="R1635" s="3">
        <v>1</v>
      </c>
      <c r="S1635" s="4">
        <f>IF(LANÇAMENTO[[#This Row],[DATA PEDIDO]]="","",LANÇAMENTO[[#This Row],[DATA PEDIDO]]+LANÇAMENTO[[#This Row],[PRAZO]])</f>
        <v>45945</v>
      </c>
      <c r="T1635" s="8" t="str">
        <f>IF(LANÇAMENTO[[#This Row],[OBRA COM MATERIAL]]="OK","ENTREGUE",IF(LANÇAMENTO[[#This Row],[PRAZO]]="","",LANÇAMENTO[[#This Row],[PREVISÃO ENTREGA OBRA]]-$E$1))</f>
        <v>ENTREGUE</v>
      </c>
      <c r="U1635" s="3" t="s">
        <v>129</v>
      </c>
      <c r="V1635" s="3"/>
    </row>
    <row r="1636" spans="1:22" x14ac:dyDescent="0.25">
      <c r="A1636" s="4">
        <v>45944</v>
      </c>
      <c r="B1636" s="2" t="s">
        <v>2379</v>
      </c>
      <c r="C1636" s="123" t="s">
        <v>1234</v>
      </c>
      <c r="D1636" s="2" t="s">
        <v>17</v>
      </c>
      <c r="E1636" s="2" t="s">
        <v>3626</v>
      </c>
      <c r="F1636" s="3">
        <v>30</v>
      </c>
      <c r="G1636" s="3" t="s">
        <v>65</v>
      </c>
      <c r="H1636" s="5" t="s">
        <v>3612</v>
      </c>
      <c r="I1636" s="136" t="s">
        <v>177</v>
      </c>
      <c r="J1636" s="2" t="s">
        <v>3626</v>
      </c>
      <c r="K1636" s="6">
        <v>0.23</v>
      </c>
      <c r="L1636" s="6">
        <f>LANÇAMENTO[[#This Row],[VALOR UNITARIO]]*LANÇAMENTO[[#This Row],[QTDADE]]</f>
        <v>6.9</v>
      </c>
      <c r="M1636" s="4">
        <v>45944</v>
      </c>
      <c r="N1636" s="33" t="str">
        <f>TEXT(LANÇAMENTO[[#This Row],[DATA PEDIDO]],"MMM")&amp;"-"&amp;TEXT(M1636,"AAAA")</f>
        <v>out-2025</v>
      </c>
      <c r="O1636" s="5" t="s">
        <v>1715</v>
      </c>
      <c r="P1636" s="5" t="s">
        <v>30</v>
      </c>
      <c r="Q1636" s="3" t="s">
        <v>1705</v>
      </c>
      <c r="R1636" s="3">
        <v>1</v>
      </c>
      <c r="S1636" s="4">
        <f>IF(LANÇAMENTO[[#This Row],[DATA PEDIDO]]="","",LANÇAMENTO[[#This Row],[DATA PEDIDO]]+LANÇAMENTO[[#This Row],[PRAZO]])</f>
        <v>45945</v>
      </c>
      <c r="T1636" s="8" t="str">
        <f>IF(LANÇAMENTO[[#This Row],[OBRA COM MATERIAL]]="OK","ENTREGUE",IF(LANÇAMENTO[[#This Row],[PRAZO]]="","",LANÇAMENTO[[#This Row],[PREVISÃO ENTREGA OBRA]]-$E$1))</f>
        <v>ENTREGUE</v>
      </c>
      <c r="U1636" s="3" t="s">
        <v>129</v>
      </c>
      <c r="V1636" s="3"/>
    </row>
    <row r="1637" spans="1:22" x14ac:dyDescent="0.25">
      <c r="A1637" s="4">
        <v>45944</v>
      </c>
      <c r="B1637" s="2" t="s">
        <v>2379</v>
      </c>
      <c r="C1637" s="123" t="s">
        <v>1234</v>
      </c>
      <c r="D1637" s="2" t="s">
        <v>17</v>
      </c>
      <c r="E1637" s="2" t="s">
        <v>3627</v>
      </c>
      <c r="F1637" s="3">
        <v>1</v>
      </c>
      <c r="G1637" s="3" t="s">
        <v>114</v>
      </c>
      <c r="H1637" s="5" t="s">
        <v>3612</v>
      </c>
      <c r="I1637" s="136" t="s">
        <v>177</v>
      </c>
      <c r="J1637" s="2" t="s">
        <v>3627</v>
      </c>
      <c r="K1637" s="6">
        <v>34.5</v>
      </c>
      <c r="L1637" s="6">
        <f>LANÇAMENTO[[#This Row],[VALOR UNITARIO]]*LANÇAMENTO[[#This Row],[QTDADE]]</f>
        <v>34.5</v>
      </c>
      <c r="M1637" s="4">
        <v>45944</v>
      </c>
      <c r="N1637" s="33" t="str">
        <f>TEXT(LANÇAMENTO[[#This Row],[DATA PEDIDO]],"MMM")&amp;"-"&amp;TEXT(M1637,"AAAA")</f>
        <v>out-2025</v>
      </c>
      <c r="O1637" s="5" t="s">
        <v>1715</v>
      </c>
      <c r="P1637" s="5" t="s">
        <v>30</v>
      </c>
      <c r="Q1637" s="3" t="s">
        <v>1705</v>
      </c>
      <c r="R1637" s="3">
        <v>1</v>
      </c>
      <c r="S1637" s="4">
        <f>IF(LANÇAMENTO[[#This Row],[DATA PEDIDO]]="","",LANÇAMENTO[[#This Row],[DATA PEDIDO]]+LANÇAMENTO[[#This Row],[PRAZO]])</f>
        <v>45945</v>
      </c>
      <c r="T1637" s="8" t="str">
        <f>IF(LANÇAMENTO[[#This Row],[OBRA COM MATERIAL]]="OK","ENTREGUE",IF(LANÇAMENTO[[#This Row],[PRAZO]]="","",LANÇAMENTO[[#This Row],[PREVISÃO ENTREGA OBRA]]-$E$1))</f>
        <v>ENTREGUE</v>
      </c>
      <c r="U1637" s="3" t="s">
        <v>129</v>
      </c>
      <c r="V1637" s="3"/>
    </row>
    <row r="1638" spans="1:22" x14ac:dyDescent="0.25">
      <c r="A1638" s="4">
        <v>45944</v>
      </c>
      <c r="B1638" s="2" t="s">
        <v>3239</v>
      </c>
      <c r="C1638" s="123" t="s">
        <v>1234</v>
      </c>
      <c r="D1638" s="2" t="s">
        <v>104</v>
      </c>
      <c r="E1638" s="2" t="s">
        <v>3615</v>
      </c>
      <c r="F1638" s="3">
        <v>1</v>
      </c>
      <c r="G1638" s="3" t="s">
        <v>65</v>
      </c>
      <c r="H1638" s="5" t="s">
        <v>3622</v>
      </c>
      <c r="I1638" s="136" t="s">
        <v>177</v>
      </c>
      <c r="J1638" s="2" t="s">
        <v>3615</v>
      </c>
      <c r="K1638" s="6">
        <v>63.63</v>
      </c>
      <c r="L1638" s="6">
        <f>LANÇAMENTO[[#This Row],[VALOR UNITARIO]]*LANÇAMENTO[[#This Row],[QTDADE]]</f>
        <v>63.63</v>
      </c>
      <c r="M1638" s="4">
        <v>45944</v>
      </c>
      <c r="N1638" s="33" t="str">
        <f>TEXT(LANÇAMENTO[[#This Row],[DATA PEDIDO]],"MMM")&amp;"-"&amp;TEXT(M1638,"AAAA")</f>
        <v>out-2025</v>
      </c>
      <c r="O1638" s="5" t="s">
        <v>1836</v>
      </c>
      <c r="P1638" s="5" t="s">
        <v>30</v>
      </c>
      <c r="Q1638" s="3" t="s">
        <v>1705</v>
      </c>
      <c r="R1638" s="3">
        <v>1</v>
      </c>
      <c r="S1638" s="4">
        <f>IF(LANÇAMENTO[[#This Row],[DATA PEDIDO]]="","",LANÇAMENTO[[#This Row],[DATA PEDIDO]]+LANÇAMENTO[[#This Row],[PRAZO]])</f>
        <v>45945</v>
      </c>
      <c r="T1638" s="8" t="str">
        <f>IF(LANÇAMENTO[[#This Row],[OBRA COM MATERIAL]]="OK","ENTREGUE",IF(LANÇAMENTO[[#This Row],[PRAZO]]="","",LANÇAMENTO[[#This Row],[PREVISÃO ENTREGA OBRA]]-$E$1))</f>
        <v>ENTREGUE</v>
      </c>
      <c r="U1638" s="3" t="s">
        <v>129</v>
      </c>
      <c r="V1638" s="3"/>
    </row>
    <row r="1639" spans="1:22" x14ac:dyDescent="0.25">
      <c r="A1639" s="4">
        <v>45944</v>
      </c>
      <c r="B1639" s="2" t="s">
        <v>3239</v>
      </c>
      <c r="C1639" s="123" t="s">
        <v>1234</v>
      </c>
      <c r="D1639" s="2" t="s">
        <v>104</v>
      </c>
      <c r="E1639" s="2" t="s">
        <v>3616</v>
      </c>
      <c r="F1639" s="3">
        <v>2</v>
      </c>
      <c r="G1639" s="3" t="s">
        <v>65</v>
      </c>
      <c r="H1639" s="5" t="s">
        <v>3622</v>
      </c>
      <c r="I1639" s="136" t="s">
        <v>177</v>
      </c>
      <c r="J1639" s="2" t="s">
        <v>3616</v>
      </c>
      <c r="K1639" s="6">
        <v>192.9</v>
      </c>
      <c r="L1639" s="6">
        <f>LANÇAMENTO[[#This Row],[VALOR UNITARIO]]*LANÇAMENTO[[#This Row],[QTDADE]]</f>
        <v>385.8</v>
      </c>
      <c r="M1639" s="4">
        <v>45944</v>
      </c>
      <c r="N1639" s="33" t="str">
        <f>TEXT(LANÇAMENTO[[#This Row],[DATA PEDIDO]],"MMM")&amp;"-"&amp;TEXT(M1639,"AAAA")</f>
        <v>out-2025</v>
      </c>
      <c r="O1639" s="5" t="s">
        <v>1836</v>
      </c>
      <c r="P1639" s="5" t="s">
        <v>30</v>
      </c>
      <c r="Q1639" s="3" t="s">
        <v>1705</v>
      </c>
      <c r="R1639" s="3">
        <v>1</v>
      </c>
      <c r="S1639" s="4">
        <f>IF(LANÇAMENTO[[#This Row],[DATA PEDIDO]]="","",LANÇAMENTO[[#This Row],[DATA PEDIDO]]+LANÇAMENTO[[#This Row],[PRAZO]])</f>
        <v>45945</v>
      </c>
      <c r="T1639" s="8" t="str">
        <f>IF(LANÇAMENTO[[#This Row],[OBRA COM MATERIAL]]="OK","ENTREGUE",IF(LANÇAMENTO[[#This Row],[PRAZO]]="","",LANÇAMENTO[[#This Row],[PREVISÃO ENTREGA OBRA]]-$E$1))</f>
        <v>ENTREGUE</v>
      </c>
      <c r="U1639" s="3" t="s">
        <v>129</v>
      </c>
      <c r="V1639" s="3"/>
    </row>
    <row r="1640" spans="1:22" x14ac:dyDescent="0.25">
      <c r="A1640" s="4">
        <v>45944</v>
      </c>
      <c r="B1640" s="2" t="s">
        <v>3239</v>
      </c>
      <c r="C1640" s="123" t="s">
        <v>1234</v>
      </c>
      <c r="D1640" s="2" t="s">
        <v>104</v>
      </c>
      <c r="E1640" s="2" t="s">
        <v>3617</v>
      </c>
      <c r="F1640" s="3">
        <v>3</v>
      </c>
      <c r="G1640" s="3" t="s">
        <v>65</v>
      </c>
      <c r="H1640" s="5" t="s">
        <v>3622</v>
      </c>
      <c r="I1640" s="136" t="s">
        <v>177</v>
      </c>
      <c r="J1640" s="2" t="s">
        <v>3617</v>
      </c>
      <c r="K1640" s="6">
        <v>315.5</v>
      </c>
      <c r="L1640" s="6">
        <f>LANÇAMENTO[[#This Row],[VALOR UNITARIO]]*LANÇAMENTO[[#This Row],[QTDADE]]</f>
        <v>946.5</v>
      </c>
      <c r="M1640" s="4">
        <v>45944</v>
      </c>
      <c r="N1640" s="33" t="str">
        <f>TEXT(LANÇAMENTO[[#This Row],[DATA PEDIDO]],"MMM")&amp;"-"&amp;TEXT(M1640,"AAAA")</f>
        <v>out-2025</v>
      </c>
      <c r="O1640" s="5" t="s">
        <v>1836</v>
      </c>
      <c r="P1640" s="5" t="s">
        <v>30</v>
      </c>
      <c r="Q1640" s="3" t="s">
        <v>1705</v>
      </c>
      <c r="R1640" s="3">
        <v>1</v>
      </c>
      <c r="S1640" s="4">
        <f>IF(LANÇAMENTO[[#This Row],[DATA PEDIDO]]="","",LANÇAMENTO[[#This Row],[DATA PEDIDO]]+LANÇAMENTO[[#This Row],[PRAZO]])</f>
        <v>45945</v>
      </c>
      <c r="T1640" s="8" t="str">
        <f>IF(LANÇAMENTO[[#This Row],[OBRA COM MATERIAL]]="OK","ENTREGUE",IF(LANÇAMENTO[[#This Row],[PRAZO]]="","",LANÇAMENTO[[#This Row],[PREVISÃO ENTREGA OBRA]]-$E$1))</f>
        <v>ENTREGUE</v>
      </c>
      <c r="U1640" s="3" t="s">
        <v>129</v>
      </c>
      <c r="V1640" s="3"/>
    </row>
    <row r="1641" spans="1:22" x14ac:dyDescent="0.25">
      <c r="A1641" s="4">
        <v>45944</v>
      </c>
      <c r="B1641" s="2" t="s">
        <v>3239</v>
      </c>
      <c r="C1641" s="123" t="s">
        <v>1234</v>
      </c>
      <c r="D1641" s="2" t="s">
        <v>104</v>
      </c>
      <c r="E1641" s="2" t="s">
        <v>3618</v>
      </c>
      <c r="F1641" s="3">
        <v>6</v>
      </c>
      <c r="G1641" s="3" t="s">
        <v>65</v>
      </c>
      <c r="H1641" s="5" t="s">
        <v>3622</v>
      </c>
      <c r="I1641" s="136" t="s">
        <v>177</v>
      </c>
      <c r="J1641" s="2" t="s">
        <v>3618</v>
      </c>
      <c r="K1641" s="6">
        <v>16.8</v>
      </c>
      <c r="L1641" s="6">
        <f>LANÇAMENTO[[#This Row],[VALOR UNITARIO]]*LANÇAMENTO[[#This Row],[QTDADE]]</f>
        <v>100.80000000000001</v>
      </c>
      <c r="M1641" s="4">
        <v>45944</v>
      </c>
      <c r="N1641" s="33" t="str">
        <f>TEXT(LANÇAMENTO[[#This Row],[DATA PEDIDO]],"MMM")&amp;"-"&amp;TEXT(M1641,"AAAA")</f>
        <v>out-2025</v>
      </c>
      <c r="O1641" s="5" t="s">
        <v>1836</v>
      </c>
      <c r="P1641" s="5" t="s">
        <v>30</v>
      </c>
      <c r="Q1641" s="3" t="s">
        <v>1705</v>
      </c>
      <c r="R1641" s="3">
        <v>1</v>
      </c>
      <c r="S1641" s="4">
        <f>IF(LANÇAMENTO[[#This Row],[DATA PEDIDO]]="","",LANÇAMENTO[[#This Row],[DATA PEDIDO]]+LANÇAMENTO[[#This Row],[PRAZO]])</f>
        <v>45945</v>
      </c>
      <c r="T1641" s="8" t="str">
        <f>IF(LANÇAMENTO[[#This Row],[OBRA COM MATERIAL]]="OK","ENTREGUE",IF(LANÇAMENTO[[#This Row],[PRAZO]]="","",LANÇAMENTO[[#This Row],[PREVISÃO ENTREGA OBRA]]-$E$1))</f>
        <v>ENTREGUE</v>
      </c>
      <c r="U1641" s="3" t="s">
        <v>129</v>
      </c>
      <c r="V1641" s="3"/>
    </row>
    <row r="1642" spans="1:22" x14ac:dyDescent="0.25">
      <c r="A1642" s="4">
        <v>45944</v>
      </c>
      <c r="B1642" s="2" t="s">
        <v>3239</v>
      </c>
      <c r="C1642" s="123" t="s">
        <v>1234</v>
      </c>
      <c r="D1642" s="2" t="s">
        <v>104</v>
      </c>
      <c r="E1642" s="2" t="s">
        <v>3619</v>
      </c>
      <c r="F1642" s="3">
        <v>6</v>
      </c>
      <c r="G1642" s="3" t="s">
        <v>65</v>
      </c>
      <c r="H1642" s="5" t="s">
        <v>3622</v>
      </c>
      <c r="I1642" s="136" t="s">
        <v>177</v>
      </c>
      <c r="J1642" s="2" t="s">
        <v>3619</v>
      </c>
      <c r="K1642" s="6">
        <v>71.099999999999994</v>
      </c>
      <c r="L1642" s="6">
        <f>LANÇAMENTO[[#This Row],[VALOR UNITARIO]]*LANÇAMENTO[[#This Row],[QTDADE]]</f>
        <v>426.59999999999997</v>
      </c>
      <c r="M1642" s="4">
        <v>45944</v>
      </c>
      <c r="N1642" s="33" t="str">
        <f>TEXT(LANÇAMENTO[[#This Row],[DATA PEDIDO]],"MMM")&amp;"-"&amp;TEXT(M1642,"AAAA")</f>
        <v>out-2025</v>
      </c>
      <c r="O1642" s="5" t="s">
        <v>1836</v>
      </c>
      <c r="P1642" s="5" t="s">
        <v>30</v>
      </c>
      <c r="Q1642" s="3" t="s">
        <v>1705</v>
      </c>
      <c r="R1642" s="3">
        <v>1</v>
      </c>
      <c r="S1642" s="4">
        <f>IF(LANÇAMENTO[[#This Row],[DATA PEDIDO]]="","",LANÇAMENTO[[#This Row],[DATA PEDIDO]]+LANÇAMENTO[[#This Row],[PRAZO]])</f>
        <v>45945</v>
      </c>
      <c r="T1642" s="8" t="str">
        <f>IF(LANÇAMENTO[[#This Row],[OBRA COM MATERIAL]]="OK","ENTREGUE",IF(LANÇAMENTO[[#This Row],[PRAZO]]="","",LANÇAMENTO[[#This Row],[PREVISÃO ENTREGA OBRA]]-$E$1))</f>
        <v>ENTREGUE</v>
      </c>
      <c r="U1642" s="3" t="s">
        <v>129</v>
      </c>
      <c r="V1642" s="3"/>
    </row>
    <row r="1643" spans="1:22" x14ac:dyDescent="0.25">
      <c r="A1643" s="4">
        <v>45944</v>
      </c>
      <c r="B1643" s="2" t="s">
        <v>3239</v>
      </c>
      <c r="C1643" s="123" t="s">
        <v>1234</v>
      </c>
      <c r="D1643" s="2" t="s">
        <v>104</v>
      </c>
      <c r="E1643" s="2" t="s">
        <v>3620</v>
      </c>
      <c r="F1643" s="3">
        <v>10</v>
      </c>
      <c r="G1643" s="3" t="s">
        <v>65</v>
      </c>
      <c r="H1643" s="5" t="s">
        <v>3622</v>
      </c>
      <c r="I1643" s="136" t="s">
        <v>177</v>
      </c>
      <c r="J1643" s="2" t="s">
        <v>3620</v>
      </c>
      <c r="K1643" s="6">
        <v>42.9</v>
      </c>
      <c r="L1643" s="6">
        <f>LANÇAMENTO[[#This Row],[VALOR UNITARIO]]*LANÇAMENTO[[#This Row],[QTDADE]]</f>
        <v>429</v>
      </c>
      <c r="M1643" s="4">
        <v>45944</v>
      </c>
      <c r="N1643" s="33" t="str">
        <f>TEXT(LANÇAMENTO[[#This Row],[DATA PEDIDO]],"MMM")&amp;"-"&amp;TEXT(M1643,"AAAA")</f>
        <v>out-2025</v>
      </c>
      <c r="O1643" s="5" t="s">
        <v>1836</v>
      </c>
      <c r="P1643" s="5" t="s">
        <v>30</v>
      </c>
      <c r="Q1643" s="3" t="s">
        <v>1705</v>
      </c>
      <c r="R1643" s="3">
        <v>1</v>
      </c>
      <c r="S1643" s="4">
        <f>IF(LANÇAMENTO[[#This Row],[DATA PEDIDO]]="","",LANÇAMENTO[[#This Row],[DATA PEDIDO]]+LANÇAMENTO[[#This Row],[PRAZO]])</f>
        <v>45945</v>
      </c>
      <c r="T1643" s="8" t="str">
        <f>IF(LANÇAMENTO[[#This Row],[OBRA COM MATERIAL]]="OK","ENTREGUE",IF(LANÇAMENTO[[#This Row],[PRAZO]]="","",LANÇAMENTO[[#This Row],[PREVISÃO ENTREGA OBRA]]-$E$1))</f>
        <v>ENTREGUE</v>
      </c>
      <c r="U1643" s="3" t="s">
        <v>129</v>
      </c>
      <c r="V1643" s="3"/>
    </row>
    <row r="1644" spans="1:22" x14ac:dyDescent="0.25">
      <c r="A1644" s="4">
        <v>45944</v>
      </c>
      <c r="B1644" s="2" t="s">
        <v>3239</v>
      </c>
      <c r="C1644" s="123" t="s">
        <v>1234</v>
      </c>
      <c r="D1644" s="2" t="s">
        <v>104</v>
      </c>
      <c r="E1644" s="2" t="s">
        <v>3257</v>
      </c>
      <c r="F1644" s="3">
        <v>10</v>
      </c>
      <c r="G1644" s="3" t="s">
        <v>65</v>
      </c>
      <c r="H1644" s="5" t="s">
        <v>3622</v>
      </c>
      <c r="I1644" s="136" t="s">
        <v>177</v>
      </c>
      <c r="J1644" s="2" t="s">
        <v>3257</v>
      </c>
      <c r="K1644" s="6">
        <v>25.9</v>
      </c>
      <c r="L1644" s="6">
        <f>LANÇAMENTO[[#This Row],[VALOR UNITARIO]]*LANÇAMENTO[[#This Row],[QTDADE]]</f>
        <v>259</v>
      </c>
      <c r="M1644" s="4">
        <v>45944</v>
      </c>
      <c r="N1644" s="33" t="str">
        <f>TEXT(LANÇAMENTO[[#This Row],[DATA PEDIDO]],"MMM")&amp;"-"&amp;TEXT(M1644,"AAAA")</f>
        <v>out-2025</v>
      </c>
      <c r="O1644" s="5" t="s">
        <v>1836</v>
      </c>
      <c r="P1644" s="5" t="s">
        <v>30</v>
      </c>
      <c r="Q1644" s="3" t="s">
        <v>1705</v>
      </c>
      <c r="R1644" s="3">
        <v>1</v>
      </c>
      <c r="S1644" s="4">
        <f>IF(LANÇAMENTO[[#This Row],[DATA PEDIDO]]="","",LANÇAMENTO[[#This Row],[DATA PEDIDO]]+LANÇAMENTO[[#This Row],[PRAZO]])</f>
        <v>45945</v>
      </c>
      <c r="T1644" s="8" t="str">
        <f>IF(LANÇAMENTO[[#This Row],[OBRA COM MATERIAL]]="OK","ENTREGUE",IF(LANÇAMENTO[[#This Row],[PRAZO]]="","",LANÇAMENTO[[#This Row],[PREVISÃO ENTREGA OBRA]]-$E$1))</f>
        <v>ENTREGUE</v>
      </c>
      <c r="U1644" s="3" t="s">
        <v>129</v>
      </c>
      <c r="V1644" s="3"/>
    </row>
    <row r="1645" spans="1:22" x14ac:dyDescent="0.25">
      <c r="A1645" s="4">
        <v>45944</v>
      </c>
      <c r="B1645" s="2" t="s">
        <v>3239</v>
      </c>
      <c r="C1645" s="123" t="s">
        <v>1234</v>
      </c>
      <c r="D1645" s="2" t="s">
        <v>104</v>
      </c>
      <c r="E1645" s="2" t="s">
        <v>3621</v>
      </c>
      <c r="F1645" s="3">
        <v>10</v>
      </c>
      <c r="G1645" s="3" t="s">
        <v>65</v>
      </c>
      <c r="H1645" s="5" t="s">
        <v>3622</v>
      </c>
      <c r="I1645" s="136" t="s">
        <v>177</v>
      </c>
      <c r="J1645" s="2" t="s">
        <v>3621</v>
      </c>
      <c r="K1645" s="6">
        <v>14.5</v>
      </c>
      <c r="L1645" s="6">
        <f>LANÇAMENTO[[#This Row],[VALOR UNITARIO]]*LANÇAMENTO[[#This Row],[QTDADE]]</f>
        <v>145</v>
      </c>
      <c r="M1645" s="4">
        <v>45944</v>
      </c>
      <c r="N1645" s="33" t="str">
        <f>TEXT(LANÇAMENTO[[#This Row],[DATA PEDIDO]],"MMM")&amp;"-"&amp;TEXT(M1645,"AAAA")</f>
        <v>out-2025</v>
      </c>
      <c r="O1645" s="5" t="s">
        <v>1836</v>
      </c>
      <c r="P1645" s="5" t="s">
        <v>30</v>
      </c>
      <c r="Q1645" s="3" t="s">
        <v>1705</v>
      </c>
      <c r="R1645" s="3">
        <v>1</v>
      </c>
      <c r="S1645" s="4">
        <f>IF(LANÇAMENTO[[#This Row],[DATA PEDIDO]]="","",LANÇAMENTO[[#This Row],[DATA PEDIDO]]+LANÇAMENTO[[#This Row],[PRAZO]])</f>
        <v>45945</v>
      </c>
      <c r="T1645" s="8" t="str">
        <f>IF(LANÇAMENTO[[#This Row],[OBRA COM MATERIAL]]="OK","ENTREGUE",IF(LANÇAMENTO[[#This Row],[PRAZO]]="","",LANÇAMENTO[[#This Row],[PREVISÃO ENTREGA OBRA]]-$E$1))</f>
        <v>ENTREGUE</v>
      </c>
      <c r="U1645" s="3" t="s">
        <v>129</v>
      </c>
      <c r="V1645" s="3"/>
    </row>
    <row r="1646" spans="1:22" x14ac:dyDescent="0.25">
      <c r="A1646" s="4">
        <v>45944</v>
      </c>
      <c r="B1646" s="2" t="s">
        <v>1729</v>
      </c>
      <c r="C1646" s="123" t="s">
        <v>551</v>
      </c>
      <c r="D1646" s="2" t="s">
        <v>104</v>
      </c>
      <c r="E1646" s="2" t="s">
        <v>3628</v>
      </c>
      <c r="F1646" s="3">
        <v>100</v>
      </c>
      <c r="G1646" s="3" t="s">
        <v>65</v>
      </c>
      <c r="H1646" s="5" t="s">
        <v>3631</v>
      </c>
      <c r="I1646" s="136" t="s">
        <v>2073</v>
      </c>
      <c r="J1646" s="2" t="s">
        <v>3628</v>
      </c>
      <c r="K1646" s="6">
        <v>3</v>
      </c>
      <c r="L1646" s="6">
        <f>LANÇAMENTO[[#This Row],[VALOR UNITARIO]]*LANÇAMENTO[[#This Row],[QTDADE]]</f>
        <v>300</v>
      </c>
      <c r="M1646" s="4">
        <v>45944</v>
      </c>
      <c r="N1646" s="33" t="str">
        <f>TEXT(LANÇAMENTO[[#This Row],[DATA PEDIDO]],"MMM")&amp;"-"&amp;TEXT(M1646,"AAAA")</f>
        <v>out-2025</v>
      </c>
      <c r="O1646" s="5" t="s">
        <v>1823</v>
      </c>
      <c r="P1646" s="5" t="s">
        <v>30</v>
      </c>
      <c r="Q1646" s="3" t="s">
        <v>12</v>
      </c>
      <c r="R1646" s="3">
        <v>0</v>
      </c>
      <c r="S1646" s="4">
        <f>IF(LANÇAMENTO[[#This Row],[DATA PEDIDO]]="","",LANÇAMENTO[[#This Row],[DATA PEDIDO]]+LANÇAMENTO[[#This Row],[PRAZO]])</f>
        <v>45944</v>
      </c>
      <c r="T1646" s="8" t="str">
        <f>IF(LANÇAMENTO[[#This Row],[OBRA COM MATERIAL]]="OK","ENTREGUE",IF(LANÇAMENTO[[#This Row],[PRAZO]]="","",LANÇAMENTO[[#This Row],[PREVISÃO ENTREGA OBRA]]-$E$1))</f>
        <v>ENTREGUE</v>
      </c>
      <c r="U1646" s="3" t="s">
        <v>129</v>
      </c>
      <c r="V1646" s="3"/>
    </row>
    <row r="1647" spans="1:22" x14ac:dyDescent="0.25">
      <c r="A1647" s="4">
        <v>45944</v>
      </c>
      <c r="B1647" s="2" t="s">
        <v>1729</v>
      </c>
      <c r="C1647" s="123" t="s">
        <v>551</v>
      </c>
      <c r="D1647" s="2" t="s">
        <v>104</v>
      </c>
      <c r="E1647" s="2" t="s">
        <v>3629</v>
      </c>
      <c r="F1647" s="3">
        <v>1</v>
      </c>
      <c r="G1647" s="3" t="s">
        <v>65</v>
      </c>
      <c r="H1647" s="5" t="s">
        <v>3631</v>
      </c>
      <c r="I1647" s="136" t="s">
        <v>2073</v>
      </c>
      <c r="J1647" s="2" t="s">
        <v>3629</v>
      </c>
      <c r="K1647" s="6">
        <v>175</v>
      </c>
      <c r="L1647" s="6">
        <f>LANÇAMENTO[[#This Row],[VALOR UNITARIO]]*LANÇAMENTO[[#This Row],[QTDADE]]</f>
        <v>175</v>
      </c>
      <c r="M1647" s="4">
        <v>45944</v>
      </c>
      <c r="N1647" s="33" t="str">
        <f>TEXT(LANÇAMENTO[[#This Row],[DATA PEDIDO]],"MMM")&amp;"-"&amp;TEXT(M1647,"AAAA")</f>
        <v>out-2025</v>
      </c>
      <c r="O1647" s="5" t="s">
        <v>1823</v>
      </c>
      <c r="P1647" s="5" t="s">
        <v>30</v>
      </c>
      <c r="Q1647" s="3" t="s">
        <v>12</v>
      </c>
      <c r="R1647" s="3">
        <v>0</v>
      </c>
      <c r="S1647" s="4">
        <f>IF(LANÇAMENTO[[#This Row],[DATA PEDIDO]]="","",LANÇAMENTO[[#This Row],[DATA PEDIDO]]+LANÇAMENTO[[#This Row],[PRAZO]])</f>
        <v>45944</v>
      </c>
      <c r="T1647" s="8" t="str">
        <f>IF(LANÇAMENTO[[#This Row],[OBRA COM MATERIAL]]="OK","ENTREGUE",IF(LANÇAMENTO[[#This Row],[PRAZO]]="","",LANÇAMENTO[[#This Row],[PREVISÃO ENTREGA OBRA]]-$E$1))</f>
        <v>ENTREGUE</v>
      </c>
      <c r="U1647" s="3" t="s">
        <v>129</v>
      </c>
      <c r="V1647" s="3"/>
    </row>
    <row r="1648" spans="1:22" x14ac:dyDescent="0.25">
      <c r="A1648" s="4">
        <v>45944</v>
      </c>
      <c r="B1648" s="2" t="s">
        <v>1729</v>
      </c>
      <c r="C1648" s="123" t="s">
        <v>551</v>
      </c>
      <c r="D1648" s="2" t="s">
        <v>104</v>
      </c>
      <c r="E1648" s="2" t="s">
        <v>3630</v>
      </c>
      <c r="F1648" s="3">
        <v>3</v>
      </c>
      <c r="G1648" s="3" t="s">
        <v>65</v>
      </c>
      <c r="H1648" s="5" t="s">
        <v>3631</v>
      </c>
      <c r="I1648" s="136" t="s">
        <v>2073</v>
      </c>
      <c r="J1648" s="2" t="s">
        <v>3630</v>
      </c>
      <c r="K1648" s="6">
        <v>41</v>
      </c>
      <c r="L1648" s="6">
        <f>LANÇAMENTO[[#This Row],[VALOR UNITARIO]]*LANÇAMENTO[[#This Row],[QTDADE]]</f>
        <v>123</v>
      </c>
      <c r="M1648" s="4">
        <v>45944</v>
      </c>
      <c r="N1648" s="33" t="str">
        <f>TEXT(LANÇAMENTO[[#This Row],[DATA PEDIDO]],"MMM")&amp;"-"&amp;TEXT(M1648,"AAAA")</f>
        <v>out-2025</v>
      </c>
      <c r="O1648" s="5" t="s">
        <v>1823</v>
      </c>
      <c r="P1648" s="5" t="s">
        <v>30</v>
      </c>
      <c r="Q1648" s="3" t="s">
        <v>12</v>
      </c>
      <c r="R1648" s="3">
        <v>0</v>
      </c>
      <c r="S1648" s="4">
        <f>IF(LANÇAMENTO[[#This Row],[DATA PEDIDO]]="","",LANÇAMENTO[[#This Row],[DATA PEDIDO]]+LANÇAMENTO[[#This Row],[PRAZO]])</f>
        <v>45944</v>
      </c>
      <c r="T1648" s="8" t="str">
        <f>IF(LANÇAMENTO[[#This Row],[OBRA COM MATERIAL]]="OK","ENTREGUE",IF(LANÇAMENTO[[#This Row],[PRAZO]]="","",LANÇAMENTO[[#This Row],[PREVISÃO ENTREGA OBRA]]-$E$1))</f>
        <v>ENTREGUE</v>
      </c>
      <c r="U1648" s="3" t="s">
        <v>129</v>
      </c>
      <c r="V1648" s="3"/>
    </row>
    <row r="1649" spans="1:22" x14ac:dyDescent="0.25">
      <c r="A1649" s="4">
        <v>45945</v>
      </c>
      <c r="B1649" s="2" t="s">
        <v>1747</v>
      </c>
      <c r="C1649" s="123" t="s">
        <v>1234</v>
      </c>
      <c r="D1649" s="2" t="s">
        <v>11</v>
      </c>
      <c r="E1649" s="2" t="s">
        <v>3632</v>
      </c>
      <c r="F1649" s="3">
        <v>2</v>
      </c>
      <c r="G1649" s="3" t="s">
        <v>65</v>
      </c>
      <c r="H1649" s="5" t="s">
        <v>3634</v>
      </c>
      <c r="I1649" s="136" t="s">
        <v>147</v>
      </c>
      <c r="J1649" s="2" t="s">
        <v>3632</v>
      </c>
      <c r="K1649" s="6">
        <v>9.99</v>
      </c>
      <c r="L1649" s="6">
        <f>LANÇAMENTO[[#This Row],[VALOR UNITARIO]]*LANÇAMENTO[[#This Row],[QTDADE]]</f>
        <v>19.98</v>
      </c>
      <c r="M1649" s="4">
        <v>45945</v>
      </c>
      <c r="N1649" s="33" t="str">
        <f>TEXT(LANÇAMENTO[[#This Row],[DATA PEDIDO]],"MMM")&amp;"-"&amp;TEXT(M1649,"AAAA")</f>
        <v>out-2025</v>
      </c>
      <c r="O1649" s="5" t="s">
        <v>1715</v>
      </c>
      <c r="P1649" s="5" t="s">
        <v>30</v>
      </c>
      <c r="Q1649" s="3" t="s">
        <v>12</v>
      </c>
      <c r="R1649" s="3">
        <v>0</v>
      </c>
      <c r="S1649" s="4">
        <f>IF(LANÇAMENTO[[#This Row],[DATA PEDIDO]]="","",LANÇAMENTO[[#This Row],[DATA PEDIDO]]+LANÇAMENTO[[#This Row],[PRAZO]])</f>
        <v>45945</v>
      </c>
      <c r="T1649" s="8" t="str">
        <f>IF(LANÇAMENTO[[#This Row],[OBRA COM MATERIAL]]="OK","ENTREGUE",IF(LANÇAMENTO[[#This Row],[PRAZO]]="","",LANÇAMENTO[[#This Row],[PREVISÃO ENTREGA OBRA]]-$E$1))</f>
        <v>ENTREGUE</v>
      </c>
      <c r="U1649" s="3" t="s">
        <v>129</v>
      </c>
      <c r="V1649" s="3"/>
    </row>
    <row r="1650" spans="1:22" x14ac:dyDescent="0.25">
      <c r="A1650" s="4">
        <v>45945</v>
      </c>
      <c r="B1650" s="2" t="s">
        <v>1747</v>
      </c>
      <c r="C1650" s="123" t="s">
        <v>1234</v>
      </c>
      <c r="D1650" s="2" t="s">
        <v>11</v>
      </c>
      <c r="E1650" s="2" t="s">
        <v>2836</v>
      </c>
      <c r="F1650" s="3">
        <v>6</v>
      </c>
      <c r="G1650" s="3" t="s">
        <v>65</v>
      </c>
      <c r="H1650" s="5" t="s">
        <v>3634</v>
      </c>
      <c r="I1650" s="136" t="s">
        <v>147</v>
      </c>
      <c r="J1650" s="2" t="s">
        <v>2836</v>
      </c>
      <c r="K1650" s="6">
        <v>89.9</v>
      </c>
      <c r="L1650" s="6">
        <f>LANÇAMENTO[[#This Row],[VALOR UNITARIO]]*LANÇAMENTO[[#This Row],[QTDADE]]</f>
        <v>539.40000000000009</v>
      </c>
      <c r="M1650" s="4">
        <v>45945</v>
      </c>
      <c r="N1650" s="33" t="str">
        <f>TEXT(LANÇAMENTO[[#This Row],[DATA PEDIDO]],"MMM")&amp;"-"&amp;TEXT(M1650,"AAAA")</f>
        <v>out-2025</v>
      </c>
      <c r="O1650" s="5" t="s">
        <v>1715</v>
      </c>
      <c r="P1650" s="5" t="s">
        <v>30</v>
      </c>
      <c r="Q1650" s="3" t="s">
        <v>12</v>
      </c>
      <c r="R1650" s="3">
        <v>0</v>
      </c>
      <c r="S1650" s="4">
        <f>IF(LANÇAMENTO[[#This Row],[DATA PEDIDO]]="","",LANÇAMENTO[[#This Row],[DATA PEDIDO]]+LANÇAMENTO[[#This Row],[PRAZO]])</f>
        <v>45945</v>
      </c>
      <c r="T1650" s="8" t="str">
        <f>IF(LANÇAMENTO[[#This Row],[OBRA COM MATERIAL]]="OK","ENTREGUE",IF(LANÇAMENTO[[#This Row],[PRAZO]]="","",LANÇAMENTO[[#This Row],[PREVISÃO ENTREGA OBRA]]-$E$1))</f>
        <v>ENTREGUE</v>
      </c>
      <c r="U1650" s="3" t="s">
        <v>129</v>
      </c>
      <c r="V1650" s="3"/>
    </row>
    <row r="1651" spans="1:22" x14ac:dyDescent="0.25">
      <c r="A1651" s="4">
        <v>45945</v>
      </c>
      <c r="B1651" s="2" t="s">
        <v>1747</v>
      </c>
      <c r="C1651" s="123" t="s">
        <v>1234</v>
      </c>
      <c r="D1651" s="2" t="s">
        <v>11</v>
      </c>
      <c r="E1651" s="2" t="s">
        <v>3633</v>
      </c>
      <c r="F1651" s="3">
        <v>1</v>
      </c>
      <c r="G1651" s="3" t="s">
        <v>65</v>
      </c>
      <c r="H1651" s="5" t="s">
        <v>3634</v>
      </c>
      <c r="I1651" s="136" t="s">
        <v>147</v>
      </c>
      <c r="J1651" s="2" t="s">
        <v>3633</v>
      </c>
      <c r="K1651" s="6">
        <v>239.9</v>
      </c>
      <c r="L1651" s="6">
        <f>LANÇAMENTO[[#This Row],[VALOR UNITARIO]]*LANÇAMENTO[[#This Row],[QTDADE]]</f>
        <v>239.9</v>
      </c>
      <c r="M1651" s="4">
        <v>45945</v>
      </c>
      <c r="N1651" s="33" t="str">
        <f>TEXT(LANÇAMENTO[[#This Row],[DATA PEDIDO]],"MMM")&amp;"-"&amp;TEXT(M1651,"AAAA")</f>
        <v>out-2025</v>
      </c>
      <c r="O1651" s="5" t="s">
        <v>1715</v>
      </c>
      <c r="P1651" s="5" t="s">
        <v>30</v>
      </c>
      <c r="Q1651" s="3" t="s">
        <v>12</v>
      </c>
      <c r="R1651" s="3">
        <v>0</v>
      </c>
      <c r="S1651" s="4">
        <f>IF(LANÇAMENTO[[#This Row],[DATA PEDIDO]]="","",LANÇAMENTO[[#This Row],[DATA PEDIDO]]+LANÇAMENTO[[#This Row],[PRAZO]])</f>
        <v>45945</v>
      </c>
      <c r="T1651" s="8" t="str">
        <f>IF(LANÇAMENTO[[#This Row],[OBRA COM MATERIAL]]="OK","ENTREGUE",IF(LANÇAMENTO[[#This Row],[PRAZO]]="","",LANÇAMENTO[[#This Row],[PREVISÃO ENTREGA OBRA]]-$E$1))</f>
        <v>ENTREGUE</v>
      </c>
      <c r="U1651" s="3" t="s">
        <v>129</v>
      </c>
      <c r="V1651" s="3"/>
    </row>
    <row r="1652" spans="1:22" x14ac:dyDescent="0.25">
      <c r="A1652" s="4">
        <v>45945</v>
      </c>
      <c r="B1652" s="2" t="s">
        <v>2128</v>
      </c>
      <c r="C1652" s="123" t="s">
        <v>551</v>
      </c>
      <c r="D1652" s="2" t="s">
        <v>27</v>
      </c>
      <c r="E1652" s="2" t="s">
        <v>1690</v>
      </c>
      <c r="F1652" s="3">
        <v>1</v>
      </c>
      <c r="G1652" s="3" t="s">
        <v>65</v>
      </c>
      <c r="H1652" s="5" t="s">
        <v>3635</v>
      </c>
      <c r="I1652" s="136" t="s">
        <v>1612</v>
      </c>
      <c r="J1652" s="2" t="s">
        <v>1690</v>
      </c>
      <c r="K1652" s="6">
        <v>350</v>
      </c>
      <c r="L1652" s="6">
        <f>LANÇAMENTO[[#This Row],[VALOR UNITARIO]]*LANÇAMENTO[[#This Row],[QTDADE]]</f>
        <v>350</v>
      </c>
      <c r="M1652" s="4">
        <v>45945</v>
      </c>
      <c r="N1652" s="33" t="str">
        <f>TEXT(LANÇAMENTO[[#This Row],[DATA PEDIDO]],"MMM")&amp;"-"&amp;TEXT(M1652,"AAAA")</f>
        <v>out-2025</v>
      </c>
      <c r="O1652" s="5" t="s">
        <v>1778</v>
      </c>
      <c r="P1652" s="5" t="s">
        <v>30</v>
      </c>
      <c r="Q1652" s="3" t="s">
        <v>12</v>
      </c>
      <c r="R1652" s="3">
        <v>0</v>
      </c>
      <c r="S1652" s="4">
        <f>IF(LANÇAMENTO[[#This Row],[DATA PEDIDO]]="","",LANÇAMENTO[[#This Row],[DATA PEDIDO]]+LANÇAMENTO[[#This Row],[PRAZO]])</f>
        <v>45945</v>
      </c>
      <c r="T1652" s="8" t="str">
        <f>IF(LANÇAMENTO[[#This Row],[OBRA COM MATERIAL]]="OK","ENTREGUE",IF(LANÇAMENTO[[#This Row],[PRAZO]]="","",LANÇAMENTO[[#This Row],[PREVISÃO ENTREGA OBRA]]-$E$1))</f>
        <v>ENTREGUE</v>
      </c>
      <c r="U1652" s="3" t="s">
        <v>129</v>
      </c>
      <c r="V1652" s="3"/>
    </row>
    <row r="1653" spans="1:22" x14ac:dyDescent="0.25">
      <c r="A1653" s="4">
        <v>9420</v>
      </c>
      <c r="B1653" s="2" t="s">
        <v>1235</v>
      </c>
      <c r="C1653" s="123" t="s">
        <v>1234</v>
      </c>
      <c r="D1653" s="2" t="s">
        <v>104</v>
      </c>
      <c r="E1653" s="2" t="s">
        <v>1690</v>
      </c>
      <c r="F1653" s="3" t="s">
        <v>1800</v>
      </c>
      <c r="G1653" s="3" t="s">
        <v>65</v>
      </c>
      <c r="H1653" s="5" t="s">
        <v>3636</v>
      </c>
      <c r="I1653" s="136" t="s">
        <v>2395</v>
      </c>
      <c r="J1653" s="2" t="s">
        <v>1690</v>
      </c>
      <c r="K1653" s="6">
        <v>320</v>
      </c>
      <c r="L1653" s="6">
        <f>LANÇAMENTO[[#This Row],[VALOR UNITARIO]]*LANÇAMENTO[[#This Row],[QTDADE]]</f>
        <v>640</v>
      </c>
      <c r="M1653" s="4">
        <v>45945</v>
      </c>
      <c r="N1653" s="33" t="str">
        <f>TEXT(LANÇAMENTO[[#This Row],[DATA PEDIDO]],"MMM")&amp;"-"&amp;TEXT(M1653,"AAAA")</f>
        <v>out-2025</v>
      </c>
      <c r="O1653" s="5" t="s">
        <v>1692</v>
      </c>
      <c r="P1653" s="5" t="s">
        <v>192</v>
      </c>
      <c r="Q1653" s="3" t="s">
        <v>12</v>
      </c>
      <c r="R1653" s="3">
        <v>0</v>
      </c>
      <c r="S1653" s="4">
        <f>IF(LANÇAMENTO[[#This Row],[DATA PEDIDO]]="","",LANÇAMENTO[[#This Row],[DATA PEDIDO]]+LANÇAMENTO[[#This Row],[PRAZO]])</f>
        <v>45945</v>
      </c>
      <c r="T1653" s="8" t="str">
        <f>IF(LANÇAMENTO[[#This Row],[OBRA COM MATERIAL]]="OK","ENTREGUE",IF(LANÇAMENTO[[#This Row],[PRAZO]]="","",LANÇAMENTO[[#This Row],[PREVISÃO ENTREGA OBRA]]-$E$1))</f>
        <v>ENTREGUE</v>
      </c>
      <c r="U1653" s="3" t="s">
        <v>129</v>
      </c>
      <c r="V1653" s="3"/>
    </row>
    <row r="1654" spans="1:22" x14ac:dyDescent="0.25">
      <c r="A1654" s="4">
        <v>45945</v>
      </c>
      <c r="B1654" s="2" t="s">
        <v>3417</v>
      </c>
      <c r="C1654" s="123" t="s">
        <v>549</v>
      </c>
      <c r="D1654" s="2" t="s">
        <v>17</v>
      </c>
      <c r="E1654" s="2" t="s">
        <v>2903</v>
      </c>
      <c r="F1654" s="3">
        <v>3</v>
      </c>
      <c r="G1654" s="3" t="s">
        <v>65</v>
      </c>
      <c r="H1654" s="5" t="s">
        <v>3638</v>
      </c>
      <c r="I1654" s="136" t="s">
        <v>260</v>
      </c>
      <c r="J1654" s="2" t="s">
        <v>2903</v>
      </c>
      <c r="K1654" s="6">
        <v>6.9</v>
      </c>
      <c r="L1654" s="6">
        <f>LANÇAMENTO[[#This Row],[VALOR UNITARIO]]*LANÇAMENTO[[#This Row],[QTDADE]]</f>
        <v>20.700000000000003</v>
      </c>
      <c r="M1654" s="4">
        <v>45945</v>
      </c>
      <c r="N1654" s="33" t="str">
        <f>TEXT(LANÇAMENTO[[#This Row],[DATA PEDIDO]],"MMM")&amp;"-"&amp;TEXT(M1654,"AAAA")</f>
        <v>out-2025</v>
      </c>
      <c r="O1654" s="5" t="s">
        <v>1715</v>
      </c>
      <c r="P1654" s="5" t="s">
        <v>30</v>
      </c>
      <c r="Q1654" s="3" t="s">
        <v>12</v>
      </c>
      <c r="R1654" s="3">
        <v>0</v>
      </c>
      <c r="S1654" s="4">
        <f>IF(LANÇAMENTO[[#This Row],[DATA PEDIDO]]="","",LANÇAMENTO[[#This Row],[DATA PEDIDO]]+LANÇAMENTO[[#This Row],[PRAZO]])</f>
        <v>45945</v>
      </c>
      <c r="T1654" s="8" t="str">
        <f>IF(LANÇAMENTO[[#This Row],[OBRA COM MATERIAL]]="OK","ENTREGUE",IF(LANÇAMENTO[[#This Row],[PRAZO]]="","",LANÇAMENTO[[#This Row],[PREVISÃO ENTREGA OBRA]]-$E$1))</f>
        <v>ENTREGUE</v>
      </c>
      <c r="U1654" s="3" t="s">
        <v>129</v>
      </c>
      <c r="V1654" s="3"/>
    </row>
    <row r="1655" spans="1:22" x14ac:dyDescent="0.25">
      <c r="A1655" s="4">
        <v>45945</v>
      </c>
      <c r="B1655" s="2" t="s">
        <v>3417</v>
      </c>
      <c r="C1655" s="123" t="s">
        <v>549</v>
      </c>
      <c r="D1655" s="2" t="s">
        <v>17</v>
      </c>
      <c r="E1655" s="2" t="s">
        <v>3637</v>
      </c>
      <c r="F1655" s="3">
        <v>1</v>
      </c>
      <c r="G1655" s="3" t="s">
        <v>65</v>
      </c>
      <c r="H1655" s="5" t="s">
        <v>3638</v>
      </c>
      <c r="I1655" s="136" t="s">
        <v>260</v>
      </c>
      <c r="J1655" s="2" t="s">
        <v>3637</v>
      </c>
      <c r="K1655" s="6">
        <v>26</v>
      </c>
      <c r="L1655" s="6">
        <f>LANÇAMENTO[[#This Row],[VALOR UNITARIO]]*LANÇAMENTO[[#This Row],[QTDADE]]</f>
        <v>26</v>
      </c>
      <c r="M1655" s="4">
        <v>45945</v>
      </c>
      <c r="N1655" s="33" t="str">
        <f>TEXT(LANÇAMENTO[[#This Row],[DATA PEDIDO]],"MMM")&amp;"-"&amp;TEXT(M1655,"AAAA")</f>
        <v>out-2025</v>
      </c>
      <c r="O1655" s="5" t="s">
        <v>1715</v>
      </c>
      <c r="P1655" s="5" t="s">
        <v>30</v>
      </c>
      <c r="Q1655" s="3" t="s">
        <v>12</v>
      </c>
      <c r="R1655" s="3">
        <v>0</v>
      </c>
      <c r="S1655" s="4">
        <f>IF(LANÇAMENTO[[#This Row],[DATA PEDIDO]]="","",LANÇAMENTO[[#This Row],[DATA PEDIDO]]+LANÇAMENTO[[#This Row],[PRAZO]])</f>
        <v>45945</v>
      </c>
      <c r="T1655" s="8" t="str">
        <f>IF(LANÇAMENTO[[#This Row],[OBRA COM MATERIAL]]="OK","ENTREGUE",IF(LANÇAMENTO[[#This Row],[PRAZO]]="","",LANÇAMENTO[[#This Row],[PREVISÃO ENTREGA OBRA]]-$E$1))</f>
        <v>ENTREGUE</v>
      </c>
      <c r="U1655" s="3" t="s">
        <v>129</v>
      </c>
      <c r="V1655" s="3"/>
    </row>
    <row r="1656" spans="1:22" x14ac:dyDescent="0.25">
      <c r="A1656" s="4">
        <v>45945</v>
      </c>
      <c r="B1656" s="2" t="s">
        <v>3417</v>
      </c>
      <c r="C1656" s="123" t="s">
        <v>549</v>
      </c>
      <c r="D1656" s="2" t="s">
        <v>17</v>
      </c>
      <c r="E1656" s="2" t="s">
        <v>1960</v>
      </c>
      <c r="F1656" s="3">
        <v>1</v>
      </c>
      <c r="G1656" s="3" t="s">
        <v>65</v>
      </c>
      <c r="H1656" s="5" t="s">
        <v>3638</v>
      </c>
      <c r="I1656" s="136" t="s">
        <v>260</v>
      </c>
      <c r="J1656" s="2" t="s">
        <v>1960</v>
      </c>
      <c r="K1656" s="6">
        <v>322</v>
      </c>
      <c r="L1656" s="6">
        <f>LANÇAMENTO[[#This Row],[VALOR UNITARIO]]*LANÇAMENTO[[#This Row],[QTDADE]]</f>
        <v>322</v>
      </c>
      <c r="M1656" s="4">
        <v>45945</v>
      </c>
      <c r="N1656" s="33" t="str">
        <f>TEXT(LANÇAMENTO[[#This Row],[DATA PEDIDO]],"MMM")&amp;"-"&amp;TEXT(M1656,"AAAA")</f>
        <v>out-2025</v>
      </c>
      <c r="O1656" s="5" t="s">
        <v>1715</v>
      </c>
      <c r="P1656" s="5" t="s">
        <v>30</v>
      </c>
      <c r="Q1656" s="3" t="s">
        <v>12</v>
      </c>
      <c r="R1656" s="3">
        <v>0</v>
      </c>
      <c r="S1656" s="4">
        <f>IF(LANÇAMENTO[[#This Row],[DATA PEDIDO]]="","",LANÇAMENTO[[#This Row],[DATA PEDIDO]]+LANÇAMENTO[[#This Row],[PRAZO]])</f>
        <v>45945</v>
      </c>
      <c r="T1656" s="8" t="str">
        <f>IF(LANÇAMENTO[[#This Row],[OBRA COM MATERIAL]]="OK","ENTREGUE",IF(LANÇAMENTO[[#This Row],[PRAZO]]="","",LANÇAMENTO[[#This Row],[PREVISÃO ENTREGA OBRA]]-$E$1))</f>
        <v>ENTREGUE</v>
      </c>
      <c r="U1656" s="3" t="s">
        <v>129</v>
      </c>
      <c r="V1656" s="3"/>
    </row>
    <row r="1657" spans="1:22" x14ac:dyDescent="0.25">
      <c r="A1657" s="4">
        <v>45945</v>
      </c>
      <c r="B1657" s="2" t="s">
        <v>1802</v>
      </c>
      <c r="C1657" s="123" t="str">
        <f>VLOOKUP(LANÇAMENTO[[#This Row],[OBRA]],OBRAS[],2,FALSE)</f>
        <v>INTERIORANA</v>
      </c>
      <c r="D1657" s="2" t="s">
        <v>27</v>
      </c>
      <c r="E1657" s="2" t="s">
        <v>3072</v>
      </c>
      <c r="F1657" s="3">
        <v>1</v>
      </c>
      <c r="G1657" s="3" t="s">
        <v>65</v>
      </c>
      <c r="H1657" s="5" t="s">
        <v>3639</v>
      </c>
      <c r="I1657" s="136" t="s">
        <v>834</v>
      </c>
      <c r="J1657" s="2" t="s">
        <v>3072</v>
      </c>
      <c r="K1657" s="6">
        <v>800</v>
      </c>
      <c r="L1657" s="6">
        <f>LANÇAMENTO[[#This Row],[VALOR UNITARIO]]*LANÇAMENTO[[#This Row],[QTDADE]]</f>
        <v>800</v>
      </c>
      <c r="M1657" s="4">
        <v>45946</v>
      </c>
      <c r="N1657" s="33" t="str">
        <f>TEXT(LANÇAMENTO[[#This Row],[DATA PEDIDO]],"MMM")&amp;"-"&amp;TEXT(M1657,"AAAA")</f>
        <v>out-2025</v>
      </c>
      <c r="O1657" s="5" t="s">
        <v>2515</v>
      </c>
      <c r="P1657" s="5" t="s">
        <v>30</v>
      </c>
      <c r="Q1657" s="3" t="s">
        <v>12</v>
      </c>
      <c r="R1657" s="3">
        <v>0</v>
      </c>
      <c r="S1657" s="4">
        <f>IF(LANÇAMENTO[[#This Row],[DATA PEDIDO]]="","",LANÇAMENTO[[#This Row],[DATA PEDIDO]]+LANÇAMENTO[[#This Row],[PRAZO]])</f>
        <v>45946</v>
      </c>
      <c r="T1657" s="8" t="str">
        <f>IF(LANÇAMENTO[[#This Row],[OBRA COM MATERIAL]]="OK","ENTREGUE",IF(LANÇAMENTO[[#This Row],[PRAZO]]="","",LANÇAMENTO[[#This Row],[PREVISÃO ENTREGA OBRA]]-$E$1))</f>
        <v>ENTREGUE</v>
      </c>
      <c r="U1657" s="3" t="s">
        <v>129</v>
      </c>
      <c r="V1657" s="3"/>
    </row>
    <row r="1658" spans="1:22" x14ac:dyDescent="0.25">
      <c r="A1658" s="4">
        <v>45945</v>
      </c>
      <c r="B1658" s="2" t="s">
        <v>2128</v>
      </c>
      <c r="C1658" s="123" t="str">
        <f>VLOOKUP(LANÇAMENTO[[#This Row],[OBRA]],OBRAS[],2,FALSE)</f>
        <v>B&amp;B</v>
      </c>
      <c r="D1658" s="2" t="s">
        <v>104</v>
      </c>
      <c r="E1658" s="2" t="s">
        <v>3641</v>
      </c>
      <c r="F1658" s="3">
        <v>100</v>
      </c>
      <c r="G1658" s="3" t="s">
        <v>114</v>
      </c>
      <c r="H1658" s="5" t="s">
        <v>3646</v>
      </c>
      <c r="I1658" s="136" t="s">
        <v>615</v>
      </c>
      <c r="J1658" s="2" t="s">
        <v>3641</v>
      </c>
      <c r="K1658" s="6">
        <v>21.51</v>
      </c>
      <c r="L1658" s="6">
        <f>LANÇAMENTO[[#This Row],[VALOR UNITARIO]]*LANÇAMENTO[[#This Row],[QTDADE]]</f>
        <v>2151</v>
      </c>
      <c r="M1658" s="4">
        <v>45946</v>
      </c>
      <c r="N1658" s="33" t="str">
        <f>TEXT(LANÇAMENTO[[#This Row],[DATA PEDIDO]],"MMM")&amp;"-"&amp;TEXT(M1658,"AAAA")</f>
        <v>out-2025</v>
      </c>
      <c r="O1658" s="5" t="s">
        <v>3644</v>
      </c>
      <c r="P1658" s="5" t="s">
        <v>30</v>
      </c>
      <c r="Q1658" s="3" t="s">
        <v>12</v>
      </c>
      <c r="R1658" s="3">
        <v>4</v>
      </c>
      <c r="S1658" s="4">
        <f>IF(LANÇAMENTO[[#This Row],[DATA PEDIDO]]="","",LANÇAMENTO[[#This Row],[DATA PEDIDO]]+LANÇAMENTO[[#This Row],[PRAZO]])</f>
        <v>45950</v>
      </c>
      <c r="T1658" s="8" t="str">
        <f>IF(LANÇAMENTO[[#This Row],[OBRA COM MATERIAL]]="OK","ENTREGUE",IF(LANÇAMENTO[[#This Row],[PRAZO]]="","",LANÇAMENTO[[#This Row],[PREVISÃO ENTREGA OBRA]]-$E$1))</f>
        <v>ENTREGUE</v>
      </c>
      <c r="U1658" s="3" t="s">
        <v>129</v>
      </c>
      <c r="V1658" s="3"/>
    </row>
    <row r="1659" spans="1:22" x14ac:dyDescent="0.25">
      <c r="A1659" s="4">
        <v>45945</v>
      </c>
      <c r="B1659" s="2" t="s">
        <v>2128</v>
      </c>
      <c r="C1659" s="123" t="str">
        <f>VLOOKUP(LANÇAMENTO[[#This Row],[OBRA]],OBRAS[],2,FALSE)</f>
        <v>B&amp;B</v>
      </c>
      <c r="D1659" s="2" t="s">
        <v>104</v>
      </c>
      <c r="E1659" s="2" t="s">
        <v>3642</v>
      </c>
      <c r="F1659" s="3">
        <v>221.4</v>
      </c>
      <c r="G1659" s="3" t="s">
        <v>72</v>
      </c>
      <c r="H1659" s="5" t="s">
        <v>3646</v>
      </c>
      <c r="I1659" s="136" t="s">
        <v>615</v>
      </c>
      <c r="J1659" s="2" t="s">
        <v>3642</v>
      </c>
      <c r="K1659" s="6">
        <v>73.510000000000005</v>
      </c>
      <c r="L1659" s="6">
        <f>LANÇAMENTO[[#This Row],[VALOR UNITARIO]]*LANÇAMENTO[[#This Row],[QTDADE]]</f>
        <v>16275.114000000001</v>
      </c>
      <c r="M1659" s="4">
        <v>45946</v>
      </c>
      <c r="N1659" s="33" t="str">
        <f>TEXT(LANÇAMENTO[[#This Row],[DATA PEDIDO]],"MMM")&amp;"-"&amp;TEXT(M1659,"AAAA")</f>
        <v>out-2025</v>
      </c>
      <c r="O1659" s="5" t="s">
        <v>3644</v>
      </c>
      <c r="P1659" s="5" t="s">
        <v>30</v>
      </c>
      <c r="Q1659" s="3" t="s">
        <v>12</v>
      </c>
      <c r="R1659" s="3">
        <v>4</v>
      </c>
      <c r="S1659" s="4">
        <f>IF(LANÇAMENTO[[#This Row],[DATA PEDIDO]]="","",LANÇAMENTO[[#This Row],[DATA PEDIDO]]+LANÇAMENTO[[#This Row],[PRAZO]])</f>
        <v>45950</v>
      </c>
      <c r="T1659" s="8" t="str">
        <f>IF(LANÇAMENTO[[#This Row],[OBRA COM MATERIAL]]="OK","ENTREGUE",IF(LANÇAMENTO[[#This Row],[PRAZO]]="","",LANÇAMENTO[[#This Row],[PREVISÃO ENTREGA OBRA]]-$E$1))</f>
        <v>ENTREGUE</v>
      </c>
      <c r="U1659" s="3" t="s">
        <v>129</v>
      </c>
      <c r="V1659" s="3"/>
    </row>
    <row r="1660" spans="1:22" x14ac:dyDescent="0.25">
      <c r="A1660" s="4">
        <v>45945</v>
      </c>
      <c r="B1660" s="2" t="s">
        <v>2128</v>
      </c>
      <c r="C1660" s="123" t="str">
        <f>VLOOKUP(LANÇAMENTO[[#This Row],[OBRA]],OBRAS[],2,FALSE)</f>
        <v>B&amp;B</v>
      </c>
      <c r="D1660" s="2" t="s">
        <v>104</v>
      </c>
      <c r="E1660" s="2" t="s">
        <v>3643</v>
      </c>
      <c r="F1660" s="3">
        <v>5</v>
      </c>
      <c r="G1660" s="3" t="s">
        <v>114</v>
      </c>
      <c r="H1660" s="5" t="s">
        <v>3646</v>
      </c>
      <c r="I1660" s="136" t="s">
        <v>615</v>
      </c>
      <c r="J1660" s="2" t="s">
        <v>3643</v>
      </c>
      <c r="K1660" s="6">
        <v>49.41</v>
      </c>
      <c r="L1660" s="6">
        <f>LANÇAMENTO[[#This Row],[VALOR UNITARIO]]*LANÇAMENTO[[#This Row],[QTDADE]]</f>
        <v>247.04999999999998</v>
      </c>
      <c r="M1660" s="4">
        <v>45946</v>
      </c>
      <c r="N1660" s="33" t="str">
        <f>TEXT(LANÇAMENTO[[#This Row],[DATA PEDIDO]],"MMM")&amp;"-"&amp;TEXT(M1660,"AAAA")</f>
        <v>out-2025</v>
      </c>
      <c r="O1660" s="5" t="s">
        <v>3644</v>
      </c>
      <c r="P1660" s="5" t="s">
        <v>30</v>
      </c>
      <c r="Q1660" s="3" t="s">
        <v>12</v>
      </c>
      <c r="R1660" s="3">
        <v>4</v>
      </c>
      <c r="S1660" s="4">
        <f>IF(LANÇAMENTO[[#This Row],[DATA PEDIDO]]="","",LANÇAMENTO[[#This Row],[DATA PEDIDO]]+LANÇAMENTO[[#This Row],[PRAZO]])</f>
        <v>45950</v>
      </c>
      <c r="T1660" s="8" t="str">
        <f>IF(LANÇAMENTO[[#This Row],[OBRA COM MATERIAL]]="OK","ENTREGUE",IF(LANÇAMENTO[[#This Row],[PRAZO]]="","",LANÇAMENTO[[#This Row],[PREVISÃO ENTREGA OBRA]]-$E$1))</f>
        <v>ENTREGUE</v>
      </c>
      <c r="U1660" s="3" t="s">
        <v>129</v>
      </c>
      <c r="V1660" s="3"/>
    </row>
    <row r="1661" spans="1:22" x14ac:dyDescent="0.25">
      <c r="A1661" s="4">
        <v>45945</v>
      </c>
      <c r="B1661" s="2" t="s">
        <v>2128</v>
      </c>
      <c r="C1661" s="123" t="str">
        <f>VLOOKUP(LANÇAMENTO[[#This Row],[OBRA]],OBRAS[],2,FALSE)</f>
        <v>B&amp;B</v>
      </c>
      <c r="D1661" s="2" t="s">
        <v>104</v>
      </c>
      <c r="E1661" s="2" t="s">
        <v>1814</v>
      </c>
      <c r="F1661" s="3">
        <v>1</v>
      </c>
      <c r="G1661" s="3" t="s">
        <v>65</v>
      </c>
      <c r="H1661" s="5" t="s">
        <v>3646</v>
      </c>
      <c r="I1661" s="136" t="s">
        <v>615</v>
      </c>
      <c r="J1661" s="2" t="s">
        <v>1814</v>
      </c>
      <c r="K1661" s="6">
        <v>1604.37</v>
      </c>
      <c r="L1661" s="6">
        <f>LANÇAMENTO[[#This Row],[VALOR UNITARIO]]*LANÇAMENTO[[#This Row],[QTDADE]]</f>
        <v>1604.37</v>
      </c>
      <c r="M1661" s="4">
        <v>45946</v>
      </c>
      <c r="N1661" s="33" t="str">
        <f>TEXT(LANÇAMENTO[[#This Row],[DATA PEDIDO]],"MMM")&amp;"-"&amp;TEXT(M1661,"AAAA")</f>
        <v>out-2025</v>
      </c>
      <c r="O1661" s="5" t="s">
        <v>3644</v>
      </c>
      <c r="P1661" s="5" t="s">
        <v>30</v>
      </c>
      <c r="Q1661" s="3" t="s">
        <v>12</v>
      </c>
      <c r="R1661" s="3">
        <v>4</v>
      </c>
      <c r="S1661" s="4">
        <f>IF(LANÇAMENTO[[#This Row],[DATA PEDIDO]]="","",LANÇAMENTO[[#This Row],[DATA PEDIDO]]+LANÇAMENTO[[#This Row],[PRAZO]])</f>
        <v>45950</v>
      </c>
      <c r="T1661" s="8" t="str">
        <f>IF(LANÇAMENTO[[#This Row],[OBRA COM MATERIAL]]="OK","ENTREGUE",IF(LANÇAMENTO[[#This Row],[PRAZO]]="","",LANÇAMENTO[[#This Row],[PREVISÃO ENTREGA OBRA]]-$E$1))</f>
        <v>ENTREGUE</v>
      </c>
      <c r="U1661" s="3" t="s">
        <v>129</v>
      </c>
      <c r="V1661" s="3"/>
    </row>
    <row r="1662" spans="1:22" x14ac:dyDescent="0.25">
      <c r="A1662" s="4">
        <v>45946</v>
      </c>
      <c r="B1662" s="2" t="s">
        <v>1729</v>
      </c>
      <c r="C1662" s="123" t="str">
        <f>VLOOKUP(LANÇAMENTO[[#This Row],[OBRA]],OBRAS[],2,FALSE)</f>
        <v>B&amp;B</v>
      </c>
      <c r="D1662" s="2" t="s">
        <v>11</v>
      </c>
      <c r="E1662" s="2" t="s">
        <v>3647</v>
      </c>
      <c r="F1662" s="3">
        <v>2</v>
      </c>
      <c r="G1662" s="3" t="s">
        <v>65</v>
      </c>
      <c r="H1662" s="5" t="s">
        <v>3649</v>
      </c>
      <c r="I1662" s="136" t="s">
        <v>147</v>
      </c>
      <c r="J1662" s="2" t="s">
        <v>3647</v>
      </c>
      <c r="K1662" s="6">
        <v>13.9</v>
      </c>
      <c r="L1662" s="6">
        <f>LANÇAMENTO[[#This Row],[VALOR UNITARIO]]*LANÇAMENTO[[#This Row],[QTDADE]]</f>
        <v>27.8</v>
      </c>
      <c r="M1662" s="4">
        <v>45946</v>
      </c>
      <c r="N1662" s="33" t="str">
        <f>TEXT(LANÇAMENTO[[#This Row],[DATA PEDIDO]],"MMM")&amp;"-"&amp;TEXT(M1662,"AAAA")</f>
        <v>out-2025</v>
      </c>
      <c r="O1662" s="5" t="s">
        <v>1715</v>
      </c>
      <c r="P1662" s="5" t="s">
        <v>30</v>
      </c>
      <c r="Q1662" s="3" t="s">
        <v>12</v>
      </c>
      <c r="R1662" s="3">
        <v>1</v>
      </c>
      <c r="S1662" s="4">
        <f>IF(LANÇAMENTO[[#This Row],[DATA PEDIDO]]="","",LANÇAMENTO[[#This Row],[DATA PEDIDO]]+LANÇAMENTO[[#This Row],[PRAZO]])</f>
        <v>45947</v>
      </c>
      <c r="T1662" s="8" t="str">
        <f>IF(LANÇAMENTO[[#This Row],[OBRA COM MATERIAL]]="OK","ENTREGUE",IF(LANÇAMENTO[[#This Row],[PRAZO]]="","",LANÇAMENTO[[#This Row],[PREVISÃO ENTREGA OBRA]]-$E$1))</f>
        <v>ENTREGUE</v>
      </c>
      <c r="U1662" s="3" t="s">
        <v>129</v>
      </c>
      <c r="V1662" s="3"/>
    </row>
    <row r="1663" spans="1:22" x14ac:dyDescent="0.25">
      <c r="A1663" s="4">
        <v>45946</v>
      </c>
      <c r="B1663" s="2" t="s">
        <v>1729</v>
      </c>
      <c r="C1663" s="123" t="str">
        <f>VLOOKUP(LANÇAMENTO[[#This Row],[OBRA]],OBRAS[],2,FALSE)</f>
        <v>B&amp;B</v>
      </c>
      <c r="D1663" s="2" t="s">
        <v>11</v>
      </c>
      <c r="E1663" s="2" t="s">
        <v>3648</v>
      </c>
      <c r="F1663" s="3">
        <v>3</v>
      </c>
      <c r="G1663" s="3" t="s">
        <v>24</v>
      </c>
      <c r="H1663" s="5" t="s">
        <v>3649</v>
      </c>
      <c r="I1663" s="136" t="s">
        <v>147</v>
      </c>
      <c r="J1663" s="2" t="s">
        <v>3648</v>
      </c>
      <c r="K1663" s="6">
        <v>249.9</v>
      </c>
      <c r="L1663" s="6">
        <f>LANÇAMENTO[[#This Row],[VALOR UNITARIO]]*LANÇAMENTO[[#This Row],[QTDADE]]</f>
        <v>749.7</v>
      </c>
      <c r="M1663" s="4">
        <v>45946</v>
      </c>
      <c r="N1663" s="33" t="str">
        <f>TEXT(LANÇAMENTO[[#This Row],[DATA PEDIDO]],"MMM")&amp;"-"&amp;TEXT(M1663,"AAAA")</f>
        <v>out-2025</v>
      </c>
      <c r="O1663" s="5" t="s">
        <v>1715</v>
      </c>
      <c r="P1663" s="5" t="s">
        <v>30</v>
      </c>
      <c r="Q1663" s="3" t="s">
        <v>12</v>
      </c>
      <c r="R1663" s="3">
        <v>1</v>
      </c>
      <c r="S1663" s="4">
        <f>IF(LANÇAMENTO[[#This Row],[DATA PEDIDO]]="","",LANÇAMENTO[[#This Row],[DATA PEDIDO]]+LANÇAMENTO[[#This Row],[PRAZO]])</f>
        <v>45947</v>
      </c>
      <c r="T1663" s="8" t="str">
        <f>IF(LANÇAMENTO[[#This Row],[OBRA COM MATERIAL]]="OK","ENTREGUE",IF(LANÇAMENTO[[#This Row],[PRAZO]]="","",LANÇAMENTO[[#This Row],[PREVISÃO ENTREGA OBRA]]-$E$1))</f>
        <v>ENTREGUE</v>
      </c>
      <c r="U1663" s="3" t="s">
        <v>129</v>
      </c>
      <c r="V1663" s="3"/>
    </row>
    <row r="1664" spans="1:22" x14ac:dyDescent="0.25">
      <c r="A1664" s="4">
        <v>45946</v>
      </c>
      <c r="B1664" s="2" t="s">
        <v>2128</v>
      </c>
      <c r="C1664" s="123" t="str">
        <f>VLOOKUP(LANÇAMENTO[[#This Row],[OBRA]],OBRAS[],2,FALSE)</f>
        <v>B&amp;B</v>
      </c>
      <c r="D1664" s="2" t="s">
        <v>11</v>
      </c>
      <c r="E1664" s="2" t="s">
        <v>2330</v>
      </c>
      <c r="F1664" s="3">
        <v>2</v>
      </c>
      <c r="G1664" s="3" t="s">
        <v>65</v>
      </c>
      <c r="H1664" s="5" t="s">
        <v>3645</v>
      </c>
      <c r="I1664" s="136" t="s">
        <v>147</v>
      </c>
      <c r="J1664" s="2" t="s">
        <v>2330</v>
      </c>
      <c r="K1664" s="6">
        <v>8.99</v>
      </c>
      <c r="L1664" s="6">
        <f>LANÇAMENTO[[#This Row],[VALOR UNITARIO]]*LANÇAMENTO[[#This Row],[QTDADE]]</f>
        <v>17.98</v>
      </c>
      <c r="M1664" s="4">
        <v>45946</v>
      </c>
      <c r="N1664" s="33" t="str">
        <f>TEXT(LANÇAMENTO[[#This Row],[DATA PEDIDO]],"MMM")&amp;"-"&amp;TEXT(M1664,"AAAA")</f>
        <v>out-2025</v>
      </c>
      <c r="O1664" s="5" t="s">
        <v>1836</v>
      </c>
      <c r="P1664" s="5" t="s">
        <v>30</v>
      </c>
      <c r="Q1664" s="3" t="s">
        <v>12</v>
      </c>
      <c r="R1664" s="3">
        <v>1</v>
      </c>
      <c r="S1664" s="4">
        <f>IF(LANÇAMENTO[[#This Row],[DATA PEDIDO]]="","",LANÇAMENTO[[#This Row],[DATA PEDIDO]]+LANÇAMENTO[[#This Row],[PRAZO]])</f>
        <v>45947</v>
      </c>
      <c r="T1664" s="8" t="str">
        <f>IF(LANÇAMENTO[[#This Row],[OBRA COM MATERIAL]]="OK","ENTREGUE",IF(LANÇAMENTO[[#This Row],[PRAZO]]="","",LANÇAMENTO[[#This Row],[PREVISÃO ENTREGA OBRA]]-$E$1))</f>
        <v>ENTREGUE</v>
      </c>
      <c r="U1664" s="3" t="s">
        <v>129</v>
      </c>
      <c r="V1664" s="3"/>
    </row>
    <row r="1665" spans="1:22" x14ac:dyDescent="0.25">
      <c r="A1665" s="4">
        <v>45946</v>
      </c>
      <c r="B1665" s="2" t="s">
        <v>2128</v>
      </c>
      <c r="C1665" s="123" t="str">
        <f>VLOOKUP(LANÇAMENTO[[#This Row],[OBRA]],OBRAS[],2,FALSE)</f>
        <v>B&amp;B</v>
      </c>
      <c r="D1665" s="2" t="s">
        <v>11</v>
      </c>
      <c r="E1665" s="2" t="s">
        <v>2332</v>
      </c>
      <c r="F1665" s="3">
        <v>24</v>
      </c>
      <c r="G1665" s="3" t="s">
        <v>110</v>
      </c>
      <c r="H1665" s="5" t="s">
        <v>3645</v>
      </c>
      <c r="I1665" s="136" t="s">
        <v>147</v>
      </c>
      <c r="J1665" s="2" t="s">
        <v>2332</v>
      </c>
      <c r="K1665" s="6">
        <v>89.9</v>
      </c>
      <c r="L1665" s="6">
        <f>LANÇAMENTO[[#This Row],[VALOR UNITARIO]]*LANÇAMENTO[[#This Row],[QTDADE]]</f>
        <v>2157.6000000000004</v>
      </c>
      <c r="M1665" s="4">
        <v>45946</v>
      </c>
      <c r="N1665" s="33" t="str">
        <f>TEXT(LANÇAMENTO[[#This Row],[DATA PEDIDO]],"MMM")&amp;"-"&amp;TEXT(M1665,"AAAA")</f>
        <v>out-2025</v>
      </c>
      <c r="O1665" s="5" t="s">
        <v>1836</v>
      </c>
      <c r="P1665" s="5" t="s">
        <v>30</v>
      </c>
      <c r="Q1665" s="3" t="s">
        <v>12</v>
      </c>
      <c r="R1665" s="3">
        <v>1</v>
      </c>
      <c r="S1665" s="4">
        <f>IF(LANÇAMENTO[[#This Row],[DATA PEDIDO]]="","",LANÇAMENTO[[#This Row],[DATA PEDIDO]]+LANÇAMENTO[[#This Row],[PRAZO]])</f>
        <v>45947</v>
      </c>
      <c r="T1665" s="8" t="str">
        <f>IF(LANÇAMENTO[[#This Row],[OBRA COM MATERIAL]]="OK","ENTREGUE",IF(LANÇAMENTO[[#This Row],[PRAZO]]="","",LANÇAMENTO[[#This Row],[PREVISÃO ENTREGA OBRA]]-$E$1))</f>
        <v>ENTREGUE</v>
      </c>
      <c r="U1665" s="3" t="s">
        <v>129</v>
      </c>
      <c r="V1665" s="3"/>
    </row>
    <row r="1666" spans="1:22" x14ac:dyDescent="0.25">
      <c r="A1666" s="4">
        <v>45946</v>
      </c>
      <c r="B1666" s="2" t="s">
        <v>2128</v>
      </c>
      <c r="C1666" s="123" t="str">
        <f>VLOOKUP(LANÇAMENTO[[#This Row],[OBRA]],OBRAS[],2,FALSE)</f>
        <v>B&amp;B</v>
      </c>
      <c r="D1666" s="2" t="s">
        <v>11</v>
      </c>
      <c r="E1666" s="2" t="s">
        <v>2184</v>
      </c>
      <c r="F1666" s="3">
        <v>1</v>
      </c>
      <c r="G1666" s="3" t="s">
        <v>24</v>
      </c>
      <c r="H1666" s="5" t="s">
        <v>3645</v>
      </c>
      <c r="I1666" s="136" t="s">
        <v>147</v>
      </c>
      <c r="J1666" s="2" t="s">
        <v>2184</v>
      </c>
      <c r="K1666" s="6">
        <v>249.9</v>
      </c>
      <c r="L1666" s="6">
        <f>LANÇAMENTO[[#This Row],[VALOR UNITARIO]]*LANÇAMENTO[[#This Row],[QTDADE]]</f>
        <v>249.9</v>
      </c>
      <c r="M1666" s="4">
        <v>45946</v>
      </c>
      <c r="N1666" s="33" t="str">
        <f>TEXT(LANÇAMENTO[[#This Row],[DATA PEDIDO]],"MMM")&amp;"-"&amp;TEXT(M1666,"AAAA")</f>
        <v>out-2025</v>
      </c>
      <c r="O1666" s="5" t="s">
        <v>1836</v>
      </c>
      <c r="P1666" s="5" t="s">
        <v>30</v>
      </c>
      <c r="Q1666" s="3" t="s">
        <v>12</v>
      </c>
      <c r="R1666" s="3">
        <v>1</v>
      </c>
      <c r="S1666" s="4">
        <f>IF(LANÇAMENTO[[#This Row],[DATA PEDIDO]]="","",LANÇAMENTO[[#This Row],[DATA PEDIDO]]+LANÇAMENTO[[#This Row],[PRAZO]])</f>
        <v>45947</v>
      </c>
      <c r="T1666" s="8" t="str">
        <f>IF(LANÇAMENTO[[#This Row],[OBRA COM MATERIAL]]="OK","ENTREGUE",IF(LANÇAMENTO[[#This Row],[PRAZO]]="","",LANÇAMENTO[[#This Row],[PREVISÃO ENTREGA OBRA]]-$E$1))</f>
        <v>ENTREGUE</v>
      </c>
      <c r="U1666" s="3" t="s">
        <v>129</v>
      </c>
      <c r="V1666" s="3"/>
    </row>
    <row r="1667" spans="1:22" x14ac:dyDescent="0.25">
      <c r="A1667" s="4">
        <v>45946</v>
      </c>
      <c r="B1667" s="2" t="s">
        <v>2128</v>
      </c>
      <c r="C1667" s="123" t="str">
        <f>VLOOKUP(LANÇAMENTO[[#This Row],[OBRA]],OBRAS[],2,FALSE)</f>
        <v>B&amp;B</v>
      </c>
      <c r="D1667" s="2" t="s">
        <v>11</v>
      </c>
      <c r="E1667" s="2" t="s">
        <v>2335</v>
      </c>
      <c r="F1667" s="3">
        <v>2</v>
      </c>
      <c r="G1667" s="3" t="s">
        <v>110</v>
      </c>
      <c r="H1667" s="5" t="s">
        <v>3645</v>
      </c>
      <c r="I1667" s="136" t="s">
        <v>147</v>
      </c>
      <c r="J1667" s="2" t="s">
        <v>2335</v>
      </c>
      <c r="K1667" s="6">
        <v>69.900000000000006</v>
      </c>
      <c r="L1667" s="6">
        <f>LANÇAMENTO[[#This Row],[VALOR UNITARIO]]*LANÇAMENTO[[#This Row],[QTDADE]]</f>
        <v>139.80000000000001</v>
      </c>
      <c r="M1667" s="4">
        <v>45946</v>
      </c>
      <c r="N1667" s="33" t="str">
        <f>TEXT(LANÇAMENTO[[#This Row],[DATA PEDIDO]],"MMM")&amp;"-"&amp;TEXT(M1667,"AAAA")</f>
        <v>out-2025</v>
      </c>
      <c r="O1667" s="5" t="s">
        <v>1836</v>
      </c>
      <c r="P1667" s="5" t="s">
        <v>30</v>
      </c>
      <c r="Q1667" s="3" t="s">
        <v>12</v>
      </c>
      <c r="R1667" s="3">
        <v>1</v>
      </c>
      <c r="S1667" s="4">
        <f>IF(LANÇAMENTO[[#This Row],[DATA PEDIDO]]="","",LANÇAMENTO[[#This Row],[DATA PEDIDO]]+LANÇAMENTO[[#This Row],[PRAZO]])</f>
        <v>45947</v>
      </c>
      <c r="T1667" s="8" t="str">
        <f>IF(LANÇAMENTO[[#This Row],[OBRA COM MATERIAL]]="OK","ENTREGUE",IF(LANÇAMENTO[[#This Row],[PRAZO]]="","",LANÇAMENTO[[#This Row],[PREVISÃO ENTREGA OBRA]]-$E$1))</f>
        <v>ENTREGUE</v>
      </c>
      <c r="U1667" s="3" t="s">
        <v>129</v>
      </c>
      <c r="V1667" s="3"/>
    </row>
    <row r="1668" spans="1:22" x14ac:dyDescent="0.25">
      <c r="A1668" s="4">
        <v>45946</v>
      </c>
      <c r="B1668" s="2" t="s">
        <v>2128</v>
      </c>
      <c r="C1668" s="123" t="str">
        <f>VLOOKUP(LANÇAMENTO[[#This Row],[OBRA]],OBRAS[],2,FALSE)</f>
        <v>B&amp;B</v>
      </c>
      <c r="D1668" s="2" t="s">
        <v>11</v>
      </c>
      <c r="E1668" s="2" t="s">
        <v>3650</v>
      </c>
      <c r="F1668" s="3">
        <v>5</v>
      </c>
      <c r="G1668" s="3" t="s">
        <v>65</v>
      </c>
      <c r="H1668" s="5" t="s">
        <v>3645</v>
      </c>
      <c r="I1668" s="136" t="s">
        <v>147</v>
      </c>
      <c r="J1668" s="2" t="s">
        <v>3650</v>
      </c>
      <c r="K1668" s="6">
        <v>4.99</v>
      </c>
      <c r="L1668" s="6">
        <f>LANÇAMENTO[[#This Row],[VALOR UNITARIO]]*LANÇAMENTO[[#This Row],[QTDADE]]</f>
        <v>24.950000000000003</v>
      </c>
      <c r="M1668" s="4">
        <v>45946</v>
      </c>
      <c r="N1668" s="33" t="str">
        <f>TEXT(LANÇAMENTO[[#This Row],[DATA PEDIDO]],"MMM")&amp;"-"&amp;TEXT(M1668,"AAAA")</f>
        <v>out-2025</v>
      </c>
      <c r="O1668" s="5" t="s">
        <v>1836</v>
      </c>
      <c r="P1668" s="5" t="s">
        <v>30</v>
      </c>
      <c r="Q1668" s="3" t="s">
        <v>12</v>
      </c>
      <c r="R1668" s="3">
        <v>1</v>
      </c>
      <c r="S1668" s="4">
        <f>IF(LANÇAMENTO[[#This Row],[DATA PEDIDO]]="","",LANÇAMENTO[[#This Row],[DATA PEDIDO]]+LANÇAMENTO[[#This Row],[PRAZO]])</f>
        <v>45947</v>
      </c>
      <c r="T1668" s="8" t="str">
        <f>IF(LANÇAMENTO[[#This Row],[OBRA COM MATERIAL]]="OK","ENTREGUE",IF(LANÇAMENTO[[#This Row],[PRAZO]]="","",LANÇAMENTO[[#This Row],[PREVISÃO ENTREGA OBRA]]-$E$1))</f>
        <v>ENTREGUE</v>
      </c>
      <c r="U1668" s="3" t="s">
        <v>129</v>
      </c>
      <c r="V1668" s="3"/>
    </row>
    <row r="1669" spans="1:22" x14ac:dyDescent="0.25">
      <c r="A1669" s="4">
        <v>45946</v>
      </c>
      <c r="B1669" s="2" t="s">
        <v>1235</v>
      </c>
      <c r="C1669" s="123" t="str">
        <f>VLOOKUP(LANÇAMENTO[[#This Row],[OBRA]],OBRAS[],2,FALSE)</f>
        <v>INTERIORANA</v>
      </c>
      <c r="D1669" s="2" t="s">
        <v>27</v>
      </c>
      <c r="E1669" s="2" t="s">
        <v>1690</v>
      </c>
      <c r="F1669" s="3">
        <v>2</v>
      </c>
      <c r="G1669" s="3" t="s">
        <v>65</v>
      </c>
      <c r="H1669" s="5" t="s">
        <v>3640</v>
      </c>
      <c r="I1669" s="136" t="s">
        <v>2395</v>
      </c>
      <c r="J1669" s="2" t="s">
        <v>2134</v>
      </c>
      <c r="K1669" s="6">
        <v>320</v>
      </c>
      <c r="L1669" s="6">
        <f>LANÇAMENTO[[#This Row],[VALOR UNITARIO]]*LANÇAMENTO[[#This Row],[QTDADE]]</f>
        <v>640</v>
      </c>
      <c r="M1669" s="4">
        <v>45946</v>
      </c>
      <c r="N1669" s="33" t="str">
        <f>TEXT(LANÇAMENTO[[#This Row],[DATA PEDIDO]],"MMM")&amp;"-"&amp;TEXT(M1669,"AAAA")</f>
        <v>out-2025</v>
      </c>
      <c r="O1669" s="5" t="s">
        <v>1692</v>
      </c>
      <c r="P1669" s="5" t="s">
        <v>192</v>
      </c>
      <c r="Q1669" s="3" t="s">
        <v>12</v>
      </c>
      <c r="R1669" s="3">
        <v>1</v>
      </c>
      <c r="S1669" s="4">
        <f>IF(LANÇAMENTO[[#This Row],[DATA PEDIDO]]="","",LANÇAMENTO[[#This Row],[DATA PEDIDO]]+LANÇAMENTO[[#This Row],[PRAZO]])</f>
        <v>45947</v>
      </c>
      <c r="T1669" s="8" t="str">
        <f>IF(LANÇAMENTO[[#This Row],[OBRA COM MATERIAL]]="OK","ENTREGUE",IF(LANÇAMENTO[[#This Row],[PRAZO]]="","",LANÇAMENTO[[#This Row],[PREVISÃO ENTREGA OBRA]]-$E$1))</f>
        <v>ENTREGUE</v>
      </c>
      <c r="U1669" s="3" t="s">
        <v>129</v>
      </c>
      <c r="V1669" s="3"/>
    </row>
    <row r="1670" spans="1:22" x14ac:dyDescent="0.25">
      <c r="A1670" s="4">
        <v>45946</v>
      </c>
      <c r="B1670" s="2" t="s">
        <v>2461</v>
      </c>
      <c r="C1670" s="123" t="str">
        <f>VLOOKUP(LANÇAMENTO[[#This Row],[OBRA]],OBRAS[],2,FALSE)</f>
        <v>B&amp;B</v>
      </c>
      <c r="D1670" s="2" t="s">
        <v>104</v>
      </c>
      <c r="E1670" s="2" t="s">
        <v>3656</v>
      </c>
      <c r="F1670" s="3">
        <v>3</v>
      </c>
      <c r="G1670" s="3" t="s">
        <v>65</v>
      </c>
      <c r="H1670" s="5" t="s">
        <v>3687</v>
      </c>
      <c r="I1670" s="136" t="s">
        <v>567</v>
      </c>
      <c r="J1670" s="2" t="s">
        <v>3656</v>
      </c>
      <c r="K1670" s="6">
        <v>109.9</v>
      </c>
      <c r="L1670" s="6">
        <f>LANÇAMENTO[[#This Row],[VALOR UNITARIO]]*LANÇAMENTO[[#This Row],[QTDADE]]</f>
        <v>329.70000000000005</v>
      </c>
      <c r="M1670" s="4">
        <v>45947</v>
      </c>
      <c r="N1670" s="33" t="str">
        <f>TEXT(LANÇAMENTO[[#This Row],[DATA PEDIDO]],"MMM")&amp;"-"&amp;TEXT(M1670,"AAAA")</f>
        <v>out-2025</v>
      </c>
      <c r="O1670" s="5" t="s">
        <v>1818</v>
      </c>
      <c r="P1670" s="5" t="s">
        <v>215</v>
      </c>
      <c r="Q1670" s="3" t="s">
        <v>12</v>
      </c>
      <c r="R1670" s="3">
        <v>3</v>
      </c>
      <c r="S1670" s="4">
        <f>IF(LANÇAMENTO[[#This Row],[DATA PEDIDO]]="","",LANÇAMENTO[[#This Row],[DATA PEDIDO]]+LANÇAMENTO[[#This Row],[PRAZO]])</f>
        <v>45950</v>
      </c>
      <c r="T1670" s="8" t="str">
        <f>IF(LANÇAMENTO[[#This Row],[OBRA COM MATERIAL]]="OK","ENTREGUE",IF(LANÇAMENTO[[#This Row],[PRAZO]]="","",LANÇAMENTO[[#This Row],[PREVISÃO ENTREGA OBRA]]-$E$1))</f>
        <v>ENTREGUE</v>
      </c>
      <c r="U1670" s="3" t="s">
        <v>129</v>
      </c>
      <c r="V1670" s="3"/>
    </row>
    <row r="1671" spans="1:22" x14ac:dyDescent="0.25">
      <c r="A1671" s="4">
        <v>45946</v>
      </c>
      <c r="B1671" s="2" t="s">
        <v>2461</v>
      </c>
      <c r="C1671" s="123" t="str">
        <f>VLOOKUP(LANÇAMENTO[[#This Row],[OBRA]],OBRAS[],2,FALSE)</f>
        <v>B&amp;B</v>
      </c>
      <c r="D1671" s="2" t="s">
        <v>104</v>
      </c>
      <c r="E1671" s="2" t="s">
        <v>3657</v>
      </c>
      <c r="F1671" s="3">
        <v>1</v>
      </c>
      <c r="G1671" s="3" t="s">
        <v>65</v>
      </c>
      <c r="H1671" s="5" t="s">
        <v>3687</v>
      </c>
      <c r="I1671" s="136" t="s">
        <v>567</v>
      </c>
      <c r="J1671" s="2" t="s">
        <v>3657</v>
      </c>
      <c r="K1671" s="6">
        <v>23.99</v>
      </c>
      <c r="L1671" s="6">
        <f>LANÇAMENTO[[#This Row],[VALOR UNITARIO]]*LANÇAMENTO[[#This Row],[QTDADE]]</f>
        <v>23.99</v>
      </c>
      <c r="M1671" s="4">
        <v>45947</v>
      </c>
      <c r="N1671" s="33" t="str">
        <f>TEXT(LANÇAMENTO[[#This Row],[DATA PEDIDO]],"MMM")&amp;"-"&amp;TEXT(M1671,"AAAA")</f>
        <v>out-2025</v>
      </c>
      <c r="O1671" s="5" t="s">
        <v>1818</v>
      </c>
      <c r="P1671" s="5" t="s">
        <v>215</v>
      </c>
      <c r="Q1671" s="3" t="s">
        <v>12</v>
      </c>
      <c r="R1671" s="3">
        <v>3</v>
      </c>
      <c r="S1671" s="4">
        <f>IF(LANÇAMENTO[[#This Row],[DATA PEDIDO]]="","",LANÇAMENTO[[#This Row],[DATA PEDIDO]]+LANÇAMENTO[[#This Row],[PRAZO]])</f>
        <v>45950</v>
      </c>
      <c r="T1671" s="8" t="str">
        <f>IF(LANÇAMENTO[[#This Row],[OBRA COM MATERIAL]]="OK","ENTREGUE",IF(LANÇAMENTO[[#This Row],[PRAZO]]="","",LANÇAMENTO[[#This Row],[PREVISÃO ENTREGA OBRA]]-$E$1))</f>
        <v>ENTREGUE</v>
      </c>
      <c r="U1671" s="3" t="s">
        <v>129</v>
      </c>
      <c r="V1671" s="3"/>
    </row>
    <row r="1672" spans="1:22" x14ac:dyDescent="0.25">
      <c r="A1672" s="4">
        <v>45946</v>
      </c>
      <c r="B1672" s="2" t="s">
        <v>2461</v>
      </c>
      <c r="C1672" s="123" t="str">
        <f>VLOOKUP(LANÇAMENTO[[#This Row],[OBRA]],OBRAS[],2,FALSE)</f>
        <v>B&amp;B</v>
      </c>
      <c r="D1672" s="2" t="s">
        <v>104</v>
      </c>
      <c r="E1672" s="2" t="s">
        <v>3658</v>
      </c>
      <c r="F1672" s="3">
        <v>6</v>
      </c>
      <c r="G1672" s="3" t="s">
        <v>65</v>
      </c>
      <c r="H1672" s="5" t="s">
        <v>3687</v>
      </c>
      <c r="I1672" s="136" t="s">
        <v>567</v>
      </c>
      <c r="J1672" s="2" t="s">
        <v>3658</v>
      </c>
      <c r="K1672" s="6">
        <v>36.89</v>
      </c>
      <c r="L1672" s="6">
        <f>LANÇAMENTO[[#This Row],[VALOR UNITARIO]]*LANÇAMENTO[[#This Row],[QTDADE]]</f>
        <v>221.34</v>
      </c>
      <c r="M1672" s="4">
        <v>45947</v>
      </c>
      <c r="N1672" s="33" t="str">
        <f>TEXT(LANÇAMENTO[[#This Row],[DATA PEDIDO]],"MMM")&amp;"-"&amp;TEXT(M1672,"AAAA")</f>
        <v>out-2025</v>
      </c>
      <c r="O1672" s="5" t="s">
        <v>1818</v>
      </c>
      <c r="P1672" s="5" t="s">
        <v>215</v>
      </c>
      <c r="Q1672" s="3" t="s">
        <v>12</v>
      </c>
      <c r="R1672" s="3">
        <v>3</v>
      </c>
      <c r="S1672" s="4">
        <f>IF(LANÇAMENTO[[#This Row],[DATA PEDIDO]]="","",LANÇAMENTO[[#This Row],[DATA PEDIDO]]+LANÇAMENTO[[#This Row],[PRAZO]])</f>
        <v>45950</v>
      </c>
      <c r="T1672" s="8" t="str">
        <f>IF(LANÇAMENTO[[#This Row],[OBRA COM MATERIAL]]="OK","ENTREGUE",IF(LANÇAMENTO[[#This Row],[PRAZO]]="","",LANÇAMENTO[[#This Row],[PREVISÃO ENTREGA OBRA]]-$E$1))</f>
        <v>ENTREGUE</v>
      </c>
      <c r="U1672" s="3" t="s">
        <v>129</v>
      </c>
      <c r="V1672" s="3"/>
    </row>
    <row r="1673" spans="1:22" x14ac:dyDescent="0.25">
      <c r="A1673" s="4">
        <v>45946</v>
      </c>
      <c r="B1673" s="2" t="s">
        <v>2461</v>
      </c>
      <c r="C1673" s="123" t="str">
        <f>VLOOKUP(LANÇAMENTO[[#This Row],[OBRA]],OBRAS[],2,FALSE)</f>
        <v>B&amp;B</v>
      </c>
      <c r="D1673" s="2" t="s">
        <v>104</v>
      </c>
      <c r="E1673" s="2" t="s">
        <v>3659</v>
      </c>
      <c r="F1673" s="3">
        <v>3</v>
      </c>
      <c r="G1673" s="3" t="s">
        <v>65</v>
      </c>
      <c r="H1673" s="5" t="s">
        <v>3687</v>
      </c>
      <c r="I1673" s="136" t="s">
        <v>567</v>
      </c>
      <c r="J1673" s="2" t="s">
        <v>3659</v>
      </c>
      <c r="K1673" s="6">
        <v>57.9</v>
      </c>
      <c r="L1673" s="6">
        <f>LANÇAMENTO[[#This Row],[VALOR UNITARIO]]*LANÇAMENTO[[#This Row],[QTDADE]]</f>
        <v>173.7</v>
      </c>
      <c r="M1673" s="4">
        <v>45947</v>
      </c>
      <c r="N1673" s="33" t="str">
        <f>TEXT(LANÇAMENTO[[#This Row],[DATA PEDIDO]],"MMM")&amp;"-"&amp;TEXT(M1673,"AAAA")</f>
        <v>out-2025</v>
      </c>
      <c r="O1673" s="5" t="s">
        <v>1818</v>
      </c>
      <c r="P1673" s="5" t="s">
        <v>215</v>
      </c>
      <c r="Q1673" s="3" t="s">
        <v>12</v>
      </c>
      <c r="R1673" s="3">
        <v>3</v>
      </c>
      <c r="S1673" s="4">
        <f>IF(LANÇAMENTO[[#This Row],[DATA PEDIDO]]="","",LANÇAMENTO[[#This Row],[DATA PEDIDO]]+LANÇAMENTO[[#This Row],[PRAZO]])</f>
        <v>45950</v>
      </c>
      <c r="T1673" s="8" t="str">
        <f>IF(LANÇAMENTO[[#This Row],[OBRA COM MATERIAL]]="OK","ENTREGUE",IF(LANÇAMENTO[[#This Row],[PRAZO]]="","",LANÇAMENTO[[#This Row],[PREVISÃO ENTREGA OBRA]]-$E$1))</f>
        <v>ENTREGUE</v>
      </c>
      <c r="U1673" s="3" t="s">
        <v>129</v>
      </c>
      <c r="V1673" s="3"/>
    </row>
    <row r="1674" spans="1:22" x14ac:dyDescent="0.25">
      <c r="A1674" s="4">
        <v>45946</v>
      </c>
      <c r="B1674" s="2" t="s">
        <v>2461</v>
      </c>
      <c r="C1674" s="123" t="str">
        <f>VLOOKUP(LANÇAMENTO[[#This Row],[OBRA]],OBRAS[],2,FALSE)</f>
        <v>B&amp;B</v>
      </c>
      <c r="D1674" s="2" t="s">
        <v>104</v>
      </c>
      <c r="E1674" s="2">
        <v>16</v>
      </c>
      <c r="F1674" s="3">
        <v>2</v>
      </c>
      <c r="G1674" s="3" t="s">
        <v>65</v>
      </c>
      <c r="H1674" s="5" t="s">
        <v>3687</v>
      </c>
      <c r="I1674" s="136" t="s">
        <v>567</v>
      </c>
      <c r="J1674" s="2" t="s">
        <v>3660</v>
      </c>
      <c r="K1674" s="6">
        <v>16.05</v>
      </c>
      <c r="L1674" s="6">
        <f>LANÇAMENTO[[#This Row],[VALOR UNITARIO]]*LANÇAMENTO[[#This Row],[QTDADE]]</f>
        <v>32.1</v>
      </c>
      <c r="M1674" s="4">
        <v>45947</v>
      </c>
      <c r="N1674" s="33" t="str">
        <f>TEXT(LANÇAMENTO[[#This Row],[DATA PEDIDO]],"MMM")&amp;"-"&amp;TEXT(M1674,"AAAA")</f>
        <v>out-2025</v>
      </c>
      <c r="O1674" s="5" t="s">
        <v>1818</v>
      </c>
      <c r="P1674" s="5" t="s">
        <v>215</v>
      </c>
      <c r="Q1674" s="3" t="s">
        <v>12</v>
      </c>
      <c r="R1674" s="3">
        <v>3</v>
      </c>
      <c r="S1674" s="4">
        <f>IF(LANÇAMENTO[[#This Row],[DATA PEDIDO]]="","",LANÇAMENTO[[#This Row],[DATA PEDIDO]]+LANÇAMENTO[[#This Row],[PRAZO]])</f>
        <v>45950</v>
      </c>
      <c r="T1674" s="8" t="str">
        <f>IF(LANÇAMENTO[[#This Row],[OBRA COM MATERIAL]]="OK","ENTREGUE",IF(LANÇAMENTO[[#This Row],[PRAZO]]="","",LANÇAMENTO[[#This Row],[PREVISÃO ENTREGA OBRA]]-$E$1))</f>
        <v>ENTREGUE</v>
      </c>
      <c r="U1674" s="3" t="s">
        <v>129</v>
      </c>
      <c r="V1674" s="3"/>
    </row>
    <row r="1675" spans="1:22" x14ac:dyDescent="0.25">
      <c r="A1675" s="4">
        <v>45946</v>
      </c>
      <c r="B1675" s="2" t="s">
        <v>2461</v>
      </c>
      <c r="C1675" s="123" t="str">
        <f>VLOOKUP(LANÇAMENTO[[#This Row],[OBRA]],OBRAS[],2,FALSE)</f>
        <v>B&amp;B</v>
      </c>
      <c r="D1675" s="2" t="s">
        <v>104</v>
      </c>
      <c r="E1675" s="2" t="s">
        <v>3661</v>
      </c>
      <c r="F1675" s="3">
        <v>20</v>
      </c>
      <c r="G1675" s="3" t="s">
        <v>65</v>
      </c>
      <c r="H1675" s="5" t="s">
        <v>3687</v>
      </c>
      <c r="I1675" s="136" t="s">
        <v>567</v>
      </c>
      <c r="J1675" s="2" t="s">
        <v>3661</v>
      </c>
      <c r="K1675" s="6">
        <v>4.8099999999999996</v>
      </c>
      <c r="L1675" s="6">
        <f>LANÇAMENTO[[#This Row],[VALOR UNITARIO]]*LANÇAMENTO[[#This Row],[QTDADE]]</f>
        <v>96.199999999999989</v>
      </c>
      <c r="M1675" s="4">
        <v>45947</v>
      </c>
      <c r="N1675" s="33" t="str">
        <f>TEXT(LANÇAMENTO[[#This Row],[DATA PEDIDO]],"MMM")&amp;"-"&amp;TEXT(M1675,"AAAA")</f>
        <v>out-2025</v>
      </c>
      <c r="O1675" s="5" t="s">
        <v>1818</v>
      </c>
      <c r="P1675" s="5" t="s">
        <v>215</v>
      </c>
      <c r="Q1675" s="3" t="s">
        <v>12</v>
      </c>
      <c r="R1675" s="3">
        <v>3</v>
      </c>
      <c r="S1675" s="4">
        <f>IF(LANÇAMENTO[[#This Row],[DATA PEDIDO]]="","",LANÇAMENTO[[#This Row],[DATA PEDIDO]]+LANÇAMENTO[[#This Row],[PRAZO]])</f>
        <v>45950</v>
      </c>
      <c r="T1675" s="8" t="str">
        <f>IF(LANÇAMENTO[[#This Row],[OBRA COM MATERIAL]]="OK","ENTREGUE",IF(LANÇAMENTO[[#This Row],[PRAZO]]="","",LANÇAMENTO[[#This Row],[PREVISÃO ENTREGA OBRA]]-$E$1))</f>
        <v>ENTREGUE</v>
      </c>
      <c r="U1675" s="3" t="s">
        <v>129</v>
      </c>
      <c r="V1675" s="3"/>
    </row>
    <row r="1676" spans="1:22" x14ac:dyDescent="0.25">
      <c r="A1676" s="4">
        <v>45946</v>
      </c>
      <c r="B1676" s="2" t="s">
        <v>2461</v>
      </c>
      <c r="C1676" s="123" t="str">
        <f>VLOOKUP(LANÇAMENTO[[#This Row],[OBRA]],OBRAS[],2,FALSE)</f>
        <v>B&amp;B</v>
      </c>
      <c r="D1676" s="2" t="s">
        <v>104</v>
      </c>
      <c r="E1676" s="2" t="s">
        <v>3662</v>
      </c>
      <c r="F1676" s="3">
        <v>6</v>
      </c>
      <c r="G1676" s="3" t="s">
        <v>65</v>
      </c>
      <c r="H1676" s="5" t="s">
        <v>3687</v>
      </c>
      <c r="I1676" s="136" t="s">
        <v>567</v>
      </c>
      <c r="J1676" s="2" t="s">
        <v>3662</v>
      </c>
      <c r="K1676" s="6">
        <v>32.89</v>
      </c>
      <c r="L1676" s="6">
        <f>LANÇAMENTO[[#This Row],[VALOR UNITARIO]]*LANÇAMENTO[[#This Row],[QTDADE]]</f>
        <v>197.34</v>
      </c>
      <c r="M1676" s="4">
        <v>45947</v>
      </c>
      <c r="N1676" s="33" t="str">
        <f>TEXT(LANÇAMENTO[[#This Row],[DATA PEDIDO]],"MMM")&amp;"-"&amp;TEXT(M1676,"AAAA")</f>
        <v>out-2025</v>
      </c>
      <c r="O1676" s="5" t="s">
        <v>1818</v>
      </c>
      <c r="P1676" s="5" t="s">
        <v>215</v>
      </c>
      <c r="Q1676" s="3" t="s">
        <v>12</v>
      </c>
      <c r="R1676" s="3">
        <v>3</v>
      </c>
      <c r="S1676" s="4">
        <f>IF(LANÇAMENTO[[#This Row],[DATA PEDIDO]]="","",LANÇAMENTO[[#This Row],[DATA PEDIDO]]+LANÇAMENTO[[#This Row],[PRAZO]])</f>
        <v>45950</v>
      </c>
      <c r="T1676" s="8" t="str">
        <f>IF(LANÇAMENTO[[#This Row],[OBRA COM MATERIAL]]="OK","ENTREGUE",IF(LANÇAMENTO[[#This Row],[PRAZO]]="","",LANÇAMENTO[[#This Row],[PREVISÃO ENTREGA OBRA]]-$E$1))</f>
        <v>ENTREGUE</v>
      </c>
      <c r="U1676" s="3" t="s">
        <v>129</v>
      </c>
      <c r="V1676" s="3"/>
    </row>
    <row r="1677" spans="1:22" x14ac:dyDescent="0.25">
      <c r="A1677" s="4">
        <v>45946</v>
      </c>
      <c r="B1677" s="2" t="s">
        <v>2461</v>
      </c>
      <c r="C1677" s="123" t="str">
        <f>VLOOKUP(LANÇAMENTO[[#This Row],[OBRA]],OBRAS[],2,FALSE)</f>
        <v>B&amp;B</v>
      </c>
      <c r="D1677" s="2" t="s">
        <v>104</v>
      </c>
      <c r="E1677" s="2" t="s">
        <v>3663</v>
      </c>
      <c r="F1677" s="3">
        <v>20</v>
      </c>
      <c r="G1677" s="3" t="s">
        <v>65</v>
      </c>
      <c r="H1677" s="5" t="s">
        <v>3687</v>
      </c>
      <c r="I1677" s="136" t="s">
        <v>567</v>
      </c>
      <c r="J1677" s="2" t="s">
        <v>3663</v>
      </c>
      <c r="K1677" s="6">
        <v>41.9</v>
      </c>
      <c r="L1677" s="6">
        <f>LANÇAMENTO[[#This Row],[VALOR UNITARIO]]*LANÇAMENTO[[#This Row],[QTDADE]]</f>
        <v>838</v>
      </c>
      <c r="M1677" s="4">
        <v>45947</v>
      </c>
      <c r="N1677" s="33" t="str">
        <f>TEXT(LANÇAMENTO[[#This Row],[DATA PEDIDO]],"MMM")&amp;"-"&amp;TEXT(M1677,"AAAA")</f>
        <v>out-2025</v>
      </c>
      <c r="O1677" s="5" t="s">
        <v>1818</v>
      </c>
      <c r="P1677" s="5" t="s">
        <v>215</v>
      </c>
      <c r="Q1677" s="3" t="s">
        <v>12</v>
      </c>
      <c r="R1677" s="3">
        <v>3</v>
      </c>
      <c r="S1677" s="4">
        <f>IF(LANÇAMENTO[[#This Row],[DATA PEDIDO]]="","",LANÇAMENTO[[#This Row],[DATA PEDIDO]]+LANÇAMENTO[[#This Row],[PRAZO]])</f>
        <v>45950</v>
      </c>
      <c r="T1677" s="8" t="str">
        <f>IF(LANÇAMENTO[[#This Row],[OBRA COM MATERIAL]]="OK","ENTREGUE",IF(LANÇAMENTO[[#This Row],[PRAZO]]="","",LANÇAMENTO[[#This Row],[PREVISÃO ENTREGA OBRA]]-$E$1))</f>
        <v>ENTREGUE</v>
      </c>
      <c r="U1677" s="3" t="s">
        <v>129</v>
      </c>
      <c r="V1677" s="3"/>
    </row>
    <row r="1678" spans="1:22" x14ac:dyDescent="0.25">
      <c r="A1678" s="4">
        <v>45946</v>
      </c>
      <c r="B1678" s="2" t="s">
        <v>2461</v>
      </c>
      <c r="C1678" s="123" t="str">
        <f>VLOOKUP(LANÇAMENTO[[#This Row],[OBRA]],OBRAS[],2,FALSE)</f>
        <v>B&amp;B</v>
      </c>
      <c r="D1678" s="2" t="s">
        <v>104</v>
      </c>
      <c r="E1678" s="2" t="s">
        <v>1814</v>
      </c>
      <c r="F1678" s="3">
        <v>1</v>
      </c>
      <c r="G1678" s="3" t="s">
        <v>65</v>
      </c>
      <c r="H1678" s="5" t="s">
        <v>3687</v>
      </c>
      <c r="I1678" s="136" t="s">
        <v>567</v>
      </c>
      <c r="J1678" s="2" t="s">
        <v>1814</v>
      </c>
      <c r="K1678" s="6">
        <v>178.08</v>
      </c>
      <c r="L1678" s="6">
        <f>LANÇAMENTO[[#This Row],[VALOR UNITARIO]]*LANÇAMENTO[[#This Row],[QTDADE]]</f>
        <v>178.08</v>
      </c>
      <c r="M1678" s="4">
        <v>45947</v>
      </c>
      <c r="N1678" s="33" t="str">
        <f>TEXT(LANÇAMENTO[[#This Row],[DATA PEDIDO]],"MMM")&amp;"-"&amp;TEXT(M1678,"AAAA")</f>
        <v>out-2025</v>
      </c>
      <c r="O1678" s="5" t="s">
        <v>1818</v>
      </c>
      <c r="P1678" s="5" t="s">
        <v>215</v>
      </c>
      <c r="Q1678" s="3" t="s">
        <v>12</v>
      </c>
      <c r="R1678" s="3">
        <v>3</v>
      </c>
      <c r="S1678" s="4">
        <f>IF(LANÇAMENTO[[#This Row],[DATA PEDIDO]]="","",LANÇAMENTO[[#This Row],[DATA PEDIDO]]+LANÇAMENTO[[#This Row],[PRAZO]])</f>
        <v>45950</v>
      </c>
      <c r="T1678" s="8" t="str">
        <f>IF(LANÇAMENTO[[#This Row],[OBRA COM MATERIAL]]="OK","ENTREGUE",IF(LANÇAMENTO[[#This Row],[PRAZO]]="","",LANÇAMENTO[[#This Row],[PREVISÃO ENTREGA OBRA]]-$E$1))</f>
        <v>ENTREGUE</v>
      </c>
      <c r="U1678" s="3" t="s">
        <v>129</v>
      </c>
      <c r="V1678" s="3"/>
    </row>
    <row r="1679" spans="1:22" x14ac:dyDescent="0.25">
      <c r="A1679" s="4">
        <v>45946</v>
      </c>
      <c r="B1679" s="2" t="s">
        <v>3417</v>
      </c>
      <c r="C1679" s="123" t="str">
        <f>VLOOKUP(LANÇAMENTO[[#This Row],[OBRA]],OBRAS[],2,FALSE)</f>
        <v>BRASUL</v>
      </c>
      <c r="D1679" s="2" t="s">
        <v>27</v>
      </c>
      <c r="E1679" s="2" t="s">
        <v>3665</v>
      </c>
      <c r="F1679" s="3">
        <v>8</v>
      </c>
      <c r="G1679" s="3" t="s">
        <v>111</v>
      </c>
      <c r="H1679" s="5" t="s">
        <v>3667</v>
      </c>
      <c r="I1679" s="136" t="s">
        <v>397</v>
      </c>
      <c r="J1679" s="2" t="s">
        <v>3665</v>
      </c>
      <c r="K1679" s="6">
        <v>30</v>
      </c>
      <c r="L1679" s="6">
        <f>LANÇAMENTO[[#This Row],[VALOR UNITARIO]]*LANÇAMENTO[[#This Row],[QTDADE]]</f>
        <v>240</v>
      </c>
      <c r="M1679" s="4">
        <v>45946</v>
      </c>
      <c r="N1679" s="33" t="str">
        <f>TEXT(LANÇAMENTO[[#This Row],[DATA PEDIDO]],"MMM")&amp;"-"&amp;TEXT(M1679,"AAAA")</f>
        <v>out-2025</v>
      </c>
      <c r="O1679" s="5" t="s">
        <v>1715</v>
      </c>
      <c r="P1679" s="5" t="s">
        <v>30</v>
      </c>
      <c r="Q1679" s="3" t="s">
        <v>12</v>
      </c>
      <c r="R1679" s="3">
        <v>0</v>
      </c>
      <c r="S1679" s="4">
        <f>IF(LANÇAMENTO[[#This Row],[DATA PEDIDO]]="","",LANÇAMENTO[[#This Row],[DATA PEDIDO]]+LANÇAMENTO[[#This Row],[PRAZO]])</f>
        <v>45946</v>
      </c>
      <c r="T1679" s="8" t="str">
        <f>IF(LANÇAMENTO[[#This Row],[OBRA COM MATERIAL]]="OK","ENTREGUE",IF(LANÇAMENTO[[#This Row],[PRAZO]]="","",LANÇAMENTO[[#This Row],[PREVISÃO ENTREGA OBRA]]-$E$1))</f>
        <v>ENTREGUE</v>
      </c>
      <c r="U1679" s="3" t="s">
        <v>129</v>
      </c>
      <c r="V1679" s="3"/>
    </row>
    <row r="1680" spans="1:22" x14ac:dyDescent="0.25">
      <c r="A1680" s="4">
        <v>45946</v>
      </c>
      <c r="B1680" s="2" t="s">
        <v>3417</v>
      </c>
      <c r="C1680" s="123" t="str">
        <f>VLOOKUP(LANÇAMENTO[[#This Row],[OBRA]],OBRAS[],2,FALSE)</f>
        <v>BRASUL</v>
      </c>
      <c r="D1680" s="2" t="s">
        <v>27</v>
      </c>
      <c r="E1680" s="2" t="s">
        <v>2274</v>
      </c>
      <c r="F1680" s="3">
        <v>2</v>
      </c>
      <c r="G1680" s="3" t="s">
        <v>65</v>
      </c>
      <c r="H1680" s="5" t="s">
        <v>3667</v>
      </c>
      <c r="I1680" s="136" t="s">
        <v>397</v>
      </c>
      <c r="J1680" s="2" t="s">
        <v>2274</v>
      </c>
      <c r="K1680" s="6">
        <v>0</v>
      </c>
      <c r="L1680" s="6">
        <f>LANÇAMENTO[[#This Row],[VALOR UNITARIO]]*LANÇAMENTO[[#This Row],[QTDADE]]</f>
        <v>0</v>
      </c>
      <c r="M1680" s="4">
        <v>45946</v>
      </c>
      <c r="N1680" s="33" t="str">
        <f>TEXT(LANÇAMENTO[[#This Row],[DATA PEDIDO]],"MMM")&amp;"-"&amp;TEXT(M1680,"AAAA")</f>
        <v>out-2025</v>
      </c>
      <c r="O1680" s="5" t="s">
        <v>1715</v>
      </c>
      <c r="P1680" s="5" t="s">
        <v>30</v>
      </c>
      <c r="Q1680" s="3" t="s">
        <v>12</v>
      </c>
      <c r="R1680" s="3">
        <v>0</v>
      </c>
      <c r="S1680" s="4">
        <f>IF(LANÇAMENTO[[#This Row],[DATA PEDIDO]]="","",LANÇAMENTO[[#This Row],[DATA PEDIDO]]+LANÇAMENTO[[#This Row],[PRAZO]])</f>
        <v>45946</v>
      </c>
      <c r="T1680" s="8" t="str">
        <f>IF(LANÇAMENTO[[#This Row],[OBRA COM MATERIAL]]="OK","ENTREGUE",IF(LANÇAMENTO[[#This Row],[PRAZO]]="","",LANÇAMENTO[[#This Row],[PREVISÃO ENTREGA OBRA]]-$E$1))</f>
        <v>ENTREGUE</v>
      </c>
      <c r="U1680" s="3" t="s">
        <v>129</v>
      </c>
      <c r="V1680" s="3"/>
    </row>
    <row r="1681" spans="1:22" x14ac:dyDescent="0.25">
      <c r="A1681" s="4">
        <v>45946</v>
      </c>
      <c r="B1681" s="2" t="s">
        <v>3417</v>
      </c>
      <c r="C1681" s="123" t="str">
        <f>VLOOKUP(LANÇAMENTO[[#This Row],[OBRA]],OBRAS[],2,FALSE)</f>
        <v>BRASUL</v>
      </c>
      <c r="D1681" s="2" t="s">
        <v>27</v>
      </c>
      <c r="E1681" s="2" t="s">
        <v>2275</v>
      </c>
      <c r="F1681" s="3">
        <v>3</v>
      </c>
      <c r="G1681" s="3" t="s">
        <v>65</v>
      </c>
      <c r="H1681" s="5" t="s">
        <v>3667</v>
      </c>
      <c r="I1681" s="136" t="s">
        <v>397</v>
      </c>
      <c r="J1681" s="2" t="s">
        <v>2275</v>
      </c>
      <c r="K1681" s="6">
        <v>0</v>
      </c>
      <c r="L1681" s="6">
        <f>LANÇAMENTO[[#This Row],[VALOR UNITARIO]]*LANÇAMENTO[[#This Row],[QTDADE]]</f>
        <v>0</v>
      </c>
      <c r="M1681" s="4">
        <v>45946</v>
      </c>
      <c r="N1681" s="33" t="str">
        <f>TEXT(LANÇAMENTO[[#This Row],[DATA PEDIDO]],"MMM")&amp;"-"&amp;TEXT(M1681,"AAAA")</f>
        <v>out-2025</v>
      </c>
      <c r="O1681" s="5" t="s">
        <v>1715</v>
      </c>
      <c r="P1681" s="5" t="s">
        <v>30</v>
      </c>
      <c r="Q1681" s="3" t="s">
        <v>12</v>
      </c>
      <c r="R1681" s="3">
        <v>0</v>
      </c>
      <c r="S1681" s="4">
        <f>IF(LANÇAMENTO[[#This Row],[DATA PEDIDO]]="","",LANÇAMENTO[[#This Row],[DATA PEDIDO]]+LANÇAMENTO[[#This Row],[PRAZO]])</f>
        <v>45946</v>
      </c>
      <c r="T1681" s="8" t="str">
        <f>IF(LANÇAMENTO[[#This Row],[OBRA COM MATERIAL]]="OK","ENTREGUE",IF(LANÇAMENTO[[#This Row],[PRAZO]]="","",LANÇAMENTO[[#This Row],[PREVISÃO ENTREGA OBRA]]-$E$1))</f>
        <v>ENTREGUE</v>
      </c>
      <c r="U1681" s="3" t="s">
        <v>129</v>
      </c>
      <c r="V1681" s="3"/>
    </row>
    <row r="1682" spans="1:22" x14ac:dyDescent="0.25">
      <c r="A1682" s="4">
        <v>45946</v>
      </c>
      <c r="B1682" s="2" t="s">
        <v>3417</v>
      </c>
      <c r="C1682" s="123" t="str">
        <f>VLOOKUP(LANÇAMENTO[[#This Row],[OBRA]],OBRAS[],2,FALSE)</f>
        <v>BRASUL</v>
      </c>
      <c r="D1682" s="2" t="s">
        <v>27</v>
      </c>
      <c r="E1682" s="2" t="s">
        <v>3666</v>
      </c>
      <c r="F1682" s="3">
        <v>4</v>
      </c>
      <c r="G1682" s="3" t="s">
        <v>65</v>
      </c>
      <c r="H1682" s="5" t="s">
        <v>3667</v>
      </c>
      <c r="I1682" s="136" t="s">
        <v>397</v>
      </c>
      <c r="J1682" s="2" t="s">
        <v>3666</v>
      </c>
      <c r="K1682" s="6">
        <v>20</v>
      </c>
      <c r="L1682" s="6">
        <f>LANÇAMENTO[[#This Row],[VALOR UNITARIO]]*LANÇAMENTO[[#This Row],[QTDADE]]</f>
        <v>80</v>
      </c>
      <c r="M1682" s="4">
        <v>45946</v>
      </c>
      <c r="N1682" s="33" t="str">
        <f>TEXT(LANÇAMENTO[[#This Row],[DATA PEDIDO]],"MMM")&amp;"-"&amp;TEXT(M1682,"AAAA")</f>
        <v>out-2025</v>
      </c>
      <c r="O1682" s="5" t="s">
        <v>1715</v>
      </c>
      <c r="P1682" s="5" t="s">
        <v>30</v>
      </c>
      <c r="Q1682" s="3" t="s">
        <v>12</v>
      </c>
      <c r="R1682" s="3">
        <v>0</v>
      </c>
      <c r="S1682" s="4">
        <f>IF(LANÇAMENTO[[#This Row],[DATA PEDIDO]]="","",LANÇAMENTO[[#This Row],[DATA PEDIDO]]+LANÇAMENTO[[#This Row],[PRAZO]])</f>
        <v>45946</v>
      </c>
      <c r="T1682" s="8" t="str">
        <f>IF(LANÇAMENTO[[#This Row],[OBRA COM MATERIAL]]="OK","ENTREGUE",IF(LANÇAMENTO[[#This Row],[PRAZO]]="","",LANÇAMENTO[[#This Row],[PREVISÃO ENTREGA OBRA]]-$E$1))</f>
        <v>ENTREGUE</v>
      </c>
      <c r="U1682" s="3" t="s">
        <v>129</v>
      </c>
      <c r="V1682" s="3"/>
    </row>
    <row r="1683" spans="1:22" x14ac:dyDescent="0.25">
      <c r="A1683" s="4">
        <v>45946</v>
      </c>
      <c r="B1683" s="2" t="s">
        <v>3239</v>
      </c>
      <c r="C1683" s="123" t="str">
        <f>VLOOKUP(LANÇAMENTO[[#This Row],[OBRA]],OBRAS[],2,FALSE)</f>
        <v>INTERIORANA</v>
      </c>
      <c r="D1683" s="2" t="s">
        <v>104</v>
      </c>
      <c r="E1683" s="2" t="s">
        <v>3669</v>
      </c>
      <c r="F1683" s="3">
        <v>1</v>
      </c>
      <c r="G1683" s="3" t="s">
        <v>65</v>
      </c>
      <c r="H1683" s="5" t="s">
        <v>3664</v>
      </c>
      <c r="I1683" s="136" t="s">
        <v>1039</v>
      </c>
      <c r="J1683" s="2" t="s">
        <v>3669</v>
      </c>
      <c r="K1683" s="6">
        <v>750</v>
      </c>
      <c r="L1683" s="6">
        <f>LANÇAMENTO[[#This Row],[VALOR UNITARIO]]*LANÇAMENTO[[#This Row],[QTDADE]]</f>
        <v>750</v>
      </c>
      <c r="M1683" s="4">
        <v>45946</v>
      </c>
      <c r="N1683" s="33" t="str">
        <f>TEXT(LANÇAMENTO[[#This Row],[DATA PEDIDO]],"MMM")&amp;"-"&amp;TEXT(M1683,"AAAA")</f>
        <v>out-2025</v>
      </c>
      <c r="O1683" s="5" t="s">
        <v>1715</v>
      </c>
      <c r="P1683" s="5" t="s">
        <v>30</v>
      </c>
      <c r="Q1683" s="3" t="s">
        <v>12</v>
      </c>
      <c r="R1683" s="3">
        <v>0</v>
      </c>
      <c r="S1683" s="4">
        <f>IF(LANÇAMENTO[[#This Row],[DATA PEDIDO]]="","",LANÇAMENTO[[#This Row],[DATA PEDIDO]]+LANÇAMENTO[[#This Row],[PRAZO]])</f>
        <v>45946</v>
      </c>
      <c r="T1683" s="8" t="str">
        <f>IF(LANÇAMENTO[[#This Row],[OBRA COM MATERIAL]]="OK","ENTREGUE",IF(LANÇAMENTO[[#This Row],[PRAZO]]="","",LANÇAMENTO[[#This Row],[PREVISÃO ENTREGA OBRA]]-$E$1))</f>
        <v>ENTREGUE</v>
      </c>
      <c r="U1683" s="3" t="s">
        <v>129</v>
      </c>
      <c r="V1683" s="3"/>
    </row>
    <row r="1684" spans="1:22" x14ac:dyDescent="0.25">
      <c r="A1684" s="4">
        <v>45946</v>
      </c>
      <c r="B1684" s="2" t="s">
        <v>2128</v>
      </c>
      <c r="C1684" s="123" t="str">
        <f>VLOOKUP(LANÇAMENTO[[#This Row],[OBRA]],OBRAS[],2,FALSE)</f>
        <v>B&amp;B</v>
      </c>
      <c r="D1684" s="2" t="s">
        <v>104</v>
      </c>
      <c r="E1684" s="2" t="s">
        <v>3670</v>
      </c>
      <c r="F1684" s="3">
        <v>41</v>
      </c>
      <c r="G1684" s="3" t="s">
        <v>65</v>
      </c>
      <c r="H1684" s="5" t="s">
        <v>3675</v>
      </c>
      <c r="I1684" s="136" t="s">
        <v>238</v>
      </c>
      <c r="J1684" s="2" t="s">
        <v>3670</v>
      </c>
      <c r="K1684" s="6">
        <v>10.59</v>
      </c>
      <c r="L1684" s="6">
        <f>LANÇAMENTO[[#This Row],[VALOR UNITARIO]]*LANÇAMENTO[[#This Row],[QTDADE]]</f>
        <v>434.19</v>
      </c>
      <c r="M1684" s="4">
        <v>45946</v>
      </c>
      <c r="N1684" s="33" t="str">
        <f>TEXT(LANÇAMENTO[[#This Row],[DATA PEDIDO]],"MMM")&amp;"-"&amp;TEXT(M1684,"AAAA")</f>
        <v>out-2025</v>
      </c>
      <c r="O1684" s="5" t="s">
        <v>2068</v>
      </c>
      <c r="P1684" s="5" t="s">
        <v>30</v>
      </c>
      <c r="Q1684" s="3" t="s">
        <v>12</v>
      </c>
      <c r="R1684" s="3">
        <v>0</v>
      </c>
      <c r="S1684" s="4">
        <f>IF(LANÇAMENTO[[#This Row],[DATA PEDIDO]]="","",LANÇAMENTO[[#This Row],[DATA PEDIDO]]+LANÇAMENTO[[#This Row],[PRAZO]])</f>
        <v>45946</v>
      </c>
      <c r="T1684" s="8" t="str">
        <f>IF(LANÇAMENTO[[#This Row],[OBRA COM MATERIAL]]="OK","ENTREGUE",IF(LANÇAMENTO[[#This Row],[PRAZO]]="","",LANÇAMENTO[[#This Row],[PREVISÃO ENTREGA OBRA]]-$E$1))</f>
        <v>ENTREGUE</v>
      </c>
      <c r="U1684" s="3" t="s">
        <v>129</v>
      </c>
      <c r="V1684" s="3"/>
    </row>
    <row r="1685" spans="1:22" x14ac:dyDescent="0.25">
      <c r="A1685" s="4">
        <v>45946</v>
      </c>
      <c r="B1685" s="2" t="s">
        <v>2128</v>
      </c>
      <c r="C1685" s="123" t="str">
        <f>VLOOKUP(LANÇAMENTO[[#This Row],[OBRA]],OBRAS[],2,FALSE)</f>
        <v>B&amp;B</v>
      </c>
      <c r="D1685" s="2" t="s">
        <v>104</v>
      </c>
      <c r="E1685" s="2" t="s">
        <v>2539</v>
      </c>
      <c r="F1685" s="3">
        <v>34</v>
      </c>
      <c r="G1685" s="3" t="s">
        <v>65</v>
      </c>
      <c r="H1685" s="5" t="s">
        <v>3675</v>
      </c>
      <c r="I1685" s="136" t="s">
        <v>238</v>
      </c>
      <c r="J1685" s="2" t="s">
        <v>2539</v>
      </c>
      <c r="K1685" s="6">
        <v>10.59</v>
      </c>
      <c r="L1685" s="6">
        <f>LANÇAMENTO[[#This Row],[VALOR UNITARIO]]*LANÇAMENTO[[#This Row],[QTDADE]]</f>
        <v>360.06</v>
      </c>
      <c r="M1685" s="4">
        <v>45946</v>
      </c>
      <c r="N1685" s="33" t="str">
        <f>TEXT(LANÇAMENTO[[#This Row],[DATA PEDIDO]],"MMM")&amp;"-"&amp;TEXT(M1685,"AAAA")</f>
        <v>out-2025</v>
      </c>
      <c r="O1685" s="5" t="s">
        <v>2068</v>
      </c>
      <c r="P1685" s="5" t="s">
        <v>30</v>
      </c>
      <c r="Q1685" s="3" t="s">
        <v>12</v>
      </c>
      <c r="R1685" s="3">
        <v>0</v>
      </c>
      <c r="S1685" s="4">
        <f>IF(LANÇAMENTO[[#This Row],[DATA PEDIDO]]="","",LANÇAMENTO[[#This Row],[DATA PEDIDO]]+LANÇAMENTO[[#This Row],[PRAZO]])</f>
        <v>45946</v>
      </c>
      <c r="T1685" s="8" t="str">
        <f>IF(LANÇAMENTO[[#This Row],[OBRA COM MATERIAL]]="OK","ENTREGUE",IF(LANÇAMENTO[[#This Row],[PRAZO]]="","",LANÇAMENTO[[#This Row],[PREVISÃO ENTREGA OBRA]]-$E$1))</f>
        <v>ENTREGUE</v>
      </c>
      <c r="U1685" s="3" t="s">
        <v>129</v>
      </c>
      <c r="V1685" s="3"/>
    </row>
    <row r="1686" spans="1:22" x14ac:dyDescent="0.25">
      <c r="A1686" s="4">
        <v>45946</v>
      </c>
      <c r="B1686" s="2" t="s">
        <v>2128</v>
      </c>
      <c r="C1686" s="123" t="str">
        <f>VLOOKUP(LANÇAMENTO[[#This Row],[OBRA]],OBRAS[],2,FALSE)</f>
        <v>B&amp;B</v>
      </c>
      <c r="D1686" s="2" t="s">
        <v>104</v>
      </c>
      <c r="E1686" s="2" t="s">
        <v>3671</v>
      </c>
      <c r="F1686" s="3">
        <v>18</v>
      </c>
      <c r="G1686" s="3" t="s">
        <v>65</v>
      </c>
      <c r="H1686" s="5" t="s">
        <v>3675</v>
      </c>
      <c r="I1686" s="136" t="s">
        <v>238</v>
      </c>
      <c r="J1686" s="2" t="s">
        <v>3671</v>
      </c>
      <c r="K1686" s="6">
        <v>10.59</v>
      </c>
      <c r="L1686" s="6">
        <f>LANÇAMENTO[[#This Row],[VALOR UNITARIO]]*LANÇAMENTO[[#This Row],[QTDADE]]</f>
        <v>190.62</v>
      </c>
      <c r="M1686" s="4">
        <v>45946</v>
      </c>
      <c r="N1686" s="33" t="str">
        <f>TEXT(LANÇAMENTO[[#This Row],[DATA PEDIDO]],"MMM")&amp;"-"&amp;TEXT(M1686,"AAAA")</f>
        <v>out-2025</v>
      </c>
      <c r="O1686" s="5" t="s">
        <v>2068</v>
      </c>
      <c r="P1686" s="5" t="s">
        <v>30</v>
      </c>
      <c r="Q1686" s="3" t="s">
        <v>12</v>
      </c>
      <c r="R1686" s="3">
        <v>0</v>
      </c>
      <c r="S1686" s="4">
        <f>IF(LANÇAMENTO[[#This Row],[DATA PEDIDO]]="","",LANÇAMENTO[[#This Row],[DATA PEDIDO]]+LANÇAMENTO[[#This Row],[PRAZO]])</f>
        <v>45946</v>
      </c>
      <c r="T1686" s="8" t="str">
        <f>IF(LANÇAMENTO[[#This Row],[OBRA COM MATERIAL]]="OK","ENTREGUE",IF(LANÇAMENTO[[#This Row],[PRAZO]]="","",LANÇAMENTO[[#This Row],[PREVISÃO ENTREGA OBRA]]-$E$1))</f>
        <v>ENTREGUE</v>
      </c>
      <c r="U1686" s="3" t="s">
        <v>129</v>
      </c>
      <c r="V1686" s="3"/>
    </row>
    <row r="1687" spans="1:22" x14ac:dyDescent="0.25">
      <c r="A1687" s="4">
        <v>45946</v>
      </c>
      <c r="B1687" s="2" t="s">
        <v>2128</v>
      </c>
      <c r="C1687" s="123" t="str">
        <f>VLOOKUP(LANÇAMENTO[[#This Row],[OBRA]],OBRAS[],2,FALSE)</f>
        <v>B&amp;B</v>
      </c>
      <c r="D1687" s="2" t="s">
        <v>104</v>
      </c>
      <c r="E1687" s="2" t="s">
        <v>2813</v>
      </c>
      <c r="F1687" s="3">
        <v>49</v>
      </c>
      <c r="G1687" s="3" t="s">
        <v>65</v>
      </c>
      <c r="H1687" s="5" t="s">
        <v>3675</v>
      </c>
      <c r="I1687" s="136" t="s">
        <v>238</v>
      </c>
      <c r="J1687" s="2" t="s">
        <v>2813</v>
      </c>
      <c r="K1687" s="6">
        <v>8.93</v>
      </c>
      <c r="L1687" s="6">
        <f>LANÇAMENTO[[#This Row],[VALOR UNITARIO]]*LANÇAMENTO[[#This Row],[QTDADE]]</f>
        <v>437.57</v>
      </c>
      <c r="M1687" s="4">
        <v>45946</v>
      </c>
      <c r="N1687" s="33" t="str">
        <f>TEXT(LANÇAMENTO[[#This Row],[DATA PEDIDO]],"MMM")&amp;"-"&amp;TEXT(M1687,"AAAA")</f>
        <v>out-2025</v>
      </c>
      <c r="O1687" s="5" t="s">
        <v>2068</v>
      </c>
      <c r="P1687" s="5" t="s">
        <v>30</v>
      </c>
      <c r="Q1687" s="3" t="s">
        <v>12</v>
      </c>
      <c r="R1687" s="3">
        <v>0</v>
      </c>
      <c r="S1687" s="4">
        <f>IF(LANÇAMENTO[[#This Row],[DATA PEDIDO]]="","",LANÇAMENTO[[#This Row],[DATA PEDIDO]]+LANÇAMENTO[[#This Row],[PRAZO]])</f>
        <v>45946</v>
      </c>
      <c r="T1687" s="8" t="str">
        <f>IF(LANÇAMENTO[[#This Row],[OBRA COM MATERIAL]]="OK","ENTREGUE",IF(LANÇAMENTO[[#This Row],[PRAZO]]="","",LANÇAMENTO[[#This Row],[PREVISÃO ENTREGA OBRA]]-$E$1))</f>
        <v>ENTREGUE</v>
      </c>
      <c r="U1687" s="3" t="s">
        <v>129</v>
      </c>
      <c r="V1687" s="3"/>
    </row>
    <row r="1688" spans="1:22" x14ac:dyDescent="0.25">
      <c r="A1688" s="4">
        <v>45946</v>
      </c>
      <c r="B1688" s="2" t="s">
        <v>2128</v>
      </c>
      <c r="C1688" s="123" t="str">
        <f>VLOOKUP(LANÇAMENTO[[#This Row],[OBRA]],OBRAS[],2,FALSE)</f>
        <v>B&amp;B</v>
      </c>
      <c r="D1688" s="2" t="s">
        <v>104</v>
      </c>
      <c r="E1688" s="2" t="s">
        <v>2229</v>
      </c>
      <c r="F1688" s="3">
        <v>4</v>
      </c>
      <c r="G1688" s="3" t="s">
        <v>65</v>
      </c>
      <c r="H1688" s="5" t="s">
        <v>3675</v>
      </c>
      <c r="I1688" s="136" t="s">
        <v>238</v>
      </c>
      <c r="J1688" s="2" t="s">
        <v>2229</v>
      </c>
      <c r="K1688" s="6">
        <v>8.61</v>
      </c>
      <c r="L1688" s="6">
        <f>LANÇAMENTO[[#This Row],[VALOR UNITARIO]]*LANÇAMENTO[[#This Row],[QTDADE]]</f>
        <v>34.44</v>
      </c>
      <c r="M1688" s="4">
        <v>45946</v>
      </c>
      <c r="N1688" s="33" t="str">
        <f>TEXT(LANÇAMENTO[[#This Row],[DATA PEDIDO]],"MMM")&amp;"-"&amp;TEXT(M1688,"AAAA")</f>
        <v>out-2025</v>
      </c>
      <c r="O1688" s="5" t="s">
        <v>2068</v>
      </c>
      <c r="P1688" s="5" t="s">
        <v>30</v>
      </c>
      <c r="Q1688" s="3" t="s">
        <v>12</v>
      </c>
      <c r="R1688" s="3">
        <v>0</v>
      </c>
      <c r="S1688" s="4">
        <f>IF(LANÇAMENTO[[#This Row],[DATA PEDIDO]]="","",LANÇAMENTO[[#This Row],[DATA PEDIDO]]+LANÇAMENTO[[#This Row],[PRAZO]])</f>
        <v>45946</v>
      </c>
      <c r="T1688" s="8" t="str">
        <f>IF(LANÇAMENTO[[#This Row],[OBRA COM MATERIAL]]="OK","ENTREGUE",IF(LANÇAMENTO[[#This Row],[PRAZO]]="","",LANÇAMENTO[[#This Row],[PREVISÃO ENTREGA OBRA]]-$E$1))</f>
        <v>ENTREGUE</v>
      </c>
      <c r="U1688" s="3" t="s">
        <v>129</v>
      </c>
      <c r="V1688" s="3"/>
    </row>
    <row r="1689" spans="1:22" x14ac:dyDescent="0.25">
      <c r="A1689" s="4">
        <v>45946</v>
      </c>
      <c r="B1689" s="2" t="s">
        <v>2128</v>
      </c>
      <c r="C1689" s="123" t="str">
        <f>VLOOKUP(LANÇAMENTO[[#This Row],[OBRA]],OBRAS[],2,FALSE)</f>
        <v>B&amp;B</v>
      </c>
      <c r="D1689" s="2" t="s">
        <v>104</v>
      </c>
      <c r="E1689" s="2" t="s">
        <v>3672</v>
      </c>
      <c r="F1689" s="3">
        <v>2</v>
      </c>
      <c r="G1689" s="3" t="s">
        <v>65</v>
      </c>
      <c r="H1689" s="5" t="s">
        <v>3675</v>
      </c>
      <c r="I1689" s="136" t="s">
        <v>238</v>
      </c>
      <c r="J1689" s="2" t="s">
        <v>3672</v>
      </c>
      <c r="K1689" s="6">
        <v>22.3</v>
      </c>
      <c r="L1689" s="6">
        <f>LANÇAMENTO[[#This Row],[VALOR UNITARIO]]*LANÇAMENTO[[#This Row],[QTDADE]]</f>
        <v>44.6</v>
      </c>
      <c r="M1689" s="4">
        <v>45946</v>
      </c>
      <c r="N1689" s="33" t="str">
        <f>TEXT(LANÇAMENTO[[#This Row],[DATA PEDIDO]],"MMM")&amp;"-"&amp;TEXT(M1689,"AAAA")</f>
        <v>out-2025</v>
      </c>
      <c r="O1689" s="5" t="s">
        <v>2068</v>
      </c>
      <c r="P1689" s="5" t="s">
        <v>30</v>
      </c>
      <c r="Q1689" s="3" t="s">
        <v>12</v>
      </c>
      <c r="R1689" s="3">
        <v>0</v>
      </c>
      <c r="S1689" s="4">
        <f>IF(LANÇAMENTO[[#This Row],[DATA PEDIDO]]="","",LANÇAMENTO[[#This Row],[DATA PEDIDO]]+LANÇAMENTO[[#This Row],[PRAZO]])</f>
        <v>45946</v>
      </c>
      <c r="T1689" s="8" t="str">
        <f>IF(LANÇAMENTO[[#This Row],[OBRA COM MATERIAL]]="OK","ENTREGUE",IF(LANÇAMENTO[[#This Row],[PRAZO]]="","",LANÇAMENTO[[#This Row],[PREVISÃO ENTREGA OBRA]]-$E$1))</f>
        <v>ENTREGUE</v>
      </c>
      <c r="U1689" s="3" t="s">
        <v>129</v>
      </c>
      <c r="V1689" s="3"/>
    </row>
    <row r="1690" spans="1:22" x14ac:dyDescent="0.25">
      <c r="A1690" s="4">
        <v>45946</v>
      </c>
      <c r="B1690" s="2" t="s">
        <v>2128</v>
      </c>
      <c r="C1690" s="123" t="str">
        <f>VLOOKUP(LANÇAMENTO[[#This Row],[OBRA]],OBRAS[],2,FALSE)</f>
        <v>B&amp;B</v>
      </c>
      <c r="D1690" s="2" t="s">
        <v>104</v>
      </c>
      <c r="E1690" s="2" t="s">
        <v>3673</v>
      </c>
      <c r="F1690" s="3">
        <v>10</v>
      </c>
      <c r="G1690" s="3" t="s">
        <v>65</v>
      </c>
      <c r="H1690" s="5" t="s">
        <v>3675</v>
      </c>
      <c r="I1690" s="136" t="s">
        <v>238</v>
      </c>
      <c r="J1690" s="2" t="s">
        <v>3673</v>
      </c>
      <c r="K1690" s="6">
        <v>4.05</v>
      </c>
      <c r="L1690" s="6">
        <f>LANÇAMENTO[[#This Row],[VALOR UNITARIO]]*LANÇAMENTO[[#This Row],[QTDADE]]</f>
        <v>40.5</v>
      </c>
      <c r="M1690" s="4">
        <v>45946</v>
      </c>
      <c r="N1690" s="33" t="str">
        <f>TEXT(LANÇAMENTO[[#This Row],[DATA PEDIDO]],"MMM")&amp;"-"&amp;TEXT(M1690,"AAAA")</f>
        <v>out-2025</v>
      </c>
      <c r="O1690" s="5" t="s">
        <v>2068</v>
      </c>
      <c r="P1690" s="5" t="s">
        <v>30</v>
      </c>
      <c r="Q1690" s="3" t="s">
        <v>12</v>
      </c>
      <c r="R1690" s="3">
        <v>0</v>
      </c>
      <c r="S1690" s="4">
        <f>IF(LANÇAMENTO[[#This Row],[DATA PEDIDO]]="","",LANÇAMENTO[[#This Row],[DATA PEDIDO]]+LANÇAMENTO[[#This Row],[PRAZO]])</f>
        <v>45946</v>
      </c>
      <c r="T1690" s="8" t="str">
        <f>IF(LANÇAMENTO[[#This Row],[OBRA COM MATERIAL]]="OK","ENTREGUE",IF(LANÇAMENTO[[#This Row],[PRAZO]]="","",LANÇAMENTO[[#This Row],[PREVISÃO ENTREGA OBRA]]-$E$1))</f>
        <v>ENTREGUE</v>
      </c>
      <c r="U1690" s="3" t="s">
        <v>129</v>
      </c>
      <c r="V1690" s="3"/>
    </row>
    <row r="1691" spans="1:22" x14ac:dyDescent="0.25">
      <c r="A1691" s="4">
        <v>45946</v>
      </c>
      <c r="B1691" s="2" t="s">
        <v>2128</v>
      </c>
      <c r="C1691" s="123" t="str">
        <f>VLOOKUP(LANÇAMENTO[[#This Row],[OBRA]],OBRAS[],2,FALSE)</f>
        <v>B&amp;B</v>
      </c>
      <c r="D1691" s="2" t="s">
        <v>104</v>
      </c>
      <c r="E1691" s="2" t="s">
        <v>3674</v>
      </c>
      <c r="F1691" s="3">
        <v>13.02</v>
      </c>
      <c r="G1691" s="3" t="s">
        <v>65</v>
      </c>
      <c r="H1691" s="5" t="s">
        <v>3675</v>
      </c>
      <c r="I1691" s="136" t="s">
        <v>238</v>
      </c>
      <c r="J1691" s="2" t="s">
        <v>3674</v>
      </c>
      <c r="K1691" s="6">
        <v>10.130000000000001</v>
      </c>
      <c r="L1691" s="6">
        <f>LANÇAMENTO[[#This Row],[VALOR UNITARIO]]*LANÇAMENTO[[#This Row],[QTDADE]]</f>
        <v>131.89260000000002</v>
      </c>
      <c r="M1691" s="4">
        <v>45946</v>
      </c>
      <c r="N1691" s="33" t="str">
        <f>TEXT(LANÇAMENTO[[#This Row],[DATA PEDIDO]],"MMM")&amp;"-"&amp;TEXT(M1691,"AAAA")</f>
        <v>out-2025</v>
      </c>
      <c r="O1691" s="5" t="s">
        <v>2068</v>
      </c>
      <c r="P1691" s="5" t="s">
        <v>30</v>
      </c>
      <c r="Q1691" s="3" t="s">
        <v>12</v>
      </c>
      <c r="R1691" s="3">
        <v>0</v>
      </c>
      <c r="S1691" s="4">
        <f>IF(LANÇAMENTO[[#This Row],[DATA PEDIDO]]="","",LANÇAMENTO[[#This Row],[DATA PEDIDO]]+LANÇAMENTO[[#This Row],[PRAZO]])</f>
        <v>45946</v>
      </c>
      <c r="T1691" s="8" t="str">
        <f>IF(LANÇAMENTO[[#This Row],[OBRA COM MATERIAL]]="OK","ENTREGUE",IF(LANÇAMENTO[[#This Row],[PRAZO]]="","",LANÇAMENTO[[#This Row],[PREVISÃO ENTREGA OBRA]]-$E$1))</f>
        <v>ENTREGUE</v>
      </c>
      <c r="U1691" s="3" t="s">
        <v>129</v>
      </c>
      <c r="V1691" s="3"/>
    </row>
    <row r="1692" spans="1:22" x14ac:dyDescent="0.25">
      <c r="A1692" s="4">
        <v>45947</v>
      </c>
      <c r="B1692" s="2" t="s">
        <v>1772</v>
      </c>
      <c r="C1692" s="123" t="str">
        <f>VLOOKUP(LANÇAMENTO[[#This Row],[OBRA]],OBRAS[],2,FALSE)</f>
        <v>INTERIORANA</v>
      </c>
      <c r="D1692" s="2" t="s">
        <v>104</v>
      </c>
      <c r="E1692" s="2" t="s">
        <v>3676</v>
      </c>
      <c r="F1692" s="3">
        <v>17</v>
      </c>
      <c r="G1692" s="3" t="s">
        <v>23</v>
      </c>
      <c r="H1692" s="5" t="s">
        <v>3678</v>
      </c>
      <c r="I1692" s="136" t="s">
        <v>238</v>
      </c>
      <c r="J1692" s="2" t="s">
        <v>3676</v>
      </c>
      <c r="K1692" s="6">
        <v>7.82</v>
      </c>
      <c r="L1692" s="6">
        <f>LANÇAMENTO[[#This Row],[VALOR UNITARIO]]*LANÇAMENTO[[#This Row],[QTDADE]]</f>
        <v>132.94</v>
      </c>
      <c r="M1692" s="4">
        <v>45947</v>
      </c>
      <c r="N1692" s="33" t="str">
        <f>TEXT(LANÇAMENTO[[#This Row],[DATA PEDIDO]],"MMM")&amp;"-"&amp;TEXT(M1692,"AAAA")</f>
        <v>out-2025</v>
      </c>
      <c r="O1692" s="5" t="s">
        <v>1715</v>
      </c>
      <c r="P1692" s="5" t="s">
        <v>30</v>
      </c>
      <c r="Q1692" s="3" t="s">
        <v>12</v>
      </c>
      <c r="R1692" s="3">
        <v>0</v>
      </c>
      <c r="S1692" s="4">
        <f>IF(LANÇAMENTO[[#This Row],[DATA PEDIDO]]="","",LANÇAMENTO[[#This Row],[DATA PEDIDO]]+LANÇAMENTO[[#This Row],[PRAZO]])</f>
        <v>45947</v>
      </c>
      <c r="T1692" s="8" t="str">
        <f>IF(LANÇAMENTO[[#This Row],[OBRA COM MATERIAL]]="OK","ENTREGUE",IF(LANÇAMENTO[[#This Row],[PRAZO]]="","",LANÇAMENTO[[#This Row],[PREVISÃO ENTREGA OBRA]]-$E$1))</f>
        <v>ENTREGUE</v>
      </c>
      <c r="U1692" s="3" t="s">
        <v>129</v>
      </c>
      <c r="V1692" s="3"/>
    </row>
    <row r="1693" spans="1:22" x14ac:dyDescent="0.25">
      <c r="A1693" s="4">
        <v>45947</v>
      </c>
      <c r="B1693" s="2" t="s">
        <v>1772</v>
      </c>
      <c r="C1693" s="123" t="str">
        <f>VLOOKUP(LANÇAMENTO[[#This Row],[OBRA]],OBRAS[],2,FALSE)</f>
        <v>INTERIORANA</v>
      </c>
      <c r="D1693" s="2" t="s">
        <v>104</v>
      </c>
      <c r="E1693" s="2" t="s">
        <v>3677</v>
      </c>
      <c r="F1693" s="3">
        <v>4</v>
      </c>
      <c r="G1693" s="3" t="s">
        <v>65</v>
      </c>
      <c r="H1693" s="5" t="s">
        <v>3678</v>
      </c>
      <c r="I1693" s="136" t="s">
        <v>238</v>
      </c>
      <c r="J1693" s="2" t="s">
        <v>3677</v>
      </c>
      <c r="K1693" s="6">
        <v>6.19</v>
      </c>
      <c r="L1693" s="6">
        <f>LANÇAMENTO[[#This Row],[VALOR UNITARIO]]*LANÇAMENTO[[#This Row],[QTDADE]]</f>
        <v>24.76</v>
      </c>
      <c r="M1693" s="4">
        <v>45947</v>
      </c>
      <c r="N1693" s="33" t="str">
        <f>TEXT(LANÇAMENTO[[#This Row],[DATA PEDIDO]],"MMM")&amp;"-"&amp;TEXT(M1693,"AAAA")</f>
        <v>out-2025</v>
      </c>
      <c r="O1693" s="5" t="s">
        <v>1715</v>
      </c>
      <c r="P1693" s="5" t="s">
        <v>30</v>
      </c>
      <c r="Q1693" s="3" t="s">
        <v>12</v>
      </c>
      <c r="R1693" s="3">
        <v>0</v>
      </c>
      <c r="S1693" s="4">
        <f>IF(LANÇAMENTO[[#This Row],[DATA PEDIDO]]="","",LANÇAMENTO[[#This Row],[DATA PEDIDO]]+LANÇAMENTO[[#This Row],[PRAZO]])</f>
        <v>45947</v>
      </c>
      <c r="T1693" s="8" t="str">
        <f>IF(LANÇAMENTO[[#This Row],[OBRA COM MATERIAL]]="OK","ENTREGUE",IF(LANÇAMENTO[[#This Row],[PRAZO]]="","",LANÇAMENTO[[#This Row],[PREVISÃO ENTREGA OBRA]]-$E$1))</f>
        <v>ENTREGUE</v>
      </c>
      <c r="U1693" s="3" t="s">
        <v>129</v>
      </c>
      <c r="V1693" s="3"/>
    </row>
    <row r="1694" spans="1:22" x14ac:dyDescent="0.25">
      <c r="A1694" s="4">
        <v>45947</v>
      </c>
      <c r="B1694" s="2" t="s">
        <v>1235</v>
      </c>
      <c r="C1694" s="123" t="str">
        <f>VLOOKUP(LANÇAMENTO[[#This Row],[OBRA]],OBRAS[],2,FALSE)</f>
        <v>INTERIORANA</v>
      </c>
      <c r="D1694" s="2" t="s">
        <v>104</v>
      </c>
      <c r="E1694" s="2" t="s">
        <v>3679</v>
      </c>
      <c r="F1694" s="3">
        <v>15</v>
      </c>
      <c r="G1694" s="3" t="s">
        <v>114</v>
      </c>
      <c r="H1694" s="5" t="s">
        <v>3680</v>
      </c>
      <c r="I1694" s="136" t="s">
        <v>2480</v>
      </c>
      <c r="J1694" s="2" t="s">
        <v>3679</v>
      </c>
      <c r="K1694" s="6">
        <v>16.54</v>
      </c>
      <c r="L1694" s="6">
        <f>LANÇAMENTO[[#This Row],[VALOR UNITARIO]]*LANÇAMENTO[[#This Row],[QTDADE]]</f>
        <v>248.1</v>
      </c>
      <c r="M1694" s="4">
        <v>45947</v>
      </c>
      <c r="N1694" s="33" t="str">
        <f>TEXT(LANÇAMENTO[[#This Row],[DATA PEDIDO]],"MMM")&amp;"-"&amp;TEXT(M1694,"AAAA")</f>
        <v>out-2025</v>
      </c>
      <c r="O1694" s="5" t="s">
        <v>2110</v>
      </c>
      <c r="P1694" s="5" t="s">
        <v>30</v>
      </c>
      <c r="Q1694" s="3" t="s">
        <v>12</v>
      </c>
      <c r="R1694" s="3">
        <v>0</v>
      </c>
      <c r="S1694" s="4">
        <f>IF(LANÇAMENTO[[#This Row],[DATA PEDIDO]]="","",LANÇAMENTO[[#This Row],[DATA PEDIDO]]+LANÇAMENTO[[#This Row],[PRAZO]])</f>
        <v>45947</v>
      </c>
      <c r="T1694" s="8" t="str">
        <f>IF(LANÇAMENTO[[#This Row],[OBRA COM MATERIAL]]="OK","ENTREGUE",IF(LANÇAMENTO[[#This Row],[PRAZO]]="","",LANÇAMENTO[[#This Row],[PREVISÃO ENTREGA OBRA]]-$E$1))</f>
        <v>ENTREGUE</v>
      </c>
      <c r="U1694" s="3" t="s">
        <v>129</v>
      </c>
      <c r="V1694" s="3"/>
    </row>
    <row r="1695" spans="1:22" x14ac:dyDescent="0.25">
      <c r="A1695" s="4">
        <v>45947</v>
      </c>
      <c r="B1695" s="2" t="s">
        <v>1802</v>
      </c>
      <c r="C1695" s="123" t="str">
        <f>VLOOKUP(LANÇAMENTO[[#This Row],[OBRA]],OBRAS[],2,FALSE)</f>
        <v>INTERIORANA</v>
      </c>
      <c r="D1695" s="2" t="s">
        <v>104</v>
      </c>
      <c r="E1695" s="2" t="s">
        <v>2250</v>
      </c>
      <c r="F1695" s="3">
        <v>1</v>
      </c>
      <c r="G1695" s="3" t="s">
        <v>65</v>
      </c>
      <c r="H1695" s="5" t="s">
        <v>3688</v>
      </c>
      <c r="I1695" s="136" t="s">
        <v>198</v>
      </c>
      <c r="J1695" s="2" t="s">
        <v>2250</v>
      </c>
      <c r="K1695" s="6">
        <v>22.83</v>
      </c>
      <c r="L1695" s="6">
        <f>LANÇAMENTO[[#This Row],[VALOR UNITARIO]]*LANÇAMENTO[[#This Row],[QTDADE]]</f>
        <v>22.83</v>
      </c>
      <c r="M1695" s="4">
        <v>45947</v>
      </c>
      <c r="N1695" s="33" t="str">
        <f>TEXT(LANÇAMENTO[[#This Row],[DATA PEDIDO]],"MMM")&amp;"-"&amp;TEXT(M1695,"AAAA")</f>
        <v>out-2025</v>
      </c>
      <c r="O1695" s="5" t="s">
        <v>1715</v>
      </c>
      <c r="P1695" s="5" t="s">
        <v>30</v>
      </c>
      <c r="Q1695" s="3" t="s">
        <v>12</v>
      </c>
      <c r="R1695" s="3">
        <v>0</v>
      </c>
      <c r="S1695" s="4">
        <f>IF(LANÇAMENTO[[#This Row],[DATA PEDIDO]]="","",LANÇAMENTO[[#This Row],[DATA PEDIDO]]+LANÇAMENTO[[#This Row],[PRAZO]])</f>
        <v>45947</v>
      </c>
      <c r="T1695" s="8" t="str">
        <f>IF(LANÇAMENTO[[#This Row],[OBRA COM MATERIAL]]="OK","ENTREGUE",IF(LANÇAMENTO[[#This Row],[PRAZO]]="","",LANÇAMENTO[[#This Row],[PREVISÃO ENTREGA OBRA]]-$E$1))</f>
        <v>ENTREGUE</v>
      </c>
      <c r="U1695" s="3" t="s">
        <v>129</v>
      </c>
      <c r="V1695" s="3"/>
    </row>
    <row r="1696" spans="1:22" x14ac:dyDescent="0.25">
      <c r="A1696" s="4">
        <v>45947</v>
      </c>
      <c r="B1696" s="2" t="s">
        <v>1802</v>
      </c>
      <c r="C1696" s="123" t="str">
        <f>VLOOKUP(LANÇAMENTO[[#This Row],[OBRA]],OBRAS[],2,FALSE)</f>
        <v>INTERIORANA</v>
      </c>
      <c r="D1696" s="2" t="s">
        <v>104</v>
      </c>
      <c r="E1696" s="2" t="s">
        <v>2008</v>
      </c>
      <c r="F1696" s="3">
        <v>2</v>
      </c>
      <c r="G1696" s="3" t="s">
        <v>65</v>
      </c>
      <c r="H1696" s="5" t="s">
        <v>3688</v>
      </c>
      <c r="I1696" s="136" t="s">
        <v>198</v>
      </c>
      <c r="J1696" s="2" t="s">
        <v>2008</v>
      </c>
      <c r="K1696" s="6">
        <v>10.9</v>
      </c>
      <c r="L1696" s="6">
        <f>LANÇAMENTO[[#This Row],[VALOR UNITARIO]]*LANÇAMENTO[[#This Row],[QTDADE]]</f>
        <v>21.8</v>
      </c>
      <c r="M1696" s="4">
        <v>45947</v>
      </c>
      <c r="N1696" s="33" t="str">
        <f>TEXT(LANÇAMENTO[[#This Row],[DATA PEDIDO]],"MMM")&amp;"-"&amp;TEXT(M1696,"AAAA")</f>
        <v>out-2025</v>
      </c>
      <c r="O1696" s="5" t="s">
        <v>1715</v>
      </c>
      <c r="P1696" s="5" t="s">
        <v>30</v>
      </c>
      <c r="Q1696" s="3" t="s">
        <v>12</v>
      </c>
      <c r="R1696" s="3">
        <v>0</v>
      </c>
      <c r="S1696" s="4">
        <f>IF(LANÇAMENTO[[#This Row],[DATA PEDIDO]]="","",LANÇAMENTO[[#This Row],[DATA PEDIDO]]+LANÇAMENTO[[#This Row],[PRAZO]])</f>
        <v>45947</v>
      </c>
      <c r="T1696" s="8" t="str">
        <f>IF(LANÇAMENTO[[#This Row],[OBRA COM MATERIAL]]="OK","ENTREGUE",IF(LANÇAMENTO[[#This Row],[PRAZO]]="","",LANÇAMENTO[[#This Row],[PREVISÃO ENTREGA OBRA]]-$E$1))</f>
        <v>ENTREGUE</v>
      </c>
      <c r="U1696" s="3" t="s">
        <v>129</v>
      </c>
      <c r="V1696" s="3"/>
    </row>
    <row r="1697" spans="1:22" x14ac:dyDescent="0.25">
      <c r="A1697" s="4">
        <v>45947</v>
      </c>
      <c r="B1697" s="2" t="s">
        <v>1802</v>
      </c>
      <c r="C1697" s="123" t="str">
        <f>VLOOKUP(LANÇAMENTO[[#This Row],[OBRA]],OBRAS[],2,FALSE)</f>
        <v>INTERIORANA</v>
      </c>
      <c r="D1697" s="2" t="s">
        <v>104</v>
      </c>
      <c r="E1697" s="2" t="s">
        <v>3681</v>
      </c>
      <c r="F1697" s="3">
        <v>4</v>
      </c>
      <c r="G1697" s="3" t="s">
        <v>65</v>
      </c>
      <c r="H1697" s="5" t="s">
        <v>3688</v>
      </c>
      <c r="I1697" s="136" t="s">
        <v>198</v>
      </c>
      <c r="J1697" s="2" t="s">
        <v>3681</v>
      </c>
      <c r="K1697" s="6">
        <v>32.86</v>
      </c>
      <c r="L1697" s="6">
        <f>LANÇAMENTO[[#This Row],[VALOR UNITARIO]]*LANÇAMENTO[[#This Row],[QTDADE]]</f>
        <v>131.44</v>
      </c>
      <c r="M1697" s="4">
        <v>45947</v>
      </c>
      <c r="N1697" s="33" t="str">
        <f>TEXT(LANÇAMENTO[[#This Row],[DATA PEDIDO]],"MMM")&amp;"-"&amp;TEXT(M1697,"AAAA")</f>
        <v>out-2025</v>
      </c>
      <c r="O1697" s="5" t="s">
        <v>1715</v>
      </c>
      <c r="P1697" s="5" t="s">
        <v>30</v>
      </c>
      <c r="Q1697" s="3" t="s">
        <v>12</v>
      </c>
      <c r="R1697" s="3">
        <v>0</v>
      </c>
      <c r="S1697" s="4">
        <f>IF(LANÇAMENTO[[#This Row],[DATA PEDIDO]]="","",LANÇAMENTO[[#This Row],[DATA PEDIDO]]+LANÇAMENTO[[#This Row],[PRAZO]])</f>
        <v>45947</v>
      </c>
      <c r="T1697" s="8" t="str">
        <f>IF(LANÇAMENTO[[#This Row],[OBRA COM MATERIAL]]="OK","ENTREGUE",IF(LANÇAMENTO[[#This Row],[PRAZO]]="","",LANÇAMENTO[[#This Row],[PREVISÃO ENTREGA OBRA]]-$E$1))</f>
        <v>ENTREGUE</v>
      </c>
      <c r="U1697" s="3" t="s">
        <v>129</v>
      </c>
      <c r="V1697" s="3"/>
    </row>
    <row r="1698" spans="1:22" x14ac:dyDescent="0.25">
      <c r="A1698" s="4">
        <v>45947</v>
      </c>
      <c r="B1698" s="2" t="s">
        <v>1802</v>
      </c>
      <c r="C1698" s="123" t="str">
        <f>VLOOKUP(LANÇAMENTO[[#This Row],[OBRA]],OBRAS[],2,FALSE)</f>
        <v>INTERIORANA</v>
      </c>
      <c r="D1698" s="2" t="s">
        <v>104</v>
      </c>
      <c r="E1698" s="2" t="s">
        <v>1998</v>
      </c>
      <c r="F1698" s="3">
        <v>2</v>
      </c>
      <c r="G1698" s="3" t="s">
        <v>65</v>
      </c>
      <c r="H1698" s="5" t="s">
        <v>3688</v>
      </c>
      <c r="I1698" s="136" t="s">
        <v>198</v>
      </c>
      <c r="J1698" s="2" t="s">
        <v>1998</v>
      </c>
      <c r="K1698" s="6">
        <v>15.34</v>
      </c>
      <c r="L1698" s="6">
        <f>LANÇAMENTO[[#This Row],[VALOR UNITARIO]]*LANÇAMENTO[[#This Row],[QTDADE]]</f>
        <v>30.68</v>
      </c>
      <c r="M1698" s="4">
        <v>45947</v>
      </c>
      <c r="N1698" s="33" t="str">
        <f>TEXT(LANÇAMENTO[[#This Row],[DATA PEDIDO]],"MMM")&amp;"-"&amp;TEXT(M1698,"AAAA")</f>
        <v>out-2025</v>
      </c>
      <c r="O1698" s="5" t="s">
        <v>1715</v>
      </c>
      <c r="P1698" s="5" t="s">
        <v>30</v>
      </c>
      <c r="Q1698" s="3" t="s">
        <v>12</v>
      </c>
      <c r="R1698" s="3">
        <v>0</v>
      </c>
      <c r="S1698" s="4">
        <f>IF(LANÇAMENTO[[#This Row],[DATA PEDIDO]]="","",LANÇAMENTO[[#This Row],[DATA PEDIDO]]+LANÇAMENTO[[#This Row],[PRAZO]])</f>
        <v>45947</v>
      </c>
      <c r="T1698" s="8" t="str">
        <f>IF(LANÇAMENTO[[#This Row],[OBRA COM MATERIAL]]="OK","ENTREGUE",IF(LANÇAMENTO[[#This Row],[PRAZO]]="","",LANÇAMENTO[[#This Row],[PREVISÃO ENTREGA OBRA]]-$E$1))</f>
        <v>ENTREGUE</v>
      </c>
      <c r="U1698" s="3" t="s">
        <v>129</v>
      </c>
      <c r="V1698" s="3"/>
    </row>
    <row r="1699" spans="1:22" x14ac:dyDescent="0.25">
      <c r="A1699" s="4">
        <v>45947</v>
      </c>
      <c r="B1699" s="2" t="s">
        <v>1802</v>
      </c>
      <c r="C1699" s="123" t="str">
        <f>VLOOKUP(LANÇAMENTO[[#This Row],[OBRA]],OBRAS[],2,FALSE)</f>
        <v>INTERIORANA</v>
      </c>
      <c r="D1699" s="2" t="s">
        <v>104</v>
      </c>
      <c r="E1699" s="2" t="s">
        <v>2009</v>
      </c>
      <c r="F1699" s="3">
        <v>1</v>
      </c>
      <c r="G1699" s="3" t="s">
        <v>65</v>
      </c>
      <c r="H1699" s="5" t="s">
        <v>3688</v>
      </c>
      <c r="I1699" s="136" t="s">
        <v>198</v>
      </c>
      <c r="J1699" s="2" t="s">
        <v>2009</v>
      </c>
      <c r="K1699" s="6">
        <v>8.17</v>
      </c>
      <c r="L1699" s="6">
        <f>LANÇAMENTO[[#This Row],[VALOR UNITARIO]]*LANÇAMENTO[[#This Row],[QTDADE]]</f>
        <v>8.17</v>
      </c>
      <c r="M1699" s="4">
        <v>45947</v>
      </c>
      <c r="N1699" s="33" t="str">
        <f>TEXT(LANÇAMENTO[[#This Row],[DATA PEDIDO]],"MMM")&amp;"-"&amp;TEXT(M1699,"AAAA")</f>
        <v>out-2025</v>
      </c>
      <c r="O1699" s="5" t="s">
        <v>1715</v>
      </c>
      <c r="P1699" s="5" t="s">
        <v>30</v>
      </c>
      <c r="Q1699" s="3" t="s">
        <v>12</v>
      </c>
      <c r="R1699" s="3">
        <v>0</v>
      </c>
      <c r="S1699" s="4">
        <f>IF(LANÇAMENTO[[#This Row],[DATA PEDIDO]]="","",LANÇAMENTO[[#This Row],[DATA PEDIDO]]+LANÇAMENTO[[#This Row],[PRAZO]])</f>
        <v>45947</v>
      </c>
      <c r="T1699" s="8" t="str">
        <f>IF(LANÇAMENTO[[#This Row],[OBRA COM MATERIAL]]="OK","ENTREGUE",IF(LANÇAMENTO[[#This Row],[PRAZO]]="","",LANÇAMENTO[[#This Row],[PREVISÃO ENTREGA OBRA]]-$E$1))</f>
        <v>ENTREGUE</v>
      </c>
      <c r="U1699" s="3" t="s">
        <v>129</v>
      </c>
      <c r="V1699" s="3"/>
    </row>
    <row r="1700" spans="1:22" x14ac:dyDescent="0.25">
      <c r="A1700" s="4">
        <v>45947</v>
      </c>
      <c r="B1700" s="2" t="s">
        <v>1802</v>
      </c>
      <c r="C1700" s="123" t="str">
        <f>VLOOKUP(LANÇAMENTO[[#This Row],[OBRA]],OBRAS[],2,FALSE)</f>
        <v>INTERIORANA</v>
      </c>
      <c r="D1700" s="2" t="s">
        <v>104</v>
      </c>
      <c r="E1700" s="2" t="s">
        <v>3682</v>
      </c>
      <c r="F1700" s="3">
        <v>2</v>
      </c>
      <c r="G1700" s="3" t="s">
        <v>65</v>
      </c>
      <c r="H1700" s="5" t="s">
        <v>3688</v>
      </c>
      <c r="I1700" s="136" t="s">
        <v>198</v>
      </c>
      <c r="J1700" s="2" t="s">
        <v>3682</v>
      </c>
      <c r="K1700" s="6">
        <v>7.42</v>
      </c>
      <c r="L1700" s="6">
        <f>LANÇAMENTO[[#This Row],[VALOR UNITARIO]]*LANÇAMENTO[[#This Row],[QTDADE]]</f>
        <v>14.84</v>
      </c>
      <c r="M1700" s="4">
        <v>45947</v>
      </c>
      <c r="N1700" s="33" t="str">
        <f>TEXT(LANÇAMENTO[[#This Row],[DATA PEDIDO]],"MMM")&amp;"-"&amp;TEXT(M1700,"AAAA")</f>
        <v>out-2025</v>
      </c>
      <c r="O1700" s="5" t="s">
        <v>1715</v>
      </c>
      <c r="P1700" s="5" t="s">
        <v>30</v>
      </c>
      <c r="Q1700" s="3" t="s">
        <v>12</v>
      </c>
      <c r="R1700" s="3">
        <v>0</v>
      </c>
      <c r="S1700" s="4">
        <f>IF(LANÇAMENTO[[#This Row],[DATA PEDIDO]]="","",LANÇAMENTO[[#This Row],[DATA PEDIDO]]+LANÇAMENTO[[#This Row],[PRAZO]])</f>
        <v>45947</v>
      </c>
      <c r="T1700" s="8" t="str">
        <f>IF(LANÇAMENTO[[#This Row],[OBRA COM MATERIAL]]="OK","ENTREGUE",IF(LANÇAMENTO[[#This Row],[PRAZO]]="","",LANÇAMENTO[[#This Row],[PREVISÃO ENTREGA OBRA]]-$E$1))</f>
        <v>ENTREGUE</v>
      </c>
      <c r="U1700" s="3" t="s">
        <v>129</v>
      </c>
      <c r="V1700" s="3"/>
    </row>
    <row r="1701" spans="1:22" x14ac:dyDescent="0.25">
      <c r="A1701" s="4">
        <v>45947</v>
      </c>
      <c r="B1701" s="2" t="s">
        <v>1091</v>
      </c>
      <c r="C1701" s="123" t="str">
        <f>VLOOKUP(LANÇAMENTO[[#This Row],[OBRA]],OBRAS[],2,FALSE)</f>
        <v>BRASUL</v>
      </c>
      <c r="D1701" s="2" t="s">
        <v>104</v>
      </c>
      <c r="E1701" s="2" t="s">
        <v>3689</v>
      </c>
      <c r="F1701" s="3">
        <v>1</v>
      </c>
      <c r="G1701" s="3" t="s">
        <v>65</v>
      </c>
      <c r="H1701" s="5" t="s">
        <v>3683</v>
      </c>
      <c r="I1701" s="136" t="s">
        <v>198</v>
      </c>
      <c r="J1701" s="2" t="s">
        <v>3689</v>
      </c>
      <c r="K1701" s="6">
        <v>4.8499999999999996</v>
      </c>
      <c r="L1701" s="6">
        <f>LANÇAMENTO[[#This Row],[VALOR UNITARIO]]*LANÇAMENTO[[#This Row],[QTDADE]]</f>
        <v>4.8499999999999996</v>
      </c>
      <c r="M1701" s="4">
        <v>45947</v>
      </c>
      <c r="N1701" s="33" t="str">
        <f>TEXT(LANÇAMENTO[[#This Row],[DATA PEDIDO]],"MMM")&amp;"-"&amp;TEXT(M1701,"AAAA")</f>
        <v>out-2025</v>
      </c>
      <c r="O1701" s="5" t="s">
        <v>1715</v>
      </c>
      <c r="P1701" s="5" t="s">
        <v>30</v>
      </c>
      <c r="Q1701" s="3" t="s">
        <v>1705</v>
      </c>
      <c r="R1701" s="3">
        <v>0</v>
      </c>
      <c r="S1701" s="4">
        <f>IF(LANÇAMENTO[[#This Row],[DATA PEDIDO]]="","",LANÇAMENTO[[#This Row],[DATA PEDIDO]]+LANÇAMENTO[[#This Row],[PRAZO]])</f>
        <v>45947</v>
      </c>
      <c r="T1701" s="8" t="str">
        <f>IF(LANÇAMENTO[[#This Row],[OBRA COM MATERIAL]]="OK","ENTREGUE",IF(LANÇAMENTO[[#This Row],[PRAZO]]="","",LANÇAMENTO[[#This Row],[PREVISÃO ENTREGA OBRA]]-$E$1))</f>
        <v>ENTREGUE</v>
      </c>
      <c r="U1701" s="3" t="s">
        <v>129</v>
      </c>
      <c r="V1701" s="3"/>
    </row>
    <row r="1702" spans="1:22" x14ac:dyDescent="0.25">
      <c r="A1702" s="4">
        <v>45947</v>
      </c>
      <c r="B1702" s="2" t="s">
        <v>1091</v>
      </c>
      <c r="C1702" s="123" t="str">
        <f>VLOOKUP(LANÇAMENTO[[#This Row],[OBRA]],OBRAS[],2,FALSE)</f>
        <v>BRASUL</v>
      </c>
      <c r="D1702" s="2" t="s">
        <v>104</v>
      </c>
      <c r="E1702" s="2" t="s">
        <v>2476</v>
      </c>
      <c r="F1702" s="3">
        <v>1</v>
      </c>
      <c r="G1702" s="3" t="s">
        <v>65</v>
      </c>
      <c r="H1702" s="5" t="s">
        <v>3683</v>
      </c>
      <c r="I1702" s="136" t="s">
        <v>198</v>
      </c>
      <c r="J1702" s="2" t="s">
        <v>2476</v>
      </c>
      <c r="K1702" s="6">
        <v>11.83</v>
      </c>
      <c r="L1702" s="6">
        <f>LANÇAMENTO[[#This Row],[VALOR UNITARIO]]*LANÇAMENTO[[#This Row],[QTDADE]]</f>
        <v>11.83</v>
      </c>
      <c r="M1702" s="4">
        <v>45947</v>
      </c>
      <c r="N1702" s="33" t="str">
        <f>TEXT(LANÇAMENTO[[#This Row],[DATA PEDIDO]],"MMM")&amp;"-"&amp;TEXT(M1702,"AAAA")</f>
        <v>out-2025</v>
      </c>
      <c r="O1702" s="5" t="s">
        <v>1715</v>
      </c>
      <c r="P1702" s="5" t="s">
        <v>30</v>
      </c>
      <c r="Q1702" s="3" t="s">
        <v>1705</v>
      </c>
      <c r="R1702" s="3">
        <v>0</v>
      </c>
      <c r="S1702" s="4">
        <f>IF(LANÇAMENTO[[#This Row],[DATA PEDIDO]]="","",LANÇAMENTO[[#This Row],[DATA PEDIDO]]+LANÇAMENTO[[#This Row],[PRAZO]])</f>
        <v>45947</v>
      </c>
      <c r="T1702" s="8" t="str">
        <f>IF(LANÇAMENTO[[#This Row],[OBRA COM MATERIAL]]="OK","ENTREGUE",IF(LANÇAMENTO[[#This Row],[PRAZO]]="","",LANÇAMENTO[[#This Row],[PREVISÃO ENTREGA OBRA]]-$E$1))</f>
        <v>ENTREGUE</v>
      </c>
      <c r="U1702" s="3" t="s">
        <v>129</v>
      </c>
      <c r="V1702" s="3"/>
    </row>
    <row r="1703" spans="1:22" x14ac:dyDescent="0.25">
      <c r="A1703" s="4">
        <v>45947</v>
      </c>
      <c r="B1703" s="2" t="s">
        <v>1091</v>
      </c>
      <c r="C1703" s="123" t="str">
        <f>VLOOKUP(LANÇAMENTO[[#This Row],[OBRA]],OBRAS[],2,FALSE)</f>
        <v>BRASUL</v>
      </c>
      <c r="D1703" s="2" t="s">
        <v>104</v>
      </c>
      <c r="E1703" s="2" t="s">
        <v>2477</v>
      </c>
      <c r="F1703" s="3">
        <v>1</v>
      </c>
      <c r="G1703" s="3" t="s">
        <v>65</v>
      </c>
      <c r="H1703" s="5" t="s">
        <v>3683</v>
      </c>
      <c r="I1703" s="136" t="s">
        <v>198</v>
      </c>
      <c r="J1703" s="2" t="s">
        <v>2477</v>
      </c>
      <c r="K1703" s="6">
        <v>35.76</v>
      </c>
      <c r="L1703" s="6">
        <f>LANÇAMENTO[[#This Row],[VALOR UNITARIO]]*LANÇAMENTO[[#This Row],[QTDADE]]</f>
        <v>35.76</v>
      </c>
      <c r="M1703" s="4">
        <v>45947</v>
      </c>
      <c r="N1703" s="33" t="str">
        <f>TEXT(LANÇAMENTO[[#This Row],[DATA PEDIDO]],"MMM")&amp;"-"&amp;TEXT(M1703,"AAAA")</f>
        <v>out-2025</v>
      </c>
      <c r="O1703" s="5" t="s">
        <v>1715</v>
      </c>
      <c r="P1703" s="5" t="s">
        <v>30</v>
      </c>
      <c r="Q1703" s="3" t="s">
        <v>1705</v>
      </c>
      <c r="R1703" s="3">
        <v>0</v>
      </c>
      <c r="S1703" s="4">
        <f>IF(LANÇAMENTO[[#This Row],[DATA PEDIDO]]="","",LANÇAMENTO[[#This Row],[DATA PEDIDO]]+LANÇAMENTO[[#This Row],[PRAZO]])</f>
        <v>45947</v>
      </c>
      <c r="T1703" s="8" t="str">
        <f>IF(LANÇAMENTO[[#This Row],[OBRA COM MATERIAL]]="OK","ENTREGUE",IF(LANÇAMENTO[[#This Row],[PRAZO]]="","",LANÇAMENTO[[#This Row],[PREVISÃO ENTREGA OBRA]]-$E$1))</f>
        <v>ENTREGUE</v>
      </c>
      <c r="U1703" s="3" t="s">
        <v>129</v>
      </c>
      <c r="V1703" s="3"/>
    </row>
    <row r="1704" spans="1:22" x14ac:dyDescent="0.25">
      <c r="A1704" s="4">
        <v>45947</v>
      </c>
      <c r="B1704" s="2" t="s">
        <v>1091</v>
      </c>
      <c r="C1704" s="123" t="str">
        <f>VLOOKUP(LANÇAMENTO[[#This Row],[OBRA]],OBRAS[],2,FALSE)</f>
        <v>BRASUL</v>
      </c>
      <c r="D1704" s="2" t="s">
        <v>104</v>
      </c>
      <c r="E1704" s="2" t="s">
        <v>3301</v>
      </c>
      <c r="F1704" s="3">
        <v>2</v>
      </c>
      <c r="G1704" s="3" t="s">
        <v>65</v>
      </c>
      <c r="H1704" s="5" t="s">
        <v>3683</v>
      </c>
      <c r="I1704" s="136" t="s">
        <v>198</v>
      </c>
      <c r="J1704" s="2" t="s">
        <v>3301</v>
      </c>
      <c r="K1704" s="6">
        <v>49.56</v>
      </c>
      <c r="L1704" s="6">
        <f>LANÇAMENTO[[#This Row],[VALOR UNITARIO]]*LANÇAMENTO[[#This Row],[QTDADE]]</f>
        <v>99.12</v>
      </c>
      <c r="M1704" s="4">
        <v>45947</v>
      </c>
      <c r="N1704" s="33" t="str">
        <f>TEXT(LANÇAMENTO[[#This Row],[DATA PEDIDO]],"MMM")&amp;"-"&amp;TEXT(M1704,"AAAA")</f>
        <v>out-2025</v>
      </c>
      <c r="O1704" s="5" t="s">
        <v>1715</v>
      </c>
      <c r="P1704" s="5" t="s">
        <v>30</v>
      </c>
      <c r="Q1704" s="3" t="s">
        <v>1705</v>
      </c>
      <c r="R1704" s="3">
        <v>0</v>
      </c>
      <c r="S1704" s="4">
        <f>IF(LANÇAMENTO[[#This Row],[DATA PEDIDO]]="","",LANÇAMENTO[[#This Row],[DATA PEDIDO]]+LANÇAMENTO[[#This Row],[PRAZO]])</f>
        <v>45947</v>
      </c>
      <c r="T1704" s="8" t="str">
        <f>IF(LANÇAMENTO[[#This Row],[OBRA COM MATERIAL]]="OK","ENTREGUE",IF(LANÇAMENTO[[#This Row],[PRAZO]]="","",LANÇAMENTO[[#This Row],[PREVISÃO ENTREGA OBRA]]-$E$1))</f>
        <v>ENTREGUE</v>
      </c>
      <c r="U1704" s="3" t="s">
        <v>129</v>
      </c>
      <c r="V1704" s="3"/>
    </row>
    <row r="1705" spans="1:22" x14ac:dyDescent="0.25">
      <c r="A1705" s="4">
        <v>45947</v>
      </c>
      <c r="B1705" s="2" t="s">
        <v>3690</v>
      </c>
      <c r="C1705" s="123" t="str">
        <f>VLOOKUP(LANÇAMENTO[[#This Row],[OBRA]],OBRAS[],2,FALSE)</f>
        <v>BRASUL</v>
      </c>
      <c r="D1705" s="2" t="s">
        <v>104</v>
      </c>
      <c r="E1705" s="2" t="s">
        <v>3692</v>
      </c>
      <c r="F1705" s="3">
        <v>20</v>
      </c>
      <c r="G1705" s="3" t="s">
        <v>65</v>
      </c>
      <c r="H1705" s="5" t="s">
        <v>3693</v>
      </c>
      <c r="I1705" s="136" t="s">
        <v>3696</v>
      </c>
      <c r="J1705" s="2" t="s">
        <v>3692</v>
      </c>
      <c r="K1705" s="6">
        <v>6</v>
      </c>
      <c r="L1705" s="6">
        <f>LANÇAMENTO[[#This Row],[VALOR UNITARIO]]*LANÇAMENTO[[#This Row],[QTDADE]]</f>
        <v>120</v>
      </c>
      <c r="M1705" s="4">
        <v>45947</v>
      </c>
      <c r="N1705" s="33" t="str">
        <f>TEXT(LANÇAMENTO[[#This Row],[DATA PEDIDO]],"MMM")&amp;"-"&amp;TEXT(M1705,"AAAA")</f>
        <v>out-2025</v>
      </c>
      <c r="O1705" s="5" t="s">
        <v>1778</v>
      </c>
      <c r="P1705" s="5" t="s">
        <v>30</v>
      </c>
      <c r="Q1705" s="3" t="s">
        <v>12</v>
      </c>
      <c r="R1705" s="3">
        <v>3</v>
      </c>
      <c r="S1705" s="4">
        <f>IF(LANÇAMENTO[[#This Row],[DATA PEDIDO]]="","",LANÇAMENTO[[#This Row],[DATA PEDIDO]]+LANÇAMENTO[[#This Row],[PRAZO]])</f>
        <v>45950</v>
      </c>
      <c r="T1705" s="8" t="str">
        <f>IF(LANÇAMENTO[[#This Row],[OBRA COM MATERIAL]]="OK","ENTREGUE",IF(LANÇAMENTO[[#This Row],[PRAZO]]="","",LANÇAMENTO[[#This Row],[PREVISÃO ENTREGA OBRA]]-$E$1))</f>
        <v>ENTREGUE</v>
      </c>
      <c r="U1705" s="3" t="s">
        <v>129</v>
      </c>
      <c r="V1705" s="3"/>
    </row>
    <row r="1706" spans="1:22" x14ac:dyDescent="0.25">
      <c r="A1706" s="4">
        <v>45947</v>
      </c>
      <c r="B1706" s="2" t="s">
        <v>3690</v>
      </c>
      <c r="C1706" s="123" t="str">
        <f>VLOOKUP(LANÇAMENTO[[#This Row],[OBRA]],OBRAS[],2,FALSE)</f>
        <v>BRASUL</v>
      </c>
      <c r="D1706" s="2" t="s">
        <v>104</v>
      </c>
      <c r="E1706" s="2" t="s">
        <v>3694</v>
      </c>
      <c r="F1706" s="3">
        <v>8</v>
      </c>
      <c r="G1706" s="3" t="s">
        <v>65</v>
      </c>
      <c r="H1706" s="5" t="s">
        <v>3693</v>
      </c>
      <c r="I1706" s="136" t="s">
        <v>3696</v>
      </c>
      <c r="J1706" s="2" t="s">
        <v>3694</v>
      </c>
      <c r="K1706" s="6">
        <v>15</v>
      </c>
      <c r="L1706" s="6">
        <f>LANÇAMENTO[[#This Row],[VALOR UNITARIO]]*LANÇAMENTO[[#This Row],[QTDADE]]</f>
        <v>120</v>
      </c>
      <c r="M1706" s="4">
        <v>45947</v>
      </c>
      <c r="N1706" s="33" t="str">
        <f>TEXT(LANÇAMENTO[[#This Row],[DATA PEDIDO]],"MMM")&amp;"-"&amp;TEXT(M1706,"AAAA")</f>
        <v>out-2025</v>
      </c>
      <c r="O1706" s="5" t="s">
        <v>1778</v>
      </c>
      <c r="P1706" s="5" t="s">
        <v>30</v>
      </c>
      <c r="Q1706" s="3" t="s">
        <v>12</v>
      </c>
      <c r="R1706" s="3">
        <v>3</v>
      </c>
      <c r="S1706" s="4">
        <f>IF(LANÇAMENTO[[#This Row],[DATA PEDIDO]]="","",LANÇAMENTO[[#This Row],[DATA PEDIDO]]+LANÇAMENTO[[#This Row],[PRAZO]])</f>
        <v>45950</v>
      </c>
      <c r="T1706" s="8" t="str">
        <f>IF(LANÇAMENTO[[#This Row],[OBRA COM MATERIAL]]="OK","ENTREGUE",IF(LANÇAMENTO[[#This Row],[PRAZO]]="","",LANÇAMENTO[[#This Row],[PREVISÃO ENTREGA OBRA]]-$E$1))</f>
        <v>ENTREGUE</v>
      </c>
      <c r="U1706" s="3" t="s">
        <v>129</v>
      </c>
      <c r="V1706" s="3"/>
    </row>
    <row r="1707" spans="1:22" x14ac:dyDescent="0.25">
      <c r="A1707" s="4">
        <v>45947</v>
      </c>
      <c r="B1707" s="2" t="s">
        <v>3690</v>
      </c>
      <c r="C1707" s="123" t="str">
        <f>VLOOKUP(LANÇAMENTO[[#This Row],[OBRA]],OBRAS[],2,FALSE)</f>
        <v>BRASUL</v>
      </c>
      <c r="D1707" s="2" t="s">
        <v>104</v>
      </c>
      <c r="E1707" s="2" t="s">
        <v>2270</v>
      </c>
      <c r="F1707" s="3">
        <v>6</v>
      </c>
      <c r="G1707" s="3" t="s">
        <v>65</v>
      </c>
      <c r="H1707" s="5" t="s">
        <v>3693</v>
      </c>
      <c r="I1707" s="136" t="s">
        <v>3696</v>
      </c>
      <c r="J1707" s="2" t="s">
        <v>2270</v>
      </c>
      <c r="K1707" s="6">
        <v>0</v>
      </c>
      <c r="L1707" s="6">
        <f>LANÇAMENTO[[#This Row],[VALOR UNITARIO]]*LANÇAMENTO[[#This Row],[QTDADE]]</f>
        <v>0</v>
      </c>
      <c r="M1707" s="4">
        <v>45947</v>
      </c>
      <c r="N1707" s="33" t="str">
        <f>TEXT(LANÇAMENTO[[#This Row],[DATA PEDIDO]],"MMM")&amp;"-"&amp;TEXT(M1707,"AAAA")</f>
        <v>out-2025</v>
      </c>
      <c r="O1707" s="5" t="s">
        <v>1778</v>
      </c>
      <c r="P1707" s="5" t="s">
        <v>30</v>
      </c>
      <c r="Q1707" s="3" t="s">
        <v>12</v>
      </c>
      <c r="R1707" s="3">
        <v>3</v>
      </c>
      <c r="S1707" s="4">
        <f>IF(LANÇAMENTO[[#This Row],[DATA PEDIDO]]="","",LANÇAMENTO[[#This Row],[DATA PEDIDO]]+LANÇAMENTO[[#This Row],[PRAZO]])</f>
        <v>45950</v>
      </c>
      <c r="T1707" s="8" t="str">
        <f>IF(LANÇAMENTO[[#This Row],[OBRA COM MATERIAL]]="OK","ENTREGUE",IF(LANÇAMENTO[[#This Row],[PRAZO]]="","",LANÇAMENTO[[#This Row],[PREVISÃO ENTREGA OBRA]]-$E$1))</f>
        <v>ENTREGUE</v>
      </c>
      <c r="U1707" s="3" t="s">
        <v>129</v>
      </c>
      <c r="V1707" s="3"/>
    </row>
    <row r="1708" spans="1:22" x14ac:dyDescent="0.25">
      <c r="A1708" s="4">
        <v>45947</v>
      </c>
      <c r="B1708" s="2" t="s">
        <v>3690</v>
      </c>
      <c r="C1708" s="123" t="str">
        <f>VLOOKUP(LANÇAMENTO[[#This Row],[OBRA]],OBRAS[],2,FALSE)</f>
        <v>BRASUL</v>
      </c>
      <c r="D1708" s="2" t="s">
        <v>104</v>
      </c>
      <c r="E1708" s="2" t="s">
        <v>3695</v>
      </c>
      <c r="F1708" s="3">
        <v>8</v>
      </c>
      <c r="G1708" s="3" t="s">
        <v>65</v>
      </c>
      <c r="H1708" s="5" t="s">
        <v>3693</v>
      </c>
      <c r="I1708" s="136" t="s">
        <v>3696</v>
      </c>
      <c r="J1708" s="2" t="s">
        <v>3695</v>
      </c>
      <c r="K1708" s="6">
        <v>5</v>
      </c>
      <c r="L1708" s="6">
        <f>LANÇAMENTO[[#This Row],[VALOR UNITARIO]]*LANÇAMENTO[[#This Row],[QTDADE]]</f>
        <v>40</v>
      </c>
      <c r="M1708" s="4">
        <v>45947</v>
      </c>
      <c r="N1708" s="33" t="str">
        <f>TEXT(LANÇAMENTO[[#This Row],[DATA PEDIDO]],"MMM")&amp;"-"&amp;TEXT(M1708,"AAAA")</f>
        <v>out-2025</v>
      </c>
      <c r="O1708" s="5" t="s">
        <v>1778</v>
      </c>
      <c r="P1708" s="5" t="s">
        <v>30</v>
      </c>
      <c r="Q1708" s="3" t="s">
        <v>12</v>
      </c>
      <c r="R1708" s="3">
        <v>3</v>
      </c>
      <c r="S1708" s="4">
        <f>IF(LANÇAMENTO[[#This Row],[DATA PEDIDO]]="","",LANÇAMENTO[[#This Row],[DATA PEDIDO]]+LANÇAMENTO[[#This Row],[PRAZO]])</f>
        <v>45950</v>
      </c>
      <c r="T1708" s="8" t="str">
        <f>IF(LANÇAMENTO[[#This Row],[OBRA COM MATERIAL]]="OK","ENTREGUE",IF(LANÇAMENTO[[#This Row],[PRAZO]]="","",LANÇAMENTO[[#This Row],[PREVISÃO ENTREGA OBRA]]-$E$1))</f>
        <v>ENTREGUE</v>
      </c>
      <c r="U1708" s="3" t="s">
        <v>129</v>
      </c>
      <c r="V1708" s="3"/>
    </row>
    <row r="1709" spans="1:22" x14ac:dyDescent="0.25">
      <c r="A1709" s="4">
        <v>45947</v>
      </c>
      <c r="B1709" s="2" t="s">
        <v>1308</v>
      </c>
      <c r="C1709" s="123" t="str">
        <f>VLOOKUP(LANÇAMENTO[[#This Row],[OBRA]],OBRAS[],2,FALSE)</f>
        <v>INTERIORANA</v>
      </c>
      <c r="D1709" s="2" t="s">
        <v>105</v>
      </c>
      <c r="E1709" s="2" t="s">
        <v>3699</v>
      </c>
      <c r="F1709" s="3">
        <v>4</v>
      </c>
      <c r="G1709" s="3" t="s">
        <v>65</v>
      </c>
      <c r="H1709" s="5" t="s">
        <v>3704</v>
      </c>
      <c r="I1709" s="136" t="s">
        <v>3706</v>
      </c>
      <c r="J1709" s="2" t="s">
        <v>3699</v>
      </c>
      <c r="K1709" s="6">
        <v>152.68</v>
      </c>
      <c r="L1709" s="6">
        <f>LANÇAMENTO[[#This Row],[VALOR UNITARIO]]*LANÇAMENTO[[#This Row],[QTDADE]]</f>
        <v>610.72</v>
      </c>
      <c r="M1709" s="4">
        <v>45947</v>
      </c>
      <c r="N1709" s="33" t="str">
        <f>TEXT(LANÇAMENTO[[#This Row],[DATA PEDIDO]],"MMM")&amp;"-"&amp;TEXT(M1709,"AAAA")</f>
        <v>out-2025</v>
      </c>
      <c r="O1709" s="5" t="s">
        <v>1967</v>
      </c>
      <c r="P1709" s="5" t="s">
        <v>30</v>
      </c>
      <c r="Q1709" s="3" t="s">
        <v>1705</v>
      </c>
      <c r="R1709" s="3">
        <v>0</v>
      </c>
      <c r="S1709" s="4">
        <f>IF(LANÇAMENTO[[#This Row],[DATA PEDIDO]]="","",LANÇAMENTO[[#This Row],[DATA PEDIDO]]+LANÇAMENTO[[#This Row],[PRAZO]])</f>
        <v>45947</v>
      </c>
      <c r="T1709" s="8" t="str">
        <f>IF(LANÇAMENTO[[#This Row],[OBRA COM MATERIAL]]="OK","ENTREGUE",IF(LANÇAMENTO[[#This Row],[PRAZO]]="","",LANÇAMENTO[[#This Row],[PREVISÃO ENTREGA OBRA]]-$E$1))</f>
        <v>ENTREGUE</v>
      </c>
      <c r="U1709" s="3" t="s">
        <v>129</v>
      </c>
      <c r="V1709" s="3"/>
    </row>
    <row r="1710" spans="1:22" x14ac:dyDescent="0.25">
      <c r="A1710" s="4">
        <v>45947</v>
      </c>
      <c r="B1710" s="2" t="s">
        <v>1308</v>
      </c>
      <c r="C1710" s="123" t="str">
        <f>VLOOKUP(LANÇAMENTO[[#This Row],[OBRA]],OBRAS[],2,FALSE)</f>
        <v>INTERIORANA</v>
      </c>
      <c r="D1710" s="2" t="s">
        <v>17</v>
      </c>
      <c r="E1710" s="2" t="s">
        <v>3700</v>
      </c>
      <c r="F1710" s="3">
        <v>2</v>
      </c>
      <c r="G1710" s="3" t="s">
        <v>65</v>
      </c>
      <c r="H1710" s="5" t="s">
        <v>3704</v>
      </c>
      <c r="I1710" s="136" t="s">
        <v>3706</v>
      </c>
      <c r="J1710" s="2" t="s">
        <v>3700</v>
      </c>
      <c r="K1710" s="6">
        <v>14.608000000000001</v>
      </c>
      <c r="L1710" s="6">
        <f>LANÇAMENTO[[#This Row],[VALOR UNITARIO]]*LANÇAMENTO[[#This Row],[QTDADE]]</f>
        <v>29.216000000000001</v>
      </c>
      <c r="M1710" s="4">
        <v>45947</v>
      </c>
      <c r="N1710" s="33" t="str">
        <f>TEXT(LANÇAMENTO[[#This Row],[DATA PEDIDO]],"MMM")&amp;"-"&amp;TEXT(M1710,"AAAA")</f>
        <v>out-2025</v>
      </c>
      <c r="O1710" s="5" t="s">
        <v>1967</v>
      </c>
      <c r="P1710" s="5" t="s">
        <v>30</v>
      </c>
      <c r="Q1710" s="3" t="s">
        <v>1705</v>
      </c>
      <c r="R1710" s="3">
        <v>0</v>
      </c>
      <c r="S1710" s="4">
        <f>IF(LANÇAMENTO[[#This Row],[DATA PEDIDO]]="","",LANÇAMENTO[[#This Row],[DATA PEDIDO]]+LANÇAMENTO[[#This Row],[PRAZO]])</f>
        <v>45947</v>
      </c>
      <c r="T1710" s="8" t="str">
        <f>IF(LANÇAMENTO[[#This Row],[OBRA COM MATERIAL]]="OK","ENTREGUE",IF(LANÇAMENTO[[#This Row],[PRAZO]]="","",LANÇAMENTO[[#This Row],[PREVISÃO ENTREGA OBRA]]-$E$1))</f>
        <v>ENTREGUE</v>
      </c>
      <c r="U1710" s="3" t="s">
        <v>129</v>
      </c>
      <c r="V1710" s="3"/>
    </row>
    <row r="1711" spans="1:22" x14ac:dyDescent="0.25">
      <c r="A1711" s="4">
        <v>45947</v>
      </c>
      <c r="B1711" s="2" t="s">
        <v>1308</v>
      </c>
      <c r="C1711" s="123" t="str">
        <f>VLOOKUP(LANÇAMENTO[[#This Row],[OBRA]],OBRAS[],2,FALSE)</f>
        <v>INTERIORANA</v>
      </c>
      <c r="D1711" s="2" t="s">
        <v>17</v>
      </c>
      <c r="E1711" s="2" t="s">
        <v>3701</v>
      </c>
      <c r="F1711" s="3">
        <v>2</v>
      </c>
      <c r="G1711" s="3" t="s">
        <v>65</v>
      </c>
      <c r="H1711" s="5" t="s">
        <v>3704</v>
      </c>
      <c r="I1711" s="136" t="s">
        <v>3706</v>
      </c>
      <c r="J1711" s="2" t="s">
        <v>3701</v>
      </c>
      <c r="K1711" s="6">
        <v>62.389000000000003</v>
      </c>
      <c r="L1711" s="6">
        <f>LANÇAMENTO[[#This Row],[VALOR UNITARIO]]*LANÇAMENTO[[#This Row],[QTDADE]]</f>
        <v>124.77800000000001</v>
      </c>
      <c r="M1711" s="4">
        <v>45947</v>
      </c>
      <c r="N1711" s="33" t="str">
        <f>TEXT(LANÇAMENTO[[#This Row],[DATA PEDIDO]],"MMM")&amp;"-"&amp;TEXT(M1711,"AAAA")</f>
        <v>out-2025</v>
      </c>
      <c r="O1711" s="5" t="s">
        <v>1967</v>
      </c>
      <c r="P1711" s="5" t="s">
        <v>30</v>
      </c>
      <c r="Q1711" s="3" t="s">
        <v>1705</v>
      </c>
      <c r="R1711" s="3">
        <v>0</v>
      </c>
      <c r="S1711" s="4">
        <f>IF(LANÇAMENTO[[#This Row],[DATA PEDIDO]]="","",LANÇAMENTO[[#This Row],[DATA PEDIDO]]+LANÇAMENTO[[#This Row],[PRAZO]])</f>
        <v>45947</v>
      </c>
      <c r="T1711" s="8" t="str">
        <f>IF(LANÇAMENTO[[#This Row],[OBRA COM MATERIAL]]="OK","ENTREGUE",IF(LANÇAMENTO[[#This Row],[PRAZO]]="","",LANÇAMENTO[[#This Row],[PREVISÃO ENTREGA OBRA]]-$E$1))</f>
        <v>ENTREGUE</v>
      </c>
      <c r="U1711" s="3" t="s">
        <v>129</v>
      </c>
      <c r="V1711" s="3"/>
    </row>
    <row r="1712" spans="1:22" x14ac:dyDescent="0.25">
      <c r="A1712" s="4">
        <v>45947</v>
      </c>
      <c r="B1712" s="2" t="s">
        <v>1308</v>
      </c>
      <c r="C1712" s="123" t="str">
        <f>VLOOKUP(LANÇAMENTO[[#This Row],[OBRA]],OBRAS[],2,FALSE)</f>
        <v>INTERIORANA</v>
      </c>
      <c r="D1712" s="2" t="s">
        <v>17</v>
      </c>
      <c r="E1712" s="2" t="s">
        <v>3702</v>
      </c>
      <c r="F1712" s="3">
        <v>4</v>
      </c>
      <c r="G1712" s="3" t="s">
        <v>65</v>
      </c>
      <c r="H1712" s="5" t="s">
        <v>3704</v>
      </c>
      <c r="I1712" s="136" t="s">
        <v>3706</v>
      </c>
      <c r="J1712" s="2" t="s">
        <v>3702</v>
      </c>
      <c r="K1712" s="6">
        <v>23.425999999999998</v>
      </c>
      <c r="L1712" s="6">
        <f>LANÇAMENTO[[#This Row],[VALOR UNITARIO]]*LANÇAMENTO[[#This Row],[QTDADE]]</f>
        <v>93.703999999999994</v>
      </c>
      <c r="M1712" s="4">
        <v>45947</v>
      </c>
      <c r="N1712" s="33" t="str">
        <f>TEXT(LANÇAMENTO[[#This Row],[DATA PEDIDO]],"MMM")&amp;"-"&amp;TEXT(M1712,"AAAA")</f>
        <v>out-2025</v>
      </c>
      <c r="O1712" s="5" t="s">
        <v>1967</v>
      </c>
      <c r="P1712" s="5" t="s">
        <v>30</v>
      </c>
      <c r="Q1712" s="3" t="s">
        <v>1705</v>
      </c>
      <c r="R1712" s="3">
        <v>0</v>
      </c>
      <c r="S1712" s="4">
        <f>IF(LANÇAMENTO[[#This Row],[DATA PEDIDO]]="","",LANÇAMENTO[[#This Row],[DATA PEDIDO]]+LANÇAMENTO[[#This Row],[PRAZO]])</f>
        <v>45947</v>
      </c>
      <c r="T1712" s="8" t="str">
        <f>IF(LANÇAMENTO[[#This Row],[OBRA COM MATERIAL]]="OK","ENTREGUE",IF(LANÇAMENTO[[#This Row],[PRAZO]]="","",LANÇAMENTO[[#This Row],[PREVISÃO ENTREGA OBRA]]-$E$1))</f>
        <v>ENTREGUE</v>
      </c>
      <c r="U1712" s="3" t="s">
        <v>129</v>
      </c>
      <c r="V1712" s="3"/>
    </row>
    <row r="1713" spans="1:22" x14ac:dyDescent="0.25">
      <c r="A1713" s="4">
        <v>45947</v>
      </c>
      <c r="B1713" s="2" t="s">
        <v>1308</v>
      </c>
      <c r="C1713" s="123" t="str">
        <f>VLOOKUP(LANÇAMENTO[[#This Row],[OBRA]],OBRAS[],2,FALSE)</f>
        <v>INTERIORANA</v>
      </c>
      <c r="D1713" s="2" t="s">
        <v>17</v>
      </c>
      <c r="E1713" s="2" t="s">
        <v>3703</v>
      </c>
      <c r="F1713" s="3">
        <v>2</v>
      </c>
      <c r="G1713" s="3" t="s">
        <v>65</v>
      </c>
      <c r="H1713" s="5" t="s">
        <v>3704</v>
      </c>
      <c r="I1713" s="136" t="s">
        <v>3706</v>
      </c>
      <c r="J1713" s="2" t="s">
        <v>3703</v>
      </c>
      <c r="K1713" s="6">
        <v>17.329999999999998</v>
      </c>
      <c r="L1713" s="6">
        <f>LANÇAMENTO[[#This Row],[VALOR UNITARIO]]*LANÇAMENTO[[#This Row],[QTDADE]]</f>
        <v>34.659999999999997</v>
      </c>
      <c r="M1713" s="4">
        <v>45947</v>
      </c>
      <c r="N1713" s="33" t="str">
        <f>TEXT(LANÇAMENTO[[#This Row],[DATA PEDIDO]],"MMM")&amp;"-"&amp;TEXT(M1713,"AAAA")</f>
        <v>out-2025</v>
      </c>
      <c r="O1713" s="5" t="s">
        <v>1967</v>
      </c>
      <c r="P1713" s="5" t="s">
        <v>30</v>
      </c>
      <c r="Q1713" s="3" t="s">
        <v>1705</v>
      </c>
      <c r="R1713" s="3">
        <v>0</v>
      </c>
      <c r="S1713" s="4">
        <f>IF(LANÇAMENTO[[#This Row],[DATA PEDIDO]]="","",LANÇAMENTO[[#This Row],[DATA PEDIDO]]+LANÇAMENTO[[#This Row],[PRAZO]])</f>
        <v>45947</v>
      </c>
      <c r="T1713" s="8" t="str">
        <f>IF(LANÇAMENTO[[#This Row],[OBRA COM MATERIAL]]="OK","ENTREGUE",IF(LANÇAMENTO[[#This Row],[PRAZO]]="","",LANÇAMENTO[[#This Row],[PREVISÃO ENTREGA OBRA]]-$E$1))</f>
        <v>ENTREGUE</v>
      </c>
      <c r="U1713" s="3" t="s">
        <v>129</v>
      </c>
      <c r="V1713" s="3"/>
    </row>
    <row r="1714" spans="1:22" x14ac:dyDescent="0.25">
      <c r="A1714" s="4">
        <v>45947</v>
      </c>
      <c r="B1714" s="2" t="s">
        <v>2461</v>
      </c>
      <c r="C1714" s="123" t="str">
        <f>VLOOKUP(LANÇAMENTO[[#This Row],[OBRA]],OBRAS[],2,FALSE)</f>
        <v>B&amp;B</v>
      </c>
      <c r="D1714" s="2" t="s">
        <v>27</v>
      </c>
      <c r="E1714" s="2" t="s">
        <v>2112</v>
      </c>
      <c r="F1714" s="3">
        <v>6</v>
      </c>
      <c r="G1714" s="3" t="s">
        <v>65</v>
      </c>
      <c r="H1714" s="5" t="s">
        <v>3710</v>
      </c>
      <c r="I1714" s="136" t="s">
        <v>1516</v>
      </c>
      <c r="J1714" s="2" t="s">
        <v>2112</v>
      </c>
      <c r="K1714" s="6">
        <v>13.8</v>
      </c>
      <c r="L1714" s="6">
        <f>LANÇAMENTO[[#This Row],[VALOR UNITARIO]]*LANÇAMENTO[[#This Row],[QTDADE]]</f>
        <v>82.800000000000011</v>
      </c>
      <c r="M1714" s="4">
        <v>45947</v>
      </c>
      <c r="N1714" s="33" t="str">
        <f>TEXT(LANÇAMENTO[[#This Row],[DATA PEDIDO]],"MMM")&amp;"-"&amp;TEXT(M1714,"AAAA")</f>
        <v>out-2025</v>
      </c>
      <c r="O1714" s="5" t="s">
        <v>1715</v>
      </c>
      <c r="P1714" s="5" t="s">
        <v>30</v>
      </c>
      <c r="Q1714" s="3" t="s">
        <v>1705</v>
      </c>
      <c r="R1714" s="3">
        <v>3</v>
      </c>
      <c r="S1714" s="4">
        <f>IF(LANÇAMENTO[[#This Row],[DATA PEDIDO]]="","",LANÇAMENTO[[#This Row],[DATA PEDIDO]]+LANÇAMENTO[[#This Row],[PRAZO]])</f>
        <v>45950</v>
      </c>
      <c r="T1714" s="8" t="str">
        <f>IF(LANÇAMENTO[[#This Row],[OBRA COM MATERIAL]]="OK","ENTREGUE",IF(LANÇAMENTO[[#This Row],[PRAZO]]="","",LANÇAMENTO[[#This Row],[PREVISÃO ENTREGA OBRA]]-$E$1))</f>
        <v>ENTREGUE</v>
      </c>
      <c r="U1714" s="3" t="s">
        <v>129</v>
      </c>
      <c r="V1714" s="3"/>
    </row>
    <row r="1715" spans="1:22" x14ac:dyDescent="0.25">
      <c r="A1715" s="4">
        <v>45947</v>
      </c>
      <c r="B1715" s="2" t="s">
        <v>2461</v>
      </c>
      <c r="C1715" s="123" t="str">
        <f>VLOOKUP(LANÇAMENTO[[#This Row],[OBRA]],OBRAS[],2,FALSE)</f>
        <v>B&amp;B</v>
      </c>
      <c r="D1715" s="2" t="s">
        <v>27</v>
      </c>
      <c r="E1715" s="2" t="s">
        <v>2081</v>
      </c>
      <c r="F1715" s="3">
        <v>5</v>
      </c>
      <c r="G1715" s="3" t="s">
        <v>65</v>
      </c>
      <c r="H1715" s="5" t="s">
        <v>3710</v>
      </c>
      <c r="I1715" s="136" t="s">
        <v>1516</v>
      </c>
      <c r="J1715" s="2" t="s">
        <v>2081</v>
      </c>
      <c r="K1715" s="6">
        <v>20.7</v>
      </c>
      <c r="L1715" s="6">
        <f>LANÇAMENTO[[#This Row],[VALOR UNITARIO]]*LANÇAMENTO[[#This Row],[QTDADE]]</f>
        <v>103.5</v>
      </c>
      <c r="M1715" s="4">
        <v>45947</v>
      </c>
      <c r="N1715" s="33" t="str">
        <f>TEXT(LANÇAMENTO[[#This Row],[DATA PEDIDO]],"MMM")&amp;"-"&amp;TEXT(M1715,"AAAA")</f>
        <v>out-2025</v>
      </c>
      <c r="O1715" s="5" t="s">
        <v>1715</v>
      </c>
      <c r="P1715" s="5" t="s">
        <v>30</v>
      </c>
      <c r="Q1715" s="3" t="s">
        <v>1705</v>
      </c>
      <c r="R1715" s="3">
        <v>3</v>
      </c>
      <c r="S1715" s="4">
        <f>IF(LANÇAMENTO[[#This Row],[DATA PEDIDO]]="","",LANÇAMENTO[[#This Row],[DATA PEDIDO]]+LANÇAMENTO[[#This Row],[PRAZO]])</f>
        <v>45950</v>
      </c>
      <c r="T1715" s="8" t="str">
        <f>IF(LANÇAMENTO[[#This Row],[OBRA COM MATERIAL]]="OK","ENTREGUE",IF(LANÇAMENTO[[#This Row],[PRAZO]]="","",LANÇAMENTO[[#This Row],[PREVISÃO ENTREGA OBRA]]-$E$1))</f>
        <v>ENTREGUE</v>
      </c>
      <c r="U1715" s="3" t="s">
        <v>129</v>
      </c>
      <c r="V1715" s="3"/>
    </row>
    <row r="1716" spans="1:22" x14ac:dyDescent="0.25">
      <c r="A1716" s="4">
        <v>45947</v>
      </c>
      <c r="B1716" s="2" t="s">
        <v>2461</v>
      </c>
      <c r="C1716" s="123" t="str">
        <f>VLOOKUP(LANÇAMENTO[[#This Row],[OBRA]],OBRAS[],2,FALSE)</f>
        <v>B&amp;B</v>
      </c>
      <c r="D1716" s="2" t="s">
        <v>27</v>
      </c>
      <c r="E1716" s="2" t="s">
        <v>2681</v>
      </c>
      <c r="F1716" s="3">
        <v>4</v>
      </c>
      <c r="G1716" s="3" t="s">
        <v>65</v>
      </c>
      <c r="H1716" s="5" t="s">
        <v>3710</v>
      </c>
      <c r="I1716" s="136" t="s">
        <v>1516</v>
      </c>
      <c r="J1716" s="2" t="s">
        <v>2681</v>
      </c>
      <c r="K1716" s="6">
        <v>18.399999999999999</v>
      </c>
      <c r="L1716" s="6">
        <f>LANÇAMENTO[[#This Row],[VALOR UNITARIO]]*LANÇAMENTO[[#This Row],[QTDADE]]</f>
        <v>73.599999999999994</v>
      </c>
      <c r="M1716" s="4">
        <v>45947</v>
      </c>
      <c r="N1716" s="33" t="str">
        <f>TEXT(LANÇAMENTO[[#This Row],[DATA PEDIDO]],"MMM")&amp;"-"&amp;TEXT(M1716,"AAAA")</f>
        <v>out-2025</v>
      </c>
      <c r="O1716" s="5" t="s">
        <v>1715</v>
      </c>
      <c r="P1716" s="5" t="s">
        <v>30</v>
      </c>
      <c r="Q1716" s="3" t="s">
        <v>1705</v>
      </c>
      <c r="R1716" s="3">
        <v>3</v>
      </c>
      <c r="S1716" s="4">
        <f>IF(LANÇAMENTO[[#This Row],[DATA PEDIDO]]="","",LANÇAMENTO[[#This Row],[DATA PEDIDO]]+LANÇAMENTO[[#This Row],[PRAZO]])</f>
        <v>45950</v>
      </c>
      <c r="T1716" s="8" t="str">
        <f>IF(LANÇAMENTO[[#This Row],[OBRA COM MATERIAL]]="OK","ENTREGUE",IF(LANÇAMENTO[[#This Row],[PRAZO]]="","",LANÇAMENTO[[#This Row],[PREVISÃO ENTREGA OBRA]]-$E$1))</f>
        <v>ENTREGUE</v>
      </c>
      <c r="U1716" s="3" t="s">
        <v>129</v>
      </c>
      <c r="V1716" s="3"/>
    </row>
    <row r="1717" spans="1:22" x14ac:dyDescent="0.25">
      <c r="A1717" s="4">
        <v>45947</v>
      </c>
      <c r="B1717" s="2" t="s">
        <v>2461</v>
      </c>
      <c r="C1717" s="123" t="str">
        <f>VLOOKUP(LANÇAMENTO[[#This Row],[OBRA]],OBRAS[],2,FALSE)</f>
        <v>B&amp;B</v>
      </c>
      <c r="D1717" s="2" t="s">
        <v>27</v>
      </c>
      <c r="E1717" s="2" t="s">
        <v>2111</v>
      </c>
      <c r="F1717" s="3">
        <v>2</v>
      </c>
      <c r="G1717" s="3" t="s">
        <v>65</v>
      </c>
      <c r="H1717" s="5" t="s">
        <v>3710</v>
      </c>
      <c r="I1717" s="136" t="s">
        <v>1516</v>
      </c>
      <c r="J1717" s="2" t="s">
        <v>2111</v>
      </c>
      <c r="K1717" s="6">
        <v>3.45</v>
      </c>
      <c r="L1717" s="6">
        <f>LANÇAMENTO[[#This Row],[VALOR UNITARIO]]*LANÇAMENTO[[#This Row],[QTDADE]]</f>
        <v>6.9</v>
      </c>
      <c r="M1717" s="4">
        <v>45947</v>
      </c>
      <c r="N1717" s="33" t="str">
        <f>TEXT(LANÇAMENTO[[#This Row],[DATA PEDIDO]],"MMM")&amp;"-"&amp;TEXT(M1717,"AAAA")</f>
        <v>out-2025</v>
      </c>
      <c r="O1717" s="5" t="s">
        <v>1715</v>
      </c>
      <c r="P1717" s="5" t="s">
        <v>30</v>
      </c>
      <c r="Q1717" s="3" t="s">
        <v>1705</v>
      </c>
      <c r="R1717" s="3">
        <v>3</v>
      </c>
      <c r="S1717" s="4">
        <f>IF(LANÇAMENTO[[#This Row],[DATA PEDIDO]]="","",LANÇAMENTO[[#This Row],[DATA PEDIDO]]+LANÇAMENTO[[#This Row],[PRAZO]])</f>
        <v>45950</v>
      </c>
      <c r="T1717" s="8" t="str">
        <f>IF(LANÇAMENTO[[#This Row],[OBRA COM MATERIAL]]="OK","ENTREGUE",IF(LANÇAMENTO[[#This Row],[PRAZO]]="","",LANÇAMENTO[[#This Row],[PREVISÃO ENTREGA OBRA]]-$E$1))</f>
        <v>ENTREGUE</v>
      </c>
      <c r="U1717" s="3" t="s">
        <v>129</v>
      </c>
      <c r="V1717" s="3"/>
    </row>
    <row r="1718" spans="1:22" x14ac:dyDescent="0.25">
      <c r="A1718" s="4">
        <v>45947</v>
      </c>
      <c r="B1718" s="2" t="s">
        <v>2461</v>
      </c>
      <c r="C1718" s="123" t="str">
        <f>VLOOKUP(LANÇAMENTO[[#This Row],[OBRA]],OBRAS[],2,FALSE)</f>
        <v>B&amp;B</v>
      </c>
      <c r="D1718" s="2" t="s">
        <v>27</v>
      </c>
      <c r="E1718" s="2" t="s">
        <v>2682</v>
      </c>
      <c r="F1718" s="3">
        <v>4</v>
      </c>
      <c r="G1718" s="3" t="s">
        <v>65</v>
      </c>
      <c r="H1718" s="5" t="s">
        <v>3710</v>
      </c>
      <c r="I1718" s="136" t="s">
        <v>1516</v>
      </c>
      <c r="J1718" s="2" t="s">
        <v>2682</v>
      </c>
      <c r="K1718" s="6">
        <v>29.9</v>
      </c>
      <c r="L1718" s="6">
        <f>LANÇAMENTO[[#This Row],[VALOR UNITARIO]]*LANÇAMENTO[[#This Row],[QTDADE]]</f>
        <v>119.6</v>
      </c>
      <c r="M1718" s="4">
        <v>45947</v>
      </c>
      <c r="N1718" s="33" t="str">
        <f>TEXT(LANÇAMENTO[[#This Row],[DATA PEDIDO]],"MMM")&amp;"-"&amp;TEXT(M1718,"AAAA")</f>
        <v>out-2025</v>
      </c>
      <c r="O1718" s="5" t="s">
        <v>1715</v>
      </c>
      <c r="P1718" s="5" t="s">
        <v>30</v>
      </c>
      <c r="Q1718" s="3" t="s">
        <v>1705</v>
      </c>
      <c r="R1718" s="3">
        <v>3</v>
      </c>
      <c r="S1718" s="4">
        <f>IF(LANÇAMENTO[[#This Row],[DATA PEDIDO]]="","",LANÇAMENTO[[#This Row],[DATA PEDIDO]]+LANÇAMENTO[[#This Row],[PRAZO]])</f>
        <v>45950</v>
      </c>
      <c r="T1718" s="8" t="str">
        <f>IF(LANÇAMENTO[[#This Row],[OBRA COM MATERIAL]]="OK","ENTREGUE",IF(LANÇAMENTO[[#This Row],[PRAZO]]="","",LANÇAMENTO[[#This Row],[PREVISÃO ENTREGA OBRA]]-$E$1))</f>
        <v>ENTREGUE</v>
      </c>
      <c r="U1718" s="3" t="s">
        <v>129</v>
      </c>
      <c r="V1718" s="3"/>
    </row>
    <row r="1719" spans="1:22" x14ac:dyDescent="0.25">
      <c r="A1719" s="4">
        <v>45947</v>
      </c>
      <c r="B1719" s="2" t="s">
        <v>2461</v>
      </c>
      <c r="C1719" s="123" t="str">
        <f>VLOOKUP(LANÇAMENTO[[#This Row],[OBRA]],OBRAS[],2,FALSE)</f>
        <v>B&amp;B</v>
      </c>
      <c r="D1719" s="2" t="s">
        <v>27</v>
      </c>
      <c r="E1719" s="2" t="s">
        <v>2181</v>
      </c>
      <c r="F1719" s="3">
        <v>1</v>
      </c>
      <c r="G1719" s="3" t="s">
        <v>65</v>
      </c>
      <c r="H1719" s="5" t="s">
        <v>3710</v>
      </c>
      <c r="I1719" s="136" t="s">
        <v>1516</v>
      </c>
      <c r="J1719" s="2" t="s">
        <v>2181</v>
      </c>
      <c r="K1719" s="6">
        <v>29.9</v>
      </c>
      <c r="L1719" s="6">
        <f>LANÇAMENTO[[#This Row],[VALOR UNITARIO]]*LANÇAMENTO[[#This Row],[QTDADE]]</f>
        <v>29.9</v>
      </c>
      <c r="M1719" s="4">
        <v>45947</v>
      </c>
      <c r="N1719" s="33" t="str">
        <f>TEXT(LANÇAMENTO[[#This Row],[DATA PEDIDO]],"MMM")&amp;"-"&amp;TEXT(M1719,"AAAA")</f>
        <v>out-2025</v>
      </c>
      <c r="O1719" s="5" t="s">
        <v>1715</v>
      </c>
      <c r="P1719" s="5" t="s">
        <v>30</v>
      </c>
      <c r="Q1719" s="3" t="s">
        <v>1705</v>
      </c>
      <c r="R1719" s="3">
        <v>3</v>
      </c>
      <c r="S1719" s="4">
        <f>IF(LANÇAMENTO[[#This Row],[DATA PEDIDO]]="","",LANÇAMENTO[[#This Row],[DATA PEDIDO]]+LANÇAMENTO[[#This Row],[PRAZO]])</f>
        <v>45950</v>
      </c>
      <c r="T1719" s="8" t="str">
        <f>IF(LANÇAMENTO[[#This Row],[OBRA COM MATERIAL]]="OK","ENTREGUE",IF(LANÇAMENTO[[#This Row],[PRAZO]]="","",LANÇAMENTO[[#This Row],[PREVISÃO ENTREGA OBRA]]-$E$1))</f>
        <v>ENTREGUE</v>
      </c>
      <c r="U1719" s="3" t="s">
        <v>129</v>
      </c>
      <c r="V1719" s="3"/>
    </row>
    <row r="1720" spans="1:22" x14ac:dyDescent="0.25">
      <c r="A1720" s="4">
        <v>45947</v>
      </c>
      <c r="B1720" s="2" t="s">
        <v>2461</v>
      </c>
      <c r="C1720" s="123" t="str">
        <f>VLOOKUP(LANÇAMENTO[[#This Row],[OBRA]],OBRAS[],2,FALSE)</f>
        <v>B&amp;B</v>
      </c>
      <c r="D1720" s="2" t="s">
        <v>27</v>
      </c>
      <c r="E1720" s="2" t="s">
        <v>2114</v>
      </c>
      <c r="F1720" s="3">
        <v>2</v>
      </c>
      <c r="G1720" s="3" t="s">
        <v>65</v>
      </c>
      <c r="H1720" s="5" t="s">
        <v>3710</v>
      </c>
      <c r="I1720" s="136" t="s">
        <v>1516</v>
      </c>
      <c r="J1720" s="2" t="s">
        <v>2114</v>
      </c>
      <c r="K1720" s="6">
        <v>3.45</v>
      </c>
      <c r="L1720" s="6">
        <f>LANÇAMENTO[[#This Row],[VALOR UNITARIO]]*LANÇAMENTO[[#This Row],[QTDADE]]</f>
        <v>6.9</v>
      </c>
      <c r="M1720" s="4">
        <v>45947</v>
      </c>
      <c r="N1720" s="33" t="str">
        <f>TEXT(LANÇAMENTO[[#This Row],[DATA PEDIDO]],"MMM")&amp;"-"&amp;TEXT(M1720,"AAAA")</f>
        <v>out-2025</v>
      </c>
      <c r="O1720" s="5" t="s">
        <v>1715</v>
      </c>
      <c r="P1720" s="5" t="s">
        <v>30</v>
      </c>
      <c r="Q1720" s="3" t="s">
        <v>1705</v>
      </c>
      <c r="R1720" s="3">
        <v>3</v>
      </c>
      <c r="S1720" s="4">
        <f>IF(LANÇAMENTO[[#This Row],[DATA PEDIDO]]="","",LANÇAMENTO[[#This Row],[DATA PEDIDO]]+LANÇAMENTO[[#This Row],[PRAZO]])</f>
        <v>45950</v>
      </c>
      <c r="T1720" s="8" t="str">
        <f>IF(LANÇAMENTO[[#This Row],[OBRA COM MATERIAL]]="OK","ENTREGUE",IF(LANÇAMENTO[[#This Row],[PRAZO]]="","",LANÇAMENTO[[#This Row],[PREVISÃO ENTREGA OBRA]]-$E$1))</f>
        <v>ENTREGUE</v>
      </c>
      <c r="U1720" s="3" t="s">
        <v>129</v>
      </c>
      <c r="V1720" s="3"/>
    </row>
    <row r="1721" spans="1:22" x14ac:dyDescent="0.25">
      <c r="A1721" s="4">
        <v>45947</v>
      </c>
      <c r="B1721" s="2" t="s">
        <v>2461</v>
      </c>
      <c r="C1721" s="123" t="str">
        <f>VLOOKUP(LANÇAMENTO[[#This Row],[OBRA]],OBRAS[],2,FALSE)</f>
        <v>B&amp;B</v>
      </c>
      <c r="D1721" s="2" t="s">
        <v>27</v>
      </c>
      <c r="E1721" s="2" t="s">
        <v>3709</v>
      </c>
      <c r="F1721" s="3">
        <v>1</v>
      </c>
      <c r="G1721" s="3" t="s">
        <v>65</v>
      </c>
      <c r="H1721" s="5" t="s">
        <v>3710</v>
      </c>
      <c r="I1721" s="136" t="s">
        <v>1516</v>
      </c>
      <c r="J1721" s="2" t="s">
        <v>3709</v>
      </c>
      <c r="K1721" s="6">
        <v>29.9</v>
      </c>
      <c r="L1721" s="6">
        <f>LANÇAMENTO[[#This Row],[VALOR UNITARIO]]*LANÇAMENTO[[#This Row],[QTDADE]]</f>
        <v>29.9</v>
      </c>
      <c r="M1721" s="4">
        <v>45947</v>
      </c>
      <c r="N1721" s="33" t="str">
        <f>TEXT(LANÇAMENTO[[#This Row],[DATA PEDIDO]],"MMM")&amp;"-"&amp;TEXT(M1721,"AAAA")</f>
        <v>out-2025</v>
      </c>
      <c r="O1721" s="5" t="s">
        <v>1715</v>
      </c>
      <c r="P1721" s="5" t="s">
        <v>30</v>
      </c>
      <c r="Q1721" s="3" t="s">
        <v>1705</v>
      </c>
      <c r="R1721" s="3">
        <v>3</v>
      </c>
      <c r="S1721" s="4">
        <f>IF(LANÇAMENTO[[#This Row],[DATA PEDIDO]]="","",LANÇAMENTO[[#This Row],[DATA PEDIDO]]+LANÇAMENTO[[#This Row],[PRAZO]])</f>
        <v>45950</v>
      </c>
      <c r="T1721" s="8" t="str">
        <f>IF(LANÇAMENTO[[#This Row],[OBRA COM MATERIAL]]="OK","ENTREGUE",IF(LANÇAMENTO[[#This Row],[PRAZO]]="","",LANÇAMENTO[[#This Row],[PREVISÃO ENTREGA OBRA]]-$E$1))</f>
        <v>ENTREGUE</v>
      </c>
      <c r="U1721" s="3" t="s">
        <v>129</v>
      </c>
      <c r="V1721" s="3"/>
    </row>
    <row r="1722" spans="1:22" x14ac:dyDescent="0.25">
      <c r="A1722" s="4">
        <v>45947</v>
      </c>
      <c r="B1722" s="2" t="s">
        <v>2461</v>
      </c>
      <c r="C1722" s="123" t="str">
        <f>VLOOKUP(LANÇAMENTO[[#This Row],[OBRA]],OBRAS[],2,FALSE)</f>
        <v>B&amp;B</v>
      </c>
      <c r="D1722" s="2" t="s">
        <v>27</v>
      </c>
      <c r="E1722" s="2" t="s">
        <v>1814</v>
      </c>
      <c r="F1722" s="3">
        <v>1</v>
      </c>
      <c r="G1722" s="3" t="s">
        <v>65</v>
      </c>
      <c r="H1722" s="5" t="s">
        <v>3710</v>
      </c>
      <c r="I1722" s="136" t="s">
        <v>1516</v>
      </c>
      <c r="J1722" s="2" t="s">
        <v>1814</v>
      </c>
      <c r="K1722" s="6">
        <v>80</v>
      </c>
      <c r="L1722" s="6">
        <f>LANÇAMENTO[[#This Row],[VALOR UNITARIO]]*LANÇAMENTO[[#This Row],[QTDADE]]</f>
        <v>80</v>
      </c>
      <c r="M1722" s="4">
        <v>45947</v>
      </c>
      <c r="N1722" s="33" t="str">
        <f>TEXT(LANÇAMENTO[[#This Row],[DATA PEDIDO]],"MMM")&amp;"-"&amp;TEXT(M1722,"AAAA")</f>
        <v>out-2025</v>
      </c>
      <c r="O1722" s="5" t="s">
        <v>1715</v>
      </c>
      <c r="P1722" s="5" t="s">
        <v>30</v>
      </c>
      <c r="Q1722" s="3" t="s">
        <v>1705</v>
      </c>
      <c r="R1722" s="3">
        <v>3</v>
      </c>
      <c r="S1722" s="4">
        <f>IF(LANÇAMENTO[[#This Row],[DATA PEDIDO]]="","",LANÇAMENTO[[#This Row],[DATA PEDIDO]]+LANÇAMENTO[[#This Row],[PRAZO]])</f>
        <v>45950</v>
      </c>
      <c r="T1722" s="8" t="str">
        <f>IF(LANÇAMENTO[[#This Row],[OBRA COM MATERIAL]]="OK","ENTREGUE",IF(LANÇAMENTO[[#This Row],[PRAZO]]="","",LANÇAMENTO[[#This Row],[PREVISÃO ENTREGA OBRA]]-$E$1))</f>
        <v>ENTREGUE</v>
      </c>
      <c r="U1722" s="3" t="s">
        <v>129</v>
      </c>
      <c r="V1722" s="3"/>
    </row>
    <row r="1723" spans="1:22" x14ac:dyDescent="0.25">
      <c r="A1723" s="4">
        <v>45947</v>
      </c>
      <c r="B1723" s="2" t="s">
        <v>2461</v>
      </c>
      <c r="C1723" s="123" t="str">
        <f>VLOOKUP(LANÇAMENTO[[#This Row],[OBRA]],OBRAS[],2,FALSE)</f>
        <v>B&amp;B</v>
      </c>
      <c r="D1723" s="2" t="s">
        <v>27</v>
      </c>
      <c r="E1723" s="2" t="s">
        <v>3711</v>
      </c>
      <c r="F1723" s="3">
        <v>10</v>
      </c>
      <c r="G1723" s="3" t="s">
        <v>65</v>
      </c>
      <c r="H1723" s="5" t="s">
        <v>3712</v>
      </c>
      <c r="I1723" s="136" t="s">
        <v>1516</v>
      </c>
      <c r="J1723" s="2" t="s">
        <v>3711</v>
      </c>
      <c r="K1723" s="6">
        <v>19.55</v>
      </c>
      <c r="L1723" s="6">
        <f>LANÇAMENTO[[#This Row],[VALOR UNITARIO]]*LANÇAMENTO[[#This Row],[QTDADE]]</f>
        <v>195.5</v>
      </c>
      <c r="M1723" s="4">
        <v>45947</v>
      </c>
      <c r="N1723" s="33" t="str">
        <f>TEXT(LANÇAMENTO[[#This Row],[DATA PEDIDO]],"MMM")&amp;"-"&amp;TEXT(M1723,"AAAA")</f>
        <v>out-2025</v>
      </c>
      <c r="O1723" s="5" t="s">
        <v>1715</v>
      </c>
      <c r="P1723" s="5" t="s">
        <v>30</v>
      </c>
      <c r="Q1723" s="3" t="s">
        <v>1705</v>
      </c>
      <c r="R1723" s="3">
        <v>3</v>
      </c>
      <c r="S1723" s="4">
        <f>IF(LANÇAMENTO[[#This Row],[DATA PEDIDO]]="","",LANÇAMENTO[[#This Row],[DATA PEDIDO]]+LANÇAMENTO[[#This Row],[PRAZO]])</f>
        <v>45950</v>
      </c>
      <c r="T1723" s="8" t="str">
        <f>IF(LANÇAMENTO[[#This Row],[OBRA COM MATERIAL]]="OK","ENTREGUE",IF(LANÇAMENTO[[#This Row],[PRAZO]]="","",LANÇAMENTO[[#This Row],[PREVISÃO ENTREGA OBRA]]-$E$1))</f>
        <v>ENTREGUE</v>
      </c>
      <c r="U1723" s="3" t="s">
        <v>129</v>
      </c>
      <c r="V1723" s="3"/>
    </row>
    <row r="1724" spans="1:22" x14ac:dyDescent="0.25">
      <c r="A1724" s="4">
        <v>45947</v>
      </c>
      <c r="B1724" s="2" t="s">
        <v>1091</v>
      </c>
      <c r="C1724" s="123" t="str">
        <f>VLOOKUP(LANÇAMENTO[[#This Row],[OBRA]],OBRAS[],2,FALSE)</f>
        <v>BRASUL</v>
      </c>
      <c r="D1724" s="2" t="s">
        <v>104</v>
      </c>
      <c r="E1724" s="2" t="s">
        <v>3713</v>
      </c>
      <c r="F1724" s="3">
        <v>50</v>
      </c>
      <c r="G1724" s="3" t="s">
        <v>65</v>
      </c>
      <c r="H1724" s="5" t="s">
        <v>3721</v>
      </c>
      <c r="I1724" s="136" t="s">
        <v>230</v>
      </c>
      <c r="J1724" s="2" t="s">
        <v>3713</v>
      </c>
      <c r="K1724" s="6">
        <v>5.46</v>
      </c>
      <c r="L1724" s="6">
        <f>LANÇAMENTO[[#This Row],[VALOR UNITARIO]]*LANÇAMENTO[[#This Row],[QTDADE]]</f>
        <v>273</v>
      </c>
      <c r="M1724" s="4">
        <v>45947</v>
      </c>
      <c r="N1724" s="33" t="str">
        <f>TEXT(LANÇAMENTO[[#This Row],[DATA PEDIDO]],"MMM")&amp;"-"&amp;TEXT(M1724,"AAAA")</f>
        <v>out-2025</v>
      </c>
      <c r="O1724" s="5" t="s">
        <v>3722</v>
      </c>
      <c r="P1724" s="5" t="s">
        <v>30</v>
      </c>
      <c r="Q1724" s="3" t="s">
        <v>1705</v>
      </c>
      <c r="R1724" s="3">
        <v>3</v>
      </c>
      <c r="S1724" s="4">
        <f>IF(LANÇAMENTO[[#This Row],[DATA PEDIDO]]="","",LANÇAMENTO[[#This Row],[DATA PEDIDO]]+LANÇAMENTO[[#This Row],[PRAZO]])</f>
        <v>45950</v>
      </c>
      <c r="T1724" s="8" t="str">
        <f>IF(LANÇAMENTO[[#This Row],[OBRA COM MATERIAL]]="OK","ENTREGUE",IF(LANÇAMENTO[[#This Row],[PRAZO]]="","",LANÇAMENTO[[#This Row],[PREVISÃO ENTREGA OBRA]]-$E$1))</f>
        <v>ENTREGUE</v>
      </c>
      <c r="U1724" s="3" t="s">
        <v>129</v>
      </c>
      <c r="V1724" s="3"/>
    </row>
    <row r="1725" spans="1:22" x14ac:dyDescent="0.25">
      <c r="A1725" s="4">
        <v>45947</v>
      </c>
      <c r="B1725" s="2" t="s">
        <v>1091</v>
      </c>
      <c r="C1725" s="123" t="str">
        <f>VLOOKUP(LANÇAMENTO[[#This Row],[OBRA]],OBRAS[],2,FALSE)</f>
        <v>BRASUL</v>
      </c>
      <c r="D1725" s="2" t="s">
        <v>104</v>
      </c>
      <c r="E1725" s="2" t="s">
        <v>3714</v>
      </c>
      <c r="F1725" s="3">
        <v>10</v>
      </c>
      <c r="G1725" s="3" t="s">
        <v>65</v>
      </c>
      <c r="H1725" s="5" t="s">
        <v>3721</v>
      </c>
      <c r="I1725" s="136" t="s">
        <v>230</v>
      </c>
      <c r="J1725" s="2" t="s">
        <v>3714</v>
      </c>
      <c r="K1725" s="6">
        <v>5.83</v>
      </c>
      <c r="L1725" s="6">
        <f>LANÇAMENTO[[#This Row],[VALOR UNITARIO]]*LANÇAMENTO[[#This Row],[QTDADE]]</f>
        <v>58.3</v>
      </c>
      <c r="M1725" s="4">
        <v>45947</v>
      </c>
      <c r="N1725" s="33" t="str">
        <f>TEXT(LANÇAMENTO[[#This Row],[DATA PEDIDO]],"MMM")&amp;"-"&amp;TEXT(M1725,"AAAA")</f>
        <v>out-2025</v>
      </c>
      <c r="O1725" s="5" t="s">
        <v>3722</v>
      </c>
      <c r="P1725" s="5" t="s">
        <v>30</v>
      </c>
      <c r="Q1725" s="3" t="s">
        <v>1705</v>
      </c>
      <c r="R1725" s="3">
        <v>3</v>
      </c>
      <c r="S1725" s="4">
        <f>IF(LANÇAMENTO[[#This Row],[DATA PEDIDO]]="","",LANÇAMENTO[[#This Row],[DATA PEDIDO]]+LANÇAMENTO[[#This Row],[PRAZO]])</f>
        <v>45950</v>
      </c>
      <c r="T1725" s="8" t="str">
        <f>IF(LANÇAMENTO[[#This Row],[OBRA COM MATERIAL]]="OK","ENTREGUE",IF(LANÇAMENTO[[#This Row],[PRAZO]]="","",LANÇAMENTO[[#This Row],[PREVISÃO ENTREGA OBRA]]-$E$1))</f>
        <v>ENTREGUE</v>
      </c>
      <c r="U1725" s="3" t="s">
        <v>129</v>
      </c>
      <c r="V1725" s="3"/>
    </row>
    <row r="1726" spans="1:22" x14ac:dyDescent="0.25">
      <c r="A1726" s="4">
        <v>45947</v>
      </c>
      <c r="B1726" s="2" t="s">
        <v>1091</v>
      </c>
      <c r="C1726" s="123" t="str">
        <f>VLOOKUP(LANÇAMENTO[[#This Row],[OBRA]],OBRAS[],2,FALSE)</f>
        <v>BRASUL</v>
      </c>
      <c r="D1726" s="2" t="s">
        <v>104</v>
      </c>
      <c r="E1726" s="2" t="s">
        <v>3715</v>
      </c>
      <c r="F1726" s="3">
        <v>6</v>
      </c>
      <c r="G1726" s="3" t="s">
        <v>65</v>
      </c>
      <c r="H1726" s="5" t="s">
        <v>3721</v>
      </c>
      <c r="I1726" s="136" t="s">
        <v>230</v>
      </c>
      <c r="J1726" s="2" t="s">
        <v>3715</v>
      </c>
      <c r="K1726" s="6">
        <v>63.37</v>
      </c>
      <c r="L1726" s="6">
        <f>LANÇAMENTO[[#This Row],[VALOR UNITARIO]]*LANÇAMENTO[[#This Row],[QTDADE]]</f>
        <v>380.21999999999997</v>
      </c>
      <c r="M1726" s="4">
        <v>45947</v>
      </c>
      <c r="N1726" s="33" t="str">
        <f>TEXT(LANÇAMENTO[[#This Row],[DATA PEDIDO]],"MMM")&amp;"-"&amp;TEXT(M1726,"AAAA")</f>
        <v>out-2025</v>
      </c>
      <c r="O1726" s="5" t="s">
        <v>3722</v>
      </c>
      <c r="P1726" s="5" t="s">
        <v>30</v>
      </c>
      <c r="Q1726" s="3" t="s">
        <v>1705</v>
      </c>
      <c r="R1726" s="3">
        <v>3</v>
      </c>
      <c r="S1726" s="4">
        <f>IF(LANÇAMENTO[[#This Row],[DATA PEDIDO]]="","",LANÇAMENTO[[#This Row],[DATA PEDIDO]]+LANÇAMENTO[[#This Row],[PRAZO]])</f>
        <v>45950</v>
      </c>
      <c r="T1726" s="8" t="str">
        <f>IF(LANÇAMENTO[[#This Row],[OBRA COM MATERIAL]]="OK","ENTREGUE",IF(LANÇAMENTO[[#This Row],[PRAZO]]="","",LANÇAMENTO[[#This Row],[PREVISÃO ENTREGA OBRA]]-$E$1))</f>
        <v>ENTREGUE</v>
      </c>
      <c r="U1726" s="3" t="s">
        <v>129</v>
      </c>
      <c r="V1726" s="3"/>
    </row>
    <row r="1727" spans="1:22" x14ac:dyDescent="0.25">
      <c r="A1727" s="4">
        <v>45947</v>
      </c>
      <c r="B1727" s="2" t="s">
        <v>1091</v>
      </c>
      <c r="C1727" s="123" t="str">
        <f>VLOOKUP(LANÇAMENTO[[#This Row],[OBRA]],OBRAS[],2,FALSE)</f>
        <v>BRASUL</v>
      </c>
      <c r="D1727" s="2" t="s">
        <v>104</v>
      </c>
      <c r="E1727" s="2" t="s">
        <v>3716</v>
      </c>
      <c r="F1727" s="3">
        <v>5</v>
      </c>
      <c r="G1727" s="3" t="s">
        <v>65</v>
      </c>
      <c r="H1727" s="5" t="s">
        <v>3721</v>
      </c>
      <c r="I1727" s="136" t="s">
        <v>230</v>
      </c>
      <c r="J1727" s="2" t="s">
        <v>3716</v>
      </c>
      <c r="K1727" s="6">
        <v>17.170000000000002</v>
      </c>
      <c r="L1727" s="6">
        <f>LANÇAMENTO[[#This Row],[VALOR UNITARIO]]*LANÇAMENTO[[#This Row],[QTDADE]]</f>
        <v>85.850000000000009</v>
      </c>
      <c r="M1727" s="4">
        <v>45947</v>
      </c>
      <c r="N1727" s="33" t="str">
        <f>TEXT(LANÇAMENTO[[#This Row],[DATA PEDIDO]],"MMM")&amp;"-"&amp;TEXT(M1727,"AAAA")</f>
        <v>out-2025</v>
      </c>
      <c r="O1727" s="5" t="s">
        <v>3722</v>
      </c>
      <c r="P1727" s="5" t="s">
        <v>30</v>
      </c>
      <c r="Q1727" s="3" t="s">
        <v>1705</v>
      </c>
      <c r="R1727" s="3">
        <v>3</v>
      </c>
      <c r="S1727" s="4">
        <f>IF(LANÇAMENTO[[#This Row],[DATA PEDIDO]]="","",LANÇAMENTO[[#This Row],[DATA PEDIDO]]+LANÇAMENTO[[#This Row],[PRAZO]])</f>
        <v>45950</v>
      </c>
      <c r="T1727" s="8" t="str">
        <f>IF(LANÇAMENTO[[#This Row],[OBRA COM MATERIAL]]="OK","ENTREGUE",IF(LANÇAMENTO[[#This Row],[PRAZO]]="","",LANÇAMENTO[[#This Row],[PREVISÃO ENTREGA OBRA]]-$E$1))</f>
        <v>ENTREGUE</v>
      </c>
      <c r="U1727" s="3" t="s">
        <v>129</v>
      </c>
      <c r="V1727" s="3"/>
    </row>
    <row r="1728" spans="1:22" x14ac:dyDescent="0.25">
      <c r="A1728" s="4">
        <v>45947</v>
      </c>
      <c r="B1728" s="2" t="s">
        <v>1091</v>
      </c>
      <c r="C1728" s="123" t="str">
        <f>VLOOKUP(LANÇAMENTO[[#This Row],[OBRA]],OBRAS[],2,FALSE)</f>
        <v>BRASUL</v>
      </c>
      <c r="D1728" s="2" t="s">
        <v>104</v>
      </c>
      <c r="E1728" s="2" t="s">
        <v>3717</v>
      </c>
      <c r="F1728" s="3">
        <v>1</v>
      </c>
      <c r="G1728" s="3" t="s">
        <v>23</v>
      </c>
      <c r="H1728" s="5" t="s">
        <v>3721</v>
      </c>
      <c r="I1728" s="136" t="s">
        <v>230</v>
      </c>
      <c r="J1728" s="2" t="s">
        <v>3717</v>
      </c>
      <c r="K1728" s="6">
        <v>16.45</v>
      </c>
      <c r="L1728" s="6">
        <f>LANÇAMENTO[[#This Row],[VALOR UNITARIO]]*LANÇAMENTO[[#This Row],[QTDADE]]</f>
        <v>16.45</v>
      </c>
      <c r="M1728" s="4">
        <v>45947</v>
      </c>
      <c r="N1728" s="33" t="str">
        <f>TEXT(LANÇAMENTO[[#This Row],[DATA PEDIDO]],"MMM")&amp;"-"&amp;TEXT(M1728,"AAAA")</f>
        <v>out-2025</v>
      </c>
      <c r="O1728" s="5" t="s">
        <v>3722</v>
      </c>
      <c r="P1728" s="5" t="s">
        <v>30</v>
      </c>
      <c r="Q1728" s="3" t="s">
        <v>1705</v>
      </c>
      <c r="R1728" s="3">
        <v>3</v>
      </c>
      <c r="S1728" s="4">
        <f>IF(LANÇAMENTO[[#This Row],[DATA PEDIDO]]="","",LANÇAMENTO[[#This Row],[DATA PEDIDO]]+LANÇAMENTO[[#This Row],[PRAZO]])</f>
        <v>45950</v>
      </c>
      <c r="T1728" s="8" t="str">
        <f>IF(LANÇAMENTO[[#This Row],[OBRA COM MATERIAL]]="OK","ENTREGUE",IF(LANÇAMENTO[[#This Row],[PRAZO]]="","",LANÇAMENTO[[#This Row],[PREVISÃO ENTREGA OBRA]]-$E$1))</f>
        <v>ENTREGUE</v>
      </c>
      <c r="U1728" s="3" t="s">
        <v>129</v>
      </c>
      <c r="V1728" s="3"/>
    </row>
    <row r="1729" spans="1:22" x14ac:dyDescent="0.25">
      <c r="A1729" s="4">
        <v>45947</v>
      </c>
      <c r="B1729" s="2" t="s">
        <v>1091</v>
      </c>
      <c r="C1729" s="123" t="str">
        <f>VLOOKUP(LANÇAMENTO[[#This Row],[OBRA]],OBRAS[],2,FALSE)</f>
        <v>BRASUL</v>
      </c>
      <c r="D1729" s="2" t="s">
        <v>104</v>
      </c>
      <c r="E1729" s="2" t="s">
        <v>2692</v>
      </c>
      <c r="F1729" s="3">
        <v>10</v>
      </c>
      <c r="G1729" s="3" t="s">
        <v>65</v>
      </c>
      <c r="H1729" s="5" t="s">
        <v>3721</v>
      </c>
      <c r="I1729" s="136" t="s">
        <v>230</v>
      </c>
      <c r="J1729" s="2" t="s">
        <v>2692</v>
      </c>
      <c r="K1729" s="6">
        <v>36.9</v>
      </c>
      <c r="L1729" s="6">
        <f>LANÇAMENTO[[#This Row],[VALOR UNITARIO]]*LANÇAMENTO[[#This Row],[QTDADE]]</f>
        <v>369</v>
      </c>
      <c r="M1729" s="4">
        <v>45947</v>
      </c>
      <c r="N1729" s="33" t="str">
        <f>TEXT(LANÇAMENTO[[#This Row],[DATA PEDIDO]],"MMM")&amp;"-"&amp;TEXT(M1729,"AAAA")</f>
        <v>out-2025</v>
      </c>
      <c r="O1729" s="5" t="s">
        <v>3722</v>
      </c>
      <c r="P1729" s="5" t="s">
        <v>30</v>
      </c>
      <c r="Q1729" s="3" t="s">
        <v>1705</v>
      </c>
      <c r="R1729" s="3">
        <v>3</v>
      </c>
      <c r="S1729" s="4">
        <f>IF(LANÇAMENTO[[#This Row],[DATA PEDIDO]]="","",LANÇAMENTO[[#This Row],[DATA PEDIDO]]+LANÇAMENTO[[#This Row],[PRAZO]])</f>
        <v>45950</v>
      </c>
      <c r="T1729" s="8" t="str">
        <f>IF(LANÇAMENTO[[#This Row],[OBRA COM MATERIAL]]="OK","ENTREGUE",IF(LANÇAMENTO[[#This Row],[PRAZO]]="","",LANÇAMENTO[[#This Row],[PREVISÃO ENTREGA OBRA]]-$E$1))</f>
        <v>ENTREGUE</v>
      </c>
      <c r="U1729" s="3" t="s">
        <v>129</v>
      </c>
      <c r="V1729" s="3"/>
    </row>
    <row r="1730" spans="1:22" x14ac:dyDescent="0.25">
      <c r="A1730" s="4">
        <v>45947</v>
      </c>
      <c r="B1730" s="2" t="s">
        <v>1091</v>
      </c>
      <c r="C1730" s="123" t="str">
        <f>VLOOKUP(LANÇAMENTO[[#This Row],[OBRA]],OBRAS[],2,FALSE)</f>
        <v>BRASUL</v>
      </c>
      <c r="D1730" s="2" t="s">
        <v>104</v>
      </c>
      <c r="E1730" s="2" t="s">
        <v>3718</v>
      </c>
      <c r="F1730" s="3">
        <v>3</v>
      </c>
      <c r="G1730" s="3" t="s">
        <v>65</v>
      </c>
      <c r="H1730" s="5" t="s">
        <v>3721</v>
      </c>
      <c r="I1730" s="136" t="s">
        <v>230</v>
      </c>
      <c r="J1730" s="2" t="s">
        <v>3718</v>
      </c>
      <c r="K1730" s="6">
        <v>40.71</v>
      </c>
      <c r="L1730" s="6">
        <f>LANÇAMENTO[[#This Row],[VALOR UNITARIO]]*LANÇAMENTO[[#This Row],[QTDADE]]</f>
        <v>122.13</v>
      </c>
      <c r="M1730" s="4">
        <v>45947</v>
      </c>
      <c r="N1730" s="33" t="str">
        <f>TEXT(LANÇAMENTO[[#This Row],[DATA PEDIDO]],"MMM")&amp;"-"&amp;TEXT(M1730,"AAAA")</f>
        <v>out-2025</v>
      </c>
      <c r="O1730" s="5" t="s">
        <v>3722</v>
      </c>
      <c r="P1730" s="5" t="s">
        <v>30</v>
      </c>
      <c r="Q1730" s="3" t="s">
        <v>1705</v>
      </c>
      <c r="R1730" s="3">
        <v>3</v>
      </c>
      <c r="S1730" s="4">
        <f>IF(LANÇAMENTO[[#This Row],[DATA PEDIDO]]="","",LANÇAMENTO[[#This Row],[DATA PEDIDO]]+LANÇAMENTO[[#This Row],[PRAZO]])</f>
        <v>45950</v>
      </c>
      <c r="T1730" s="8" t="str">
        <f>IF(LANÇAMENTO[[#This Row],[OBRA COM MATERIAL]]="OK","ENTREGUE",IF(LANÇAMENTO[[#This Row],[PRAZO]]="","",LANÇAMENTO[[#This Row],[PREVISÃO ENTREGA OBRA]]-$E$1))</f>
        <v>ENTREGUE</v>
      </c>
      <c r="U1730" s="3" t="s">
        <v>129</v>
      </c>
      <c r="V1730" s="3"/>
    </row>
    <row r="1731" spans="1:22" x14ac:dyDescent="0.25">
      <c r="A1731" s="4">
        <v>45947</v>
      </c>
      <c r="B1731" s="2" t="s">
        <v>1091</v>
      </c>
      <c r="C1731" s="123" t="str">
        <f>VLOOKUP(LANÇAMENTO[[#This Row],[OBRA]],OBRAS[],2,FALSE)</f>
        <v>BRASUL</v>
      </c>
      <c r="D1731" s="2" t="s">
        <v>104</v>
      </c>
      <c r="E1731" s="2" t="s">
        <v>3719</v>
      </c>
      <c r="F1731" s="3">
        <v>4</v>
      </c>
      <c r="G1731" s="3" t="s">
        <v>65</v>
      </c>
      <c r="H1731" s="5" t="s">
        <v>3721</v>
      </c>
      <c r="I1731" s="136" t="s">
        <v>230</v>
      </c>
      <c r="J1731" s="2" t="s">
        <v>3719</v>
      </c>
      <c r="K1731" s="6">
        <v>12.33</v>
      </c>
      <c r="L1731" s="6">
        <f>LANÇAMENTO[[#This Row],[VALOR UNITARIO]]*LANÇAMENTO[[#This Row],[QTDADE]]</f>
        <v>49.32</v>
      </c>
      <c r="M1731" s="4">
        <v>45947</v>
      </c>
      <c r="N1731" s="33" t="str">
        <f>TEXT(LANÇAMENTO[[#This Row],[DATA PEDIDO]],"MMM")&amp;"-"&amp;TEXT(M1731,"AAAA")</f>
        <v>out-2025</v>
      </c>
      <c r="O1731" s="5" t="s">
        <v>3722</v>
      </c>
      <c r="P1731" s="5" t="s">
        <v>30</v>
      </c>
      <c r="Q1731" s="3" t="s">
        <v>1705</v>
      </c>
      <c r="R1731" s="3">
        <v>3</v>
      </c>
      <c r="S1731" s="4">
        <f>IF(LANÇAMENTO[[#This Row],[DATA PEDIDO]]="","",LANÇAMENTO[[#This Row],[DATA PEDIDO]]+LANÇAMENTO[[#This Row],[PRAZO]])</f>
        <v>45950</v>
      </c>
      <c r="T1731" s="8" t="str">
        <f>IF(LANÇAMENTO[[#This Row],[OBRA COM MATERIAL]]="OK","ENTREGUE",IF(LANÇAMENTO[[#This Row],[PRAZO]]="","",LANÇAMENTO[[#This Row],[PREVISÃO ENTREGA OBRA]]-$E$1))</f>
        <v>ENTREGUE</v>
      </c>
      <c r="U1731" s="3" t="s">
        <v>129</v>
      </c>
      <c r="V1731" s="3"/>
    </row>
    <row r="1732" spans="1:22" x14ac:dyDescent="0.25">
      <c r="A1732" s="4">
        <v>45947</v>
      </c>
      <c r="B1732" s="2" t="s">
        <v>1091</v>
      </c>
      <c r="C1732" s="123" t="str">
        <f>VLOOKUP(LANÇAMENTO[[#This Row],[OBRA]],OBRAS[],2,FALSE)</f>
        <v>BRASUL</v>
      </c>
      <c r="D1732" s="2" t="s">
        <v>104</v>
      </c>
      <c r="E1732" s="2" t="s">
        <v>3720</v>
      </c>
      <c r="F1732" s="3">
        <v>1</v>
      </c>
      <c r="G1732" s="3" t="s">
        <v>23</v>
      </c>
      <c r="H1732" s="5" t="s">
        <v>3721</v>
      </c>
      <c r="I1732" s="136" t="s">
        <v>230</v>
      </c>
      <c r="J1732" s="2" t="s">
        <v>3720</v>
      </c>
      <c r="K1732" s="6">
        <v>14.85</v>
      </c>
      <c r="L1732" s="6">
        <f>LANÇAMENTO[[#This Row],[VALOR UNITARIO]]*LANÇAMENTO[[#This Row],[QTDADE]]</f>
        <v>14.85</v>
      </c>
      <c r="M1732" s="4">
        <v>45947</v>
      </c>
      <c r="N1732" s="33" t="str">
        <f>TEXT(LANÇAMENTO[[#This Row],[DATA PEDIDO]],"MMM")&amp;"-"&amp;TEXT(M1732,"AAAA")</f>
        <v>out-2025</v>
      </c>
      <c r="O1732" s="5" t="s">
        <v>3722</v>
      </c>
      <c r="P1732" s="5" t="s">
        <v>30</v>
      </c>
      <c r="Q1732" s="3" t="s">
        <v>1705</v>
      </c>
      <c r="R1732" s="3">
        <v>3</v>
      </c>
      <c r="S1732" s="4">
        <f>IF(LANÇAMENTO[[#This Row],[DATA PEDIDO]]="","",LANÇAMENTO[[#This Row],[DATA PEDIDO]]+LANÇAMENTO[[#This Row],[PRAZO]])</f>
        <v>45950</v>
      </c>
      <c r="T1732" s="8" t="str">
        <f>IF(LANÇAMENTO[[#This Row],[OBRA COM MATERIAL]]="OK","ENTREGUE",IF(LANÇAMENTO[[#This Row],[PRAZO]]="","",LANÇAMENTO[[#This Row],[PREVISÃO ENTREGA OBRA]]-$E$1))</f>
        <v>ENTREGUE</v>
      </c>
      <c r="U1732" s="3" t="s">
        <v>129</v>
      </c>
      <c r="V1732" s="3"/>
    </row>
    <row r="1733" spans="1:22" x14ac:dyDescent="0.25">
      <c r="A1733" s="4">
        <v>45947</v>
      </c>
      <c r="B1733" s="2" t="s">
        <v>3239</v>
      </c>
      <c r="C1733" s="123" t="str">
        <f>VLOOKUP(LANÇAMENTO[[#This Row],[OBRA]],OBRAS[],2,FALSE)</f>
        <v>INTERIORANA</v>
      </c>
      <c r="D1733" s="2" t="s">
        <v>104</v>
      </c>
      <c r="E1733" s="2" t="s">
        <v>3724</v>
      </c>
      <c r="F1733" s="3">
        <v>2</v>
      </c>
      <c r="G1733" s="3" t="s">
        <v>65</v>
      </c>
      <c r="H1733" s="5" t="s">
        <v>3723</v>
      </c>
      <c r="I1733" s="136" t="s">
        <v>177</v>
      </c>
      <c r="J1733" s="2" t="s">
        <v>3724</v>
      </c>
      <c r="K1733" s="6">
        <v>163.9</v>
      </c>
      <c r="L1733" s="6">
        <f>LANÇAMENTO[[#This Row],[VALOR UNITARIO]]*LANÇAMENTO[[#This Row],[QTDADE]]</f>
        <v>327.8</v>
      </c>
      <c r="M1733" s="4">
        <v>45947</v>
      </c>
      <c r="N1733" s="33" t="str">
        <f>TEXT(LANÇAMENTO[[#This Row],[DATA PEDIDO]],"MMM")&amp;"-"&amp;TEXT(M1733,"AAAA")</f>
        <v>out-2025</v>
      </c>
      <c r="O1733" s="5" t="s">
        <v>1715</v>
      </c>
      <c r="P1733" s="5" t="s">
        <v>30</v>
      </c>
      <c r="Q1733" s="3" t="s">
        <v>1705</v>
      </c>
      <c r="R1733" s="3">
        <v>0</v>
      </c>
      <c r="S1733" s="4">
        <f>IF(LANÇAMENTO[[#This Row],[DATA PEDIDO]]="","",LANÇAMENTO[[#This Row],[DATA PEDIDO]]+LANÇAMENTO[[#This Row],[PRAZO]])</f>
        <v>45947</v>
      </c>
      <c r="T1733" s="8" t="str">
        <f>IF(LANÇAMENTO[[#This Row],[OBRA COM MATERIAL]]="OK","ENTREGUE",IF(LANÇAMENTO[[#This Row],[PRAZO]]="","",LANÇAMENTO[[#This Row],[PREVISÃO ENTREGA OBRA]]-$E$1))</f>
        <v>ENTREGUE</v>
      </c>
      <c r="U1733" s="3" t="s">
        <v>129</v>
      </c>
      <c r="V1733" s="3"/>
    </row>
    <row r="1734" spans="1:22" x14ac:dyDescent="0.25">
      <c r="A1734" s="4">
        <v>45947</v>
      </c>
      <c r="B1734" s="2" t="s">
        <v>1235</v>
      </c>
      <c r="C1734" s="123" t="str">
        <f>VLOOKUP(LANÇAMENTO[[#This Row],[OBRA]],OBRAS[],2,FALSE)</f>
        <v>INTERIORANA</v>
      </c>
      <c r="D1734" s="2" t="s">
        <v>104</v>
      </c>
      <c r="E1734" s="2" t="s">
        <v>2184</v>
      </c>
      <c r="F1734" s="3">
        <v>1</v>
      </c>
      <c r="G1734" s="3" t="s">
        <v>65</v>
      </c>
      <c r="H1734" s="5" t="s">
        <v>3725</v>
      </c>
      <c r="I1734" s="136" t="s">
        <v>147</v>
      </c>
      <c r="J1734" s="2" t="s">
        <v>2184</v>
      </c>
      <c r="K1734" s="6">
        <v>249.39</v>
      </c>
      <c r="L1734" s="6">
        <f>LANÇAMENTO[[#This Row],[VALOR UNITARIO]]*LANÇAMENTO[[#This Row],[QTDADE]]</f>
        <v>249.39</v>
      </c>
      <c r="M1734" s="4">
        <v>45947</v>
      </c>
      <c r="N1734" s="33" t="str">
        <f>TEXT(LANÇAMENTO[[#This Row],[DATA PEDIDO]],"MMM")&amp;"-"&amp;TEXT(M1734,"AAAA")</f>
        <v>out-2025</v>
      </c>
      <c r="O1734" s="5" t="s">
        <v>1715</v>
      </c>
      <c r="P1734" s="5" t="s">
        <v>30</v>
      </c>
      <c r="Q1734" s="3" t="s">
        <v>1705</v>
      </c>
      <c r="R1734" s="3">
        <v>0</v>
      </c>
      <c r="S1734" s="4">
        <f>IF(LANÇAMENTO[[#This Row],[DATA PEDIDO]]="","",LANÇAMENTO[[#This Row],[DATA PEDIDO]]+LANÇAMENTO[[#This Row],[PRAZO]])</f>
        <v>45947</v>
      </c>
      <c r="T1734" s="8" t="str">
        <f>IF(LANÇAMENTO[[#This Row],[OBRA COM MATERIAL]]="OK","ENTREGUE",IF(LANÇAMENTO[[#This Row],[PRAZO]]="","",LANÇAMENTO[[#This Row],[PREVISÃO ENTREGA OBRA]]-$E$1))</f>
        <v>ENTREGUE</v>
      </c>
      <c r="U1734" s="3" t="s">
        <v>129</v>
      </c>
      <c r="V1734" s="3"/>
    </row>
    <row r="1735" spans="1:22" x14ac:dyDescent="0.25">
      <c r="A1735" s="4">
        <v>45947</v>
      </c>
      <c r="B1735" s="2" t="s">
        <v>1772</v>
      </c>
      <c r="C1735" s="123" t="str">
        <f>VLOOKUP(LANÇAMENTO[[#This Row],[OBRA]],OBRAS[],2,FALSE)</f>
        <v>INTERIORANA</v>
      </c>
      <c r="D1735" s="2" t="s">
        <v>104</v>
      </c>
      <c r="E1735" s="2" t="s">
        <v>3726</v>
      </c>
      <c r="F1735" s="3">
        <v>2</v>
      </c>
      <c r="G1735" s="3" t="s">
        <v>65</v>
      </c>
      <c r="H1735" s="5" t="s">
        <v>3730</v>
      </c>
      <c r="I1735" s="136" t="s">
        <v>2958</v>
      </c>
      <c r="J1735" s="2" t="s">
        <v>3726</v>
      </c>
      <c r="K1735" s="6">
        <v>10</v>
      </c>
      <c r="L1735" s="6">
        <f>LANÇAMENTO[[#This Row],[VALOR UNITARIO]]*LANÇAMENTO[[#This Row],[QTDADE]]</f>
        <v>20</v>
      </c>
      <c r="M1735" s="4">
        <v>45947</v>
      </c>
      <c r="N1735" s="33" t="str">
        <f>TEXT(LANÇAMENTO[[#This Row],[DATA PEDIDO]],"MMM")&amp;"-"&amp;TEXT(M1735,"AAAA")</f>
        <v>out-2025</v>
      </c>
      <c r="O1735" s="5" t="s">
        <v>1692</v>
      </c>
      <c r="P1735" s="5" t="s">
        <v>30</v>
      </c>
      <c r="Q1735" s="3" t="s">
        <v>12</v>
      </c>
      <c r="R1735" s="3">
        <v>0</v>
      </c>
      <c r="S1735" s="4">
        <f>IF(LANÇAMENTO[[#This Row],[DATA PEDIDO]]="","",LANÇAMENTO[[#This Row],[DATA PEDIDO]]+LANÇAMENTO[[#This Row],[PRAZO]])</f>
        <v>45947</v>
      </c>
      <c r="T1735" s="8" t="str">
        <f>IF(LANÇAMENTO[[#This Row],[OBRA COM MATERIAL]]="OK","ENTREGUE",IF(LANÇAMENTO[[#This Row],[PRAZO]]="","",LANÇAMENTO[[#This Row],[PREVISÃO ENTREGA OBRA]]-$E$1))</f>
        <v>ENTREGUE</v>
      </c>
      <c r="U1735" s="3" t="s">
        <v>129</v>
      </c>
      <c r="V1735" s="3"/>
    </row>
    <row r="1736" spans="1:22" x14ac:dyDescent="0.25">
      <c r="A1736" s="4">
        <v>45947</v>
      </c>
      <c r="B1736" s="2" t="s">
        <v>1772</v>
      </c>
      <c r="C1736" s="123" t="str">
        <f>VLOOKUP(LANÇAMENTO[[#This Row],[OBRA]],OBRAS[],2,FALSE)</f>
        <v>INTERIORANA</v>
      </c>
      <c r="D1736" s="2" t="s">
        <v>104</v>
      </c>
      <c r="E1736" s="2" t="s">
        <v>3727</v>
      </c>
      <c r="F1736" s="3">
        <v>4</v>
      </c>
      <c r="G1736" s="3" t="s">
        <v>65</v>
      </c>
      <c r="H1736" s="5" t="s">
        <v>3730</v>
      </c>
      <c r="I1736" s="136" t="s">
        <v>2958</v>
      </c>
      <c r="J1736" s="2" t="s">
        <v>3727</v>
      </c>
      <c r="K1736" s="6">
        <v>13</v>
      </c>
      <c r="L1736" s="6">
        <f>LANÇAMENTO[[#This Row],[VALOR UNITARIO]]*LANÇAMENTO[[#This Row],[QTDADE]]</f>
        <v>52</v>
      </c>
      <c r="M1736" s="4">
        <v>45947</v>
      </c>
      <c r="N1736" s="33" t="str">
        <f>TEXT(LANÇAMENTO[[#This Row],[DATA PEDIDO]],"MMM")&amp;"-"&amp;TEXT(M1736,"AAAA")</f>
        <v>out-2025</v>
      </c>
      <c r="O1736" s="5" t="s">
        <v>1692</v>
      </c>
      <c r="P1736" s="5" t="s">
        <v>30</v>
      </c>
      <c r="Q1736" s="3" t="s">
        <v>12</v>
      </c>
      <c r="R1736" s="3">
        <v>0</v>
      </c>
      <c r="S1736" s="4">
        <f>IF(LANÇAMENTO[[#This Row],[DATA PEDIDO]]="","",LANÇAMENTO[[#This Row],[DATA PEDIDO]]+LANÇAMENTO[[#This Row],[PRAZO]])</f>
        <v>45947</v>
      </c>
      <c r="T1736" s="8" t="str">
        <f>IF(LANÇAMENTO[[#This Row],[OBRA COM MATERIAL]]="OK","ENTREGUE",IF(LANÇAMENTO[[#This Row],[PRAZO]]="","",LANÇAMENTO[[#This Row],[PREVISÃO ENTREGA OBRA]]-$E$1))</f>
        <v>ENTREGUE</v>
      </c>
      <c r="U1736" s="3" t="s">
        <v>129</v>
      </c>
      <c r="V1736" s="3"/>
    </row>
    <row r="1737" spans="1:22" x14ac:dyDescent="0.25">
      <c r="A1737" s="4">
        <v>45947</v>
      </c>
      <c r="B1737" s="2" t="s">
        <v>1772</v>
      </c>
      <c r="C1737" s="123" t="str">
        <f>VLOOKUP(LANÇAMENTO[[#This Row],[OBRA]],OBRAS[],2,FALSE)</f>
        <v>INTERIORANA</v>
      </c>
      <c r="D1737" s="2" t="s">
        <v>104</v>
      </c>
      <c r="E1737" s="2" t="s">
        <v>3728</v>
      </c>
      <c r="F1737" s="3">
        <v>1.5</v>
      </c>
      <c r="G1737" s="3" t="s">
        <v>23</v>
      </c>
      <c r="H1737" s="5" t="s">
        <v>3730</v>
      </c>
      <c r="I1737" s="136" t="s">
        <v>2958</v>
      </c>
      <c r="J1737" s="2" t="s">
        <v>3728</v>
      </c>
      <c r="K1737" s="6">
        <v>38</v>
      </c>
      <c r="L1737" s="6">
        <f>LANÇAMENTO[[#This Row],[VALOR UNITARIO]]*LANÇAMENTO[[#This Row],[QTDADE]]</f>
        <v>57</v>
      </c>
      <c r="M1737" s="4">
        <v>45947</v>
      </c>
      <c r="N1737" s="33" t="str">
        <f>TEXT(LANÇAMENTO[[#This Row],[DATA PEDIDO]],"MMM")&amp;"-"&amp;TEXT(M1737,"AAAA")</f>
        <v>out-2025</v>
      </c>
      <c r="O1737" s="5" t="s">
        <v>1692</v>
      </c>
      <c r="P1737" s="5" t="s">
        <v>30</v>
      </c>
      <c r="Q1737" s="3" t="s">
        <v>12</v>
      </c>
      <c r="R1737" s="3">
        <v>0</v>
      </c>
      <c r="S1737" s="4">
        <f>IF(LANÇAMENTO[[#This Row],[DATA PEDIDO]]="","",LANÇAMENTO[[#This Row],[DATA PEDIDO]]+LANÇAMENTO[[#This Row],[PRAZO]])</f>
        <v>45947</v>
      </c>
      <c r="T1737" s="8" t="str">
        <f>IF(LANÇAMENTO[[#This Row],[OBRA COM MATERIAL]]="OK","ENTREGUE",IF(LANÇAMENTO[[#This Row],[PRAZO]]="","",LANÇAMENTO[[#This Row],[PREVISÃO ENTREGA OBRA]]-$E$1))</f>
        <v>ENTREGUE</v>
      </c>
      <c r="U1737" s="3" t="s">
        <v>129</v>
      </c>
      <c r="V1737" s="3"/>
    </row>
    <row r="1738" spans="1:22" x14ac:dyDescent="0.25">
      <c r="A1738" s="4">
        <v>45947</v>
      </c>
      <c r="B1738" s="2" t="s">
        <v>1772</v>
      </c>
      <c r="C1738" s="123" t="str">
        <f>VLOOKUP(LANÇAMENTO[[#This Row],[OBRA]],OBRAS[],2,FALSE)</f>
        <v>INTERIORANA</v>
      </c>
      <c r="D1738" s="2" t="s">
        <v>104</v>
      </c>
      <c r="E1738" s="2" t="s">
        <v>3729</v>
      </c>
      <c r="F1738" s="3">
        <v>3</v>
      </c>
      <c r="G1738" s="3" t="s">
        <v>65</v>
      </c>
      <c r="H1738" s="5" t="s">
        <v>3730</v>
      </c>
      <c r="I1738" s="136" t="s">
        <v>2958</v>
      </c>
      <c r="J1738" s="2" t="s">
        <v>3729</v>
      </c>
      <c r="K1738" s="6">
        <v>33</v>
      </c>
      <c r="L1738" s="6">
        <f>LANÇAMENTO[[#This Row],[VALOR UNITARIO]]*LANÇAMENTO[[#This Row],[QTDADE]]</f>
        <v>99</v>
      </c>
      <c r="M1738" s="4">
        <v>45947</v>
      </c>
      <c r="N1738" s="33" t="str">
        <f>TEXT(LANÇAMENTO[[#This Row],[DATA PEDIDO]],"MMM")&amp;"-"&amp;TEXT(M1738,"AAAA")</f>
        <v>out-2025</v>
      </c>
      <c r="O1738" s="5" t="s">
        <v>1692</v>
      </c>
      <c r="P1738" s="5" t="s">
        <v>30</v>
      </c>
      <c r="Q1738" s="3" t="s">
        <v>12</v>
      </c>
      <c r="R1738" s="3">
        <v>0</v>
      </c>
      <c r="S1738" s="4">
        <f>IF(LANÇAMENTO[[#This Row],[DATA PEDIDO]]="","",LANÇAMENTO[[#This Row],[DATA PEDIDO]]+LANÇAMENTO[[#This Row],[PRAZO]])</f>
        <v>45947</v>
      </c>
      <c r="T1738" s="8" t="str">
        <f>IF(LANÇAMENTO[[#This Row],[OBRA COM MATERIAL]]="OK","ENTREGUE",IF(LANÇAMENTO[[#This Row],[PRAZO]]="","",LANÇAMENTO[[#This Row],[PREVISÃO ENTREGA OBRA]]-$E$1))</f>
        <v>ENTREGUE</v>
      </c>
      <c r="U1738" s="3" t="s">
        <v>129</v>
      </c>
      <c r="V1738" s="3"/>
    </row>
    <row r="1739" spans="1:22" x14ac:dyDescent="0.25">
      <c r="A1739" s="4">
        <v>45950</v>
      </c>
      <c r="B1739" s="2" t="s">
        <v>1091</v>
      </c>
      <c r="C1739" s="123" t="str">
        <f>VLOOKUP(LANÇAMENTO[[#This Row],[OBRA]],OBRAS[],2,FALSE)</f>
        <v>BRASUL</v>
      </c>
      <c r="D1739" s="2" t="s">
        <v>11</v>
      </c>
      <c r="E1739" s="2" t="s">
        <v>3731</v>
      </c>
      <c r="F1739" s="3">
        <v>1</v>
      </c>
      <c r="G1739" s="3" t="s">
        <v>65</v>
      </c>
      <c r="H1739" s="5" t="s">
        <v>3734</v>
      </c>
      <c r="I1739" s="136" t="s">
        <v>375</v>
      </c>
      <c r="J1739" s="2" t="s">
        <v>3731</v>
      </c>
      <c r="K1739" s="6">
        <v>120</v>
      </c>
      <c r="L1739" s="6">
        <f>LANÇAMENTO[[#This Row],[VALOR UNITARIO]]*LANÇAMENTO[[#This Row],[QTDADE]]</f>
        <v>120</v>
      </c>
      <c r="M1739" s="4">
        <v>45950</v>
      </c>
      <c r="N1739" s="33" t="str">
        <f>TEXT(LANÇAMENTO[[#This Row],[DATA PEDIDO]],"MMM")&amp;"-"&amp;TEXT(M1739,"AAAA")</f>
        <v>out-2025</v>
      </c>
      <c r="O1739" s="5" t="s">
        <v>1692</v>
      </c>
      <c r="P1739" s="5" t="s">
        <v>30</v>
      </c>
      <c r="Q1739" s="3" t="s">
        <v>1705</v>
      </c>
      <c r="R1739" s="3">
        <v>0</v>
      </c>
      <c r="S1739" s="4">
        <f>IF(LANÇAMENTO[[#This Row],[DATA PEDIDO]]="","",LANÇAMENTO[[#This Row],[DATA PEDIDO]]+LANÇAMENTO[[#This Row],[PRAZO]])</f>
        <v>45950</v>
      </c>
      <c r="T1739" s="8" t="str">
        <f>IF(LANÇAMENTO[[#This Row],[OBRA COM MATERIAL]]="OK","ENTREGUE",IF(LANÇAMENTO[[#This Row],[PRAZO]]="","",LANÇAMENTO[[#This Row],[PREVISÃO ENTREGA OBRA]]-$E$1))</f>
        <v>ENTREGUE</v>
      </c>
      <c r="U1739" s="3" t="s">
        <v>129</v>
      </c>
      <c r="V1739" s="3"/>
    </row>
    <row r="1740" spans="1:22" x14ac:dyDescent="0.25">
      <c r="A1740" s="4">
        <v>45950</v>
      </c>
      <c r="B1740" s="2" t="s">
        <v>1091</v>
      </c>
      <c r="C1740" s="123" t="str">
        <f>VLOOKUP(LANÇAMENTO[[#This Row],[OBRA]],OBRAS[],2,FALSE)</f>
        <v>BRASUL</v>
      </c>
      <c r="D1740" s="2" t="s">
        <v>11</v>
      </c>
      <c r="E1740" s="2" t="s">
        <v>3732</v>
      </c>
      <c r="F1740" s="3">
        <v>1</v>
      </c>
      <c r="G1740" s="3" t="s">
        <v>65</v>
      </c>
      <c r="H1740" s="5" t="s">
        <v>3734</v>
      </c>
      <c r="I1740" s="136" t="s">
        <v>375</v>
      </c>
      <c r="J1740" s="2" t="s">
        <v>3732</v>
      </c>
      <c r="K1740" s="6">
        <v>18</v>
      </c>
      <c r="L1740" s="6">
        <f>LANÇAMENTO[[#This Row],[VALOR UNITARIO]]*LANÇAMENTO[[#This Row],[QTDADE]]</f>
        <v>18</v>
      </c>
      <c r="M1740" s="4">
        <v>45950</v>
      </c>
      <c r="N1740" s="33" t="str">
        <f>TEXT(LANÇAMENTO[[#This Row],[DATA PEDIDO]],"MMM")&amp;"-"&amp;TEXT(M1740,"AAAA")</f>
        <v>out-2025</v>
      </c>
      <c r="O1740" s="5" t="s">
        <v>1692</v>
      </c>
      <c r="P1740" s="5" t="s">
        <v>30</v>
      </c>
      <c r="Q1740" s="3" t="s">
        <v>1705</v>
      </c>
      <c r="R1740" s="3">
        <v>0</v>
      </c>
      <c r="S1740" s="4">
        <f>IF(LANÇAMENTO[[#This Row],[DATA PEDIDO]]="","",LANÇAMENTO[[#This Row],[DATA PEDIDO]]+LANÇAMENTO[[#This Row],[PRAZO]])</f>
        <v>45950</v>
      </c>
      <c r="T1740" s="8" t="str">
        <f>IF(LANÇAMENTO[[#This Row],[OBRA COM MATERIAL]]="OK","ENTREGUE",IF(LANÇAMENTO[[#This Row],[PRAZO]]="","",LANÇAMENTO[[#This Row],[PREVISÃO ENTREGA OBRA]]-$E$1))</f>
        <v>ENTREGUE</v>
      </c>
      <c r="U1740" s="3" t="s">
        <v>129</v>
      </c>
      <c r="V1740" s="3"/>
    </row>
    <row r="1741" spans="1:22" x14ac:dyDescent="0.25">
      <c r="A1741" s="4">
        <v>45950</v>
      </c>
      <c r="B1741" s="2" t="s">
        <v>1091</v>
      </c>
      <c r="C1741" s="123" t="str">
        <f>VLOOKUP(LANÇAMENTO[[#This Row],[OBRA]],OBRAS[],2,FALSE)</f>
        <v>BRASUL</v>
      </c>
      <c r="D1741" s="2" t="s">
        <v>11</v>
      </c>
      <c r="E1741" s="2" t="s">
        <v>2761</v>
      </c>
      <c r="F1741" s="3">
        <v>1</v>
      </c>
      <c r="G1741" s="3" t="s">
        <v>65</v>
      </c>
      <c r="H1741" s="5" t="s">
        <v>3734</v>
      </c>
      <c r="I1741" s="136" t="s">
        <v>375</v>
      </c>
      <c r="J1741" s="2" t="s">
        <v>2761</v>
      </c>
      <c r="K1741" s="6">
        <v>8</v>
      </c>
      <c r="L1741" s="6">
        <f>LANÇAMENTO[[#This Row],[VALOR UNITARIO]]*LANÇAMENTO[[#This Row],[QTDADE]]</f>
        <v>8</v>
      </c>
      <c r="M1741" s="4">
        <v>45950</v>
      </c>
      <c r="N1741" s="33" t="str">
        <f>TEXT(LANÇAMENTO[[#This Row],[DATA PEDIDO]],"MMM")&amp;"-"&amp;TEXT(M1741,"AAAA")</f>
        <v>out-2025</v>
      </c>
      <c r="O1741" s="5" t="s">
        <v>1692</v>
      </c>
      <c r="P1741" s="5" t="s">
        <v>30</v>
      </c>
      <c r="Q1741" s="3" t="s">
        <v>1705</v>
      </c>
      <c r="R1741" s="3">
        <v>0</v>
      </c>
      <c r="S1741" s="4">
        <f>IF(LANÇAMENTO[[#This Row],[DATA PEDIDO]]="","",LANÇAMENTO[[#This Row],[DATA PEDIDO]]+LANÇAMENTO[[#This Row],[PRAZO]])</f>
        <v>45950</v>
      </c>
      <c r="T1741" s="8" t="str">
        <f>IF(LANÇAMENTO[[#This Row],[OBRA COM MATERIAL]]="OK","ENTREGUE",IF(LANÇAMENTO[[#This Row],[PRAZO]]="","",LANÇAMENTO[[#This Row],[PREVISÃO ENTREGA OBRA]]-$E$1))</f>
        <v>ENTREGUE</v>
      </c>
      <c r="U1741" s="3" t="s">
        <v>129</v>
      </c>
      <c r="V1741" s="3"/>
    </row>
    <row r="1742" spans="1:22" x14ac:dyDescent="0.25">
      <c r="A1742" s="4">
        <v>45950</v>
      </c>
      <c r="B1742" s="2" t="s">
        <v>1091</v>
      </c>
      <c r="C1742" s="123" t="str">
        <f>VLOOKUP(LANÇAMENTO[[#This Row],[OBRA]],OBRAS[],2,FALSE)</f>
        <v>BRASUL</v>
      </c>
      <c r="D1742" s="2" t="s">
        <v>11</v>
      </c>
      <c r="E1742" s="2" t="s">
        <v>3733</v>
      </c>
      <c r="F1742" s="3">
        <v>1</v>
      </c>
      <c r="G1742" s="3" t="s">
        <v>65</v>
      </c>
      <c r="H1742" s="5" t="s">
        <v>3734</v>
      </c>
      <c r="I1742" s="136" t="s">
        <v>375</v>
      </c>
      <c r="J1742" s="2" t="s">
        <v>3733</v>
      </c>
      <c r="K1742" s="6">
        <v>10</v>
      </c>
      <c r="L1742" s="6">
        <f>LANÇAMENTO[[#This Row],[VALOR UNITARIO]]*LANÇAMENTO[[#This Row],[QTDADE]]</f>
        <v>10</v>
      </c>
      <c r="M1742" s="4">
        <v>45950</v>
      </c>
      <c r="N1742" s="33" t="str">
        <f>TEXT(LANÇAMENTO[[#This Row],[DATA PEDIDO]],"MMM")&amp;"-"&amp;TEXT(M1742,"AAAA")</f>
        <v>out-2025</v>
      </c>
      <c r="O1742" s="5" t="s">
        <v>1692</v>
      </c>
      <c r="P1742" s="5" t="s">
        <v>30</v>
      </c>
      <c r="Q1742" s="3" t="s">
        <v>1705</v>
      </c>
      <c r="R1742" s="3">
        <v>0</v>
      </c>
      <c r="S1742" s="4">
        <f>IF(LANÇAMENTO[[#This Row],[DATA PEDIDO]]="","",LANÇAMENTO[[#This Row],[DATA PEDIDO]]+LANÇAMENTO[[#This Row],[PRAZO]])</f>
        <v>45950</v>
      </c>
      <c r="T1742" s="8" t="str">
        <f>IF(LANÇAMENTO[[#This Row],[OBRA COM MATERIAL]]="OK","ENTREGUE",IF(LANÇAMENTO[[#This Row],[PRAZO]]="","",LANÇAMENTO[[#This Row],[PREVISÃO ENTREGA OBRA]]-$E$1))</f>
        <v>ENTREGUE</v>
      </c>
      <c r="U1742" s="3" t="s">
        <v>129</v>
      </c>
      <c r="V1742" s="3"/>
    </row>
    <row r="1743" spans="1:22" x14ac:dyDescent="0.25">
      <c r="A1743" s="4">
        <v>45950</v>
      </c>
      <c r="B1743" s="2" t="s">
        <v>1091</v>
      </c>
      <c r="C1743" s="123" t="str">
        <f>VLOOKUP(LANÇAMENTO[[#This Row],[OBRA]],OBRAS[],2,FALSE)</f>
        <v>BRASUL</v>
      </c>
      <c r="D1743" s="2" t="s">
        <v>27</v>
      </c>
      <c r="E1743" s="2" t="s">
        <v>1690</v>
      </c>
      <c r="F1743" s="3">
        <v>1</v>
      </c>
      <c r="G1743" s="3" t="s">
        <v>65</v>
      </c>
      <c r="H1743" s="5" t="s">
        <v>3735</v>
      </c>
      <c r="I1743" s="136" t="s">
        <v>3737</v>
      </c>
      <c r="J1743" s="2" t="s">
        <v>1690</v>
      </c>
      <c r="K1743" s="6">
        <v>850</v>
      </c>
      <c r="L1743" s="6">
        <f>LANÇAMENTO[[#This Row],[VALOR UNITARIO]]*LANÇAMENTO[[#This Row],[QTDADE]]</f>
        <v>850</v>
      </c>
      <c r="M1743" s="4">
        <v>45950</v>
      </c>
      <c r="N1743" s="33" t="str">
        <f>TEXT(LANÇAMENTO[[#This Row],[DATA PEDIDO]],"MMM")&amp;"-"&amp;TEXT(M1743,"AAAA")</f>
        <v>out-2025</v>
      </c>
      <c r="O1743" s="5" t="s">
        <v>1778</v>
      </c>
      <c r="P1743" s="5" t="s">
        <v>30</v>
      </c>
      <c r="Q1743" s="3" t="s">
        <v>12</v>
      </c>
      <c r="R1743" s="3">
        <v>1</v>
      </c>
      <c r="S1743" s="4">
        <f>IF(LANÇAMENTO[[#This Row],[DATA PEDIDO]]="","",LANÇAMENTO[[#This Row],[DATA PEDIDO]]+LANÇAMENTO[[#This Row],[PRAZO]])</f>
        <v>45951</v>
      </c>
      <c r="T1743" s="8" t="str">
        <f>IF(LANÇAMENTO[[#This Row],[OBRA COM MATERIAL]]="OK","ENTREGUE",IF(LANÇAMENTO[[#This Row],[PRAZO]]="","",LANÇAMENTO[[#This Row],[PREVISÃO ENTREGA OBRA]]-$E$1))</f>
        <v>ENTREGUE</v>
      </c>
      <c r="U1743" s="3" t="s">
        <v>129</v>
      </c>
      <c r="V1743" s="3"/>
    </row>
    <row r="1744" spans="1:22" x14ac:dyDescent="0.25">
      <c r="A1744" s="4">
        <v>45950</v>
      </c>
      <c r="B1744" s="2" t="s">
        <v>1747</v>
      </c>
      <c r="C1744" s="123" t="str">
        <f>VLOOKUP(LANÇAMENTO[[#This Row],[OBRA]],OBRAS[],2,FALSE)</f>
        <v>INTERIORANA</v>
      </c>
      <c r="D1744" s="2" t="s">
        <v>104</v>
      </c>
      <c r="E1744" s="2" t="s">
        <v>3741</v>
      </c>
      <c r="F1744" s="3">
        <v>3</v>
      </c>
      <c r="G1744" s="3" t="s">
        <v>65</v>
      </c>
      <c r="H1744" s="5" t="s">
        <v>3742</v>
      </c>
      <c r="I1744" s="136" t="s">
        <v>1001</v>
      </c>
      <c r="J1744" s="2" t="s">
        <v>3741</v>
      </c>
      <c r="K1744" s="6">
        <v>220</v>
      </c>
      <c r="L1744" s="6">
        <f>LANÇAMENTO[[#This Row],[VALOR UNITARIO]]*LANÇAMENTO[[#This Row],[QTDADE]]</f>
        <v>660</v>
      </c>
      <c r="M1744" s="4">
        <v>45950</v>
      </c>
      <c r="N1744" s="33" t="str">
        <f>TEXT(LANÇAMENTO[[#This Row],[DATA PEDIDO]],"MMM")&amp;"-"&amp;TEXT(M1744,"AAAA")</f>
        <v>out-2025</v>
      </c>
      <c r="O1744" s="5" t="s">
        <v>1823</v>
      </c>
      <c r="P1744" s="5" t="s">
        <v>30</v>
      </c>
      <c r="Q1744" s="3" t="s">
        <v>12</v>
      </c>
      <c r="R1744" s="3">
        <v>1</v>
      </c>
      <c r="S1744" s="4">
        <f>IF(LANÇAMENTO[[#This Row],[DATA PEDIDO]]="","",LANÇAMENTO[[#This Row],[DATA PEDIDO]]+LANÇAMENTO[[#This Row],[PRAZO]])</f>
        <v>45951</v>
      </c>
      <c r="T1744" s="8" t="str">
        <f>IF(LANÇAMENTO[[#This Row],[OBRA COM MATERIAL]]="OK","ENTREGUE",IF(LANÇAMENTO[[#This Row],[PRAZO]]="","",LANÇAMENTO[[#This Row],[PREVISÃO ENTREGA OBRA]]-$E$1))</f>
        <v>ENTREGUE</v>
      </c>
      <c r="U1744" s="3" t="s">
        <v>129</v>
      </c>
      <c r="V1744" s="3"/>
    </row>
    <row r="1745" spans="1:22" x14ac:dyDescent="0.25">
      <c r="A1745" s="4">
        <v>45950</v>
      </c>
      <c r="B1745" s="2" t="s">
        <v>1747</v>
      </c>
      <c r="C1745" s="123" t="str">
        <f>VLOOKUP(LANÇAMENTO[[#This Row],[OBRA]],OBRAS[],2,FALSE)</f>
        <v>INTERIORANA</v>
      </c>
      <c r="D1745" s="2" t="s">
        <v>104</v>
      </c>
      <c r="E1745" s="2" t="s">
        <v>1814</v>
      </c>
      <c r="F1745" s="3">
        <v>1</v>
      </c>
      <c r="G1745" s="3" t="s">
        <v>65</v>
      </c>
      <c r="H1745" s="5" t="s">
        <v>3742</v>
      </c>
      <c r="I1745" s="136" t="s">
        <v>1001</v>
      </c>
      <c r="J1745" s="2" t="s">
        <v>1814</v>
      </c>
      <c r="K1745" s="6">
        <v>65</v>
      </c>
      <c r="L1745" s="6">
        <f>LANÇAMENTO[[#This Row],[VALOR UNITARIO]]*LANÇAMENTO[[#This Row],[QTDADE]]</f>
        <v>65</v>
      </c>
      <c r="M1745" s="4">
        <v>45950</v>
      </c>
      <c r="N1745" s="33" t="str">
        <f>TEXT(LANÇAMENTO[[#This Row],[DATA PEDIDO]],"MMM")&amp;"-"&amp;TEXT(M1745,"AAAA")</f>
        <v>out-2025</v>
      </c>
      <c r="O1745" s="5" t="s">
        <v>1823</v>
      </c>
      <c r="P1745" s="5" t="s">
        <v>30</v>
      </c>
      <c r="Q1745" s="3" t="s">
        <v>12</v>
      </c>
      <c r="R1745" s="3">
        <v>1</v>
      </c>
      <c r="S1745" s="4">
        <f>IF(LANÇAMENTO[[#This Row],[DATA PEDIDO]]="","",LANÇAMENTO[[#This Row],[DATA PEDIDO]]+LANÇAMENTO[[#This Row],[PRAZO]])</f>
        <v>45951</v>
      </c>
      <c r="T1745" s="8" t="str">
        <f>IF(LANÇAMENTO[[#This Row],[OBRA COM MATERIAL]]="OK","ENTREGUE",IF(LANÇAMENTO[[#This Row],[PRAZO]]="","",LANÇAMENTO[[#This Row],[PREVISÃO ENTREGA OBRA]]-$E$1))</f>
        <v>ENTREGUE</v>
      </c>
      <c r="U1745" s="3" t="s">
        <v>129</v>
      </c>
      <c r="V1745" s="3"/>
    </row>
    <row r="1746" spans="1:22" x14ac:dyDescent="0.25">
      <c r="A1746" s="4">
        <v>45950</v>
      </c>
      <c r="B1746" s="2" t="s">
        <v>1091</v>
      </c>
      <c r="C1746" s="123" t="str">
        <f>VLOOKUP(LANÇAMENTO[[#This Row],[OBRA]],OBRAS[],2,FALSE)</f>
        <v>BRASUL</v>
      </c>
      <c r="D1746" s="2" t="s">
        <v>104</v>
      </c>
      <c r="E1746" s="2" t="s">
        <v>3743</v>
      </c>
      <c r="F1746" s="3">
        <v>60</v>
      </c>
      <c r="G1746" s="3" t="s">
        <v>114</v>
      </c>
      <c r="H1746" s="5" t="s">
        <v>3747</v>
      </c>
      <c r="I1746" s="136" t="s">
        <v>3749</v>
      </c>
      <c r="J1746" s="2" t="s">
        <v>3743</v>
      </c>
      <c r="K1746" s="6">
        <v>6.5</v>
      </c>
      <c r="L1746" s="6">
        <f>LANÇAMENTO[[#This Row],[VALOR UNITARIO]]*LANÇAMENTO[[#This Row],[QTDADE]]</f>
        <v>390</v>
      </c>
      <c r="M1746" s="4">
        <v>45950</v>
      </c>
      <c r="N1746" s="33" t="str">
        <f>TEXT(LANÇAMENTO[[#This Row],[DATA PEDIDO]],"MMM")&amp;"-"&amp;TEXT(M1746,"AAAA")</f>
        <v>out-2025</v>
      </c>
      <c r="O1746" s="5" t="s">
        <v>1715</v>
      </c>
      <c r="P1746" s="5" t="s">
        <v>30</v>
      </c>
      <c r="Q1746" s="3" t="s">
        <v>1705</v>
      </c>
      <c r="R1746" s="3">
        <v>0</v>
      </c>
      <c r="S1746" s="4">
        <f>IF(LANÇAMENTO[[#This Row],[DATA PEDIDO]]="","",LANÇAMENTO[[#This Row],[DATA PEDIDO]]+LANÇAMENTO[[#This Row],[PRAZO]])</f>
        <v>45950</v>
      </c>
      <c r="T1746" s="8" t="str">
        <f>IF(LANÇAMENTO[[#This Row],[OBRA COM MATERIAL]]="OK","ENTREGUE",IF(LANÇAMENTO[[#This Row],[PRAZO]]="","",LANÇAMENTO[[#This Row],[PREVISÃO ENTREGA OBRA]]-$E$1))</f>
        <v>ENTREGUE</v>
      </c>
      <c r="U1746" s="3" t="s">
        <v>129</v>
      </c>
      <c r="V1746" s="3"/>
    </row>
    <row r="1747" spans="1:22" x14ac:dyDescent="0.25">
      <c r="A1747" s="4">
        <v>45950</v>
      </c>
      <c r="B1747" s="2" t="s">
        <v>1091</v>
      </c>
      <c r="C1747" s="123" t="str">
        <f>VLOOKUP(LANÇAMENTO[[#This Row],[OBRA]],OBRAS[],2,FALSE)</f>
        <v>BRASUL</v>
      </c>
      <c r="D1747" s="2" t="s">
        <v>104</v>
      </c>
      <c r="E1747" s="2" t="s">
        <v>3744</v>
      </c>
      <c r="F1747" s="3">
        <v>20</v>
      </c>
      <c r="G1747" s="3" t="s">
        <v>114</v>
      </c>
      <c r="H1747" s="5" t="s">
        <v>3747</v>
      </c>
      <c r="I1747" s="136" t="s">
        <v>3749</v>
      </c>
      <c r="J1747" s="2" t="s">
        <v>3744</v>
      </c>
      <c r="K1747" s="6">
        <v>6.5</v>
      </c>
      <c r="L1747" s="6">
        <f>LANÇAMENTO[[#This Row],[VALOR UNITARIO]]*LANÇAMENTO[[#This Row],[QTDADE]]</f>
        <v>130</v>
      </c>
      <c r="M1747" s="4">
        <v>45950</v>
      </c>
      <c r="N1747" s="33" t="str">
        <f>TEXT(LANÇAMENTO[[#This Row],[DATA PEDIDO]],"MMM")&amp;"-"&amp;TEXT(M1747,"AAAA")</f>
        <v>out-2025</v>
      </c>
      <c r="O1747" s="5" t="s">
        <v>1715</v>
      </c>
      <c r="P1747" s="5" t="s">
        <v>30</v>
      </c>
      <c r="Q1747" s="3" t="s">
        <v>1705</v>
      </c>
      <c r="R1747" s="3">
        <v>0</v>
      </c>
      <c r="S1747" s="4">
        <f>IF(LANÇAMENTO[[#This Row],[DATA PEDIDO]]="","",LANÇAMENTO[[#This Row],[DATA PEDIDO]]+LANÇAMENTO[[#This Row],[PRAZO]])</f>
        <v>45950</v>
      </c>
      <c r="T1747" s="8" t="str">
        <f>IF(LANÇAMENTO[[#This Row],[OBRA COM MATERIAL]]="OK","ENTREGUE",IF(LANÇAMENTO[[#This Row],[PRAZO]]="","",LANÇAMENTO[[#This Row],[PREVISÃO ENTREGA OBRA]]-$E$1))</f>
        <v>ENTREGUE</v>
      </c>
      <c r="U1747" s="3" t="s">
        <v>129</v>
      </c>
      <c r="V1747" s="3"/>
    </row>
    <row r="1748" spans="1:22" x14ac:dyDescent="0.25">
      <c r="A1748" s="4">
        <v>45950</v>
      </c>
      <c r="B1748" s="2" t="s">
        <v>1091</v>
      </c>
      <c r="C1748" s="123" t="str">
        <f>VLOOKUP(LANÇAMENTO[[#This Row],[OBRA]],OBRAS[],2,FALSE)</f>
        <v>BRASUL</v>
      </c>
      <c r="D1748" s="2" t="s">
        <v>104</v>
      </c>
      <c r="E1748" s="2" t="s">
        <v>3746</v>
      </c>
      <c r="F1748" s="3">
        <v>1</v>
      </c>
      <c r="G1748" s="3" t="s">
        <v>65</v>
      </c>
      <c r="H1748" s="5" t="s">
        <v>3747</v>
      </c>
      <c r="I1748" s="136" t="s">
        <v>3749</v>
      </c>
      <c r="J1748" s="2" t="s">
        <v>3746</v>
      </c>
      <c r="K1748" s="6">
        <v>24.9</v>
      </c>
      <c r="L1748" s="6">
        <f>LANÇAMENTO[[#This Row],[VALOR UNITARIO]]*LANÇAMENTO[[#This Row],[QTDADE]]</f>
        <v>24.9</v>
      </c>
      <c r="M1748" s="4">
        <v>45950</v>
      </c>
      <c r="N1748" s="33" t="str">
        <f>TEXT(LANÇAMENTO[[#This Row],[DATA PEDIDO]],"MMM")&amp;"-"&amp;TEXT(M1748,"AAAA")</f>
        <v>out-2025</v>
      </c>
      <c r="O1748" s="5" t="s">
        <v>1715</v>
      </c>
      <c r="P1748" s="5" t="s">
        <v>30</v>
      </c>
      <c r="Q1748" s="3" t="s">
        <v>1705</v>
      </c>
      <c r="R1748" s="3">
        <v>0</v>
      </c>
      <c r="S1748" s="4">
        <f>IF(LANÇAMENTO[[#This Row],[DATA PEDIDO]]="","",LANÇAMENTO[[#This Row],[DATA PEDIDO]]+LANÇAMENTO[[#This Row],[PRAZO]])</f>
        <v>45950</v>
      </c>
      <c r="T1748" s="8" t="str">
        <f>IF(LANÇAMENTO[[#This Row],[OBRA COM MATERIAL]]="OK","ENTREGUE",IF(LANÇAMENTO[[#This Row],[PRAZO]]="","",LANÇAMENTO[[#This Row],[PREVISÃO ENTREGA OBRA]]-$E$1))</f>
        <v>ENTREGUE</v>
      </c>
      <c r="U1748" s="3" t="s">
        <v>129</v>
      </c>
      <c r="V1748" s="3"/>
    </row>
    <row r="1749" spans="1:22" x14ac:dyDescent="0.25">
      <c r="A1749" s="4">
        <v>45950</v>
      </c>
      <c r="B1749" s="2" t="s">
        <v>1091</v>
      </c>
      <c r="C1749" s="123" t="str">
        <f>VLOOKUP(LANÇAMENTO[[#This Row],[OBRA]],OBRAS[],2,FALSE)</f>
        <v>BRASUL</v>
      </c>
      <c r="D1749" s="2" t="s">
        <v>104</v>
      </c>
      <c r="E1749" s="2" t="s">
        <v>3745</v>
      </c>
      <c r="F1749" s="3">
        <v>2</v>
      </c>
      <c r="G1749" s="3" t="s">
        <v>65</v>
      </c>
      <c r="H1749" s="5" t="s">
        <v>3747</v>
      </c>
      <c r="I1749" s="136" t="s">
        <v>3749</v>
      </c>
      <c r="J1749" s="2" t="s">
        <v>3745</v>
      </c>
      <c r="K1749" s="6">
        <v>19.899999999999999</v>
      </c>
      <c r="L1749" s="6">
        <f>LANÇAMENTO[[#This Row],[VALOR UNITARIO]]*LANÇAMENTO[[#This Row],[QTDADE]]</f>
        <v>39.799999999999997</v>
      </c>
      <c r="M1749" s="4">
        <v>45950</v>
      </c>
      <c r="N1749" s="33" t="str">
        <f>TEXT(LANÇAMENTO[[#This Row],[DATA PEDIDO]],"MMM")&amp;"-"&amp;TEXT(M1749,"AAAA")</f>
        <v>out-2025</v>
      </c>
      <c r="O1749" s="5" t="s">
        <v>1715</v>
      </c>
      <c r="P1749" s="5" t="s">
        <v>30</v>
      </c>
      <c r="Q1749" s="3" t="s">
        <v>1705</v>
      </c>
      <c r="R1749" s="3">
        <v>0</v>
      </c>
      <c r="S1749" s="4">
        <f>IF(LANÇAMENTO[[#This Row],[DATA PEDIDO]]="","",LANÇAMENTO[[#This Row],[DATA PEDIDO]]+LANÇAMENTO[[#This Row],[PRAZO]])</f>
        <v>45950</v>
      </c>
      <c r="T1749" s="8" t="str">
        <f>IF(LANÇAMENTO[[#This Row],[OBRA COM MATERIAL]]="OK","ENTREGUE",IF(LANÇAMENTO[[#This Row],[PRAZO]]="","",LANÇAMENTO[[#This Row],[PREVISÃO ENTREGA OBRA]]-$E$1))</f>
        <v>ENTREGUE</v>
      </c>
      <c r="U1749" s="3" t="s">
        <v>129</v>
      </c>
      <c r="V1749" s="3"/>
    </row>
    <row r="1750" spans="1:22" x14ac:dyDescent="0.25">
      <c r="A1750" s="4">
        <v>45950</v>
      </c>
      <c r="B1750" s="2" t="s">
        <v>1091</v>
      </c>
      <c r="C1750" s="123" t="str">
        <f>VLOOKUP(LANÇAMENTO[[#This Row],[OBRA]],OBRAS[],2,FALSE)</f>
        <v>BRASUL</v>
      </c>
      <c r="D1750" s="2" t="s">
        <v>104</v>
      </c>
      <c r="E1750" s="2" t="s">
        <v>3751</v>
      </c>
      <c r="F1750" s="3">
        <v>1</v>
      </c>
      <c r="G1750" s="3" t="s">
        <v>65</v>
      </c>
      <c r="H1750" s="5" t="s">
        <v>3752</v>
      </c>
      <c r="I1750" s="136" t="s">
        <v>230</v>
      </c>
      <c r="J1750" s="2" t="s">
        <v>3751</v>
      </c>
      <c r="K1750" s="6">
        <v>63.99</v>
      </c>
      <c r="L1750" s="6">
        <f>LANÇAMENTO[[#This Row],[VALOR UNITARIO]]*LANÇAMENTO[[#This Row],[QTDADE]]</f>
        <v>63.99</v>
      </c>
      <c r="M1750" s="4">
        <v>45950</v>
      </c>
      <c r="N1750" s="33" t="str">
        <f>TEXT(LANÇAMENTO[[#This Row],[DATA PEDIDO]],"MMM")&amp;"-"&amp;TEXT(M1750,"AAAA")</f>
        <v>out-2025</v>
      </c>
      <c r="O1750" s="5" t="s">
        <v>2110</v>
      </c>
      <c r="P1750" s="5" t="s">
        <v>30</v>
      </c>
      <c r="Q1750" s="3" t="s">
        <v>1705</v>
      </c>
      <c r="R1750" s="3">
        <v>0</v>
      </c>
      <c r="S1750" s="4">
        <f>IF(LANÇAMENTO[[#This Row],[DATA PEDIDO]]="","",LANÇAMENTO[[#This Row],[DATA PEDIDO]]+LANÇAMENTO[[#This Row],[PRAZO]])</f>
        <v>45950</v>
      </c>
      <c r="T1750" s="8" t="str">
        <f>IF(LANÇAMENTO[[#This Row],[OBRA COM MATERIAL]]="OK","ENTREGUE",IF(LANÇAMENTO[[#This Row],[PRAZO]]="","",LANÇAMENTO[[#This Row],[PREVISÃO ENTREGA OBRA]]-$E$1))</f>
        <v>ENTREGUE</v>
      </c>
      <c r="U1750" s="3" t="s">
        <v>129</v>
      </c>
      <c r="V1750" s="3"/>
    </row>
    <row r="1751" spans="1:22" x14ac:dyDescent="0.25">
      <c r="A1751" s="4">
        <v>45950</v>
      </c>
      <c r="B1751" s="2" t="s">
        <v>1091</v>
      </c>
      <c r="C1751" s="123" t="str">
        <f>VLOOKUP(LANÇAMENTO[[#This Row],[OBRA]],OBRAS[],2,FALSE)</f>
        <v>BRASUL</v>
      </c>
      <c r="D1751" s="2" t="s">
        <v>104</v>
      </c>
      <c r="E1751" s="2" t="s">
        <v>3753</v>
      </c>
      <c r="F1751" s="3">
        <v>1</v>
      </c>
      <c r="G1751" s="3" t="s">
        <v>65</v>
      </c>
      <c r="H1751" s="5" t="s">
        <v>3752</v>
      </c>
      <c r="I1751" s="136" t="s">
        <v>230</v>
      </c>
      <c r="J1751" s="2" t="s">
        <v>3753</v>
      </c>
      <c r="K1751" s="6">
        <v>65.069999999999993</v>
      </c>
      <c r="L1751" s="6">
        <f>LANÇAMENTO[[#This Row],[VALOR UNITARIO]]*LANÇAMENTO[[#This Row],[QTDADE]]</f>
        <v>65.069999999999993</v>
      </c>
      <c r="M1751" s="4">
        <v>45950</v>
      </c>
      <c r="N1751" s="33" t="str">
        <f>TEXT(LANÇAMENTO[[#This Row],[DATA PEDIDO]],"MMM")&amp;"-"&amp;TEXT(M1751,"AAAA")</f>
        <v>out-2025</v>
      </c>
      <c r="O1751" s="5" t="s">
        <v>2110</v>
      </c>
      <c r="P1751" s="5" t="s">
        <v>30</v>
      </c>
      <c r="Q1751" s="3" t="s">
        <v>1705</v>
      </c>
      <c r="R1751" s="3">
        <v>0</v>
      </c>
      <c r="S1751" s="4">
        <f>IF(LANÇAMENTO[[#This Row],[DATA PEDIDO]]="","",LANÇAMENTO[[#This Row],[DATA PEDIDO]]+LANÇAMENTO[[#This Row],[PRAZO]])</f>
        <v>45950</v>
      </c>
      <c r="T1751" s="8" t="str">
        <f>IF(LANÇAMENTO[[#This Row],[OBRA COM MATERIAL]]="OK","ENTREGUE",IF(LANÇAMENTO[[#This Row],[PRAZO]]="","",LANÇAMENTO[[#This Row],[PREVISÃO ENTREGA OBRA]]-$E$1))</f>
        <v>ENTREGUE</v>
      </c>
      <c r="U1751" s="3" t="s">
        <v>129</v>
      </c>
      <c r="V1751" s="3"/>
    </row>
    <row r="1752" spans="1:22" x14ac:dyDescent="0.25">
      <c r="A1752" s="4">
        <v>45950</v>
      </c>
      <c r="B1752" s="2" t="s">
        <v>1091</v>
      </c>
      <c r="C1752" s="123" t="str">
        <f>VLOOKUP(LANÇAMENTO[[#This Row],[OBRA]],OBRAS[],2,FALSE)</f>
        <v>BRASUL</v>
      </c>
      <c r="D1752" s="2" t="s">
        <v>104</v>
      </c>
      <c r="E1752" s="2" t="s">
        <v>2923</v>
      </c>
      <c r="F1752" s="3">
        <v>1</v>
      </c>
      <c r="G1752" s="3" t="s">
        <v>65</v>
      </c>
      <c r="H1752" s="5" t="s">
        <v>3752</v>
      </c>
      <c r="I1752" s="136" t="s">
        <v>230</v>
      </c>
      <c r="J1752" s="2" t="s">
        <v>2923</v>
      </c>
      <c r="K1752" s="6">
        <v>179.9</v>
      </c>
      <c r="L1752" s="6">
        <f>LANÇAMENTO[[#This Row],[VALOR UNITARIO]]*LANÇAMENTO[[#This Row],[QTDADE]]</f>
        <v>179.9</v>
      </c>
      <c r="M1752" s="4">
        <v>45950</v>
      </c>
      <c r="N1752" s="33" t="str">
        <f>TEXT(LANÇAMENTO[[#This Row],[DATA PEDIDO]],"MMM")&amp;"-"&amp;TEXT(M1752,"AAAA")</f>
        <v>out-2025</v>
      </c>
      <c r="O1752" s="5" t="s">
        <v>2110</v>
      </c>
      <c r="P1752" s="5" t="s">
        <v>30</v>
      </c>
      <c r="Q1752" s="3" t="s">
        <v>1705</v>
      </c>
      <c r="R1752" s="3">
        <v>0</v>
      </c>
      <c r="S1752" s="4">
        <f>IF(LANÇAMENTO[[#This Row],[DATA PEDIDO]]="","",LANÇAMENTO[[#This Row],[DATA PEDIDO]]+LANÇAMENTO[[#This Row],[PRAZO]])</f>
        <v>45950</v>
      </c>
      <c r="T1752" s="8" t="str">
        <f>IF(LANÇAMENTO[[#This Row],[OBRA COM MATERIAL]]="OK","ENTREGUE",IF(LANÇAMENTO[[#This Row],[PRAZO]]="","",LANÇAMENTO[[#This Row],[PREVISÃO ENTREGA OBRA]]-$E$1))</f>
        <v>ENTREGUE</v>
      </c>
      <c r="U1752" s="3" t="s">
        <v>129</v>
      </c>
      <c r="V1752" s="3"/>
    </row>
    <row r="1753" spans="1:22" x14ac:dyDescent="0.25">
      <c r="A1753" s="4">
        <v>45950</v>
      </c>
      <c r="B1753" s="2" t="s">
        <v>3309</v>
      </c>
      <c r="C1753" s="123" t="str">
        <f>VLOOKUP(LANÇAMENTO[[#This Row],[OBRA]],OBRAS[],2,FALSE)</f>
        <v>B&amp;B</v>
      </c>
      <c r="D1753" s="2" t="s">
        <v>104</v>
      </c>
      <c r="E1753" s="2" t="s">
        <v>3754</v>
      </c>
      <c r="F1753" s="3">
        <v>1</v>
      </c>
      <c r="G1753" s="3" t="s">
        <v>65</v>
      </c>
      <c r="H1753" s="5" t="s">
        <v>3756</v>
      </c>
      <c r="I1753" s="136" t="s">
        <v>230</v>
      </c>
      <c r="J1753" s="2" t="s">
        <v>3754</v>
      </c>
      <c r="K1753" s="6">
        <v>339.9</v>
      </c>
      <c r="L1753" s="6">
        <f>LANÇAMENTO[[#This Row],[VALOR UNITARIO]]*LANÇAMENTO[[#This Row],[QTDADE]]</f>
        <v>339.9</v>
      </c>
      <c r="M1753" s="4">
        <v>45950</v>
      </c>
      <c r="N1753" s="33" t="str">
        <f>TEXT(LANÇAMENTO[[#This Row],[DATA PEDIDO]],"MMM")&amp;"-"&amp;TEXT(M1753,"AAAA")</f>
        <v>out-2025</v>
      </c>
      <c r="O1753" s="5" t="s">
        <v>2110</v>
      </c>
      <c r="P1753" s="5" t="s">
        <v>30</v>
      </c>
      <c r="Q1753" s="3" t="s">
        <v>12</v>
      </c>
      <c r="R1753" s="3">
        <v>0</v>
      </c>
      <c r="S1753" s="4">
        <f>IF(LANÇAMENTO[[#This Row],[DATA PEDIDO]]="","",LANÇAMENTO[[#This Row],[DATA PEDIDO]]+LANÇAMENTO[[#This Row],[PRAZO]])</f>
        <v>45950</v>
      </c>
      <c r="T1753" s="8" t="str">
        <f>IF(LANÇAMENTO[[#This Row],[OBRA COM MATERIAL]]="OK","ENTREGUE",IF(LANÇAMENTO[[#This Row],[PRAZO]]="","",LANÇAMENTO[[#This Row],[PREVISÃO ENTREGA OBRA]]-$E$1))</f>
        <v>ENTREGUE</v>
      </c>
      <c r="U1753" s="3" t="s">
        <v>129</v>
      </c>
      <c r="V1753" s="3"/>
    </row>
    <row r="1754" spans="1:22" x14ac:dyDescent="0.25">
      <c r="A1754" s="4">
        <v>45950</v>
      </c>
      <c r="B1754" s="2" t="s">
        <v>3309</v>
      </c>
      <c r="C1754" s="123" t="str">
        <f>VLOOKUP(LANÇAMENTO[[#This Row],[OBRA]],OBRAS[],2,FALSE)</f>
        <v>B&amp;B</v>
      </c>
      <c r="D1754" s="2" t="s">
        <v>104</v>
      </c>
      <c r="E1754" s="2" t="s">
        <v>3755</v>
      </c>
      <c r="F1754" s="3">
        <v>1</v>
      </c>
      <c r="G1754" s="3" t="s">
        <v>65</v>
      </c>
      <c r="H1754" s="5" t="s">
        <v>3756</v>
      </c>
      <c r="I1754" s="136" t="s">
        <v>230</v>
      </c>
      <c r="J1754" s="2" t="s">
        <v>3755</v>
      </c>
      <c r="K1754" s="6">
        <v>38.17</v>
      </c>
      <c r="L1754" s="6">
        <f>LANÇAMENTO[[#This Row],[VALOR UNITARIO]]*LANÇAMENTO[[#This Row],[QTDADE]]</f>
        <v>38.17</v>
      </c>
      <c r="M1754" s="4">
        <v>45950</v>
      </c>
      <c r="N1754" s="33" t="str">
        <f>TEXT(LANÇAMENTO[[#This Row],[DATA PEDIDO]],"MMM")&amp;"-"&amp;TEXT(M1754,"AAAA")</f>
        <v>out-2025</v>
      </c>
      <c r="O1754" s="5" t="s">
        <v>2110</v>
      </c>
      <c r="P1754" s="5" t="s">
        <v>30</v>
      </c>
      <c r="Q1754" s="3" t="s">
        <v>12</v>
      </c>
      <c r="R1754" s="3">
        <v>0</v>
      </c>
      <c r="S1754" s="4">
        <f>IF(LANÇAMENTO[[#This Row],[DATA PEDIDO]]="","",LANÇAMENTO[[#This Row],[DATA PEDIDO]]+LANÇAMENTO[[#This Row],[PRAZO]])</f>
        <v>45950</v>
      </c>
      <c r="T1754" s="8" t="str">
        <f>IF(LANÇAMENTO[[#This Row],[OBRA COM MATERIAL]]="OK","ENTREGUE",IF(LANÇAMENTO[[#This Row],[PRAZO]]="","",LANÇAMENTO[[#This Row],[PREVISÃO ENTREGA OBRA]]-$E$1))</f>
        <v>ENTREGUE</v>
      </c>
      <c r="U1754" s="3" t="s">
        <v>129</v>
      </c>
      <c r="V1754" s="3"/>
    </row>
    <row r="1755" spans="1:22" x14ac:dyDescent="0.25">
      <c r="A1755" s="4">
        <v>45950</v>
      </c>
      <c r="B1755" s="2" t="s">
        <v>1901</v>
      </c>
      <c r="C1755" s="123" t="str">
        <f>VLOOKUP(LANÇAMENTO[[#This Row],[OBRA]],OBRAS[],2,FALSE)</f>
        <v>INTERIORANA</v>
      </c>
      <c r="D1755" s="2" t="s">
        <v>104</v>
      </c>
      <c r="E1755" s="2" t="s">
        <v>3208</v>
      </c>
      <c r="F1755" s="3">
        <v>2</v>
      </c>
      <c r="G1755" s="3" t="s">
        <v>65</v>
      </c>
      <c r="H1755" s="5" t="s">
        <v>3758</v>
      </c>
      <c r="I1755" s="136" t="s">
        <v>147</v>
      </c>
      <c r="J1755" s="2" t="s">
        <v>3208</v>
      </c>
      <c r="K1755" s="6">
        <v>5.99</v>
      </c>
      <c r="L1755" s="6">
        <f>LANÇAMENTO[[#This Row],[VALOR UNITARIO]]*LANÇAMENTO[[#This Row],[QTDADE]]</f>
        <v>11.98</v>
      </c>
      <c r="M1755" s="4">
        <v>45950</v>
      </c>
      <c r="N1755" s="33" t="str">
        <f>TEXT(LANÇAMENTO[[#This Row],[DATA PEDIDO]],"MMM")&amp;"-"&amp;TEXT(M1755,"AAAA")</f>
        <v>out-2025</v>
      </c>
      <c r="O1755" s="5" t="s">
        <v>1715</v>
      </c>
      <c r="P1755" s="5" t="s">
        <v>30</v>
      </c>
      <c r="Q1755" s="3" t="s">
        <v>12</v>
      </c>
      <c r="R1755" s="3">
        <v>0</v>
      </c>
      <c r="S1755" s="4">
        <f>IF(LANÇAMENTO[[#This Row],[DATA PEDIDO]]="","",LANÇAMENTO[[#This Row],[DATA PEDIDO]]+LANÇAMENTO[[#This Row],[PRAZO]])</f>
        <v>45950</v>
      </c>
      <c r="T1755" s="8" t="str">
        <f>IF(LANÇAMENTO[[#This Row],[OBRA COM MATERIAL]]="OK","ENTREGUE",IF(LANÇAMENTO[[#This Row],[PRAZO]]="","",LANÇAMENTO[[#This Row],[PREVISÃO ENTREGA OBRA]]-$E$1))</f>
        <v>ENTREGUE</v>
      </c>
      <c r="U1755" s="3" t="s">
        <v>129</v>
      </c>
      <c r="V1755" s="3"/>
    </row>
    <row r="1756" spans="1:22" x14ac:dyDescent="0.25">
      <c r="A1756" s="4">
        <v>45950</v>
      </c>
      <c r="B1756" s="2" t="s">
        <v>1901</v>
      </c>
      <c r="C1756" s="123" t="str">
        <f>VLOOKUP(LANÇAMENTO[[#This Row],[OBRA]],OBRAS[],2,FALSE)</f>
        <v>INTERIORANA</v>
      </c>
      <c r="D1756" s="2" t="s">
        <v>104</v>
      </c>
      <c r="E1756" s="2" t="s">
        <v>2345</v>
      </c>
      <c r="F1756" s="3">
        <v>1</v>
      </c>
      <c r="G1756" s="3" t="s">
        <v>24</v>
      </c>
      <c r="H1756" s="5" t="s">
        <v>3758</v>
      </c>
      <c r="I1756" s="136" t="s">
        <v>147</v>
      </c>
      <c r="J1756" s="2" t="s">
        <v>2345</v>
      </c>
      <c r="K1756" s="6">
        <v>249.9</v>
      </c>
      <c r="L1756" s="6">
        <f>LANÇAMENTO[[#This Row],[VALOR UNITARIO]]*LANÇAMENTO[[#This Row],[QTDADE]]</f>
        <v>249.9</v>
      </c>
      <c r="M1756" s="4">
        <v>45950</v>
      </c>
      <c r="N1756" s="33" t="str">
        <f>TEXT(LANÇAMENTO[[#This Row],[DATA PEDIDO]],"MMM")&amp;"-"&amp;TEXT(M1756,"AAAA")</f>
        <v>out-2025</v>
      </c>
      <c r="O1756" s="5" t="s">
        <v>1715</v>
      </c>
      <c r="P1756" s="5" t="s">
        <v>30</v>
      </c>
      <c r="Q1756" s="3" t="s">
        <v>12</v>
      </c>
      <c r="R1756" s="3">
        <v>0</v>
      </c>
      <c r="S1756" s="4">
        <f>IF(LANÇAMENTO[[#This Row],[DATA PEDIDO]]="","",LANÇAMENTO[[#This Row],[DATA PEDIDO]]+LANÇAMENTO[[#This Row],[PRAZO]])</f>
        <v>45950</v>
      </c>
      <c r="T1756" s="8" t="str">
        <f>IF(LANÇAMENTO[[#This Row],[OBRA COM MATERIAL]]="OK","ENTREGUE",IF(LANÇAMENTO[[#This Row],[PRAZO]]="","",LANÇAMENTO[[#This Row],[PREVISÃO ENTREGA OBRA]]-$E$1))</f>
        <v>ENTREGUE</v>
      </c>
      <c r="U1756" s="3" t="s">
        <v>129</v>
      </c>
      <c r="V1756" s="3"/>
    </row>
    <row r="1757" spans="1:22" x14ac:dyDescent="0.25">
      <c r="A1757" s="4">
        <v>45950</v>
      </c>
      <c r="B1757" s="2" t="s">
        <v>1901</v>
      </c>
      <c r="C1757" s="123" t="str">
        <f>VLOOKUP(LANÇAMENTO[[#This Row],[OBRA]],OBRAS[],2,FALSE)</f>
        <v>INTERIORANA</v>
      </c>
      <c r="D1757" s="2" t="s">
        <v>104</v>
      </c>
      <c r="E1757" s="2" t="s">
        <v>3757</v>
      </c>
      <c r="F1757" s="3">
        <v>6</v>
      </c>
      <c r="G1757" s="3" t="s">
        <v>65</v>
      </c>
      <c r="H1757" s="5" t="s">
        <v>3758</v>
      </c>
      <c r="I1757" s="136" t="s">
        <v>147</v>
      </c>
      <c r="J1757" s="2" t="s">
        <v>3757</v>
      </c>
      <c r="K1757" s="6">
        <v>18.989999999999998</v>
      </c>
      <c r="L1757" s="6">
        <f>LANÇAMENTO[[#This Row],[VALOR UNITARIO]]*LANÇAMENTO[[#This Row],[QTDADE]]</f>
        <v>113.94</v>
      </c>
      <c r="M1757" s="4">
        <v>45950</v>
      </c>
      <c r="N1757" s="33" t="str">
        <f>TEXT(LANÇAMENTO[[#This Row],[DATA PEDIDO]],"MMM")&amp;"-"&amp;TEXT(M1757,"AAAA")</f>
        <v>out-2025</v>
      </c>
      <c r="O1757" s="5" t="s">
        <v>1715</v>
      </c>
      <c r="P1757" s="5" t="s">
        <v>30</v>
      </c>
      <c r="Q1757" s="3" t="s">
        <v>12</v>
      </c>
      <c r="R1757" s="3">
        <v>0</v>
      </c>
      <c r="S1757" s="4">
        <f>IF(LANÇAMENTO[[#This Row],[DATA PEDIDO]]="","",LANÇAMENTO[[#This Row],[DATA PEDIDO]]+LANÇAMENTO[[#This Row],[PRAZO]])</f>
        <v>45950</v>
      </c>
      <c r="T1757" s="8" t="str">
        <f>IF(LANÇAMENTO[[#This Row],[OBRA COM MATERIAL]]="OK","ENTREGUE",IF(LANÇAMENTO[[#This Row],[PRAZO]]="","",LANÇAMENTO[[#This Row],[PREVISÃO ENTREGA OBRA]]-$E$1))</f>
        <v>ENTREGUE</v>
      </c>
      <c r="U1757" s="3" t="s">
        <v>129</v>
      </c>
      <c r="V1757" s="3"/>
    </row>
    <row r="1758" spans="1:22" x14ac:dyDescent="0.25">
      <c r="A1758" s="4">
        <v>45950</v>
      </c>
      <c r="B1758" s="2" t="s">
        <v>2128</v>
      </c>
      <c r="C1758" s="123" t="str">
        <f>VLOOKUP(LANÇAMENTO[[#This Row],[OBRA]],OBRAS[],2,FALSE)</f>
        <v>B&amp;B</v>
      </c>
      <c r="D1758" s="2" t="s">
        <v>104</v>
      </c>
      <c r="E1758" s="2" t="s">
        <v>1974</v>
      </c>
      <c r="F1758" s="3">
        <v>14</v>
      </c>
      <c r="G1758" s="3" t="s">
        <v>65</v>
      </c>
      <c r="H1758" s="5" t="s">
        <v>3759</v>
      </c>
      <c r="I1758" s="136" t="s">
        <v>372</v>
      </c>
      <c r="J1758" s="2" t="s">
        <v>1974</v>
      </c>
      <c r="K1758" s="6">
        <v>53</v>
      </c>
      <c r="L1758" s="6">
        <f>LANÇAMENTO[[#This Row],[VALOR UNITARIO]]*LANÇAMENTO[[#This Row],[QTDADE]]</f>
        <v>742</v>
      </c>
      <c r="M1758" s="4">
        <v>45950</v>
      </c>
      <c r="N1758" s="33" t="str">
        <f>TEXT(LANÇAMENTO[[#This Row],[DATA PEDIDO]],"MMM")&amp;"-"&amp;TEXT(M1758,"AAAA")</f>
        <v>out-2025</v>
      </c>
      <c r="O1758" s="5" t="s">
        <v>2068</v>
      </c>
      <c r="P1758" s="5" t="s">
        <v>30</v>
      </c>
      <c r="Q1758" s="3" t="s">
        <v>12</v>
      </c>
      <c r="R1758" s="3">
        <v>0</v>
      </c>
      <c r="S1758" s="4">
        <f>IF(LANÇAMENTO[[#This Row],[DATA PEDIDO]]="","",LANÇAMENTO[[#This Row],[DATA PEDIDO]]+LANÇAMENTO[[#This Row],[PRAZO]])</f>
        <v>45950</v>
      </c>
      <c r="T1758" s="8" t="str">
        <f>IF(LANÇAMENTO[[#This Row],[OBRA COM MATERIAL]]="OK","ENTREGUE",IF(LANÇAMENTO[[#This Row],[PRAZO]]="","",LANÇAMENTO[[#This Row],[PREVISÃO ENTREGA OBRA]]-$E$1))</f>
        <v>ENTREGUE</v>
      </c>
      <c r="U1758" s="3" t="s">
        <v>129</v>
      </c>
      <c r="V1758" s="3"/>
    </row>
    <row r="1759" spans="1:22" x14ac:dyDescent="0.25">
      <c r="A1759" s="4">
        <v>45950</v>
      </c>
      <c r="B1759" s="2" t="s">
        <v>2128</v>
      </c>
      <c r="C1759" s="123" t="str">
        <f>VLOOKUP(LANÇAMENTO[[#This Row],[OBRA]],OBRAS[],2,FALSE)</f>
        <v>B&amp;B</v>
      </c>
      <c r="D1759" s="2" t="s">
        <v>104</v>
      </c>
      <c r="E1759" s="2" t="s">
        <v>1975</v>
      </c>
      <c r="F1759" s="3">
        <v>60</v>
      </c>
      <c r="G1759" s="3" t="s">
        <v>65</v>
      </c>
      <c r="H1759" s="5" t="s">
        <v>3759</v>
      </c>
      <c r="I1759" s="136" t="s">
        <v>372</v>
      </c>
      <c r="J1759" s="2" t="s">
        <v>1975</v>
      </c>
      <c r="K1759" s="6">
        <v>8</v>
      </c>
      <c r="L1759" s="6">
        <f>LANÇAMENTO[[#This Row],[VALOR UNITARIO]]*LANÇAMENTO[[#This Row],[QTDADE]]</f>
        <v>480</v>
      </c>
      <c r="M1759" s="4">
        <v>45950</v>
      </c>
      <c r="N1759" s="33" t="str">
        <f>TEXT(LANÇAMENTO[[#This Row],[DATA PEDIDO]],"MMM")&amp;"-"&amp;TEXT(M1759,"AAAA")</f>
        <v>out-2025</v>
      </c>
      <c r="O1759" s="5" t="s">
        <v>2068</v>
      </c>
      <c r="P1759" s="5" t="s">
        <v>30</v>
      </c>
      <c r="Q1759" s="3" t="s">
        <v>12</v>
      </c>
      <c r="R1759" s="3">
        <v>0</v>
      </c>
      <c r="S1759" s="4">
        <f>IF(LANÇAMENTO[[#This Row],[DATA PEDIDO]]="","",LANÇAMENTO[[#This Row],[DATA PEDIDO]]+LANÇAMENTO[[#This Row],[PRAZO]])</f>
        <v>45950</v>
      </c>
      <c r="T1759" s="8" t="str">
        <f>IF(LANÇAMENTO[[#This Row],[OBRA COM MATERIAL]]="OK","ENTREGUE",IF(LANÇAMENTO[[#This Row],[PRAZO]]="","",LANÇAMENTO[[#This Row],[PREVISÃO ENTREGA OBRA]]-$E$1))</f>
        <v>ENTREGUE</v>
      </c>
      <c r="U1759" s="3" t="s">
        <v>129</v>
      </c>
      <c r="V1759" s="3"/>
    </row>
    <row r="1760" spans="1:22" x14ac:dyDescent="0.25">
      <c r="A1760" s="4">
        <v>45950</v>
      </c>
      <c r="B1760" s="2" t="s">
        <v>2128</v>
      </c>
      <c r="C1760" s="123" t="str">
        <f>VLOOKUP(LANÇAMENTO[[#This Row],[OBRA]],OBRAS[],2,FALSE)</f>
        <v>B&amp;B</v>
      </c>
      <c r="D1760" s="2" t="s">
        <v>104</v>
      </c>
      <c r="E1760" s="2" t="s">
        <v>2672</v>
      </c>
      <c r="F1760" s="3">
        <v>12</v>
      </c>
      <c r="G1760" s="3" t="s">
        <v>65</v>
      </c>
      <c r="H1760" s="5" t="s">
        <v>3759</v>
      </c>
      <c r="I1760" s="136" t="s">
        <v>372</v>
      </c>
      <c r="J1760" s="2" t="s">
        <v>2672</v>
      </c>
      <c r="K1760" s="6">
        <v>90</v>
      </c>
      <c r="L1760" s="6">
        <f>LANÇAMENTO[[#This Row],[VALOR UNITARIO]]*LANÇAMENTO[[#This Row],[QTDADE]]</f>
        <v>1080</v>
      </c>
      <c r="M1760" s="4">
        <v>45950</v>
      </c>
      <c r="N1760" s="33" t="str">
        <f>TEXT(LANÇAMENTO[[#This Row],[DATA PEDIDO]],"MMM")&amp;"-"&amp;TEXT(M1760,"AAAA")</f>
        <v>out-2025</v>
      </c>
      <c r="O1760" s="5" t="s">
        <v>2068</v>
      </c>
      <c r="P1760" s="5" t="s">
        <v>30</v>
      </c>
      <c r="Q1760" s="3" t="s">
        <v>12</v>
      </c>
      <c r="R1760" s="3">
        <v>0</v>
      </c>
      <c r="S1760" s="4">
        <f>IF(LANÇAMENTO[[#This Row],[DATA PEDIDO]]="","",LANÇAMENTO[[#This Row],[DATA PEDIDO]]+LANÇAMENTO[[#This Row],[PRAZO]])</f>
        <v>45950</v>
      </c>
      <c r="T1760" s="8" t="str">
        <f>IF(LANÇAMENTO[[#This Row],[OBRA COM MATERIAL]]="OK","ENTREGUE",IF(LANÇAMENTO[[#This Row],[PRAZO]]="","",LANÇAMENTO[[#This Row],[PREVISÃO ENTREGA OBRA]]-$E$1))</f>
        <v>ENTREGUE</v>
      </c>
      <c r="U1760" s="3" t="s">
        <v>129</v>
      </c>
      <c r="V1760" s="3"/>
    </row>
    <row r="1761" spans="1:22" x14ac:dyDescent="0.25">
      <c r="A1761" s="4">
        <v>45950</v>
      </c>
      <c r="B1761" s="2" t="s">
        <v>1729</v>
      </c>
      <c r="C1761" s="123" t="str">
        <f>VLOOKUP(LANÇAMENTO[[#This Row],[OBRA]],OBRAS[],2,FALSE)</f>
        <v>B&amp;B</v>
      </c>
      <c r="D1761" s="2" t="s">
        <v>27</v>
      </c>
      <c r="E1761" s="2" t="s">
        <v>1690</v>
      </c>
      <c r="F1761" s="3">
        <v>1</v>
      </c>
      <c r="G1761" s="3" t="s">
        <v>65</v>
      </c>
      <c r="H1761" s="5" t="s">
        <v>3760</v>
      </c>
      <c r="I1761" s="136" t="s">
        <v>1764</v>
      </c>
      <c r="J1761" s="2" t="s">
        <v>2134</v>
      </c>
      <c r="K1761" s="6">
        <v>200</v>
      </c>
      <c r="L1761" s="6">
        <f>LANÇAMENTO[[#This Row],[VALOR UNITARIO]]*LANÇAMENTO[[#This Row],[QTDADE]]</f>
        <v>200</v>
      </c>
      <c r="M1761" s="4">
        <v>45950</v>
      </c>
      <c r="N1761" s="33" t="str">
        <f>TEXT(LANÇAMENTO[[#This Row],[DATA PEDIDO]],"MMM")&amp;"-"&amp;TEXT(M1761,"AAAA")</f>
        <v>out-2025</v>
      </c>
      <c r="O1761" s="5" t="s">
        <v>1692</v>
      </c>
      <c r="P1761" s="5" t="s">
        <v>30</v>
      </c>
      <c r="Q1761" s="3" t="s">
        <v>12</v>
      </c>
      <c r="R1761" s="3">
        <v>0</v>
      </c>
      <c r="S1761" s="4">
        <f>IF(LANÇAMENTO[[#This Row],[DATA PEDIDO]]="","",LANÇAMENTO[[#This Row],[DATA PEDIDO]]+LANÇAMENTO[[#This Row],[PRAZO]])</f>
        <v>45950</v>
      </c>
      <c r="T1761" s="8" t="str">
        <f>IF(LANÇAMENTO[[#This Row],[OBRA COM MATERIAL]]="OK","ENTREGUE",IF(LANÇAMENTO[[#This Row],[PRAZO]]="","",LANÇAMENTO[[#This Row],[PREVISÃO ENTREGA OBRA]]-$E$1))</f>
        <v>ENTREGUE</v>
      </c>
      <c r="U1761" s="3" t="s">
        <v>129</v>
      </c>
      <c r="V1761" s="3"/>
    </row>
    <row r="1762" spans="1:22" x14ac:dyDescent="0.25">
      <c r="A1762" s="4">
        <v>45950</v>
      </c>
      <c r="B1762" s="2" t="s">
        <v>2128</v>
      </c>
      <c r="C1762" s="123" t="str">
        <f>VLOOKUP(LANÇAMENTO[[#This Row],[OBRA]],OBRAS[],2,FALSE)</f>
        <v>B&amp;B</v>
      </c>
      <c r="D1762" s="2" t="s">
        <v>17</v>
      </c>
      <c r="E1762" s="2" t="s">
        <v>2935</v>
      </c>
      <c r="F1762" s="3">
        <v>1</v>
      </c>
      <c r="G1762" s="3" t="s">
        <v>65</v>
      </c>
      <c r="H1762" s="5" t="s">
        <v>3763</v>
      </c>
      <c r="I1762" s="136" t="s">
        <v>177</v>
      </c>
      <c r="J1762" s="2" t="s">
        <v>2935</v>
      </c>
      <c r="K1762" s="6">
        <v>42.5</v>
      </c>
      <c r="L1762" s="6">
        <f>LANÇAMENTO[[#This Row],[VALOR UNITARIO]]*LANÇAMENTO[[#This Row],[QTDADE]]</f>
        <v>42.5</v>
      </c>
      <c r="M1762" s="4">
        <v>45950</v>
      </c>
      <c r="N1762" s="33" t="str">
        <f>TEXT(LANÇAMENTO[[#This Row],[DATA PEDIDO]],"MMM")&amp;"-"&amp;TEXT(M1762,"AAAA")</f>
        <v>out-2025</v>
      </c>
      <c r="O1762" s="5" t="s">
        <v>1715</v>
      </c>
      <c r="P1762" s="5" t="s">
        <v>30</v>
      </c>
      <c r="Q1762" s="3" t="s">
        <v>1705</v>
      </c>
      <c r="R1762" s="3">
        <v>1</v>
      </c>
      <c r="S1762" s="4">
        <f>IF(LANÇAMENTO[[#This Row],[DATA PEDIDO]]="","",LANÇAMENTO[[#This Row],[DATA PEDIDO]]+LANÇAMENTO[[#This Row],[PRAZO]])</f>
        <v>45951</v>
      </c>
      <c r="T1762" s="8" t="str">
        <f>IF(LANÇAMENTO[[#This Row],[OBRA COM MATERIAL]]="OK","ENTREGUE",IF(LANÇAMENTO[[#This Row],[PRAZO]]="","",LANÇAMENTO[[#This Row],[PREVISÃO ENTREGA OBRA]]-$E$1))</f>
        <v>ENTREGUE</v>
      </c>
      <c r="U1762" s="3" t="s">
        <v>129</v>
      </c>
      <c r="V1762" s="3"/>
    </row>
    <row r="1763" spans="1:22" x14ac:dyDescent="0.25">
      <c r="A1763" s="4">
        <v>45950</v>
      </c>
      <c r="B1763" s="2" t="s">
        <v>2128</v>
      </c>
      <c r="C1763" s="123" t="str">
        <f>VLOOKUP(LANÇAMENTO[[#This Row],[OBRA]],OBRAS[],2,FALSE)</f>
        <v>B&amp;B</v>
      </c>
      <c r="D1763" s="2" t="s">
        <v>17</v>
      </c>
      <c r="E1763" s="2" t="s">
        <v>3761</v>
      </c>
      <c r="F1763" s="3">
        <v>2</v>
      </c>
      <c r="G1763" s="3" t="s">
        <v>65</v>
      </c>
      <c r="H1763" s="5" t="s">
        <v>3763</v>
      </c>
      <c r="I1763" s="136" t="s">
        <v>177</v>
      </c>
      <c r="J1763" s="2" t="s">
        <v>3761</v>
      </c>
      <c r="K1763" s="6">
        <v>143.9</v>
      </c>
      <c r="L1763" s="6">
        <f>LANÇAMENTO[[#This Row],[VALOR UNITARIO]]*LANÇAMENTO[[#This Row],[QTDADE]]</f>
        <v>287.8</v>
      </c>
      <c r="M1763" s="4">
        <v>45950</v>
      </c>
      <c r="N1763" s="33" t="str">
        <f>TEXT(LANÇAMENTO[[#This Row],[DATA PEDIDO]],"MMM")&amp;"-"&amp;TEXT(M1763,"AAAA")</f>
        <v>out-2025</v>
      </c>
      <c r="O1763" s="5" t="s">
        <v>1715</v>
      </c>
      <c r="P1763" s="5" t="s">
        <v>30</v>
      </c>
      <c r="Q1763" s="3" t="s">
        <v>1705</v>
      </c>
      <c r="R1763" s="3">
        <v>1</v>
      </c>
      <c r="S1763" s="4">
        <f>IF(LANÇAMENTO[[#This Row],[DATA PEDIDO]]="","",LANÇAMENTO[[#This Row],[DATA PEDIDO]]+LANÇAMENTO[[#This Row],[PRAZO]])</f>
        <v>45951</v>
      </c>
      <c r="T1763" s="8" t="str">
        <f>IF(LANÇAMENTO[[#This Row],[OBRA COM MATERIAL]]="OK","ENTREGUE",IF(LANÇAMENTO[[#This Row],[PRAZO]]="","",LANÇAMENTO[[#This Row],[PREVISÃO ENTREGA OBRA]]-$E$1))</f>
        <v>ENTREGUE</v>
      </c>
      <c r="U1763" s="3" t="s">
        <v>129</v>
      </c>
      <c r="V1763" s="3"/>
    </row>
    <row r="1764" spans="1:22" x14ac:dyDescent="0.25">
      <c r="A1764" s="4">
        <v>45950</v>
      </c>
      <c r="B1764" s="2" t="s">
        <v>2128</v>
      </c>
      <c r="C1764" s="123" t="str">
        <f>VLOOKUP(LANÇAMENTO[[#This Row],[OBRA]],OBRAS[],2,FALSE)</f>
        <v>B&amp;B</v>
      </c>
      <c r="D1764" s="2" t="s">
        <v>17</v>
      </c>
      <c r="E1764" s="2" t="s">
        <v>2040</v>
      </c>
      <c r="F1764" s="3">
        <v>15</v>
      </c>
      <c r="G1764" s="3" t="s">
        <v>65</v>
      </c>
      <c r="H1764" s="5" t="s">
        <v>3763</v>
      </c>
      <c r="I1764" s="136" t="s">
        <v>177</v>
      </c>
      <c r="J1764" s="2" t="s">
        <v>2040</v>
      </c>
      <c r="K1764" s="6">
        <v>13.2</v>
      </c>
      <c r="L1764" s="6">
        <f>LANÇAMENTO[[#This Row],[VALOR UNITARIO]]*LANÇAMENTO[[#This Row],[QTDADE]]</f>
        <v>198</v>
      </c>
      <c r="M1764" s="4">
        <v>45950</v>
      </c>
      <c r="N1764" s="33" t="str">
        <f>TEXT(LANÇAMENTO[[#This Row],[DATA PEDIDO]],"MMM")&amp;"-"&amp;TEXT(M1764,"AAAA")</f>
        <v>out-2025</v>
      </c>
      <c r="O1764" s="5" t="s">
        <v>1715</v>
      </c>
      <c r="P1764" s="5" t="s">
        <v>30</v>
      </c>
      <c r="Q1764" s="3" t="s">
        <v>1705</v>
      </c>
      <c r="R1764" s="3">
        <v>1</v>
      </c>
      <c r="S1764" s="4">
        <f>IF(LANÇAMENTO[[#This Row],[DATA PEDIDO]]="","",LANÇAMENTO[[#This Row],[DATA PEDIDO]]+LANÇAMENTO[[#This Row],[PRAZO]])</f>
        <v>45951</v>
      </c>
      <c r="T1764" s="8" t="str">
        <f>IF(LANÇAMENTO[[#This Row],[OBRA COM MATERIAL]]="OK","ENTREGUE",IF(LANÇAMENTO[[#This Row],[PRAZO]]="","",LANÇAMENTO[[#This Row],[PREVISÃO ENTREGA OBRA]]-$E$1))</f>
        <v>ENTREGUE</v>
      </c>
      <c r="U1764" s="3" t="s">
        <v>129</v>
      </c>
      <c r="V1764" s="3"/>
    </row>
    <row r="1765" spans="1:22" x14ac:dyDescent="0.25">
      <c r="A1765" s="4">
        <v>45950</v>
      </c>
      <c r="B1765" s="2" t="s">
        <v>2128</v>
      </c>
      <c r="C1765" s="123" t="str">
        <f>VLOOKUP(LANÇAMENTO[[#This Row],[OBRA]],OBRAS[],2,FALSE)</f>
        <v>B&amp;B</v>
      </c>
      <c r="D1765" s="2" t="s">
        <v>17</v>
      </c>
      <c r="E1765" s="2" t="s">
        <v>3762</v>
      </c>
      <c r="F1765" s="3">
        <v>12</v>
      </c>
      <c r="G1765" s="3" t="s">
        <v>65</v>
      </c>
      <c r="H1765" s="5" t="s">
        <v>3763</v>
      </c>
      <c r="I1765" s="136" t="s">
        <v>177</v>
      </c>
      <c r="J1765" s="2" t="s">
        <v>3762</v>
      </c>
      <c r="K1765" s="6">
        <v>20.6</v>
      </c>
      <c r="L1765" s="6">
        <f>LANÇAMENTO[[#This Row],[VALOR UNITARIO]]*LANÇAMENTO[[#This Row],[QTDADE]]</f>
        <v>247.20000000000002</v>
      </c>
      <c r="M1765" s="4">
        <v>45950</v>
      </c>
      <c r="N1765" s="33" t="str">
        <f>TEXT(LANÇAMENTO[[#This Row],[DATA PEDIDO]],"MMM")&amp;"-"&amp;TEXT(M1765,"AAAA")</f>
        <v>out-2025</v>
      </c>
      <c r="O1765" s="5" t="s">
        <v>1715</v>
      </c>
      <c r="P1765" s="5" t="s">
        <v>30</v>
      </c>
      <c r="Q1765" s="3" t="s">
        <v>1705</v>
      </c>
      <c r="R1765" s="3">
        <v>1</v>
      </c>
      <c r="S1765" s="4">
        <f>IF(LANÇAMENTO[[#This Row],[DATA PEDIDO]]="","",LANÇAMENTO[[#This Row],[DATA PEDIDO]]+LANÇAMENTO[[#This Row],[PRAZO]])</f>
        <v>45951</v>
      </c>
      <c r="T1765" s="8" t="str">
        <f>IF(LANÇAMENTO[[#This Row],[OBRA COM MATERIAL]]="OK","ENTREGUE",IF(LANÇAMENTO[[#This Row],[PRAZO]]="","",LANÇAMENTO[[#This Row],[PREVISÃO ENTREGA OBRA]]-$E$1))</f>
        <v>ENTREGUE</v>
      </c>
      <c r="U1765" s="3" t="s">
        <v>129</v>
      </c>
      <c r="V1765" s="3"/>
    </row>
    <row r="1766" spans="1:22" x14ac:dyDescent="0.25">
      <c r="A1766" s="4">
        <v>45951</v>
      </c>
      <c r="B1766" s="2" t="s">
        <v>3239</v>
      </c>
      <c r="C1766" s="123" t="str">
        <f>VLOOKUP(LANÇAMENTO[[#This Row],[OBRA]],OBRAS[],2,FALSE)</f>
        <v>INTERIORANA</v>
      </c>
      <c r="D1766" s="2" t="s">
        <v>17</v>
      </c>
      <c r="E1766" s="2" t="s">
        <v>3764</v>
      </c>
      <c r="F1766" s="3">
        <v>2</v>
      </c>
      <c r="G1766" s="3" t="s">
        <v>65</v>
      </c>
      <c r="H1766" s="5" t="s">
        <v>3765</v>
      </c>
      <c r="I1766" s="136" t="s">
        <v>567</v>
      </c>
      <c r="J1766" s="2" t="s">
        <v>3764</v>
      </c>
      <c r="K1766" s="6">
        <v>59.54</v>
      </c>
      <c r="L1766" s="6">
        <f>LANÇAMENTO[[#This Row],[VALOR UNITARIO]]*LANÇAMENTO[[#This Row],[QTDADE]]</f>
        <v>119.08</v>
      </c>
      <c r="M1766" s="4">
        <v>45951</v>
      </c>
      <c r="N1766" s="33" t="str">
        <f>TEXT(LANÇAMENTO[[#This Row],[DATA PEDIDO]],"MMM")&amp;"-"&amp;TEXT(M1766,"AAAA")</f>
        <v>out-2025</v>
      </c>
      <c r="O1766" s="5" t="s">
        <v>1715</v>
      </c>
      <c r="P1766" s="5" t="s">
        <v>30</v>
      </c>
      <c r="Q1766" s="3" t="s">
        <v>12</v>
      </c>
      <c r="R1766" s="3">
        <v>1</v>
      </c>
      <c r="S1766" s="4">
        <f>IF(LANÇAMENTO[[#This Row],[DATA PEDIDO]]="","",LANÇAMENTO[[#This Row],[DATA PEDIDO]]+LANÇAMENTO[[#This Row],[PRAZO]])</f>
        <v>45952</v>
      </c>
      <c r="T1766" s="8" t="str">
        <f>IF(LANÇAMENTO[[#This Row],[OBRA COM MATERIAL]]="OK","ENTREGUE",IF(LANÇAMENTO[[#This Row],[PRAZO]]="","",LANÇAMENTO[[#This Row],[PREVISÃO ENTREGA OBRA]]-$E$1))</f>
        <v>ENTREGUE</v>
      </c>
      <c r="U1766" s="3" t="s">
        <v>129</v>
      </c>
      <c r="V1766" s="3"/>
    </row>
    <row r="1767" spans="1:22" x14ac:dyDescent="0.25">
      <c r="A1767" s="4">
        <v>45951</v>
      </c>
      <c r="B1767" s="2" t="s">
        <v>3239</v>
      </c>
      <c r="C1767" s="123" t="str">
        <f>VLOOKUP(LANÇAMENTO[[#This Row],[OBRA]],OBRAS[],2,FALSE)</f>
        <v>INTERIORANA</v>
      </c>
      <c r="D1767" s="2" t="s">
        <v>17</v>
      </c>
      <c r="E1767" s="2" t="s">
        <v>2430</v>
      </c>
      <c r="F1767" s="3">
        <v>1</v>
      </c>
      <c r="G1767" s="3" t="s">
        <v>65</v>
      </c>
      <c r="H1767" s="5" t="s">
        <v>3765</v>
      </c>
      <c r="I1767" s="136" t="s">
        <v>567</v>
      </c>
      <c r="J1767" s="2" t="s">
        <v>2430</v>
      </c>
      <c r="K1767" s="6">
        <v>14.99</v>
      </c>
      <c r="L1767" s="6">
        <f>LANÇAMENTO[[#This Row],[VALOR UNITARIO]]*LANÇAMENTO[[#This Row],[QTDADE]]</f>
        <v>14.99</v>
      </c>
      <c r="M1767" s="4">
        <v>45951</v>
      </c>
      <c r="N1767" s="33" t="str">
        <f>TEXT(LANÇAMENTO[[#This Row],[DATA PEDIDO]],"MMM")&amp;"-"&amp;TEXT(M1767,"AAAA")</f>
        <v>out-2025</v>
      </c>
      <c r="O1767" s="5" t="s">
        <v>1715</v>
      </c>
      <c r="P1767" s="5" t="s">
        <v>30</v>
      </c>
      <c r="Q1767" s="3" t="s">
        <v>12</v>
      </c>
      <c r="R1767" s="3">
        <v>1</v>
      </c>
      <c r="S1767" s="4">
        <f>IF(LANÇAMENTO[[#This Row],[DATA PEDIDO]]="","",LANÇAMENTO[[#This Row],[DATA PEDIDO]]+LANÇAMENTO[[#This Row],[PRAZO]])</f>
        <v>45952</v>
      </c>
      <c r="T1767" s="8" t="str">
        <f>IF(LANÇAMENTO[[#This Row],[OBRA COM MATERIAL]]="OK","ENTREGUE",IF(LANÇAMENTO[[#This Row],[PRAZO]]="","",LANÇAMENTO[[#This Row],[PREVISÃO ENTREGA OBRA]]-$E$1))</f>
        <v>ENTREGUE</v>
      </c>
      <c r="U1767" s="3" t="s">
        <v>129</v>
      </c>
      <c r="V1767" s="3"/>
    </row>
    <row r="1768" spans="1:22" x14ac:dyDescent="0.25">
      <c r="A1768" s="4">
        <v>45951</v>
      </c>
      <c r="B1768" s="2" t="s">
        <v>1901</v>
      </c>
      <c r="C1768" s="123" t="str">
        <f>VLOOKUP(LANÇAMENTO[[#This Row],[OBRA]],OBRAS[],2,FALSE)</f>
        <v>INTERIORANA</v>
      </c>
      <c r="D1768" s="2" t="s">
        <v>104</v>
      </c>
      <c r="E1768" s="2" t="s">
        <v>3766</v>
      </c>
      <c r="F1768" s="3">
        <v>1</v>
      </c>
      <c r="G1768" s="3" t="s">
        <v>65</v>
      </c>
      <c r="H1768" s="5" t="s">
        <v>3767</v>
      </c>
      <c r="I1768" s="136" t="s">
        <v>587</v>
      </c>
      <c r="J1768" s="2" t="s">
        <v>3766</v>
      </c>
      <c r="K1768" s="6">
        <v>1050</v>
      </c>
      <c r="L1768" s="6">
        <f>LANÇAMENTO[[#This Row],[VALOR UNITARIO]]*LANÇAMENTO[[#This Row],[QTDADE]]</f>
        <v>1050</v>
      </c>
      <c r="M1768" s="4">
        <v>45951</v>
      </c>
      <c r="N1768" s="33" t="str">
        <f>TEXT(LANÇAMENTO[[#This Row],[DATA PEDIDO]],"MMM")&amp;"-"&amp;TEXT(M1768,"AAAA")</f>
        <v>out-2025</v>
      </c>
      <c r="O1768" s="5" t="s">
        <v>1778</v>
      </c>
      <c r="P1768" s="5" t="s">
        <v>30</v>
      </c>
      <c r="Q1768" s="3" t="s">
        <v>12</v>
      </c>
      <c r="R1768" s="3">
        <v>6</v>
      </c>
      <c r="S1768" s="4">
        <f>IF(LANÇAMENTO[[#This Row],[DATA PEDIDO]]="","",LANÇAMENTO[[#This Row],[DATA PEDIDO]]+LANÇAMENTO[[#This Row],[PRAZO]])</f>
        <v>45957</v>
      </c>
      <c r="T1768" s="8" t="str">
        <f>IF(LANÇAMENTO[[#This Row],[OBRA COM MATERIAL]]="OK","ENTREGUE",IF(LANÇAMENTO[[#This Row],[PRAZO]]="","",LANÇAMENTO[[#This Row],[PREVISÃO ENTREGA OBRA]]-$E$1))</f>
        <v>ENTREGUE</v>
      </c>
      <c r="U1768" s="3" t="s">
        <v>129</v>
      </c>
      <c r="V1768" s="3"/>
    </row>
    <row r="1769" spans="1:22" x14ac:dyDescent="0.25">
      <c r="A1769" s="4">
        <v>45951</v>
      </c>
      <c r="B1769" s="2" t="s">
        <v>3777</v>
      </c>
      <c r="C1769" s="123" t="str">
        <f>VLOOKUP(LANÇAMENTO[[#This Row],[OBRA]],OBRAS[],2,FALSE)</f>
        <v>JB</v>
      </c>
      <c r="D1769" s="2" t="s">
        <v>104</v>
      </c>
      <c r="E1769" s="2" t="s">
        <v>3772</v>
      </c>
      <c r="F1769" s="3">
        <v>1</v>
      </c>
      <c r="G1769" s="3" t="s">
        <v>65</v>
      </c>
      <c r="H1769" s="5" t="s">
        <v>3774</v>
      </c>
      <c r="I1769" s="136" t="s">
        <v>3769</v>
      </c>
      <c r="J1769" s="2" t="s">
        <v>3773</v>
      </c>
      <c r="K1769" s="6">
        <v>1320</v>
      </c>
      <c r="L1769" s="6">
        <f>LANÇAMENTO[[#This Row],[VALOR UNITARIO]]*LANÇAMENTO[[#This Row],[QTDADE]]</f>
        <v>1320</v>
      </c>
      <c r="M1769" s="4">
        <v>45951</v>
      </c>
      <c r="N1769" s="33" t="str">
        <f>TEXT(LANÇAMENTO[[#This Row],[DATA PEDIDO]],"MMM")&amp;"-"&amp;TEXT(M1769,"AAAA")</f>
        <v>out-2025</v>
      </c>
      <c r="O1769" s="5" t="s">
        <v>3776</v>
      </c>
      <c r="P1769" s="5" t="s">
        <v>192</v>
      </c>
      <c r="Q1769" s="3" t="s">
        <v>12</v>
      </c>
      <c r="R1769" s="3">
        <v>2</v>
      </c>
      <c r="S1769" s="4">
        <f>IF(LANÇAMENTO[[#This Row],[DATA PEDIDO]]="","",LANÇAMENTO[[#This Row],[DATA PEDIDO]]+LANÇAMENTO[[#This Row],[PRAZO]])</f>
        <v>45953</v>
      </c>
      <c r="T1769" s="8" t="str">
        <f>IF(LANÇAMENTO[[#This Row],[OBRA COM MATERIAL]]="OK","ENTREGUE",IF(LANÇAMENTO[[#This Row],[PRAZO]]="","",LANÇAMENTO[[#This Row],[PREVISÃO ENTREGA OBRA]]-$E$1))</f>
        <v>ENTREGUE</v>
      </c>
      <c r="U1769" s="3" t="s">
        <v>129</v>
      </c>
      <c r="V1769" s="3"/>
    </row>
    <row r="1770" spans="1:22" x14ac:dyDescent="0.25">
      <c r="A1770" s="4">
        <v>45951</v>
      </c>
      <c r="B1770" s="2" t="s">
        <v>1235</v>
      </c>
      <c r="C1770" s="123" t="str">
        <f>VLOOKUP(LANÇAMENTO[[#This Row],[OBRA]],OBRAS[],2,FALSE)</f>
        <v>INTERIORANA</v>
      </c>
      <c r="D1770" s="2" t="s">
        <v>27</v>
      </c>
      <c r="E1770" s="2" t="s">
        <v>1690</v>
      </c>
      <c r="F1770" s="3">
        <v>1</v>
      </c>
      <c r="G1770" s="3" t="s">
        <v>65</v>
      </c>
      <c r="H1770" s="5" t="s">
        <v>3781</v>
      </c>
      <c r="I1770" s="136" t="s">
        <v>2395</v>
      </c>
      <c r="J1770" s="2" t="s">
        <v>2134</v>
      </c>
      <c r="K1770" s="6">
        <v>320</v>
      </c>
      <c r="L1770" s="6">
        <f>LANÇAMENTO[[#This Row],[VALOR UNITARIO]]*LANÇAMENTO[[#This Row],[QTDADE]]</f>
        <v>320</v>
      </c>
      <c r="M1770" s="4">
        <v>45951</v>
      </c>
      <c r="N1770" s="33" t="str">
        <f>TEXT(LANÇAMENTO[[#This Row],[DATA PEDIDO]],"MMM")&amp;"-"&amp;TEXT(M1770,"AAAA")</f>
        <v>out-2025</v>
      </c>
      <c r="O1770" s="5" t="s">
        <v>1692</v>
      </c>
      <c r="P1770" s="5" t="s">
        <v>192</v>
      </c>
      <c r="Q1770" s="3" t="s">
        <v>12</v>
      </c>
      <c r="R1770" s="3">
        <v>1</v>
      </c>
      <c r="S1770" s="4">
        <f>IF(LANÇAMENTO[[#This Row],[DATA PEDIDO]]="","",LANÇAMENTO[[#This Row],[DATA PEDIDO]]+LANÇAMENTO[[#This Row],[PRAZO]])</f>
        <v>45952</v>
      </c>
      <c r="T1770" s="8" t="str">
        <f>IF(LANÇAMENTO[[#This Row],[OBRA COM MATERIAL]]="OK","ENTREGUE",IF(LANÇAMENTO[[#This Row],[PRAZO]]="","",LANÇAMENTO[[#This Row],[PREVISÃO ENTREGA OBRA]]-$E$1))</f>
        <v>ENTREGUE</v>
      </c>
      <c r="U1770" s="3" t="s">
        <v>129</v>
      </c>
      <c r="V1770" s="3"/>
    </row>
    <row r="1771" spans="1:22" x14ac:dyDescent="0.25">
      <c r="A1771" s="4">
        <v>45951</v>
      </c>
      <c r="B1771" s="2" t="s">
        <v>1747</v>
      </c>
      <c r="C1771" s="123" t="str">
        <f>VLOOKUP(LANÇAMENTO[[#This Row],[OBRA]],OBRAS[],2,FALSE)</f>
        <v>INTERIORANA</v>
      </c>
      <c r="D1771" s="2" t="s">
        <v>11</v>
      </c>
      <c r="E1771" s="2" t="s">
        <v>3782</v>
      </c>
      <c r="F1771" s="3">
        <v>1</v>
      </c>
      <c r="G1771" s="3" t="s">
        <v>110</v>
      </c>
      <c r="H1771" s="5" t="s">
        <v>3783</v>
      </c>
      <c r="I1771" s="136" t="s">
        <v>1205</v>
      </c>
      <c r="J1771" s="2" t="s">
        <v>3782</v>
      </c>
      <c r="K1771" s="6">
        <v>113.99</v>
      </c>
      <c r="L1771" s="6">
        <f>LANÇAMENTO[[#This Row],[VALOR UNITARIO]]*LANÇAMENTO[[#This Row],[QTDADE]]</f>
        <v>113.99</v>
      </c>
      <c r="M1771" s="4">
        <v>45951</v>
      </c>
      <c r="N1771" s="33" t="str">
        <f>TEXT(LANÇAMENTO[[#This Row],[DATA PEDIDO]],"MMM")&amp;"-"&amp;TEXT(M1771,"AAAA")</f>
        <v>out-2025</v>
      </c>
      <c r="O1771" s="5" t="s">
        <v>1818</v>
      </c>
      <c r="P1771" s="5" t="s">
        <v>215</v>
      </c>
      <c r="Q1771" s="3" t="s">
        <v>12</v>
      </c>
      <c r="R1771" s="3">
        <v>0</v>
      </c>
      <c r="S1771" s="4">
        <f>IF(LANÇAMENTO[[#This Row],[DATA PEDIDO]]="","",LANÇAMENTO[[#This Row],[DATA PEDIDO]]+LANÇAMENTO[[#This Row],[PRAZO]])</f>
        <v>45951</v>
      </c>
      <c r="T1771" s="8" t="str">
        <f>IF(LANÇAMENTO[[#This Row],[OBRA COM MATERIAL]]="OK","ENTREGUE",IF(LANÇAMENTO[[#This Row],[PRAZO]]="","",LANÇAMENTO[[#This Row],[PREVISÃO ENTREGA OBRA]]-$E$1))</f>
        <v>ENTREGUE</v>
      </c>
      <c r="U1771" s="3" t="s">
        <v>129</v>
      </c>
      <c r="V1771" s="3"/>
    </row>
    <row r="1772" spans="1:22" x14ac:dyDescent="0.25">
      <c r="A1772" s="4">
        <v>45951</v>
      </c>
      <c r="B1772" s="2" t="s">
        <v>1802</v>
      </c>
      <c r="C1772" s="123" t="str">
        <f>VLOOKUP(LANÇAMENTO[[#This Row],[OBRA]],OBRAS[],2,FALSE)</f>
        <v>INTERIORANA</v>
      </c>
      <c r="D1772" s="2" t="s">
        <v>27</v>
      </c>
      <c r="E1772" s="2" t="s">
        <v>3072</v>
      </c>
      <c r="F1772" s="3">
        <v>1</v>
      </c>
      <c r="G1772" s="3" t="s">
        <v>65</v>
      </c>
      <c r="H1772" s="5" t="s">
        <v>3784</v>
      </c>
      <c r="I1772" s="136" t="s">
        <v>834</v>
      </c>
      <c r="J1772" s="2" t="s">
        <v>3072</v>
      </c>
      <c r="K1772" s="6">
        <v>800</v>
      </c>
      <c r="L1772" s="6">
        <f>LANÇAMENTO[[#This Row],[VALOR UNITARIO]]*LANÇAMENTO[[#This Row],[QTDADE]]</f>
        <v>800</v>
      </c>
      <c r="M1772" s="4">
        <v>45951</v>
      </c>
      <c r="N1772" s="33" t="str">
        <f>TEXT(LANÇAMENTO[[#This Row],[DATA PEDIDO]],"MMM")&amp;"-"&amp;TEXT(M1772,"AAAA")</f>
        <v>out-2025</v>
      </c>
      <c r="O1772" s="5" t="s">
        <v>1715</v>
      </c>
      <c r="P1772" s="5" t="s">
        <v>30</v>
      </c>
      <c r="Q1772" s="3" t="s">
        <v>12</v>
      </c>
      <c r="R1772" s="3">
        <v>0</v>
      </c>
      <c r="S1772" s="4">
        <f>IF(LANÇAMENTO[[#This Row],[DATA PEDIDO]]="","",LANÇAMENTO[[#This Row],[DATA PEDIDO]]+LANÇAMENTO[[#This Row],[PRAZO]])</f>
        <v>45951</v>
      </c>
      <c r="T1772" s="8" t="str">
        <f>IF(LANÇAMENTO[[#This Row],[OBRA COM MATERIAL]]="OK","ENTREGUE",IF(LANÇAMENTO[[#This Row],[PRAZO]]="","",LANÇAMENTO[[#This Row],[PREVISÃO ENTREGA OBRA]]-$E$1))</f>
        <v>ENTREGUE</v>
      </c>
      <c r="U1772" s="3" t="s">
        <v>129</v>
      </c>
      <c r="V1772" s="3"/>
    </row>
    <row r="1773" spans="1:22" x14ac:dyDescent="0.25">
      <c r="A1773" s="4">
        <v>45952</v>
      </c>
      <c r="B1773" s="2" t="s">
        <v>1901</v>
      </c>
      <c r="C1773" s="123" t="str">
        <f>VLOOKUP(LANÇAMENTO[[#This Row],[OBRA]],OBRAS[],2,FALSE)</f>
        <v>INTERIORANA</v>
      </c>
      <c r="D1773" s="2" t="s">
        <v>104</v>
      </c>
      <c r="E1773" s="2" t="s">
        <v>3785</v>
      </c>
      <c r="F1773" s="3">
        <v>31</v>
      </c>
      <c r="G1773" s="3" t="s">
        <v>65</v>
      </c>
      <c r="H1773" s="5" t="s">
        <v>3788</v>
      </c>
      <c r="I1773" s="136" t="s">
        <v>238</v>
      </c>
      <c r="J1773" s="2" t="s">
        <v>3785</v>
      </c>
      <c r="K1773" s="6">
        <v>7.03</v>
      </c>
      <c r="L1773" s="6">
        <f>LANÇAMENTO[[#This Row],[VALOR UNITARIO]]*LANÇAMENTO[[#This Row],[QTDADE]]</f>
        <v>217.93</v>
      </c>
      <c r="M1773" s="4">
        <v>45952</v>
      </c>
      <c r="N1773" s="33" t="str">
        <f>TEXT(LANÇAMENTO[[#This Row],[DATA PEDIDO]],"MMM")&amp;"-"&amp;TEXT(M1773,"AAAA")</f>
        <v>out-2025</v>
      </c>
      <c r="O1773" s="5" t="s">
        <v>1715</v>
      </c>
      <c r="P1773" s="5" t="s">
        <v>30</v>
      </c>
      <c r="Q1773" s="3" t="s">
        <v>12</v>
      </c>
      <c r="R1773" s="3">
        <v>0</v>
      </c>
      <c r="S1773" s="4">
        <f>IF(LANÇAMENTO[[#This Row],[DATA PEDIDO]]="","",LANÇAMENTO[[#This Row],[DATA PEDIDO]]+LANÇAMENTO[[#This Row],[PRAZO]])</f>
        <v>45952</v>
      </c>
      <c r="T1773" s="8" t="str">
        <f>IF(LANÇAMENTO[[#This Row],[OBRA COM MATERIAL]]="OK","ENTREGUE",IF(LANÇAMENTO[[#This Row],[PRAZO]]="","",LANÇAMENTO[[#This Row],[PREVISÃO ENTREGA OBRA]]-$E$1))</f>
        <v>ENTREGUE</v>
      </c>
      <c r="U1773" s="3" t="s">
        <v>129</v>
      </c>
      <c r="V1773" s="3"/>
    </row>
    <row r="1774" spans="1:22" x14ac:dyDescent="0.25">
      <c r="A1774" s="4">
        <v>45952</v>
      </c>
      <c r="B1774" s="2" t="s">
        <v>1901</v>
      </c>
      <c r="C1774" s="123" t="str">
        <f>VLOOKUP(LANÇAMENTO[[#This Row],[OBRA]],OBRAS[],2,FALSE)</f>
        <v>INTERIORANA</v>
      </c>
      <c r="D1774" s="2" t="s">
        <v>104</v>
      </c>
      <c r="E1774" s="2" t="s">
        <v>3786</v>
      </c>
      <c r="F1774" s="3">
        <v>100</v>
      </c>
      <c r="G1774" s="3" t="s">
        <v>65</v>
      </c>
      <c r="H1774" s="5" t="s">
        <v>3788</v>
      </c>
      <c r="I1774" s="136" t="s">
        <v>238</v>
      </c>
      <c r="J1774" s="2" t="s">
        <v>3786</v>
      </c>
      <c r="K1774" s="6">
        <v>1.26</v>
      </c>
      <c r="L1774" s="6">
        <f>LANÇAMENTO[[#This Row],[VALOR UNITARIO]]*LANÇAMENTO[[#This Row],[QTDADE]]</f>
        <v>126</v>
      </c>
      <c r="M1774" s="4">
        <v>45952</v>
      </c>
      <c r="N1774" s="33" t="str">
        <f>TEXT(LANÇAMENTO[[#This Row],[DATA PEDIDO]],"MMM")&amp;"-"&amp;TEXT(M1774,"AAAA")</f>
        <v>out-2025</v>
      </c>
      <c r="O1774" s="5" t="s">
        <v>1715</v>
      </c>
      <c r="P1774" s="5" t="s">
        <v>30</v>
      </c>
      <c r="Q1774" s="3" t="s">
        <v>12</v>
      </c>
      <c r="R1774" s="3">
        <v>0</v>
      </c>
      <c r="S1774" s="4">
        <f>IF(LANÇAMENTO[[#This Row],[DATA PEDIDO]]="","",LANÇAMENTO[[#This Row],[DATA PEDIDO]]+LANÇAMENTO[[#This Row],[PRAZO]])</f>
        <v>45952</v>
      </c>
      <c r="T1774" s="8" t="str">
        <f>IF(LANÇAMENTO[[#This Row],[OBRA COM MATERIAL]]="OK","ENTREGUE",IF(LANÇAMENTO[[#This Row],[PRAZO]]="","",LANÇAMENTO[[#This Row],[PREVISÃO ENTREGA OBRA]]-$E$1))</f>
        <v>ENTREGUE</v>
      </c>
      <c r="U1774" s="3" t="s">
        <v>129</v>
      </c>
      <c r="V1774" s="3"/>
    </row>
    <row r="1775" spans="1:22" x14ac:dyDescent="0.25">
      <c r="A1775" s="4">
        <v>45952</v>
      </c>
      <c r="B1775" s="2" t="s">
        <v>1901</v>
      </c>
      <c r="C1775" s="123" t="str">
        <f>VLOOKUP(LANÇAMENTO[[#This Row],[OBRA]],OBRAS[],2,FALSE)</f>
        <v>INTERIORANA</v>
      </c>
      <c r="D1775" s="2" t="s">
        <v>104</v>
      </c>
      <c r="E1775" s="2" t="s">
        <v>3787</v>
      </c>
      <c r="F1775" s="3">
        <v>5</v>
      </c>
      <c r="G1775" s="3" t="s">
        <v>65</v>
      </c>
      <c r="H1775" s="5" t="s">
        <v>3788</v>
      </c>
      <c r="I1775" s="136" t="s">
        <v>238</v>
      </c>
      <c r="J1775" s="2" t="s">
        <v>3787</v>
      </c>
      <c r="K1775" s="6">
        <v>3.96</v>
      </c>
      <c r="L1775" s="6">
        <f>LANÇAMENTO[[#This Row],[VALOR UNITARIO]]*LANÇAMENTO[[#This Row],[QTDADE]]</f>
        <v>19.8</v>
      </c>
      <c r="M1775" s="4">
        <v>45952</v>
      </c>
      <c r="N1775" s="33" t="str">
        <f>TEXT(LANÇAMENTO[[#This Row],[DATA PEDIDO]],"MMM")&amp;"-"&amp;TEXT(M1775,"AAAA")</f>
        <v>out-2025</v>
      </c>
      <c r="O1775" s="5" t="s">
        <v>1715</v>
      </c>
      <c r="P1775" s="5" t="s">
        <v>30</v>
      </c>
      <c r="Q1775" s="3" t="s">
        <v>12</v>
      </c>
      <c r="R1775" s="3">
        <v>0</v>
      </c>
      <c r="S1775" s="4">
        <f>IF(LANÇAMENTO[[#This Row],[DATA PEDIDO]]="","",LANÇAMENTO[[#This Row],[DATA PEDIDO]]+LANÇAMENTO[[#This Row],[PRAZO]])</f>
        <v>45952</v>
      </c>
      <c r="T1775" s="8" t="str">
        <f>IF(LANÇAMENTO[[#This Row],[OBRA COM MATERIAL]]="OK","ENTREGUE",IF(LANÇAMENTO[[#This Row],[PRAZO]]="","",LANÇAMENTO[[#This Row],[PREVISÃO ENTREGA OBRA]]-$E$1))</f>
        <v>ENTREGUE</v>
      </c>
      <c r="U1775" s="3" t="s">
        <v>129</v>
      </c>
      <c r="V1775" s="3"/>
    </row>
    <row r="1776" spans="1:22" x14ac:dyDescent="0.25">
      <c r="A1776" s="4">
        <v>45952</v>
      </c>
      <c r="B1776" s="2" t="s">
        <v>3690</v>
      </c>
      <c r="C1776" s="123" t="str">
        <f>VLOOKUP(LANÇAMENTO[[#This Row],[OBRA]],OBRAS[],2,FALSE)</f>
        <v>BRASUL</v>
      </c>
      <c r="D1776" s="2" t="s">
        <v>104</v>
      </c>
      <c r="E1776" s="2" t="s">
        <v>3789</v>
      </c>
      <c r="F1776" s="3">
        <v>15</v>
      </c>
      <c r="G1776" s="3" t="s">
        <v>65</v>
      </c>
      <c r="H1776" s="5" t="s">
        <v>3793</v>
      </c>
      <c r="I1776" s="136" t="s">
        <v>3795</v>
      </c>
      <c r="J1776" s="2" t="s">
        <v>3789</v>
      </c>
      <c r="K1776" s="6">
        <v>33.311999999999998</v>
      </c>
      <c r="L1776" s="6">
        <f>LANÇAMENTO[[#This Row],[VALOR UNITARIO]]*LANÇAMENTO[[#This Row],[QTDADE]]</f>
        <v>499.67999999999995</v>
      </c>
      <c r="M1776" s="4">
        <v>45952</v>
      </c>
      <c r="N1776" s="33" t="str">
        <f>TEXT(LANÇAMENTO[[#This Row],[DATA PEDIDO]],"MMM")&amp;"-"&amp;TEXT(M1776,"AAAA")</f>
        <v>out-2025</v>
      </c>
      <c r="O1776" s="5" t="s">
        <v>1715</v>
      </c>
      <c r="P1776" s="5" t="s">
        <v>30</v>
      </c>
      <c r="Q1776" s="3" t="s">
        <v>1705</v>
      </c>
      <c r="R1776" s="3">
        <v>0</v>
      </c>
      <c r="S1776" s="4">
        <f>IF(LANÇAMENTO[[#This Row],[DATA PEDIDO]]="","",LANÇAMENTO[[#This Row],[DATA PEDIDO]]+LANÇAMENTO[[#This Row],[PRAZO]])</f>
        <v>45952</v>
      </c>
      <c r="T1776" s="8" t="str">
        <f>IF(LANÇAMENTO[[#This Row],[OBRA COM MATERIAL]]="OK","ENTREGUE",IF(LANÇAMENTO[[#This Row],[PRAZO]]="","",LANÇAMENTO[[#This Row],[PREVISÃO ENTREGA OBRA]]-$E$1))</f>
        <v>ENTREGUE</v>
      </c>
      <c r="U1776" s="3" t="s">
        <v>129</v>
      </c>
      <c r="V1776" s="3"/>
    </row>
    <row r="1777" spans="1:22" x14ac:dyDescent="0.25">
      <c r="A1777" s="4">
        <v>45952</v>
      </c>
      <c r="B1777" s="2" t="s">
        <v>3690</v>
      </c>
      <c r="C1777" s="123" t="str">
        <f>VLOOKUP(LANÇAMENTO[[#This Row],[OBRA]],OBRAS[],2,FALSE)</f>
        <v>BRASUL</v>
      </c>
      <c r="D1777" s="2" t="s">
        <v>104</v>
      </c>
      <c r="E1777" s="2" t="s">
        <v>3790</v>
      </c>
      <c r="F1777" s="3">
        <v>15</v>
      </c>
      <c r="G1777" s="3" t="s">
        <v>65</v>
      </c>
      <c r="H1777" s="5" t="s">
        <v>3793</v>
      </c>
      <c r="I1777" s="136" t="s">
        <v>3795</v>
      </c>
      <c r="J1777" s="2" t="s">
        <v>3790</v>
      </c>
      <c r="K1777" s="6">
        <v>3.2240000000000002</v>
      </c>
      <c r="L1777" s="6">
        <f>LANÇAMENTO[[#This Row],[VALOR UNITARIO]]*LANÇAMENTO[[#This Row],[QTDADE]]</f>
        <v>48.36</v>
      </c>
      <c r="M1777" s="4">
        <v>45952</v>
      </c>
      <c r="N1777" s="33" t="str">
        <f>TEXT(LANÇAMENTO[[#This Row],[DATA PEDIDO]],"MMM")&amp;"-"&amp;TEXT(M1777,"AAAA")</f>
        <v>out-2025</v>
      </c>
      <c r="O1777" s="5" t="s">
        <v>1715</v>
      </c>
      <c r="P1777" s="5" t="s">
        <v>30</v>
      </c>
      <c r="Q1777" s="3" t="s">
        <v>1705</v>
      </c>
      <c r="R1777" s="3">
        <v>0</v>
      </c>
      <c r="S1777" s="4">
        <f>IF(LANÇAMENTO[[#This Row],[DATA PEDIDO]]="","",LANÇAMENTO[[#This Row],[DATA PEDIDO]]+LANÇAMENTO[[#This Row],[PRAZO]])</f>
        <v>45952</v>
      </c>
      <c r="T1777" s="8" t="str">
        <f>IF(LANÇAMENTO[[#This Row],[OBRA COM MATERIAL]]="OK","ENTREGUE",IF(LANÇAMENTO[[#This Row],[PRAZO]]="","",LANÇAMENTO[[#This Row],[PREVISÃO ENTREGA OBRA]]-$E$1))</f>
        <v>ENTREGUE</v>
      </c>
      <c r="U1777" s="3" t="s">
        <v>129</v>
      </c>
      <c r="V1777" s="3"/>
    </row>
    <row r="1778" spans="1:22" x14ac:dyDescent="0.25">
      <c r="A1778" s="4">
        <v>45952</v>
      </c>
      <c r="B1778" s="2" t="s">
        <v>3690</v>
      </c>
      <c r="C1778" s="123" t="str">
        <f>VLOOKUP(LANÇAMENTO[[#This Row],[OBRA]],OBRAS[],2,FALSE)</f>
        <v>BRASUL</v>
      </c>
      <c r="D1778" s="2" t="s">
        <v>104</v>
      </c>
      <c r="E1778" s="2" t="s">
        <v>3791</v>
      </c>
      <c r="F1778" s="3">
        <v>10</v>
      </c>
      <c r="G1778" s="3" t="s">
        <v>65</v>
      </c>
      <c r="H1778" s="5" t="s">
        <v>3793</v>
      </c>
      <c r="I1778" s="136" t="s">
        <v>3795</v>
      </c>
      <c r="J1778" s="2" t="s">
        <v>3791</v>
      </c>
      <c r="K1778" s="6">
        <v>2.7759999999999998</v>
      </c>
      <c r="L1778" s="6">
        <f>LANÇAMENTO[[#This Row],[VALOR UNITARIO]]*LANÇAMENTO[[#This Row],[QTDADE]]</f>
        <v>27.759999999999998</v>
      </c>
      <c r="M1778" s="4">
        <v>45952</v>
      </c>
      <c r="N1778" s="33" t="str">
        <f>TEXT(LANÇAMENTO[[#This Row],[DATA PEDIDO]],"MMM")&amp;"-"&amp;TEXT(M1778,"AAAA")</f>
        <v>out-2025</v>
      </c>
      <c r="O1778" s="5" t="s">
        <v>1715</v>
      </c>
      <c r="P1778" s="5" t="s">
        <v>30</v>
      </c>
      <c r="Q1778" s="3" t="s">
        <v>1705</v>
      </c>
      <c r="R1778" s="3">
        <v>0</v>
      </c>
      <c r="S1778" s="4">
        <f>IF(LANÇAMENTO[[#This Row],[DATA PEDIDO]]="","",LANÇAMENTO[[#This Row],[DATA PEDIDO]]+LANÇAMENTO[[#This Row],[PRAZO]])</f>
        <v>45952</v>
      </c>
      <c r="T1778" s="8" t="str">
        <f>IF(LANÇAMENTO[[#This Row],[OBRA COM MATERIAL]]="OK","ENTREGUE",IF(LANÇAMENTO[[#This Row],[PRAZO]]="","",LANÇAMENTO[[#This Row],[PREVISÃO ENTREGA OBRA]]-$E$1))</f>
        <v>ENTREGUE</v>
      </c>
      <c r="U1778" s="3" t="s">
        <v>129</v>
      </c>
      <c r="V1778" s="3"/>
    </row>
    <row r="1779" spans="1:22" x14ac:dyDescent="0.25">
      <c r="A1779" s="4">
        <v>45952</v>
      </c>
      <c r="B1779" s="2" t="s">
        <v>3690</v>
      </c>
      <c r="C1779" s="123" t="str">
        <f>VLOOKUP(LANÇAMENTO[[#This Row],[OBRA]],OBRAS[],2,FALSE)</f>
        <v>BRASUL</v>
      </c>
      <c r="D1779" s="2" t="s">
        <v>104</v>
      </c>
      <c r="E1779" s="2" t="s">
        <v>3792</v>
      </c>
      <c r="F1779" s="3">
        <v>10</v>
      </c>
      <c r="G1779" s="3" t="s">
        <v>65</v>
      </c>
      <c r="H1779" s="5" t="s">
        <v>3793</v>
      </c>
      <c r="I1779" s="136" t="s">
        <v>3795</v>
      </c>
      <c r="J1779" s="2" t="s">
        <v>3792</v>
      </c>
      <c r="K1779" s="6">
        <v>0.72</v>
      </c>
      <c r="L1779" s="6">
        <f>LANÇAMENTO[[#This Row],[VALOR UNITARIO]]*LANÇAMENTO[[#This Row],[QTDADE]]</f>
        <v>7.1999999999999993</v>
      </c>
      <c r="M1779" s="4">
        <v>45952</v>
      </c>
      <c r="N1779" s="33" t="str">
        <f>TEXT(LANÇAMENTO[[#This Row],[DATA PEDIDO]],"MMM")&amp;"-"&amp;TEXT(M1779,"AAAA")</f>
        <v>out-2025</v>
      </c>
      <c r="O1779" s="5" t="s">
        <v>1715</v>
      </c>
      <c r="P1779" s="5" t="s">
        <v>30</v>
      </c>
      <c r="Q1779" s="3" t="s">
        <v>1705</v>
      </c>
      <c r="R1779" s="3">
        <v>0</v>
      </c>
      <c r="S1779" s="4">
        <f>IF(LANÇAMENTO[[#This Row],[DATA PEDIDO]]="","",LANÇAMENTO[[#This Row],[DATA PEDIDO]]+LANÇAMENTO[[#This Row],[PRAZO]])</f>
        <v>45952</v>
      </c>
      <c r="T1779" s="8" t="str">
        <f>IF(LANÇAMENTO[[#This Row],[OBRA COM MATERIAL]]="OK","ENTREGUE",IF(LANÇAMENTO[[#This Row],[PRAZO]]="","",LANÇAMENTO[[#This Row],[PREVISÃO ENTREGA OBRA]]-$E$1))</f>
        <v>ENTREGUE</v>
      </c>
      <c r="U1779" s="3" t="s">
        <v>129</v>
      </c>
      <c r="V1779" s="3"/>
    </row>
    <row r="1780" spans="1:22" x14ac:dyDescent="0.25">
      <c r="A1780" s="4">
        <v>45952</v>
      </c>
      <c r="B1780" s="2" t="s">
        <v>1235</v>
      </c>
      <c r="C1780" s="123" t="str">
        <f>VLOOKUP(LANÇAMENTO[[#This Row],[OBRA]],OBRAS[],2,FALSE)</f>
        <v>INTERIORANA</v>
      </c>
      <c r="D1780" s="2" t="s">
        <v>27</v>
      </c>
      <c r="E1780" s="2" t="s">
        <v>3798</v>
      </c>
      <c r="F1780" s="3">
        <v>10</v>
      </c>
      <c r="G1780" s="3" t="s">
        <v>111</v>
      </c>
      <c r="H1780" s="5" t="s">
        <v>3803</v>
      </c>
      <c r="I1780" s="136" t="s">
        <v>2711</v>
      </c>
      <c r="J1780" s="2" t="s">
        <v>3798</v>
      </c>
      <c r="K1780" s="6">
        <v>15</v>
      </c>
      <c r="L1780" s="6">
        <f>LANÇAMENTO[[#This Row],[VALOR UNITARIO]]*LANÇAMENTO[[#This Row],[QTDADE]]</f>
        <v>150</v>
      </c>
      <c r="M1780" s="4">
        <v>45952</v>
      </c>
      <c r="N1780" s="33" t="str">
        <f>TEXT(LANÇAMENTO[[#This Row],[DATA PEDIDO]],"MMM")&amp;"-"&amp;TEXT(M1780,"AAAA")</f>
        <v>out-2025</v>
      </c>
      <c r="O1780" s="5" t="s">
        <v>1692</v>
      </c>
      <c r="P1780" s="5" t="s">
        <v>30</v>
      </c>
      <c r="Q1780" s="3" t="s">
        <v>12</v>
      </c>
      <c r="R1780" s="3">
        <v>1</v>
      </c>
      <c r="S1780" s="4">
        <f>IF(LANÇAMENTO[[#This Row],[DATA PEDIDO]]="","",LANÇAMENTO[[#This Row],[DATA PEDIDO]]+LANÇAMENTO[[#This Row],[PRAZO]])</f>
        <v>45953</v>
      </c>
      <c r="T1780" s="8" t="str">
        <f>IF(LANÇAMENTO[[#This Row],[OBRA COM MATERIAL]]="OK","ENTREGUE",IF(LANÇAMENTO[[#This Row],[PRAZO]]="","",LANÇAMENTO[[#This Row],[PREVISÃO ENTREGA OBRA]]-$E$1))</f>
        <v>ENTREGUE</v>
      </c>
      <c r="U1780" s="3" t="s">
        <v>129</v>
      </c>
      <c r="V1780" s="3"/>
    </row>
    <row r="1781" spans="1:22" x14ac:dyDescent="0.25">
      <c r="A1781" s="4">
        <v>45952</v>
      </c>
      <c r="B1781" s="2" t="s">
        <v>1235</v>
      </c>
      <c r="C1781" s="123" t="str">
        <f>VLOOKUP(LANÇAMENTO[[#This Row],[OBRA]],OBRAS[],2,FALSE)</f>
        <v>INTERIORANA</v>
      </c>
      <c r="D1781" s="2" t="s">
        <v>27</v>
      </c>
      <c r="E1781" s="2" t="s">
        <v>3799</v>
      </c>
      <c r="F1781" s="3">
        <v>4</v>
      </c>
      <c r="G1781" s="3" t="s">
        <v>65</v>
      </c>
      <c r="H1781" s="5" t="s">
        <v>3803</v>
      </c>
      <c r="I1781" s="136" t="s">
        <v>2711</v>
      </c>
      <c r="J1781" s="2" t="s">
        <v>3799</v>
      </c>
      <c r="K1781" s="6">
        <v>15</v>
      </c>
      <c r="L1781" s="6">
        <f>LANÇAMENTO[[#This Row],[VALOR UNITARIO]]*LANÇAMENTO[[#This Row],[QTDADE]]</f>
        <v>60</v>
      </c>
      <c r="M1781" s="4">
        <v>45952</v>
      </c>
      <c r="N1781" s="33" t="str">
        <f>TEXT(LANÇAMENTO[[#This Row],[DATA PEDIDO]],"MMM")&amp;"-"&amp;TEXT(M1781,"AAAA")</f>
        <v>out-2025</v>
      </c>
      <c r="O1781" s="5" t="s">
        <v>1692</v>
      </c>
      <c r="P1781" s="5" t="s">
        <v>30</v>
      </c>
      <c r="Q1781" s="3" t="s">
        <v>12</v>
      </c>
      <c r="R1781" s="3">
        <v>1</v>
      </c>
      <c r="S1781" s="4">
        <f>IF(LANÇAMENTO[[#This Row],[DATA PEDIDO]]="","",LANÇAMENTO[[#This Row],[DATA PEDIDO]]+LANÇAMENTO[[#This Row],[PRAZO]])</f>
        <v>45953</v>
      </c>
      <c r="T1781" s="8" t="str">
        <f>IF(LANÇAMENTO[[#This Row],[OBRA COM MATERIAL]]="OK","ENTREGUE",IF(LANÇAMENTO[[#This Row],[PRAZO]]="","",LANÇAMENTO[[#This Row],[PREVISÃO ENTREGA OBRA]]-$E$1))</f>
        <v>ENTREGUE</v>
      </c>
      <c r="U1781" s="3" t="s">
        <v>129</v>
      </c>
      <c r="V1781" s="3"/>
    </row>
    <row r="1782" spans="1:22" x14ac:dyDescent="0.25">
      <c r="A1782" s="4">
        <v>45952</v>
      </c>
      <c r="B1782" s="2" t="s">
        <v>1235</v>
      </c>
      <c r="C1782" s="123" t="str">
        <f>VLOOKUP(LANÇAMENTO[[#This Row],[OBRA]],OBRAS[],2,FALSE)</f>
        <v>INTERIORANA</v>
      </c>
      <c r="D1782" s="2" t="s">
        <v>27</v>
      </c>
      <c r="E1782" s="2" t="s">
        <v>3800</v>
      </c>
      <c r="F1782" s="3">
        <v>6</v>
      </c>
      <c r="G1782" s="3" t="s">
        <v>65</v>
      </c>
      <c r="H1782" s="5" t="s">
        <v>3803</v>
      </c>
      <c r="I1782" s="136" t="s">
        <v>2711</v>
      </c>
      <c r="J1782" s="2" t="s">
        <v>3800</v>
      </c>
      <c r="K1782" s="6">
        <v>20</v>
      </c>
      <c r="L1782" s="6">
        <f>LANÇAMENTO[[#This Row],[VALOR UNITARIO]]*LANÇAMENTO[[#This Row],[QTDADE]]</f>
        <v>120</v>
      </c>
      <c r="M1782" s="4">
        <v>45952</v>
      </c>
      <c r="N1782" s="33" t="str">
        <f>TEXT(LANÇAMENTO[[#This Row],[DATA PEDIDO]],"MMM")&amp;"-"&amp;TEXT(M1782,"AAAA")</f>
        <v>out-2025</v>
      </c>
      <c r="O1782" s="5" t="s">
        <v>1692</v>
      </c>
      <c r="P1782" s="5" t="s">
        <v>30</v>
      </c>
      <c r="Q1782" s="3" t="s">
        <v>12</v>
      </c>
      <c r="R1782" s="3">
        <v>1</v>
      </c>
      <c r="S1782" s="4">
        <f>IF(LANÇAMENTO[[#This Row],[DATA PEDIDO]]="","",LANÇAMENTO[[#This Row],[DATA PEDIDO]]+LANÇAMENTO[[#This Row],[PRAZO]])</f>
        <v>45953</v>
      </c>
      <c r="T1782" s="8" t="str">
        <f>IF(LANÇAMENTO[[#This Row],[OBRA COM MATERIAL]]="OK","ENTREGUE",IF(LANÇAMENTO[[#This Row],[PRAZO]]="","",LANÇAMENTO[[#This Row],[PREVISÃO ENTREGA OBRA]]-$E$1))</f>
        <v>ENTREGUE</v>
      </c>
      <c r="U1782" s="3" t="s">
        <v>129</v>
      </c>
      <c r="V1782" s="3"/>
    </row>
    <row r="1783" spans="1:22" x14ac:dyDescent="0.25">
      <c r="A1783" s="4">
        <v>45952</v>
      </c>
      <c r="B1783" s="2" t="s">
        <v>1235</v>
      </c>
      <c r="C1783" s="123" t="str">
        <f>VLOOKUP(LANÇAMENTO[[#This Row],[OBRA]],OBRAS[],2,FALSE)</f>
        <v>INTERIORANA</v>
      </c>
      <c r="D1783" s="2" t="s">
        <v>27</v>
      </c>
      <c r="E1783" s="2" t="s">
        <v>3801</v>
      </c>
      <c r="F1783" s="3">
        <v>2</v>
      </c>
      <c r="G1783" s="3" t="s">
        <v>65</v>
      </c>
      <c r="H1783" s="5" t="s">
        <v>3803</v>
      </c>
      <c r="I1783" s="136" t="s">
        <v>2711</v>
      </c>
      <c r="J1783" s="2" t="s">
        <v>3801</v>
      </c>
      <c r="K1783" s="6">
        <v>15</v>
      </c>
      <c r="L1783" s="6">
        <f>LANÇAMENTO[[#This Row],[VALOR UNITARIO]]*LANÇAMENTO[[#This Row],[QTDADE]]</f>
        <v>30</v>
      </c>
      <c r="M1783" s="4">
        <v>45952</v>
      </c>
      <c r="N1783" s="33" t="str">
        <f>TEXT(LANÇAMENTO[[#This Row],[DATA PEDIDO]],"MMM")&amp;"-"&amp;TEXT(M1783,"AAAA")</f>
        <v>out-2025</v>
      </c>
      <c r="O1783" s="5" t="s">
        <v>1692</v>
      </c>
      <c r="P1783" s="5" t="s">
        <v>30</v>
      </c>
      <c r="Q1783" s="3" t="s">
        <v>12</v>
      </c>
      <c r="R1783" s="3">
        <v>1</v>
      </c>
      <c r="S1783" s="4">
        <f>IF(LANÇAMENTO[[#This Row],[DATA PEDIDO]]="","",LANÇAMENTO[[#This Row],[DATA PEDIDO]]+LANÇAMENTO[[#This Row],[PRAZO]])</f>
        <v>45953</v>
      </c>
      <c r="T1783" s="8" t="str">
        <f>IF(LANÇAMENTO[[#This Row],[OBRA COM MATERIAL]]="OK","ENTREGUE",IF(LANÇAMENTO[[#This Row],[PRAZO]]="","",LANÇAMENTO[[#This Row],[PREVISÃO ENTREGA OBRA]]-$E$1))</f>
        <v>ENTREGUE</v>
      </c>
      <c r="U1783" s="3" t="s">
        <v>129</v>
      </c>
      <c r="V1783" s="3"/>
    </row>
    <row r="1784" spans="1:22" x14ac:dyDescent="0.25">
      <c r="A1784" s="4">
        <v>45952</v>
      </c>
      <c r="B1784" s="2" t="s">
        <v>1235</v>
      </c>
      <c r="C1784" s="123" t="str">
        <f>VLOOKUP(LANÇAMENTO[[#This Row],[OBRA]],OBRAS[],2,FALSE)</f>
        <v>INTERIORANA</v>
      </c>
      <c r="D1784" s="2" t="s">
        <v>27</v>
      </c>
      <c r="E1784" s="2" t="s">
        <v>3802</v>
      </c>
      <c r="F1784" s="3">
        <v>2</v>
      </c>
      <c r="G1784" s="3" t="s">
        <v>65</v>
      </c>
      <c r="H1784" s="5" t="s">
        <v>3803</v>
      </c>
      <c r="I1784" s="136" t="s">
        <v>2711</v>
      </c>
      <c r="J1784" s="2" t="s">
        <v>3802</v>
      </c>
      <c r="K1784" s="6">
        <v>15</v>
      </c>
      <c r="L1784" s="6">
        <f>LANÇAMENTO[[#This Row],[VALOR UNITARIO]]*LANÇAMENTO[[#This Row],[QTDADE]]</f>
        <v>30</v>
      </c>
      <c r="M1784" s="4">
        <v>45952</v>
      </c>
      <c r="N1784" s="33" t="str">
        <f>TEXT(LANÇAMENTO[[#This Row],[DATA PEDIDO]],"MMM")&amp;"-"&amp;TEXT(M1784,"AAAA")</f>
        <v>out-2025</v>
      </c>
      <c r="O1784" s="5" t="s">
        <v>1692</v>
      </c>
      <c r="P1784" s="5" t="s">
        <v>30</v>
      </c>
      <c r="Q1784" s="3" t="s">
        <v>12</v>
      </c>
      <c r="R1784" s="3">
        <v>1</v>
      </c>
      <c r="S1784" s="4">
        <f>IF(LANÇAMENTO[[#This Row],[DATA PEDIDO]]="","",LANÇAMENTO[[#This Row],[DATA PEDIDO]]+LANÇAMENTO[[#This Row],[PRAZO]])</f>
        <v>45953</v>
      </c>
      <c r="T1784" s="8" t="str">
        <f>IF(LANÇAMENTO[[#This Row],[OBRA COM MATERIAL]]="OK","ENTREGUE",IF(LANÇAMENTO[[#This Row],[PRAZO]]="","",LANÇAMENTO[[#This Row],[PREVISÃO ENTREGA OBRA]]-$E$1))</f>
        <v>ENTREGUE</v>
      </c>
      <c r="U1784" s="3" t="s">
        <v>129</v>
      </c>
      <c r="V1784" s="3"/>
    </row>
    <row r="1785" spans="1:22" x14ac:dyDescent="0.25">
      <c r="A1785" s="4">
        <v>45952</v>
      </c>
      <c r="B1785" s="2" t="s">
        <v>1729</v>
      </c>
      <c r="C1785" s="123" t="str">
        <f>VLOOKUP(LANÇAMENTO[[#This Row],[OBRA]],OBRAS[],2,FALSE)</f>
        <v>B&amp;B</v>
      </c>
      <c r="D1785" s="2" t="s">
        <v>21</v>
      </c>
      <c r="E1785" s="2" t="s">
        <v>2253</v>
      </c>
      <c r="F1785" s="3">
        <v>3</v>
      </c>
      <c r="G1785" s="3" t="s">
        <v>65</v>
      </c>
      <c r="H1785" s="5" t="s">
        <v>3810</v>
      </c>
      <c r="I1785" s="136" t="s">
        <v>198</v>
      </c>
      <c r="J1785" s="2" t="s">
        <v>2253</v>
      </c>
      <c r="K1785" s="6">
        <v>74.97</v>
      </c>
      <c r="L1785" s="6">
        <f>LANÇAMENTO[[#This Row],[VALOR UNITARIO]]*LANÇAMENTO[[#This Row],[QTDADE]]</f>
        <v>224.91</v>
      </c>
      <c r="M1785" s="4">
        <v>45952</v>
      </c>
      <c r="N1785" s="33" t="str">
        <f>TEXT(LANÇAMENTO[[#This Row],[DATA PEDIDO]],"MMM")&amp;"-"&amp;TEXT(M1785,"AAAA")</f>
        <v>out-2025</v>
      </c>
      <c r="O1785" s="5" t="s">
        <v>1715</v>
      </c>
      <c r="P1785" s="5" t="s">
        <v>30</v>
      </c>
      <c r="Q1785" s="3" t="s">
        <v>1705</v>
      </c>
      <c r="R1785" s="3">
        <v>1</v>
      </c>
      <c r="S1785" s="4">
        <f>IF(LANÇAMENTO[[#This Row],[DATA PEDIDO]]="","",LANÇAMENTO[[#This Row],[DATA PEDIDO]]+LANÇAMENTO[[#This Row],[PRAZO]])</f>
        <v>45953</v>
      </c>
      <c r="T1785" s="8" t="str">
        <f>IF(LANÇAMENTO[[#This Row],[OBRA COM MATERIAL]]="OK","ENTREGUE",IF(LANÇAMENTO[[#This Row],[PRAZO]]="","",LANÇAMENTO[[#This Row],[PREVISÃO ENTREGA OBRA]]-$E$1))</f>
        <v>ENTREGUE</v>
      </c>
      <c r="U1785" s="3" t="s">
        <v>129</v>
      </c>
      <c r="V1785" s="3"/>
    </row>
    <row r="1786" spans="1:22" x14ac:dyDescent="0.25">
      <c r="A1786" s="4">
        <v>45952</v>
      </c>
      <c r="B1786" s="2" t="s">
        <v>1729</v>
      </c>
      <c r="C1786" s="123" t="str">
        <f>VLOOKUP(LANÇAMENTO[[#This Row],[OBRA]],OBRAS[],2,FALSE)</f>
        <v>B&amp;B</v>
      </c>
      <c r="D1786" s="2" t="s">
        <v>21</v>
      </c>
      <c r="E1786" s="2" t="s">
        <v>3809</v>
      </c>
      <c r="F1786" s="3">
        <v>1</v>
      </c>
      <c r="G1786" s="3" t="s">
        <v>65</v>
      </c>
      <c r="H1786" s="5" t="s">
        <v>3810</v>
      </c>
      <c r="I1786" s="136" t="s">
        <v>198</v>
      </c>
      <c r="J1786" s="2" t="s">
        <v>3809</v>
      </c>
      <c r="K1786" s="6">
        <v>12.16</v>
      </c>
      <c r="L1786" s="6">
        <f>LANÇAMENTO[[#This Row],[VALOR UNITARIO]]*LANÇAMENTO[[#This Row],[QTDADE]]</f>
        <v>12.16</v>
      </c>
      <c r="M1786" s="4">
        <v>45952</v>
      </c>
      <c r="N1786" s="33" t="str">
        <f>TEXT(LANÇAMENTO[[#This Row],[DATA PEDIDO]],"MMM")&amp;"-"&amp;TEXT(M1786,"AAAA")</f>
        <v>out-2025</v>
      </c>
      <c r="O1786" s="5" t="s">
        <v>1715</v>
      </c>
      <c r="P1786" s="5" t="s">
        <v>30</v>
      </c>
      <c r="Q1786" s="3" t="s">
        <v>1705</v>
      </c>
      <c r="R1786" s="3">
        <v>1</v>
      </c>
      <c r="S1786" s="4">
        <f>IF(LANÇAMENTO[[#This Row],[DATA PEDIDO]]="","",LANÇAMENTO[[#This Row],[DATA PEDIDO]]+LANÇAMENTO[[#This Row],[PRAZO]])</f>
        <v>45953</v>
      </c>
      <c r="T1786" s="8" t="str">
        <f>IF(LANÇAMENTO[[#This Row],[OBRA COM MATERIAL]]="OK","ENTREGUE",IF(LANÇAMENTO[[#This Row],[PRAZO]]="","",LANÇAMENTO[[#This Row],[PREVISÃO ENTREGA OBRA]]-$E$1))</f>
        <v>ENTREGUE</v>
      </c>
      <c r="U1786" s="3" t="s">
        <v>129</v>
      </c>
      <c r="V1786" s="3"/>
    </row>
    <row r="1787" spans="1:22" x14ac:dyDescent="0.25">
      <c r="A1787" s="4">
        <v>45952</v>
      </c>
      <c r="B1787" s="2" t="s">
        <v>1729</v>
      </c>
      <c r="C1787" s="123" t="str">
        <f>VLOOKUP(LANÇAMENTO[[#This Row],[OBRA]],OBRAS[],2,FALSE)</f>
        <v>B&amp;B</v>
      </c>
      <c r="D1787" s="2" t="s">
        <v>104</v>
      </c>
      <c r="E1787" s="2" t="s">
        <v>3648</v>
      </c>
      <c r="F1787" s="3">
        <v>1</v>
      </c>
      <c r="G1787" s="3" t="s">
        <v>24</v>
      </c>
      <c r="H1787" s="5" t="s">
        <v>3811</v>
      </c>
      <c r="I1787" s="136" t="s">
        <v>147</v>
      </c>
      <c r="J1787" s="2" t="s">
        <v>3648</v>
      </c>
      <c r="K1787" s="6">
        <v>249.9</v>
      </c>
      <c r="L1787" s="6">
        <f>LANÇAMENTO[[#This Row],[VALOR UNITARIO]]*LANÇAMENTO[[#This Row],[QTDADE]]</f>
        <v>249.9</v>
      </c>
      <c r="M1787" s="4">
        <v>45952</v>
      </c>
      <c r="N1787" s="33" t="str">
        <f>TEXT(LANÇAMENTO[[#This Row],[DATA PEDIDO]],"MMM")&amp;"-"&amp;TEXT(M1787,"AAAA")</f>
        <v>out-2025</v>
      </c>
      <c r="O1787" s="5" t="s">
        <v>1715</v>
      </c>
      <c r="P1787" s="5" t="s">
        <v>30</v>
      </c>
      <c r="Q1787" s="3" t="s">
        <v>12</v>
      </c>
      <c r="R1787" s="3">
        <v>1</v>
      </c>
      <c r="S1787" s="4">
        <f>IF(LANÇAMENTO[[#This Row],[DATA PEDIDO]]="","",LANÇAMENTO[[#This Row],[DATA PEDIDO]]+LANÇAMENTO[[#This Row],[PRAZO]])</f>
        <v>45953</v>
      </c>
      <c r="T1787" s="8" t="str">
        <f>IF(LANÇAMENTO[[#This Row],[OBRA COM MATERIAL]]="OK","ENTREGUE",IF(LANÇAMENTO[[#This Row],[PRAZO]]="","",LANÇAMENTO[[#This Row],[PREVISÃO ENTREGA OBRA]]-$E$1))</f>
        <v>ENTREGUE</v>
      </c>
      <c r="U1787" s="3" t="s">
        <v>129</v>
      </c>
      <c r="V1787" s="3"/>
    </row>
    <row r="1788" spans="1:22" x14ac:dyDescent="0.25">
      <c r="A1788" s="4">
        <v>45952</v>
      </c>
      <c r="B1788" s="2" t="s">
        <v>1747</v>
      </c>
      <c r="C1788" s="123" t="str">
        <f>VLOOKUP(LANÇAMENTO[[#This Row],[OBRA]],OBRAS[],2,FALSE)</f>
        <v>INTERIORANA</v>
      </c>
      <c r="D1788" s="2" t="s">
        <v>27</v>
      </c>
      <c r="E1788" s="2" t="s">
        <v>1690</v>
      </c>
      <c r="F1788" s="3">
        <v>1</v>
      </c>
      <c r="G1788" s="3" t="s">
        <v>65</v>
      </c>
      <c r="H1788" s="5" t="s">
        <v>3812</v>
      </c>
      <c r="I1788" s="136" t="s">
        <v>1033</v>
      </c>
      <c r="J1788" s="2" t="s">
        <v>1690</v>
      </c>
      <c r="K1788" s="6">
        <v>440</v>
      </c>
      <c r="L1788" s="6">
        <f>LANÇAMENTO[[#This Row],[VALOR UNITARIO]]*LANÇAMENTO[[#This Row],[QTDADE]]</f>
        <v>440</v>
      </c>
      <c r="M1788" s="4">
        <v>45952</v>
      </c>
      <c r="N1788" s="33" t="str">
        <f>TEXT(LANÇAMENTO[[#This Row],[DATA PEDIDO]],"MMM")&amp;"-"&amp;TEXT(M1788,"AAAA")</f>
        <v>out-2025</v>
      </c>
      <c r="O1788" s="5" t="s">
        <v>1692</v>
      </c>
      <c r="P1788" s="5" t="s">
        <v>30</v>
      </c>
      <c r="Q1788" s="3" t="s">
        <v>12</v>
      </c>
      <c r="R1788" s="3">
        <v>1</v>
      </c>
      <c r="S1788" s="4">
        <f>IF(LANÇAMENTO[[#This Row],[DATA PEDIDO]]="","",LANÇAMENTO[[#This Row],[DATA PEDIDO]]+LANÇAMENTO[[#This Row],[PRAZO]])</f>
        <v>45953</v>
      </c>
      <c r="T1788" s="8" t="str">
        <f>IF(LANÇAMENTO[[#This Row],[OBRA COM MATERIAL]]="OK","ENTREGUE",IF(LANÇAMENTO[[#This Row],[PRAZO]]="","",LANÇAMENTO[[#This Row],[PREVISÃO ENTREGA OBRA]]-$E$1))</f>
        <v>ENTREGUE</v>
      </c>
      <c r="U1788" s="3" t="s">
        <v>129</v>
      </c>
      <c r="V1788" s="3"/>
    </row>
    <row r="1789" spans="1:22" x14ac:dyDescent="0.25">
      <c r="A1789" s="4">
        <v>45952</v>
      </c>
      <c r="B1789" s="2" t="s">
        <v>1729</v>
      </c>
      <c r="C1789" s="123" t="str">
        <f>VLOOKUP(LANÇAMENTO[[#This Row],[OBRA]],OBRAS[],2,FALSE)</f>
        <v>B&amp;B</v>
      </c>
      <c r="D1789" s="2" t="s">
        <v>104</v>
      </c>
      <c r="E1789" s="2" t="s">
        <v>2672</v>
      </c>
      <c r="F1789" s="3">
        <v>3</v>
      </c>
      <c r="G1789" s="3" t="s">
        <v>65</v>
      </c>
      <c r="H1789" s="5" t="s">
        <v>3813</v>
      </c>
      <c r="I1789" s="136" t="s">
        <v>372</v>
      </c>
      <c r="J1789" s="2" t="s">
        <v>2672</v>
      </c>
      <c r="K1789" s="6">
        <v>90</v>
      </c>
      <c r="L1789" s="6">
        <f>LANÇAMENTO[[#This Row],[VALOR UNITARIO]]*LANÇAMENTO[[#This Row],[QTDADE]]</f>
        <v>270</v>
      </c>
      <c r="M1789" s="4">
        <v>45952</v>
      </c>
      <c r="N1789" s="33" t="str">
        <f>TEXT(LANÇAMENTO[[#This Row],[DATA PEDIDO]],"MMM")&amp;"-"&amp;TEXT(M1789,"AAAA")</f>
        <v>out-2025</v>
      </c>
      <c r="O1789" s="5" t="s">
        <v>1715</v>
      </c>
      <c r="P1789" s="5" t="s">
        <v>30</v>
      </c>
      <c r="Q1789" s="3" t="s">
        <v>12</v>
      </c>
      <c r="R1789" s="3">
        <v>0</v>
      </c>
      <c r="S1789" s="4">
        <f>IF(LANÇAMENTO[[#This Row],[DATA PEDIDO]]="","",LANÇAMENTO[[#This Row],[DATA PEDIDO]]+LANÇAMENTO[[#This Row],[PRAZO]])</f>
        <v>45952</v>
      </c>
      <c r="T1789" s="8" t="str">
        <f>IF(LANÇAMENTO[[#This Row],[OBRA COM MATERIAL]]="OK","ENTREGUE",IF(LANÇAMENTO[[#This Row],[PRAZO]]="","",LANÇAMENTO[[#This Row],[PREVISÃO ENTREGA OBRA]]-$E$1))</f>
        <v>ENTREGUE</v>
      </c>
      <c r="U1789" s="3" t="s">
        <v>129</v>
      </c>
      <c r="V1789" s="3"/>
    </row>
    <row r="1790" spans="1:22" x14ac:dyDescent="0.25">
      <c r="A1790" s="4">
        <v>45952</v>
      </c>
      <c r="B1790" s="2" t="s">
        <v>1729</v>
      </c>
      <c r="C1790" s="123" t="str">
        <f>VLOOKUP(LANÇAMENTO[[#This Row],[OBRA]],OBRAS[],2,FALSE)</f>
        <v>B&amp;B</v>
      </c>
      <c r="D1790" s="2" t="s">
        <v>104</v>
      </c>
      <c r="E1790" s="2" t="s">
        <v>1975</v>
      </c>
      <c r="F1790" s="3">
        <v>30</v>
      </c>
      <c r="G1790" s="3" t="s">
        <v>65</v>
      </c>
      <c r="H1790" s="5" t="s">
        <v>3813</v>
      </c>
      <c r="I1790" s="136" t="s">
        <v>372</v>
      </c>
      <c r="J1790" s="2" t="s">
        <v>1975</v>
      </c>
      <c r="K1790" s="6">
        <v>8</v>
      </c>
      <c r="L1790" s="6">
        <f>LANÇAMENTO[[#This Row],[VALOR UNITARIO]]*LANÇAMENTO[[#This Row],[QTDADE]]</f>
        <v>240</v>
      </c>
      <c r="M1790" s="4">
        <v>45952</v>
      </c>
      <c r="N1790" s="33" t="str">
        <f>TEXT(LANÇAMENTO[[#This Row],[DATA PEDIDO]],"MMM")&amp;"-"&amp;TEXT(M1790,"AAAA")</f>
        <v>out-2025</v>
      </c>
      <c r="O1790" s="5" t="s">
        <v>1715</v>
      </c>
      <c r="P1790" s="5" t="s">
        <v>30</v>
      </c>
      <c r="Q1790" s="3" t="s">
        <v>12</v>
      </c>
      <c r="R1790" s="3">
        <v>0</v>
      </c>
      <c r="S1790" s="4">
        <f>IF(LANÇAMENTO[[#This Row],[DATA PEDIDO]]="","",LANÇAMENTO[[#This Row],[DATA PEDIDO]]+LANÇAMENTO[[#This Row],[PRAZO]])</f>
        <v>45952</v>
      </c>
      <c r="T1790" s="8" t="str">
        <f>IF(LANÇAMENTO[[#This Row],[OBRA COM MATERIAL]]="OK","ENTREGUE",IF(LANÇAMENTO[[#This Row],[PRAZO]]="","",LANÇAMENTO[[#This Row],[PREVISÃO ENTREGA OBRA]]-$E$1))</f>
        <v>ENTREGUE</v>
      </c>
      <c r="U1790" s="3" t="s">
        <v>129</v>
      </c>
      <c r="V1790" s="3"/>
    </row>
    <row r="1791" spans="1:22" x14ac:dyDescent="0.25">
      <c r="A1791" s="4">
        <v>45952</v>
      </c>
      <c r="B1791" s="2" t="s">
        <v>1729</v>
      </c>
      <c r="C1791" s="123" t="str">
        <f>VLOOKUP(LANÇAMENTO[[#This Row],[OBRA]],OBRAS[],2,FALSE)</f>
        <v>B&amp;B</v>
      </c>
      <c r="D1791" s="2" t="s">
        <v>17</v>
      </c>
      <c r="E1791" s="2" t="s">
        <v>1876</v>
      </c>
      <c r="F1791" s="3">
        <v>33</v>
      </c>
      <c r="G1791" s="3" t="s">
        <v>65</v>
      </c>
      <c r="H1791" s="5" t="s">
        <v>3818</v>
      </c>
      <c r="I1791" s="136" t="s">
        <v>260</v>
      </c>
      <c r="J1791" s="2" t="s">
        <v>1876</v>
      </c>
      <c r="K1791" s="6">
        <v>6.9</v>
      </c>
      <c r="L1791" s="6">
        <f>LANÇAMENTO[[#This Row],[VALOR UNITARIO]]*LANÇAMENTO[[#This Row],[QTDADE]]</f>
        <v>227.70000000000002</v>
      </c>
      <c r="M1791" s="4">
        <v>45952</v>
      </c>
      <c r="N1791" s="33" t="str">
        <f>TEXT(LANÇAMENTO[[#This Row],[DATA PEDIDO]],"MMM")&amp;"-"&amp;TEXT(M1791,"AAAA")</f>
        <v>out-2025</v>
      </c>
      <c r="O1791" s="5" t="s">
        <v>1715</v>
      </c>
      <c r="P1791" s="5" t="s">
        <v>30</v>
      </c>
      <c r="Q1791" s="3" t="s">
        <v>12</v>
      </c>
      <c r="R1791" s="3">
        <v>1</v>
      </c>
      <c r="S1791" s="4">
        <f>IF(LANÇAMENTO[[#This Row],[DATA PEDIDO]]="","",LANÇAMENTO[[#This Row],[DATA PEDIDO]]+LANÇAMENTO[[#This Row],[PRAZO]])</f>
        <v>45953</v>
      </c>
      <c r="T1791" s="8" t="str">
        <f>IF(LANÇAMENTO[[#This Row],[OBRA COM MATERIAL]]="OK","ENTREGUE",IF(LANÇAMENTO[[#This Row],[PRAZO]]="","",LANÇAMENTO[[#This Row],[PREVISÃO ENTREGA OBRA]]-$E$1))</f>
        <v>ENTREGUE</v>
      </c>
      <c r="U1791" s="3" t="s">
        <v>129</v>
      </c>
      <c r="V1791" s="3"/>
    </row>
    <row r="1792" spans="1:22" x14ac:dyDescent="0.25">
      <c r="A1792" s="4">
        <v>45952</v>
      </c>
      <c r="B1792" s="2" t="s">
        <v>1729</v>
      </c>
      <c r="C1792" s="123" t="str">
        <f>VLOOKUP(LANÇAMENTO[[#This Row],[OBRA]],OBRAS[],2,FALSE)</f>
        <v>B&amp;B</v>
      </c>
      <c r="D1792" s="2" t="s">
        <v>17</v>
      </c>
      <c r="E1792" s="2" t="s">
        <v>1881</v>
      </c>
      <c r="F1792" s="3">
        <v>33</v>
      </c>
      <c r="G1792" s="3" t="s">
        <v>65</v>
      </c>
      <c r="H1792" s="5" t="s">
        <v>3818</v>
      </c>
      <c r="I1792" s="136" t="s">
        <v>260</v>
      </c>
      <c r="J1792" s="2" t="s">
        <v>1881</v>
      </c>
      <c r="K1792" s="6">
        <v>2.1</v>
      </c>
      <c r="L1792" s="6">
        <f>LANÇAMENTO[[#This Row],[VALOR UNITARIO]]*LANÇAMENTO[[#This Row],[QTDADE]]</f>
        <v>69.3</v>
      </c>
      <c r="M1792" s="4">
        <v>45952</v>
      </c>
      <c r="N1792" s="33" t="str">
        <f>TEXT(LANÇAMENTO[[#This Row],[DATA PEDIDO]],"MMM")&amp;"-"&amp;TEXT(M1792,"AAAA")</f>
        <v>out-2025</v>
      </c>
      <c r="O1792" s="5" t="s">
        <v>1715</v>
      </c>
      <c r="P1792" s="5" t="s">
        <v>30</v>
      </c>
      <c r="Q1792" s="3" t="s">
        <v>12</v>
      </c>
      <c r="R1792" s="3">
        <v>1</v>
      </c>
      <c r="S1792" s="4">
        <f>IF(LANÇAMENTO[[#This Row],[DATA PEDIDO]]="","",LANÇAMENTO[[#This Row],[DATA PEDIDO]]+LANÇAMENTO[[#This Row],[PRAZO]])</f>
        <v>45953</v>
      </c>
      <c r="T1792" s="8" t="str">
        <f>IF(LANÇAMENTO[[#This Row],[OBRA COM MATERIAL]]="OK","ENTREGUE",IF(LANÇAMENTO[[#This Row],[PRAZO]]="","",LANÇAMENTO[[#This Row],[PREVISÃO ENTREGA OBRA]]-$E$1))</f>
        <v>ENTREGUE</v>
      </c>
      <c r="U1792" s="3" t="s">
        <v>129</v>
      </c>
      <c r="V1792" s="3"/>
    </row>
    <row r="1793" spans="1:22" x14ac:dyDescent="0.25">
      <c r="A1793" s="4">
        <v>45952</v>
      </c>
      <c r="B1793" s="2" t="s">
        <v>1729</v>
      </c>
      <c r="C1793" s="123" t="str">
        <f>VLOOKUP(LANÇAMENTO[[#This Row],[OBRA]],OBRAS[],2,FALSE)</f>
        <v>B&amp;B</v>
      </c>
      <c r="D1793" s="2" t="s">
        <v>17</v>
      </c>
      <c r="E1793" s="2" t="s">
        <v>2575</v>
      </c>
      <c r="F1793" s="3">
        <v>2</v>
      </c>
      <c r="G1793" s="3" t="s">
        <v>65</v>
      </c>
      <c r="H1793" s="5" t="s">
        <v>3818</v>
      </c>
      <c r="I1793" s="136" t="s">
        <v>260</v>
      </c>
      <c r="J1793" s="2" t="s">
        <v>2575</v>
      </c>
      <c r="K1793" s="6">
        <v>9.8000000000000007</v>
      </c>
      <c r="L1793" s="6">
        <f>LANÇAMENTO[[#This Row],[VALOR UNITARIO]]*LANÇAMENTO[[#This Row],[QTDADE]]</f>
        <v>19.600000000000001</v>
      </c>
      <c r="M1793" s="4">
        <v>45952</v>
      </c>
      <c r="N1793" s="33" t="str">
        <f>TEXT(LANÇAMENTO[[#This Row],[DATA PEDIDO]],"MMM")&amp;"-"&amp;TEXT(M1793,"AAAA")</f>
        <v>out-2025</v>
      </c>
      <c r="O1793" s="5" t="s">
        <v>1715</v>
      </c>
      <c r="P1793" s="5" t="s">
        <v>30</v>
      </c>
      <c r="Q1793" s="3" t="s">
        <v>12</v>
      </c>
      <c r="R1793" s="3">
        <v>1</v>
      </c>
      <c r="S1793" s="4">
        <f>IF(LANÇAMENTO[[#This Row],[DATA PEDIDO]]="","",LANÇAMENTO[[#This Row],[DATA PEDIDO]]+LANÇAMENTO[[#This Row],[PRAZO]])</f>
        <v>45953</v>
      </c>
      <c r="T1793" s="8" t="str">
        <f>IF(LANÇAMENTO[[#This Row],[OBRA COM MATERIAL]]="OK","ENTREGUE",IF(LANÇAMENTO[[#This Row],[PRAZO]]="","",LANÇAMENTO[[#This Row],[PREVISÃO ENTREGA OBRA]]-$E$1))</f>
        <v>ENTREGUE</v>
      </c>
      <c r="U1793" s="3" t="s">
        <v>129</v>
      </c>
      <c r="V1793" s="3"/>
    </row>
    <row r="1794" spans="1:22" x14ac:dyDescent="0.25">
      <c r="A1794" s="4">
        <v>45952</v>
      </c>
      <c r="B1794" s="2" t="s">
        <v>1729</v>
      </c>
      <c r="C1794" s="123" t="str">
        <f>VLOOKUP(LANÇAMENTO[[#This Row],[OBRA]],OBRAS[],2,FALSE)</f>
        <v>B&amp;B</v>
      </c>
      <c r="D1794" s="2" t="s">
        <v>17</v>
      </c>
      <c r="E1794" s="2" t="s">
        <v>1881</v>
      </c>
      <c r="F1794" s="3">
        <v>2</v>
      </c>
      <c r="G1794" s="3" t="s">
        <v>65</v>
      </c>
      <c r="H1794" s="5" t="s">
        <v>3818</v>
      </c>
      <c r="I1794" s="136" t="s">
        <v>260</v>
      </c>
      <c r="J1794" s="2" t="s">
        <v>1881</v>
      </c>
      <c r="K1794" s="6">
        <v>2.1</v>
      </c>
      <c r="L1794" s="6">
        <f>LANÇAMENTO[[#This Row],[VALOR UNITARIO]]*LANÇAMENTO[[#This Row],[QTDADE]]</f>
        <v>4.2</v>
      </c>
      <c r="M1794" s="4">
        <v>45952</v>
      </c>
      <c r="N1794" s="33" t="str">
        <f>TEXT(LANÇAMENTO[[#This Row],[DATA PEDIDO]],"MMM")&amp;"-"&amp;TEXT(M1794,"AAAA")</f>
        <v>out-2025</v>
      </c>
      <c r="O1794" s="5" t="s">
        <v>1715</v>
      </c>
      <c r="P1794" s="5" t="s">
        <v>30</v>
      </c>
      <c r="Q1794" s="3" t="s">
        <v>12</v>
      </c>
      <c r="R1794" s="3">
        <v>1</v>
      </c>
      <c r="S1794" s="4">
        <f>IF(LANÇAMENTO[[#This Row],[DATA PEDIDO]]="","",LANÇAMENTO[[#This Row],[DATA PEDIDO]]+LANÇAMENTO[[#This Row],[PRAZO]])</f>
        <v>45953</v>
      </c>
      <c r="T1794" s="8" t="str">
        <f>IF(LANÇAMENTO[[#This Row],[OBRA COM MATERIAL]]="OK","ENTREGUE",IF(LANÇAMENTO[[#This Row],[PRAZO]]="","",LANÇAMENTO[[#This Row],[PREVISÃO ENTREGA OBRA]]-$E$1))</f>
        <v>ENTREGUE</v>
      </c>
      <c r="U1794" s="3" t="s">
        <v>129</v>
      </c>
      <c r="V1794" s="3"/>
    </row>
    <row r="1795" spans="1:22" x14ac:dyDescent="0.25">
      <c r="A1795" s="4">
        <v>45952</v>
      </c>
      <c r="B1795" s="2" t="s">
        <v>1729</v>
      </c>
      <c r="C1795" s="123" t="str">
        <f>VLOOKUP(LANÇAMENTO[[#This Row],[OBRA]],OBRAS[],2,FALSE)</f>
        <v>B&amp;B</v>
      </c>
      <c r="D1795" s="2" t="s">
        <v>17</v>
      </c>
      <c r="E1795" s="2" t="s">
        <v>1880</v>
      </c>
      <c r="F1795" s="3">
        <v>30</v>
      </c>
      <c r="G1795" s="3" t="s">
        <v>65</v>
      </c>
      <c r="H1795" s="5" t="s">
        <v>3818</v>
      </c>
      <c r="I1795" s="136" t="s">
        <v>260</v>
      </c>
      <c r="J1795" s="2" t="s">
        <v>1880</v>
      </c>
      <c r="K1795" s="6">
        <v>2.1</v>
      </c>
      <c r="L1795" s="6">
        <f>LANÇAMENTO[[#This Row],[VALOR UNITARIO]]*LANÇAMENTO[[#This Row],[QTDADE]]</f>
        <v>63</v>
      </c>
      <c r="M1795" s="4">
        <v>45952</v>
      </c>
      <c r="N1795" s="33" t="str">
        <f>TEXT(LANÇAMENTO[[#This Row],[DATA PEDIDO]],"MMM")&amp;"-"&amp;TEXT(M1795,"AAAA")</f>
        <v>out-2025</v>
      </c>
      <c r="O1795" s="5" t="s">
        <v>1715</v>
      </c>
      <c r="P1795" s="5" t="s">
        <v>30</v>
      </c>
      <c r="Q1795" s="3" t="s">
        <v>12</v>
      </c>
      <c r="R1795" s="3">
        <v>1</v>
      </c>
      <c r="S1795" s="4">
        <f>IF(LANÇAMENTO[[#This Row],[DATA PEDIDO]]="","",LANÇAMENTO[[#This Row],[DATA PEDIDO]]+LANÇAMENTO[[#This Row],[PRAZO]])</f>
        <v>45953</v>
      </c>
      <c r="T1795" s="8" t="str">
        <f>IF(LANÇAMENTO[[#This Row],[OBRA COM MATERIAL]]="OK","ENTREGUE",IF(LANÇAMENTO[[#This Row],[PRAZO]]="","",LANÇAMENTO[[#This Row],[PREVISÃO ENTREGA OBRA]]-$E$1))</f>
        <v>ENTREGUE</v>
      </c>
      <c r="U1795" s="3" t="s">
        <v>129</v>
      </c>
      <c r="V1795" s="3"/>
    </row>
    <row r="1796" spans="1:22" x14ac:dyDescent="0.25">
      <c r="A1796" s="4">
        <v>45952</v>
      </c>
      <c r="B1796" s="2" t="s">
        <v>1729</v>
      </c>
      <c r="C1796" s="123" t="str">
        <f>VLOOKUP(LANÇAMENTO[[#This Row],[OBRA]],OBRAS[],2,FALSE)</f>
        <v>B&amp;B</v>
      </c>
      <c r="D1796" s="2" t="s">
        <v>17</v>
      </c>
      <c r="E1796" s="2" t="s">
        <v>3814</v>
      </c>
      <c r="F1796" s="3">
        <v>2</v>
      </c>
      <c r="G1796" s="3" t="s">
        <v>65</v>
      </c>
      <c r="H1796" s="5" t="s">
        <v>3818</v>
      </c>
      <c r="I1796" s="136" t="s">
        <v>260</v>
      </c>
      <c r="J1796" s="2" t="s">
        <v>3814</v>
      </c>
      <c r="K1796" s="6">
        <v>17.600000000000001</v>
      </c>
      <c r="L1796" s="6">
        <f>LANÇAMENTO[[#This Row],[VALOR UNITARIO]]*LANÇAMENTO[[#This Row],[QTDADE]]</f>
        <v>35.200000000000003</v>
      </c>
      <c r="M1796" s="4">
        <v>45952</v>
      </c>
      <c r="N1796" s="33" t="str">
        <f>TEXT(LANÇAMENTO[[#This Row],[DATA PEDIDO]],"MMM")&amp;"-"&amp;TEXT(M1796,"AAAA")</f>
        <v>out-2025</v>
      </c>
      <c r="O1796" s="5" t="s">
        <v>1715</v>
      </c>
      <c r="P1796" s="5" t="s">
        <v>30</v>
      </c>
      <c r="Q1796" s="3" t="s">
        <v>12</v>
      </c>
      <c r="R1796" s="3">
        <v>1</v>
      </c>
      <c r="S1796" s="4">
        <f>IF(LANÇAMENTO[[#This Row],[DATA PEDIDO]]="","",LANÇAMENTO[[#This Row],[DATA PEDIDO]]+LANÇAMENTO[[#This Row],[PRAZO]])</f>
        <v>45953</v>
      </c>
      <c r="T1796" s="8" t="str">
        <f>IF(LANÇAMENTO[[#This Row],[OBRA COM MATERIAL]]="OK","ENTREGUE",IF(LANÇAMENTO[[#This Row],[PRAZO]]="","",LANÇAMENTO[[#This Row],[PREVISÃO ENTREGA OBRA]]-$E$1))</f>
        <v>ENTREGUE</v>
      </c>
      <c r="U1796" s="3" t="s">
        <v>129</v>
      </c>
      <c r="V1796" s="3"/>
    </row>
    <row r="1797" spans="1:22" x14ac:dyDescent="0.25">
      <c r="A1797" s="4">
        <v>45952</v>
      </c>
      <c r="B1797" s="2" t="s">
        <v>1729</v>
      </c>
      <c r="C1797" s="123" t="str">
        <f>VLOOKUP(LANÇAMENTO[[#This Row],[OBRA]],OBRAS[],2,FALSE)</f>
        <v>B&amp;B</v>
      </c>
      <c r="D1797" s="2" t="s">
        <v>17</v>
      </c>
      <c r="E1797" s="2" t="s">
        <v>3815</v>
      </c>
      <c r="F1797" s="3">
        <v>4</v>
      </c>
      <c r="G1797" s="3" t="s">
        <v>65</v>
      </c>
      <c r="H1797" s="5" t="s">
        <v>3818</v>
      </c>
      <c r="I1797" s="136" t="s">
        <v>260</v>
      </c>
      <c r="J1797" s="2" t="s">
        <v>3815</v>
      </c>
      <c r="K1797" s="6">
        <v>2.1</v>
      </c>
      <c r="L1797" s="6">
        <f>LANÇAMENTO[[#This Row],[VALOR UNITARIO]]*LANÇAMENTO[[#This Row],[QTDADE]]</f>
        <v>8.4</v>
      </c>
      <c r="M1797" s="4">
        <v>45952</v>
      </c>
      <c r="N1797" s="33" t="str">
        <f>TEXT(LANÇAMENTO[[#This Row],[DATA PEDIDO]],"MMM")&amp;"-"&amp;TEXT(M1797,"AAAA")</f>
        <v>out-2025</v>
      </c>
      <c r="O1797" s="5" t="s">
        <v>1715</v>
      </c>
      <c r="P1797" s="5" t="s">
        <v>30</v>
      </c>
      <c r="Q1797" s="3" t="s">
        <v>12</v>
      </c>
      <c r="R1797" s="3">
        <v>1</v>
      </c>
      <c r="S1797" s="4">
        <f>IF(LANÇAMENTO[[#This Row],[DATA PEDIDO]]="","",LANÇAMENTO[[#This Row],[DATA PEDIDO]]+LANÇAMENTO[[#This Row],[PRAZO]])</f>
        <v>45953</v>
      </c>
      <c r="T1797" s="8" t="str">
        <f>IF(LANÇAMENTO[[#This Row],[OBRA COM MATERIAL]]="OK","ENTREGUE",IF(LANÇAMENTO[[#This Row],[PRAZO]]="","",LANÇAMENTO[[#This Row],[PREVISÃO ENTREGA OBRA]]-$E$1))</f>
        <v>ENTREGUE</v>
      </c>
      <c r="U1797" s="3" t="s">
        <v>129</v>
      </c>
      <c r="V1797" s="3"/>
    </row>
    <row r="1798" spans="1:22" x14ac:dyDescent="0.25">
      <c r="A1798" s="4">
        <v>45952</v>
      </c>
      <c r="B1798" s="2" t="s">
        <v>1729</v>
      </c>
      <c r="C1798" s="123" t="str">
        <f>VLOOKUP(LANÇAMENTO[[#This Row],[OBRA]],OBRAS[],2,FALSE)</f>
        <v>B&amp;B</v>
      </c>
      <c r="D1798" s="2" t="s">
        <v>17</v>
      </c>
      <c r="E1798" s="2" t="s">
        <v>3816</v>
      </c>
      <c r="F1798" s="3">
        <v>10</v>
      </c>
      <c r="G1798" s="3" t="s">
        <v>65</v>
      </c>
      <c r="H1798" s="5" t="s">
        <v>3818</v>
      </c>
      <c r="I1798" s="136" t="s">
        <v>260</v>
      </c>
      <c r="J1798" s="2" t="s">
        <v>3816</v>
      </c>
      <c r="K1798" s="6">
        <v>5.9</v>
      </c>
      <c r="L1798" s="6">
        <f>LANÇAMENTO[[#This Row],[VALOR UNITARIO]]*LANÇAMENTO[[#This Row],[QTDADE]]</f>
        <v>59</v>
      </c>
      <c r="M1798" s="4">
        <v>45952</v>
      </c>
      <c r="N1798" s="33" t="str">
        <f>TEXT(LANÇAMENTO[[#This Row],[DATA PEDIDO]],"MMM")&amp;"-"&amp;TEXT(M1798,"AAAA")</f>
        <v>out-2025</v>
      </c>
      <c r="O1798" s="5" t="s">
        <v>1715</v>
      </c>
      <c r="P1798" s="5" t="s">
        <v>30</v>
      </c>
      <c r="Q1798" s="3" t="s">
        <v>12</v>
      </c>
      <c r="R1798" s="3">
        <v>1</v>
      </c>
      <c r="S1798" s="4">
        <f>IF(LANÇAMENTO[[#This Row],[DATA PEDIDO]]="","",LANÇAMENTO[[#This Row],[DATA PEDIDO]]+LANÇAMENTO[[#This Row],[PRAZO]])</f>
        <v>45953</v>
      </c>
      <c r="T1798" s="8" t="str">
        <f>IF(LANÇAMENTO[[#This Row],[OBRA COM MATERIAL]]="OK","ENTREGUE",IF(LANÇAMENTO[[#This Row],[PRAZO]]="","",LANÇAMENTO[[#This Row],[PREVISÃO ENTREGA OBRA]]-$E$1))</f>
        <v>ENTREGUE</v>
      </c>
      <c r="U1798" s="3" t="s">
        <v>129</v>
      </c>
      <c r="V1798" s="3"/>
    </row>
    <row r="1799" spans="1:22" x14ac:dyDescent="0.25">
      <c r="A1799" s="4">
        <v>45952</v>
      </c>
      <c r="B1799" s="2" t="s">
        <v>1729</v>
      </c>
      <c r="C1799" s="123" t="str">
        <f>VLOOKUP(LANÇAMENTO[[#This Row],[OBRA]],OBRAS[],2,FALSE)</f>
        <v>B&amp;B</v>
      </c>
      <c r="D1799" s="2" t="s">
        <v>17</v>
      </c>
      <c r="E1799" s="2" t="s">
        <v>3817</v>
      </c>
      <c r="F1799" s="3">
        <v>2</v>
      </c>
      <c r="G1799" s="3" t="s">
        <v>65</v>
      </c>
      <c r="H1799" s="5" t="s">
        <v>3818</v>
      </c>
      <c r="I1799" s="136" t="s">
        <v>260</v>
      </c>
      <c r="J1799" s="2" t="s">
        <v>3817</v>
      </c>
      <c r="K1799" s="6">
        <v>19.8</v>
      </c>
      <c r="L1799" s="6">
        <f>LANÇAMENTO[[#This Row],[VALOR UNITARIO]]*LANÇAMENTO[[#This Row],[QTDADE]]</f>
        <v>39.6</v>
      </c>
      <c r="M1799" s="4">
        <v>45952</v>
      </c>
      <c r="N1799" s="33" t="str">
        <f>TEXT(LANÇAMENTO[[#This Row],[DATA PEDIDO]],"MMM")&amp;"-"&amp;TEXT(M1799,"AAAA")</f>
        <v>out-2025</v>
      </c>
      <c r="O1799" s="5" t="s">
        <v>1715</v>
      </c>
      <c r="P1799" s="5" t="s">
        <v>30</v>
      </c>
      <c r="Q1799" s="3" t="s">
        <v>12</v>
      </c>
      <c r="R1799" s="3">
        <v>1</v>
      </c>
      <c r="S1799" s="4">
        <f>IF(LANÇAMENTO[[#This Row],[DATA PEDIDO]]="","",LANÇAMENTO[[#This Row],[DATA PEDIDO]]+LANÇAMENTO[[#This Row],[PRAZO]])</f>
        <v>45953</v>
      </c>
      <c r="T1799" s="8" t="str">
        <f>IF(LANÇAMENTO[[#This Row],[OBRA COM MATERIAL]]="OK","ENTREGUE",IF(LANÇAMENTO[[#This Row],[PRAZO]]="","",LANÇAMENTO[[#This Row],[PREVISÃO ENTREGA OBRA]]-$E$1))</f>
        <v>ENTREGUE</v>
      </c>
      <c r="U1799" s="3" t="s">
        <v>129</v>
      </c>
      <c r="V1799" s="3"/>
    </row>
    <row r="1800" spans="1:22" x14ac:dyDescent="0.25">
      <c r="A1800" s="4">
        <v>45952</v>
      </c>
      <c r="B1800" s="2" t="s">
        <v>1772</v>
      </c>
      <c r="C1800" s="123" t="str">
        <f>VLOOKUP(LANÇAMENTO[[#This Row],[OBRA]],OBRAS[],2,FALSE)</f>
        <v>INTERIORANA</v>
      </c>
      <c r="D1800" s="2" t="s">
        <v>27</v>
      </c>
      <c r="E1800" s="2" t="s">
        <v>2312</v>
      </c>
      <c r="F1800" s="3">
        <v>1</v>
      </c>
      <c r="G1800" s="3" t="s">
        <v>65</v>
      </c>
      <c r="H1800" s="5" t="s">
        <v>3819</v>
      </c>
      <c r="I1800" s="136" t="s">
        <v>1922</v>
      </c>
      <c r="J1800" s="2" t="s">
        <v>2312</v>
      </c>
      <c r="K1800" s="6">
        <v>300</v>
      </c>
      <c r="L1800" s="6">
        <f>LANÇAMENTO[[#This Row],[VALOR UNITARIO]]*LANÇAMENTO[[#This Row],[QTDADE]]</f>
        <v>300</v>
      </c>
      <c r="M1800" s="4">
        <v>45952</v>
      </c>
      <c r="N1800" s="33" t="str">
        <f>TEXT(LANÇAMENTO[[#This Row],[DATA PEDIDO]],"MMM")&amp;"-"&amp;TEXT(M1800,"AAAA")</f>
        <v>out-2025</v>
      </c>
      <c r="O1800" s="5" t="s">
        <v>1692</v>
      </c>
      <c r="P1800" s="5" t="s">
        <v>192</v>
      </c>
      <c r="Q1800" s="3" t="s">
        <v>12</v>
      </c>
      <c r="R1800" s="3">
        <v>0</v>
      </c>
      <c r="S1800" s="4">
        <f>IF(LANÇAMENTO[[#This Row],[DATA PEDIDO]]="","",LANÇAMENTO[[#This Row],[DATA PEDIDO]]+LANÇAMENTO[[#This Row],[PRAZO]])</f>
        <v>45952</v>
      </c>
      <c r="T1800" s="8" t="str">
        <f>IF(LANÇAMENTO[[#This Row],[OBRA COM MATERIAL]]="OK","ENTREGUE",IF(LANÇAMENTO[[#This Row],[PRAZO]]="","",LANÇAMENTO[[#This Row],[PREVISÃO ENTREGA OBRA]]-$E$1))</f>
        <v>ENTREGUE</v>
      </c>
      <c r="U1800" s="3" t="s">
        <v>129</v>
      </c>
      <c r="V1800" s="3"/>
    </row>
    <row r="1801" spans="1:22" x14ac:dyDescent="0.25">
      <c r="A1801" s="4">
        <v>45953</v>
      </c>
      <c r="B1801" s="2" t="s">
        <v>1729</v>
      </c>
      <c r="C1801" s="123" t="str">
        <f>VLOOKUP(LANÇAMENTO[[#This Row],[OBRA]],OBRAS[],2,FALSE)</f>
        <v>B&amp;B</v>
      </c>
      <c r="D1801" s="2" t="s">
        <v>104</v>
      </c>
      <c r="E1801" s="2" t="s">
        <v>3827</v>
      </c>
      <c r="F1801" s="3">
        <v>1</v>
      </c>
      <c r="G1801" s="3" t="s">
        <v>65</v>
      </c>
      <c r="H1801" s="5" t="s">
        <v>3828</v>
      </c>
      <c r="I1801" s="136" t="s">
        <v>216</v>
      </c>
      <c r="J1801" s="2" t="s">
        <v>3827</v>
      </c>
      <c r="K1801" s="6">
        <v>399.63</v>
      </c>
      <c r="L1801" s="6">
        <f>LANÇAMENTO[[#This Row],[VALOR UNITARIO]]*LANÇAMENTO[[#This Row],[QTDADE]]</f>
        <v>399.63</v>
      </c>
      <c r="M1801" s="4">
        <v>45953</v>
      </c>
      <c r="N1801" s="33" t="str">
        <f>TEXT(LANÇAMENTO[[#This Row],[DATA PEDIDO]],"MMM")&amp;"-"&amp;TEXT(M1801,"AAAA")</f>
        <v>out-2025</v>
      </c>
      <c r="O1801" s="5" t="s">
        <v>2431</v>
      </c>
      <c r="P1801" s="5" t="s">
        <v>30</v>
      </c>
      <c r="Q1801" s="3" t="s">
        <v>1705</v>
      </c>
      <c r="R1801" s="3">
        <v>0</v>
      </c>
      <c r="S1801" s="4">
        <f>IF(LANÇAMENTO[[#This Row],[DATA PEDIDO]]="","",LANÇAMENTO[[#This Row],[DATA PEDIDO]]+LANÇAMENTO[[#This Row],[PRAZO]])</f>
        <v>45953</v>
      </c>
      <c r="T1801" s="8" t="str">
        <f>IF(LANÇAMENTO[[#This Row],[OBRA COM MATERIAL]]="OK","ENTREGUE",IF(LANÇAMENTO[[#This Row],[PRAZO]]="","",LANÇAMENTO[[#This Row],[PREVISÃO ENTREGA OBRA]]-$E$1))</f>
        <v>ENTREGUE</v>
      </c>
      <c r="U1801" s="3" t="s">
        <v>129</v>
      </c>
      <c r="V1801" s="3"/>
    </row>
    <row r="1802" spans="1:22" x14ac:dyDescent="0.25">
      <c r="A1802" s="4">
        <v>45953</v>
      </c>
      <c r="B1802" s="2" t="s">
        <v>1772</v>
      </c>
      <c r="C1802" s="123" t="str">
        <f>VLOOKUP(LANÇAMENTO[[#This Row],[OBRA]],OBRAS[],2,FALSE)</f>
        <v>INTERIORANA</v>
      </c>
      <c r="D1802" s="2" t="s">
        <v>104</v>
      </c>
      <c r="E1802" s="2" t="s">
        <v>1822</v>
      </c>
      <c r="F1802" s="3">
        <v>25</v>
      </c>
      <c r="G1802" s="3" t="s">
        <v>114</v>
      </c>
      <c r="H1802" s="5" t="s">
        <v>3829</v>
      </c>
      <c r="I1802" s="136" t="s">
        <v>2958</v>
      </c>
      <c r="J1802" s="2" t="s">
        <v>1822</v>
      </c>
      <c r="K1802" s="6">
        <v>35</v>
      </c>
      <c r="L1802" s="6">
        <f>LANÇAMENTO[[#This Row],[VALOR UNITARIO]]*LANÇAMENTO[[#This Row],[QTDADE]]</f>
        <v>875</v>
      </c>
      <c r="M1802" s="4">
        <v>45953</v>
      </c>
      <c r="N1802" s="33" t="str">
        <f>TEXT(LANÇAMENTO[[#This Row],[DATA PEDIDO]],"MMM")&amp;"-"&amp;TEXT(M1802,"AAAA")</f>
        <v>out-2025</v>
      </c>
      <c r="O1802" s="5" t="s">
        <v>1818</v>
      </c>
      <c r="P1802" s="5" t="s">
        <v>192</v>
      </c>
      <c r="Q1802" s="3" t="s">
        <v>12</v>
      </c>
      <c r="R1802" s="3">
        <v>0</v>
      </c>
      <c r="S1802" s="4">
        <f>IF(LANÇAMENTO[[#This Row],[DATA PEDIDO]]="","",LANÇAMENTO[[#This Row],[DATA PEDIDO]]+LANÇAMENTO[[#This Row],[PRAZO]])</f>
        <v>45953</v>
      </c>
      <c r="T1802" s="8" t="str">
        <f>IF(LANÇAMENTO[[#This Row],[OBRA COM MATERIAL]]="OK","ENTREGUE",IF(LANÇAMENTO[[#This Row],[PRAZO]]="","",LANÇAMENTO[[#This Row],[PREVISÃO ENTREGA OBRA]]-$E$1))</f>
        <v>ENTREGUE</v>
      </c>
      <c r="U1802" s="3" t="s">
        <v>129</v>
      </c>
      <c r="V1802" s="3"/>
    </row>
    <row r="1803" spans="1:22" x14ac:dyDescent="0.25">
      <c r="A1803" s="4">
        <v>45953</v>
      </c>
      <c r="B1803" s="2" t="s">
        <v>3239</v>
      </c>
      <c r="C1803" s="123" t="str">
        <f>VLOOKUP(LANÇAMENTO[[#This Row],[OBRA]],OBRAS[],2,FALSE)</f>
        <v>INTERIORANA</v>
      </c>
      <c r="D1803" s="2" t="s">
        <v>17</v>
      </c>
      <c r="E1803" s="2" t="s">
        <v>3830</v>
      </c>
      <c r="F1803" s="3">
        <v>330</v>
      </c>
      <c r="G1803" s="3" t="s">
        <v>111</v>
      </c>
      <c r="H1803" s="5" t="s">
        <v>3839</v>
      </c>
      <c r="I1803" s="136" t="s">
        <v>3841</v>
      </c>
      <c r="J1803" s="2" t="s">
        <v>3830</v>
      </c>
      <c r="K1803" s="6">
        <v>13.246499999999999</v>
      </c>
      <c r="L1803" s="6">
        <f>LANÇAMENTO[[#This Row],[VALOR UNITARIO]]*LANÇAMENTO[[#This Row],[QTDADE]]</f>
        <v>4371.3449999999993</v>
      </c>
      <c r="M1803" s="4">
        <v>45953</v>
      </c>
      <c r="N1803" s="33" t="str">
        <f>TEXT(LANÇAMENTO[[#This Row],[DATA PEDIDO]],"MMM")&amp;"-"&amp;TEXT(M1803,"AAAA")</f>
        <v>out-2025</v>
      </c>
      <c r="O1803" s="5" t="s">
        <v>3845</v>
      </c>
      <c r="P1803" s="5" t="s">
        <v>30</v>
      </c>
      <c r="Q1803" s="3" t="s">
        <v>1705</v>
      </c>
      <c r="R1803" s="3">
        <v>4</v>
      </c>
      <c r="S1803" s="4">
        <f>IF(LANÇAMENTO[[#This Row],[DATA PEDIDO]]="","",LANÇAMENTO[[#This Row],[DATA PEDIDO]]+LANÇAMENTO[[#This Row],[PRAZO]])</f>
        <v>45957</v>
      </c>
      <c r="T1803" s="8" t="str">
        <f>IF(LANÇAMENTO[[#This Row],[OBRA COM MATERIAL]]="OK","ENTREGUE",IF(LANÇAMENTO[[#This Row],[PRAZO]]="","",LANÇAMENTO[[#This Row],[PREVISÃO ENTREGA OBRA]]-$E$1))</f>
        <v>ENTREGUE</v>
      </c>
      <c r="U1803" s="3" t="s">
        <v>129</v>
      </c>
      <c r="V1803" s="3"/>
    </row>
    <row r="1804" spans="1:22" x14ac:dyDescent="0.25">
      <c r="A1804" s="4">
        <v>45953</v>
      </c>
      <c r="B1804" s="2" t="s">
        <v>3239</v>
      </c>
      <c r="C1804" s="123" t="str">
        <f>VLOOKUP(LANÇAMENTO[[#This Row],[OBRA]],OBRAS[],2,FALSE)</f>
        <v>INTERIORANA</v>
      </c>
      <c r="D1804" s="2" t="s">
        <v>17</v>
      </c>
      <c r="E1804" s="2" t="s">
        <v>3831</v>
      </c>
      <c r="F1804" s="3">
        <v>120</v>
      </c>
      <c r="G1804" s="3" t="s">
        <v>111</v>
      </c>
      <c r="H1804" s="5" t="s">
        <v>3839</v>
      </c>
      <c r="I1804" s="136" t="s">
        <v>3841</v>
      </c>
      <c r="J1804" s="2" t="s">
        <v>3831</v>
      </c>
      <c r="K1804" s="6">
        <v>13.246499999999999</v>
      </c>
      <c r="L1804" s="6">
        <f>LANÇAMENTO[[#This Row],[VALOR UNITARIO]]*LANÇAMENTO[[#This Row],[QTDADE]]</f>
        <v>1589.58</v>
      </c>
      <c r="M1804" s="4">
        <v>45953</v>
      </c>
      <c r="N1804" s="33" t="str">
        <f>TEXT(LANÇAMENTO[[#This Row],[DATA PEDIDO]],"MMM")&amp;"-"&amp;TEXT(M1804,"AAAA")</f>
        <v>out-2025</v>
      </c>
      <c r="O1804" s="5" t="s">
        <v>3845</v>
      </c>
      <c r="P1804" s="5" t="s">
        <v>30</v>
      </c>
      <c r="Q1804" s="3" t="s">
        <v>1705</v>
      </c>
      <c r="R1804" s="3">
        <v>4</v>
      </c>
      <c r="S1804" s="4">
        <f>IF(LANÇAMENTO[[#This Row],[DATA PEDIDO]]="","",LANÇAMENTO[[#This Row],[DATA PEDIDO]]+LANÇAMENTO[[#This Row],[PRAZO]])</f>
        <v>45957</v>
      </c>
      <c r="T1804" s="8" t="str">
        <f>IF(LANÇAMENTO[[#This Row],[OBRA COM MATERIAL]]="OK","ENTREGUE",IF(LANÇAMENTO[[#This Row],[PRAZO]]="","",LANÇAMENTO[[#This Row],[PREVISÃO ENTREGA OBRA]]-$E$1))</f>
        <v>ENTREGUE</v>
      </c>
      <c r="U1804" s="3" t="s">
        <v>129</v>
      </c>
      <c r="V1804" s="3"/>
    </row>
    <row r="1805" spans="1:22" x14ac:dyDescent="0.25">
      <c r="A1805" s="4">
        <v>45953</v>
      </c>
      <c r="B1805" s="2" t="s">
        <v>3239</v>
      </c>
      <c r="C1805" s="123" t="str">
        <f>VLOOKUP(LANÇAMENTO[[#This Row],[OBRA]],OBRAS[],2,FALSE)</f>
        <v>INTERIORANA</v>
      </c>
      <c r="D1805" s="2" t="s">
        <v>17</v>
      </c>
      <c r="E1805" s="2" t="s">
        <v>3832</v>
      </c>
      <c r="F1805" s="3">
        <v>270</v>
      </c>
      <c r="G1805" s="3" t="s">
        <v>111</v>
      </c>
      <c r="H1805" s="5" t="s">
        <v>3839</v>
      </c>
      <c r="I1805" s="136" t="s">
        <v>3841</v>
      </c>
      <c r="J1805" s="2" t="s">
        <v>3832</v>
      </c>
      <c r="K1805" s="6">
        <v>13.246499999999999</v>
      </c>
      <c r="L1805" s="6">
        <f>LANÇAMENTO[[#This Row],[VALOR UNITARIO]]*LANÇAMENTO[[#This Row],[QTDADE]]</f>
        <v>3576.5549999999998</v>
      </c>
      <c r="M1805" s="4">
        <v>45953</v>
      </c>
      <c r="N1805" s="33" t="str">
        <f>TEXT(LANÇAMENTO[[#This Row],[DATA PEDIDO]],"MMM")&amp;"-"&amp;TEXT(M1805,"AAAA")</f>
        <v>out-2025</v>
      </c>
      <c r="O1805" s="5" t="s">
        <v>3845</v>
      </c>
      <c r="P1805" s="5" t="s">
        <v>30</v>
      </c>
      <c r="Q1805" s="3" t="s">
        <v>1705</v>
      </c>
      <c r="R1805" s="3">
        <v>4</v>
      </c>
      <c r="S1805" s="4">
        <f>IF(LANÇAMENTO[[#This Row],[DATA PEDIDO]]="","",LANÇAMENTO[[#This Row],[DATA PEDIDO]]+LANÇAMENTO[[#This Row],[PRAZO]])</f>
        <v>45957</v>
      </c>
      <c r="T1805" s="8" t="str">
        <f>IF(LANÇAMENTO[[#This Row],[OBRA COM MATERIAL]]="OK","ENTREGUE",IF(LANÇAMENTO[[#This Row],[PRAZO]]="","",LANÇAMENTO[[#This Row],[PREVISÃO ENTREGA OBRA]]-$E$1))</f>
        <v>ENTREGUE</v>
      </c>
      <c r="U1805" s="3" t="s">
        <v>129</v>
      </c>
      <c r="V1805" s="3"/>
    </row>
    <row r="1806" spans="1:22" x14ac:dyDescent="0.25">
      <c r="A1806" s="4">
        <v>45953</v>
      </c>
      <c r="B1806" s="2" t="s">
        <v>3239</v>
      </c>
      <c r="C1806" s="123" t="str">
        <f>VLOOKUP(LANÇAMENTO[[#This Row],[OBRA]],OBRAS[],2,FALSE)</f>
        <v>INTERIORANA</v>
      </c>
      <c r="D1806" s="2" t="s">
        <v>17</v>
      </c>
      <c r="E1806" s="2" t="s">
        <v>3833</v>
      </c>
      <c r="F1806" s="3">
        <v>250</v>
      </c>
      <c r="G1806" s="3" t="s">
        <v>111</v>
      </c>
      <c r="H1806" s="5" t="s">
        <v>3839</v>
      </c>
      <c r="I1806" s="136" t="s">
        <v>3841</v>
      </c>
      <c r="J1806" s="2" t="s">
        <v>3833</v>
      </c>
      <c r="K1806" s="6">
        <v>20.752099999999999</v>
      </c>
      <c r="L1806" s="6">
        <f>LANÇAMENTO[[#This Row],[VALOR UNITARIO]]*LANÇAMENTO[[#This Row],[QTDADE]]</f>
        <v>5188.0249999999996</v>
      </c>
      <c r="M1806" s="4">
        <v>45953</v>
      </c>
      <c r="N1806" s="33" t="str">
        <f>TEXT(LANÇAMENTO[[#This Row],[DATA PEDIDO]],"MMM")&amp;"-"&amp;TEXT(M1806,"AAAA")</f>
        <v>out-2025</v>
      </c>
      <c r="O1806" s="5" t="s">
        <v>3845</v>
      </c>
      <c r="P1806" s="5" t="s">
        <v>30</v>
      </c>
      <c r="Q1806" s="3" t="s">
        <v>1705</v>
      </c>
      <c r="R1806" s="3">
        <v>4</v>
      </c>
      <c r="S1806" s="4">
        <f>IF(LANÇAMENTO[[#This Row],[DATA PEDIDO]]="","",LANÇAMENTO[[#This Row],[DATA PEDIDO]]+LANÇAMENTO[[#This Row],[PRAZO]])</f>
        <v>45957</v>
      </c>
      <c r="T1806" s="8" t="str">
        <f>IF(LANÇAMENTO[[#This Row],[OBRA COM MATERIAL]]="OK","ENTREGUE",IF(LANÇAMENTO[[#This Row],[PRAZO]]="","",LANÇAMENTO[[#This Row],[PREVISÃO ENTREGA OBRA]]-$E$1))</f>
        <v>ENTREGUE</v>
      </c>
      <c r="U1806" s="3" t="s">
        <v>129</v>
      </c>
      <c r="V1806" s="3"/>
    </row>
    <row r="1807" spans="1:22" x14ac:dyDescent="0.25">
      <c r="A1807" s="4">
        <v>45953</v>
      </c>
      <c r="B1807" s="2" t="s">
        <v>3239</v>
      </c>
      <c r="C1807" s="123" t="str">
        <f>VLOOKUP(LANÇAMENTO[[#This Row],[OBRA]],OBRAS[],2,FALSE)</f>
        <v>INTERIORANA</v>
      </c>
      <c r="D1807" s="2" t="s">
        <v>17</v>
      </c>
      <c r="E1807" s="2" t="s">
        <v>3834</v>
      </c>
      <c r="F1807" s="3">
        <v>90</v>
      </c>
      <c r="G1807" s="3" t="s">
        <v>111</v>
      </c>
      <c r="H1807" s="5" t="s">
        <v>3839</v>
      </c>
      <c r="I1807" s="136" t="s">
        <v>3841</v>
      </c>
      <c r="J1807" s="2" t="s">
        <v>3834</v>
      </c>
      <c r="K1807" s="6">
        <v>20.752099999999999</v>
      </c>
      <c r="L1807" s="6">
        <f>LANÇAMENTO[[#This Row],[VALOR UNITARIO]]*LANÇAMENTO[[#This Row],[QTDADE]]</f>
        <v>1867.6889999999999</v>
      </c>
      <c r="M1807" s="4">
        <v>45953</v>
      </c>
      <c r="N1807" s="33" t="str">
        <f>TEXT(LANÇAMENTO[[#This Row],[DATA PEDIDO]],"MMM")&amp;"-"&amp;TEXT(M1807,"AAAA")</f>
        <v>out-2025</v>
      </c>
      <c r="O1807" s="5" t="s">
        <v>3845</v>
      </c>
      <c r="P1807" s="5" t="s">
        <v>30</v>
      </c>
      <c r="Q1807" s="3" t="s">
        <v>1705</v>
      </c>
      <c r="R1807" s="3">
        <v>4</v>
      </c>
      <c r="S1807" s="4">
        <f>IF(LANÇAMENTO[[#This Row],[DATA PEDIDO]]="","",LANÇAMENTO[[#This Row],[DATA PEDIDO]]+LANÇAMENTO[[#This Row],[PRAZO]])</f>
        <v>45957</v>
      </c>
      <c r="T1807" s="8" t="str">
        <f>IF(LANÇAMENTO[[#This Row],[OBRA COM MATERIAL]]="OK","ENTREGUE",IF(LANÇAMENTO[[#This Row],[PRAZO]]="","",LANÇAMENTO[[#This Row],[PREVISÃO ENTREGA OBRA]]-$E$1))</f>
        <v>ENTREGUE</v>
      </c>
      <c r="U1807" s="3" t="s">
        <v>129</v>
      </c>
      <c r="V1807" s="3"/>
    </row>
    <row r="1808" spans="1:22" x14ac:dyDescent="0.25">
      <c r="A1808" s="4">
        <v>45953</v>
      </c>
      <c r="B1808" s="2" t="s">
        <v>3239</v>
      </c>
      <c r="C1808" s="123" t="str">
        <f>VLOOKUP(LANÇAMENTO[[#This Row],[OBRA]],OBRAS[],2,FALSE)</f>
        <v>INTERIORANA</v>
      </c>
      <c r="D1808" s="2" t="s">
        <v>17</v>
      </c>
      <c r="E1808" s="2" t="s">
        <v>3835</v>
      </c>
      <c r="F1808" s="3">
        <v>180</v>
      </c>
      <c r="G1808" s="3" t="s">
        <v>111</v>
      </c>
      <c r="H1808" s="5" t="s">
        <v>3839</v>
      </c>
      <c r="I1808" s="136" t="s">
        <v>3841</v>
      </c>
      <c r="J1808" s="2" t="s">
        <v>3835</v>
      </c>
      <c r="K1808" s="6">
        <v>28.884599999999999</v>
      </c>
      <c r="L1808" s="6">
        <f>LANÇAMENTO[[#This Row],[VALOR UNITARIO]]*LANÇAMENTO[[#This Row],[QTDADE]]</f>
        <v>5199.2280000000001</v>
      </c>
      <c r="M1808" s="4">
        <v>45953</v>
      </c>
      <c r="N1808" s="33" t="str">
        <f>TEXT(LANÇAMENTO[[#This Row],[DATA PEDIDO]],"MMM")&amp;"-"&amp;TEXT(M1808,"AAAA")</f>
        <v>out-2025</v>
      </c>
      <c r="O1808" s="5" t="s">
        <v>3845</v>
      </c>
      <c r="P1808" s="5" t="s">
        <v>30</v>
      </c>
      <c r="Q1808" s="3" t="s">
        <v>1705</v>
      </c>
      <c r="R1808" s="3">
        <v>4</v>
      </c>
      <c r="S1808" s="4">
        <f>IF(LANÇAMENTO[[#This Row],[DATA PEDIDO]]="","",LANÇAMENTO[[#This Row],[DATA PEDIDO]]+LANÇAMENTO[[#This Row],[PRAZO]])</f>
        <v>45957</v>
      </c>
      <c r="T1808" s="8" t="str">
        <f>IF(LANÇAMENTO[[#This Row],[OBRA COM MATERIAL]]="OK","ENTREGUE",IF(LANÇAMENTO[[#This Row],[PRAZO]]="","",LANÇAMENTO[[#This Row],[PREVISÃO ENTREGA OBRA]]-$E$1))</f>
        <v>ENTREGUE</v>
      </c>
      <c r="U1808" s="3" t="s">
        <v>129</v>
      </c>
      <c r="V1808" s="3"/>
    </row>
    <row r="1809" spans="1:22" x14ac:dyDescent="0.25">
      <c r="A1809" s="4">
        <v>45953</v>
      </c>
      <c r="B1809" s="2" t="s">
        <v>3239</v>
      </c>
      <c r="C1809" s="123" t="str">
        <f>VLOOKUP(LANÇAMENTO[[#This Row],[OBRA]],OBRAS[],2,FALSE)</f>
        <v>INTERIORANA</v>
      </c>
      <c r="D1809" s="2" t="s">
        <v>17</v>
      </c>
      <c r="E1809" s="2" t="s">
        <v>3836</v>
      </c>
      <c r="F1809" s="3">
        <v>60</v>
      </c>
      <c r="G1809" s="3" t="s">
        <v>111</v>
      </c>
      <c r="H1809" s="5" t="s">
        <v>3839</v>
      </c>
      <c r="I1809" s="136" t="s">
        <v>3841</v>
      </c>
      <c r="J1809" s="2" t="s">
        <v>3836</v>
      </c>
      <c r="K1809" s="6">
        <v>28.884599999999999</v>
      </c>
      <c r="L1809" s="6">
        <f>LANÇAMENTO[[#This Row],[VALOR UNITARIO]]*LANÇAMENTO[[#This Row],[QTDADE]]</f>
        <v>1733.076</v>
      </c>
      <c r="M1809" s="4">
        <v>45953</v>
      </c>
      <c r="N1809" s="33" t="str">
        <f>TEXT(LANÇAMENTO[[#This Row],[DATA PEDIDO]],"MMM")&amp;"-"&amp;TEXT(M1809,"AAAA")</f>
        <v>out-2025</v>
      </c>
      <c r="O1809" s="5" t="s">
        <v>3845</v>
      </c>
      <c r="P1809" s="5" t="s">
        <v>30</v>
      </c>
      <c r="Q1809" s="3" t="s">
        <v>1705</v>
      </c>
      <c r="R1809" s="3">
        <v>4</v>
      </c>
      <c r="S1809" s="4">
        <f>IF(LANÇAMENTO[[#This Row],[DATA PEDIDO]]="","",LANÇAMENTO[[#This Row],[DATA PEDIDO]]+LANÇAMENTO[[#This Row],[PRAZO]])</f>
        <v>45957</v>
      </c>
      <c r="T1809" s="8" t="str">
        <f>IF(LANÇAMENTO[[#This Row],[OBRA COM MATERIAL]]="OK","ENTREGUE",IF(LANÇAMENTO[[#This Row],[PRAZO]]="","",LANÇAMENTO[[#This Row],[PREVISÃO ENTREGA OBRA]]-$E$1))</f>
        <v>ENTREGUE</v>
      </c>
      <c r="U1809" s="3" t="s">
        <v>129</v>
      </c>
      <c r="V1809" s="3"/>
    </row>
    <row r="1810" spans="1:22" x14ac:dyDescent="0.25">
      <c r="A1810" s="4">
        <v>45953</v>
      </c>
      <c r="B1810" s="2" t="s">
        <v>3239</v>
      </c>
      <c r="C1810" s="123" t="str">
        <f>VLOOKUP(LANÇAMENTO[[#This Row],[OBRA]],OBRAS[],2,FALSE)</f>
        <v>INTERIORANA</v>
      </c>
      <c r="D1810" s="2" t="s">
        <v>17</v>
      </c>
      <c r="E1810" s="2" t="s">
        <v>3837</v>
      </c>
      <c r="F1810" s="3">
        <v>40</v>
      </c>
      <c r="G1810" s="3" t="s">
        <v>111</v>
      </c>
      <c r="H1810" s="5" t="s">
        <v>3839</v>
      </c>
      <c r="I1810" s="136" t="s">
        <v>3841</v>
      </c>
      <c r="J1810" s="2" t="s">
        <v>3837</v>
      </c>
      <c r="K1810" s="6">
        <v>28.884599999999999</v>
      </c>
      <c r="L1810" s="6">
        <f>LANÇAMENTO[[#This Row],[VALOR UNITARIO]]*LANÇAMENTO[[#This Row],[QTDADE]]</f>
        <v>1155.384</v>
      </c>
      <c r="M1810" s="4">
        <v>45953</v>
      </c>
      <c r="N1810" s="33" t="str">
        <f>TEXT(LANÇAMENTO[[#This Row],[DATA PEDIDO]],"MMM")&amp;"-"&amp;TEXT(M1810,"AAAA")</f>
        <v>out-2025</v>
      </c>
      <c r="O1810" s="5" t="s">
        <v>3845</v>
      </c>
      <c r="P1810" s="5" t="s">
        <v>30</v>
      </c>
      <c r="Q1810" s="3" t="s">
        <v>1705</v>
      </c>
      <c r="R1810" s="3">
        <v>4</v>
      </c>
      <c r="S1810" s="4">
        <f>IF(LANÇAMENTO[[#This Row],[DATA PEDIDO]]="","",LANÇAMENTO[[#This Row],[DATA PEDIDO]]+LANÇAMENTO[[#This Row],[PRAZO]])</f>
        <v>45957</v>
      </c>
      <c r="T1810" s="8" t="str">
        <f>IF(LANÇAMENTO[[#This Row],[OBRA COM MATERIAL]]="OK","ENTREGUE",IF(LANÇAMENTO[[#This Row],[PRAZO]]="","",LANÇAMENTO[[#This Row],[PREVISÃO ENTREGA OBRA]]-$E$1))</f>
        <v>ENTREGUE</v>
      </c>
      <c r="U1810" s="3" t="s">
        <v>129</v>
      </c>
      <c r="V1810" s="3"/>
    </row>
    <row r="1811" spans="1:22" x14ac:dyDescent="0.25">
      <c r="A1811" s="4">
        <v>45953</v>
      </c>
      <c r="B1811" s="2" t="s">
        <v>3239</v>
      </c>
      <c r="C1811" s="123" t="str">
        <f>VLOOKUP(LANÇAMENTO[[#This Row],[OBRA]],OBRAS[],2,FALSE)</f>
        <v>INTERIORANA</v>
      </c>
      <c r="D1811" s="2" t="s">
        <v>17</v>
      </c>
      <c r="E1811" s="2" t="s">
        <v>3838</v>
      </c>
      <c r="F1811" s="3">
        <v>80</v>
      </c>
      <c r="G1811" s="3" t="s">
        <v>111</v>
      </c>
      <c r="H1811" s="5" t="s">
        <v>3839</v>
      </c>
      <c r="I1811" s="136" t="s">
        <v>3841</v>
      </c>
      <c r="J1811" s="2" t="s">
        <v>3838</v>
      </c>
      <c r="K1811" s="6">
        <v>41.785699999999999</v>
      </c>
      <c r="L1811" s="6">
        <f>LANÇAMENTO[[#This Row],[VALOR UNITARIO]]*LANÇAMENTO[[#This Row],[QTDADE]]</f>
        <v>3342.8559999999998</v>
      </c>
      <c r="M1811" s="4">
        <v>45953</v>
      </c>
      <c r="N1811" s="33" t="str">
        <f>TEXT(LANÇAMENTO[[#This Row],[DATA PEDIDO]],"MMM")&amp;"-"&amp;TEXT(M1811,"AAAA")</f>
        <v>out-2025</v>
      </c>
      <c r="O1811" s="5" t="s">
        <v>3845</v>
      </c>
      <c r="P1811" s="5" t="s">
        <v>30</v>
      </c>
      <c r="Q1811" s="3" t="s">
        <v>1705</v>
      </c>
      <c r="R1811" s="3">
        <v>4</v>
      </c>
      <c r="S1811" s="4">
        <f>IF(LANÇAMENTO[[#This Row],[DATA PEDIDO]]="","",LANÇAMENTO[[#This Row],[DATA PEDIDO]]+LANÇAMENTO[[#This Row],[PRAZO]])</f>
        <v>45957</v>
      </c>
      <c r="T1811" s="8" t="str">
        <f>IF(LANÇAMENTO[[#This Row],[OBRA COM MATERIAL]]="OK","ENTREGUE",IF(LANÇAMENTO[[#This Row],[PRAZO]]="","",LANÇAMENTO[[#This Row],[PREVISÃO ENTREGA OBRA]]-$E$1))</f>
        <v>ENTREGUE</v>
      </c>
      <c r="U1811" s="3" t="s">
        <v>129</v>
      </c>
      <c r="V1811" s="3"/>
    </row>
    <row r="1812" spans="1:22" x14ac:dyDescent="0.25">
      <c r="A1812" s="4">
        <v>45953</v>
      </c>
      <c r="B1812" s="2" t="s">
        <v>1802</v>
      </c>
      <c r="C1812" s="123" t="str">
        <f>VLOOKUP(LANÇAMENTO[[#This Row],[OBRA]],OBRAS[],2,FALSE)</f>
        <v>INTERIORANA</v>
      </c>
      <c r="D1812" s="2" t="s">
        <v>21</v>
      </c>
      <c r="E1812" s="2" t="s">
        <v>3846</v>
      </c>
      <c r="F1812" s="3">
        <v>2</v>
      </c>
      <c r="G1812" s="3" t="s">
        <v>65</v>
      </c>
      <c r="H1812" s="5" t="s">
        <v>3848</v>
      </c>
      <c r="I1812" s="136" t="s">
        <v>198</v>
      </c>
      <c r="J1812" s="2" t="s">
        <v>3846</v>
      </c>
      <c r="K1812" s="6">
        <v>64.430000000000007</v>
      </c>
      <c r="L1812" s="6">
        <f>LANÇAMENTO[[#This Row],[VALOR UNITARIO]]*LANÇAMENTO[[#This Row],[QTDADE]]</f>
        <v>128.86000000000001</v>
      </c>
      <c r="M1812" s="4">
        <v>45953</v>
      </c>
      <c r="N1812" s="33" t="str">
        <f>TEXT(LANÇAMENTO[[#This Row],[DATA PEDIDO]],"MMM")&amp;"-"&amp;TEXT(M1812,"AAAA")</f>
        <v>out-2025</v>
      </c>
      <c r="O1812" s="5" t="s">
        <v>1715</v>
      </c>
      <c r="P1812" s="5" t="s">
        <v>30</v>
      </c>
      <c r="Q1812" s="3" t="s">
        <v>1705</v>
      </c>
      <c r="R1812" s="3">
        <v>0</v>
      </c>
      <c r="S1812" s="4">
        <f>IF(LANÇAMENTO[[#This Row],[DATA PEDIDO]]="","",LANÇAMENTO[[#This Row],[DATA PEDIDO]]+LANÇAMENTO[[#This Row],[PRAZO]])</f>
        <v>45953</v>
      </c>
      <c r="T1812" s="8" t="str">
        <f>IF(LANÇAMENTO[[#This Row],[OBRA COM MATERIAL]]="OK","ENTREGUE",IF(LANÇAMENTO[[#This Row],[PRAZO]]="","",LANÇAMENTO[[#This Row],[PREVISÃO ENTREGA OBRA]]-$E$1))</f>
        <v>ENTREGUE</v>
      </c>
      <c r="U1812" s="3" t="s">
        <v>129</v>
      </c>
      <c r="V1812" s="3"/>
    </row>
    <row r="1813" spans="1:22" x14ac:dyDescent="0.25">
      <c r="A1813" s="4">
        <v>45953</v>
      </c>
      <c r="B1813" s="2" t="s">
        <v>1802</v>
      </c>
      <c r="C1813" s="123" t="str">
        <f>VLOOKUP(LANÇAMENTO[[#This Row],[OBRA]],OBRAS[],2,FALSE)</f>
        <v>INTERIORANA</v>
      </c>
      <c r="D1813" s="2" t="s">
        <v>21</v>
      </c>
      <c r="E1813" s="2" t="s">
        <v>3474</v>
      </c>
      <c r="F1813" s="3">
        <v>2</v>
      </c>
      <c r="G1813" s="3" t="s">
        <v>65</v>
      </c>
      <c r="H1813" s="5" t="s">
        <v>3848</v>
      </c>
      <c r="I1813" s="136" t="s">
        <v>198</v>
      </c>
      <c r="J1813" s="2" t="s">
        <v>3474</v>
      </c>
      <c r="K1813" s="6">
        <v>20.88</v>
      </c>
      <c r="L1813" s="6">
        <f>LANÇAMENTO[[#This Row],[VALOR UNITARIO]]*LANÇAMENTO[[#This Row],[QTDADE]]</f>
        <v>41.76</v>
      </c>
      <c r="M1813" s="4">
        <v>45953</v>
      </c>
      <c r="N1813" s="33" t="str">
        <f>TEXT(LANÇAMENTO[[#This Row],[DATA PEDIDO]],"MMM")&amp;"-"&amp;TEXT(M1813,"AAAA")</f>
        <v>out-2025</v>
      </c>
      <c r="O1813" s="5" t="s">
        <v>1715</v>
      </c>
      <c r="P1813" s="5" t="s">
        <v>30</v>
      </c>
      <c r="Q1813" s="3" t="s">
        <v>1705</v>
      </c>
      <c r="R1813" s="3">
        <v>0</v>
      </c>
      <c r="S1813" s="4">
        <f>IF(LANÇAMENTO[[#This Row],[DATA PEDIDO]]="","",LANÇAMENTO[[#This Row],[DATA PEDIDO]]+LANÇAMENTO[[#This Row],[PRAZO]])</f>
        <v>45953</v>
      </c>
      <c r="T1813" s="8" t="str">
        <f>IF(LANÇAMENTO[[#This Row],[OBRA COM MATERIAL]]="OK","ENTREGUE",IF(LANÇAMENTO[[#This Row],[PRAZO]]="","",LANÇAMENTO[[#This Row],[PREVISÃO ENTREGA OBRA]]-$E$1))</f>
        <v>ENTREGUE</v>
      </c>
      <c r="U1813" s="3" t="s">
        <v>129</v>
      </c>
      <c r="V1813" s="3"/>
    </row>
    <row r="1814" spans="1:22" x14ac:dyDescent="0.25">
      <c r="A1814" s="4">
        <v>45953</v>
      </c>
      <c r="B1814" s="2" t="s">
        <v>1802</v>
      </c>
      <c r="C1814" s="123" t="str">
        <f>VLOOKUP(LANÇAMENTO[[#This Row],[OBRA]],OBRAS[],2,FALSE)</f>
        <v>INTERIORANA</v>
      </c>
      <c r="D1814" s="2" t="s">
        <v>21</v>
      </c>
      <c r="E1814" s="2" t="s">
        <v>3847</v>
      </c>
      <c r="F1814" s="3">
        <v>1</v>
      </c>
      <c r="G1814" s="3" t="s">
        <v>65</v>
      </c>
      <c r="H1814" s="5" t="s">
        <v>3848</v>
      </c>
      <c r="I1814" s="136" t="s">
        <v>198</v>
      </c>
      <c r="J1814" s="2" t="s">
        <v>3847</v>
      </c>
      <c r="K1814" s="6">
        <v>49.56</v>
      </c>
      <c r="L1814" s="6">
        <f>LANÇAMENTO[[#This Row],[VALOR UNITARIO]]*LANÇAMENTO[[#This Row],[QTDADE]]</f>
        <v>49.56</v>
      </c>
      <c r="M1814" s="4">
        <v>45953</v>
      </c>
      <c r="N1814" s="33" t="str">
        <f>TEXT(LANÇAMENTO[[#This Row],[DATA PEDIDO]],"MMM")&amp;"-"&amp;TEXT(M1814,"AAAA")</f>
        <v>out-2025</v>
      </c>
      <c r="O1814" s="5" t="s">
        <v>1715</v>
      </c>
      <c r="P1814" s="5" t="s">
        <v>30</v>
      </c>
      <c r="Q1814" s="3" t="s">
        <v>1705</v>
      </c>
      <c r="R1814" s="3">
        <v>0</v>
      </c>
      <c r="S1814" s="4">
        <f>IF(LANÇAMENTO[[#This Row],[DATA PEDIDO]]="","",LANÇAMENTO[[#This Row],[DATA PEDIDO]]+LANÇAMENTO[[#This Row],[PRAZO]])</f>
        <v>45953</v>
      </c>
      <c r="T1814" s="8" t="str">
        <f>IF(LANÇAMENTO[[#This Row],[OBRA COM MATERIAL]]="OK","ENTREGUE",IF(LANÇAMENTO[[#This Row],[PRAZO]]="","",LANÇAMENTO[[#This Row],[PREVISÃO ENTREGA OBRA]]-$E$1))</f>
        <v>ENTREGUE</v>
      </c>
      <c r="U1814" s="3" t="s">
        <v>129</v>
      </c>
      <c r="V1814" s="3"/>
    </row>
    <row r="1815" spans="1:22" x14ac:dyDescent="0.25">
      <c r="A1815" s="4">
        <v>45953</v>
      </c>
      <c r="B1815" s="2" t="s">
        <v>3690</v>
      </c>
      <c r="C1815" s="123" t="str">
        <f>VLOOKUP(LANÇAMENTO[[#This Row],[OBRA]],OBRAS[],2,FALSE)</f>
        <v>BRASUL</v>
      </c>
      <c r="D1815" s="2" t="s">
        <v>104</v>
      </c>
      <c r="E1815" s="2" t="s">
        <v>3849</v>
      </c>
      <c r="F1815" s="3">
        <v>3</v>
      </c>
      <c r="G1815" s="3" t="s">
        <v>65</v>
      </c>
      <c r="H1815" s="5" t="s">
        <v>3853</v>
      </c>
      <c r="I1815" s="136" t="s">
        <v>3805</v>
      </c>
      <c r="J1815" s="2" t="s">
        <v>3849</v>
      </c>
      <c r="K1815" s="6">
        <v>24.1</v>
      </c>
      <c r="L1815" s="6">
        <f>LANÇAMENTO[[#This Row],[VALOR UNITARIO]]*LANÇAMENTO[[#This Row],[QTDADE]]</f>
        <v>72.300000000000011</v>
      </c>
      <c r="M1815" s="4">
        <v>45953</v>
      </c>
      <c r="N1815" s="33" t="str">
        <f>TEXT(LANÇAMENTO[[#This Row],[DATA PEDIDO]],"MMM")&amp;"-"&amp;TEXT(M1815,"AAAA")</f>
        <v>out-2025</v>
      </c>
      <c r="O1815" s="5" t="s">
        <v>1715</v>
      </c>
      <c r="P1815" s="5" t="s">
        <v>30</v>
      </c>
      <c r="Q1815" s="3" t="s">
        <v>1705</v>
      </c>
      <c r="R1815" s="3">
        <v>0</v>
      </c>
      <c r="S1815" s="4">
        <f>IF(LANÇAMENTO[[#This Row],[DATA PEDIDO]]="","",LANÇAMENTO[[#This Row],[DATA PEDIDO]]+LANÇAMENTO[[#This Row],[PRAZO]])</f>
        <v>45953</v>
      </c>
      <c r="T1815" s="8" t="str">
        <f>IF(LANÇAMENTO[[#This Row],[OBRA COM MATERIAL]]="OK","ENTREGUE",IF(LANÇAMENTO[[#This Row],[PRAZO]]="","",LANÇAMENTO[[#This Row],[PREVISÃO ENTREGA OBRA]]-$E$1))</f>
        <v>ENTREGUE</v>
      </c>
      <c r="U1815" s="3" t="s">
        <v>129</v>
      </c>
      <c r="V1815" s="3"/>
    </row>
    <row r="1816" spans="1:22" x14ac:dyDescent="0.25">
      <c r="A1816" s="4">
        <v>45953</v>
      </c>
      <c r="B1816" s="2" t="s">
        <v>3690</v>
      </c>
      <c r="C1816" s="123" t="str">
        <f>VLOOKUP(LANÇAMENTO[[#This Row],[OBRA]],OBRAS[],2,FALSE)</f>
        <v>BRASUL</v>
      </c>
      <c r="D1816" s="2" t="s">
        <v>104</v>
      </c>
      <c r="E1816" s="2" t="s">
        <v>3850</v>
      </c>
      <c r="F1816" s="3">
        <v>3</v>
      </c>
      <c r="G1816" s="3" t="s">
        <v>65</v>
      </c>
      <c r="H1816" s="5" t="s">
        <v>3853</v>
      </c>
      <c r="I1816" s="136" t="s">
        <v>3805</v>
      </c>
      <c r="J1816" s="2" t="s">
        <v>3850</v>
      </c>
      <c r="K1816" s="6">
        <v>3.56</v>
      </c>
      <c r="L1816" s="6">
        <f>LANÇAMENTO[[#This Row],[VALOR UNITARIO]]*LANÇAMENTO[[#This Row],[QTDADE]]</f>
        <v>10.68</v>
      </c>
      <c r="M1816" s="4">
        <v>45953</v>
      </c>
      <c r="N1816" s="33" t="str">
        <f>TEXT(LANÇAMENTO[[#This Row],[DATA PEDIDO]],"MMM")&amp;"-"&amp;TEXT(M1816,"AAAA")</f>
        <v>out-2025</v>
      </c>
      <c r="O1816" s="5" t="s">
        <v>1715</v>
      </c>
      <c r="P1816" s="5" t="s">
        <v>30</v>
      </c>
      <c r="Q1816" s="3" t="s">
        <v>1705</v>
      </c>
      <c r="R1816" s="3">
        <v>0</v>
      </c>
      <c r="S1816" s="4">
        <f>IF(LANÇAMENTO[[#This Row],[DATA PEDIDO]]="","",LANÇAMENTO[[#This Row],[DATA PEDIDO]]+LANÇAMENTO[[#This Row],[PRAZO]])</f>
        <v>45953</v>
      </c>
      <c r="T1816" s="8" t="str">
        <f>IF(LANÇAMENTO[[#This Row],[OBRA COM MATERIAL]]="OK","ENTREGUE",IF(LANÇAMENTO[[#This Row],[PRAZO]]="","",LANÇAMENTO[[#This Row],[PREVISÃO ENTREGA OBRA]]-$E$1))</f>
        <v>ENTREGUE</v>
      </c>
      <c r="U1816" s="3" t="s">
        <v>129</v>
      </c>
      <c r="V1816" s="3"/>
    </row>
    <row r="1817" spans="1:22" x14ac:dyDescent="0.25">
      <c r="A1817" s="4">
        <v>45953</v>
      </c>
      <c r="B1817" s="2" t="s">
        <v>3690</v>
      </c>
      <c r="C1817" s="123" t="str">
        <f>VLOOKUP(LANÇAMENTO[[#This Row],[OBRA]],OBRAS[],2,FALSE)</f>
        <v>BRASUL</v>
      </c>
      <c r="D1817" s="2" t="s">
        <v>104</v>
      </c>
      <c r="E1817" s="2" t="s">
        <v>3851</v>
      </c>
      <c r="F1817" s="3">
        <v>1</v>
      </c>
      <c r="G1817" s="3" t="s">
        <v>65</v>
      </c>
      <c r="H1817" s="5" t="s">
        <v>3853</v>
      </c>
      <c r="I1817" s="136" t="s">
        <v>3805</v>
      </c>
      <c r="J1817" s="2" t="s">
        <v>3851</v>
      </c>
      <c r="K1817" s="6">
        <v>12.54</v>
      </c>
      <c r="L1817" s="6">
        <f>LANÇAMENTO[[#This Row],[VALOR UNITARIO]]*LANÇAMENTO[[#This Row],[QTDADE]]</f>
        <v>12.54</v>
      </c>
      <c r="M1817" s="4">
        <v>45953</v>
      </c>
      <c r="N1817" s="33" t="str">
        <f>TEXT(LANÇAMENTO[[#This Row],[DATA PEDIDO]],"MMM")&amp;"-"&amp;TEXT(M1817,"AAAA")</f>
        <v>out-2025</v>
      </c>
      <c r="O1817" s="5" t="s">
        <v>1715</v>
      </c>
      <c r="P1817" s="5" t="s">
        <v>30</v>
      </c>
      <c r="Q1817" s="3" t="s">
        <v>1705</v>
      </c>
      <c r="R1817" s="3">
        <v>0</v>
      </c>
      <c r="S1817" s="4">
        <f>IF(LANÇAMENTO[[#This Row],[DATA PEDIDO]]="","",LANÇAMENTO[[#This Row],[DATA PEDIDO]]+LANÇAMENTO[[#This Row],[PRAZO]])</f>
        <v>45953</v>
      </c>
      <c r="T1817" s="8" t="str">
        <f>IF(LANÇAMENTO[[#This Row],[OBRA COM MATERIAL]]="OK","ENTREGUE",IF(LANÇAMENTO[[#This Row],[PRAZO]]="","",LANÇAMENTO[[#This Row],[PREVISÃO ENTREGA OBRA]]-$E$1))</f>
        <v>ENTREGUE</v>
      </c>
      <c r="U1817" s="3" t="s">
        <v>129</v>
      </c>
      <c r="V1817" s="3"/>
    </row>
    <row r="1818" spans="1:22" x14ac:dyDescent="0.25">
      <c r="A1818" s="4">
        <v>45953</v>
      </c>
      <c r="B1818" s="2" t="s">
        <v>3690</v>
      </c>
      <c r="C1818" s="123" t="str">
        <f>VLOOKUP(LANÇAMENTO[[#This Row],[OBRA]],OBRAS[],2,FALSE)</f>
        <v>BRASUL</v>
      </c>
      <c r="D1818" s="2" t="s">
        <v>104</v>
      </c>
      <c r="E1818" s="2" t="s">
        <v>3852</v>
      </c>
      <c r="F1818" s="3">
        <v>1</v>
      </c>
      <c r="G1818" s="3" t="s">
        <v>65</v>
      </c>
      <c r="H1818" s="5" t="s">
        <v>3853</v>
      </c>
      <c r="I1818" s="136" t="s">
        <v>3805</v>
      </c>
      <c r="J1818" s="2" t="s">
        <v>3852</v>
      </c>
      <c r="K1818" s="6">
        <v>210.6</v>
      </c>
      <c r="L1818" s="6">
        <f>LANÇAMENTO[[#This Row],[VALOR UNITARIO]]*LANÇAMENTO[[#This Row],[QTDADE]]</f>
        <v>210.6</v>
      </c>
      <c r="M1818" s="4">
        <v>45953</v>
      </c>
      <c r="N1818" s="33" t="str">
        <f>TEXT(LANÇAMENTO[[#This Row],[DATA PEDIDO]],"MMM")&amp;"-"&amp;TEXT(M1818,"AAAA")</f>
        <v>out-2025</v>
      </c>
      <c r="O1818" s="5" t="s">
        <v>1715</v>
      </c>
      <c r="P1818" s="5" t="s">
        <v>30</v>
      </c>
      <c r="Q1818" s="3" t="s">
        <v>1705</v>
      </c>
      <c r="R1818" s="3">
        <v>0</v>
      </c>
      <c r="S1818" s="4">
        <f>IF(LANÇAMENTO[[#This Row],[DATA PEDIDO]]="","",LANÇAMENTO[[#This Row],[DATA PEDIDO]]+LANÇAMENTO[[#This Row],[PRAZO]])</f>
        <v>45953</v>
      </c>
      <c r="T1818" s="8" t="str">
        <f>IF(LANÇAMENTO[[#This Row],[OBRA COM MATERIAL]]="OK","ENTREGUE",IF(LANÇAMENTO[[#This Row],[PRAZO]]="","",LANÇAMENTO[[#This Row],[PREVISÃO ENTREGA OBRA]]-$E$1))</f>
        <v>ENTREGUE</v>
      </c>
      <c r="U1818" s="3" t="s">
        <v>129</v>
      </c>
      <c r="V1818" s="3"/>
    </row>
    <row r="1819" spans="1:22" x14ac:dyDescent="0.25">
      <c r="A1819" s="4">
        <v>45953</v>
      </c>
      <c r="B1819" s="2" t="s">
        <v>3690</v>
      </c>
      <c r="C1819" s="123" t="str">
        <f>VLOOKUP(LANÇAMENTO[[#This Row],[OBRA]],OBRAS[],2,FALSE)</f>
        <v>BRASUL</v>
      </c>
      <c r="D1819" s="2" t="s">
        <v>104</v>
      </c>
      <c r="E1819" s="2" t="s">
        <v>3854</v>
      </c>
      <c r="F1819" s="3">
        <v>10</v>
      </c>
      <c r="G1819" s="3" t="s">
        <v>111</v>
      </c>
      <c r="H1819" s="5" t="s">
        <v>3855</v>
      </c>
      <c r="I1819" s="136" t="s">
        <v>3857</v>
      </c>
      <c r="J1819" s="2" t="s">
        <v>3854</v>
      </c>
      <c r="K1819" s="6">
        <v>25.5</v>
      </c>
      <c r="L1819" s="6">
        <f>LANÇAMENTO[[#This Row],[VALOR UNITARIO]]*LANÇAMENTO[[#This Row],[QTDADE]]</f>
        <v>255</v>
      </c>
      <c r="M1819" s="4">
        <v>45953</v>
      </c>
      <c r="N1819" s="33" t="str">
        <f>TEXT(LANÇAMENTO[[#This Row],[DATA PEDIDO]],"MMM")&amp;"-"&amp;TEXT(M1819,"AAAA")</f>
        <v>out-2025</v>
      </c>
      <c r="O1819" s="5" t="s">
        <v>2121</v>
      </c>
      <c r="P1819" s="5" t="s">
        <v>30</v>
      </c>
      <c r="Q1819" s="3" t="s">
        <v>1705</v>
      </c>
      <c r="R1819" s="3">
        <v>0</v>
      </c>
      <c r="S1819" s="4">
        <f>IF(LANÇAMENTO[[#This Row],[DATA PEDIDO]]="","",LANÇAMENTO[[#This Row],[DATA PEDIDO]]+LANÇAMENTO[[#This Row],[PRAZO]])</f>
        <v>45953</v>
      </c>
      <c r="T1819" s="8" t="str">
        <f>IF(LANÇAMENTO[[#This Row],[OBRA COM MATERIAL]]="OK","ENTREGUE",IF(LANÇAMENTO[[#This Row],[PRAZO]]="","",LANÇAMENTO[[#This Row],[PREVISÃO ENTREGA OBRA]]-$E$1))</f>
        <v>ENTREGUE</v>
      </c>
      <c r="U1819" s="3" t="s">
        <v>129</v>
      </c>
      <c r="V1819" s="3"/>
    </row>
    <row r="1820" spans="1:22" x14ac:dyDescent="0.25">
      <c r="A1820" s="4">
        <v>45953</v>
      </c>
      <c r="B1820" s="2" t="s">
        <v>1802</v>
      </c>
      <c r="C1820" s="123" t="str">
        <f>VLOOKUP(LANÇAMENTO[[#This Row],[OBRA]],OBRAS[],2,FALSE)</f>
        <v>INTERIORANA</v>
      </c>
      <c r="D1820" s="2" t="s">
        <v>104</v>
      </c>
      <c r="E1820" s="2" t="s">
        <v>3011</v>
      </c>
      <c r="F1820" s="3">
        <v>60</v>
      </c>
      <c r="G1820" s="3" t="s">
        <v>72</v>
      </c>
      <c r="H1820" s="5" t="s">
        <v>3858</v>
      </c>
      <c r="I1820" s="136" t="s">
        <v>587</v>
      </c>
      <c r="J1820" s="2" t="s">
        <v>3011</v>
      </c>
      <c r="K1820" s="6">
        <v>13.3333333</v>
      </c>
      <c r="L1820" s="6">
        <f>LANÇAMENTO[[#This Row],[VALOR UNITARIO]]*LANÇAMENTO[[#This Row],[QTDADE]]</f>
        <v>799.99999800000001</v>
      </c>
      <c r="M1820" s="4">
        <v>45953</v>
      </c>
      <c r="N1820" s="33" t="str">
        <f>TEXT(LANÇAMENTO[[#This Row],[DATA PEDIDO]],"MMM")&amp;"-"&amp;TEXT(M1820,"AAAA")</f>
        <v>out-2025</v>
      </c>
      <c r="O1820" s="5" t="s">
        <v>1778</v>
      </c>
      <c r="P1820" s="5" t="s">
        <v>30</v>
      </c>
      <c r="Q1820" s="3" t="s">
        <v>12</v>
      </c>
      <c r="R1820" s="3">
        <v>7</v>
      </c>
      <c r="S1820" s="4">
        <f>IF(LANÇAMENTO[[#This Row],[DATA PEDIDO]]="","",LANÇAMENTO[[#This Row],[DATA PEDIDO]]+LANÇAMENTO[[#This Row],[PRAZO]])</f>
        <v>45960</v>
      </c>
      <c r="T1820" s="8" t="str">
        <f>IF(LANÇAMENTO[[#This Row],[OBRA COM MATERIAL]]="OK","ENTREGUE",IF(LANÇAMENTO[[#This Row],[PRAZO]]="","",LANÇAMENTO[[#This Row],[PREVISÃO ENTREGA OBRA]]-$E$1))</f>
        <v>ENTREGUE</v>
      </c>
      <c r="U1820" s="3" t="s">
        <v>129</v>
      </c>
      <c r="V1820" s="3"/>
    </row>
    <row r="1821" spans="1:22" x14ac:dyDescent="0.25">
      <c r="A1821" s="4">
        <v>45953</v>
      </c>
      <c r="B1821" s="2" t="s">
        <v>3690</v>
      </c>
      <c r="C1821" s="123" t="str">
        <f>VLOOKUP(LANÇAMENTO[[#This Row],[OBRA]],OBRAS[],2,FALSE)</f>
        <v>BRASUL</v>
      </c>
      <c r="D1821" s="2" t="s">
        <v>104</v>
      </c>
      <c r="E1821" s="2" t="s">
        <v>3859</v>
      </c>
      <c r="F1821" s="3">
        <v>2</v>
      </c>
      <c r="G1821" s="3" t="s">
        <v>65</v>
      </c>
      <c r="H1821" s="5" t="s">
        <v>3863</v>
      </c>
      <c r="I1821" s="136" t="s">
        <v>3864</v>
      </c>
      <c r="J1821" s="2" t="s">
        <v>3859</v>
      </c>
      <c r="K1821" s="6">
        <v>85</v>
      </c>
      <c r="L1821" s="6">
        <f>LANÇAMENTO[[#This Row],[VALOR UNITARIO]]*LANÇAMENTO[[#This Row],[QTDADE]]</f>
        <v>170</v>
      </c>
      <c r="M1821" s="4">
        <v>45953</v>
      </c>
      <c r="N1821" s="33" t="str">
        <f>TEXT(LANÇAMENTO[[#This Row],[DATA PEDIDO]],"MMM")&amp;"-"&amp;TEXT(M1821,"AAAA")</f>
        <v>out-2025</v>
      </c>
      <c r="O1821" s="5" t="s">
        <v>1967</v>
      </c>
      <c r="P1821" s="5" t="s">
        <v>30</v>
      </c>
      <c r="Q1821" s="3" t="s">
        <v>1705</v>
      </c>
      <c r="R1821" s="3">
        <v>0</v>
      </c>
      <c r="S1821" s="4">
        <f>IF(LANÇAMENTO[[#This Row],[DATA PEDIDO]]="","",LANÇAMENTO[[#This Row],[DATA PEDIDO]]+LANÇAMENTO[[#This Row],[PRAZO]])</f>
        <v>45953</v>
      </c>
      <c r="T1821" s="8" t="str">
        <f>IF(LANÇAMENTO[[#This Row],[OBRA COM MATERIAL]]="OK","ENTREGUE",IF(LANÇAMENTO[[#This Row],[PRAZO]]="","",LANÇAMENTO[[#This Row],[PREVISÃO ENTREGA OBRA]]-$E$1))</f>
        <v>ENTREGUE</v>
      </c>
      <c r="U1821" s="3" t="s">
        <v>129</v>
      </c>
      <c r="V1821" s="3"/>
    </row>
    <row r="1822" spans="1:22" x14ac:dyDescent="0.25">
      <c r="A1822" s="4">
        <v>45953</v>
      </c>
      <c r="B1822" s="2" t="s">
        <v>3690</v>
      </c>
      <c r="C1822" s="123" t="str">
        <f>VLOOKUP(LANÇAMENTO[[#This Row],[OBRA]],OBRAS[],2,FALSE)</f>
        <v>BRASUL</v>
      </c>
      <c r="D1822" s="2" t="s">
        <v>104</v>
      </c>
      <c r="E1822" s="2" t="s">
        <v>3860</v>
      </c>
      <c r="F1822" s="3">
        <v>1</v>
      </c>
      <c r="G1822" s="3" t="s">
        <v>65</v>
      </c>
      <c r="H1822" s="5" t="s">
        <v>3863</v>
      </c>
      <c r="I1822" s="136" t="s">
        <v>3864</v>
      </c>
      <c r="J1822" s="2" t="s">
        <v>3860</v>
      </c>
      <c r="K1822" s="6">
        <v>58</v>
      </c>
      <c r="L1822" s="6">
        <f>LANÇAMENTO[[#This Row],[VALOR UNITARIO]]*LANÇAMENTO[[#This Row],[QTDADE]]</f>
        <v>58</v>
      </c>
      <c r="M1822" s="4">
        <v>45953</v>
      </c>
      <c r="N1822" s="33" t="str">
        <f>TEXT(LANÇAMENTO[[#This Row],[DATA PEDIDO]],"MMM")&amp;"-"&amp;TEXT(M1822,"AAAA")</f>
        <v>out-2025</v>
      </c>
      <c r="O1822" s="5" t="s">
        <v>1967</v>
      </c>
      <c r="P1822" s="5" t="s">
        <v>30</v>
      </c>
      <c r="Q1822" s="3" t="s">
        <v>1705</v>
      </c>
      <c r="R1822" s="3">
        <v>0</v>
      </c>
      <c r="S1822" s="4">
        <f>IF(LANÇAMENTO[[#This Row],[DATA PEDIDO]]="","",LANÇAMENTO[[#This Row],[DATA PEDIDO]]+LANÇAMENTO[[#This Row],[PRAZO]])</f>
        <v>45953</v>
      </c>
      <c r="T1822" s="8" t="str">
        <f>IF(LANÇAMENTO[[#This Row],[OBRA COM MATERIAL]]="OK","ENTREGUE",IF(LANÇAMENTO[[#This Row],[PRAZO]]="","",LANÇAMENTO[[#This Row],[PREVISÃO ENTREGA OBRA]]-$E$1))</f>
        <v>ENTREGUE</v>
      </c>
      <c r="U1822" s="3" t="s">
        <v>129</v>
      </c>
      <c r="V1822" s="3"/>
    </row>
    <row r="1823" spans="1:22" x14ac:dyDescent="0.25">
      <c r="A1823" s="4">
        <v>45953</v>
      </c>
      <c r="B1823" s="2" t="s">
        <v>3690</v>
      </c>
      <c r="C1823" s="123" t="str">
        <f>VLOOKUP(LANÇAMENTO[[#This Row],[OBRA]],OBRAS[],2,FALSE)</f>
        <v>BRASUL</v>
      </c>
      <c r="D1823" s="2" t="s">
        <v>104</v>
      </c>
      <c r="E1823" s="2" t="s">
        <v>3861</v>
      </c>
      <c r="F1823" s="3">
        <v>1</v>
      </c>
      <c r="G1823" s="3" t="s">
        <v>65</v>
      </c>
      <c r="H1823" s="5" t="s">
        <v>3863</v>
      </c>
      <c r="I1823" s="136" t="s">
        <v>3864</v>
      </c>
      <c r="J1823" s="2" t="s">
        <v>3861</v>
      </c>
      <c r="K1823" s="6">
        <v>8</v>
      </c>
      <c r="L1823" s="6">
        <f>LANÇAMENTO[[#This Row],[VALOR UNITARIO]]*LANÇAMENTO[[#This Row],[QTDADE]]</f>
        <v>8</v>
      </c>
      <c r="M1823" s="4">
        <v>45953</v>
      </c>
      <c r="N1823" s="33" t="str">
        <f>TEXT(LANÇAMENTO[[#This Row],[DATA PEDIDO]],"MMM")&amp;"-"&amp;TEXT(M1823,"AAAA")</f>
        <v>out-2025</v>
      </c>
      <c r="O1823" s="5" t="s">
        <v>1967</v>
      </c>
      <c r="P1823" s="5" t="s">
        <v>30</v>
      </c>
      <c r="Q1823" s="3" t="s">
        <v>1705</v>
      </c>
      <c r="R1823" s="3">
        <v>0</v>
      </c>
      <c r="S1823" s="4">
        <f>IF(LANÇAMENTO[[#This Row],[DATA PEDIDO]]="","",LANÇAMENTO[[#This Row],[DATA PEDIDO]]+LANÇAMENTO[[#This Row],[PRAZO]])</f>
        <v>45953</v>
      </c>
      <c r="T1823" s="8" t="str">
        <f>IF(LANÇAMENTO[[#This Row],[OBRA COM MATERIAL]]="OK","ENTREGUE",IF(LANÇAMENTO[[#This Row],[PRAZO]]="","",LANÇAMENTO[[#This Row],[PREVISÃO ENTREGA OBRA]]-$E$1))</f>
        <v>ENTREGUE</v>
      </c>
      <c r="U1823" s="3" t="s">
        <v>129</v>
      </c>
      <c r="V1823" s="3"/>
    </row>
    <row r="1824" spans="1:22" x14ac:dyDescent="0.25">
      <c r="A1824" s="4">
        <v>45953</v>
      </c>
      <c r="B1824" s="2" t="s">
        <v>3690</v>
      </c>
      <c r="C1824" s="123" t="str">
        <f>VLOOKUP(LANÇAMENTO[[#This Row],[OBRA]],OBRAS[],2,FALSE)</f>
        <v>BRASUL</v>
      </c>
      <c r="D1824" s="2" t="s">
        <v>104</v>
      </c>
      <c r="E1824" s="2" t="s">
        <v>3862</v>
      </c>
      <c r="F1824" s="3">
        <v>2</v>
      </c>
      <c r="G1824" s="3" t="s">
        <v>65</v>
      </c>
      <c r="H1824" s="5" t="s">
        <v>3863</v>
      </c>
      <c r="I1824" s="136" t="s">
        <v>3864</v>
      </c>
      <c r="J1824" s="2" t="s">
        <v>3862</v>
      </c>
      <c r="K1824" s="6">
        <v>6</v>
      </c>
      <c r="L1824" s="6">
        <f>LANÇAMENTO[[#This Row],[VALOR UNITARIO]]*LANÇAMENTO[[#This Row],[QTDADE]]</f>
        <v>12</v>
      </c>
      <c r="M1824" s="4">
        <v>45953</v>
      </c>
      <c r="N1824" s="33" t="str">
        <f>TEXT(LANÇAMENTO[[#This Row],[DATA PEDIDO]],"MMM")&amp;"-"&amp;TEXT(M1824,"AAAA")</f>
        <v>out-2025</v>
      </c>
      <c r="O1824" s="5" t="s">
        <v>1967</v>
      </c>
      <c r="P1824" s="5" t="s">
        <v>30</v>
      </c>
      <c r="Q1824" s="3" t="s">
        <v>1705</v>
      </c>
      <c r="R1824" s="3">
        <v>0</v>
      </c>
      <c r="S1824" s="4">
        <f>IF(LANÇAMENTO[[#This Row],[DATA PEDIDO]]="","",LANÇAMENTO[[#This Row],[DATA PEDIDO]]+LANÇAMENTO[[#This Row],[PRAZO]])</f>
        <v>45953</v>
      </c>
      <c r="T1824" s="8" t="str">
        <f>IF(LANÇAMENTO[[#This Row],[OBRA COM MATERIAL]]="OK","ENTREGUE",IF(LANÇAMENTO[[#This Row],[PRAZO]]="","",LANÇAMENTO[[#This Row],[PREVISÃO ENTREGA OBRA]]-$E$1))</f>
        <v>ENTREGUE</v>
      </c>
      <c r="U1824" s="3" t="s">
        <v>129</v>
      </c>
      <c r="V1824" s="3"/>
    </row>
    <row r="1825" spans="1:22" x14ac:dyDescent="0.25">
      <c r="A1825" s="4">
        <v>45953</v>
      </c>
      <c r="B1825" s="2" t="s">
        <v>1802</v>
      </c>
      <c r="C1825" s="123" t="str">
        <f>VLOOKUP(LANÇAMENTO[[#This Row],[OBRA]],OBRAS[],2,FALSE)</f>
        <v>INTERIORANA</v>
      </c>
      <c r="D1825" s="2" t="s">
        <v>104</v>
      </c>
      <c r="E1825" s="2" t="s">
        <v>1807</v>
      </c>
      <c r="F1825" s="3">
        <v>18.399999999999999</v>
      </c>
      <c r="G1825" s="3" t="s">
        <v>72</v>
      </c>
      <c r="H1825" s="5" t="s">
        <v>3869</v>
      </c>
      <c r="I1825" s="136" t="s">
        <v>615</v>
      </c>
      <c r="J1825" s="2" t="s">
        <v>1807</v>
      </c>
      <c r="K1825" s="6">
        <v>46.91</v>
      </c>
      <c r="L1825" s="6">
        <f>LANÇAMENTO[[#This Row],[VALOR UNITARIO]]*LANÇAMENTO[[#This Row],[QTDADE]]</f>
        <v>863.14399999999989</v>
      </c>
      <c r="M1825" s="4">
        <v>45953</v>
      </c>
      <c r="N1825" s="33" t="str">
        <f>TEXT(LANÇAMENTO[[#This Row],[DATA PEDIDO]],"MMM")&amp;"-"&amp;TEXT(M1825,"AAAA")</f>
        <v>out-2025</v>
      </c>
      <c r="O1825" s="5" t="s">
        <v>2068</v>
      </c>
      <c r="P1825" s="5" t="s">
        <v>30</v>
      </c>
      <c r="Q1825" s="3" t="s">
        <v>12</v>
      </c>
      <c r="R1825" s="3">
        <v>5</v>
      </c>
      <c r="S1825" s="4">
        <f>IF(LANÇAMENTO[[#This Row],[DATA PEDIDO]]="","",LANÇAMENTO[[#This Row],[DATA PEDIDO]]+LANÇAMENTO[[#This Row],[PRAZO]])</f>
        <v>45958</v>
      </c>
      <c r="T1825" s="8" t="str">
        <f>IF(LANÇAMENTO[[#This Row],[OBRA COM MATERIAL]]="OK","ENTREGUE",IF(LANÇAMENTO[[#This Row],[PRAZO]]="","",LANÇAMENTO[[#This Row],[PREVISÃO ENTREGA OBRA]]-$E$1))</f>
        <v>ENTREGUE</v>
      </c>
      <c r="U1825" s="3" t="s">
        <v>129</v>
      </c>
      <c r="V1825" s="3"/>
    </row>
    <row r="1826" spans="1:22" x14ac:dyDescent="0.25">
      <c r="A1826" s="4">
        <v>45953</v>
      </c>
      <c r="B1826" s="2" t="s">
        <v>1802</v>
      </c>
      <c r="C1826" s="123" t="str">
        <f>VLOOKUP(LANÇAMENTO[[#This Row],[OBRA]],OBRAS[],2,FALSE)</f>
        <v>INTERIORANA</v>
      </c>
      <c r="D1826" s="2" t="s">
        <v>104</v>
      </c>
      <c r="E1826" s="2" t="s">
        <v>3868</v>
      </c>
      <c r="F1826" s="3">
        <v>35</v>
      </c>
      <c r="G1826" s="3" t="s">
        <v>114</v>
      </c>
      <c r="H1826" s="5" t="s">
        <v>3869</v>
      </c>
      <c r="I1826" s="136" t="s">
        <v>615</v>
      </c>
      <c r="J1826" s="2" t="s">
        <v>3868</v>
      </c>
      <c r="K1826" s="6">
        <v>15.26</v>
      </c>
      <c r="L1826" s="6">
        <f>LANÇAMENTO[[#This Row],[VALOR UNITARIO]]*LANÇAMENTO[[#This Row],[QTDADE]]</f>
        <v>534.1</v>
      </c>
      <c r="M1826" s="4">
        <v>45953</v>
      </c>
      <c r="N1826" s="33" t="str">
        <f>TEXT(LANÇAMENTO[[#This Row],[DATA PEDIDO]],"MMM")&amp;"-"&amp;TEXT(M1826,"AAAA")</f>
        <v>out-2025</v>
      </c>
      <c r="O1826" s="5" t="s">
        <v>2068</v>
      </c>
      <c r="P1826" s="5" t="s">
        <v>30</v>
      </c>
      <c r="Q1826" s="3" t="s">
        <v>12</v>
      </c>
      <c r="R1826" s="3">
        <v>5</v>
      </c>
      <c r="S1826" s="4">
        <f>IF(LANÇAMENTO[[#This Row],[DATA PEDIDO]]="","",LANÇAMENTO[[#This Row],[DATA PEDIDO]]+LANÇAMENTO[[#This Row],[PRAZO]])</f>
        <v>45958</v>
      </c>
      <c r="T1826" s="8" t="str">
        <f>IF(LANÇAMENTO[[#This Row],[OBRA COM MATERIAL]]="OK","ENTREGUE",IF(LANÇAMENTO[[#This Row],[PRAZO]]="","",LANÇAMENTO[[#This Row],[PREVISÃO ENTREGA OBRA]]-$E$1))</f>
        <v>ENTREGUE</v>
      </c>
      <c r="U1826" s="3" t="s">
        <v>129</v>
      </c>
      <c r="V1826" s="3"/>
    </row>
    <row r="1827" spans="1:22" x14ac:dyDescent="0.25">
      <c r="A1827" s="4">
        <v>45953</v>
      </c>
      <c r="B1827" s="2" t="s">
        <v>1802</v>
      </c>
      <c r="C1827" s="123" t="str">
        <f>VLOOKUP(LANÇAMENTO[[#This Row],[OBRA]],OBRAS[],2,FALSE)</f>
        <v>INTERIORANA</v>
      </c>
      <c r="D1827" s="2" t="s">
        <v>104</v>
      </c>
      <c r="E1827" s="2" t="s">
        <v>1814</v>
      </c>
      <c r="F1827" s="3">
        <v>1</v>
      </c>
      <c r="G1827" s="3" t="s">
        <v>65</v>
      </c>
      <c r="H1827" s="5" t="s">
        <v>3869</v>
      </c>
      <c r="I1827" s="136" t="s">
        <v>615</v>
      </c>
      <c r="J1827" s="2" t="s">
        <v>1814</v>
      </c>
      <c r="K1827" s="6">
        <v>169.84</v>
      </c>
      <c r="L1827" s="6">
        <f>LANÇAMENTO[[#This Row],[VALOR UNITARIO]]*LANÇAMENTO[[#This Row],[QTDADE]]</f>
        <v>169.84</v>
      </c>
      <c r="M1827" s="4">
        <v>45953</v>
      </c>
      <c r="N1827" s="33" t="str">
        <f>TEXT(LANÇAMENTO[[#This Row],[DATA PEDIDO]],"MMM")&amp;"-"&amp;TEXT(M1827,"AAAA")</f>
        <v>out-2025</v>
      </c>
      <c r="O1827" s="5" t="s">
        <v>2068</v>
      </c>
      <c r="P1827" s="5" t="s">
        <v>30</v>
      </c>
      <c r="Q1827" s="3" t="s">
        <v>12</v>
      </c>
      <c r="R1827" s="3">
        <v>5</v>
      </c>
      <c r="S1827" s="4">
        <f>IF(LANÇAMENTO[[#This Row],[DATA PEDIDO]]="","",LANÇAMENTO[[#This Row],[DATA PEDIDO]]+LANÇAMENTO[[#This Row],[PRAZO]])</f>
        <v>45958</v>
      </c>
      <c r="T1827" s="8" t="str">
        <f>IF(LANÇAMENTO[[#This Row],[OBRA COM MATERIAL]]="OK","ENTREGUE",IF(LANÇAMENTO[[#This Row],[PRAZO]]="","",LANÇAMENTO[[#This Row],[PREVISÃO ENTREGA OBRA]]-$E$1))</f>
        <v>ENTREGUE</v>
      </c>
      <c r="U1827" s="3" t="s">
        <v>129</v>
      </c>
      <c r="V1827" s="3"/>
    </row>
    <row r="1828" spans="1:22" x14ac:dyDescent="0.25">
      <c r="A1828" s="4">
        <v>45953</v>
      </c>
      <c r="B1828" s="2" t="s">
        <v>1772</v>
      </c>
      <c r="C1828" s="123" t="str">
        <f>VLOOKUP(LANÇAMENTO[[#This Row],[OBRA]],OBRAS[],2,FALSE)</f>
        <v>INTERIORANA</v>
      </c>
      <c r="D1828" s="2" t="s">
        <v>104</v>
      </c>
      <c r="E1828" s="2" t="s">
        <v>3874</v>
      </c>
      <c r="F1828" s="3">
        <v>5</v>
      </c>
      <c r="G1828" s="3" t="s">
        <v>111</v>
      </c>
      <c r="H1828" s="5" t="s">
        <v>3875</v>
      </c>
      <c r="I1828" s="136" t="s">
        <v>3871</v>
      </c>
      <c r="J1828" s="2" t="s">
        <v>3876</v>
      </c>
      <c r="K1828" s="6">
        <v>60</v>
      </c>
      <c r="L1828" s="6">
        <f>LANÇAMENTO[[#This Row],[VALOR UNITARIO]]*LANÇAMENTO[[#This Row],[QTDADE]]</f>
        <v>300</v>
      </c>
      <c r="M1828" s="4">
        <v>45953</v>
      </c>
      <c r="N1828" s="33" t="str">
        <f>TEXT(LANÇAMENTO[[#This Row],[DATA PEDIDO]],"MMM")&amp;"-"&amp;TEXT(M1828,"AAAA")</f>
        <v>out-2025</v>
      </c>
      <c r="O1828" s="5" t="s">
        <v>1818</v>
      </c>
      <c r="P1828" s="5" t="s">
        <v>192</v>
      </c>
      <c r="Q1828" s="3" t="s">
        <v>12</v>
      </c>
      <c r="R1828" s="3">
        <v>0</v>
      </c>
      <c r="S1828" s="4">
        <f>IF(LANÇAMENTO[[#This Row],[DATA PEDIDO]]="","",LANÇAMENTO[[#This Row],[DATA PEDIDO]]+LANÇAMENTO[[#This Row],[PRAZO]])</f>
        <v>45953</v>
      </c>
      <c r="T1828" s="8" t="str">
        <f>IF(LANÇAMENTO[[#This Row],[OBRA COM MATERIAL]]="OK","ENTREGUE",IF(LANÇAMENTO[[#This Row],[PRAZO]]="","",LANÇAMENTO[[#This Row],[PREVISÃO ENTREGA OBRA]]-$E$1))</f>
        <v>ENTREGUE</v>
      </c>
      <c r="U1828" s="3" t="s">
        <v>129</v>
      </c>
      <c r="V1828" s="3"/>
    </row>
    <row r="1829" spans="1:22" x14ac:dyDescent="0.25">
      <c r="A1829" s="4">
        <v>45953</v>
      </c>
      <c r="B1829" s="2" t="s">
        <v>1802</v>
      </c>
      <c r="C1829" s="123" t="str">
        <f>VLOOKUP(LANÇAMENTO[[#This Row],[OBRA]],OBRAS[],2,FALSE)</f>
        <v>INTERIORANA</v>
      </c>
      <c r="D1829" s="2" t="s">
        <v>104</v>
      </c>
      <c r="E1829" s="2" t="s">
        <v>3879</v>
      </c>
      <c r="F1829" s="3">
        <v>1</v>
      </c>
      <c r="G1829" s="3" t="s">
        <v>65</v>
      </c>
      <c r="H1829" s="5" t="s">
        <v>3880</v>
      </c>
      <c r="I1829" s="136" t="s">
        <v>1027</v>
      </c>
      <c r="J1829" s="2" t="s">
        <v>3881</v>
      </c>
      <c r="K1829" s="6">
        <v>289</v>
      </c>
      <c r="L1829" s="6">
        <f>LANÇAMENTO[[#This Row],[VALOR UNITARIO]]*LANÇAMENTO[[#This Row],[QTDADE]]</f>
        <v>289</v>
      </c>
      <c r="M1829" s="4">
        <v>45953</v>
      </c>
      <c r="N1829" s="33" t="str">
        <f>TEXT(LANÇAMENTO[[#This Row],[DATA PEDIDO]],"MMM")&amp;"-"&amp;TEXT(M1829,"AAAA")</f>
        <v>out-2025</v>
      </c>
      <c r="O1829" s="5" t="s">
        <v>1692</v>
      </c>
      <c r="P1829" s="5" t="s">
        <v>30</v>
      </c>
      <c r="Q1829" s="3" t="s">
        <v>12</v>
      </c>
      <c r="R1829" s="3">
        <v>1</v>
      </c>
      <c r="S1829" s="4">
        <f>IF(LANÇAMENTO[[#This Row],[DATA PEDIDO]]="","",LANÇAMENTO[[#This Row],[DATA PEDIDO]]+LANÇAMENTO[[#This Row],[PRAZO]])</f>
        <v>45954</v>
      </c>
      <c r="T1829" s="8" t="str">
        <f>IF(LANÇAMENTO[[#This Row],[OBRA COM MATERIAL]]="OK","ENTREGUE",IF(LANÇAMENTO[[#This Row],[PRAZO]]="","",LANÇAMENTO[[#This Row],[PREVISÃO ENTREGA OBRA]]-$E$1))</f>
        <v>ENTREGUE</v>
      </c>
      <c r="U1829" s="3" t="s">
        <v>129</v>
      </c>
      <c r="V1829" s="3"/>
    </row>
    <row r="1830" spans="1:22" x14ac:dyDescent="0.25">
      <c r="A1830" s="4">
        <v>45953</v>
      </c>
      <c r="B1830" s="2" t="s">
        <v>3239</v>
      </c>
      <c r="C1830" s="123" t="str">
        <f>VLOOKUP(LANÇAMENTO[[#This Row],[OBRA]],OBRAS[],2,FALSE)</f>
        <v>INTERIORANA</v>
      </c>
      <c r="D1830" s="2" t="s">
        <v>17</v>
      </c>
      <c r="E1830" s="2" t="s">
        <v>2695</v>
      </c>
      <c r="F1830" s="3">
        <v>15</v>
      </c>
      <c r="G1830" s="3" t="s">
        <v>65</v>
      </c>
      <c r="H1830" s="5" t="s">
        <v>3889</v>
      </c>
      <c r="I1830" s="136" t="s">
        <v>260</v>
      </c>
      <c r="J1830" s="2" t="s">
        <v>2695</v>
      </c>
      <c r="K1830" s="6">
        <v>5.2</v>
      </c>
      <c r="L1830" s="6">
        <f>LANÇAMENTO[[#This Row],[VALOR UNITARIO]]*LANÇAMENTO[[#This Row],[QTDADE]]</f>
        <v>78</v>
      </c>
      <c r="M1830" s="4">
        <v>45953</v>
      </c>
      <c r="N1830" s="33" t="str">
        <f>TEXT(LANÇAMENTO[[#This Row],[DATA PEDIDO]],"MMM")&amp;"-"&amp;TEXT(M1830,"AAAA")</f>
        <v>out-2025</v>
      </c>
      <c r="O1830" s="5" t="s">
        <v>2102</v>
      </c>
      <c r="P1830" s="5" t="s">
        <v>30</v>
      </c>
      <c r="Q1830" s="3" t="s">
        <v>12</v>
      </c>
      <c r="R1830" s="3">
        <v>4</v>
      </c>
      <c r="S1830" s="4">
        <f>IF(LANÇAMENTO[[#This Row],[DATA PEDIDO]]="","",LANÇAMENTO[[#This Row],[DATA PEDIDO]]+LANÇAMENTO[[#This Row],[PRAZO]])</f>
        <v>45957</v>
      </c>
      <c r="T1830" s="8" t="str">
        <f>IF(LANÇAMENTO[[#This Row],[OBRA COM MATERIAL]]="OK","ENTREGUE",IF(LANÇAMENTO[[#This Row],[PRAZO]]="","",LANÇAMENTO[[#This Row],[PREVISÃO ENTREGA OBRA]]-$E$1))</f>
        <v>ENTREGUE</v>
      </c>
      <c r="U1830" s="3" t="s">
        <v>129</v>
      </c>
      <c r="V1830" s="3"/>
    </row>
    <row r="1831" spans="1:22" x14ac:dyDescent="0.25">
      <c r="A1831" s="4">
        <v>45953</v>
      </c>
      <c r="B1831" s="2" t="s">
        <v>3239</v>
      </c>
      <c r="C1831" s="123" t="str">
        <f>VLOOKUP(LANÇAMENTO[[#This Row],[OBRA]],OBRAS[],2,FALSE)</f>
        <v>INTERIORANA</v>
      </c>
      <c r="D1831" s="2" t="s">
        <v>17</v>
      </c>
      <c r="E1831" s="2" t="s">
        <v>2696</v>
      </c>
      <c r="F1831" s="3">
        <v>15</v>
      </c>
      <c r="G1831" s="3" t="s">
        <v>65</v>
      </c>
      <c r="H1831" s="5" t="s">
        <v>3889</v>
      </c>
      <c r="I1831" s="136" t="s">
        <v>260</v>
      </c>
      <c r="J1831" s="2" t="s">
        <v>2696</v>
      </c>
      <c r="K1831" s="6">
        <v>3</v>
      </c>
      <c r="L1831" s="6">
        <f>LANÇAMENTO[[#This Row],[VALOR UNITARIO]]*LANÇAMENTO[[#This Row],[QTDADE]]</f>
        <v>45</v>
      </c>
      <c r="M1831" s="4">
        <v>45953</v>
      </c>
      <c r="N1831" s="33" t="str">
        <f>TEXT(LANÇAMENTO[[#This Row],[DATA PEDIDO]],"MMM")&amp;"-"&amp;TEXT(M1831,"AAAA")</f>
        <v>out-2025</v>
      </c>
      <c r="O1831" s="5" t="s">
        <v>2102</v>
      </c>
      <c r="P1831" s="5" t="s">
        <v>30</v>
      </c>
      <c r="Q1831" s="3" t="s">
        <v>12</v>
      </c>
      <c r="R1831" s="3">
        <v>4</v>
      </c>
      <c r="S1831" s="4">
        <f>IF(LANÇAMENTO[[#This Row],[DATA PEDIDO]]="","",LANÇAMENTO[[#This Row],[DATA PEDIDO]]+LANÇAMENTO[[#This Row],[PRAZO]])</f>
        <v>45957</v>
      </c>
      <c r="T1831" s="8" t="str">
        <f>IF(LANÇAMENTO[[#This Row],[OBRA COM MATERIAL]]="OK","ENTREGUE",IF(LANÇAMENTO[[#This Row],[PRAZO]]="","",LANÇAMENTO[[#This Row],[PREVISÃO ENTREGA OBRA]]-$E$1))</f>
        <v>ENTREGUE</v>
      </c>
      <c r="U1831" s="3" t="s">
        <v>129</v>
      </c>
      <c r="V1831" s="3"/>
    </row>
    <row r="1832" spans="1:22" x14ac:dyDescent="0.25">
      <c r="A1832" s="4">
        <v>45953</v>
      </c>
      <c r="B1832" s="2" t="s">
        <v>3239</v>
      </c>
      <c r="C1832" s="123" t="str">
        <f>VLOOKUP(LANÇAMENTO[[#This Row],[OBRA]],OBRAS[],2,FALSE)</f>
        <v>INTERIORANA</v>
      </c>
      <c r="D1832" s="2" t="s">
        <v>17</v>
      </c>
      <c r="E1832" s="2" t="s">
        <v>3882</v>
      </c>
      <c r="F1832" s="3">
        <v>15</v>
      </c>
      <c r="G1832" s="3" t="s">
        <v>65</v>
      </c>
      <c r="H1832" s="5" t="s">
        <v>3889</v>
      </c>
      <c r="I1832" s="136" t="s">
        <v>260</v>
      </c>
      <c r="J1832" s="2" t="s">
        <v>3882</v>
      </c>
      <c r="K1832" s="6">
        <v>1.7</v>
      </c>
      <c r="L1832" s="6">
        <f>LANÇAMENTO[[#This Row],[VALOR UNITARIO]]*LANÇAMENTO[[#This Row],[QTDADE]]</f>
        <v>25.5</v>
      </c>
      <c r="M1832" s="4">
        <v>45953</v>
      </c>
      <c r="N1832" s="33" t="str">
        <f>TEXT(LANÇAMENTO[[#This Row],[DATA PEDIDO]],"MMM")&amp;"-"&amp;TEXT(M1832,"AAAA")</f>
        <v>out-2025</v>
      </c>
      <c r="O1832" s="5" t="s">
        <v>2102</v>
      </c>
      <c r="P1832" s="5" t="s">
        <v>30</v>
      </c>
      <c r="Q1832" s="3" t="s">
        <v>12</v>
      </c>
      <c r="R1832" s="3">
        <v>4</v>
      </c>
      <c r="S1832" s="4">
        <f>IF(LANÇAMENTO[[#This Row],[DATA PEDIDO]]="","",LANÇAMENTO[[#This Row],[DATA PEDIDO]]+LANÇAMENTO[[#This Row],[PRAZO]])</f>
        <v>45957</v>
      </c>
      <c r="T1832" s="8" t="str">
        <f>IF(LANÇAMENTO[[#This Row],[OBRA COM MATERIAL]]="OK","ENTREGUE",IF(LANÇAMENTO[[#This Row],[PRAZO]]="","",LANÇAMENTO[[#This Row],[PREVISÃO ENTREGA OBRA]]-$E$1))</f>
        <v>ENTREGUE</v>
      </c>
      <c r="U1832" s="3" t="s">
        <v>129</v>
      </c>
      <c r="V1832" s="3"/>
    </row>
    <row r="1833" spans="1:22" x14ac:dyDescent="0.25">
      <c r="A1833" s="4">
        <v>45953</v>
      </c>
      <c r="B1833" s="2" t="s">
        <v>3239</v>
      </c>
      <c r="C1833" s="123" t="str">
        <f>VLOOKUP(LANÇAMENTO[[#This Row],[OBRA]],OBRAS[],2,FALSE)</f>
        <v>INTERIORANA</v>
      </c>
      <c r="D1833" s="2" t="s">
        <v>17</v>
      </c>
      <c r="E1833" s="2" t="s">
        <v>3883</v>
      </c>
      <c r="F1833" s="3">
        <v>15</v>
      </c>
      <c r="G1833" s="3" t="s">
        <v>65</v>
      </c>
      <c r="H1833" s="5" t="s">
        <v>3889</v>
      </c>
      <c r="I1833" s="136" t="s">
        <v>260</v>
      </c>
      <c r="J1833" s="2" t="s">
        <v>3883</v>
      </c>
      <c r="K1833" s="6">
        <v>1.9</v>
      </c>
      <c r="L1833" s="6">
        <f>LANÇAMENTO[[#This Row],[VALOR UNITARIO]]*LANÇAMENTO[[#This Row],[QTDADE]]</f>
        <v>28.5</v>
      </c>
      <c r="M1833" s="4">
        <v>45953</v>
      </c>
      <c r="N1833" s="33" t="str">
        <f>TEXT(LANÇAMENTO[[#This Row],[DATA PEDIDO]],"MMM")&amp;"-"&amp;TEXT(M1833,"AAAA")</f>
        <v>out-2025</v>
      </c>
      <c r="O1833" s="5" t="s">
        <v>2102</v>
      </c>
      <c r="P1833" s="5" t="s">
        <v>30</v>
      </c>
      <c r="Q1833" s="3" t="s">
        <v>12</v>
      </c>
      <c r="R1833" s="3">
        <v>4</v>
      </c>
      <c r="S1833" s="4">
        <f>IF(LANÇAMENTO[[#This Row],[DATA PEDIDO]]="","",LANÇAMENTO[[#This Row],[DATA PEDIDO]]+LANÇAMENTO[[#This Row],[PRAZO]])</f>
        <v>45957</v>
      </c>
      <c r="T1833" s="8" t="str">
        <f>IF(LANÇAMENTO[[#This Row],[OBRA COM MATERIAL]]="OK","ENTREGUE",IF(LANÇAMENTO[[#This Row],[PRAZO]]="","",LANÇAMENTO[[#This Row],[PREVISÃO ENTREGA OBRA]]-$E$1))</f>
        <v>ENTREGUE</v>
      </c>
      <c r="U1833" s="3" t="s">
        <v>129</v>
      </c>
      <c r="V1833" s="3"/>
    </row>
    <row r="1834" spans="1:22" x14ac:dyDescent="0.25">
      <c r="A1834" s="4">
        <v>45953</v>
      </c>
      <c r="B1834" s="2" t="s">
        <v>3239</v>
      </c>
      <c r="C1834" s="123" t="str">
        <f>VLOOKUP(LANÇAMENTO[[#This Row],[OBRA]],OBRAS[],2,FALSE)</f>
        <v>INTERIORANA</v>
      </c>
      <c r="D1834" s="2" t="s">
        <v>17</v>
      </c>
      <c r="E1834" s="2" t="s">
        <v>3884</v>
      </c>
      <c r="F1834" s="3">
        <v>1</v>
      </c>
      <c r="G1834" s="3" t="s">
        <v>65</v>
      </c>
      <c r="H1834" s="5" t="s">
        <v>3889</v>
      </c>
      <c r="I1834" s="136" t="s">
        <v>260</v>
      </c>
      <c r="J1834" s="2" t="s">
        <v>3884</v>
      </c>
      <c r="K1834" s="6">
        <v>40.4</v>
      </c>
      <c r="L1834" s="6">
        <f>LANÇAMENTO[[#This Row],[VALOR UNITARIO]]*LANÇAMENTO[[#This Row],[QTDADE]]</f>
        <v>40.4</v>
      </c>
      <c r="M1834" s="4">
        <v>45953</v>
      </c>
      <c r="N1834" s="33" t="str">
        <f>TEXT(LANÇAMENTO[[#This Row],[DATA PEDIDO]],"MMM")&amp;"-"&amp;TEXT(M1834,"AAAA")</f>
        <v>out-2025</v>
      </c>
      <c r="O1834" s="5" t="s">
        <v>2102</v>
      </c>
      <c r="P1834" s="5" t="s">
        <v>30</v>
      </c>
      <c r="Q1834" s="3" t="s">
        <v>12</v>
      </c>
      <c r="R1834" s="3">
        <v>4</v>
      </c>
      <c r="S1834" s="4">
        <f>IF(LANÇAMENTO[[#This Row],[DATA PEDIDO]]="","",LANÇAMENTO[[#This Row],[DATA PEDIDO]]+LANÇAMENTO[[#This Row],[PRAZO]])</f>
        <v>45957</v>
      </c>
      <c r="T1834" s="8" t="str">
        <f>IF(LANÇAMENTO[[#This Row],[OBRA COM MATERIAL]]="OK","ENTREGUE",IF(LANÇAMENTO[[#This Row],[PRAZO]]="","",LANÇAMENTO[[#This Row],[PREVISÃO ENTREGA OBRA]]-$E$1))</f>
        <v>ENTREGUE</v>
      </c>
      <c r="U1834" s="3" t="s">
        <v>129</v>
      </c>
      <c r="V1834" s="3"/>
    </row>
    <row r="1835" spans="1:22" x14ac:dyDescent="0.25">
      <c r="A1835" s="4">
        <v>45953</v>
      </c>
      <c r="B1835" s="2" t="s">
        <v>3239</v>
      </c>
      <c r="C1835" s="123" t="str">
        <f>VLOOKUP(LANÇAMENTO[[#This Row],[OBRA]],OBRAS[],2,FALSE)</f>
        <v>INTERIORANA</v>
      </c>
      <c r="D1835" s="2" t="s">
        <v>17</v>
      </c>
      <c r="E1835" s="2" t="s">
        <v>3885</v>
      </c>
      <c r="F1835" s="3">
        <v>4</v>
      </c>
      <c r="G1835" s="3" t="s">
        <v>65</v>
      </c>
      <c r="H1835" s="5" t="s">
        <v>3889</v>
      </c>
      <c r="I1835" s="136" t="s">
        <v>260</v>
      </c>
      <c r="J1835" s="2" t="s">
        <v>3885</v>
      </c>
      <c r="K1835" s="6">
        <v>3</v>
      </c>
      <c r="L1835" s="6">
        <f>LANÇAMENTO[[#This Row],[VALOR UNITARIO]]*LANÇAMENTO[[#This Row],[QTDADE]]</f>
        <v>12</v>
      </c>
      <c r="M1835" s="4">
        <v>45953</v>
      </c>
      <c r="N1835" s="33" t="str">
        <f>TEXT(LANÇAMENTO[[#This Row],[DATA PEDIDO]],"MMM")&amp;"-"&amp;TEXT(M1835,"AAAA")</f>
        <v>out-2025</v>
      </c>
      <c r="O1835" s="5" t="s">
        <v>2102</v>
      </c>
      <c r="P1835" s="5" t="s">
        <v>30</v>
      </c>
      <c r="Q1835" s="3" t="s">
        <v>12</v>
      </c>
      <c r="R1835" s="3">
        <v>4</v>
      </c>
      <c r="S1835" s="4">
        <f>IF(LANÇAMENTO[[#This Row],[DATA PEDIDO]]="","",LANÇAMENTO[[#This Row],[DATA PEDIDO]]+LANÇAMENTO[[#This Row],[PRAZO]])</f>
        <v>45957</v>
      </c>
      <c r="T1835" s="8" t="str">
        <f>IF(LANÇAMENTO[[#This Row],[OBRA COM MATERIAL]]="OK","ENTREGUE",IF(LANÇAMENTO[[#This Row],[PRAZO]]="","",LANÇAMENTO[[#This Row],[PREVISÃO ENTREGA OBRA]]-$E$1))</f>
        <v>ENTREGUE</v>
      </c>
      <c r="U1835" s="3" t="s">
        <v>129</v>
      </c>
      <c r="V1835" s="3"/>
    </row>
    <row r="1836" spans="1:22" x14ac:dyDescent="0.25">
      <c r="A1836" s="4">
        <v>45953</v>
      </c>
      <c r="B1836" s="2" t="s">
        <v>3239</v>
      </c>
      <c r="C1836" s="123" t="str">
        <f>VLOOKUP(LANÇAMENTO[[#This Row],[OBRA]],OBRAS[],2,FALSE)</f>
        <v>INTERIORANA</v>
      </c>
      <c r="D1836" s="2" t="s">
        <v>17</v>
      </c>
      <c r="E1836" s="2" t="s">
        <v>3890</v>
      </c>
      <c r="F1836" s="3">
        <v>2</v>
      </c>
      <c r="G1836" s="3" t="s">
        <v>65</v>
      </c>
      <c r="H1836" s="5" t="s">
        <v>3889</v>
      </c>
      <c r="I1836" s="136" t="s">
        <v>260</v>
      </c>
      <c r="J1836" s="2" t="s">
        <v>3886</v>
      </c>
      <c r="K1836" s="6">
        <v>19.8</v>
      </c>
      <c r="L1836" s="6">
        <f>LANÇAMENTO[[#This Row],[VALOR UNITARIO]]*LANÇAMENTO[[#This Row],[QTDADE]]</f>
        <v>39.6</v>
      </c>
      <c r="M1836" s="4">
        <v>45953</v>
      </c>
      <c r="N1836" s="33" t="str">
        <f>TEXT(LANÇAMENTO[[#This Row],[DATA PEDIDO]],"MMM")&amp;"-"&amp;TEXT(M1836,"AAAA")</f>
        <v>out-2025</v>
      </c>
      <c r="O1836" s="5" t="s">
        <v>2102</v>
      </c>
      <c r="P1836" s="5" t="s">
        <v>30</v>
      </c>
      <c r="Q1836" s="3" t="s">
        <v>12</v>
      </c>
      <c r="R1836" s="3">
        <v>4</v>
      </c>
      <c r="S1836" s="4">
        <f>IF(LANÇAMENTO[[#This Row],[DATA PEDIDO]]="","",LANÇAMENTO[[#This Row],[DATA PEDIDO]]+LANÇAMENTO[[#This Row],[PRAZO]])</f>
        <v>45957</v>
      </c>
      <c r="T1836" s="8" t="str">
        <f>IF(LANÇAMENTO[[#This Row],[OBRA COM MATERIAL]]="OK","ENTREGUE",IF(LANÇAMENTO[[#This Row],[PRAZO]]="","",LANÇAMENTO[[#This Row],[PREVISÃO ENTREGA OBRA]]-$E$1))</f>
        <v>ENTREGUE</v>
      </c>
      <c r="U1836" s="3" t="s">
        <v>129</v>
      </c>
      <c r="V1836" s="3"/>
    </row>
    <row r="1837" spans="1:22" x14ac:dyDescent="0.25">
      <c r="A1837" s="4">
        <v>45953</v>
      </c>
      <c r="B1837" s="2" t="s">
        <v>3239</v>
      </c>
      <c r="C1837" s="123" t="str">
        <f>VLOOKUP(LANÇAMENTO[[#This Row],[OBRA]],OBRAS[],2,FALSE)</f>
        <v>INTERIORANA</v>
      </c>
      <c r="D1837" s="2" t="s">
        <v>17</v>
      </c>
      <c r="E1837" s="2" t="s">
        <v>3887</v>
      </c>
      <c r="F1837" s="3">
        <v>2</v>
      </c>
      <c r="G1837" s="3" t="s">
        <v>65</v>
      </c>
      <c r="H1837" s="5" t="s">
        <v>3889</v>
      </c>
      <c r="I1837" s="136" t="s">
        <v>260</v>
      </c>
      <c r="J1837" s="2" t="s">
        <v>3887</v>
      </c>
      <c r="K1837" s="6">
        <v>435.2</v>
      </c>
      <c r="L1837" s="6">
        <f>LANÇAMENTO[[#This Row],[VALOR UNITARIO]]*LANÇAMENTO[[#This Row],[QTDADE]]</f>
        <v>870.4</v>
      </c>
      <c r="M1837" s="4">
        <v>45953</v>
      </c>
      <c r="N1837" s="33" t="str">
        <f>TEXT(LANÇAMENTO[[#This Row],[DATA PEDIDO]],"MMM")&amp;"-"&amp;TEXT(M1837,"AAAA")</f>
        <v>out-2025</v>
      </c>
      <c r="O1837" s="5" t="s">
        <v>2102</v>
      </c>
      <c r="P1837" s="5" t="s">
        <v>30</v>
      </c>
      <c r="Q1837" s="3" t="s">
        <v>12</v>
      </c>
      <c r="R1837" s="3">
        <v>4</v>
      </c>
      <c r="S1837" s="4">
        <f>IF(LANÇAMENTO[[#This Row],[DATA PEDIDO]]="","",LANÇAMENTO[[#This Row],[DATA PEDIDO]]+LANÇAMENTO[[#This Row],[PRAZO]])</f>
        <v>45957</v>
      </c>
      <c r="T1837" s="8" t="str">
        <f>IF(LANÇAMENTO[[#This Row],[OBRA COM MATERIAL]]="OK","ENTREGUE",IF(LANÇAMENTO[[#This Row],[PRAZO]]="","",LANÇAMENTO[[#This Row],[PREVISÃO ENTREGA OBRA]]-$E$1))</f>
        <v>ENTREGUE</v>
      </c>
      <c r="U1837" s="3" t="s">
        <v>129</v>
      </c>
      <c r="V1837" s="3"/>
    </row>
    <row r="1838" spans="1:22" x14ac:dyDescent="0.25">
      <c r="A1838" s="4">
        <v>45953</v>
      </c>
      <c r="B1838" s="2" t="s">
        <v>3239</v>
      </c>
      <c r="C1838" s="123" t="str">
        <f>VLOOKUP(LANÇAMENTO[[#This Row],[OBRA]],OBRAS[],2,FALSE)</f>
        <v>INTERIORANA</v>
      </c>
      <c r="D1838" s="2" t="s">
        <v>17</v>
      </c>
      <c r="E1838" s="2" t="s">
        <v>3888</v>
      </c>
      <c r="F1838" s="3">
        <v>1</v>
      </c>
      <c r="G1838" s="3" t="s">
        <v>65</v>
      </c>
      <c r="H1838" s="5" t="s">
        <v>3889</v>
      </c>
      <c r="I1838" s="136" t="s">
        <v>260</v>
      </c>
      <c r="J1838" s="2" t="s">
        <v>3888</v>
      </c>
      <c r="K1838" s="6">
        <v>1416</v>
      </c>
      <c r="L1838" s="6">
        <f>LANÇAMENTO[[#This Row],[VALOR UNITARIO]]*LANÇAMENTO[[#This Row],[QTDADE]]</f>
        <v>1416</v>
      </c>
      <c r="M1838" s="4">
        <v>45953</v>
      </c>
      <c r="N1838" s="33" t="str">
        <f>TEXT(LANÇAMENTO[[#This Row],[DATA PEDIDO]],"MMM")&amp;"-"&amp;TEXT(M1838,"AAAA")</f>
        <v>out-2025</v>
      </c>
      <c r="O1838" s="5" t="s">
        <v>2102</v>
      </c>
      <c r="P1838" s="5" t="s">
        <v>30</v>
      </c>
      <c r="Q1838" s="3" t="s">
        <v>12</v>
      </c>
      <c r="R1838" s="3">
        <v>4</v>
      </c>
      <c r="S1838" s="4">
        <f>IF(LANÇAMENTO[[#This Row],[DATA PEDIDO]]="","",LANÇAMENTO[[#This Row],[DATA PEDIDO]]+LANÇAMENTO[[#This Row],[PRAZO]])</f>
        <v>45957</v>
      </c>
      <c r="T1838" s="8" t="str">
        <f>IF(LANÇAMENTO[[#This Row],[OBRA COM MATERIAL]]="OK","ENTREGUE",IF(LANÇAMENTO[[#This Row],[PRAZO]]="","",LANÇAMENTO[[#This Row],[PREVISÃO ENTREGA OBRA]]-$E$1))</f>
        <v>ENTREGUE</v>
      </c>
      <c r="U1838" s="3" t="s">
        <v>129</v>
      </c>
      <c r="V1838" s="3"/>
    </row>
    <row r="1839" spans="1:22" x14ac:dyDescent="0.25">
      <c r="A1839" s="4">
        <v>45954</v>
      </c>
      <c r="B1839" s="2" t="s">
        <v>2379</v>
      </c>
      <c r="C1839" s="123" t="str">
        <f>VLOOKUP(LANÇAMENTO[[#This Row],[OBRA]],OBRAS[],2,FALSE)</f>
        <v>INTERIORANA</v>
      </c>
      <c r="D1839" s="2" t="s">
        <v>104</v>
      </c>
      <c r="E1839" s="2" t="s">
        <v>3892</v>
      </c>
      <c r="F1839" s="3">
        <v>8</v>
      </c>
      <c r="G1839" s="3" t="s">
        <v>110</v>
      </c>
      <c r="H1839" s="5" t="s">
        <v>3893</v>
      </c>
      <c r="I1839" s="136" t="s">
        <v>147</v>
      </c>
      <c r="J1839" s="2" t="s">
        <v>3892</v>
      </c>
      <c r="K1839" s="6">
        <v>89.9</v>
      </c>
      <c r="L1839" s="6">
        <f>LANÇAMENTO[[#This Row],[VALOR UNITARIO]]*LANÇAMENTO[[#This Row],[QTDADE]]</f>
        <v>719.2</v>
      </c>
      <c r="M1839" s="4">
        <v>45954</v>
      </c>
      <c r="N1839" s="33" t="str">
        <f>TEXT(LANÇAMENTO[[#This Row],[DATA PEDIDO]],"MMM")&amp;"-"&amp;TEXT(M1839,"AAAA")</f>
        <v>out-2025</v>
      </c>
      <c r="O1839" s="5" t="s">
        <v>1715</v>
      </c>
      <c r="P1839" s="5" t="s">
        <v>30</v>
      </c>
      <c r="Q1839" s="3" t="s">
        <v>12</v>
      </c>
      <c r="R1839" s="3">
        <v>3</v>
      </c>
      <c r="S1839" s="4">
        <f>IF(LANÇAMENTO[[#This Row],[DATA PEDIDO]]="","",LANÇAMENTO[[#This Row],[DATA PEDIDO]]+LANÇAMENTO[[#This Row],[PRAZO]])</f>
        <v>45957</v>
      </c>
      <c r="T1839" s="8" t="str">
        <f>IF(LANÇAMENTO[[#This Row],[OBRA COM MATERIAL]]="OK","ENTREGUE",IF(LANÇAMENTO[[#This Row],[PRAZO]]="","",LANÇAMENTO[[#This Row],[PREVISÃO ENTREGA OBRA]]-$E$1))</f>
        <v>ENTREGUE</v>
      </c>
      <c r="U1839" s="3" t="s">
        <v>129</v>
      </c>
      <c r="V1839" s="3"/>
    </row>
    <row r="1840" spans="1:22" x14ac:dyDescent="0.25">
      <c r="A1840" s="4">
        <v>45954</v>
      </c>
      <c r="B1840" s="2" t="s">
        <v>2128</v>
      </c>
      <c r="C1840" s="123" t="str">
        <f>VLOOKUP(LANÇAMENTO[[#This Row],[OBRA]],OBRAS[],2,FALSE)</f>
        <v>B&amp;B</v>
      </c>
      <c r="D1840" s="2" t="s">
        <v>27</v>
      </c>
      <c r="E1840" s="2" t="s">
        <v>2134</v>
      </c>
      <c r="F1840" s="3">
        <v>1</v>
      </c>
      <c r="G1840" s="3" t="s">
        <v>65</v>
      </c>
      <c r="H1840" s="5" t="s">
        <v>3891</v>
      </c>
      <c r="I1840" s="136" t="s">
        <v>1612</v>
      </c>
      <c r="J1840" s="2" t="s">
        <v>2134</v>
      </c>
      <c r="K1840" s="6">
        <v>350</v>
      </c>
      <c r="L1840" s="6">
        <f>LANÇAMENTO[[#This Row],[VALOR UNITARIO]]*LANÇAMENTO[[#This Row],[QTDADE]]</f>
        <v>350</v>
      </c>
      <c r="M1840" s="4">
        <v>45954</v>
      </c>
      <c r="N1840" s="33" t="str">
        <f>TEXT(LANÇAMENTO[[#This Row],[DATA PEDIDO]],"MMM")&amp;"-"&amp;TEXT(M1840,"AAAA")</f>
        <v>out-2025</v>
      </c>
      <c r="O1840" s="5" t="s">
        <v>1778</v>
      </c>
      <c r="P1840" s="5" t="s">
        <v>30</v>
      </c>
      <c r="Q1840" s="3" t="s">
        <v>12</v>
      </c>
      <c r="R1840" s="3">
        <v>0</v>
      </c>
      <c r="S1840" s="4">
        <f>IF(LANÇAMENTO[[#This Row],[DATA PEDIDO]]="","",LANÇAMENTO[[#This Row],[DATA PEDIDO]]+LANÇAMENTO[[#This Row],[PRAZO]])</f>
        <v>45954</v>
      </c>
      <c r="T1840" s="8" t="str">
        <f>IF(LANÇAMENTO[[#This Row],[OBRA COM MATERIAL]]="OK","ENTREGUE",IF(LANÇAMENTO[[#This Row],[PRAZO]]="","",LANÇAMENTO[[#This Row],[PREVISÃO ENTREGA OBRA]]-$E$1))</f>
        <v>ENTREGUE</v>
      </c>
      <c r="U1840" s="3" t="s">
        <v>129</v>
      </c>
      <c r="V1840" s="3"/>
    </row>
    <row r="1841" spans="1:22" x14ac:dyDescent="0.25">
      <c r="A1841" s="4">
        <v>45954</v>
      </c>
      <c r="B1841" s="2" t="s">
        <v>1772</v>
      </c>
      <c r="C1841" s="123" t="str">
        <f>VLOOKUP(LANÇAMENTO[[#This Row],[OBRA]],OBRAS[],2,FALSE)</f>
        <v>INTERIORANA</v>
      </c>
      <c r="D1841" s="2" t="s">
        <v>17</v>
      </c>
      <c r="E1841" s="2" t="s">
        <v>3359</v>
      </c>
      <c r="F1841" s="3">
        <v>200</v>
      </c>
      <c r="G1841" s="3" t="s">
        <v>111</v>
      </c>
      <c r="H1841" s="5" t="s">
        <v>3906</v>
      </c>
      <c r="I1841" s="136" t="s">
        <v>260</v>
      </c>
      <c r="J1841" s="2" t="s">
        <v>3359</v>
      </c>
      <c r="K1841" s="6">
        <v>1.98</v>
      </c>
      <c r="L1841" s="6">
        <f>LANÇAMENTO[[#This Row],[VALOR UNITARIO]]*LANÇAMENTO[[#This Row],[QTDADE]]</f>
        <v>396</v>
      </c>
      <c r="M1841" s="4">
        <v>45954</v>
      </c>
      <c r="N1841" s="33" t="str">
        <f>TEXT(LANÇAMENTO[[#This Row],[DATA PEDIDO]],"MMM")&amp;"-"&amp;TEXT(M1841,"AAAA")</f>
        <v>out-2025</v>
      </c>
      <c r="O1841" s="5" t="s">
        <v>1983</v>
      </c>
      <c r="P1841" s="5" t="s">
        <v>30</v>
      </c>
      <c r="Q1841" s="3" t="s">
        <v>1705</v>
      </c>
      <c r="R1841" s="3">
        <v>3</v>
      </c>
      <c r="S1841" s="4">
        <f>IF(LANÇAMENTO[[#This Row],[DATA PEDIDO]]="","",LANÇAMENTO[[#This Row],[DATA PEDIDO]]+LANÇAMENTO[[#This Row],[PRAZO]])</f>
        <v>45957</v>
      </c>
      <c r="T1841" s="8" t="str">
        <f>IF(LANÇAMENTO[[#This Row],[OBRA COM MATERIAL]]="OK","ENTREGUE",IF(LANÇAMENTO[[#This Row],[PRAZO]]="","",LANÇAMENTO[[#This Row],[PREVISÃO ENTREGA OBRA]]-$E$1))</f>
        <v>ENTREGUE</v>
      </c>
      <c r="U1841" s="3" t="s">
        <v>129</v>
      </c>
      <c r="V1841" s="3"/>
    </row>
    <row r="1842" spans="1:22" x14ac:dyDescent="0.25">
      <c r="A1842" s="4">
        <v>45954</v>
      </c>
      <c r="B1842" s="2" t="s">
        <v>1772</v>
      </c>
      <c r="C1842" s="123" t="str">
        <f>VLOOKUP(LANÇAMENTO[[#This Row],[OBRA]],OBRAS[],2,FALSE)</f>
        <v>INTERIORANA</v>
      </c>
      <c r="D1842" s="2" t="s">
        <v>17</v>
      </c>
      <c r="E1842" s="2" t="s">
        <v>3894</v>
      </c>
      <c r="F1842" s="3">
        <v>200</v>
      </c>
      <c r="G1842" s="3" t="s">
        <v>111</v>
      </c>
      <c r="H1842" s="5" t="s">
        <v>3906</v>
      </c>
      <c r="I1842" s="136" t="s">
        <v>260</v>
      </c>
      <c r="J1842" s="2" t="s">
        <v>3894</v>
      </c>
      <c r="K1842" s="6">
        <v>1.98</v>
      </c>
      <c r="L1842" s="6">
        <f>LANÇAMENTO[[#This Row],[VALOR UNITARIO]]*LANÇAMENTO[[#This Row],[QTDADE]]</f>
        <v>396</v>
      </c>
      <c r="M1842" s="4">
        <v>45954</v>
      </c>
      <c r="N1842" s="33" t="str">
        <f>TEXT(LANÇAMENTO[[#This Row],[DATA PEDIDO]],"MMM")&amp;"-"&amp;TEXT(M1842,"AAAA")</f>
        <v>out-2025</v>
      </c>
      <c r="O1842" s="5" t="s">
        <v>1983</v>
      </c>
      <c r="P1842" s="5" t="s">
        <v>30</v>
      </c>
      <c r="Q1842" s="3" t="s">
        <v>1705</v>
      </c>
      <c r="R1842" s="3">
        <v>3</v>
      </c>
      <c r="S1842" s="4">
        <f>IF(LANÇAMENTO[[#This Row],[DATA PEDIDO]]="","",LANÇAMENTO[[#This Row],[DATA PEDIDO]]+LANÇAMENTO[[#This Row],[PRAZO]])</f>
        <v>45957</v>
      </c>
      <c r="T1842" s="8" t="str">
        <f>IF(LANÇAMENTO[[#This Row],[OBRA COM MATERIAL]]="OK","ENTREGUE",IF(LANÇAMENTO[[#This Row],[PRAZO]]="","",LANÇAMENTO[[#This Row],[PREVISÃO ENTREGA OBRA]]-$E$1))</f>
        <v>ENTREGUE</v>
      </c>
      <c r="U1842" s="3" t="s">
        <v>129</v>
      </c>
      <c r="V1842" s="3"/>
    </row>
    <row r="1843" spans="1:22" x14ac:dyDescent="0.25">
      <c r="A1843" s="4">
        <v>45954</v>
      </c>
      <c r="B1843" s="2" t="s">
        <v>1772</v>
      </c>
      <c r="C1843" s="123" t="str">
        <f>VLOOKUP(LANÇAMENTO[[#This Row],[OBRA]],OBRAS[],2,FALSE)</f>
        <v>INTERIORANA</v>
      </c>
      <c r="D1843" s="2" t="s">
        <v>17</v>
      </c>
      <c r="E1843" s="2" t="s">
        <v>3895</v>
      </c>
      <c r="F1843" s="3">
        <v>200</v>
      </c>
      <c r="G1843" s="3" t="s">
        <v>111</v>
      </c>
      <c r="H1843" s="5" t="s">
        <v>3906</v>
      </c>
      <c r="I1843" s="136" t="s">
        <v>260</v>
      </c>
      <c r="J1843" s="2" t="s">
        <v>3895</v>
      </c>
      <c r="K1843" s="6">
        <v>1.98</v>
      </c>
      <c r="L1843" s="6">
        <f>LANÇAMENTO[[#This Row],[VALOR UNITARIO]]*LANÇAMENTO[[#This Row],[QTDADE]]</f>
        <v>396</v>
      </c>
      <c r="M1843" s="4">
        <v>45954</v>
      </c>
      <c r="N1843" s="33" t="str">
        <f>TEXT(LANÇAMENTO[[#This Row],[DATA PEDIDO]],"MMM")&amp;"-"&amp;TEXT(M1843,"AAAA")</f>
        <v>out-2025</v>
      </c>
      <c r="O1843" s="5" t="s">
        <v>1983</v>
      </c>
      <c r="P1843" s="5" t="s">
        <v>30</v>
      </c>
      <c r="Q1843" s="3" t="s">
        <v>1705</v>
      </c>
      <c r="R1843" s="3">
        <v>3</v>
      </c>
      <c r="S1843" s="4">
        <f>IF(LANÇAMENTO[[#This Row],[DATA PEDIDO]]="","",LANÇAMENTO[[#This Row],[DATA PEDIDO]]+LANÇAMENTO[[#This Row],[PRAZO]])</f>
        <v>45957</v>
      </c>
      <c r="T1843" s="8" t="str">
        <f>IF(LANÇAMENTO[[#This Row],[OBRA COM MATERIAL]]="OK","ENTREGUE",IF(LANÇAMENTO[[#This Row],[PRAZO]]="","",LANÇAMENTO[[#This Row],[PREVISÃO ENTREGA OBRA]]-$E$1))</f>
        <v>ENTREGUE</v>
      </c>
      <c r="U1843" s="3" t="s">
        <v>129</v>
      </c>
      <c r="V1843" s="3"/>
    </row>
    <row r="1844" spans="1:22" x14ac:dyDescent="0.25">
      <c r="A1844" s="4">
        <v>45954</v>
      </c>
      <c r="B1844" s="2" t="s">
        <v>1772</v>
      </c>
      <c r="C1844" s="123" t="str">
        <f>VLOOKUP(LANÇAMENTO[[#This Row],[OBRA]],OBRAS[],2,FALSE)</f>
        <v>INTERIORANA</v>
      </c>
      <c r="D1844" s="2" t="s">
        <v>17</v>
      </c>
      <c r="E1844" s="2" t="s">
        <v>3896</v>
      </c>
      <c r="F1844" s="3">
        <v>200</v>
      </c>
      <c r="G1844" s="3" t="s">
        <v>111</v>
      </c>
      <c r="H1844" s="5" t="s">
        <v>3906</v>
      </c>
      <c r="I1844" s="136" t="s">
        <v>260</v>
      </c>
      <c r="J1844" s="2" t="s">
        <v>3896</v>
      </c>
      <c r="K1844" s="6">
        <v>1.98</v>
      </c>
      <c r="L1844" s="6">
        <f>LANÇAMENTO[[#This Row],[VALOR UNITARIO]]*LANÇAMENTO[[#This Row],[QTDADE]]</f>
        <v>396</v>
      </c>
      <c r="M1844" s="4">
        <v>45954</v>
      </c>
      <c r="N1844" s="33" t="str">
        <f>TEXT(LANÇAMENTO[[#This Row],[DATA PEDIDO]],"MMM")&amp;"-"&amp;TEXT(M1844,"AAAA")</f>
        <v>out-2025</v>
      </c>
      <c r="O1844" s="5" t="s">
        <v>1983</v>
      </c>
      <c r="P1844" s="5" t="s">
        <v>30</v>
      </c>
      <c r="Q1844" s="3" t="s">
        <v>1705</v>
      </c>
      <c r="R1844" s="3">
        <v>3</v>
      </c>
      <c r="S1844" s="4">
        <f>IF(LANÇAMENTO[[#This Row],[DATA PEDIDO]]="","",LANÇAMENTO[[#This Row],[DATA PEDIDO]]+LANÇAMENTO[[#This Row],[PRAZO]])</f>
        <v>45957</v>
      </c>
      <c r="T1844" s="8" t="str">
        <f>IF(LANÇAMENTO[[#This Row],[OBRA COM MATERIAL]]="OK","ENTREGUE",IF(LANÇAMENTO[[#This Row],[PRAZO]]="","",LANÇAMENTO[[#This Row],[PREVISÃO ENTREGA OBRA]]-$E$1))</f>
        <v>ENTREGUE</v>
      </c>
      <c r="U1844" s="3" t="s">
        <v>129</v>
      </c>
      <c r="V1844" s="3"/>
    </row>
    <row r="1845" spans="1:22" x14ac:dyDescent="0.25">
      <c r="A1845" s="4">
        <v>45954</v>
      </c>
      <c r="B1845" s="2" t="s">
        <v>1772</v>
      </c>
      <c r="C1845" s="123" t="str">
        <f>VLOOKUP(LANÇAMENTO[[#This Row],[OBRA]],OBRAS[],2,FALSE)</f>
        <v>INTERIORANA</v>
      </c>
      <c r="D1845" s="2" t="s">
        <v>17</v>
      </c>
      <c r="E1845" s="2" t="s">
        <v>3897</v>
      </c>
      <c r="F1845" s="3">
        <v>200</v>
      </c>
      <c r="G1845" s="3" t="s">
        <v>111</v>
      </c>
      <c r="H1845" s="5" t="s">
        <v>3906</v>
      </c>
      <c r="I1845" s="136" t="s">
        <v>260</v>
      </c>
      <c r="J1845" s="2" t="s">
        <v>3897</v>
      </c>
      <c r="K1845" s="6">
        <v>1.98</v>
      </c>
      <c r="L1845" s="6">
        <f>LANÇAMENTO[[#This Row],[VALOR UNITARIO]]*LANÇAMENTO[[#This Row],[QTDADE]]</f>
        <v>396</v>
      </c>
      <c r="M1845" s="4">
        <v>45954</v>
      </c>
      <c r="N1845" s="33" t="str">
        <f>TEXT(LANÇAMENTO[[#This Row],[DATA PEDIDO]],"MMM")&amp;"-"&amp;TEXT(M1845,"AAAA")</f>
        <v>out-2025</v>
      </c>
      <c r="O1845" s="5" t="s">
        <v>1983</v>
      </c>
      <c r="P1845" s="5" t="s">
        <v>30</v>
      </c>
      <c r="Q1845" s="3" t="s">
        <v>1705</v>
      </c>
      <c r="R1845" s="3">
        <v>3</v>
      </c>
      <c r="S1845" s="4">
        <f>IF(LANÇAMENTO[[#This Row],[DATA PEDIDO]]="","",LANÇAMENTO[[#This Row],[DATA PEDIDO]]+LANÇAMENTO[[#This Row],[PRAZO]])</f>
        <v>45957</v>
      </c>
      <c r="T1845" s="8" t="str">
        <f>IF(LANÇAMENTO[[#This Row],[OBRA COM MATERIAL]]="OK","ENTREGUE",IF(LANÇAMENTO[[#This Row],[PRAZO]]="","",LANÇAMENTO[[#This Row],[PREVISÃO ENTREGA OBRA]]-$E$1))</f>
        <v>ENTREGUE</v>
      </c>
      <c r="U1845" s="3" t="s">
        <v>129</v>
      </c>
      <c r="V1845" s="3"/>
    </row>
    <row r="1846" spans="1:22" x14ac:dyDescent="0.25">
      <c r="A1846" s="4">
        <v>45954</v>
      </c>
      <c r="B1846" s="2" t="s">
        <v>1772</v>
      </c>
      <c r="C1846" s="123" t="str">
        <f>VLOOKUP(LANÇAMENTO[[#This Row],[OBRA]],OBRAS[],2,FALSE)</f>
        <v>INTERIORANA</v>
      </c>
      <c r="D1846" s="2" t="s">
        <v>17</v>
      </c>
      <c r="E1846" s="2" t="s">
        <v>3898</v>
      </c>
      <c r="F1846" s="3">
        <v>100</v>
      </c>
      <c r="G1846" s="3" t="s">
        <v>111</v>
      </c>
      <c r="H1846" s="5" t="s">
        <v>3906</v>
      </c>
      <c r="I1846" s="136" t="s">
        <v>260</v>
      </c>
      <c r="J1846" s="2" t="s">
        <v>3898</v>
      </c>
      <c r="K1846" s="6">
        <v>4.7</v>
      </c>
      <c r="L1846" s="6">
        <f>LANÇAMENTO[[#This Row],[VALOR UNITARIO]]*LANÇAMENTO[[#This Row],[QTDADE]]</f>
        <v>470</v>
      </c>
      <c r="M1846" s="4">
        <v>45954</v>
      </c>
      <c r="N1846" s="33" t="str">
        <f>TEXT(LANÇAMENTO[[#This Row],[DATA PEDIDO]],"MMM")&amp;"-"&amp;TEXT(M1846,"AAAA")</f>
        <v>out-2025</v>
      </c>
      <c r="O1846" s="5" t="s">
        <v>1983</v>
      </c>
      <c r="P1846" s="5" t="s">
        <v>30</v>
      </c>
      <c r="Q1846" s="3" t="s">
        <v>1705</v>
      </c>
      <c r="R1846" s="3">
        <v>3</v>
      </c>
      <c r="S1846" s="4">
        <f>IF(LANÇAMENTO[[#This Row],[DATA PEDIDO]]="","",LANÇAMENTO[[#This Row],[DATA PEDIDO]]+LANÇAMENTO[[#This Row],[PRAZO]])</f>
        <v>45957</v>
      </c>
      <c r="T1846" s="8" t="str">
        <f>IF(LANÇAMENTO[[#This Row],[OBRA COM MATERIAL]]="OK","ENTREGUE",IF(LANÇAMENTO[[#This Row],[PRAZO]]="","",LANÇAMENTO[[#This Row],[PREVISÃO ENTREGA OBRA]]-$E$1))</f>
        <v>ENTREGUE</v>
      </c>
      <c r="U1846" s="3" t="s">
        <v>129</v>
      </c>
      <c r="V1846" s="3"/>
    </row>
    <row r="1847" spans="1:22" x14ac:dyDescent="0.25">
      <c r="A1847" s="4">
        <v>45954</v>
      </c>
      <c r="B1847" s="2" t="s">
        <v>1772</v>
      </c>
      <c r="C1847" s="123" t="str">
        <f>VLOOKUP(LANÇAMENTO[[#This Row],[OBRA]],OBRAS[],2,FALSE)</f>
        <v>INTERIORANA</v>
      </c>
      <c r="D1847" s="2" t="s">
        <v>17</v>
      </c>
      <c r="E1847" s="2" t="s">
        <v>3899</v>
      </c>
      <c r="F1847" s="3">
        <v>100</v>
      </c>
      <c r="G1847" s="3" t="s">
        <v>111</v>
      </c>
      <c r="H1847" s="5" t="s">
        <v>3906</v>
      </c>
      <c r="I1847" s="136" t="s">
        <v>260</v>
      </c>
      <c r="J1847" s="2" t="s">
        <v>3899</v>
      </c>
      <c r="K1847" s="6">
        <v>1.98</v>
      </c>
      <c r="L1847" s="6">
        <f>LANÇAMENTO[[#This Row],[VALOR UNITARIO]]*LANÇAMENTO[[#This Row],[QTDADE]]</f>
        <v>198</v>
      </c>
      <c r="M1847" s="4">
        <v>45954</v>
      </c>
      <c r="N1847" s="33" t="str">
        <f>TEXT(LANÇAMENTO[[#This Row],[DATA PEDIDO]],"MMM")&amp;"-"&amp;TEXT(M1847,"AAAA")</f>
        <v>out-2025</v>
      </c>
      <c r="O1847" s="5" t="s">
        <v>1983</v>
      </c>
      <c r="P1847" s="5" t="s">
        <v>30</v>
      </c>
      <c r="Q1847" s="3" t="s">
        <v>1705</v>
      </c>
      <c r="R1847" s="3">
        <v>3</v>
      </c>
      <c r="S1847" s="4">
        <f>IF(LANÇAMENTO[[#This Row],[DATA PEDIDO]]="","",LANÇAMENTO[[#This Row],[DATA PEDIDO]]+LANÇAMENTO[[#This Row],[PRAZO]])</f>
        <v>45957</v>
      </c>
      <c r="T1847" s="8" t="str">
        <f>IF(LANÇAMENTO[[#This Row],[OBRA COM MATERIAL]]="OK","ENTREGUE",IF(LANÇAMENTO[[#This Row],[PRAZO]]="","",LANÇAMENTO[[#This Row],[PREVISÃO ENTREGA OBRA]]-$E$1))</f>
        <v>ENTREGUE</v>
      </c>
      <c r="U1847" s="3" t="s">
        <v>129</v>
      </c>
      <c r="V1847" s="3"/>
    </row>
    <row r="1848" spans="1:22" x14ac:dyDescent="0.25">
      <c r="A1848" s="4">
        <v>45954</v>
      </c>
      <c r="B1848" s="2" t="s">
        <v>1772</v>
      </c>
      <c r="C1848" s="123" t="str">
        <f>VLOOKUP(LANÇAMENTO[[#This Row],[OBRA]],OBRAS[],2,FALSE)</f>
        <v>INTERIORANA</v>
      </c>
      <c r="D1848" s="2" t="s">
        <v>17</v>
      </c>
      <c r="E1848" s="2" t="s">
        <v>1876</v>
      </c>
      <c r="F1848" s="3">
        <v>10</v>
      </c>
      <c r="G1848" s="3" t="s">
        <v>65</v>
      </c>
      <c r="H1848" s="5" t="s">
        <v>3906</v>
      </c>
      <c r="I1848" s="136" t="s">
        <v>260</v>
      </c>
      <c r="J1848" s="2" t="s">
        <v>1876</v>
      </c>
      <c r="K1848" s="6">
        <v>6.3</v>
      </c>
      <c r="L1848" s="6">
        <f>LANÇAMENTO[[#This Row],[VALOR UNITARIO]]*LANÇAMENTO[[#This Row],[QTDADE]]</f>
        <v>63</v>
      </c>
      <c r="M1848" s="4">
        <v>45954</v>
      </c>
      <c r="N1848" s="33" t="str">
        <f>TEXT(LANÇAMENTO[[#This Row],[DATA PEDIDO]],"MMM")&amp;"-"&amp;TEXT(M1848,"AAAA")</f>
        <v>out-2025</v>
      </c>
      <c r="O1848" s="5" t="s">
        <v>1983</v>
      </c>
      <c r="P1848" s="5" t="s">
        <v>30</v>
      </c>
      <c r="Q1848" s="3" t="s">
        <v>1705</v>
      </c>
      <c r="R1848" s="3">
        <v>3</v>
      </c>
      <c r="S1848" s="4">
        <f>IF(LANÇAMENTO[[#This Row],[DATA PEDIDO]]="","",LANÇAMENTO[[#This Row],[DATA PEDIDO]]+LANÇAMENTO[[#This Row],[PRAZO]])</f>
        <v>45957</v>
      </c>
      <c r="T1848" s="8" t="str">
        <f>IF(LANÇAMENTO[[#This Row],[OBRA COM MATERIAL]]="OK","ENTREGUE",IF(LANÇAMENTO[[#This Row],[PRAZO]]="","",LANÇAMENTO[[#This Row],[PREVISÃO ENTREGA OBRA]]-$E$1))</f>
        <v>ENTREGUE</v>
      </c>
      <c r="U1848" s="3" t="s">
        <v>129</v>
      </c>
      <c r="V1848" s="3"/>
    </row>
    <row r="1849" spans="1:22" x14ac:dyDescent="0.25">
      <c r="A1849" s="4">
        <v>45954</v>
      </c>
      <c r="B1849" s="2" t="s">
        <v>1772</v>
      </c>
      <c r="C1849" s="123" t="str">
        <f>VLOOKUP(LANÇAMENTO[[#This Row],[OBRA]],OBRAS[],2,FALSE)</f>
        <v>INTERIORANA</v>
      </c>
      <c r="D1849" s="2" t="s">
        <v>17</v>
      </c>
      <c r="E1849" s="2" t="s">
        <v>1878</v>
      </c>
      <c r="F1849" s="3">
        <v>6</v>
      </c>
      <c r="G1849" s="3" t="s">
        <v>65</v>
      </c>
      <c r="H1849" s="5" t="s">
        <v>3906</v>
      </c>
      <c r="I1849" s="136" t="s">
        <v>260</v>
      </c>
      <c r="J1849" s="2" t="s">
        <v>1878</v>
      </c>
      <c r="K1849" s="6">
        <v>16.100000000000001</v>
      </c>
      <c r="L1849" s="6">
        <f>LANÇAMENTO[[#This Row],[VALOR UNITARIO]]*LANÇAMENTO[[#This Row],[QTDADE]]</f>
        <v>96.600000000000009</v>
      </c>
      <c r="M1849" s="4">
        <v>45954</v>
      </c>
      <c r="N1849" s="33" t="str">
        <f>TEXT(LANÇAMENTO[[#This Row],[DATA PEDIDO]],"MMM")&amp;"-"&amp;TEXT(M1849,"AAAA")</f>
        <v>out-2025</v>
      </c>
      <c r="O1849" s="5" t="s">
        <v>1983</v>
      </c>
      <c r="P1849" s="5" t="s">
        <v>30</v>
      </c>
      <c r="Q1849" s="3" t="s">
        <v>1705</v>
      </c>
      <c r="R1849" s="3">
        <v>3</v>
      </c>
      <c r="S1849" s="4">
        <f>IF(LANÇAMENTO[[#This Row],[DATA PEDIDO]]="","",LANÇAMENTO[[#This Row],[DATA PEDIDO]]+LANÇAMENTO[[#This Row],[PRAZO]])</f>
        <v>45957</v>
      </c>
      <c r="T1849" s="8" t="str">
        <f>IF(LANÇAMENTO[[#This Row],[OBRA COM MATERIAL]]="OK","ENTREGUE",IF(LANÇAMENTO[[#This Row],[PRAZO]]="","",LANÇAMENTO[[#This Row],[PREVISÃO ENTREGA OBRA]]-$E$1))</f>
        <v>ENTREGUE</v>
      </c>
      <c r="U1849" s="3" t="s">
        <v>129</v>
      </c>
      <c r="V1849" s="3"/>
    </row>
    <row r="1850" spans="1:22" x14ac:dyDescent="0.25">
      <c r="A1850" s="4">
        <v>45954</v>
      </c>
      <c r="B1850" s="2" t="s">
        <v>1772</v>
      </c>
      <c r="C1850" s="123" t="str">
        <f>VLOOKUP(LANÇAMENTO[[#This Row],[OBRA]],OBRAS[],2,FALSE)</f>
        <v>INTERIORANA</v>
      </c>
      <c r="D1850" s="2" t="s">
        <v>17</v>
      </c>
      <c r="E1850" s="2" t="s">
        <v>1952</v>
      </c>
      <c r="F1850" s="3">
        <v>20</v>
      </c>
      <c r="G1850" s="3" t="s">
        <v>141</v>
      </c>
      <c r="H1850" s="5" t="s">
        <v>3906</v>
      </c>
      <c r="I1850" s="136" t="s">
        <v>260</v>
      </c>
      <c r="J1850" s="2" t="s">
        <v>1952</v>
      </c>
      <c r="K1850" s="6">
        <v>14.8</v>
      </c>
      <c r="L1850" s="6">
        <f>LANÇAMENTO[[#This Row],[VALOR UNITARIO]]*LANÇAMENTO[[#This Row],[QTDADE]]</f>
        <v>296</v>
      </c>
      <c r="M1850" s="4">
        <v>45954</v>
      </c>
      <c r="N1850" s="33" t="str">
        <f>TEXT(LANÇAMENTO[[#This Row],[DATA PEDIDO]],"MMM")&amp;"-"&amp;TEXT(M1850,"AAAA")</f>
        <v>out-2025</v>
      </c>
      <c r="O1850" s="5" t="s">
        <v>1983</v>
      </c>
      <c r="P1850" s="5" t="s">
        <v>30</v>
      </c>
      <c r="Q1850" s="3" t="s">
        <v>1705</v>
      </c>
      <c r="R1850" s="3">
        <v>3</v>
      </c>
      <c r="S1850" s="4">
        <f>IF(LANÇAMENTO[[#This Row],[DATA PEDIDO]]="","",LANÇAMENTO[[#This Row],[DATA PEDIDO]]+LANÇAMENTO[[#This Row],[PRAZO]])</f>
        <v>45957</v>
      </c>
      <c r="T1850" s="8" t="str">
        <f>IF(LANÇAMENTO[[#This Row],[OBRA COM MATERIAL]]="OK","ENTREGUE",IF(LANÇAMENTO[[#This Row],[PRAZO]]="","",LANÇAMENTO[[#This Row],[PREVISÃO ENTREGA OBRA]]-$E$1))</f>
        <v>ENTREGUE</v>
      </c>
      <c r="U1850" s="3" t="s">
        <v>129</v>
      </c>
      <c r="V1850" s="3"/>
    </row>
    <row r="1851" spans="1:22" x14ac:dyDescent="0.25">
      <c r="A1851" s="4">
        <v>45954</v>
      </c>
      <c r="B1851" s="2" t="s">
        <v>1772</v>
      </c>
      <c r="C1851" s="123" t="str">
        <f>VLOOKUP(LANÇAMENTO[[#This Row],[OBRA]],OBRAS[],2,FALSE)</f>
        <v>INTERIORANA</v>
      </c>
      <c r="D1851" s="2" t="s">
        <v>17</v>
      </c>
      <c r="E1851" s="2" t="s">
        <v>1954</v>
      </c>
      <c r="F1851" s="3">
        <v>40</v>
      </c>
      <c r="G1851" s="3" t="s">
        <v>65</v>
      </c>
      <c r="H1851" s="5" t="s">
        <v>3906</v>
      </c>
      <c r="I1851" s="136" t="s">
        <v>260</v>
      </c>
      <c r="J1851" s="2" t="s">
        <v>1954</v>
      </c>
      <c r="K1851" s="6">
        <v>6.6</v>
      </c>
      <c r="L1851" s="6">
        <f>LANÇAMENTO[[#This Row],[VALOR UNITARIO]]*LANÇAMENTO[[#This Row],[QTDADE]]</f>
        <v>264</v>
      </c>
      <c r="M1851" s="4">
        <v>45954</v>
      </c>
      <c r="N1851" s="33" t="str">
        <f>TEXT(LANÇAMENTO[[#This Row],[DATA PEDIDO]],"MMM")&amp;"-"&amp;TEXT(M1851,"AAAA")</f>
        <v>out-2025</v>
      </c>
      <c r="O1851" s="5" t="s">
        <v>1983</v>
      </c>
      <c r="P1851" s="5" t="s">
        <v>30</v>
      </c>
      <c r="Q1851" s="3" t="s">
        <v>1705</v>
      </c>
      <c r="R1851" s="3">
        <v>3</v>
      </c>
      <c r="S1851" s="4">
        <f>IF(LANÇAMENTO[[#This Row],[DATA PEDIDO]]="","",LANÇAMENTO[[#This Row],[DATA PEDIDO]]+LANÇAMENTO[[#This Row],[PRAZO]])</f>
        <v>45957</v>
      </c>
      <c r="T1851" s="8" t="str">
        <f>IF(LANÇAMENTO[[#This Row],[OBRA COM MATERIAL]]="OK","ENTREGUE",IF(LANÇAMENTO[[#This Row],[PRAZO]]="","",LANÇAMENTO[[#This Row],[PREVISÃO ENTREGA OBRA]]-$E$1))</f>
        <v>ENTREGUE</v>
      </c>
      <c r="U1851" s="3" t="s">
        <v>129</v>
      </c>
      <c r="V1851" s="3"/>
    </row>
    <row r="1852" spans="1:22" x14ac:dyDescent="0.25">
      <c r="A1852" s="4">
        <v>45954</v>
      </c>
      <c r="B1852" s="2" t="s">
        <v>1772</v>
      </c>
      <c r="C1852" s="123" t="str">
        <f>VLOOKUP(LANÇAMENTO[[#This Row],[OBRA]],OBRAS[],2,FALSE)</f>
        <v>INTERIORANA</v>
      </c>
      <c r="D1852" s="2" t="s">
        <v>17</v>
      </c>
      <c r="E1852" s="2" t="s">
        <v>1955</v>
      </c>
      <c r="F1852" s="3">
        <v>60</v>
      </c>
      <c r="G1852" s="3" t="s">
        <v>65</v>
      </c>
      <c r="H1852" s="5" t="s">
        <v>3906</v>
      </c>
      <c r="I1852" s="136" t="s">
        <v>260</v>
      </c>
      <c r="J1852" s="2" t="s">
        <v>1955</v>
      </c>
      <c r="K1852" s="6">
        <v>2</v>
      </c>
      <c r="L1852" s="6">
        <f>LANÇAMENTO[[#This Row],[VALOR UNITARIO]]*LANÇAMENTO[[#This Row],[QTDADE]]</f>
        <v>120</v>
      </c>
      <c r="M1852" s="4">
        <v>45954</v>
      </c>
      <c r="N1852" s="33" t="str">
        <f>TEXT(LANÇAMENTO[[#This Row],[DATA PEDIDO]],"MMM")&amp;"-"&amp;TEXT(M1852,"AAAA")</f>
        <v>out-2025</v>
      </c>
      <c r="O1852" s="5" t="s">
        <v>1983</v>
      </c>
      <c r="P1852" s="5" t="s">
        <v>30</v>
      </c>
      <c r="Q1852" s="3" t="s">
        <v>1705</v>
      </c>
      <c r="R1852" s="3">
        <v>3</v>
      </c>
      <c r="S1852" s="4">
        <f>IF(LANÇAMENTO[[#This Row],[DATA PEDIDO]]="","",LANÇAMENTO[[#This Row],[DATA PEDIDO]]+LANÇAMENTO[[#This Row],[PRAZO]])</f>
        <v>45957</v>
      </c>
      <c r="T1852" s="8" t="str">
        <f>IF(LANÇAMENTO[[#This Row],[OBRA COM MATERIAL]]="OK","ENTREGUE",IF(LANÇAMENTO[[#This Row],[PRAZO]]="","",LANÇAMENTO[[#This Row],[PREVISÃO ENTREGA OBRA]]-$E$1))</f>
        <v>ENTREGUE</v>
      </c>
      <c r="U1852" s="3" t="s">
        <v>129</v>
      </c>
      <c r="V1852" s="3"/>
    </row>
    <row r="1853" spans="1:22" x14ac:dyDescent="0.25">
      <c r="A1853" s="4">
        <v>45954</v>
      </c>
      <c r="B1853" s="2" t="s">
        <v>1772</v>
      </c>
      <c r="C1853" s="123" t="str">
        <f>VLOOKUP(LANÇAMENTO[[#This Row],[OBRA]],OBRAS[],2,FALSE)</f>
        <v>INTERIORANA</v>
      </c>
      <c r="D1853" s="2" t="s">
        <v>17</v>
      </c>
      <c r="E1853" s="2" t="s">
        <v>1956</v>
      </c>
      <c r="F1853" s="3">
        <v>30</v>
      </c>
      <c r="G1853" s="3" t="s">
        <v>65</v>
      </c>
      <c r="H1853" s="5" t="s">
        <v>3906</v>
      </c>
      <c r="I1853" s="136" t="s">
        <v>260</v>
      </c>
      <c r="J1853" s="2" t="s">
        <v>1956</v>
      </c>
      <c r="K1853" s="6">
        <v>2.4</v>
      </c>
      <c r="L1853" s="6">
        <f>LANÇAMENTO[[#This Row],[VALOR UNITARIO]]*LANÇAMENTO[[#This Row],[QTDADE]]</f>
        <v>72</v>
      </c>
      <c r="M1853" s="4">
        <v>45954</v>
      </c>
      <c r="N1853" s="33" t="str">
        <f>TEXT(LANÇAMENTO[[#This Row],[DATA PEDIDO]],"MMM")&amp;"-"&amp;TEXT(M1853,"AAAA")</f>
        <v>out-2025</v>
      </c>
      <c r="O1853" s="5" t="s">
        <v>1983</v>
      </c>
      <c r="P1853" s="5" t="s">
        <v>30</v>
      </c>
      <c r="Q1853" s="3" t="s">
        <v>1705</v>
      </c>
      <c r="R1853" s="3">
        <v>3</v>
      </c>
      <c r="S1853" s="4">
        <f>IF(LANÇAMENTO[[#This Row],[DATA PEDIDO]]="","",LANÇAMENTO[[#This Row],[DATA PEDIDO]]+LANÇAMENTO[[#This Row],[PRAZO]])</f>
        <v>45957</v>
      </c>
      <c r="T1853" s="8" t="str">
        <f>IF(LANÇAMENTO[[#This Row],[OBRA COM MATERIAL]]="OK","ENTREGUE",IF(LANÇAMENTO[[#This Row],[PRAZO]]="","",LANÇAMENTO[[#This Row],[PREVISÃO ENTREGA OBRA]]-$E$1))</f>
        <v>ENTREGUE</v>
      </c>
      <c r="U1853" s="3" t="s">
        <v>129</v>
      </c>
      <c r="V1853" s="3"/>
    </row>
    <row r="1854" spans="1:22" x14ac:dyDescent="0.25">
      <c r="A1854" s="4">
        <v>45954</v>
      </c>
      <c r="B1854" s="2" t="s">
        <v>1772</v>
      </c>
      <c r="C1854" s="123" t="str">
        <f>VLOOKUP(LANÇAMENTO[[#This Row],[OBRA]],OBRAS[],2,FALSE)</f>
        <v>INTERIORANA</v>
      </c>
      <c r="D1854" s="2" t="s">
        <v>17</v>
      </c>
      <c r="E1854" s="2" t="s">
        <v>1881</v>
      </c>
      <c r="F1854" s="3">
        <v>10</v>
      </c>
      <c r="G1854" s="3" t="s">
        <v>65</v>
      </c>
      <c r="H1854" s="5" t="s">
        <v>3906</v>
      </c>
      <c r="I1854" s="136" t="s">
        <v>260</v>
      </c>
      <c r="J1854" s="2" t="s">
        <v>1881</v>
      </c>
      <c r="K1854" s="6">
        <v>2.1</v>
      </c>
      <c r="L1854" s="6">
        <f>LANÇAMENTO[[#This Row],[VALOR UNITARIO]]*LANÇAMENTO[[#This Row],[QTDADE]]</f>
        <v>21</v>
      </c>
      <c r="M1854" s="4">
        <v>45954</v>
      </c>
      <c r="N1854" s="33" t="str">
        <f>TEXT(LANÇAMENTO[[#This Row],[DATA PEDIDO]],"MMM")&amp;"-"&amp;TEXT(M1854,"AAAA")</f>
        <v>out-2025</v>
      </c>
      <c r="O1854" s="5" t="s">
        <v>1983</v>
      </c>
      <c r="P1854" s="5" t="s">
        <v>30</v>
      </c>
      <c r="Q1854" s="3" t="s">
        <v>1705</v>
      </c>
      <c r="R1854" s="3">
        <v>3</v>
      </c>
      <c r="S1854" s="4">
        <f>IF(LANÇAMENTO[[#This Row],[DATA PEDIDO]]="","",LANÇAMENTO[[#This Row],[DATA PEDIDO]]+LANÇAMENTO[[#This Row],[PRAZO]])</f>
        <v>45957</v>
      </c>
      <c r="T1854" s="8" t="str">
        <f>IF(LANÇAMENTO[[#This Row],[OBRA COM MATERIAL]]="OK","ENTREGUE",IF(LANÇAMENTO[[#This Row],[PRAZO]]="","",LANÇAMENTO[[#This Row],[PREVISÃO ENTREGA OBRA]]-$E$1))</f>
        <v>ENTREGUE</v>
      </c>
      <c r="U1854" s="3" t="s">
        <v>129</v>
      </c>
      <c r="V1854" s="3"/>
    </row>
    <row r="1855" spans="1:22" x14ac:dyDescent="0.25">
      <c r="A1855" s="4">
        <v>45954</v>
      </c>
      <c r="B1855" s="2" t="s">
        <v>1772</v>
      </c>
      <c r="C1855" s="123" t="str">
        <f>VLOOKUP(LANÇAMENTO[[#This Row],[OBRA]],OBRAS[],2,FALSE)</f>
        <v>INTERIORANA</v>
      </c>
      <c r="D1855" s="2" t="s">
        <v>17</v>
      </c>
      <c r="E1855" s="2" t="s">
        <v>2902</v>
      </c>
      <c r="F1855" s="3">
        <v>2</v>
      </c>
      <c r="G1855" s="3" t="s">
        <v>65</v>
      </c>
      <c r="H1855" s="5" t="s">
        <v>3906</v>
      </c>
      <c r="I1855" s="136" t="s">
        <v>260</v>
      </c>
      <c r="J1855" s="2" t="s">
        <v>2902</v>
      </c>
      <c r="K1855" s="6">
        <v>5.8</v>
      </c>
      <c r="L1855" s="6">
        <f>LANÇAMENTO[[#This Row],[VALOR UNITARIO]]*LANÇAMENTO[[#This Row],[QTDADE]]</f>
        <v>11.6</v>
      </c>
      <c r="M1855" s="4">
        <v>45954</v>
      </c>
      <c r="N1855" s="33" t="str">
        <f>TEXT(LANÇAMENTO[[#This Row],[DATA PEDIDO]],"MMM")&amp;"-"&amp;TEXT(M1855,"AAAA")</f>
        <v>out-2025</v>
      </c>
      <c r="O1855" s="5" t="s">
        <v>1983</v>
      </c>
      <c r="P1855" s="5" t="s">
        <v>30</v>
      </c>
      <c r="Q1855" s="3" t="s">
        <v>1705</v>
      </c>
      <c r="R1855" s="3">
        <v>3</v>
      </c>
      <c r="S1855" s="4">
        <f>IF(LANÇAMENTO[[#This Row],[DATA PEDIDO]]="","",LANÇAMENTO[[#This Row],[DATA PEDIDO]]+LANÇAMENTO[[#This Row],[PRAZO]])</f>
        <v>45957</v>
      </c>
      <c r="T1855" s="8" t="str">
        <f>IF(LANÇAMENTO[[#This Row],[OBRA COM MATERIAL]]="OK","ENTREGUE",IF(LANÇAMENTO[[#This Row],[PRAZO]]="","",LANÇAMENTO[[#This Row],[PREVISÃO ENTREGA OBRA]]-$E$1))</f>
        <v>ENTREGUE</v>
      </c>
      <c r="U1855" s="3" t="s">
        <v>129</v>
      </c>
      <c r="V1855" s="3"/>
    </row>
    <row r="1856" spans="1:22" x14ac:dyDescent="0.25">
      <c r="A1856" s="4">
        <v>45954</v>
      </c>
      <c r="B1856" s="2" t="s">
        <v>1772</v>
      </c>
      <c r="C1856" s="123" t="str">
        <f>VLOOKUP(LANÇAMENTO[[#This Row],[OBRA]],OBRAS[],2,FALSE)</f>
        <v>INTERIORANA</v>
      </c>
      <c r="D1856" s="2" t="s">
        <v>17</v>
      </c>
      <c r="E1856" s="2" t="s">
        <v>2903</v>
      </c>
      <c r="F1856" s="3">
        <v>6</v>
      </c>
      <c r="G1856" s="3" t="s">
        <v>65</v>
      </c>
      <c r="H1856" s="5" t="s">
        <v>3906</v>
      </c>
      <c r="I1856" s="136" t="s">
        <v>260</v>
      </c>
      <c r="J1856" s="2" t="s">
        <v>2903</v>
      </c>
      <c r="K1856" s="6">
        <v>6.4</v>
      </c>
      <c r="L1856" s="6">
        <f>LANÇAMENTO[[#This Row],[VALOR UNITARIO]]*LANÇAMENTO[[#This Row],[QTDADE]]</f>
        <v>38.400000000000006</v>
      </c>
      <c r="M1856" s="4">
        <v>45954</v>
      </c>
      <c r="N1856" s="33" t="str">
        <f>TEXT(LANÇAMENTO[[#This Row],[DATA PEDIDO]],"MMM")&amp;"-"&amp;TEXT(M1856,"AAAA")</f>
        <v>out-2025</v>
      </c>
      <c r="O1856" s="5" t="s">
        <v>1983</v>
      </c>
      <c r="P1856" s="5" t="s">
        <v>30</v>
      </c>
      <c r="Q1856" s="3" t="s">
        <v>1705</v>
      </c>
      <c r="R1856" s="3">
        <v>3</v>
      </c>
      <c r="S1856" s="4">
        <f>IF(LANÇAMENTO[[#This Row],[DATA PEDIDO]]="","",LANÇAMENTO[[#This Row],[DATA PEDIDO]]+LANÇAMENTO[[#This Row],[PRAZO]])</f>
        <v>45957</v>
      </c>
      <c r="T1856" s="8" t="str">
        <f>IF(LANÇAMENTO[[#This Row],[OBRA COM MATERIAL]]="OK","ENTREGUE",IF(LANÇAMENTO[[#This Row],[PRAZO]]="","",LANÇAMENTO[[#This Row],[PREVISÃO ENTREGA OBRA]]-$E$1))</f>
        <v>ENTREGUE</v>
      </c>
      <c r="U1856" s="3" t="s">
        <v>129</v>
      </c>
      <c r="V1856" s="3"/>
    </row>
    <row r="1857" spans="1:22" x14ac:dyDescent="0.25">
      <c r="A1857" s="4">
        <v>45954</v>
      </c>
      <c r="B1857" s="2" t="s">
        <v>1772</v>
      </c>
      <c r="C1857" s="123" t="str">
        <f>VLOOKUP(LANÇAMENTO[[#This Row],[OBRA]],OBRAS[],2,FALSE)</f>
        <v>INTERIORANA</v>
      </c>
      <c r="D1857" s="2" t="s">
        <v>17</v>
      </c>
      <c r="E1857" s="2" t="s">
        <v>2582</v>
      </c>
      <c r="F1857" s="3">
        <v>100</v>
      </c>
      <c r="G1857" s="3" t="s">
        <v>65</v>
      </c>
      <c r="H1857" s="5" t="s">
        <v>3906</v>
      </c>
      <c r="I1857" s="136" t="s">
        <v>260</v>
      </c>
      <c r="J1857" s="2" t="s">
        <v>2582</v>
      </c>
      <c r="K1857" s="6">
        <v>0.3</v>
      </c>
      <c r="L1857" s="6">
        <f>LANÇAMENTO[[#This Row],[VALOR UNITARIO]]*LANÇAMENTO[[#This Row],[QTDADE]]</f>
        <v>30</v>
      </c>
      <c r="M1857" s="4">
        <v>45954</v>
      </c>
      <c r="N1857" s="33" t="str">
        <f>TEXT(LANÇAMENTO[[#This Row],[DATA PEDIDO]],"MMM")&amp;"-"&amp;TEXT(M1857,"AAAA")</f>
        <v>out-2025</v>
      </c>
      <c r="O1857" s="5" t="s">
        <v>1983</v>
      </c>
      <c r="P1857" s="5" t="s">
        <v>30</v>
      </c>
      <c r="Q1857" s="3" t="s">
        <v>1705</v>
      </c>
      <c r="R1857" s="3">
        <v>3</v>
      </c>
      <c r="S1857" s="4">
        <f>IF(LANÇAMENTO[[#This Row],[DATA PEDIDO]]="","",LANÇAMENTO[[#This Row],[DATA PEDIDO]]+LANÇAMENTO[[#This Row],[PRAZO]])</f>
        <v>45957</v>
      </c>
      <c r="T1857" s="8" t="str">
        <f>IF(LANÇAMENTO[[#This Row],[OBRA COM MATERIAL]]="OK","ENTREGUE",IF(LANÇAMENTO[[#This Row],[PRAZO]]="","",LANÇAMENTO[[#This Row],[PREVISÃO ENTREGA OBRA]]-$E$1))</f>
        <v>ENTREGUE</v>
      </c>
      <c r="U1857" s="3" t="s">
        <v>129</v>
      </c>
      <c r="V1857" s="3"/>
    </row>
    <row r="1858" spans="1:22" x14ac:dyDescent="0.25">
      <c r="A1858" s="4">
        <v>45954</v>
      </c>
      <c r="B1858" s="2" t="s">
        <v>1772</v>
      </c>
      <c r="C1858" s="123" t="str">
        <f>VLOOKUP(LANÇAMENTO[[#This Row],[OBRA]],OBRAS[],2,FALSE)</f>
        <v>INTERIORANA</v>
      </c>
      <c r="D1858" s="2" t="s">
        <v>17</v>
      </c>
      <c r="E1858" s="2" t="s">
        <v>3263</v>
      </c>
      <c r="F1858" s="3">
        <v>100</v>
      </c>
      <c r="G1858" s="3" t="s">
        <v>65</v>
      </c>
      <c r="H1858" s="5" t="s">
        <v>3906</v>
      </c>
      <c r="I1858" s="136" t="s">
        <v>260</v>
      </c>
      <c r="J1858" s="2" t="s">
        <v>3263</v>
      </c>
      <c r="K1858" s="6">
        <v>0.3</v>
      </c>
      <c r="L1858" s="6">
        <f>LANÇAMENTO[[#This Row],[VALOR UNITARIO]]*LANÇAMENTO[[#This Row],[QTDADE]]</f>
        <v>30</v>
      </c>
      <c r="M1858" s="4">
        <v>45954</v>
      </c>
      <c r="N1858" s="33" t="str">
        <f>TEXT(LANÇAMENTO[[#This Row],[DATA PEDIDO]],"MMM")&amp;"-"&amp;TEXT(M1858,"AAAA")</f>
        <v>out-2025</v>
      </c>
      <c r="O1858" s="5" t="s">
        <v>1983</v>
      </c>
      <c r="P1858" s="5" t="s">
        <v>30</v>
      </c>
      <c r="Q1858" s="3" t="s">
        <v>1705</v>
      </c>
      <c r="R1858" s="3">
        <v>3</v>
      </c>
      <c r="S1858" s="4">
        <f>IF(LANÇAMENTO[[#This Row],[DATA PEDIDO]]="","",LANÇAMENTO[[#This Row],[DATA PEDIDO]]+LANÇAMENTO[[#This Row],[PRAZO]])</f>
        <v>45957</v>
      </c>
      <c r="T1858" s="8" t="str">
        <f>IF(LANÇAMENTO[[#This Row],[OBRA COM MATERIAL]]="OK","ENTREGUE",IF(LANÇAMENTO[[#This Row],[PRAZO]]="","",LANÇAMENTO[[#This Row],[PREVISÃO ENTREGA OBRA]]-$E$1))</f>
        <v>ENTREGUE</v>
      </c>
      <c r="U1858" s="3" t="s">
        <v>129</v>
      </c>
      <c r="V1858" s="3"/>
    </row>
    <row r="1859" spans="1:22" x14ac:dyDescent="0.25">
      <c r="A1859" s="4">
        <v>45954</v>
      </c>
      <c r="B1859" s="2" t="s">
        <v>1772</v>
      </c>
      <c r="C1859" s="123" t="str">
        <f>VLOOKUP(LANÇAMENTO[[#This Row],[OBRA]],OBRAS[],2,FALSE)</f>
        <v>INTERIORANA</v>
      </c>
      <c r="D1859" s="2" t="s">
        <v>17</v>
      </c>
      <c r="E1859" s="2" t="s">
        <v>3900</v>
      </c>
      <c r="F1859" s="3">
        <v>4</v>
      </c>
      <c r="G1859" s="3" t="s">
        <v>115</v>
      </c>
      <c r="H1859" s="5" t="s">
        <v>3906</v>
      </c>
      <c r="I1859" s="136" t="s">
        <v>260</v>
      </c>
      <c r="J1859" s="2" t="s">
        <v>3900</v>
      </c>
      <c r="K1859" s="6">
        <v>362</v>
      </c>
      <c r="L1859" s="6">
        <f>LANÇAMENTO[[#This Row],[VALOR UNITARIO]]*LANÇAMENTO[[#This Row],[QTDADE]]</f>
        <v>1448</v>
      </c>
      <c r="M1859" s="4">
        <v>45954</v>
      </c>
      <c r="N1859" s="33" t="str">
        <f>TEXT(LANÇAMENTO[[#This Row],[DATA PEDIDO]],"MMM")&amp;"-"&amp;TEXT(M1859,"AAAA")</f>
        <v>out-2025</v>
      </c>
      <c r="O1859" s="5" t="s">
        <v>1983</v>
      </c>
      <c r="P1859" s="5" t="s">
        <v>30</v>
      </c>
      <c r="Q1859" s="3" t="s">
        <v>1705</v>
      </c>
      <c r="R1859" s="3">
        <v>3</v>
      </c>
      <c r="S1859" s="4">
        <f>IF(LANÇAMENTO[[#This Row],[DATA PEDIDO]]="","",LANÇAMENTO[[#This Row],[DATA PEDIDO]]+LANÇAMENTO[[#This Row],[PRAZO]])</f>
        <v>45957</v>
      </c>
      <c r="T1859" s="8" t="str">
        <f>IF(LANÇAMENTO[[#This Row],[OBRA COM MATERIAL]]="OK","ENTREGUE",IF(LANÇAMENTO[[#This Row],[PRAZO]]="","",LANÇAMENTO[[#This Row],[PREVISÃO ENTREGA OBRA]]-$E$1))</f>
        <v>ENTREGUE</v>
      </c>
      <c r="U1859" s="3" t="s">
        <v>129</v>
      </c>
      <c r="V1859" s="3"/>
    </row>
    <row r="1860" spans="1:22" x14ac:dyDescent="0.25">
      <c r="A1860" s="4">
        <v>45954</v>
      </c>
      <c r="B1860" s="2" t="s">
        <v>1772</v>
      </c>
      <c r="C1860" s="123" t="str">
        <f>VLOOKUP(LANÇAMENTO[[#This Row],[OBRA]],OBRAS[],2,FALSE)</f>
        <v>INTERIORANA</v>
      </c>
      <c r="D1860" s="2" t="s">
        <v>17</v>
      </c>
      <c r="E1860" s="2" t="s">
        <v>3901</v>
      </c>
      <c r="F1860" s="3">
        <v>1</v>
      </c>
      <c r="G1860" s="3" t="s">
        <v>115</v>
      </c>
      <c r="H1860" s="5" t="s">
        <v>3906</v>
      </c>
      <c r="I1860" s="136" t="s">
        <v>260</v>
      </c>
      <c r="J1860" s="2" t="s">
        <v>3901</v>
      </c>
      <c r="K1860" s="6">
        <v>338</v>
      </c>
      <c r="L1860" s="6">
        <f>LANÇAMENTO[[#This Row],[VALOR UNITARIO]]*LANÇAMENTO[[#This Row],[QTDADE]]</f>
        <v>338</v>
      </c>
      <c r="M1860" s="4">
        <v>45954</v>
      </c>
      <c r="N1860" s="33" t="str">
        <f>TEXT(LANÇAMENTO[[#This Row],[DATA PEDIDO]],"MMM")&amp;"-"&amp;TEXT(M1860,"AAAA")</f>
        <v>out-2025</v>
      </c>
      <c r="O1860" s="5" t="s">
        <v>1983</v>
      </c>
      <c r="P1860" s="5" t="s">
        <v>30</v>
      </c>
      <c r="Q1860" s="3" t="s">
        <v>1705</v>
      </c>
      <c r="R1860" s="3">
        <v>3</v>
      </c>
      <c r="S1860" s="4">
        <f>IF(LANÇAMENTO[[#This Row],[DATA PEDIDO]]="","",LANÇAMENTO[[#This Row],[DATA PEDIDO]]+LANÇAMENTO[[#This Row],[PRAZO]])</f>
        <v>45957</v>
      </c>
      <c r="T1860" s="8" t="str">
        <f>IF(LANÇAMENTO[[#This Row],[OBRA COM MATERIAL]]="OK","ENTREGUE",IF(LANÇAMENTO[[#This Row],[PRAZO]]="","",LANÇAMENTO[[#This Row],[PREVISÃO ENTREGA OBRA]]-$E$1))</f>
        <v>ENTREGUE</v>
      </c>
      <c r="U1860" s="3" t="s">
        <v>129</v>
      </c>
      <c r="V1860" s="3"/>
    </row>
    <row r="1861" spans="1:22" x14ac:dyDescent="0.25">
      <c r="A1861" s="4">
        <v>45954</v>
      </c>
      <c r="B1861" s="2" t="s">
        <v>1772</v>
      </c>
      <c r="C1861" s="123" t="str">
        <f>VLOOKUP(LANÇAMENTO[[#This Row],[OBRA]],OBRAS[],2,FALSE)</f>
        <v>INTERIORANA</v>
      </c>
      <c r="D1861" s="2" t="s">
        <v>17</v>
      </c>
      <c r="E1861" s="2" t="s">
        <v>3902</v>
      </c>
      <c r="F1861" s="3">
        <v>20</v>
      </c>
      <c r="G1861" s="3" t="s">
        <v>65</v>
      </c>
      <c r="H1861" s="5" t="s">
        <v>3906</v>
      </c>
      <c r="I1861" s="136" t="s">
        <v>260</v>
      </c>
      <c r="J1861" s="2" t="s">
        <v>3902</v>
      </c>
      <c r="K1861" s="6">
        <v>11.2</v>
      </c>
      <c r="L1861" s="6">
        <f>LANÇAMENTO[[#This Row],[VALOR UNITARIO]]*LANÇAMENTO[[#This Row],[QTDADE]]</f>
        <v>224</v>
      </c>
      <c r="M1861" s="4">
        <v>45954</v>
      </c>
      <c r="N1861" s="33" t="str">
        <f>TEXT(LANÇAMENTO[[#This Row],[DATA PEDIDO]],"MMM")&amp;"-"&amp;TEXT(M1861,"AAAA")</f>
        <v>out-2025</v>
      </c>
      <c r="O1861" s="5" t="s">
        <v>1983</v>
      </c>
      <c r="P1861" s="5" t="s">
        <v>30</v>
      </c>
      <c r="Q1861" s="3" t="s">
        <v>1705</v>
      </c>
      <c r="R1861" s="3">
        <v>3</v>
      </c>
      <c r="S1861" s="4">
        <f>IF(LANÇAMENTO[[#This Row],[DATA PEDIDO]]="","",LANÇAMENTO[[#This Row],[DATA PEDIDO]]+LANÇAMENTO[[#This Row],[PRAZO]])</f>
        <v>45957</v>
      </c>
      <c r="T1861" s="8" t="str">
        <f>IF(LANÇAMENTO[[#This Row],[OBRA COM MATERIAL]]="OK","ENTREGUE",IF(LANÇAMENTO[[#This Row],[PRAZO]]="","",LANÇAMENTO[[#This Row],[PREVISÃO ENTREGA OBRA]]-$E$1))</f>
        <v>ENTREGUE</v>
      </c>
      <c r="U1861" s="3" t="s">
        <v>129</v>
      </c>
      <c r="V1861" s="3"/>
    </row>
    <row r="1862" spans="1:22" x14ac:dyDescent="0.25">
      <c r="A1862" s="4">
        <v>45954</v>
      </c>
      <c r="B1862" s="2" t="s">
        <v>1772</v>
      </c>
      <c r="C1862" s="123" t="str">
        <f>VLOOKUP(LANÇAMENTO[[#This Row],[OBRA]],OBRAS[],2,FALSE)</f>
        <v>INTERIORANA</v>
      </c>
      <c r="D1862" s="2" t="s">
        <v>17</v>
      </c>
      <c r="E1862" s="2" t="s">
        <v>1954</v>
      </c>
      <c r="F1862" s="3">
        <v>10</v>
      </c>
      <c r="G1862" s="3" t="s">
        <v>65</v>
      </c>
      <c r="H1862" s="5" t="s">
        <v>3906</v>
      </c>
      <c r="I1862" s="136" t="s">
        <v>260</v>
      </c>
      <c r="J1862" s="2" t="s">
        <v>1954</v>
      </c>
      <c r="K1862" s="6">
        <v>6.6</v>
      </c>
      <c r="L1862" s="6">
        <f>LANÇAMENTO[[#This Row],[VALOR UNITARIO]]*LANÇAMENTO[[#This Row],[QTDADE]]</f>
        <v>66</v>
      </c>
      <c r="M1862" s="4">
        <v>45954</v>
      </c>
      <c r="N1862" s="33" t="str">
        <f>TEXT(LANÇAMENTO[[#This Row],[DATA PEDIDO]],"MMM")&amp;"-"&amp;TEXT(M1862,"AAAA")</f>
        <v>out-2025</v>
      </c>
      <c r="O1862" s="5" t="s">
        <v>1983</v>
      </c>
      <c r="P1862" s="5" t="s">
        <v>30</v>
      </c>
      <c r="Q1862" s="3" t="s">
        <v>1705</v>
      </c>
      <c r="R1862" s="3">
        <v>3</v>
      </c>
      <c r="S1862" s="4">
        <f>IF(LANÇAMENTO[[#This Row],[DATA PEDIDO]]="","",LANÇAMENTO[[#This Row],[DATA PEDIDO]]+LANÇAMENTO[[#This Row],[PRAZO]])</f>
        <v>45957</v>
      </c>
      <c r="T1862" s="8" t="str">
        <f>IF(LANÇAMENTO[[#This Row],[OBRA COM MATERIAL]]="OK","ENTREGUE",IF(LANÇAMENTO[[#This Row],[PRAZO]]="","",LANÇAMENTO[[#This Row],[PREVISÃO ENTREGA OBRA]]-$E$1))</f>
        <v>ENTREGUE</v>
      </c>
      <c r="U1862" s="3" t="s">
        <v>129</v>
      </c>
      <c r="V1862" s="3"/>
    </row>
    <row r="1863" spans="1:22" x14ac:dyDescent="0.25">
      <c r="A1863" s="4">
        <v>45954</v>
      </c>
      <c r="B1863" s="2" t="s">
        <v>1772</v>
      </c>
      <c r="C1863" s="123" t="str">
        <f>VLOOKUP(LANÇAMENTO[[#This Row],[OBRA]],OBRAS[],2,FALSE)</f>
        <v>INTERIORANA</v>
      </c>
      <c r="D1863" s="2" t="s">
        <v>17</v>
      </c>
      <c r="E1863" s="2" t="s">
        <v>3903</v>
      </c>
      <c r="F1863" s="3">
        <v>60</v>
      </c>
      <c r="G1863" s="3" t="s">
        <v>65</v>
      </c>
      <c r="H1863" s="5" t="s">
        <v>3906</v>
      </c>
      <c r="I1863" s="136" t="s">
        <v>260</v>
      </c>
      <c r="J1863" s="2" t="s">
        <v>3903</v>
      </c>
      <c r="K1863" s="6">
        <v>2.5</v>
      </c>
      <c r="L1863" s="6">
        <f>LANÇAMENTO[[#This Row],[VALOR UNITARIO]]*LANÇAMENTO[[#This Row],[QTDADE]]</f>
        <v>150</v>
      </c>
      <c r="M1863" s="4">
        <v>45954</v>
      </c>
      <c r="N1863" s="33" t="str">
        <f>TEXT(LANÇAMENTO[[#This Row],[DATA PEDIDO]],"MMM")&amp;"-"&amp;TEXT(M1863,"AAAA")</f>
        <v>out-2025</v>
      </c>
      <c r="O1863" s="5" t="s">
        <v>1983</v>
      </c>
      <c r="P1863" s="5" t="s">
        <v>30</v>
      </c>
      <c r="Q1863" s="3" t="s">
        <v>1705</v>
      </c>
      <c r="R1863" s="3">
        <v>3</v>
      </c>
      <c r="S1863" s="4">
        <f>IF(LANÇAMENTO[[#This Row],[DATA PEDIDO]]="","",LANÇAMENTO[[#This Row],[DATA PEDIDO]]+LANÇAMENTO[[#This Row],[PRAZO]])</f>
        <v>45957</v>
      </c>
      <c r="T1863" s="8" t="str">
        <f>IF(LANÇAMENTO[[#This Row],[OBRA COM MATERIAL]]="OK","ENTREGUE",IF(LANÇAMENTO[[#This Row],[PRAZO]]="","",LANÇAMENTO[[#This Row],[PREVISÃO ENTREGA OBRA]]-$E$1))</f>
        <v>ENTREGUE</v>
      </c>
      <c r="U1863" s="3" t="s">
        <v>129</v>
      </c>
      <c r="V1863" s="3"/>
    </row>
    <row r="1864" spans="1:22" x14ac:dyDescent="0.25">
      <c r="A1864" s="4">
        <v>45954</v>
      </c>
      <c r="B1864" s="2" t="s">
        <v>1772</v>
      </c>
      <c r="C1864" s="123" t="str">
        <f>VLOOKUP(LANÇAMENTO[[#This Row],[OBRA]],OBRAS[],2,FALSE)</f>
        <v>INTERIORANA</v>
      </c>
      <c r="D1864" s="2" t="s">
        <v>17</v>
      </c>
      <c r="E1864" s="2" t="s">
        <v>1955</v>
      </c>
      <c r="F1864" s="3">
        <v>20</v>
      </c>
      <c r="G1864" s="3" t="s">
        <v>65</v>
      </c>
      <c r="H1864" s="5" t="s">
        <v>3906</v>
      </c>
      <c r="I1864" s="136" t="s">
        <v>260</v>
      </c>
      <c r="J1864" s="2" t="s">
        <v>1955</v>
      </c>
      <c r="K1864" s="6">
        <v>2</v>
      </c>
      <c r="L1864" s="6">
        <f>LANÇAMENTO[[#This Row],[VALOR UNITARIO]]*LANÇAMENTO[[#This Row],[QTDADE]]</f>
        <v>40</v>
      </c>
      <c r="M1864" s="4">
        <v>45954</v>
      </c>
      <c r="N1864" s="33" t="str">
        <f>TEXT(LANÇAMENTO[[#This Row],[DATA PEDIDO]],"MMM")&amp;"-"&amp;TEXT(M1864,"AAAA")</f>
        <v>out-2025</v>
      </c>
      <c r="O1864" s="5" t="s">
        <v>1983</v>
      </c>
      <c r="P1864" s="5" t="s">
        <v>30</v>
      </c>
      <c r="Q1864" s="3" t="s">
        <v>1705</v>
      </c>
      <c r="R1864" s="3">
        <v>3</v>
      </c>
      <c r="S1864" s="4">
        <f>IF(LANÇAMENTO[[#This Row],[DATA PEDIDO]]="","",LANÇAMENTO[[#This Row],[DATA PEDIDO]]+LANÇAMENTO[[#This Row],[PRAZO]])</f>
        <v>45957</v>
      </c>
      <c r="T1864" s="8" t="str">
        <f>IF(LANÇAMENTO[[#This Row],[OBRA COM MATERIAL]]="OK","ENTREGUE",IF(LANÇAMENTO[[#This Row],[PRAZO]]="","",LANÇAMENTO[[#This Row],[PREVISÃO ENTREGA OBRA]]-$E$1))</f>
        <v>ENTREGUE</v>
      </c>
      <c r="U1864" s="3" t="s">
        <v>129</v>
      </c>
      <c r="V1864" s="3"/>
    </row>
    <row r="1865" spans="1:22" x14ac:dyDescent="0.25">
      <c r="A1865" s="4">
        <v>45954</v>
      </c>
      <c r="B1865" s="2" t="s">
        <v>1772</v>
      </c>
      <c r="C1865" s="123" t="str">
        <f>VLOOKUP(LANÇAMENTO[[#This Row],[OBRA]],OBRAS[],2,FALSE)</f>
        <v>INTERIORANA</v>
      </c>
      <c r="D1865" s="2" t="s">
        <v>17</v>
      </c>
      <c r="E1865" s="2" t="s">
        <v>3904</v>
      </c>
      <c r="F1865" s="3">
        <v>150</v>
      </c>
      <c r="G1865" s="3" t="s">
        <v>65</v>
      </c>
      <c r="H1865" s="5" t="s">
        <v>3906</v>
      </c>
      <c r="I1865" s="136" t="s">
        <v>260</v>
      </c>
      <c r="J1865" s="2" t="s">
        <v>3904</v>
      </c>
      <c r="K1865" s="6">
        <v>0.7</v>
      </c>
      <c r="L1865" s="6">
        <f>LANÇAMENTO[[#This Row],[VALOR UNITARIO]]*LANÇAMENTO[[#This Row],[QTDADE]]</f>
        <v>105</v>
      </c>
      <c r="M1865" s="4">
        <v>45954</v>
      </c>
      <c r="N1865" s="33" t="str">
        <f>TEXT(LANÇAMENTO[[#This Row],[DATA PEDIDO]],"MMM")&amp;"-"&amp;TEXT(M1865,"AAAA")</f>
        <v>out-2025</v>
      </c>
      <c r="O1865" s="5" t="s">
        <v>1983</v>
      </c>
      <c r="P1865" s="5" t="s">
        <v>30</v>
      </c>
      <c r="Q1865" s="3" t="s">
        <v>1705</v>
      </c>
      <c r="R1865" s="3">
        <v>3</v>
      </c>
      <c r="S1865" s="4">
        <f>IF(LANÇAMENTO[[#This Row],[DATA PEDIDO]]="","",LANÇAMENTO[[#This Row],[DATA PEDIDO]]+LANÇAMENTO[[#This Row],[PRAZO]])</f>
        <v>45957</v>
      </c>
      <c r="T1865" s="8" t="str">
        <f>IF(LANÇAMENTO[[#This Row],[OBRA COM MATERIAL]]="OK","ENTREGUE",IF(LANÇAMENTO[[#This Row],[PRAZO]]="","",LANÇAMENTO[[#This Row],[PREVISÃO ENTREGA OBRA]]-$E$1))</f>
        <v>ENTREGUE</v>
      </c>
      <c r="U1865" s="3" t="s">
        <v>129</v>
      </c>
      <c r="V1865" s="3"/>
    </row>
    <row r="1866" spans="1:22" x14ac:dyDescent="0.25">
      <c r="A1866" s="4">
        <v>45954</v>
      </c>
      <c r="B1866" s="2" t="s">
        <v>1772</v>
      </c>
      <c r="C1866" s="123" t="str">
        <f>VLOOKUP(LANÇAMENTO[[#This Row],[OBRA]],OBRAS[],2,FALSE)</f>
        <v>INTERIORANA</v>
      </c>
      <c r="D1866" s="2" t="s">
        <v>17</v>
      </c>
      <c r="E1866" s="2" t="s">
        <v>3905</v>
      </c>
      <c r="F1866" s="3">
        <v>150</v>
      </c>
      <c r="G1866" s="3" t="s">
        <v>65</v>
      </c>
      <c r="H1866" s="5" t="s">
        <v>3906</v>
      </c>
      <c r="I1866" s="136" t="s">
        <v>260</v>
      </c>
      <c r="J1866" s="2" t="s">
        <v>3905</v>
      </c>
      <c r="K1866" s="6">
        <v>0.1</v>
      </c>
      <c r="L1866" s="6">
        <f>LANÇAMENTO[[#This Row],[VALOR UNITARIO]]*LANÇAMENTO[[#This Row],[QTDADE]]</f>
        <v>15</v>
      </c>
      <c r="M1866" s="4">
        <v>45954</v>
      </c>
      <c r="N1866" s="33" t="str">
        <f>TEXT(LANÇAMENTO[[#This Row],[DATA PEDIDO]],"MMM")&amp;"-"&amp;TEXT(M1866,"AAAA")</f>
        <v>out-2025</v>
      </c>
      <c r="O1866" s="5" t="s">
        <v>1983</v>
      </c>
      <c r="P1866" s="5" t="s">
        <v>30</v>
      </c>
      <c r="Q1866" s="3" t="s">
        <v>1705</v>
      </c>
      <c r="R1866" s="3">
        <v>3</v>
      </c>
      <c r="S1866" s="4">
        <f>IF(LANÇAMENTO[[#This Row],[DATA PEDIDO]]="","",LANÇAMENTO[[#This Row],[DATA PEDIDO]]+LANÇAMENTO[[#This Row],[PRAZO]])</f>
        <v>45957</v>
      </c>
      <c r="T1866" s="8" t="str">
        <f>IF(LANÇAMENTO[[#This Row],[OBRA COM MATERIAL]]="OK","ENTREGUE",IF(LANÇAMENTO[[#This Row],[PRAZO]]="","",LANÇAMENTO[[#This Row],[PREVISÃO ENTREGA OBRA]]-$E$1))</f>
        <v>ENTREGUE</v>
      </c>
      <c r="U1866" s="3" t="s">
        <v>129</v>
      </c>
      <c r="V1866" s="3"/>
    </row>
    <row r="1867" spans="1:22" x14ac:dyDescent="0.25">
      <c r="A1867" s="4">
        <v>45954</v>
      </c>
      <c r="B1867" s="2" t="s">
        <v>1772</v>
      </c>
      <c r="C1867" s="123" t="str">
        <f>VLOOKUP(LANÇAMENTO[[#This Row],[OBRA]],OBRAS[],2,FALSE)</f>
        <v>INTERIORANA</v>
      </c>
      <c r="D1867" s="2" t="s">
        <v>17</v>
      </c>
      <c r="E1867" s="2" t="s">
        <v>2574</v>
      </c>
      <c r="F1867" s="3">
        <v>12</v>
      </c>
      <c r="G1867" s="3" t="s">
        <v>65</v>
      </c>
      <c r="H1867" s="5" t="s">
        <v>3906</v>
      </c>
      <c r="I1867" s="136" t="s">
        <v>260</v>
      </c>
      <c r="J1867" s="2" t="s">
        <v>2574</v>
      </c>
      <c r="K1867" s="6">
        <v>82</v>
      </c>
      <c r="L1867" s="6">
        <f>LANÇAMENTO[[#This Row],[VALOR UNITARIO]]*LANÇAMENTO[[#This Row],[QTDADE]]</f>
        <v>984</v>
      </c>
      <c r="M1867" s="4">
        <v>45954</v>
      </c>
      <c r="N1867" s="33" t="str">
        <f>TEXT(LANÇAMENTO[[#This Row],[DATA PEDIDO]],"MMM")&amp;"-"&amp;TEXT(M1867,"AAAA")</f>
        <v>out-2025</v>
      </c>
      <c r="O1867" s="5" t="s">
        <v>1983</v>
      </c>
      <c r="P1867" s="5" t="s">
        <v>30</v>
      </c>
      <c r="Q1867" s="3" t="s">
        <v>1705</v>
      </c>
      <c r="R1867" s="3">
        <v>3</v>
      </c>
      <c r="S1867" s="4">
        <f>IF(LANÇAMENTO[[#This Row],[DATA PEDIDO]]="","",LANÇAMENTO[[#This Row],[DATA PEDIDO]]+LANÇAMENTO[[#This Row],[PRAZO]])</f>
        <v>45957</v>
      </c>
      <c r="T1867" s="8" t="str">
        <f>IF(LANÇAMENTO[[#This Row],[OBRA COM MATERIAL]]="OK","ENTREGUE",IF(LANÇAMENTO[[#This Row],[PRAZO]]="","",LANÇAMENTO[[#This Row],[PREVISÃO ENTREGA OBRA]]-$E$1))</f>
        <v>ENTREGUE</v>
      </c>
      <c r="U1867" s="3" t="s">
        <v>129</v>
      </c>
      <c r="V1867" s="3"/>
    </row>
    <row r="1868" spans="1:22" x14ac:dyDescent="0.25">
      <c r="A1868" s="4">
        <v>45954</v>
      </c>
      <c r="B1868" s="2" t="s">
        <v>1772</v>
      </c>
      <c r="C1868" s="123" t="str">
        <f>VLOOKUP(LANÇAMENTO[[#This Row],[OBRA]],OBRAS[],2,FALSE)</f>
        <v>INTERIORANA</v>
      </c>
      <c r="D1868" s="2" t="s">
        <v>17</v>
      </c>
      <c r="E1868" s="2" t="s">
        <v>2573</v>
      </c>
      <c r="F1868" s="3">
        <v>1</v>
      </c>
      <c r="G1868" s="3" t="s">
        <v>65</v>
      </c>
      <c r="H1868" s="5" t="s">
        <v>3906</v>
      </c>
      <c r="I1868" s="136" t="s">
        <v>260</v>
      </c>
      <c r="J1868" s="2" t="s">
        <v>2573</v>
      </c>
      <c r="K1868" s="6">
        <v>198</v>
      </c>
      <c r="L1868" s="6">
        <f>LANÇAMENTO[[#This Row],[VALOR UNITARIO]]*LANÇAMENTO[[#This Row],[QTDADE]]</f>
        <v>198</v>
      </c>
      <c r="M1868" s="4">
        <v>45954</v>
      </c>
      <c r="N1868" s="33" t="str">
        <f>TEXT(LANÇAMENTO[[#This Row],[DATA PEDIDO]],"MMM")&amp;"-"&amp;TEXT(M1868,"AAAA")</f>
        <v>out-2025</v>
      </c>
      <c r="O1868" s="5" t="s">
        <v>1983</v>
      </c>
      <c r="P1868" s="5" t="s">
        <v>30</v>
      </c>
      <c r="Q1868" s="3" t="s">
        <v>1705</v>
      </c>
      <c r="R1868" s="3">
        <v>3</v>
      </c>
      <c r="S1868" s="4">
        <f>IF(LANÇAMENTO[[#This Row],[DATA PEDIDO]]="","",LANÇAMENTO[[#This Row],[DATA PEDIDO]]+LANÇAMENTO[[#This Row],[PRAZO]])</f>
        <v>45957</v>
      </c>
      <c r="T1868" s="8" t="str">
        <f>IF(LANÇAMENTO[[#This Row],[OBRA COM MATERIAL]]="OK","ENTREGUE",IF(LANÇAMENTO[[#This Row],[PRAZO]]="","",LANÇAMENTO[[#This Row],[PREVISÃO ENTREGA OBRA]]-$E$1))</f>
        <v>ENTREGUE</v>
      </c>
      <c r="U1868" s="3" t="s">
        <v>129</v>
      </c>
      <c r="V1868" s="3"/>
    </row>
    <row r="1869" spans="1:22" x14ac:dyDescent="0.25">
      <c r="A1869" s="4">
        <v>45954</v>
      </c>
      <c r="B1869" s="2" t="s">
        <v>1091</v>
      </c>
      <c r="C1869" s="123" t="str">
        <f>VLOOKUP(LANÇAMENTO[[#This Row],[OBRA]],OBRAS[],2,FALSE)</f>
        <v>BRASUL</v>
      </c>
      <c r="D1869" s="2" t="s">
        <v>17</v>
      </c>
      <c r="E1869" s="2" t="s">
        <v>3907</v>
      </c>
      <c r="F1869" s="3">
        <v>12</v>
      </c>
      <c r="G1869" s="3" t="s">
        <v>65</v>
      </c>
      <c r="H1869" s="5" t="s">
        <v>3945</v>
      </c>
      <c r="I1869" s="136" t="s">
        <v>3947</v>
      </c>
      <c r="J1869" s="2" t="s">
        <v>3907</v>
      </c>
      <c r="K1869" s="6">
        <v>206.5</v>
      </c>
      <c r="L1869" s="6">
        <f>LANÇAMENTO[[#This Row],[VALOR UNITARIO]]*LANÇAMENTO[[#This Row],[QTDADE]]</f>
        <v>2478</v>
      </c>
      <c r="M1869" s="4">
        <v>45954</v>
      </c>
      <c r="N1869" s="33" t="str">
        <f>TEXT(LANÇAMENTO[[#This Row],[DATA PEDIDO]],"MMM")&amp;"-"&amp;TEXT(M1869,"AAAA")</f>
        <v>out-2025</v>
      </c>
      <c r="O1869" s="5" t="s">
        <v>2068</v>
      </c>
      <c r="P1869" s="5" t="s">
        <v>30</v>
      </c>
      <c r="Q1869" s="3" t="s">
        <v>12</v>
      </c>
      <c r="R1869" s="3">
        <v>5</v>
      </c>
      <c r="S1869" s="4">
        <f>IF(LANÇAMENTO[[#This Row],[DATA PEDIDO]]="","",LANÇAMENTO[[#This Row],[DATA PEDIDO]]+LANÇAMENTO[[#This Row],[PRAZO]])</f>
        <v>45959</v>
      </c>
      <c r="T1869" s="8" t="str">
        <f>IF(LANÇAMENTO[[#This Row],[OBRA COM MATERIAL]]="OK","ENTREGUE",IF(LANÇAMENTO[[#This Row],[PRAZO]]="","",LANÇAMENTO[[#This Row],[PREVISÃO ENTREGA OBRA]]-$E$1))</f>
        <v>ENTREGUE</v>
      </c>
      <c r="U1869" s="3" t="s">
        <v>129</v>
      </c>
      <c r="V1869" s="3"/>
    </row>
    <row r="1870" spans="1:22" x14ac:dyDescent="0.25">
      <c r="A1870" s="4">
        <v>45954</v>
      </c>
      <c r="B1870" s="2" t="s">
        <v>1091</v>
      </c>
      <c r="C1870" s="123" t="str">
        <f>VLOOKUP(LANÇAMENTO[[#This Row],[OBRA]],OBRAS[],2,FALSE)</f>
        <v>BRASUL</v>
      </c>
      <c r="D1870" s="2" t="s">
        <v>17</v>
      </c>
      <c r="E1870" s="2" t="s">
        <v>3908</v>
      </c>
      <c r="F1870" s="3">
        <v>3</v>
      </c>
      <c r="G1870" s="3" t="s">
        <v>65</v>
      </c>
      <c r="H1870" s="5" t="s">
        <v>3945</v>
      </c>
      <c r="I1870" s="136" t="s">
        <v>3947</v>
      </c>
      <c r="J1870" s="2" t="s">
        <v>3908</v>
      </c>
      <c r="K1870" s="6">
        <v>64.87</v>
      </c>
      <c r="L1870" s="6">
        <f>LANÇAMENTO[[#This Row],[VALOR UNITARIO]]*LANÇAMENTO[[#This Row],[QTDADE]]</f>
        <v>194.61</v>
      </c>
      <c r="M1870" s="4">
        <v>45954</v>
      </c>
      <c r="N1870" s="33" t="str">
        <f>TEXT(LANÇAMENTO[[#This Row],[DATA PEDIDO]],"MMM")&amp;"-"&amp;TEXT(M1870,"AAAA")</f>
        <v>out-2025</v>
      </c>
      <c r="O1870" s="5" t="s">
        <v>2068</v>
      </c>
      <c r="P1870" s="5" t="s">
        <v>30</v>
      </c>
      <c r="Q1870" s="3" t="s">
        <v>12</v>
      </c>
      <c r="R1870" s="3">
        <v>5</v>
      </c>
      <c r="S1870" s="4">
        <f>IF(LANÇAMENTO[[#This Row],[DATA PEDIDO]]="","",LANÇAMENTO[[#This Row],[DATA PEDIDO]]+LANÇAMENTO[[#This Row],[PRAZO]])</f>
        <v>45959</v>
      </c>
      <c r="T1870" s="8" t="str">
        <f>IF(LANÇAMENTO[[#This Row],[OBRA COM MATERIAL]]="OK","ENTREGUE",IF(LANÇAMENTO[[#This Row],[PRAZO]]="","",LANÇAMENTO[[#This Row],[PREVISÃO ENTREGA OBRA]]-$E$1))</f>
        <v>ENTREGUE</v>
      </c>
      <c r="U1870" s="3" t="s">
        <v>129</v>
      </c>
      <c r="V1870" s="3"/>
    </row>
    <row r="1871" spans="1:22" x14ac:dyDescent="0.25">
      <c r="A1871" s="4">
        <v>45954</v>
      </c>
      <c r="B1871" s="2" t="s">
        <v>1091</v>
      </c>
      <c r="C1871" s="123" t="str">
        <f>VLOOKUP(LANÇAMENTO[[#This Row],[OBRA]],OBRAS[],2,FALSE)</f>
        <v>BRASUL</v>
      </c>
      <c r="D1871" s="2" t="s">
        <v>17</v>
      </c>
      <c r="E1871" s="2" t="s">
        <v>3909</v>
      </c>
      <c r="F1871" s="3">
        <v>2</v>
      </c>
      <c r="G1871" s="3" t="s">
        <v>65</v>
      </c>
      <c r="H1871" s="5" t="s">
        <v>3945</v>
      </c>
      <c r="I1871" s="136" t="s">
        <v>3947</v>
      </c>
      <c r="J1871" s="2" t="s">
        <v>3909</v>
      </c>
      <c r="K1871" s="6">
        <v>25.73</v>
      </c>
      <c r="L1871" s="6">
        <f>LANÇAMENTO[[#This Row],[VALOR UNITARIO]]*LANÇAMENTO[[#This Row],[QTDADE]]</f>
        <v>51.46</v>
      </c>
      <c r="M1871" s="4">
        <v>45954</v>
      </c>
      <c r="N1871" s="33" t="str">
        <f>TEXT(LANÇAMENTO[[#This Row],[DATA PEDIDO]],"MMM")&amp;"-"&amp;TEXT(M1871,"AAAA")</f>
        <v>out-2025</v>
      </c>
      <c r="O1871" s="5" t="s">
        <v>2068</v>
      </c>
      <c r="P1871" s="5" t="s">
        <v>30</v>
      </c>
      <c r="Q1871" s="3" t="s">
        <v>12</v>
      </c>
      <c r="R1871" s="3">
        <v>5</v>
      </c>
      <c r="S1871" s="4">
        <f>IF(LANÇAMENTO[[#This Row],[DATA PEDIDO]]="","",LANÇAMENTO[[#This Row],[DATA PEDIDO]]+LANÇAMENTO[[#This Row],[PRAZO]])</f>
        <v>45959</v>
      </c>
      <c r="T1871" s="8" t="str">
        <f>IF(LANÇAMENTO[[#This Row],[OBRA COM MATERIAL]]="OK","ENTREGUE",IF(LANÇAMENTO[[#This Row],[PRAZO]]="","",LANÇAMENTO[[#This Row],[PREVISÃO ENTREGA OBRA]]-$E$1))</f>
        <v>ENTREGUE</v>
      </c>
      <c r="U1871" s="3" t="s">
        <v>129</v>
      </c>
      <c r="V1871" s="3"/>
    </row>
    <row r="1872" spans="1:22" x14ac:dyDescent="0.25">
      <c r="A1872" s="4">
        <v>45954</v>
      </c>
      <c r="B1872" s="2" t="s">
        <v>1091</v>
      </c>
      <c r="C1872" s="123" t="str">
        <f>VLOOKUP(LANÇAMENTO[[#This Row],[OBRA]],OBRAS[],2,FALSE)</f>
        <v>BRASUL</v>
      </c>
      <c r="D1872" s="2" t="s">
        <v>17</v>
      </c>
      <c r="E1872" s="2" t="s">
        <v>3910</v>
      </c>
      <c r="F1872" s="3">
        <v>5</v>
      </c>
      <c r="G1872" s="3" t="s">
        <v>65</v>
      </c>
      <c r="H1872" s="5" t="s">
        <v>3945</v>
      </c>
      <c r="I1872" s="136" t="s">
        <v>3947</v>
      </c>
      <c r="J1872" s="2" t="s">
        <v>3910</v>
      </c>
      <c r="K1872" s="6">
        <v>19.09</v>
      </c>
      <c r="L1872" s="6">
        <f>LANÇAMENTO[[#This Row],[VALOR UNITARIO]]*LANÇAMENTO[[#This Row],[QTDADE]]</f>
        <v>95.45</v>
      </c>
      <c r="M1872" s="4">
        <v>45954</v>
      </c>
      <c r="N1872" s="33" t="str">
        <f>TEXT(LANÇAMENTO[[#This Row],[DATA PEDIDO]],"MMM")&amp;"-"&amp;TEXT(M1872,"AAAA")</f>
        <v>out-2025</v>
      </c>
      <c r="O1872" s="5" t="s">
        <v>2068</v>
      </c>
      <c r="P1872" s="5" t="s">
        <v>30</v>
      </c>
      <c r="Q1872" s="3" t="s">
        <v>12</v>
      </c>
      <c r="R1872" s="3">
        <v>5</v>
      </c>
      <c r="S1872" s="4">
        <f>IF(LANÇAMENTO[[#This Row],[DATA PEDIDO]]="","",LANÇAMENTO[[#This Row],[DATA PEDIDO]]+LANÇAMENTO[[#This Row],[PRAZO]])</f>
        <v>45959</v>
      </c>
      <c r="T1872" s="8" t="str">
        <f>IF(LANÇAMENTO[[#This Row],[OBRA COM MATERIAL]]="OK","ENTREGUE",IF(LANÇAMENTO[[#This Row],[PRAZO]]="","",LANÇAMENTO[[#This Row],[PREVISÃO ENTREGA OBRA]]-$E$1))</f>
        <v>ENTREGUE</v>
      </c>
      <c r="U1872" s="3" t="s">
        <v>129</v>
      </c>
      <c r="V1872" s="3"/>
    </row>
    <row r="1873" spans="1:22" x14ac:dyDescent="0.25">
      <c r="A1873" s="4">
        <v>45954</v>
      </c>
      <c r="B1873" s="2" t="s">
        <v>1091</v>
      </c>
      <c r="C1873" s="123" t="str">
        <f>VLOOKUP(LANÇAMENTO[[#This Row],[OBRA]],OBRAS[],2,FALSE)</f>
        <v>BRASUL</v>
      </c>
      <c r="D1873" s="2" t="s">
        <v>17</v>
      </c>
      <c r="E1873" s="2" t="s">
        <v>3911</v>
      </c>
      <c r="F1873" s="3">
        <v>2</v>
      </c>
      <c r="G1873" s="3" t="s">
        <v>65</v>
      </c>
      <c r="H1873" s="5" t="s">
        <v>3945</v>
      </c>
      <c r="I1873" s="136" t="s">
        <v>3947</v>
      </c>
      <c r="J1873" s="2" t="s">
        <v>3911</v>
      </c>
      <c r="K1873" s="6">
        <v>26.21</v>
      </c>
      <c r="L1873" s="6">
        <f>LANÇAMENTO[[#This Row],[VALOR UNITARIO]]*LANÇAMENTO[[#This Row],[QTDADE]]</f>
        <v>52.42</v>
      </c>
      <c r="M1873" s="4">
        <v>45954</v>
      </c>
      <c r="N1873" s="33" t="str">
        <f>TEXT(LANÇAMENTO[[#This Row],[DATA PEDIDO]],"MMM")&amp;"-"&amp;TEXT(M1873,"AAAA")</f>
        <v>out-2025</v>
      </c>
      <c r="O1873" s="5" t="s">
        <v>2068</v>
      </c>
      <c r="P1873" s="5" t="s">
        <v>30</v>
      </c>
      <c r="Q1873" s="3" t="s">
        <v>12</v>
      </c>
      <c r="R1873" s="3">
        <v>5</v>
      </c>
      <c r="S1873" s="4">
        <f>IF(LANÇAMENTO[[#This Row],[DATA PEDIDO]]="","",LANÇAMENTO[[#This Row],[DATA PEDIDO]]+LANÇAMENTO[[#This Row],[PRAZO]])</f>
        <v>45959</v>
      </c>
      <c r="T1873" s="8" t="str">
        <f>IF(LANÇAMENTO[[#This Row],[OBRA COM MATERIAL]]="OK","ENTREGUE",IF(LANÇAMENTO[[#This Row],[PRAZO]]="","",LANÇAMENTO[[#This Row],[PREVISÃO ENTREGA OBRA]]-$E$1))</f>
        <v>ENTREGUE</v>
      </c>
      <c r="U1873" s="3" t="s">
        <v>129</v>
      </c>
      <c r="V1873" s="3"/>
    </row>
    <row r="1874" spans="1:22" x14ac:dyDescent="0.25">
      <c r="A1874" s="4">
        <v>45954</v>
      </c>
      <c r="B1874" s="2" t="s">
        <v>1091</v>
      </c>
      <c r="C1874" s="123" t="str">
        <f>VLOOKUP(LANÇAMENTO[[#This Row],[OBRA]],OBRAS[],2,FALSE)</f>
        <v>BRASUL</v>
      </c>
      <c r="D1874" s="2" t="s">
        <v>17</v>
      </c>
      <c r="E1874" s="2" t="s">
        <v>3912</v>
      </c>
      <c r="F1874" s="3">
        <v>2</v>
      </c>
      <c r="G1874" s="3" t="s">
        <v>65</v>
      </c>
      <c r="H1874" s="5" t="s">
        <v>3945</v>
      </c>
      <c r="I1874" s="136" t="s">
        <v>3947</v>
      </c>
      <c r="J1874" s="2" t="s">
        <v>3912</v>
      </c>
      <c r="K1874" s="6">
        <v>53.73</v>
      </c>
      <c r="L1874" s="6">
        <f>LANÇAMENTO[[#This Row],[VALOR UNITARIO]]*LANÇAMENTO[[#This Row],[QTDADE]]</f>
        <v>107.46</v>
      </c>
      <c r="M1874" s="4">
        <v>45954</v>
      </c>
      <c r="N1874" s="33" t="str">
        <f>TEXT(LANÇAMENTO[[#This Row],[DATA PEDIDO]],"MMM")&amp;"-"&amp;TEXT(M1874,"AAAA")</f>
        <v>out-2025</v>
      </c>
      <c r="O1874" s="5" t="s">
        <v>2068</v>
      </c>
      <c r="P1874" s="5" t="s">
        <v>30</v>
      </c>
      <c r="Q1874" s="3" t="s">
        <v>12</v>
      </c>
      <c r="R1874" s="3">
        <v>5</v>
      </c>
      <c r="S1874" s="4">
        <f>IF(LANÇAMENTO[[#This Row],[DATA PEDIDO]]="","",LANÇAMENTO[[#This Row],[DATA PEDIDO]]+LANÇAMENTO[[#This Row],[PRAZO]])</f>
        <v>45959</v>
      </c>
      <c r="T1874" s="8" t="str">
        <f>IF(LANÇAMENTO[[#This Row],[OBRA COM MATERIAL]]="OK","ENTREGUE",IF(LANÇAMENTO[[#This Row],[PRAZO]]="","",LANÇAMENTO[[#This Row],[PREVISÃO ENTREGA OBRA]]-$E$1))</f>
        <v>ENTREGUE</v>
      </c>
      <c r="U1874" s="3" t="s">
        <v>129</v>
      </c>
      <c r="V1874" s="3"/>
    </row>
    <row r="1875" spans="1:22" x14ac:dyDescent="0.25">
      <c r="A1875" s="4">
        <v>45954</v>
      </c>
      <c r="B1875" s="2" t="s">
        <v>1091</v>
      </c>
      <c r="C1875" s="123" t="str">
        <f>VLOOKUP(LANÇAMENTO[[#This Row],[OBRA]],OBRAS[],2,FALSE)</f>
        <v>BRASUL</v>
      </c>
      <c r="D1875" s="2" t="s">
        <v>17</v>
      </c>
      <c r="E1875" s="2" t="s">
        <v>3913</v>
      </c>
      <c r="F1875" s="3">
        <v>6</v>
      </c>
      <c r="G1875" s="3" t="s">
        <v>65</v>
      </c>
      <c r="H1875" s="5" t="s">
        <v>3945</v>
      </c>
      <c r="I1875" s="136" t="s">
        <v>3947</v>
      </c>
      <c r="J1875" s="2" t="s">
        <v>3913</v>
      </c>
      <c r="K1875" s="6">
        <v>217.72</v>
      </c>
      <c r="L1875" s="6">
        <f>LANÇAMENTO[[#This Row],[VALOR UNITARIO]]*LANÇAMENTO[[#This Row],[QTDADE]]</f>
        <v>1306.32</v>
      </c>
      <c r="M1875" s="4">
        <v>45954</v>
      </c>
      <c r="N1875" s="33" t="str">
        <f>TEXT(LANÇAMENTO[[#This Row],[DATA PEDIDO]],"MMM")&amp;"-"&amp;TEXT(M1875,"AAAA")</f>
        <v>out-2025</v>
      </c>
      <c r="O1875" s="5" t="s">
        <v>2068</v>
      </c>
      <c r="P1875" s="5" t="s">
        <v>30</v>
      </c>
      <c r="Q1875" s="3" t="s">
        <v>12</v>
      </c>
      <c r="R1875" s="3">
        <v>5</v>
      </c>
      <c r="S1875" s="4">
        <f>IF(LANÇAMENTO[[#This Row],[DATA PEDIDO]]="","",LANÇAMENTO[[#This Row],[DATA PEDIDO]]+LANÇAMENTO[[#This Row],[PRAZO]])</f>
        <v>45959</v>
      </c>
      <c r="T1875" s="8" t="str">
        <f>IF(LANÇAMENTO[[#This Row],[OBRA COM MATERIAL]]="OK","ENTREGUE",IF(LANÇAMENTO[[#This Row],[PRAZO]]="","",LANÇAMENTO[[#This Row],[PREVISÃO ENTREGA OBRA]]-$E$1))</f>
        <v>ENTREGUE</v>
      </c>
      <c r="U1875" s="3" t="s">
        <v>129</v>
      </c>
      <c r="V1875" s="3"/>
    </row>
    <row r="1876" spans="1:22" x14ac:dyDescent="0.25">
      <c r="A1876" s="4">
        <v>45954</v>
      </c>
      <c r="B1876" s="2" t="s">
        <v>1091</v>
      </c>
      <c r="C1876" s="123" t="str">
        <f>VLOOKUP(LANÇAMENTO[[#This Row],[OBRA]],OBRAS[],2,FALSE)</f>
        <v>BRASUL</v>
      </c>
      <c r="D1876" s="2" t="s">
        <v>17</v>
      </c>
      <c r="E1876" s="2" t="s">
        <v>3914</v>
      </c>
      <c r="F1876" s="3">
        <v>4</v>
      </c>
      <c r="G1876" s="3" t="s">
        <v>65</v>
      </c>
      <c r="H1876" s="5" t="s">
        <v>3945</v>
      </c>
      <c r="I1876" s="136" t="s">
        <v>3947</v>
      </c>
      <c r="J1876" s="2" t="s">
        <v>3914</v>
      </c>
      <c r="K1876" s="6">
        <v>57.89</v>
      </c>
      <c r="L1876" s="6">
        <f>LANÇAMENTO[[#This Row],[VALOR UNITARIO]]*LANÇAMENTO[[#This Row],[QTDADE]]</f>
        <v>231.56</v>
      </c>
      <c r="M1876" s="4">
        <v>45954</v>
      </c>
      <c r="N1876" s="33" t="str">
        <f>TEXT(LANÇAMENTO[[#This Row],[DATA PEDIDO]],"MMM")&amp;"-"&amp;TEXT(M1876,"AAAA")</f>
        <v>out-2025</v>
      </c>
      <c r="O1876" s="5" t="s">
        <v>2068</v>
      </c>
      <c r="P1876" s="5" t="s">
        <v>30</v>
      </c>
      <c r="Q1876" s="3" t="s">
        <v>12</v>
      </c>
      <c r="R1876" s="3">
        <v>5</v>
      </c>
      <c r="S1876" s="4">
        <f>IF(LANÇAMENTO[[#This Row],[DATA PEDIDO]]="","",LANÇAMENTO[[#This Row],[DATA PEDIDO]]+LANÇAMENTO[[#This Row],[PRAZO]])</f>
        <v>45959</v>
      </c>
      <c r="T1876" s="8" t="str">
        <f>IF(LANÇAMENTO[[#This Row],[OBRA COM MATERIAL]]="OK","ENTREGUE",IF(LANÇAMENTO[[#This Row],[PRAZO]]="","",LANÇAMENTO[[#This Row],[PREVISÃO ENTREGA OBRA]]-$E$1))</f>
        <v>ENTREGUE</v>
      </c>
      <c r="U1876" s="3" t="s">
        <v>129</v>
      </c>
      <c r="V1876" s="3"/>
    </row>
    <row r="1877" spans="1:22" x14ac:dyDescent="0.25">
      <c r="A1877" s="4">
        <v>45954</v>
      </c>
      <c r="B1877" s="2" t="s">
        <v>1091</v>
      </c>
      <c r="C1877" s="123" t="str">
        <f>VLOOKUP(LANÇAMENTO[[#This Row],[OBRA]],OBRAS[],2,FALSE)</f>
        <v>BRASUL</v>
      </c>
      <c r="D1877" s="2" t="s">
        <v>17</v>
      </c>
      <c r="E1877" s="2" t="s">
        <v>3915</v>
      </c>
      <c r="F1877" s="3">
        <v>30</v>
      </c>
      <c r="G1877" s="3" t="s">
        <v>111</v>
      </c>
      <c r="H1877" s="5" t="s">
        <v>3945</v>
      </c>
      <c r="I1877" s="136" t="s">
        <v>3947</v>
      </c>
      <c r="J1877" s="2" t="s">
        <v>3915</v>
      </c>
      <c r="K1877" s="6">
        <v>26.19</v>
      </c>
      <c r="L1877" s="6">
        <f>LANÇAMENTO[[#This Row],[VALOR UNITARIO]]*LANÇAMENTO[[#This Row],[QTDADE]]</f>
        <v>785.7</v>
      </c>
      <c r="M1877" s="4">
        <v>45954</v>
      </c>
      <c r="N1877" s="33" t="str">
        <f>TEXT(LANÇAMENTO[[#This Row],[DATA PEDIDO]],"MMM")&amp;"-"&amp;TEXT(M1877,"AAAA")</f>
        <v>out-2025</v>
      </c>
      <c r="O1877" s="5" t="s">
        <v>2068</v>
      </c>
      <c r="P1877" s="5" t="s">
        <v>30</v>
      </c>
      <c r="Q1877" s="3" t="s">
        <v>12</v>
      </c>
      <c r="R1877" s="3">
        <v>5</v>
      </c>
      <c r="S1877" s="4">
        <f>IF(LANÇAMENTO[[#This Row],[DATA PEDIDO]]="","",LANÇAMENTO[[#This Row],[DATA PEDIDO]]+LANÇAMENTO[[#This Row],[PRAZO]])</f>
        <v>45959</v>
      </c>
      <c r="T1877" s="8" t="str">
        <f>IF(LANÇAMENTO[[#This Row],[OBRA COM MATERIAL]]="OK","ENTREGUE",IF(LANÇAMENTO[[#This Row],[PRAZO]]="","",LANÇAMENTO[[#This Row],[PREVISÃO ENTREGA OBRA]]-$E$1))</f>
        <v>ENTREGUE</v>
      </c>
      <c r="U1877" s="3" t="s">
        <v>129</v>
      </c>
      <c r="V1877" s="3"/>
    </row>
    <row r="1878" spans="1:22" x14ac:dyDescent="0.25">
      <c r="A1878" s="4">
        <v>45954</v>
      </c>
      <c r="B1878" s="2" t="s">
        <v>1091</v>
      </c>
      <c r="C1878" s="123" t="str">
        <f>VLOOKUP(LANÇAMENTO[[#This Row],[OBRA]],OBRAS[],2,FALSE)</f>
        <v>BRASUL</v>
      </c>
      <c r="D1878" s="2" t="s">
        <v>17</v>
      </c>
      <c r="E1878" s="2" t="s">
        <v>3916</v>
      </c>
      <c r="F1878" s="3">
        <v>6</v>
      </c>
      <c r="G1878" s="3" t="s">
        <v>111</v>
      </c>
      <c r="H1878" s="5" t="s">
        <v>3945</v>
      </c>
      <c r="I1878" s="136" t="s">
        <v>3947</v>
      </c>
      <c r="J1878" s="2" t="s">
        <v>3916</v>
      </c>
      <c r="K1878" s="6">
        <v>26.19</v>
      </c>
      <c r="L1878" s="6">
        <f>LANÇAMENTO[[#This Row],[VALOR UNITARIO]]*LANÇAMENTO[[#This Row],[QTDADE]]</f>
        <v>157.14000000000001</v>
      </c>
      <c r="M1878" s="4">
        <v>45954</v>
      </c>
      <c r="N1878" s="33" t="str">
        <f>TEXT(LANÇAMENTO[[#This Row],[DATA PEDIDO]],"MMM")&amp;"-"&amp;TEXT(M1878,"AAAA")</f>
        <v>out-2025</v>
      </c>
      <c r="O1878" s="5" t="s">
        <v>2068</v>
      </c>
      <c r="P1878" s="5" t="s">
        <v>30</v>
      </c>
      <c r="Q1878" s="3" t="s">
        <v>12</v>
      </c>
      <c r="R1878" s="3">
        <v>5</v>
      </c>
      <c r="S1878" s="4">
        <f>IF(LANÇAMENTO[[#This Row],[DATA PEDIDO]]="","",LANÇAMENTO[[#This Row],[DATA PEDIDO]]+LANÇAMENTO[[#This Row],[PRAZO]])</f>
        <v>45959</v>
      </c>
      <c r="T1878" s="8" t="str">
        <f>IF(LANÇAMENTO[[#This Row],[OBRA COM MATERIAL]]="OK","ENTREGUE",IF(LANÇAMENTO[[#This Row],[PRAZO]]="","",LANÇAMENTO[[#This Row],[PREVISÃO ENTREGA OBRA]]-$E$1))</f>
        <v>ENTREGUE</v>
      </c>
      <c r="U1878" s="3" t="s">
        <v>129</v>
      </c>
      <c r="V1878" s="3"/>
    </row>
    <row r="1879" spans="1:22" x14ac:dyDescent="0.25">
      <c r="A1879" s="4">
        <v>45954</v>
      </c>
      <c r="B1879" s="2" t="s">
        <v>1091</v>
      </c>
      <c r="C1879" s="123" t="str">
        <f>VLOOKUP(LANÇAMENTO[[#This Row],[OBRA]],OBRAS[],2,FALSE)</f>
        <v>BRASUL</v>
      </c>
      <c r="D1879" s="2" t="s">
        <v>17</v>
      </c>
      <c r="E1879" s="2" t="s">
        <v>3917</v>
      </c>
      <c r="F1879" s="3">
        <v>30</v>
      </c>
      <c r="G1879" s="3" t="s">
        <v>111</v>
      </c>
      <c r="H1879" s="5" t="s">
        <v>3945</v>
      </c>
      <c r="I1879" s="136" t="s">
        <v>3947</v>
      </c>
      <c r="J1879" s="2" t="s">
        <v>3917</v>
      </c>
      <c r="K1879" s="6">
        <v>72.03</v>
      </c>
      <c r="L1879" s="6">
        <f>LANÇAMENTO[[#This Row],[VALOR UNITARIO]]*LANÇAMENTO[[#This Row],[QTDADE]]</f>
        <v>2160.9</v>
      </c>
      <c r="M1879" s="4">
        <v>45954</v>
      </c>
      <c r="N1879" s="33" t="str">
        <f>TEXT(LANÇAMENTO[[#This Row],[DATA PEDIDO]],"MMM")&amp;"-"&amp;TEXT(M1879,"AAAA")</f>
        <v>out-2025</v>
      </c>
      <c r="O1879" s="5" t="s">
        <v>2068</v>
      </c>
      <c r="P1879" s="5" t="s">
        <v>30</v>
      </c>
      <c r="Q1879" s="3" t="s">
        <v>12</v>
      </c>
      <c r="R1879" s="3">
        <v>5</v>
      </c>
      <c r="S1879" s="4">
        <f>IF(LANÇAMENTO[[#This Row],[DATA PEDIDO]]="","",LANÇAMENTO[[#This Row],[DATA PEDIDO]]+LANÇAMENTO[[#This Row],[PRAZO]])</f>
        <v>45959</v>
      </c>
      <c r="T1879" s="8" t="str">
        <f>IF(LANÇAMENTO[[#This Row],[OBRA COM MATERIAL]]="OK","ENTREGUE",IF(LANÇAMENTO[[#This Row],[PRAZO]]="","",LANÇAMENTO[[#This Row],[PREVISÃO ENTREGA OBRA]]-$E$1))</f>
        <v>ENTREGUE</v>
      </c>
      <c r="U1879" s="3" t="s">
        <v>129</v>
      </c>
      <c r="V1879" s="3"/>
    </row>
    <row r="1880" spans="1:22" x14ac:dyDescent="0.25">
      <c r="A1880" s="4">
        <v>45954</v>
      </c>
      <c r="B1880" s="2" t="s">
        <v>1091</v>
      </c>
      <c r="C1880" s="123" t="str">
        <f>VLOOKUP(LANÇAMENTO[[#This Row],[OBRA]],OBRAS[],2,FALSE)</f>
        <v>BRASUL</v>
      </c>
      <c r="D1880" s="2" t="s">
        <v>17</v>
      </c>
      <c r="E1880" s="2" t="s">
        <v>3918</v>
      </c>
      <c r="F1880" s="3">
        <v>10</v>
      </c>
      <c r="G1880" s="3" t="s">
        <v>111</v>
      </c>
      <c r="H1880" s="5" t="s">
        <v>3945</v>
      </c>
      <c r="I1880" s="136" t="s">
        <v>3947</v>
      </c>
      <c r="J1880" s="2" t="s">
        <v>3918</v>
      </c>
      <c r="K1880" s="6">
        <v>80.739999999999995</v>
      </c>
      <c r="L1880" s="6">
        <f>LANÇAMENTO[[#This Row],[VALOR UNITARIO]]*LANÇAMENTO[[#This Row],[QTDADE]]</f>
        <v>807.4</v>
      </c>
      <c r="M1880" s="4">
        <v>45954</v>
      </c>
      <c r="N1880" s="33" t="str">
        <f>TEXT(LANÇAMENTO[[#This Row],[DATA PEDIDO]],"MMM")&amp;"-"&amp;TEXT(M1880,"AAAA")</f>
        <v>out-2025</v>
      </c>
      <c r="O1880" s="5" t="s">
        <v>2068</v>
      </c>
      <c r="P1880" s="5" t="s">
        <v>30</v>
      </c>
      <c r="Q1880" s="3" t="s">
        <v>12</v>
      </c>
      <c r="R1880" s="3">
        <v>5</v>
      </c>
      <c r="S1880" s="4">
        <f>IF(LANÇAMENTO[[#This Row],[DATA PEDIDO]]="","",LANÇAMENTO[[#This Row],[DATA PEDIDO]]+LANÇAMENTO[[#This Row],[PRAZO]])</f>
        <v>45959</v>
      </c>
      <c r="T1880" s="8" t="str">
        <f>IF(LANÇAMENTO[[#This Row],[OBRA COM MATERIAL]]="OK","ENTREGUE",IF(LANÇAMENTO[[#This Row],[PRAZO]]="","",LANÇAMENTO[[#This Row],[PREVISÃO ENTREGA OBRA]]-$E$1))</f>
        <v>ENTREGUE</v>
      </c>
      <c r="U1880" s="3" t="s">
        <v>129</v>
      </c>
      <c r="V1880" s="3"/>
    </row>
    <row r="1881" spans="1:22" x14ac:dyDescent="0.25">
      <c r="A1881" s="4">
        <v>45954</v>
      </c>
      <c r="B1881" s="2" t="s">
        <v>1091</v>
      </c>
      <c r="C1881" s="123" t="str">
        <f>VLOOKUP(LANÇAMENTO[[#This Row],[OBRA]],OBRAS[],2,FALSE)</f>
        <v>BRASUL</v>
      </c>
      <c r="D1881" s="2" t="s">
        <v>17</v>
      </c>
      <c r="E1881" s="2" t="s">
        <v>3919</v>
      </c>
      <c r="F1881" s="3">
        <v>25</v>
      </c>
      <c r="G1881" s="3" t="s">
        <v>111</v>
      </c>
      <c r="H1881" s="5" t="s">
        <v>3945</v>
      </c>
      <c r="I1881" s="136" t="s">
        <v>3947</v>
      </c>
      <c r="J1881" s="2" t="s">
        <v>3919</v>
      </c>
      <c r="K1881" s="6">
        <v>9.83</v>
      </c>
      <c r="L1881" s="6">
        <f>LANÇAMENTO[[#This Row],[VALOR UNITARIO]]*LANÇAMENTO[[#This Row],[QTDADE]]</f>
        <v>245.75</v>
      </c>
      <c r="M1881" s="4">
        <v>45954</v>
      </c>
      <c r="N1881" s="33" t="str">
        <f>TEXT(LANÇAMENTO[[#This Row],[DATA PEDIDO]],"MMM")&amp;"-"&amp;TEXT(M1881,"AAAA")</f>
        <v>out-2025</v>
      </c>
      <c r="O1881" s="5" t="s">
        <v>2068</v>
      </c>
      <c r="P1881" s="5" t="s">
        <v>30</v>
      </c>
      <c r="Q1881" s="3" t="s">
        <v>12</v>
      </c>
      <c r="R1881" s="3">
        <v>5</v>
      </c>
      <c r="S1881" s="4">
        <f>IF(LANÇAMENTO[[#This Row],[DATA PEDIDO]]="","",LANÇAMENTO[[#This Row],[DATA PEDIDO]]+LANÇAMENTO[[#This Row],[PRAZO]])</f>
        <v>45959</v>
      </c>
      <c r="T1881" s="8" t="str">
        <f>IF(LANÇAMENTO[[#This Row],[OBRA COM MATERIAL]]="OK","ENTREGUE",IF(LANÇAMENTO[[#This Row],[PRAZO]]="","",LANÇAMENTO[[#This Row],[PREVISÃO ENTREGA OBRA]]-$E$1))</f>
        <v>ENTREGUE</v>
      </c>
      <c r="U1881" s="3" t="s">
        <v>129</v>
      </c>
      <c r="V1881" s="3"/>
    </row>
    <row r="1882" spans="1:22" x14ac:dyDescent="0.25">
      <c r="A1882" s="4">
        <v>45954</v>
      </c>
      <c r="B1882" s="2" t="s">
        <v>1091</v>
      </c>
      <c r="C1882" s="123" t="str">
        <f>VLOOKUP(LANÇAMENTO[[#This Row],[OBRA]],OBRAS[],2,FALSE)</f>
        <v>BRASUL</v>
      </c>
      <c r="D1882" s="2" t="s">
        <v>17</v>
      </c>
      <c r="E1882" s="2" t="s">
        <v>3920</v>
      </c>
      <c r="F1882" s="3">
        <v>90</v>
      </c>
      <c r="G1882" s="3" t="s">
        <v>111</v>
      </c>
      <c r="H1882" s="5" t="s">
        <v>3945</v>
      </c>
      <c r="I1882" s="136" t="s">
        <v>3947</v>
      </c>
      <c r="J1882" s="2" t="s">
        <v>3920</v>
      </c>
      <c r="K1882" s="6">
        <v>67.7</v>
      </c>
      <c r="L1882" s="6">
        <f>LANÇAMENTO[[#This Row],[VALOR UNITARIO]]*LANÇAMENTO[[#This Row],[QTDADE]]</f>
        <v>6093</v>
      </c>
      <c r="M1882" s="4">
        <v>45954</v>
      </c>
      <c r="N1882" s="33" t="str">
        <f>TEXT(LANÇAMENTO[[#This Row],[DATA PEDIDO]],"MMM")&amp;"-"&amp;TEXT(M1882,"AAAA")</f>
        <v>out-2025</v>
      </c>
      <c r="O1882" s="5" t="s">
        <v>2068</v>
      </c>
      <c r="P1882" s="5" t="s">
        <v>30</v>
      </c>
      <c r="Q1882" s="3" t="s">
        <v>12</v>
      </c>
      <c r="R1882" s="3">
        <v>5</v>
      </c>
      <c r="S1882" s="4">
        <f>IF(LANÇAMENTO[[#This Row],[DATA PEDIDO]]="","",LANÇAMENTO[[#This Row],[DATA PEDIDO]]+LANÇAMENTO[[#This Row],[PRAZO]])</f>
        <v>45959</v>
      </c>
      <c r="T1882" s="8" t="str">
        <f>IF(LANÇAMENTO[[#This Row],[OBRA COM MATERIAL]]="OK","ENTREGUE",IF(LANÇAMENTO[[#This Row],[PRAZO]]="","",LANÇAMENTO[[#This Row],[PREVISÃO ENTREGA OBRA]]-$E$1))</f>
        <v>ENTREGUE</v>
      </c>
      <c r="U1882" s="3" t="s">
        <v>129</v>
      </c>
      <c r="V1882" s="3"/>
    </row>
    <row r="1883" spans="1:22" x14ac:dyDescent="0.25">
      <c r="A1883" s="4">
        <v>45954</v>
      </c>
      <c r="B1883" s="2" t="s">
        <v>1091</v>
      </c>
      <c r="C1883" s="123" t="str">
        <f>VLOOKUP(LANÇAMENTO[[#This Row],[OBRA]],OBRAS[],2,FALSE)</f>
        <v>BRASUL</v>
      </c>
      <c r="D1883" s="2" t="s">
        <v>17</v>
      </c>
      <c r="E1883" s="2" t="s">
        <v>3921</v>
      </c>
      <c r="F1883" s="3">
        <v>40</v>
      </c>
      <c r="G1883" s="3" t="s">
        <v>65</v>
      </c>
      <c r="H1883" s="5" t="s">
        <v>3945</v>
      </c>
      <c r="I1883" s="136" t="s">
        <v>3947</v>
      </c>
      <c r="J1883" s="2" t="s">
        <v>3921</v>
      </c>
      <c r="K1883" s="6">
        <v>2.16</v>
      </c>
      <c r="L1883" s="6">
        <f>LANÇAMENTO[[#This Row],[VALOR UNITARIO]]*LANÇAMENTO[[#This Row],[QTDADE]]</f>
        <v>86.4</v>
      </c>
      <c r="M1883" s="4">
        <v>45954</v>
      </c>
      <c r="N1883" s="33" t="str">
        <f>TEXT(LANÇAMENTO[[#This Row],[DATA PEDIDO]],"MMM")&amp;"-"&amp;TEXT(M1883,"AAAA")</f>
        <v>out-2025</v>
      </c>
      <c r="O1883" s="5" t="s">
        <v>2068</v>
      </c>
      <c r="P1883" s="5" t="s">
        <v>30</v>
      </c>
      <c r="Q1883" s="3" t="s">
        <v>12</v>
      </c>
      <c r="R1883" s="3">
        <v>5</v>
      </c>
      <c r="S1883" s="4">
        <f>IF(LANÇAMENTO[[#This Row],[DATA PEDIDO]]="","",LANÇAMENTO[[#This Row],[DATA PEDIDO]]+LANÇAMENTO[[#This Row],[PRAZO]])</f>
        <v>45959</v>
      </c>
      <c r="T1883" s="8" t="str">
        <f>IF(LANÇAMENTO[[#This Row],[OBRA COM MATERIAL]]="OK","ENTREGUE",IF(LANÇAMENTO[[#This Row],[PRAZO]]="","",LANÇAMENTO[[#This Row],[PREVISÃO ENTREGA OBRA]]-$E$1))</f>
        <v>ENTREGUE</v>
      </c>
      <c r="U1883" s="3" t="s">
        <v>129</v>
      </c>
      <c r="V1883" s="3"/>
    </row>
    <row r="1884" spans="1:22" x14ac:dyDescent="0.25">
      <c r="A1884" s="4">
        <v>45954</v>
      </c>
      <c r="B1884" s="2" t="s">
        <v>1091</v>
      </c>
      <c r="C1884" s="123" t="str">
        <f>VLOOKUP(LANÇAMENTO[[#This Row],[OBRA]],OBRAS[],2,FALSE)</f>
        <v>BRASUL</v>
      </c>
      <c r="D1884" s="2" t="s">
        <v>17</v>
      </c>
      <c r="E1884" s="2" t="s">
        <v>3922</v>
      </c>
      <c r="F1884" s="3">
        <v>25</v>
      </c>
      <c r="G1884" s="3" t="s">
        <v>65</v>
      </c>
      <c r="H1884" s="5" t="s">
        <v>3945</v>
      </c>
      <c r="I1884" s="136" t="s">
        <v>3947</v>
      </c>
      <c r="J1884" s="2" t="s">
        <v>3922</v>
      </c>
      <c r="K1884" s="6">
        <v>2.76</v>
      </c>
      <c r="L1884" s="6">
        <f>LANÇAMENTO[[#This Row],[VALOR UNITARIO]]*LANÇAMENTO[[#This Row],[QTDADE]]</f>
        <v>69</v>
      </c>
      <c r="M1884" s="4">
        <v>45954</v>
      </c>
      <c r="N1884" s="33" t="str">
        <f>TEXT(LANÇAMENTO[[#This Row],[DATA PEDIDO]],"MMM")&amp;"-"&amp;TEXT(M1884,"AAAA")</f>
        <v>out-2025</v>
      </c>
      <c r="O1884" s="5" t="s">
        <v>2068</v>
      </c>
      <c r="P1884" s="5" t="s">
        <v>30</v>
      </c>
      <c r="Q1884" s="3" t="s">
        <v>12</v>
      </c>
      <c r="R1884" s="3">
        <v>5</v>
      </c>
      <c r="S1884" s="4">
        <f>IF(LANÇAMENTO[[#This Row],[DATA PEDIDO]]="","",LANÇAMENTO[[#This Row],[DATA PEDIDO]]+LANÇAMENTO[[#This Row],[PRAZO]])</f>
        <v>45959</v>
      </c>
      <c r="T1884" s="8" t="str">
        <f>IF(LANÇAMENTO[[#This Row],[OBRA COM MATERIAL]]="OK","ENTREGUE",IF(LANÇAMENTO[[#This Row],[PRAZO]]="","",LANÇAMENTO[[#This Row],[PREVISÃO ENTREGA OBRA]]-$E$1))</f>
        <v>ENTREGUE</v>
      </c>
      <c r="U1884" s="3" t="s">
        <v>129</v>
      </c>
      <c r="V1884" s="3"/>
    </row>
    <row r="1885" spans="1:22" x14ac:dyDescent="0.25">
      <c r="A1885" s="4">
        <v>45954</v>
      </c>
      <c r="B1885" s="2" t="s">
        <v>1091</v>
      </c>
      <c r="C1885" s="123" t="str">
        <f>VLOOKUP(LANÇAMENTO[[#This Row],[OBRA]],OBRAS[],2,FALSE)</f>
        <v>BRASUL</v>
      </c>
      <c r="D1885" s="2" t="s">
        <v>17</v>
      </c>
      <c r="E1885" s="2" t="s">
        <v>3923</v>
      </c>
      <c r="F1885" s="3">
        <v>12</v>
      </c>
      <c r="G1885" s="3" t="s">
        <v>65</v>
      </c>
      <c r="H1885" s="5" t="s">
        <v>3945</v>
      </c>
      <c r="I1885" s="136" t="s">
        <v>3947</v>
      </c>
      <c r="J1885" s="2" t="s">
        <v>3923</v>
      </c>
      <c r="K1885" s="6">
        <v>4.8899999999999997</v>
      </c>
      <c r="L1885" s="6">
        <f>LANÇAMENTO[[#This Row],[VALOR UNITARIO]]*LANÇAMENTO[[#This Row],[QTDADE]]</f>
        <v>58.679999999999993</v>
      </c>
      <c r="M1885" s="4">
        <v>45954</v>
      </c>
      <c r="N1885" s="33" t="str">
        <f>TEXT(LANÇAMENTO[[#This Row],[DATA PEDIDO]],"MMM")&amp;"-"&amp;TEXT(M1885,"AAAA")</f>
        <v>out-2025</v>
      </c>
      <c r="O1885" s="5" t="s">
        <v>2068</v>
      </c>
      <c r="P1885" s="5" t="s">
        <v>30</v>
      </c>
      <c r="Q1885" s="3" t="s">
        <v>12</v>
      </c>
      <c r="R1885" s="3">
        <v>5</v>
      </c>
      <c r="S1885" s="4">
        <f>IF(LANÇAMENTO[[#This Row],[DATA PEDIDO]]="","",LANÇAMENTO[[#This Row],[DATA PEDIDO]]+LANÇAMENTO[[#This Row],[PRAZO]])</f>
        <v>45959</v>
      </c>
      <c r="T1885" s="8" t="str">
        <f>IF(LANÇAMENTO[[#This Row],[OBRA COM MATERIAL]]="OK","ENTREGUE",IF(LANÇAMENTO[[#This Row],[PRAZO]]="","",LANÇAMENTO[[#This Row],[PREVISÃO ENTREGA OBRA]]-$E$1))</f>
        <v>ENTREGUE</v>
      </c>
      <c r="U1885" s="3" t="s">
        <v>129</v>
      </c>
      <c r="V1885" s="3"/>
    </row>
    <row r="1886" spans="1:22" x14ac:dyDescent="0.25">
      <c r="A1886" s="4">
        <v>45954</v>
      </c>
      <c r="B1886" s="2" t="s">
        <v>1091</v>
      </c>
      <c r="C1886" s="123" t="str">
        <f>VLOOKUP(LANÇAMENTO[[#This Row],[OBRA]],OBRAS[],2,FALSE)</f>
        <v>BRASUL</v>
      </c>
      <c r="D1886" s="2" t="s">
        <v>17</v>
      </c>
      <c r="E1886" s="2" t="s">
        <v>3924</v>
      </c>
      <c r="F1886" s="3">
        <v>40</v>
      </c>
      <c r="G1886" s="3" t="s">
        <v>65</v>
      </c>
      <c r="H1886" s="5" t="s">
        <v>3945</v>
      </c>
      <c r="I1886" s="136" t="s">
        <v>3947</v>
      </c>
      <c r="J1886" s="2" t="s">
        <v>3924</v>
      </c>
      <c r="K1886" s="6">
        <v>11.14</v>
      </c>
      <c r="L1886" s="6">
        <f>LANÇAMENTO[[#This Row],[VALOR UNITARIO]]*LANÇAMENTO[[#This Row],[QTDADE]]</f>
        <v>445.6</v>
      </c>
      <c r="M1886" s="4">
        <v>45954</v>
      </c>
      <c r="N1886" s="33" t="str">
        <f>TEXT(LANÇAMENTO[[#This Row],[DATA PEDIDO]],"MMM")&amp;"-"&amp;TEXT(M1886,"AAAA")</f>
        <v>out-2025</v>
      </c>
      <c r="O1886" s="5" t="s">
        <v>2068</v>
      </c>
      <c r="P1886" s="5" t="s">
        <v>30</v>
      </c>
      <c r="Q1886" s="3" t="s">
        <v>12</v>
      </c>
      <c r="R1886" s="3">
        <v>5</v>
      </c>
      <c r="S1886" s="4">
        <f>IF(LANÇAMENTO[[#This Row],[DATA PEDIDO]]="","",LANÇAMENTO[[#This Row],[DATA PEDIDO]]+LANÇAMENTO[[#This Row],[PRAZO]])</f>
        <v>45959</v>
      </c>
      <c r="T1886" s="8" t="str">
        <f>IF(LANÇAMENTO[[#This Row],[OBRA COM MATERIAL]]="OK","ENTREGUE",IF(LANÇAMENTO[[#This Row],[PRAZO]]="","",LANÇAMENTO[[#This Row],[PREVISÃO ENTREGA OBRA]]-$E$1))</f>
        <v>ENTREGUE</v>
      </c>
      <c r="U1886" s="3" t="s">
        <v>129</v>
      </c>
      <c r="V1886" s="3"/>
    </row>
    <row r="1887" spans="1:22" x14ac:dyDescent="0.25">
      <c r="A1887" s="4">
        <v>45954</v>
      </c>
      <c r="B1887" s="2" t="s">
        <v>1091</v>
      </c>
      <c r="C1887" s="123" t="str">
        <f>VLOOKUP(LANÇAMENTO[[#This Row],[OBRA]],OBRAS[],2,FALSE)</f>
        <v>BRASUL</v>
      </c>
      <c r="D1887" s="2" t="s">
        <v>17</v>
      </c>
      <c r="E1887" s="2" t="s">
        <v>3929</v>
      </c>
      <c r="F1887" s="3">
        <v>12</v>
      </c>
      <c r="G1887" s="3" t="s">
        <v>65</v>
      </c>
      <c r="H1887" s="5" t="s">
        <v>3945</v>
      </c>
      <c r="I1887" s="136" t="s">
        <v>3947</v>
      </c>
      <c r="J1887" s="2" t="s">
        <v>3929</v>
      </c>
      <c r="K1887" s="6">
        <v>28.08</v>
      </c>
      <c r="L1887" s="6">
        <f>LANÇAMENTO[[#This Row],[VALOR UNITARIO]]*LANÇAMENTO[[#This Row],[QTDADE]]</f>
        <v>336.96</v>
      </c>
      <c r="M1887" s="4">
        <v>45954</v>
      </c>
      <c r="N1887" s="33" t="str">
        <f>TEXT(LANÇAMENTO[[#This Row],[DATA PEDIDO]],"MMM")&amp;"-"&amp;TEXT(M1887,"AAAA")</f>
        <v>out-2025</v>
      </c>
      <c r="O1887" s="5" t="s">
        <v>2068</v>
      </c>
      <c r="P1887" s="5" t="s">
        <v>30</v>
      </c>
      <c r="Q1887" s="3" t="s">
        <v>12</v>
      </c>
      <c r="R1887" s="3">
        <v>5</v>
      </c>
      <c r="S1887" s="4">
        <f>IF(LANÇAMENTO[[#This Row],[DATA PEDIDO]]="","",LANÇAMENTO[[#This Row],[DATA PEDIDO]]+LANÇAMENTO[[#This Row],[PRAZO]])</f>
        <v>45959</v>
      </c>
      <c r="T1887" s="8" t="str">
        <f>IF(LANÇAMENTO[[#This Row],[OBRA COM MATERIAL]]="OK","ENTREGUE",IF(LANÇAMENTO[[#This Row],[PRAZO]]="","",LANÇAMENTO[[#This Row],[PREVISÃO ENTREGA OBRA]]-$E$1))</f>
        <v>ENTREGUE</v>
      </c>
      <c r="U1887" s="3" t="s">
        <v>129</v>
      </c>
      <c r="V1887" s="3"/>
    </row>
    <row r="1888" spans="1:22" x14ac:dyDescent="0.25">
      <c r="A1888" s="4">
        <v>45954</v>
      </c>
      <c r="B1888" s="2" t="s">
        <v>1091</v>
      </c>
      <c r="C1888" s="123" t="str">
        <f>VLOOKUP(LANÇAMENTO[[#This Row],[OBRA]],OBRAS[],2,FALSE)</f>
        <v>BRASUL</v>
      </c>
      <c r="D1888" s="2" t="s">
        <v>17</v>
      </c>
      <c r="E1888" s="2" t="s">
        <v>3930</v>
      </c>
      <c r="F1888" s="3">
        <v>12</v>
      </c>
      <c r="G1888" s="3" t="s">
        <v>65</v>
      </c>
      <c r="H1888" s="5" t="s">
        <v>3945</v>
      </c>
      <c r="I1888" s="136" t="s">
        <v>3947</v>
      </c>
      <c r="J1888" s="2" t="s">
        <v>3930</v>
      </c>
      <c r="K1888" s="6">
        <v>17.23</v>
      </c>
      <c r="L1888" s="6">
        <f>LANÇAMENTO[[#This Row],[VALOR UNITARIO]]*LANÇAMENTO[[#This Row],[QTDADE]]</f>
        <v>206.76</v>
      </c>
      <c r="M1888" s="4">
        <v>45954</v>
      </c>
      <c r="N1888" s="33" t="str">
        <f>TEXT(LANÇAMENTO[[#This Row],[DATA PEDIDO]],"MMM")&amp;"-"&amp;TEXT(M1888,"AAAA")</f>
        <v>out-2025</v>
      </c>
      <c r="O1888" s="5" t="s">
        <v>2068</v>
      </c>
      <c r="P1888" s="5" t="s">
        <v>30</v>
      </c>
      <c r="Q1888" s="3" t="s">
        <v>12</v>
      </c>
      <c r="R1888" s="3">
        <v>5</v>
      </c>
      <c r="S1888" s="4">
        <f>IF(LANÇAMENTO[[#This Row],[DATA PEDIDO]]="","",LANÇAMENTO[[#This Row],[DATA PEDIDO]]+LANÇAMENTO[[#This Row],[PRAZO]])</f>
        <v>45959</v>
      </c>
      <c r="T1888" s="8" t="str">
        <f>IF(LANÇAMENTO[[#This Row],[OBRA COM MATERIAL]]="OK","ENTREGUE",IF(LANÇAMENTO[[#This Row],[PRAZO]]="","",LANÇAMENTO[[#This Row],[PREVISÃO ENTREGA OBRA]]-$E$1))</f>
        <v>ENTREGUE</v>
      </c>
      <c r="U1888" s="3" t="s">
        <v>129</v>
      </c>
      <c r="V1888" s="3"/>
    </row>
    <row r="1889" spans="1:22" x14ac:dyDescent="0.25">
      <c r="A1889" s="4">
        <v>45954</v>
      </c>
      <c r="B1889" s="2" t="s">
        <v>1091</v>
      </c>
      <c r="C1889" s="123" t="str">
        <f>VLOOKUP(LANÇAMENTO[[#This Row],[OBRA]],OBRAS[],2,FALSE)</f>
        <v>BRASUL</v>
      </c>
      <c r="D1889" s="2" t="s">
        <v>17</v>
      </c>
      <c r="E1889" s="2" t="s">
        <v>3931</v>
      </c>
      <c r="F1889" s="3">
        <v>12</v>
      </c>
      <c r="G1889" s="3" t="s">
        <v>65</v>
      </c>
      <c r="H1889" s="5" t="s">
        <v>3945</v>
      </c>
      <c r="I1889" s="136" t="s">
        <v>3947</v>
      </c>
      <c r="J1889" s="2" t="s">
        <v>3931</v>
      </c>
      <c r="K1889" s="6">
        <v>40.409999999999997</v>
      </c>
      <c r="L1889" s="6">
        <f>LANÇAMENTO[[#This Row],[VALOR UNITARIO]]*LANÇAMENTO[[#This Row],[QTDADE]]</f>
        <v>484.91999999999996</v>
      </c>
      <c r="M1889" s="4">
        <v>45954</v>
      </c>
      <c r="N1889" s="33" t="str">
        <f>TEXT(LANÇAMENTO[[#This Row],[DATA PEDIDO]],"MMM")&amp;"-"&amp;TEXT(M1889,"AAAA")</f>
        <v>out-2025</v>
      </c>
      <c r="O1889" s="5" t="s">
        <v>2068</v>
      </c>
      <c r="P1889" s="5" t="s">
        <v>30</v>
      </c>
      <c r="Q1889" s="3" t="s">
        <v>12</v>
      </c>
      <c r="R1889" s="3">
        <v>5</v>
      </c>
      <c r="S1889" s="4">
        <f>IF(LANÇAMENTO[[#This Row],[DATA PEDIDO]]="","",LANÇAMENTO[[#This Row],[DATA PEDIDO]]+LANÇAMENTO[[#This Row],[PRAZO]])</f>
        <v>45959</v>
      </c>
      <c r="T1889" s="8" t="str">
        <f>IF(LANÇAMENTO[[#This Row],[OBRA COM MATERIAL]]="OK","ENTREGUE",IF(LANÇAMENTO[[#This Row],[PRAZO]]="","",LANÇAMENTO[[#This Row],[PREVISÃO ENTREGA OBRA]]-$E$1))</f>
        <v>ENTREGUE</v>
      </c>
      <c r="U1889" s="3" t="s">
        <v>129</v>
      </c>
      <c r="V1889" s="3"/>
    </row>
    <row r="1890" spans="1:22" x14ac:dyDescent="0.25">
      <c r="A1890" s="4">
        <v>45954</v>
      </c>
      <c r="B1890" s="2" t="s">
        <v>1091</v>
      </c>
      <c r="C1890" s="123" t="str">
        <f>VLOOKUP(LANÇAMENTO[[#This Row],[OBRA]],OBRAS[],2,FALSE)</f>
        <v>BRASUL</v>
      </c>
      <c r="D1890" s="2" t="s">
        <v>17</v>
      </c>
      <c r="E1890" s="2" t="s">
        <v>3932</v>
      </c>
      <c r="F1890" s="3">
        <v>12</v>
      </c>
      <c r="G1890" s="3" t="s">
        <v>65</v>
      </c>
      <c r="H1890" s="5" t="s">
        <v>3945</v>
      </c>
      <c r="I1890" s="136" t="s">
        <v>3947</v>
      </c>
      <c r="J1890" s="2" t="s">
        <v>3932</v>
      </c>
      <c r="K1890" s="6">
        <v>13.96</v>
      </c>
      <c r="L1890" s="6">
        <f>LANÇAMENTO[[#This Row],[VALOR UNITARIO]]*LANÇAMENTO[[#This Row],[QTDADE]]</f>
        <v>167.52</v>
      </c>
      <c r="M1890" s="4">
        <v>45954</v>
      </c>
      <c r="N1890" s="33" t="str">
        <f>TEXT(LANÇAMENTO[[#This Row],[DATA PEDIDO]],"MMM")&amp;"-"&amp;TEXT(M1890,"AAAA")</f>
        <v>out-2025</v>
      </c>
      <c r="O1890" s="5" t="s">
        <v>2068</v>
      </c>
      <c r="P1890" s="5" t="s">
        <v>30</v>
      </c>
      <c r="Q1890" s="3" t="s">
        <v>12</v>
      </c>
      <c r="R1890" s="3">
        <v>5</v>
      </c>
      <c r="S1890" s="4">
        <f>IF(LANÇAMENTO[[#This Row],[DATA PEDIDO]]="","",LANÇAMENTO[[#This Row],[DATA PEDIDO]]+LANÇAMENTO[[#This Row],[PRAZO]])</f>
        <v>45959</v>
      </c>
      <c r="T1890" s="8" t="str">
        <f>IF(LANÇAMENTO[[#This Row],[OBRA COM MATERIAL]]="OK","ENTREGUE",IF(LANÇAMENTO[[#This Row],[PRAZO]]="","",LANÇAMENTO[[#This Row],[PREVISÃO ENTREGA OBRA]]-$E$1))</f>
        <v>ENTREGUE</v>
      </c>
      <c r="U1890" s="3" t="s">
        <v>129</v>
      </c>
      <c r="V1890" s="3"/>
    </row>
    <row r="1891" spans="1:22" x14ac:dyDescent="0.25">
      <c r="A1891" s="4">
        <v>45954</v>
      </c>
      <c r="B1891" s="2" t="s">
        <v>1091</v>
      </c>
      <c r="C1891" s="123" t="str">
        <f>VLOOKUP(LANÇAMENTO[[#This Row],[OBRA]],OBRAS[],2,FALSE)</f>
        <v>BRASUL</v>
      </c>
      <c r="D1891" s="2" t="s">
        <v>17</v>
      </c>
      <c r="E1891" s="2" t="s">
        <v>3933</v>
      </c>
      <c r="F1891" s="3">
        <v>50</v>
      </c>
      <c r="G1891" s="3" t="s">
        <v>111</v>
      </c>
      <c r="H1891" s="5" t="s">
        <v>3945</v>
      </c>
      <c r="I1891" s="136" t="s">
        <v>3947</v>
      </c>
      <c r="J1891" s="2" t="s">
        <v>3933</v>
      </c>
      <c r="K1891" s="6">
        <v>42.93</v>
      </c>
      <c r="L1891" s="6">
        <f>LANÇAMENTO[[#This Row],[VALOR UNITARIO]]*LANÇAMENTO[[#This Row],[QTDADE]]</f>
        <v>2146.5</v>
      </c>
      <c r="M1891" s="4">
        <v>45954</v>
      </c>
      <c r="N1891" s="33" t="str">
        <f>TEXT(LANÇAMENTO[[#This Row],[DATA PEDIDO]],"MMM")&amp;"-"&amp;TEXT(M1891,"AAAA")</f>
        <v>out-2025</v>
      </c>
      <c r="O1891" s="5" t="s">
        <v>2068</v>
      </c>
      <c r="P1891" s="5" t="s">
        <v>30</v>
      </c>
      <c r="Q1891" s="3" t="s">
        <v>12</v>
      </c>
      <c r="R1891" s="3">
        <v>5</v>
      </c>
      <c r="S1891" s="4">
        <f>IF(LANÇAMENTO[[#This Row],[DATA PEDIDO]]="","",LANÇAMENTO[[#This Row],[DATA PEDIDO]]+LANÇAMENTO[[#This Row],[PRAZO]])</f>
        <v>45959</v>
      </c>
      <c r="T1891" s="8" t="str">
        <f>IF(LANÇAMENTO[[#This Row],[OBRA COM MATERIAL]]="OK","ENTREGUE",IF(LANÇAMENTO[[#This Row],[PRAZO]]="","",LANÇAMENTO[[#This Row],[PREVISÃO ENTREGA OBRA]]-$E$1))</f>
        <v>ENTREGUE</v>
      </c>
      <c r="U1891" s="3" t="s">
        <v>129</v>
      </c>
      <c r="V1891" s="3"/>
    </row>
    <row r="1892" spans="1:22" x14ac:dyDescent="0.25">
      <c r="A1892" s="4">
        <v>45954</v>
      </c>
      <c r="B1892" s="2" t="s">
        <v>1091</v>
      </c>
      <c r="C1892" s="123" t="str">
        <f>VLOOKUP(LANÇAMENTO[[#This Row],[OBRA]],OBRAS[],2,FALSE)</f>
        <v>BRASUL</v>
      </c>
      <c r="D1892" s="2" t="s">
        <v>17</v>
      </c>
      <c r="E1892" s="2" t="s">
        <v>3934</v>
      </c>
      <c r="F1892" s="3">
        <v>45</v>
      </c>
      <c r="G1892" s="3" t="s">
        <v>111</v>
      </c>
      <c r="H1892" s="5" t="s">
        <v>3945</v>
      </c>
      <c r="I1892" s="136" t="s">
        <v>3947</v>
      </c>
      <c r="J1892" s="2" t="s">
        <v>3934</v>
      </c>
      <c r="K1892" s="6">
        <v>20.66</v>
      </c>
      <c r="L1892" s="6">
        <f>LANÇAMENTO[[#This Row],[VALOR UNITARIO]]*LANÇAMENTO[[#This Row],[QTDADE]]</f>
        <v>929.7</v>
      </c>
      <c r="M1892" s="4">
        <v>45954</v>
      </c>
      <c r="N1892" s="33" t="str">
        <f>TEXT(LANÇAMENTO[[#This Row],[DATA PEDIDO]],"MMM")&amp;"-"&amp;TEXT(M1892,"AAAA")</f>
        <v>out-2025</v>
      </c>
      <c r="O1892" s="5" t="s">
        <v>2068</v>
      </c>
      <c r="P1892" s="5" t="s">
        <v>30</v>
      </c>
      <c r="Q1892" s="3" t="s">
        <v>12</v>
      </c>
      <c r="R1892" s="3">
        <v>5</v>
      </c>
      <c r="S1892" s="4">
        <f>IF(LANÇAMENTO[[#This Row],[DATA PEDIDO]]="","",LANÇAMENTO[[#This Row],[DATA PEDIDO]]+LANÇAMENTO[[#This Row],[PRAZO]])</f>
        <v>45959</v>
      </c>
      <c r="T1892" s="8" t="str">
        <f>IF(LANÇAMENTO[[#This Row],[OBRA COM MATERIAL]]="OK","ENTREGUE",IF(LANÇAMENTO[[#This Row],[PRAZO]]="","",LANÇAMENTO[[#This Row],[PREVISÃO ENTREGA OBRA]]-$E$1))</f>
        <v>ENTREGUE</v>
      </c>
      <c r="U1892" s="3" t="s">
        <v>129</v>
      </c>
      <c r="V1892" s="3"/>
    </row>
    <row r="1893" spans="1:22" x14ac:dyDescent="0.25">
      <c r="A1893" s="4">
        <v>45954</v>
      </c>
      <c r="B1893" s="2" t="s">
        <v>1091</v>
      </c>
      <c r="C1893" s="123" t="str">
        <f>VLOOKUP(LANÇAMENTO[[#This Row],[OBRA]],OBRAS[],2,FALSE)</f>
        <v>BRASUL</v>
      </c>
      <c r="D1893" s="2" t="s">
        <v>17</v>
      </c>
      <c r="E1893" s="2" t="s">
        <v>3935</v>
      </c>
      <c r="F1893" s="3">
        <v>10</v>
      </c>
      <c r="G1893" s="3" t="s">
        <v>111</v>
      </c>
      <c r="H1893" s="5" t="s">
        <v>3945</v>
      </c>
      <c r="I1893" s="136" t="s">
        <v>3947</v>
      </c>
      <c r="J1893" s="2" t="s">
        <v>3935</v>
      </c>
      <c r="K1893" s="6">
        <v>36.97</v>
      </c>
      <c r="L1893" s="6">
        <f>LANÇAMENTO[[#This Row],[VALOR UNITARIO]]*LANÇAMENTO[[#This Row],[QTDADE]]</f>
        <v>369.7</v>
      </c>
      <c r="M1893" s="4">
        <v>45954</v>
      </c>
      <c r="N1893" s="33" t="str">
        <f>TEXT(LANÇAMENTO[[#This Row],[DATA PEDIDO]],"MMM")&amp;"-"&amp;TEXT(M1893,"AAAA")</f>
        <v>out-2025</v>
      </c>
      <c r="O1893" s="5" t="s">
        <v>2068</v>
      </c>
      <c r="P1893" s="5" t="s">
        <v>30</v>
      </c>
      <c r="Q1893" s="3" t="s">
        <v>12</v>
      </c>
      <c r="R1893" s="3">
        <v>5</v>
      </c>
      <c r="S1893" s="4">
        <f>IF(LANÇAMENTO[[#This Row],[DATA PEDIDO]]="","",LANÇAMENTO[[#This Row],[DATA PEDIDO]]+LANÇAMENTO[[#This Row],[PRAZO]])</f>
        <v>45959</v>
      </c>
      <c r="T1893" s="8" t="str">
        <f>IF(LANÇAMENTO[[#This Row],[OBRA COM MATERIAL]]="OK","ENTREGUE",IF(LANÇAMENTO[[#This Row],[PRAZO]]="","",LANÇAMENTO[[#This Row],[PREVISÃO ENTREGA OBRA]]-$E$1))</f>
        <v>ENTREGUE</v>
      </c>
      <c r="U1893" s="3" t="s">
        <v>129</v>
      </c>
      <c r="V1893" s="3"/>
    </row>
    <row r="1894" spans="1:22" x14ac:dyDescent="0.25">
      <c r="A1894" s="4">
        <v>45954</v>
      </c>
      <c r="B1894" s="2" t="s">
        <v>1091</v>
      </c>
      <c r="C1894" s="123" t="str">
        <f>VLOOKUP(LANÇAMENTO[[#This Row],[OBRA]],OBRAS[],2,FALSE)</f>
        <v>BRASUL</v>
      </c>
      <c r="D1894" s="2" t="s">
        <v>17</v>
      </c>
      <c r="E1894" s="2" t="s">
        <v>3936</v>
      </c>
      <c r="F1894" s="3">
        <v>1</v>
      </c>
      <c r="G1894" s="3" t="s">
        <v>65</v>
      </c>
      <c r="H1894" s="5" t="s">
        <v>3945</v>
      </c>
      <c r="I1894" s="136" t="s">
        <v>3947</v>
      </c>
      <c r="J1894" s="2" t="s">
        <v>3936</v>
      </c>
      <c r="K1894" s="6">
        <v>79.33</v>
      </c>
      <c r="L1894" s="6">
        <f>LANÇAMENTO[[#This Row],[VALOR UNITARIO]]*LANÇAMENTO[[#This Row],[QTDADE]]</f>
        <v>79.33</v>
      </c>
      <c r="M1894" s="4">
        <v>45954</v>
      </c>
      <c r="N1894" s="33" t="str">
        <f>TEXT(LANÇAMENTO[[#This Row],[DATA PEDIDO]],"MMM")&amp;"-"&amp;TEXT(M1894,"AAAA")</f>
        <v>out-2025</v>
      </c>
      <c r="O1894" s="5" t="s">
        <v>2068</v>
      </c>
      <c r="P1894" s="5" t="s">
        <v>30</v>
      </c>
      <c r="Q1894" s="3" t="s">
        <v>12</v>
      </c>
      <c r="R1894" s="3">
        <v>5</v>
      </c>
      <c r="S1894" s="4">
        <f>IF(LANÇAMENTO[[#This Row],[DATA PEDIDO]]="","",LANÇAMENTO[[#This Row],[DATA PEDIDO]]+LANÇAMENTO[[#This Row],[PRAZO]])</f>
        <v>45959</v>
      </c>
      <c r="T1894" s="8" t="str">
        <f>IF(LANÇAMENTO[[#This Row],[OBRA COM MATERIAL]]="OK","ENTREGUE",IF(LANÇAMENTO[[#This Row],[PRAZO]]="","",LANÇAMENTO[[#This Row],[PREVISÃO ENTREGA OBRA]]-$E$1))</f>
        <v>ENTREGUE</v>
      </c>
      <c r="U1894" s="3" t="s">
        <v>129</v>
      </c>
      <c r="V1894" s="3"/>
    </row>
    <row r="1895" spans="1:22" x14ac:dyDescent="0.25">
      <c r="A1895" s="4">
        <v>45954</v>
      </c>
      <c r="B1895" s="2" t="s">
        <v>1091</v>
      </c>
      <c r="C1895" s="123" t="str">
        <f>VLOOKUP(LANÇAMENTO[[#This Row],[OBRA]],OBRAS[],2,FALSE)</f>
        <v>BRASUL</v>
      </c>
      <c r="D1895" s="2" t="s">
        <v>17</v>
      </c>
      <c r="E1895" s="2" t="s">
        <v>3937</v>
      </c>
      <c r="F1895" s="3">
        <v>1</v>
      </c>
      <c r="G1895" s="3" t="s">
        <v>65</v>
      </c>
      <c r="H1895" s="5" t="s">
        <v>3945</v>
      </c>
      <c r="I1895" s="136" t="s">
        <v>3947</v>
      </c>
      <c r="J1895" s="2" t="s">
        <v>3937</v>
      </c>
      <c r="K1895" s="6">
        <v>484.78</v>
      </c>
      <c r="L1895" s="6">
        <f>LANÇAMENTO[[#This Row],[VALOR UNITARIO]]*LANÇAMENTO[[#This Row],[QTDADE]]</f>
        <v>484.78</v>
      </c>
      <c r="M1895" s="4">
        <v>45954</v>
      </c>
      <c r="N1895" s="33" t="str">
        <f>TEXT(LANÇAMENTO[[#This Row],[DATA PEDIDO]],"MMM")&amp;"-"&amp;TEXT(M1895,"AAAA")</f>
        <v>out-2025</v>
      </c>
      <c r="O1895" s="5" t="s">
        <v>2068</v>
      </c>
      <c r="P1895" s="5" t="s">
        <v>30</v>
      </c>
      <c r="Q1895" s="3" t="s">
        <v>12</v>
      </c>
      <c r="R1895" s="3">
        <v>5</v>
      </c>
      <c r="S1895" s="4">
        <f>IF(LANÇAMENTO[[#This Row],[DATA PEDIDO]]="","",LANÇAMENTO[[#This Row],[DATA PEDIDO]]+LANÇAMENTO[[#This Row],[PRAZO]])</f>
        <v>45959</v>
      </c>
      <c r="T1895" s="8" t="str">
        <f>IF(LANÇAMENTO[[#This Row],[OBRA COM MATERIAL]]="OK","ENTREGUE",IF(LANÇAMENTO[[#This Row],[PRAZO]]="","",LANÇAMENTO[[#This Row],[PREVISÃO ENTREGA OBRA]]-$E$1))</f>
        <v>ENTREGUE</v>
      </c>
      <c r="U1895" s="3" t="s">
        <v>129</v>
      </c>
      <c r="V1895" s="3"/>
    </row>
    <row r="1896" spans="1:22" x14ac:dyDescent="0.25">
      <c r="A1896" s="4">
        <v>45954</v>
      </c>
      <c r="B1896" s="2" t="s">
        <v>1091</v>
      </c>
      <c r="C1896" s="123" t="str">
        <f>VLOOKUP(LANÇAMENTO[[#This Row],[OBRA]],OBRAS[],2,FALSE)</f>
        <v>BRASUL</v>
      </c>
      <c r="D1896" s="2" t="s">
        <v>17</v>
      </c>
      <c r="E1896" s="2" t="s">
        <v>3938</v>
      </c>
      <c r="F1896" s="3">
        <v>1</v>
      </c>
      <c r="G1896" s="3" t="s">
        <v>65</v>
      </c>
      <c r="H1896" s="5" t="s">
        <v>3945</v>
      </c>
      <c r="I1896" s="136" t="s">
        <v>3947</v>
      </c>
      <c r="J1896" s="2" t="s">
        <v>3938</v>
      </c>
      <c r="K1896" s="6">
        <v>845.45</v>
      </c>
      <c r="L1896" s="6">
        <f>LANÇAMENTO[[#This Row],[VALOR UNITARIO]]*LANÇAMENTO[[#This Row],[QTDADE]]</f>
        <v>845.45</v>
      </c>
      <c r="M1896" s="4">
        <v>45954</v>
      </c>
      <c r="N1896" s="33" t="str">
        <f>TEXT(LANÇAMENTO[[#This Row],[DATA PEDIDO]],"MMM")&amp;"-"&amp;TEXT(M1896,"AAAA")</f>
        <v>out-2025</v>
      </c>
      <c r="O1896" s="5" t="s">
        <v>2068</v>
      </c>
      <c r="P1896" s="5" t="s">
        <v>30</v>
      </c>
      <c r="Q1896" s="3" t="s">
        <v>12</v>
      </c>
      <c r="R1896" s="3">
        <v>5</v>
      </c>
      <c r="S1896" s="4">
        <f>IF(LANÇAMENTO[[#This Row],[DATA PEDIDO]]="","",LANÇAMENTO[[#This Row],[DATA PEDIDO]]+LANÇAMENTO[[#This Row],[PRAZO]])</f>
        <v>45959</v>
      </c>
      <c r="T1896" s="8" t="str">
        <f>IF(LANÇAMENTO[[#This Row],[OBRA COM MATERIAL]]="OK","ENTREGUE",IF(LANÇAMENTO[[#This Row],[PRAZO]]="","",LANÇAMENTO[[#This Row],[PREVISÃO ENTREGA OBRA]]-$E$1))</f>
        <v>ENTREGUE</v>
      </c>
      <c r="U1896" s="3" t="s">
        <v>129</v>
      </c>
      <c r="V1896" s="3"/>
    </row>
    <row r="1897" spans="1:22" x14ac:dyDescent="0.25">
      <c r="A1897" s="4">
        <v>45954</v>
      </c>
      <c r="B1897" s="2" t="s">
        <v>1091</v>
      </c>
      <c r="C1897" s="123" t="str">
        <f>VLOOKUP(LANÇAMENTO[[#This Row],[OBRA]],OBRAS[],2,FALSE)</f>
        <v>BRASUL</v>
      </c>
      <c r="D1897" s="2" t="s">
        <v>17</v>
      </c>
      <c r="E1897" s="2" t="s">
        <v>3939</v>
      </c>
      <c r="F1897" s="3">
        <v>1</v>
      </c>
      <c r="G1897" s="3" t="s">
        <v>65</v>
      </c>
      <c r="H1897" s="5" t="s">
        <v>3945</v>
      </c>
      <c r="I1897" s="136" t="s">
        <v>3947</v>
      </c>
      <c r="J1897" s="2" t="s">
        <v>3939</v>
      </c>
      <c r="K1897" s="6">
        <v>5.36</v>
      </c>
      <c r="L1897" s="6">
        <f>LANÇAMENTO[[#This Row],[VALOR UNITARIO]]*LANÇAMENTO[[#This Row],[QTDADE]]</f>
        <v>5.36</v>
      </c>
      <c r="M1897" s="4">
        <v>45954</v>
      </c>
      <c r="N1897" s="33" t="str">
        <f>TEXT(LANÇAMENTO[[#This Row],[DATA PEDIDO]],"MMM")&amp;"-"&amp;TEXT(M1897,"AAAA")</f>
        <v>out-2025</v>
      </c>
      <c r="O1897" s="5" t="s">
        <v>2068</v>
      </c>
      <c r="P1897" s="5" t="s">
        <v>30</v>
      </c>
      <c r="Q1897" s="3" t="s">
        <v>12</v>
      </c>
      <c r="R1897" s="3">
        <v>5</v>
      </c>
      <c r="S1897" s="4">
        <f>IF(LANÇAMENTO[[#This Row],[DATA PEDIDO]]="","",LANÇAMENTO[[#This Row],[DATA PEDIDO]]+LANÇAMENTO[[#This Row],[PRAZO]])</f>
        <v>45959</v>
      </c>
      <c r="T1897" s="8" t="str">
        <f>IF(LANÇAMENTO[[#This Row],[OBRA COM MATERIAL]]="OK","ENTREGUE",IF(LANÇAMENTO[[#This Row],[PRAZO]]="","",LANÇAMENTO[[#This Row],[PREVISÃO ENTREGA OBRA]]-$E$1))</f>
        <v>ENTREGUE</v>
      </c>
      <c r="U1897" s="3" t="s">
        <v>129</v>
      </c>
      <c r="V1897" s="3"/>
    </row>
    <row r="1898" spans="1:22" x14ac:dyDescent="0.25">
      <c r="A1898" s="4">
        <v>45954</v>
      </c>
      <c r="B1898" s="2" t="s">
        <v>1091</v>
      </c>
      <c r="C1898" s="123" t="str">
        <f>VLOOKUP(LANÇAMENTO[[#This Row],[OBRA]],OBRAS[],2,FALSE)</f>
        <v>BRASUL</v>
      </c>
      <c r="D1898" s="2" t="s">
        <v>17</v>
      </c>
      <c r="E1898" s="2" t="s">
        <v>3940</v>
      </c>
      <c r="F1898" s="3">
        <v>8</v>
      </c>
      <c r="G1898" s="3" t="s">
        <v>65</v>
      </c>
      <c r="H1898" s="5" t="s">
        <v>3945</v>
      </c>
      <c r="I1898" s="136" t="s">
        <v>3947</v>
      </c>
      <c r="J1898" s="2" t="s">
        <v>3940</v>
      </c>
      <c r="K1898" s="6">
        <v>28.03</v>
      </c>
      <c r="L1898" s="6">
        <f>LANÇAMENTO[[#This Row],[VALOR UNITARIO]]*LANÇAMENTO[[#This Row],[QTDADE]]</f>
        <v>224.24</v>
      </c>
      <c r="M1898" s="4">
        <v>45954</v>
      </c>
      <c r="N1898" s="33" t="str">
        <f>TEXT(LANÇAMENTO[[#This Row],[DATA PEDIDO]],"MMM")&amp;"-"&amp;TEXT(M1898,"AAAA")</f>
        <v>out-2025</v>
      </c>
      <c r="O1898" s="5" t="s">
        <v>2068</v>
      </c>
      <c r="P1898" s="5" t="s">
        <v>30</v>
      </c>
      <c r="Q1898" s="3" t="s">
        <v>12</v>
      </c>
      <c r="R1898" s="3">
        <v>5</v>
      </c>
      <c r="S1898" s="4">
        <f>IF(LANÇAMENTO[[#This Row],[DATA PEDIDO]]="","",LANÇAMENTO[[#This Row],[DATA PEDIDO]]+LANÇAMENTO[[#This Row],[PRAZO]])</f>
        <v>45959</v>
      </c>
      <c r="T1898" s="8" t="str">
        <f>IF(LANÇAMENTO[[#This Row],[OBRA COM MATERIAL]]="OK","ENTREGUE",IF(LANÇAMENTO[[#This Row],[PRAZO]]="","",LANÇAMENTO[[#This Row],[PREVISÃO ENTREGA OBRA]]-$E$1))</f>
        <v>ENTREGUE</v>
      </c>
      <c r="U1898" s="3" t="s">
        <v>129</v>
      </c>
      <c r="V1898" s="3"/>
    </row>
    <row r="1899" spans="1:22" x14ac:dyDescent="0.25">
      <c r="A1899" s="4">
        <v>45954</v>
      </c>
      <c r="B1899" s="2" t="s">
        <v>1091</v>
      </c>
      <c r="C1899" s="123" t="str">
        <f>VLOOKUP(LANÇAMENTO[[#This Row],[OBRA]],OBRAS[],2,FALSE)</f>
        <v>BRASUL</v>
      </c>
      <c r="D1899" s="2" t="s">
        <v>17</v>
      </c>
      <c r="E1899" s="2" t="s">
        <v>3941</v>
      </c>
      <c r="F1899" s="3">
        <v>4</v>
      </c>
      <c r="G1899" s="3" t="s">
        <v>65</v>
      </c>
      <c r="H1899" s="5" t="s">
        <v>3945</v>
      </c>
      <c r="I1899" s="136" t="s">
        <v>3947</v>
      </c>
      <c r="J1899" s="2" t="s">
        <v>3941</v>
      </c>
      <c r="K1899" s="6">
        <v>10.24</v>
      </c>
      <c r="L1899" s="6">
        <f>LANÇAMENTO[[#This Row],[VALOR UNITARIO]]*LANÇAMENTO[[#This Row],[QTDADE]]</f>
        <v>40.96</v>
      </c>
      <c r="M1899" s="4">
        <v>45954</v>
      </c>
      <c r="N1899" s="33" t="str">
        <f>TEXT(LANÇAMENTO[[#This Row],[DATA PEDIDO]],"MMM")&amp;"-"&amp;TEXT(M1899,"AAAA")</f>
        <v>out-2025</v>
      </c>
      <c r="O1899" s="5" t="s">
        <v>2068</v>
      </c>
      <c r="P1899" s="5" t="s">
        <v>30</v>
      </c>
      <c r="Q1899" s="3" t="s">
        <v>12</v>
      </c>
      <c r="R1899" s="3">
        <v>5</v>
      </c>
      <c r="S1899" s="4">
        <f>IF(LANÇAMENTO[[#This Row],[DATA PEDIDO]]="","",LANÇAMENTO[[#This Row],[DATA PEDIDO]]+LANÇAMENTO[[#This Row],[PRAZO]])</f>
        <v>45959</v>
      </c>
      <c r="T1899" s="8" t="str">
        <f>IF(LANÇAMENTO[[#This Row],[OBRA COM MATERIAL]]="OK","ENTREGUE",IF(LANÇAMENTO[[#This Row],[PRAZO]]="","",LANÇAMENTO[[#This Row],[PREVISÃO ENTREGA OBRA]]-$E$1))</f>
        <v>ENTREGUE</v>
      </c>
      <c r="U1899" s="3" t="s">
        <v>129</v>
      </c>
      <c r="V1899" s="3"/>
    </row>
    <row r="1900" spans="1:22" x14ac:dyDescent="0.25">
      <c r="A1900" s="4">
        <v>45954</v>
      </c>
      <c r="B1900" s="2" t="s">
        <v>1091</v>
      </c>
      <c r="C1900" s="123" t="str">
        <f>VLOOKUP(LANÇAMENTO[[#This Row],[OBRA]],OBRAS[],2,FALSE)</f>
        <v>BRASUL</v>
      </c>
      <c r="D1900" s="2" t="s">
        <v>17</v>
      </c>
      <c r="E1900" s="2" t="s">
        <v>3942</v>
      </c>
      <c r="F1900" s="3">
        <v>10</v>
      </c>
      <c r="G1900" s="3" t="s">
        <v>65</v>
      </c>
      <c r="H1900" s="5" t="s">
        <v>3945</v>
      </c>
      <c r="I1900" s="136" t="s">
        <v>3947</v>
      </c>
      <c r="J1900" s="2" t="s">
        <v>3942</v>
      </c>
      <c r="K1900" s="6">
        <v>0.33</v>
      </c>
      <c r="L1900" s="6">
        <f>LANÇAMENTO[[#This Row],[VALOR UNITARIO]]*LANÇAMENTO[[#This Row],[QTDADE]]</f>
        <v>3.3000000000000003</v>
      </c>
      <c r="M1900" s="4">
        <v>45954</v>
      </c>
      <c r="N1900" s="33" t="str">
        <f>TEXT(LANÇAMENTO[[#This Row],[DATA PEDIDO]],"MMM")&amp;"-"&amp;TEXT(M1900,"AAAA")</f>
        <v>out-2025</v>
      </c>
      <c r="O1900" s="5" t="s">
        <v>2068</v>
      </c>
      <c r="P1900" s="5" t="s">
        <v>30</v>
      </c>
      <c r="Q1900" s="3" t="s">
        <v>12</v>
      </c>
      <c r="R1900" s="3">
        <v>5</v>
      </c>
      <c r="S1900" s="4">
        <f>IF(LANÇAMENTO[[#This Row],[DATA PEDIDO]]="","",LANÇAMENTO[[#This Row],[DATA PEDIDO]]+LANÇAMENTO[[#This Row],[PRAZO]])</f>
        <v>45959</v>
      </c>
      <c r="T1900" s="8" t="str">
        <f>IF(LANÇAMENTO[[#This Row],[OBRA COM MATERIAL]]="OK","ENTREGUE",IF(LANÇAMENTO[[#This Row],[PRAZO]]="","",LANÇAMENTO[[#This Row],[PREVISÃO ENTREGA OBRA]]-$E$1))</f>
        <v>ENTREGUE</v>
      </c>
      <c r="U1900" s="3" t="s">
        <v>129</v>
      </c>
      <c r="V1900" s="3"/>
    </row>
    <row r="1901" spans="1:22" x14ac:dyDescent="0.25">
      <c r="A1901" s="4">
        <v>45954</v>
      </c>
      <c r="B1901" s="2" t="s">
        <v>1091</v>
      </c>
      <c r="C1901" s="123" t="str">
        <f>VLOOKUP(LANÇAMENTO[[#This Row],[OBRA]],OBRAS[],2,FALSE)</f>
        <v>BRASUL</v>
      </c>
      <c r="D1901" s="2" t="s">
        <v>17</v>
      </c>
      <c r="E1901" s="2" t="s">
        <v>3943</v>
      </c>
      <c r="F1901" s="3">
        <v>20</v>
      </c>
      <c r="G1901" s="3" t="s">
        <v>65</v>
      </c>
      <c r="H1901" s="5" t="s">
        <v>3945</v>
      </c>
      <c r="I1901" s="136" t="s">
        <v>3947</v>
      </c>
      <c r="J1901" s="2" t="s">
        <v>3943</v>
      </c>
      <c r="K1901" s="6">
        <v>0.19</v>
      </c>
      <c r="L1901" s="6">
        <f>LANÇAMENTO[[#This Row],[VALOR UNITARIO]]*LANÇAMENTO[[#This Row],[QTDADE]]</f>
        <v>3.8</v>
      </c>
      <c r="M1901" s="4">
        <v>45954</v>
      </c>
      <c r="N1901" s="33" t="str">
        <f>TEXT(LANÇAMENTO[[#This Row],[DATA PEDIDO]],"MMM")&amp;"-"&amp;TEXT(M1901,"AAAA")</f>
        <v>out-2025</v>
      </c>
      <c r="O1901" s="5" t="s">
        <v>2068</v>
      </c>
      <c r="P1901" s="5" t="s">
        <v>30</v>
      </c>
      <c r="Q1901" s="3" t="s">
        <v>12</v>
      </c>
      <c r="R1901" s="3">
        <v>5</v>
      </c>
      <c r="S1901" s="4">
        <f>IF(LANÇAMENTO[[#This Row],[DATA PEDIDO]]="","",LANÇAMENTO[[#This Row],[DATA PEDIDO]]+LANÇAMENTO[[#This Row],[PRAZO]])</f>
        <v>45959</v>
      </c>
      <c r="T1901" s="8" t="str">
        <f>IF(LANÇAMENTO[[#This Row],[OBRA COM MATERIAL]]="OK","ENTREGUE",IF(LANÇAMENTO[[#This Row],[PRAZO]]="","",LANÇAMENTO[[#This Row],[PREVISÃO ENTREGA OBRA]]-$E$1))</f>
        <v>ENTREGUE</v>
      </c>
      <c r="U1901" s="3" t="s">
        <v>129</v>
      </c>
      <c r="V1901" s="3"/>
    </row>
    <row r="1902" spans="1:22" x14ac:dyDescent="0.25">
      <c r="A1902" s="4">
        <v>45954</v>
      </c>
      <c r="B1902" s="2" t="s">
        <v>1091</v>
      </c>
      <c r="C1902" s="123" t="str">
        <f>VLOOKUP(LANÇAMENTO[[#This Row],[OBRA]],OBRAS[],2,FALSE)</f>
        <v>BRASUL</v>
      </c>
      <c r="D1902" s="2" t="s">
        <v>17</v>
      </c>
      <c r="E1902" s="2" t="s">
        <v>3944</v>
      </c>
      <c r="F1902" s="3">
        <v>20</v>
      </c>
      <c r="G1902" s="3" t="s">
        <v>65</v>
      </c>
      <c r="H1902" s="5" t="s">
        <v>3945</v>
      </c>
      <c r="I1902" s="136" t="s">
        <v>3947</v>
      </c>
      <c r="J1902" s="2" t="s">
        <v>3944</v>
      </c>
      <c r="K1902" s="6">
        <v>7.0000000000000007E-2</v>
      </c>
      <c r="L1902" s="6">
        <f>LANÇAMENTO[[#This Row],[VALOR UNITARIO]]*LANÇAMENTO[[#This Row],[QTDADE]]</f>
        <v>1.4000000000000001</v>
      </c>
      <c r="M1902" s="4">
        <v>45954</v>
      </c>
      <c r="N1902" s="33" t="str">
        <f>TEXT(LANÇAMENTO[[#This Row],[DATA PEDIDO]],"MMM")&amp;"-"&amp;TEXT(M1902,"AAAA")</f>
        <v>out-2025</v>
      </c>
      <c r="O1902" s="5" t="s">
        <v>2068</v>
      </c>
      <c r="P1902" s="5" t="s">
        <v>30</v>
      </c>
      <c r="Q1902" s="3" t="s">
        <v>12</v>
      </c>
      <c r="R1902" s="3">
        <v>5</v>
      </c>
      <c r="S1902" s="4">
        <f>IF(LANÇAMENTO[[#This Row],[DATA PEDIDO]]="","",LANÇAMENTO[[#This Row],[DATA PEDIDO]]+LANÇAMENTO[[#This Row],[PRAZO]])</f>
        <v>45959</v>
      </c>
      <c r="T1902" s="8" t="str">
        <f>IF(LANÇAMENTO[[#This Row],[OBRA COM MATERIAL]]="OK","ENTREGUE",IF(LANÇAMENTO[[#This Row],[PRAZO]]="","",LANÇAMENTO[[#This Row],[PREVISÃO ENTREGA OBRA]]-$E$1))</f>
        <v>ENTREGUE</v>
      </c>
      <c r="U1902" s="3" t="s">
        <v>129</v>
      </c>
      <c r="V1902" s="3"/>
    </row>
    <row r="1903" spans="1:22" x14ac:dyDescent="0.25">
      <c r="A1903" s="4">
        <v>45954</v>
      </c>
      <c r="B1903" s="2" t="s">
        <v>1091</v>
      </c>
      <c r="C1903" s="123" t="str">
        <f>VLOOKUP(LANÇAMENTO[[#This Row],[OBRA]],OBRAS[],2,FALSE)</f>
        <v>BRASUL</v>
      </c>
      <c r="D1903" s="2" t="s">
        <v>17</v>
      </c>
      <c r="E1903" s="2" t="s">
        <v>3925</v>
      </c>
      <c r="F1903" s="3">
        <v>20</v>
      </c>
      <c r="G1903" s="3" t="s">
        <v>65</v>
      </c>
      <c r="H1903" s="5" t="s">
        <v>3945</v>
      </c>
      <c r="I1903" s="136" t="s">
        <v>3947</v>
      </c>
      <c r="J1903" s="2" t="s">
        <v>3925</v>
      </c>
      <c r="K1903" s="6">
        <v>0.22</v>
      </c>
      <c r="L1903" s="6">
        <f>LANÇAMENTO[[#This Row],[VALOR UNITARIO]]*LANÇAMENTO[[#This Row],[QTDADE]]</f>
        <v>4.4000000000000004</v>
      </c>
      <c r="M1903" s="4">
        <v>45954</v>
      </c>
      <c r="N1903" s="33" t="str">
        <f>TEXT(LANÇAMENTO[[#This Row],[DATA PEDIDO]],"MMM")&amp;"-"&amp;TEXT(M1903,"AAAA")</f>
        <v>out-2025</v>
      </c>
      <c r="O1903" s="5" t="s">
        <v>2068</v>
      </c>
      <c r="P1903" s="5" t="s">
        <v>30</v>
      </c>
      <c r="Q1903" s="3" t="s">
        <v>12</v>
      </c>
      <c r="R1903" s="3">
        <v>5</v>
      </c>
      <c r="S1903" s="4">
        <f>IF(LANÇAMENTO[[#This Row],[DATA PEDIDO]]="","",LANÇAMENTO[[#This Row],[DATA PEDIDO]]+LANÇAMENTO[[#This Row],[PRAZO]])</f>
        <v>45959</v>
      </c>
      <c r="T1903" s="8" t="str">
        <f>IF(LANÇAMENTO[[#This Row],[OBRA COM MATERIAL]]="OK","ENTREGUE",IF(LANÇAMENTO[[#This Row],[PRAZO]]="","",LANÇAMENTO[[#This Row],[PREVISÃO ENTREGA OBRA]]-$E$1))</f>
        <v>ENTREGUE</v>
      </c>
      <c r="U1903" s="3" t="s">
        <v>129</v>
      </c>
      <c r="V1903" s="3"/>
    </row>
    <row r="1904" spans="1:22" x14ac:dyDescent="0.25">
      <c r="A1904" s="4">
        <v>45954</v>
      </c>
      <c r="B1904" s="2" t="s">
        <v>1091</v>
      </c>
      <c r="C1904" s="123" t="str">
        <f>VLOOKUP(LANÇAMENTO[[#This Row],[OBRA]],OBRAS[],2,FALSE)</f>
        <v>BRASUL</v>
      </c>
      <c r="D1904" s="2" t="s">
        <v>17</v>
      </c>
      <c r="E1904" s="2" t="s">
        <v>3926</v>
      </c>
      <c r="F1904" s="3">
        <v>50</v>
      </c>
      <c r="G1904" s="3" t="s">
        <v>65</v>
      </c>
      <c r="H1904" s="5" t="s">
        <v>3945</v>
      </c>
      <c r="I1904" s="136" t="s">
        <v>3947</v>
      </c>
      <c r="J1904" s="2" t="s">
        <v>3926</v>
      </c>
      <c r="K1904" s="6">
        <v>2.12</v>
      </c>
      <c r="L1904" s="6">
        <f>LANÇAMENTO[[#This Row],[VALOR UNITARIO]]*LANÇAMENTO[[#This Row],[QTDADE]]</f>
        <v>106</v>
      </c>
      <c r="M1904" s="4">
        <v>45954</v>
      </c>
      <c r="N1904" s="33" t="str">
        <f>TEXT(LANÇAMENTO[[#This Row],[DATA PEDIDO]],"MMM")&amp;"-"&amp;TEXT(M1904,"AAAA")</f>
        <v>out-2025</v>
      </c>
      <c r="O1904" s="5" t="s">
        <v>2068</v>
      </c>
      <c r="P1904" s="5" t="s">
        <v>30</v>
      </c>
      <c r="Q1904" s="3" t="s">
        <v>12</v>
      </c>
      <c r="R1904" s="3">
        <v>5</v>
      </c>
      <c r="S1904" s="4">
        <f>IF(LANÇAMENTO[[#This Row],[DATA PEDIDO]]="","",LANÇAMENTO[[#This Row],[DATA PEDIDO]]+LANÇAMENTO[[#This Row],[PRAZO]])</f>
        <v>45959</v>
      </c>
      <c r="T1904" s="8" t="str">
        <f>IF(LANÇAMENTO[[#This Row],[OBRA COM MATERIAL]]="OK","ENTREGUE",IF(LANÇAMENTO[[#This Row],[PRAZO]]="","",LANÇAMENTO[[#This Row],[PREVISÃO ENTREGA OBRA]]-$E$1))</f>
        <v>ENTREGUE</v>
      </c>
      <c r="U1904" s="3" t="s">
        <v>129</v>
      </c>
      <c r="V1904" s="3"/>
    </row>
    <row r="1905" spans="1:22" x14ac:dyDescent="0.25">
      <c r="A1905" s="4">
        <v>45954</v>
      </c>
      <c r="B1905" s="2" t="s">
        <v>1091</v>
      </c>
      <c r="C1905" s="123" t="str">
        <f>VLOOKUP(LANÇAMENTO[[#This Row],[OBRA]],OBRAS[],2,FALSE)</f>
        <v>BRASUL</v>
      </c>
      <c r="D1905" s="2" t="s">
        <v>17</v>
      </c>
      <c r="E1905" s="2" t="s">
        <v>3927</v>
      </c>
      <c r="F1905" s="3">
        <v>50</v>
      </c>
      <c r="G1905" s="3" t="s">
        <v>65</v>
      </c>
      <c r="H1905" s="5" t="s">
        <v>3945</v>
      </c>
      <c r="I1905" s="136" t="s">
        <v>3947</v>
      </c>
      <c r="J1905" s="2" t="s">
        <v>3927</v>
      </c>
      <c r="K1905" s="6">
        <v>0.08</v>
      </c>
      <c r="L1905" s="6">
        <f>LANÇAMENTO[[#This Row],[VALOR UNITARIO]]*LANÇAMENTO[[#This Row],[QTDADE]]</f>
        <v>4</v>
      </c>
      <c r="M1905" s="4">
        <v>45954</v>
      </c>
      <c r="N1905" s="33" t="str">
        <f>TEXT(LANÇAMENTO[[#This Row],[DATA PEDIDO]],"MMM")&amp;"-"&amp;TEXT(M1905,"AAAA")</f>
        <v>out-2025</v>
      </c>
      <c r="O1905" s="5" t="s">
        <v>2068</v>
      </c>
      <c r="P1905" s="5" t="s">
        <v>30</v>
      </c>
      <c r="Q1905" s="3" t="s">
        <v>12</v>
      </c>
      <c r="R1905" s="3">
        <v>5</v>
      </c>
      <c r="S1905" s="4">
        <f>IF(LANÇAMENTO[[#This Row],[DATA PEDIDO]]="","",LANÇAMENTO[[#This Row],[DATA PEDIDO]]+LANÇAMENTO[[#This Row],[PRAZO]])</f>
        <v>45959</v>
      </c>
      <c r="T1905" s="8" t="str">
        <f>IF(LANÇAMENTO[[#This Row],[OBRA COM MATERIAL]]="OK","ENTREGUE",IF(LANÇAMENTO[[#This Row],[PRAZO]]="","",LANÇAMENTO[[#This Row],[PREVISÃO ENTREGA OBRA]]-$E$1))</f>
        <v>ENTREGUE</v>
      </c>
      <c r="U1905" s="3" t="s">
        <v>129</v>
      </c>
      <c r="V1905" s="3"/>
    </row>
    <row r="1906" spans="1:22" x14ac:dyDescent="0.25">
      <c r="A1906" s="4">
        <v>45954</v>
      </c>
      <c r="B1906" s="2" t="s">
        <v>1091</v>
      </c>
      <c r="C1906" s="123" t="str">
        <f>VLOOKUP(LANÇAMENTO[[#This Row],[OBRA]],OBRAS[],2,FALSE)</f>
        <v>BRASUL</v>
      </c>
      <c r="D1906" s="2" t="s">
        <v>17</v>
      </c>
      <c r="E1906" s="2" t="s">
        <v>3928</v>
      </c>
      <c r="F1906" s="3">
        <v>6</v>
      </c>
      <c r="G1906" s="3" t="s">
        <v>65</v>
      </c>
      <c r="H1906" s="5" t="s">
        <v>3945</v>
      </c>
      <c r="I1906" s="136" t="s">
        <v>3947</v>
      </c>
      <c r="J1906" s="2" t="s">
        <v>3928</v>
      </c>
      <c r="K1906" s="6">
        <v>379.88</v>
      </c>
      <c r="L1906" s="6">
        <f>LANÇAMENTO[[#This Row],[VALOR UNITARIO]]*LANÇAMENTO[[#This Row],[QTDADE]]</f>
        <v>2279.2799999999997</v>
      </c>
      <c r="M1906" s="4">
        <v>45954</v>
      </c>
      <c r="N1906" s="33" t="str">
        <f>TEXT(LANÇAMENTO[[#This Row],[DATA PEDIDO]],"MMM")&amp;"-"&amp;TEXT(M1906,"AAAA")</f>
        <v>out-2025</v>
      </c>
      <c r="O1906" s="5" t="s">
        <v>2068</v>
      </c>
      <c r="P1906" s="5" t="s">
        <v>30</v>
      </c>
      <c r="Q1906" s="3" t="s">
        <v>12</v>
      </c>
      <c r="R1906" s="3">
        <v>5</v>
      </c>
      <c r="S1906" s="4">
        <f>IF(LANÇAMENTO[[#This Row],[DATA PEDIDO]]="","",LANÇAMENTO[[#This Row],[DATA PEDIDO]]+LANÇAMENTO[[#This Row],[PRAZO]])</f>
        <v>45959</v>
      </c>
      <c r="T1906" s="8" t="str">
        <f>IF(LANÇAMENTO[[#This Row],[OBRA COM MATERIAL]]="OK","ENTREGUE",IF(LANÇAMENTO[[#This Row],[PRAZO]]="","",LANÇAMENTO[[#This Row],[PREVISÃO ENTREGA OBRA]]-$E$1))</f>
        <v>ENTREGUE</v>
      </c>
      <c r="U1906" s="3" t="s">
        <v>129</v>
      </c>
      <c r="V1906" s="3"/>
    </row>
    <row r="1907" spans="1:22" x14ac:dyDescent="0.25">
      <c r="A1907" s="4">
        <v>45957</v>
      </c>
      <c r="B1907" s="2" t="s">
        <v>1772</v>
      </c>
      <c r="C1907" s="123" t="str">
        <f>VLOOKUP(LANÇAMENTO[[#This Row],[OBRA]],OBRAS[],2,FALSE)</f>
        <v>INTERIORANA</v>
      </c>
      <c r="D1907" s="2" t="s">
        <v>104</v>
      </c>
      <c r="E1907" s="2" t="s">
        <v>3950</v>
      </c>
      <c r="F1907" s="3">
        <v>30</v>
      </c>
      <c r="G1907" s="3" t="s">
        <v>111</v>
      </c>
      <c r="H1907" s="5" t="s">
        <v>3951</v>
      </c>
      <c r="I1907" s="136" t="s">
        <v>230</v>
      </c>
      <c r="J1907" s="2" t="s">
        <v>3950</v>
      </c>
      <c r="K1907" s="6">
        <v>4.8099999999999996</v>
      </c>
      <c r="L1907" s="6">
        <f>LANÇAMENTO[[#This Row],[VALOR UNITARIO]]*LANÇAMENTO[[#This Row],[QTDADE]]</f>
        <v>144.29999999999998</v>
      </c>
      <c r="M1907" s="4">
        <v>45957</v>
      </c>
      <c r="N1907" s="33" t="str">
        <f>TEXT(LANÇAMENTO[[#This Row],[DATA PEDIDO]],"MMM")&amp;"-"&amp;TEXT(M1907,"AAAA")</f>
        <v>out-2025</v>
      </c>
      <c r="O1907" s="5" t="s">
        <v>1823</v>
      </c>
      <c r="P1907" s="5" t="s">
        <v>30</v>
      </c>
      <c r="Q1907" s="3" t="s">
        <v>1705</v>
      </c>
      <c r="R1907" s="3">
        <v>0</v>
      </c>
      <c r="S1907" s="4">
        <f>IF(LANÇAMENTO[[#This Row],[DATA PEDIDO]]="","",LANÇAMENTO[[#This Row],[DATA PEDIDO]]+LANÇAMENTO[[#This Row],[PRAZO]])</f>
        <v>45957</v>
      </c>
      <c r="T1907" s="8" t="str">
        <f>IF(LANÇAMENTO[[#This Row],[OBRA COM MATERIAL]]="OK","ENTREGUE",IF(LANÇAMENTO[[#This Row],[PRAZO]]="","",LANÇAMENTO[[#This Row],[PREVISÃO ENTREGA OBRA]]-$E$1))</f>
        <v>ENTREGUE</v>
      </c>
      <c r="U1907" s="3" t="s">
        <v>129</v>
      </c>
      <c r="V1907" s="3"/>
    </row>
    <row r="1908" spans="1:22" x14ac:dyDescent="0.25">
      <c r="A1908" s="4">
        <v>45957</v>
      </c>
      <c r="B1908" s="2" t="s">
        <v>1802</v>
      </c>
      <c r="C1908" s="123" t="str">
        <f>VLOOKUP(LANÇAMENTO[[#This Row],[OBRA]],OBRAS[],2,FALSE)</f>
        <v>INTERIORANA</v>
      </c>
      <c r="D1908" s="2" t="s">
        <v>104</v>
      </c>
      <c r="E1908" s="2" t="s">
        <v>3754</v>
      </c>
      <c r="F1908" s="3">
        <v>1</v>
      </c>
      <c r="G1908" s="3" t="s">
        <v>65</v>
      </c>
      <c r="H1908" s="5" t="s">
        <v>3952</v>
      </c>
      <c r="I1908" s="136" t="s">
        <v>230</v>
      </c>
      <c r="J1908" s="2" t="s">
        <v>3754</v>
      </c>
      <c r="K1908" s="6">
        <v>339.9</v>
      </c>
      <c r="L1908" s="6">
        <f>LANÇAMENTO[[#This Row],[VALOR UNITARIO]]*LANÇAMENTO[[#This Row],[QTDADE]]</f>
        <v>339.9</v>
      </c>
      <c r="M1908" s="4">
        <v>45957</v>
      </c>
      <c r="N1908" s="33" t="str">
        <f>TEXT(LANÇAMENTO[[#This Row],[DATA PEDIDO]],"MMM")&amp;"-"&amp;TEXT(M1908,"AAAA")</f>
        <v>out-2025</v>
      </c>
      <c r="O1908" s="5" t="s">
        <v>1778</v>
      </c>
      <c r="P1908" s="5" t="s">
        <v>30</v>
      </c>
      <c r="Q1908" s="3" t="s">
        <v>1705</v>
      </c>
      <c r="R1908" s="3">
        <v>0</v>
      </c>
      <c r="S1908" s="4">
        <f>IF(LANÇAMENTO[[#This Row],[DATA PEDIDO]]="","",LANÇAMENTO[[#This Row],[DATA PEDIDO]]+LANÇAMENTO[[#This Row],[PRAZO]])</f>
        <v>45957</v>
      </c>
      <c r="T1908" s="8" t="str">
        <f>IF(LANÇAMENTO[[#This Row],[OBRA COM MATERIAL]]="OK","ENTREGUE",IF(LANÇAMENTO[[#This Row],[PRAZO]]="","",LANÇAMENTO[[#This Row],[PREVISÃO ENTREGA OBRA]]-$E$1))</f>
        <v>ENTREGUE</v>
      </c>
      <c r="U1908" s="3" t="s">
        <v>129</v>
      </c>
      <c r="V1908" s="3"/>
    </row>
    <row r="1909" spans="1:22" x14ac:dyDescent="0.25">
      <c r="A1909" s="4">
        <v>45957</v>
      </c>
      <c r="B1909" s="2" t="s">
        <v>3690</v>
      </c>
      <c r="C1909" s="123" t="str">
        <f>VLOOKUP(LANÇAMENTO[[#This Row],[OBRA]],OBRAS[],2,FALSE)</f>
        <v>BRASUL</v>
      </c>
      <c r="D1909" s="2" t="s">
        <v>17</v>
      </c>
      <c r="E1909" s="2" t="s">
        <v>3953</v>
      </c>
      <c r="F1909" s="3">
        <v>1</v>
      </c>
      <c r="G1909" s="3" t="s">
        <v>65</v>
      </c>
      <c r="H1909" s="5" t="s">
        <v>3958</v>
      </c>
      <c r="I1909" s="136" t="s">
        <v>3795</v>
      </c>
      <c r="J1909" s="2" t="s">
        <v>3953</v>
      </c>
      <c r="K1909" s="6">
        <v>16.170000000000002</v>
      </c>
      <c r="L1909" s="6">
        <f>LANÇAMENTO[[#This Row],[VALOR UNITARIO]]*LANÇAMENTO[[#This Row],[QTDADE]]</f>
        <v>16.170000000000002</v>
      </c>
      <c r="M1909" s="4">
        <v>45957</v>
      </c>
      <c r="N1909" s="33" t="str">
        <f>TEXT(LANÇAMENTO[[#This Row],[DATA PEDIDO]],"MMM")&amp;"-"&amp;TEXT(M1909,"AAAA")</f>
        <v>out-2025</v>
      </c>
      <c r="O1909" s="5" t="s">
        <v>1715</v>
      </c>
      <c r="P1909" s="5" t="s">
        <v>30</v>
      </c>
      <c r="Q1909" s="3" t="s">
        <v>1705</v>
      </c>
      <c r="R1909" s="3">
        <v>0</v>
      </c>
      <c r="S1909" s="4">
        <f>IF(LANÇAMENTO[[#This Row],[DATA PEDIDO]]="","",LANÇAMENTO[[#This Row],[DATA PEDIDO]]+LANÇAMENTO[[#This Row],[PRAZO]])</f>
        <v>45957</v>
      </c>
      <c r="T1909" s="8" t="str">
        <f>IF(LANÇAMENTO[[#This Row],[OBRA COM MATERIAL]]="OK","ENTREGUE",IF(LANÇAMENTO[[#This Row],[PRAZO]]="","",LANÇAMENTO[[#This Row],[PREVISÃO ENTREGA OBRA]]-$E$1))</f>
        <v>ENTREGUE</v>
      </c>
      <c r="U1909" s="3" t="s">
        <v>129</v>
      </c>
      <c r="V1909" s="3"/>
    </row>
    <row r="1910" spans="1:22" x14ac:dyDescent="0.25">
      <c r="A1910" s="4">
        <v>45957</v>
      </c>
      <c r="B1910" s="2" t="s">
        <v>3690</v>
      </c>
      <c r="C1910" s="123" t="str">
        <f>VLOOKUP(LANÇAMENTO[[#This Row],[OBRA]],OBRAS[],2,FALSE)</f>
        <v>BRASUL</v>
      </c>
      <c r="D1910" s="2" t="s">
        <v>17</v>
      </c>
      <c r="E1910" s="2" t="s">
        <v>3954</v>
      </c>
      <c r="F1910" s="3">
        <v>1</v>
      </c>
      <c r="G1910" s="3" t="s">
        <v>65</v>
      </c>
      <c r="H1910" s="5" t="s">
        <v>3958</v>
      </c>
      <c r="I1910" s="136" t="s">
        <v>3795</v>
      </c>
      <c r="J1910" s="2" t="s">
        <v>3954</v>
      </c>
      <c r="K1910" s="6">
        <v>16.54</v>
      </c>
      <c r="L1910" s="6">
        <f>LANÇAMENTO[[#This Row],[VALOR UNITARIO]]*LANÇAMENTO[[#This Row],[QTDADE]]</f>
        <v>16.54</v>
      </c>
      <c r="M1910" s="4">
        <v>45957</v>
      </c>
      <c r="N1910" s="33" t="str">
        <f>TEXT(LANÇAMENTO[[#This Row],[DATA PEDIDO]],"MMM")&amp;"-"&amp;TEXT(M1910,"AAAA")</f>
        <v>out-2025</v>
      </c>
      <c r="O1910" s="5" t="s">
        <v>1715</v>
      </c>
      <c r="P1910" s="5" t="s">
        <v>30</v>
      </c>
      <c r="Q1910" s="3" t="s">
        <v>1705</v>
      </c>
      <c r="R1910" s="3">
        <v>0</v>
      </c>
      <c r="S1910" s="4">
        <f>IF(LANÇAMENTO[[#This Row],[DATA PEDIDO]]="","",LANÇAMENTO[[#This Row],[DATA PEDIDO]]+LANÇAMENTO[[#This Row],[PRAZO]])</f>
        <v>45957</v>
      </c>
      <c r="T1910" s="8" t="str">
        <f>IF(LANÇAMENTO[[#This Row],[OBRA COM MATERIAL]]="OK","ENTREGUE",IF(LANÇAMENTO[[#This Row],[PRAZO]]="","",LANÇAMENTO[[#This Row],[PREVISÃO ENTREGA OBRA]]-$E$1))</f>
        <v>ENTREGUE</v>
      </c>
      <c r="U1910" s="3" t="s">
        <v>129</v>
      </c>
      <c r="V1910" s="3"/>
    </row>
    <row r="1911" spans="1:22" x14ac:dyDescent="0.25">
      <c r="A1911" s="4">
        <v>45957</v>
      </c>
      <c r="B1911" s="2" t="s">
        <v>3690</v>
      </c>
      <c r="C1911" s="123" t="str">
        <f>VLOOKUP(LANÇAMENTO[[#This Row],[OBRA]],OBRAS[],2,FALSE)</f>
        <v>BRASUL</v>
      </c>
      <c r="D1911" s="2" t="s">
        <v>17</v>
      </c>
      <c r="E1911" s="2" t="s">
        <v>3955</v>
      </c>
      <c r="F1911" s="3">
        <v>2</v>
      </c>
      <c r="G1911" s="3" t="s">
        <v>65</v>
      </c>
      <c r="H1911" s="5" t="s">
        <v>3958</v>
      </c>
      <c r="I1911" s="136" t="s">
        <v>3795</v>
      </c>
      <c r="J1911" s="2" t="s">
        <v>3955</v>
      </c>
      <c r="K1911" s="6">
        <v>7.21</v>
      </c>
      <c r="L1911" s="6">
        <f>LANÇAMENTO[[#This Row],[VALOR UNITARIO]]*LANÇAMENTO[[#This Row],[QTDADE]]</f>
        <v>14.42</v>
      </c>
      <c r="M1911" s="4">
        <v>45957</v>
      </c>
      <c r="N1911" s="33" t="str">
        <f>TEXT(LANÇAMENTO[[#This Row],[DATA PEDIDO]],"MMM")&amp;"-"&amp;TEXT(M1911,"AAAA")</f>
        <v>out-2025</v>
      </c>
      <c r="O1911" s="5" t="s">
        <v>1715</v>
      </c>
      <c r="P1911" s="5" t="s">
        <v>30</v>
      </c>
      <c r="Q1911" s="3" t="s">
        <v>1705</v>
      </c>
      <c r="R1911" s="3">
        <v>0</v>
      </c>
      <c r="S1911" s="4">
        <f>IF(LANÇAMENTO[[#This Row],[DATA PEDIDO]]="","",LANÇAMENTO[[#This Row],[DATA PEDIDO]]+LANÇAMENTO[[#This Row],[PRAZO]])</f>
        <v>45957</v>
      </c>
      <c r="T1911" s="8" t="str">
        <f>IF(LANÇAMENTO[[#This Row],[OBRA COM MATERIAL]]="OK","ENTREGUE",IF(LANÇAMENTO[[#This Row],[PRAZO]]="","",LANÇAMENTO[[#This Row],[PREVISÃO ENTREGA OBRA]]-$E$1))</f>
        <v>ENTREGUE</v>
      </c>
      <c r="U1911" s="3" t="s">
        <v>129</v>
      </c>
      <c r="V1911" s="3"/>
    </row>
    <row r="1912" spans="1:22" x14ac:dyDescent="0.25">
      <c r="A1912" s="4">
        <v>45957</v>
      </c>
      <c r="B1912" s="2" t="s">
        <v>3690</v>
      </c>
      <c r="C1912" s="123" t="str">
        <f>VLOOKUP(LANÇAMENTO[[#This Row],[OBRA]],OBRAS[],2,FALSE)</f>
        <v>BRASUL</v>
      </c>
      <c r="D1912" s="2" t="s">
        <v>17</v>
      </c>
      <c r="E1912" s="2" t="s">
        <v>3956</v>
      </c>
      <c r="F1912" s="3">
        <v>2</v>
      </c>
      <c r="G1912" s="3" t="s">
        <v>65</v>
      </c>
      <c r="H1912" s="5" t="s">
        <v>3958</v>
      </c>
      <c r="I1912" s="136" t="s">
        <v>3795</v>
      </c>
      <c r="J1912" s="2" t="s">
        <v>3956</v>
      </c>
      <c r="K1912" s="6">
        <v>3.16</v>
      </c>
      <c r="L1912" s="6">
        <f>LANÇAMENTO[[#This Row],[VALOR UNITARIO]]*LANÇAMENTO[[#This Row],[QTDADE]]</f>
        <v>6.32</v>
      </c>
      <c r="M1912" s="4">
        <v>45957</v>
      </c>
      <c r="N1912" s="33" t="str">
        <f>TEXT(LANÇAMENTO[[#This Row],[DATA PEDIDO]],"MMM")&amp;"-"&amp;TEXT(M1912,"AAAA")</f>
        <v>out-2025</v>
      </c>
      <c r="O1912" s="5" t="s">
        <v>1715</v>
      </c>
      <c r="P1912" s="5" t="s">
        <v>30</v>
      </c>
      <c r="Q1912" s="3" t="s">
        <v>1705</v>
      </c>
      <c r="R1912" s="3">
        <v>0</v>
      </c>
      <c r="S1912" s="4">
        <f>IF(LANÇAMENTO[[#This Row],[DATA PEDIDO]]="","",LANÇAMENTO[[#This Row],[DATA PEDIDO]]+LANÇAMENTO[[#This Row],[PRAZO]])</f>
        <v>45957</v>
      </c>
      <c r="T1912" s="8" t="str">
        <f>IF(LANÇAMENTO[[#This Row],[OBRA COM MATERIAL]]="OK","ENTREGUE",IF(LANÇAMENTO[[#This Row],[PRAZO]]="","",LANÇAMENTO[[#This Row],[PREVISÃO ENTREGA OBRA]]-$E$1))</f>
        <v>ENTREGUE</v>
      </c>
      <c r="U1912" s="3" t="s">
        <v>129</v>
      </c>
      <c r="V1912" s="3"/>
    </row>
    <row r="1913" spans="1:22" x14ac:dyDescent="0.25">
      <c r="A1913" s="4">
        <v>45957</v>
      </c>
      <c r="B1913" s="2" t="s">
        <v>3690</v>
      </c>
      <c r="C1913" s="123" t="str">
        <f>VLOOKUP(LANÇAMENTO[[#This Row],[OBRA]],OBRAS[],2,FALSE)</f>
        <v>BRASUL</v>
      </c>
      <c r="D1913" s="2" t="s">
        <v>17</v>
      </c>
      <c r="E1913" s="2" t="s">
        <v>3957</v>
      </c>
      <c r="F1913" s="3">
        <v>12</v>
      </c>
      <c r="G1913" s="3" t="s">
        <v>65</v>
      </c>
      <c r="H1913" s="5" t="s">
        <v>3958</v>
      </c>
      <c r="I1913" s="136" t="s">
        <v>3795</v>
      </c>
      <c r="J1913" s="2" t="s">
        <v>3957</v>
      </c>
      <c r="K1913" s="6">
        <v>36.039200000000001</v>
      </c>
      <c r="L1913" s="6">
        <f>LANÇAMENTO[[#This Row],[VALOR UNITARIO]]*LANÇAMENTO[[#This Row],[QTDADE]]</f>
        <v>432.47040000000004</v>
      </c>
      <c r="M1913" s="4">
        <v>45957</v>
      </c>
      <c r="N1913" s="33" t="str">
        <f>TEXT(LANÇAMENTO[[#This Row],[DATA PEDIDO]],"MMM")&amp;"-"&amp;TEXT(M1913,"AAAA")</f>
        <v>out-2025</v>
      </c>
      <c r="O1913" s="5" t="s">
        <v>1715</v>
      </c>
      <c r="P1913" s="5" t="s">
        <v>30</v>
      </c>
      <c r="Q1913" s="3" t="s">
        <v>1705</v>
      </c>
      <c r="R1913" s="3">
        <v>0</v>
      </c>
      <c r="S1913" s="4">
        <f>IF(LANÇAMENTO[[#This Row],[DATA PEDIDO]]="","",LANÇAMENTO[[#This Row],[DATA PEDIDO]]+LANÇAMENTO[[#This Row],[PRAZO]])</f>
        <v>45957</v>
      </c>
      <c r="T1913" s="8" t="str">
        <f>IF(LANÇAMENTO[[#This Row],[OBRA COM MATERIAL]]="OK","ENTREGUE",IF(LANÇAMENTO[[#This Row],[PRAZO]]="","",LANÇAMENTO[[#This Row],[PREVISÃO ENTREGA OBRA]]-$E$1))</f>
        <v>ENTREGUE</v>
      </c>
      <c r="U1913" s="3" t="s">
        <v>129</v>
      </c>
      <c r="V1913" s="3"/>
    </row>
    <row r="1914" spans="1:22" x14ac:dyDescent="0.25">
      <c r="A1914" s="4">
        <v>45957</v>
      </c>
      <c r="B1914" s="2" t="s">
        <v>1802</v>
      </c>
      <c r="C1914" s="123" t="str">
        <f>VLOOKUP(LANÇAMENTO[[#This Row],[OBRA]],OBRAS[],2,FALSE)</f>
        <v>INTERIORANA</v>
      </c>
      <c r="D1914" s="2" t="s">
        <v>104</v>
      </c>
      <c r="E1914" s="2" t="s">
        <v>3528</v>
      </c>
      <c r="F1914" s="3">
        <v>40</v>
      </c>
      <c r="G1914" s="3" t="s">
        <v>114</v>
      </c>
      <c r="H1914" s="5" t="s">
        <v>3959</v>
      </c>
      <c r="I1914" s="136" t="s">
        <v>1027</v>
      </c>
      <c r="J1914" s="2" t="s">
        <v>3528</v>
      </c>
      <c r="K1914" s="6">
        <v>36.9</v>
      </c>
      <c r="L1914" s="6">
        <f>LANÇAMENTO[[#This Row],[VALOR UNITARIO]]*LANÇAMENTO[[#This Row],[QTDADE]]</f>
        <v>1476</v>
      </c>
      <c r="M1914" s="4">
        <v>45957</v>
      </c>
      <c r="N1914" s="33" t="str">
        <f>TEXT(LANÇAMENTO[[#This Row],[DATA PEDIDO]],"MMM")&amp;"-"&amp;TEXT(M1914,"AAAA")</f>
        <v>out-2025</v>
      </c>
      <c r="O1914" s="5" t="s">
        <v>1692</v>
      </c>
      <c r="P1914" s="5" t="s">
        <v>30</v>
      </c>
      <c r="Q1914" s="3" t="s">
        <v>12</v>
      </c>
      <c r="R1914" s="3">
        <v>1</v>
      </c>
      <c r="S1914" s="4">
        <f>IF(LANÇAMENTO[[#This Row],[DATA PEDIDO]]="","",LANÇAMENTO[[#This Row],[DATA PEDIDO]]+LANÇAMENTO[[#This Row],[PRAZO]])</f>
        <v>45958</v>
      </c>
      <c r="T1914" s="8" t="str">
        <f>IF(LANÇAMENTO[[#This Row],[OBRA COM MATERIAL]]="OK","ENTREGUE",IF(LANÇAMENTO[[#This Row],[PRAZO]]="","",LANÇAMENTO[[#This Row],[PREVISÃO ENTREGA OBRA]]-$E$1))</f>
        <v>ENTREGUE</v>
      </c>
      <c r="U1914" s="3" t="s">
        <v>129</v>
      </c>
      <c r="V1914" s="3"/>
    </row>
    <row r="1915" spans="1:22" x14ac:dyDescent="0.25">
      <c r="A1915" s="4">
        <v>45957</v>
      </c>
      <c r="B1915" s="2" t="s">
        <v>1802</v>
      </c>
      <c r="C1915" s="123" t="str">
        <f>VLOOKUP(LANÇAMENTO[[#This Row],[OBRA]],OBRAS[],2,FALSE)</f>
        <v>INTERIORANA</v>
      </c>
      <c r="D1915" s="2" t="s">
        <v>104</v>
      </c>
      <c r="E1915" s="2" t="s">
        <v>3529</v>
      </c>
      <c r="F1915" s="3">
        <v>6</v>
      </c>
      <c r="G1915" s="3" t="s">
        <v>140</v>
      </c>
      <c r="H1915" s="5" t="s">
        <v>3959</v>
      </c>
      <c r="I1915" s="136" t="s">
        <v>1027</v>
      </c>
      <c r="J1915" s="2" t="s">
        <v>3529</v>
      </c>
      <c r="K1915" s="6">
        <v>146</v>
      </c>
      <c r="L1915" s="6">
        <f>LANÇAMENTO[[#This Row],[VALOR UNITARIO]]*LANÇAMENTO[[#This Row],[QTDADE]]</f>
        <v>876</v>
      </c>
      <c r="M1915" s="4">
        <v>45957</v>
      </c>
      <c r="N1915" s="33" t="str">
        <f>TEXT(LANÇAMENTO[[#This Row],[DATA PEDIDO]],"MMM")&amp;"-"&amp;TEXT(M1915,"AAAA")</f>
        <v>out-2025</v>
      </c>
      <c r="O1915" s="5" t="s">
        <v>1692</v>
      </c>
      <c r="P1915" s="5" t="s">
        <v>30</v>
      </c>
      <c r="Q1915" s="3" t="s">
        <v>12</v>
      </c>
      <c r="R1915" s="3">
        <v>1</v>
      </c>
      <c r="S1915" s="4">
        <f>IF(LANÇAMENTO[[#This Row],[DATA PEDIDO]]="","",LANÇAMENTO[[#This Row],[DATA PEDIDO]]+LANÇAMENTO[[#This Row],[PRAZO]])</f>
        <v>45958</v>
      </c>
      <c r="T1915" s="8" t="str">
        <f>IF(LANÇAMENTO[[#This Row],[OBRA COM MATERIAL]]="OK","ENTREGUE",IF(LANÇAMENTO[[#This Row],[PRAZO]]="","",LANÇAMENTO[[#This Row],[PREVISÃO ENTREGA OBRA]]-$E$1))</f>
        <v>ENTREGUE</v>
      </c>
      <c r="U1915" s="3" t="s">
        <v>129</v>
      </c>
      <c r="V1915" s="3"/>
    </row>
    <row r="1916" spans="1:22" ht="60" x14ac:dyDescent="0.25">
      <c r="A1916" s="4">
        <v>45957</v>
      </c>
      <c r="B1916" s="2" t="s">
        <v>1235</v>
      </c>
      <c r="C1916" s="123" t="str">
        <f>VLOOKUP(LANÇAMENTO[[#This Row],[OBRA]],OBRAS[],2,FALSE)</f>
        <v>INTERIORANA</v>
      </c>
      <c r="D1916" s="2" t="s">
        <v>104</v>
      </c>
      <c r="E1916" s="10" t="s">
        <v>3960</v>
      </c>
      <c r="F1916" s="3">
        <v>1</v>
      </c>
      <c r="G1916" s="3" t="s">
        <v>65</v>
      </c>
      <c r="H1916" s="5" t="s">
        <v>3961</v>
      </c>
      <c r="I1916" s="136" t="s">
        <v>243</v>
      </c>
      <c r="J1916" s="10" t="s">
        <v>3960</v>
      </c>
      <c r="K1916" s="6">
        <v>202</v>
      </c>
      <c r="L1916" s="6">
        <f>LANÇAMENTO[[#This Row],[VALOR UNITARIO]]*LANÇAMENTO[[#This Row],[QTDADE]]</f>
        <v>202</v>
      </c>
      <c r="M1916" s="4">
        <v>45957</v>
      </c>
      <c r="N1916" s="33" t="str">
        <f>TEXT(LANÇAMENTO[[#This Row],[DATA PEDIDO]],"MMM")&amp;"-"&amp;TEXT(M1916,"AAAA")</f>
        <v>out-2025</v>
      </c>
      <c r="O1916" s="5" t="s">
        <v>1967</v>
      </c>
      <c r="P1916" s="5" t="s">
        <v>30</v>
      </c>
      <c r="Q1916" s="3" t="s">
        <v>1705</v>
      </c>
      <c r="R1916" s="3">
        <v>1</v>
      </c>
      <c r="S1916" s="4">
        <f>IF(LANÇAMENTO[[#This Row],[DATA PEDIDO]]="","",LANÇAMENTO[[#This Row],[DATA PEDIDO]]+LANÇAMENTO[[#This Row],[PRAZO]])</f>
        <v>45958</v>
      </c>
      <c r="T1916" s="8" t="str">
        <f>IF(LANÇAMENTO[[#This Row],[OBRA COM MATERIAL]]="OK","ENTREGUE",IF(LANÇAMENTO[[#This Row],[PRAZO]]="","",LANÇAMENTO[[#This Row],[PREVISÃO ENTREGA OBRA]]-$E$1))</f>
        <v>ENTREGUE</v>
      </c>
      <c r="U1916" s="3" t="s">
        <v>129</v>
      </c>
      <c r="V1916" s="3"/>
    </row>
    <row r="1917" spans="1:22" x14ac:dyDescent="0.25">
      <c r="A1917" s="4">
        <v>45957</v>
      </c>
      <c r="B1917" s="2" t="s">
        <v>1235</v>
      </c>
      <c r="C1917" s="123" t="str">
        <f>VLOOKUP(LANÇAMENTO[[#This Row],[OBRA]],OBRAS[],2,FALSE)</f>
        <v>INTERIORANA</v>
      </c>
      <c r="D1917" s="2" t="s">
        <v>104</v>
      </c>
      <c r="E1917" s="2" t="s">
        <v>3910</v>
      </c>
      <c r="F1917" s="3">
        <v>5</v>
      </c>
      <c r="G1917" s="3" t="s">
        <v>23</v>
      </c>
      <c r="H1917" s="5" t="s">
        <v>3961</v>
      </c>
      <c r="I1917" s="136" t="s">
        <v>243</v>
      </c>
      <c r="J1917" s="2" t="s">
        <v>3910</v>
      </c>
      <c r="K1917" s="6">
        <v>8</v>
      </c>
      <c r="L1917" s="6">
        <f>LANÇAMENTO[[#This Row],[VALOR UNITARIO]]*LANÇAMENTO[[#This Row],[QTDADE]]</f>
        <v>40</v>
      </c>
      <c r="M1917" s="4">
        <v>45957</v>
      </c>
      <c r="N1917" s="33" t="str">
        <f>TEXT(LANÇAMENTO[[#This Row],[DATA PEDIDO]],"MMM")&amp;"-"&amp;TEXT(M1917,"AAAA")</f>
        <v>out-2025</v>
      </c>
      <c r="O1917" s="5" t="s">
        <v>1967</v>
      </c>
      <c r="P1917" s="5" t="s">
        <v>30</v>
      </c>
      <c r="Q1917" s="3" t="s">
        <v>1705</v>
      </c>
      <c r="R1917" s="3">
        <v>1</v>
      </c>
      <c r="S1917" s="4">
        <f>IF(LANÇAMENTO[[#This Row],[DATA PEDIDO]]="","",LANÇAMENTO[[#This Row],[DATA PEDIDO]]+LANÇAMENTO[[#This Row],[PRAZO]])</f>
        <v>45958</v>
      </c>
      <c r="T1917" s="8" t="str">
        <f>IF(LANÇAMENTO[[#This Row],[OBRA COM MATERIAL]]="OK","ENTREGUE",IF(LANÇAMENTO[[#This Row],[PRAZO]]="","",LANÇAMENTO[[#This Row],[PREVISÃO ENTREGA OBRA]]-$E$1))</f>
        <v>ENTREGUE</v>
      </c>
      <c r="U1917" s="3" t="s">
        <v>129</v>
      </c>
      <c r="V1917" s="3"/>
    </row>
    <row r="1918" spans="1:22" x14ac:dyDescent="0.25">
      <c r="A1918" s="4">
        <v>45957</v>
      </c>
      <c r="B1918" s="2" t="s">
        <v>1747</v>
      </c>
      <c r="C1918" s="123" t="str">
        <f>VLOOKUP(LANÇAMENTO[[#This Row],[OBRA]],OBRAS[],2,FALSE)</f>
        <v>INTERIORANA</v>
      </c>
      <c r="D1918" s="2" t="s">
        <v>21</v>
      </c>
      <c r="E1918" s="2" t="s">
        <v>2253</v>
      </c>
      <c r="F1918" s="3">
        <v>2</v>
      </c>
      <c r="G1918" s="3" t="s">
        <v>65</v>
      </c>
      <c r="H1918" s="5" t="s">
        <v>3962</v>
      </c>
      <c r="I1918" s="136" t="s">
        <v>198</v>
      </c>
      <c r="J1918" s="2" t="s">
        <v>2253</v>
      </c>
      <c r="K1918" s="6">
        <v>74.97</v>
      </c>
      <c r="L1918" s="6">
        <f>LANÇAMENTO[[#This Row],[VALOR UNITARIO]]*LANÇAMENTO[[#This Row],[QTDADE]]</f>
        <v>149.94</v>
      </c>
      <c r="M1918" s="4">
        <v>45957</v>
      </c>
      <c r="N1918" s="33" t="str">
        <f>TEXT(LANÇAMENTO[[#This Row],[DATA PEDIDO]],"MMM")&amp;"-"&amp;TEXT(M1918,"AAAA")</f>
        <v>out-2025</v>
      </c>
      <c r="O1918" s="5" t="s">
        <v>1715</v>
      </c>
      <c r="P1918" s="5" t="s">
        <v>30</v>
      </c>
      <c r="Q1918" s="3" t="s">
        <v>1705</v>
      </c>
      <c r="R1918" s="3">
        <v>1</v>
      </c>
      <c r="S1918" s="4">
        <f>IF(LANÇAMENTO[[#This Row],[DATA PEDIDO]]="","",LANÇAMENTO[[#This Row],[DATA PEDIDO]]+LANÇAMENTO[[#This Row],[PRAZO]])</f>
        <v>45958</v>
      </c>
      <c r="T1918" s="8" t="str">
        <f>IF(LANÇAMENTO[[#This Row],[OBRA COM MATERIAL]]="OK","ENTREGUE",IF(LANÇAMENTO[[#This Row],[PRAZO]]="","",LANÇAMENTO[[#This Row],[PREVISÃO ENTREGA OBRA]]-$E$1))</f>
        <v>ENTREGUE</v>
      </c>
      <c r="U1918" s="3" t="s">
        <v>129</v>
      </c>
      <c r="V1918" s="3"/>
    </row>
    <row r="1919" spans="1:22" x14ac:dyDescent="0.25">
      <c r="A1919" s="4">
        <v>45957</v>
      </c>
      <c r="B1919" s="2" t="s">
        <v>3690</v>
      </c>
      <c r="C1919" s="123" t="str">
        <f>VLOOKUP(LANÇAMENTO[[#This Row],[OBRA]],OBRAS[],2,FALSE)</f>
        <v>BRASUL</v>
      </c>
      <c r="D1919" s="2" t="s">
        <v>104</v>
      </c>
      <c r="E1919" s="2" t="s">
        <v>3963</v>
      </c>
      <c r="F1919" s="3">
        <v>0.05</v>
      </c>
      <c r="G1919" s="3" t="s">
        <v>23</v>
      </c>
      <c r="H1919" s="5" t="s">
        <v>3968</v>
      </c>
      <c r="I1919" s="136" t="s">
        <v>3805</v>
      </c>
      <c r="J1919" s="2" t="s">
        <v>3963</v>
      </c>
      <c r="K1919" s="6">
        <v>85.39</v>
      </c>
      <c r="L1919" s="6">
        <f>LANÇAMENTO[[#This Row],[VALOR UNITARIO]]*LANÇAMENTO[[#This Row],[QTDADE]]</f>
        <v>4.2694999999999999</v>
      </c>
      <c r="M1919" s="4">
        <v>45957</v>
      </c>
      <c r="N1919" s="33" t="str">
        <f>TEXT(LANÇAMENTO[[#This Row],[DATA PEDIDO]],"MMM")&amp;"-"&amp;TEXT(M1919,"AAAA")</f>
        <v>out-2025</v>
      </c>
      <c r="O1919" s="5" t="s">
        <v>1715</v>
      </c>
      <c r="P1919" s="5" t="s">
        <v>30</v>
      </c>
      <c r="Q1919" s="3" t="s">
        <v>1705</v>
      </c>
      <c r="R1919" s="3">
        <v>0</v>
      </c>
      <c r="S1919" s="4">
        <f>IF(LANÇAMENTO[[#This Row],[DATA PEDIDO]]="","",LANÇAMENTO[[#This Row],[DATA PEDIDO]]+LANÇAMENTO[[#This Row],[PRAZO]])</f>
        <v>45957</v>
      </c>
      <c r="T1919" s="8" t="str">
        <f>IF(LANÇAMENTO[[#This Row],[OBRA COM MATERIAL]]="OK","ENTREGUE",IF(LANÇAMENTO[[#This Row],[PRAZO]]="","",LANÇAMENTO[[#This Row],[PREVISÃO ENTREGA OBRA]]-$E$1))</f>
        <v>ENTREGUE</v>
      </c>
      <c r="U1919" s="3" t="s">
        <v>129</v>
      </c>
      <c r="V1919" s="3"/>
    </row>
    <row r="1920" spans="1:22" x14ac:dyDescent="0.25">
      <c r="A1920" s="4">
        <v>45957</v>
      </c>
      <c r="B1920" s="2" t="s">
        <v>3690</v>
      </c>
      <c r="C1920" s="123" t="str">
        <f>VLOOKUP(LANÇAMENTO[[#This Row],[OBRA]],OBRAS[],2,FALSE)</f>
        <v>BRASUL</v>
      </c>
      <c r="D1920" s="2" t="s">
        <v>104</v>
      </c>
      <c r="E1920" s="2" t="s">
        <v>3964</v>
      </c>
      <c r="F1920" s="3">
        <v>0.02</v>
      </c>
      <c r="G1920" s="3" t="s">
        <v>23</v>
      </c>
      <c r="H1920" s="5" t="s">
        <v>3968</v>
      </c>
      <c r="I1920" s="136" t="s">
        <v>3805</v>
      </c>
      <c r="J1920" s="2" t="s">
        <v>3964</v>
      </c>
      <c r="K1920" s="6">
        <v>24.3</v>
      </c>
      <c r="L1920" s="6">
        <f>LANÇAMENTO[[#This Row],[VALOR UNITARIO]]*LANÇAMENTO[[#This Row],[QTDADE]]</f>
        <v>0.48600000000000004</v>
      </c>
      <c r="M1920" s="4">
        <v>45957</v>
      </c>
      <c r="N1920" s="33" t="str">
        <f>TEXT(LANÇAMENTO[[#This Row],[DATA PEDIDO]],"MMM")&amp;"-"&amp;TEXT(M1920,"AAAA")</f>
        <v>out-2025</v>
      </c>
      <c r="O1920" s="5" t="s">
        <v>1715</v>
      </c>
      <c r="P1920" s="5" t="s">
        <v>30</v>
      </c>
      <c r="Q1920" s="3" t="s">
        <v>1705</v>
      </c>
      <c r="R1920" s="3">
        <v>0</v>
      </c>
      <c r="S1920" s="4">
        <f>IF(LANÇAMENTO[[#This Row],[DATA PEDIDO]]="","",LANÇAMENTO[[#This Row],[DATA PEDIDO]]+LANÇAMENTO[[#This Row],[PRAZO]])</f>
        <v>45957</v>
      </c>
      <c r="T1920" s="8" t="str">
        <f>IF(LANÇAMENTO[[#This Row],[OBRA COM MATERIAL]]="OK","ENTREGUE",IF(LANÇAMENTO[[#This Row],[PRAZO]]="","",LANÇAMENTO[[#This Row],[PREVISÃO ENTREGA OBRA]]-$E$1))</f>
        <v>ENTREGUE</v>
      </c>
      <c r="U1920" s="3" t="s">
        <v>129</v>
      </c>
      <c r="V1920" s="3"/>
    </row>
    <row r="1921" spans="1:22" x14ac:dyDescent="0.25">
      <c r="A1921" s="4">
        <v>45957</v>
      </c>
      <c r="B1921" s="2" t="s">
        <v>3690</v>
      </c>
      <c r="C1921" s="123" t="str">
        <f>VLOOKUP(LANÇAMENTO[[#This Row],[OBRA]],OBRAS[],2,FALSE)</f>
        <v>BRASUL</v>
      </c>
      <c r="D1921" s="2" t="s">
        <v>104</v>
      </c>
      <c r="E1921" s="2" t="s">
        <v>3965</v>
      </c>
      <c r="F1921" s="3">
        <v>0.05</v>
      </c>
      <c r="G1921" s="3" t="s">
        <v>23</v>
      </c>
      <c r="H1921" s="5" t="s">
        <v>3968</v>
      </c>
      <c r="I1921" s="136" t="s">
        <v>3805</v>
      </c>
      <c r="J1921" s="2" t="s">
        <v>3965</v>
      </c>
      <c r="K1921" s="6">
        <v>16.2</v>
      </c>
      <c r="L1921" s="6">
        <f>LANÇAMENTO[[#This Row],[VALOR UNITARIO]]*LANÇAMENTO[[#This Row],[QTDADE]]</f>
        <v>0.81</v>
      </c>
      <c r="M1921" s="4">
        <v>45957</v>
      </c>
      <c r="N1921" s="33" t="str">
        <f>TEXT(LANÇAMENTO[[#This Row],[DATA PEDIDO]],"MMM")&amp;"-"&amp;TEXT(M1921,"AAAA")</f>
        <v>out-2025</v>
      </c>
      <c r="O1921" s="5" t="s">
        <v>1715</v>
      </c>
      <c r="P1921" s="5" t="s">
        <v>30</v>
      </c>
      <c r="Q1921" s="3" t="s">
        <v>1705</v>
      </c>
      <c r="R1921" s="3">
        <v>0</v>
      </c>
      <c r="S1921" s="4">
        <f>IF(LANÇAMENTO[[#This Row],[DATA PEDIDO]]="","",LANÇAMENTO[[#This Row],[DATA PEDIDO]]+LANÇAMENTO[[#This Row],[PRAZO]])</f>
        <v>45957</v>
      </c>
      <c r="T1921" s="8" t="str">
        <f>IF(LANÇAMENTO[[#This Row],[OBRA COM MATERIAL]]="OK","ENTREGUE",IF(LANÇAMENTO[[#This Row],[PRAZO]]="","",LANÇAMENTO[[#This Row],[PREVISÃO ENTREGA OBRA]]-$E$1))</f>
        <v>ENTREGUE</v>
      </c>
      <c r="U1921" s="3" t="s">
        <v>129</v>
      </c>
      <c r="V1921" s="3"/>
    </row>
    <row r="1922" spans="1:22" x14ac:dyDescent="0.25">
      <c r="A1922" s="4">
        <v>45957</v>
      </c>
      <c r="B1922" s="2" t="s">
        <v>3690</v>
      </c>
      <c r="C1922" s="123" t="str">
        <f>VLOOKUP(LANÇAMENTO[[#This Row],[OBRA]],OBRAS[],2,FALSE)</f>
        <v>BRASUL</v>
      </c>
      <c r="D1922" s="2" t="s">
        <v>104</v>
      </c>
      <c r="E1922" s="2" t="s">
        <v>3966</v>
      </c>
      <c r="F1922" s="3">
        <v>0.02</v>
      </c>
      <c r="G1922" s="3" t="s">
        <v>23</v>
      </c>
      <c r="H1922" s="5" t="s">
        <v>3968</v>
      </c>
      <c r="I1922" s="136" t="s">
        <v>3805</v>
      </c>
      <c r="J1922" s="2" t="s">
        <v>3966</v>
      </c>
      <c r="K1922" s="6">
        <v>181.43</v>
      </c>
      <c r="L1922" s="6">
        <f>LANÇAMENTO[[#This Row],[VALOR UNITARIO]]*LANÇAMENTO[[#This Row],[QTDADE]]</f>
        <v>3.6286</v>
      </c>
      <c r="M1922" s="4">
        <v>45957</v>
      </c>
      <c r="N1922" s="33" t="str">
        <f>TEXT(LANÇAMENTO[[#This Row],[DATA PEDIDO]],"MMM")&amp;"-"&amp;TEXT(M1922,"AAAA")</f>
        <v>out-2025</v>
      </c>
      <c r="O1922" s="5" t="s">
        <v>1715</v>
      </c>
      <c r="P1922" s="5" t="s">
        <v>30</v>
      </c>
      <c r="Q1922" s="3" t="s">
        <v>1705</v>
      </c>
      <c r="R1922" s="3">
        <v>0</v>
      </c>
      <c r="S1922" s="4">
        <f>IF(LANÇAMENTO[[#This Row],[DATA PEDIDO]]="","",LANÇAMENTO[[#This Row],[DATA PEDIDO]]+LANÇAMENTO[[#This Row],[PRAZO]])</f>
        <v>45957</v>
      </c>
      <c r="T1922" s="8" t="str">
        <f>IF(LANÇAMENTO[[#This Row],[OBRA COM MATERIAL]]="OK","ENTREGUE",IF(LANÇAMENTO[[#This Row],[PRAZO]]="","",LANÇAMENTO[[#This Row],[PREVISÃO ENTREGA OBRA]]-$E$1))</f>
        <v>ENTREGUE</v>
      </c>
      <c r="U1922" s="3" t="s">
        <v>129</v>
      </c>
      <c r="V1922" s="3"/>
    </row>
    <row r="1923" spans="1:22" x14ac:dyDescent="0.25">
      <c r="A1923" s="4">
        <v>45957</v>
      </c>
      <c r="B1923" s="2" t="s">
        <v>3690</v>
      </c>
      <c r="C1923" s="123" t="str">
        <f>VLOOKUP(LANÇAMENTO[[#This Row],[OBRA]],OBRAS[],2,FALSE)</f>
        <v>BRASUL</v>
      </c>
      <c r="D1923" s="2" t="s">
        <v>104</v>
      </c>
      <c r="E1923" s="2" t="s">
        <v>3967</v>
      </c>
      <c r="F1923" s="3">
        <v>1</v>
      </c>
      <c r="G1923" s="3" t="s">
        <v>65</v>
      </c>
      <c r="H1923" s="5" t="s">
        <v>3968</v>
      </c>
      <c r="I1923" s="136" t="s">
        <v>3805</v>
      </c>
      <c r="J1923" s="2" t="s">
        <v>3967</v>
      </c>
      <c r="K1923" s="6">
        <v>226.8</v>
      </c>
      <c r="L1923" s="6">
        <f>LANÇAMENTO[[#This Row],[VALOR UNITARIO]]*LANÇAMENTO[[#This Row],[QTDADE]]</f>
        <v>226.8</v>
      </c>
      <c r="M1923" s="4">
        <v>45957</v>
      </c>
      <c r="N1923" s="33" t="str">
        <f>TEXT(LANÇAMENTO[[#This Row],[DATA PEDIDO]],"MMM")&amp;"-"&amp;TEXT(M1923,"AAAA")</f>
        <v>out-2025</v>
      </c>
      <c r="O1923" s="5" t="s">
        <v>1715</v>
      </c>
      <c r="P1923" s="5" t="s">
        <v>30</v>
      </c>
      <c r="Q1923" s="3" t="s">
        <v>1705</v>
      </c>
      <c r="R1923" s="3">
        <v>0</v>
      </c>
      <c r="S1923" s="4">
        <f>IF(LANÇAMENTO[[#This Row],[DATA PEDIDO]]="","",LANÇAMENTO[[#This Row],[DATA PEDIDO]]+LANÇAMENTO[[#This Row],[PRAZO]])</f>
        <v>45957</v>
      </c>
      <c r="T1923" s="8" t="str">
        <f>IF(LANÇAMENTO[[#This Row],[OBRA COM MATERIAL]]="OK","ENTREGUE",IF(LANÇAMENTO[[#This Row],[PRAZO]]="","",LANÇAMENTO[[#This Row],[PREVISÃO ENTREGA OBRA]]-$E$1))</f>
        <v>ENTREGUE</v>
      </c>
      <c r="U1923" s="3" t="s">
        <v>129</v>
      </c>
      <c r="V1923" s="3"/>
    </row>
    <row r="1924" spans="1:22" x14ac:dyDescent="0.25">
      <c r="A1924" s="4">
        <v>45958</v>
      </c>
      <c r="B1924" s="2" t="s">
        <v>1802</v>
      </c>
      <c r="C1924" s="123" t="str">
        <f>VLOOKUP(LANÇAMENTO[[#This Row],[OBRA]],OBRAS[],2,FALSE)</f>
        <v>INTERIORANA</v>
      </c>
      <c r="D1924" s="2" t="s">
        <v>104</v>
      </c>
      <c r="E1924" s="2" t="s">
        <v>2476</v>
      </c>
      <c r="F1924" s="3">
        <v>2</v>
      </c>
      <c r="G1924" s="3" t="s">
        <v>141</v>
      </c>
      <c r="H1924" s="5" t="s">
        <v>3973</v>
      </c>
      <c r="I1924" s="136" t="s">
        <v>198</v>
      </c>
      <c r="J1924" s="2" t="s">
        <v>2476</v>
      </c>
      <c r="K1924" s="6">
        <v>70.97</v>
      </c>
      <c r="L1924" s="6">
        <f>LANÇAMENTO[[#This Row],[VALOR UNITARIO]]*LANÇAMENTO[[#This Row],[QTDADE]]</f>
        <v>141.94</v>
      </c>
      <c r="M1924" s="4">
        <v>45958</v>
      </c>
      <c r="N1924" s="33" t="str">
        <f>TEXT(LANÇAMENTO[[#This Row],[DATA PEDIDO]],"MMM")&amp;"-"&amp;TEXT(M1924,"AAAA")</f>
        <v>out-2025</v>
      </c>
      <c r="O1924" s="5" t="s">
        <v>1715</v>
      </c>
      <c r="P1924" s="5" t="s">
        <v>30</v>
      </c>
      <c r="Q1924" s="3" t="s">
        <v>1705</v>
      </c>
      <c r="R1924" s="3">
        <v>0</v>
      </c>
      <c r="S1924" s="4">
        <f>IF(LANÇAMENTO[[#This Row],[DATA PEDIDO]]="","",LANÇAMENTO[[#This Row],[DATA PEDIDO]]+LANÇAMENTO[[#This Row],[PRAZO]])</f>
        <v>45958</v>
      </c>
      <c r="T1924" s="8" t="str">
        <f>IF(LANÇAMENTO[[#This Row],[OBRA COM MATERIAL]]="OK","ENTREGUE",IF(LANÇAMENTO[[#This Row],[PRAZO]]="","",LANÇAMENTO[[#This Row],[PREVISÃO ENTREGA OBRA]]-$E$1))</f>
        <v>ENTREGUE</v>
      </c>
      <c r="U1924" s="3" t="s">
        <v>129</v>
      </c>
      <c r="V1924" s="3"/>
    </row>
    <row r="1925" spans="1:22" x14ac:dyDescent="0.25">
      <c r="A1925" s="4">
        <v>45958</v>
      </c>
      <c r="B1925" s="2" t="s">
        <v>3309</v>
      </c>
      <c r="C1925" s="123" t="str">
        <f>VLOOKUP(LANÇAMENTO[[#This Row],[OBRA]],OBRAS[],2,FALSE)</f>
        <v>B&amp;B</v>
      </c>
      <c r="D1925" s="2" t="s">
        <v>27</v>
      </c>
      <c r="E1925" s="2" t="s">
        <v>2134</v>
      </c>
      <c r="F1925" s="3">
        <v>1</v>
      </c>
      <c r="G1925" s="3" t="s">
        <v>65</v>
      </c>
      <c r="H1925" s="5" t="s">
        <v>3974</v>
      </c>
      <c r="I1925" s="136" t="s">
        <v>3468</v>
      </c>
      <c r="J1925" s="2" t="s">
        <v>2134</v>
      </c>
      <c r="K1925" s="6">
        <v>350</v>
      </c>
      <c r="L1925" s="6">
        <f>LANÇAMENTO[[#This Row],[VALOR UNITARIO]]*LANÇAMENTO[[#This Row],[QTDADE]]</f>
        <v>350</v>
      </c>
      <c r="M1925" s="4">
        <v>45958</v>
      </c>
      <c r="N1925" s="33" t="str">
        <f>TEXT(LANÇAMENTO[[#This Row],[DATA PEDIDO]],"MMM")&amp;"-"&amp;TEXT(M1925,"AAAA")</f>
        <v>out-2025</v>
      </c>
      <c r="O1925" s="5" t="s">
        <v>1778</v>
      </c>
      <c r="P1925" s="5" t="s">
        <v>192</v>
      </c>
      <c r="Q1925" s="3" t="s">
        <v>12</v>
      </c>
      <c r="R1925" s="3">
        <v>0</v>
      </c>
      <c r="S1925" s="4">
        <f>IF(LANÇAMENTO[[#This Row],[DATA PEDIDO]]="","",LANÇAMENTO[[#This Row],[DATA PEDIDO]]+LANÇAMENTO[[#This Row],[PRAZO]])</f>
        <v>45958</v>
      </c>
      <c r="T1925" s="8" t="str">
        <f>IF(LANÇAMENTO[[#This Row],[OBRA COM MATERIAL]]="OK","ENTREGUE",IF(LANÇAMENTO[[#This Row],[PRAZO]]="","",LANÇAMENTO[[#This Row],[PREVISÃO ENTREGA OBRA]]-$E$1))</f>
        <v>ENTREGUE</v>
      </c>
      <c r="U1925" s="3" t="s">
        <v>129</v>
      </c>
      <c r="V1925" s="3"/>
    </row>
    <row r="1926" spans="1:22" x14ac:dyDescent="0.25">
      <c r="A1926" s="4">
        <v>45958</v>
      </c>
      <c r="B1926" s="2" t="s">
        <v>1802</v>
      </c>
      <c r="C1926" s="123" t="str">
        <f>VLOOKUP(LANÇAMENTO[[#This Row],[OBRA]],OBRAS[],2,FALSE)</f>
        <v>INTERIORANA</v>
      </c>
      <c r="D1926" s="2" t="s">
        <v>27</v>
      </c>
      <c r="E1926" s="2" t="s">
        <v>1690</v>
      </c>
      <c r="F1926" s="3">
        <v>1</v>
      </c>
      <c r="G1926" s="3" t="s">
        <v>65</v>
      </c>
      <c r="H1926" s="5" t="s">
        <v>3975</v>
      </c>
      <c r="I1926" s="136" t="s">
        <v>1033</v>
      </c>
      <c r="J1926" s="2" t="s">
        <v>1690</v>
      </c>
      <c r="K1926" s="6">
        <v>440</v>
      </c>
      <c r="L1926" s="6">
        <f>LANÇAMENTO[[#This Row],[VALOR UNITARIO]]*LANÇAMENTO[[#This Row],[QTDADE]]</f>
        <v>440</v>
      </c>
      <c r="M1926" s="4">
        <v>45958</v>
      </c>
      <c r="N1926" s="33" t="str">
        <f>TEXT(LANÇAMENTO[[#This Row],[DATA PEDIDO]],"MMM")&amp;"-"&amp;TEXT(M1926,"AAAA")</f>
        <v>out-2025</v>
      </c>
      <c r="O1926" s="5" t="s">
        <v>1823</v>
      </c>
      <c r="P1926" s="5" t="s">
        <v>30</v>
      </c>
      <c r="Q1926" s="3" t="s">
        <v>12</v>
      </c>
      <c r="R1926" s="3">
        <v>1</v>
      </c>
      <c r="S1926" s="4">
        <f>IF(LANÇAMENTO[[#This Row],[DATA PEDIDO]]="","",LANÇAMENTO[[#This Row],[DATA PEDIDO]]+LANÇAMENTO[[#This Row],[PRAZO]])</f>
        <v>45959</v>
      </c>
      <c r="T1926" s="8" t="str">
        <f>IF(LANÇAMENTO[[#This Row],[OBRA COM MATERIAL]]="OK","ENTREGUE",IF(LANÇAMENTO[[#This Row],[PRAZO]]="","",LANÇAMENTO[[#This Row],[PREVISÃO ENTREGA OBRA]]-$E$1))</f>
        <v>ENTREGUE</v>
      </c>
      <c r="U1926" s="3" t="s">
        <v>129</v>
      </c>
      <c r="V1926" s="3"/>
    </row>
    <row r="1927" spans="1:22" x14ac:dyDescent="0.25">
      <c r="A1927" s="4">
        <v>45958</v>
      </c>
      <c r="B1927" s="2" t="s">
        <v>1729</v>
      </c>
      <c r="C1927" s="123" t="str">
        <f>VLOOKUP(LANÇAMENTO[[#This Row],[OBRA]],OBRAS[],2,FALSE)</f>
        <v>B&amp;B</v>
      </c>
      <c r="D1927" s="2" t="s">
        <v>104</v>
      </c>
      <c r="E1927" s="2" t="s">
        <v>3976</v>
      </c>
      <c r="F1927" s="3">
        <v>1</v>
      </c>
      <c r="G1927" s="3" t="s">
        <v>65</v>
      </c>
      <c r="H1927" s="5" t="s">
        <v>3977</v>
      </c>
      <c r="I1927" s="136" t="s">
        <v>691</v>
      </c>
      <c r="J1927" s="2" t="s">
        <v>3976</v>
      </c>
      <c r="K1927" s="6">
        <v>2470.6999999999998</v>
      </c>
      <c r="L1927" s="6">
        <f>LANÇAMENTO[[#This Row],[VALOR UNITARIO]]*LANÇAMENTO[[#This Row],[QTDADE]]</f>
        <v>2470.6999999999998</v>
      </c>
      <c r="M1927" s="4">
        <v>45958</v>
      </c>
      <c r="N1927" s="33" t="str">
        <f>TEXT(LANÇAMENTO[[#This Row],[DATA PEDIDO]],"MMM")&amp;"-"&amp;TEXT(M1927,"AAAA")</f>
        <v>out-2025</v>
      </c>
      <c r="O1927" s="5" t="s">
        <v>3722</v>
      </c>
      <c r="P1927" s="5" t="s">
        <v>30</v>
      </c>
      <c r="Q1927" s="3" t="s">
        <v>12</v>
      </c>
      <c r="R1927" s="3">
        <v>20</v>
      </c>
      <c r="S1927" s="4">
        <f>IF(LANÇAMENTO[[#This Row],[DATA PEDIDO]]="","",LANÇAMENTO[[#This Row],[DATA PEDIDO]]+LANÇAMENTO[[#This Row],[PRAZO]])</f>
        <v>45978</v>
      </c>
      <c r="T1927" s="8" t="str">
        <f>IF(LANÇAMENTO[[#This Row],[OBRA COM MATERIAL]]="OK","ENTREGUE",IF(LANÇAMENTO[[#This Row],[PRAZO]]="","",LANÇAMENTO[[#This Row],[PREVISÃO ENTREGA OBRA]]-$E$1))</f>
        <v>ENTREGUE</v>
      </c>
      <c r="U1927" s="3" t="s">
        <v>129</v>
      </c>
      <c r="V1927" s="3"/>
    </row>
    <row r="1928" spans="1:22" x14ac:dyDescent="0.25">
      <c r="A1928" s="4">
        <v>45958</v>
      </c>
      <c r="B1928" s="2" t="s">
        <v>1729</v>
      </c>
      <c r="C1928" s="123" t="str">
        <f>VLOOKUP(LANÇAMENTO[[#This Row],[OBRA]],OBRAS[],2,FALSE)</f>
        <v>B&amp;B</v>
      </c>
      <c r="D1928" s="2" t="s">
        <v>104</v>
      </c>
      <c r="E1928" s="2" t="s">
        <v>1814</v>
      </c>
      <c r="F1928" s="3">
        <v>1</v>
      </c>
      <c r="G1928" s="3" t="s">
        <v>65</v>
      </c>
      <c r="H1928" s="5" t="s">
        <v>3977</v>
      </c>
      <c r="I1928" s="136" t="s">
        <v>691</v>
      </c>
      <c r="J1928" s="2" t="s">
        <v>1814</v>
      </c>
      <c r="K1928" s="6">
        <v>293.72000000000003</v>
      </c>
      <c r="L1928" s="6">
        <f>LANÇAMENTO[[#This Row],[VALOR UNITARIO]]*LANÇAMENTO[[#This Row],[QTDADE]]</f>
        <v>293.72000000000003</v>
      </c>
      <c r="M1928" s="4">
        <v>45958</v>
      </c>
      <c r="N1928" s="33" t="str">
        <f>TEXT(LANÇAMENTO[[#This Row],[DATA PEDIDO]],"MMM")&amp;"-"&amp;TEXT(M1928,"AAAA")</f>
        <v>out-2025</v>
      </c>
      <c r="O1928" s="5" t="s">
        <v>3722</v>
      </c>
      <c r="P1928" s="5" t="s">
        <v>30</v>
      </c>
      <c r="Q1928" s="3" t="s">
        <v>12</v>
      </c>
      <c r="R1928" s="3">
        <v>20</v>
      </c>
      <c r="S1928" s="4">
        <f>IF(LANÇAMENTO[[#This Row],[DATA PEDIDO]]="","",LANÇAMENTO[[#This Row],[DATA PEDIDO]]+LANÇAMENTO[[#This Row],[PRAZO]])</f>
        <v>45978</v>
      </c>
      <c r="T1928" s="8" t="str">
        <f>IF(LANÇAMENTO[[#This Row],[OBRA COM MATERIAL]]="OK","ENTREGUE",IF(LANÇAMENTO[[#This Row],[PRAZO]]="","",LANÇAMENTO[[#This Row],[PREVISÃO ENTREGA OBRA]]-$E$1))</f>
        <v>ENTREGUE</v>
      </c>
      <c r="U1928" s="3" t="s">
        <v>129</v>
      </c>
      <c r="V1928" s="3"/>
    </row>
    <row r="1929" spans="1:22" x14ac:dyDescent="0.25">
      <c r="A1929" s="4">
        <v>45958</v>
      </c>
      <c r="B1929" s="2" t="s">
        <v>1772</v>
      </c>
      <c r="C1929" s="123" t="str">
        <f>VLOOKUP(LANÇAMENTO[[#This Row],[OBRA]],OBRAS[],2,FALSE)</f>
        <v>INTERIORANA</v>
      </c>
      <c r="D1929" s="2" t="s">
        <v>11</v>
      </c>
      <c r="E1929" s="2" t="s">
        <v>3983</v>
      </c>
      <c r="F1929" s="3">
        <v>5</v>
      </c>
      <c r="G1929" s="3" t="s">
        <v>24</v>
      </c>
      <c r="H1929" s="5" t="s">
        <v>3986</v>
      </c>
      <c r="I1929" s="136" t="s">
        <v>151</v>
      </c>
      <c r="J1929" s="2" t="s">
        <v>3983</v>
      </c>
      <c r="K1929" s="6">
        <v>440</v>
      </c>
      <c r="L1929" s="6">
        <f>LANÇAMENTO[[#This Row],[VALOR UNITARIO]]*LANÇAMENTO[[#This Row],[QTDADE]]</f>
        <v>2200</v>
      </c>
      <c r="M1929" s="4">
        <v>45958</v>
      </c>
      <c r="N1929" s="33" t="str">
        <f>TEXT(LANÇAMENTO[[#This Row],[DATA PEDIDO]],"MMM")&amp;"-"&amp;TEXT(M1929,"AAAA")</f>
        <v>out-2025</v>
      </c>
      <c r="O1929" s="5" t="s">
        <v>1983</v>
      </c>
      <c r="P1929" s="5" t="s">
        <v>30</v>
      </c>
      <c r="Q1929" s="3" t="s">
        <v>12</v>
      </c>
      <c r="R1929" s="3">
        <v>1</v>
      </c>
      <c r="S1929" s="4">
        <f>IF(LANÇAMENTO[[#This Row],[DATA PEDIDO]]="","",LANÇAMENTO[[#This Row],[DATA PEDIDO]]+LANÇAMENTO[[#This Row],[PRAZO]])</f>
        <v>45959</v>
      </c>
      <c r="T1929" s="8" t="str">
        <f>IF(LANÇAMENTO[[#This Row],[OBRA COM MATERIAL]]="OK","ENTREGUE",IF(LANÇAMENTO[[#This Row],[PRAZO]]="","",LANÇAMENTO[[#This Row],[PREVISÃO ENTREGA OBRA]]-$E$1))</f>
        <v>ENTREGUE</v>
      </c>
      <c r="U1929" s="3" t="s">
        <v>129</v>
      </c>
      <c r="V1929" s="3"/>
    </row>
    <row r="1930" spans="1:22" x14ac:dyDescent="0.25">
      <c r="A1930" s="4">
        <v>45958</v>
      </c>
      <c r="B1930" s="2" t="s">
        <v>1772</v>
      </c>
      <c r="C1930" s="123" t="str">
        <f>VLOOKUP(LANÇAMENTO[[#This Row],[OBRA]],OBRAS[],2,FALSE)</f>
        <v>INTERIORANA</v>
      </c>
      <c r="D1930" s="2" t="s">
        <v>11</v>
      </c>
      <c r="E1930" s="2" t="s">
        <v>2092</v>
      </c>
      <c r="F1930" s="3">
        <v>6</v>
      </c>
      <c r="G1930" s="3" t="s">
        <v>24</v>
      </c>
      <c r="H1930" s="5" t="s">
        <v>3986</v>
      </c>
      <c r="I1930" s="136" t="s">
        <v>151</v>
      </c>
      <c r="J1930" s="2" t="s">
        <v>2092</v>
      </c>
      <c r="K1930" s="6">
        <v>240</v>
      </c>
      <c r="L1930" s="6">
        <f>LANÇAMENTO[[#This Row],[VALOR UNITARIO]]*LANÇAMENTO[[#This Row],[QTDADE]]</f>
        <v>1440</v>
      </c>
      <c r="M1930" s="4">
        <v>45958</v>
      </c>
      <c r="N1930" s="33" t="str">
        <f>TEXT(LANÇAMENTO[[#This Row],[DATA PEDIDO]],"MMM")&amp;"-"&amp;TEXT(M1930,"AAAA")</f>
        <v>out-2025</v>
      </c>
      <c r="O1930" s="5" t="s">
        <v>1983</v>
      </c>
      <c r="P1930" s="5" t="s">
        <v>30</v>
      </c>
      <c r="Q1930" s="3" t="s">
        <v>12</v>
      </c>
      <c r="R1930" s="3">
        <v>1</v>
      </c>
      <c r="S1930" s="4">
        <f>IF(LANÇAMENTO[[#This Row],[DATA PEDIDO]]="","",LANÇAMENTO[[#This Row],[DATA PEDIDO]]+LANÇAMENTO[[#This Row],[PRAZO]])</f>
        <v>45959</v>
      </c>
      <c r="T1930" s="8" t="str">
        <f>IF(LANÇAMENTO[[#This Row],[OBRA COM MATERIAL]]="OK","ENTREGUE",IF(LANÇAMENTO[[#This Row],[PRAZO]]="","",LANÇAMENTO[[#This Row],[PREVISÃO ENTREGA OBRA]]-$E$1))</f>
        <v>ENTREGUE</v>
      </c>
      <c r="U1930" s="3" t="s">
        <v>129</v>
      </c>
      <c r="V1930" s="3"/>
    </row>
    <row r="1931" spans="1:22" x14ac:dyDescent="0.25">
      <c r="A1931" s="4">
        <v>45958</v>
      </c>
      <c r="B1931" s="2" t="s">
        <v>1772</v>
      </c>
      <c r="C1931" s="123" t="str">
        <f>VLOOKUP(LANÇAMENTO[[#This Row],[OBRA]],OBRAS[],2,FALSE)</f>
        <v>INTERIORANA</v>
      </c>
      <c r="D1931" s="2" t="s">
        <v>11</v>
      </c>
      <c r="E1931" s="2" t="s">
        <v>2093</v>
      </c>
      <c r="F1931" s="3">
        <v>3</v>
      </c>
      <c r="G1931" s="3" t="s">
        <v>24</v>
      </c>
      <c r="H1931" s="5" t="s">
        <v>3986</v>
      </c>
      <c r="I1931" s="136" t="s">
        <v>151</v>
      </c>
      <c r="J1931" s="2" t="s">
        <v>2093</v>
      </c>
      <c r="K1931" s="6">
        <v>240</v>
      </c>
      <c r="L1931" s="6">
        <f>LANÇAMENTO[[#This Row],[VALOR UNITARIO]]*LANÇAMENTO[[#This Row],[QTDADE]]</f>
        <v>720</v>
      </c>
      <c r="M1931" s="4">
        <v>45958</v>
      </c>
      <c r="N1931" s="33" t="str">
        <f>TEXT(LANÇAMENTO[[#This Row],[DATA PEDIDO]],"MMM")&amp;"-"&amp;TEXT(M1931,"AAAA")</f>
        <v>out-2025</v>
      </c>
      <c r="O1931" s="5" t="s">
        <v>1983</v>
      </c>
      <c r="P1931" s="5" t="s">
        <v>30</v>
      </c>
      <c r="Q1931" s="3" t="s">
        <v>12</v>
      </c>
      <c r="R1931" s="3">
        <v>1</v>
      </c>
      <c r="S1931" s="4">
        <f>IF(LANÇAMENTO[[#This Row],[DATA PEDIDO]]="","",LANÇAMENTO[[#This Row],[DATA PEDIDO]]+LANÇAMENTO[[#This Row],[PRAZO]])</f>
        <v>45959</v>
      </c>
      <c r="T1931" s="8" t="str">
        <f>IF(LANÇAMENTO[[#This Row],[OBRA COM MATERIAL]]="OK","ENTREGUE",IF(LANÇAMENTO[[#This Row],[PRAZO]]="","",LANÇAMENTO[[#This Row],[PREVISÃO ENTREGA OBRA]]-$E$1))</f>
        <v>ENTREGUE</v>
      </c>
      <c r="U1931" s="3" t="s">
        <v>129</v>
      </c>
      <c r="V1931" s="3"/>
    </row>
    <row r="1932" spans="1:22" x14ac:dyDescent="0.25">
      <c r="A1932" s="4">
        <v>45958</v>
      </c>
      <c r="B1932" s="2" t="s">
        <v>1772</v>
      </c>
      <c r="C1932" s="123" t="str">
        <f>VLOOKUP(LANÇAMENTO[[#This Row],[OBRA]],OBRAS[],2,FALSE)</f>
        <v>INTERIORANA</v>
      </c>
      <c r="D1932" s="2" t="s">
        <v>11</v>
      </c>
      <c r="E1932" s="2" t="s">
        <v>2096</v>
      </c>
      <c r="F1932" s="3">
        <v>1</v>
      </c>
      <c r="G1932" s="3" t="s">
        <v>110</v>
      </c>
      <c r="H1932" s="5" t="s">
        <v>3986</v>
      </c>
      <c r="I1932" s="136" t="s">
        <v>151</v>
      </c>
      <c r="J1932" s="2" t="s">
        <v>2096</v>
      </c>
      <c r="K1932" s="6">
        <v>84</v>
      </c>
      <c r="L1932" s="6">
        <f>LANÇAMENTO[[#This Row],[VALOR UNITARIO]]*LANÇAMENTO[[#This Row],[QTDADE]]</f>
        <v>84</v>
      </c>
      <c r="M1932" s="4">
        <v>45958</v>
      </c>
      <c r="N1932" s="33" t="str">
        <f>TEXT(LANÇAMENTO[[#This Row],[DATA PEDIDO]],"MMM")&amp;"-"&amp;TEXT(M1932,"AAAA")</f>
        <v>out-2025</v>
      </c>
      <c r="O1932" s="5" t="s">
        <v>1983</v>
      </c>
      <c r="P1932" s="5" t="s">
        <v>30</v>
      </c>
      <c r="Q1932" s="3" t="s">
        <v>12</v>
      </c>
      <c r="R1932" s="3">
        <v>1</v>
      </c>
      <c r="S1932" s="4">
        <f>IF(LANÇAMENTO[[#This Row],[DATA PEDIDO]]="","",LANÇAMENTO[[#This Row],[DATA PEDIDO]]+LANÇAMENTO[[#This Row],[PRAZO]])</f>
        <v>45959</v>
      </c>
      <c r="T1932" s="8" t="str">
        <f>IF(LANÇAMENTO[[#This Row],[OBRA COM MATERIAL]]="OK","ENTREGUE",IF(LANÇAMENTO[[#This Row],[PRAZO]]="","",LANÇAMENTO[[#This Row],[PREVISÃO ENTREGA OBRA]]-$E$1))</f>
        <v>ENTREGUE</v>
      </c>
      <c r="U1932" s="3" t="s">
        <v>129</v>
      </c>
      <c r="V1932" s="3"/>
    </row>
    <row r="1933" spans="1:22" x14ac:dyDescent="0.25">
      <c r="A1933" s="4">
        <v>45958</v>
      </c>
      <c r="B1933" s="2" t="s">
        <v>1772</v>
      </c>
      <c r="C1933" s="123" t="str">
        <f>VLOOKUP(LANÇAMENTO[[#This Row],[OBRA]],OBRAS[],2,FALSE)</f>
        <v>INTERIORANA</v>
      </c>
      <c r="D1933" s="2" t="s">
        <v>11</v>
      </c>
      <c r="E1933" s="2" t="s">
        <v>2809</v>
      </c>
      <c r="F1933" s="3">
        <v>1</v>
      </c>
      <c r="G1933" s="3" t="s">
        <v>110</v>
      </c>
      <c r="H1933" s="5" t="s">
        <v>3986</v>
      </c>
      <c r="I1933" s="136" t="s">
        <v>151</v>
      </c>
      <c r="J1933" s="2" t="s">
        <v>2809</v>
      </c>
      <c r="K1933" s="6">
        <v>84</v>
      </c>
      <c r="L1933" s="6">
        <f>LANÇAMENTO[[#This Row],[VALOR UNITARIO]]*LANÇAMENTO[[#This Row],[QTDADE]]</f>
        <v>84</v>
      </c>
      <c r="M1933" s="4">
        <v>45958</v>
      </c>
      <c r="N1933" s="33" t="str">
        <f>TEXT(LANÇAMENTO[[#This Row],[DATA PEDIDO]],"MMM")&amp;"-"&amp;TEXT(M1933,"AAAA")</f>
        <v>out-2025</v>
      </c>
      <c r="O1933" s="5" t="s">
        <v>1983</v>
      </c>
      <c r="P1933" s="5" t="s">
        <v>30</v>
      </c>
      <c r="Q1933" s="3" t="s">
        <v>12</v>
      </c>
      <c r="R1933" s="3">
        <v>1</v>
      </c>
      <c r="S1933" s="4">
        <f>IF(LANÇAMENTO[[#This Row],[DATA PEDIDO]]="","",LANÇAMENTO[[#This Row],[DATA PEDIDO]]+LANÇAMENTO[[#This Row],[PRAZO]])</f>
        <v>45959</v>
      </c>
      <c r="T1933" s="8" t="str">
        <f>IF(LANÇAMENTO[[#This Row],[OBRA COM MATERIAL]]="OK","ENTREGUE",IF(LANÇAMENTO[[#This Row],[PRAZO]]="","",LANÇAMENTO[[#This Row],[PREVISÃO ENTREGA OBRA]]-$E$1))</f>
        <v>ENTREGUE</v>
      </c>
      <c r="U1933" s="3" t="s">
        <v>129</v>
      </c>
      <c r="V1933" s="3"/>
    </row>
    <row r="1934" spans="1:22" x14ac:dyDescent="0.25">
      <c r="A1934" s="4">
        <v>45958</v>
      </c>
      <c r="B1934" s="2" t="s">
        <v>1772</v>
      </c>
      <c r="C1934" s="123" t="str">
        <f>VLOOKUP(LANÇAMENTO[[#This Row],[OBRA]],OBRAS[],2,FALSE)</f>
        <v>INTERIORANA</v>
      </c>
      <c r="D1934" s="2" t="s">
        <v>11</v>
      </c>
      <c r="E1934" s="2" t="s">
        <v>2094</v>
      </c>
      <c r="F1934" s="3">
        <v>1</v>
      </c>
      <c r="G1934" s="3" t="s">
        <v>110</v>
      </c>
      <c r="H1934" s="5" t="s">
        <v>3986</v>
      </c>
      <c r="I1934" s="136" t="s">
        <v>151</v>
      </c>
      <c r="J1934" s="2" t="s">
        <v>2094</v>
      </c>
      <c r="K1934" s="6">
        <v>84</v>
      </c>
      <c r="L1934" s="6">
        <f>LANÇAMENTO[[#This Row],[VALOR UNITARIO]]*LANÇAMENTO[[#This Row],[QTDADE]]</f>
        <v>84</v>
      </c>
      <c r="M1934" s="4">
        <v>45958</v>
      </c>
      <c r="N1934" s="33" t="str">
        <f>TEXT(LANÇAMENTO[[#This Row],[DATA PEDIDO]],"MMM")&amp;"-"&amp;TEXT(M1934,"AAAA")</f>
        <v>out-2025</v>
      </c>
      <c r="O1934" s="5" t="s">
        <v>1983</v>
      </c>
      <c r="P1934" s="5" t="s">
        <v>30</v>
      </c>
      <c r="Q1934" s="3" t="s">
        <v>12</v>
      </c>
      <c r="R1934" s="3">
        <v>1</v>
      </c>
      <c r="S1934" s="4">
        <f>IF(LANÇAMENTO[[#This Row],[DATA PEDIDO]]="","",LANÇAMENTO[[#This Row],[DATA PEDIDO]]+LANÇAMENTO[[#This Row],[PRAZO]])</f>
        <v>45959</v>
      </c>
      <c r="T1934" s="8" t="str">
        <f>IF(LANÇAMENTO[[#This Row],[OBRA COM MATERIAL]]="OK","ENTREGUE",IF(LANÇAMENTO[[#This Row],[PRAZO]]="","",LANÇAMENTO[[#This Row],[PREVISÃO ENTREGA OBRA]]-$E$1))</f>
        <v>ENTREGUE</v>
      </c>
      <c r="U1934" s="3" t="s">
        <v>129</v>
      </c>
      <c r="V1934" s="3"/>
    </row>
    <row r="1935" spans="1:22" x14ac:dyDescent="0.25">
      <c r="A1935" s="4">
        <v>45958</v>
      </c>
      <c r="B1935" s="2" t="s">
        <v>1772</v>
      </c>
      <c r="C1935" s="123" t="str">
        <f>VLOOKUP(LANÇAMENTO[[#This Row],[OBRA]],OBRAS[],2,FALSE)</f>
        <v>INTERIORANA</v>
      </c>
      <c r="D1935" s="2" t="s">
        <v>11</v>
      </c>
      <c r="E1935" s="2" t="s">
        <v>2810</v>
      </c>
      <c r="F1935" s="3">
        <v>1</v>
      </c>
      <c r="G1935" s="3" t="s">
        <v>110</v>
      </c>
      <c r="H1935" s="5" t="s">
        <v>3986</v>
      </c>
      <c r="I1935" s="136" t="s">
        <v>151</v>
      </c>
      <c r="J1935" s="2" t="s">
        <v>2810</v>
      </c>
      <c r="K1935" s="6">
        <v>84</v>
      </c>
      <c r="L1935" s="6">
        <f>LANÇAMENTO[[#This Row],[VALOR UNITARIO]]*LANÇAMENTO[[#This Row],[QTDADE]]</f>
        <v>84</v>
      </c>
      <c r="M1935" s="4">
        <v>45958</v>
      </c>
      <c r="N1935" s="33" t="str">
        <f>TEXT(LANÇAMENTO[[#This Row],[DATA PEDIDO]],"MMM")&amp;"-"&amp;TEXT(M1935,"AAAA")</f>
        <v>out-2025</v>
      </c>
      <c r="O1935" s="5" t="s">
        <v>1983</v>
      </c>
      <c r="P1935" s="5" t="s">
        <v>30</v>
      </c>
      <c r="Q1935" s="3" t="s">
        <v>12</v>
      </c>
      <c r="R1935" s="3">
        <v>1</v>
      </c>
      <c r="S1935" s="4">
        <f>IF(LANÇAMENTO[[#This Row],[DATA PEDIDO]]="","",LANÇAMENTO[[#This Row],[DATA PEDIDO]]+LANÇAMENTO[[#This Row],[PRAZO]])</f>
        <v>45959</v>
      </c>
      <c r="T1935" s="8" t="str">
        <f>IF(LANÇAMENTO[[#This Row],[OBRA COM MATERIAL]]="OK","ENTREGUE",IF(LANÇAMENTO[[#This Row],[PRAZO]]="","",LANÇAMENTO[[#This Row],[PREVISÃO ENTREGA OBRA]]-$E$1))</f>
        <v>ENTREGUE</v>
      </c>
      <c r="U1935" s="3" t="s">
        <v>129</v>
      </c>
      <c r="V1935" s="3"/>
    </row>
    <row r="1936" spans="1:22" x14ac:dyDescent="0.25">
      <c r="A1936" s="4">
        <v>45958</v>
      </c>
      <c r="B1936" s="2" t="s">
        <v>1772</v>
      </c>
      <c r="C1936" s="123" t="str">
        <f>VLOOKUP(LANÇAMENTO[[#This Row],[OBRA]],OBRAS[],2,FALSE)</f>
        <v>INTERIORANA</v>
      </c>
      <c r="D1936" s="2" t="s">
        <v>11</v>
      </c>
      <c r="E1936" s="2" t="s">
        <v>2097</v>
      </c>
      <c r="F1936" s="3">
        <v>30</v>
      </c>
      <c r="G1936" s="3" t="s">
        <v>65</v>
      </c>
      <c r="H1936" s="5" t="s">
        <v>3986</v>
      </c>
      <c r="I1936" s="136" t="s">
        <v>151</v>
      </c>
      <c r="J1936" s="2" t="s">
        <v>2097</v>
      </c>
      <c r="K1936" s="6">
        <v>4.4000000000000004</v>
      </c>
      <c r="L1936" s="6">
        <f>LANÇAMENTO[[#This Row],[VALOR UNITARIO]]*LANÇAMENTO[[#This Row],[QTDADE]]</f>
        <v>132</v>
      </c>
      <c r="M1936" s="4">
        <v>45958</v>
      </c>
      <c r="N1936" s="33" t="str">
        <f>TEXT(LANÇAMENTO[[#This Row],[DATA PEDIDO]],"MMM")&amp;"-"&amp;TEXT(M1936,"AAAA")</f>
        <v>out-2025</v>
      </c>
      <c r="O1936" s="5" t="s">
        <v>1983</v>
      </c>
      <c r="P1936" s="5" t="s">
        <v>30</v>
      </c>
      <c r="Q1936" s="3" t="s">
        <v>12</v>
      </c>
      <c r="R1936" s="3">
        <v>1</v>
      </c>
      <c r="S1936" s="4">
        <f>IF(LANÇAMENTO[[#This Row],[DATA PEDIDO]]="","",LANÇAMENTO[[#This Row],[DATA PEDIDO]]+LANÇAMENTO[[#This Row],[PRAZO]])</f>
        <v>45959</v>
      </c>
      <c r="T1936" s="8" t="str">
        <f>IF(LANÇAMENTO[[#This Row],[OBRA COM MATERIAL]]="OK","ENTREGUE",IF(LANÇAMENTO[[#This Row],[PRAZO]]="","",LANÇAMENTO[[#This Row],[PREVISÃO ENTREGA OBRA]]-$E$1))</f>
        <v>ENTREGUE</v>
      </c>
      <c r="U1936" s="3" t="s">
        <v>129</v>
      </c>
      <c r="V1936" s="3"/>
    </row>
    <row r="1937" spans="1:22" x14ac:dyDescent="0.25">
      <c r="A1937" s="4">
        <v>45958</v>
      </c>
      <c r="B1937" s="2" t="s">
        <v>1772</v>
      </c>
      <c r="C1937" s="123" t="str">
        <f>VLOOKUP(LANÇAMENTO[[#This Row],[OBRA]],OBRAS[],2,FALSE)</f>
        <v>INTERIORANA</v>
      </c>
      <c r="D1937" s="2" t="s">
        <v>11</v>
      </c>
      <c r="E1937" s="2" t="s">
        <v>3984</v>
      </c>
      <c r="F1937" s="3">
        <v>1</v>
      </c>
      <c r="G1937" s="3" t="s">
        <v>65</v>
      </c>
      <c r="H1937" s="5" t="s">
        <v>3986</v>
      </c>
      <c r="I1937" s="136" t="s">
        <v>151</v>
      </c>
      <c r="J1937" s="2" t="s">
        <v>4004</v>
      </c>
      <c r="K1937" s="6">
        <v>28</v>
      </c>
      <c r="L1937" s="6">
        <f>LANÇAMENTO[[#This Row],[VALOR UNITARIO]]*LANÇAMENTO[[#This Row],[QTDADE]]</f>
        <v>28</v>
      </c>
      <c r="M1937" s="4">
        <v>45958</v>
      </c>
      <c r="N1937" s="33" t="str">
        <f>TEXT(LANÇAMENTO[[#This Row],[DATA PEDIDO]],"MMM")&amp;"-"&amp;TEXT(M1937,"AAAA")</f>
        <v>out-2025</v>
      </c>
      <c r="O1937" s="5" t="s">
        <v>1983</v>
      </c>
      <c r="P1937" s="5" t="s">
        <v>30</v>
      </c>
      <c r="Q1937" s="3" t="s">
        <v>12</v>
      </c>
      <c r="R1937" s="3">
        <v>1</v>
      </c>
      <c r="S1937" s="4">
        <f>IF(LANÇAMENTO[[#This Row],[DATA PEDIDO]]="","",LANÇAMENTO[[#This Row],[DATA PEDIDO]]+LANÇAMENTO[[#This Row],[PRAZO]])</f>
        <v>45959</v>
      </c>
      <c r="T1937" s="8" t="str">
        <f>IF(LANÇAMENTO[[#This Row],[OBRA COM MATERIAL]]="OK","ENTREGUE",IF(LANÇAMENTO[[#This Row],[PRAZO]]="","",LANÇAMENTO[[#This Row],[PREVISÃO ENTREGA OBRA]]-$E$1))</f>
        <v>ENTREGUE</v>
      </c>
      <c r="U1937" s="3" t="s">
        <v>129</v>
      </c>
      <c r="V1937" s="3"/>
    </row>
    <row r="1938" spans="1:22" x14ac:dyDescent="0.25">
      <c r="A1938" s="4">
        <v>45958</v>
      </c>
      <c r="B1938" s="2" t="s">
        <v>1772</v>
      </c>
      <c r="C1938" s="123" t="str">
        <f>VLOOKUP(LANÇAMENTO[[#This Row],[OBRA]],OBRAS[],2,FALSE)</f>
        <v>INTERIORANA</v>
      </c>
      <c r="D1938" s="2" t="s">
        <v>11</v>
      </c>
      <c r="E1938" s="2" t="s">
        <v>2262</v>
      </c>
      <c r="F1938" s="3">
        <v>3</v>
      </c>
      <c r="G1938" s="3" t="s">
        <v>65</v>
      </c>
      <c r="H1938" s="5" t="s">
        <v>3986</v>
      </c>
      <c r="I1938" s="136" t="s">
        <v>151</v>
      </c>
      <c r="J1938" s="2" t="s">
        <v>2262</v>
      </c>
      <c r="K1938" s="6">
        <v>10</v>
      </c>
      <c r="L1938" s="6">
        <f>LANÇAMENTO[[#This Row],[VALOR UNITARIO]]*LANÇAMENTO[[#This Row],[QTDADE]]</f>
        <v>30</v>
      </c>
      <c r="M1938" s="4">
        <v>45958</v>
      </c>
      <c r="N1938" s="33" t="str">
        <f>TEXT(LANÇAMENTO[[#This Row],[DATA PEDIDO]],"MMM")&amp;"-"&amp;TEXT(M1938,"AAAA")</f>
        <v>out-2025</v>
      </c>
      <c r="O1938" s="5" t="s">
        <v>1983</v>
      </c>
      <c r="P1938" s="5" t="s">
        <v>30</v>
      </c>
      <c r="Q1938" s="3" t="s">
        <v>12</v>
      </c>
      <c r="R1938" s="3">
        <v>1</v>
      </c>
      <c r="S1938" s="4">
        <f>IF(LANÇAMENTO[[#This Row],[DATA PEDIDO]]="","",LANÇAMENTO[[#This Row],[DATA PEDIDO]]+LANÇAMENTO[[#This Row],[PRAZO]])</f>
        <v>45959</v>
      </c>
      <c r="T1938" s="8" t="str">
        <f>IF(LANÇAMENTO[[#This Row],[OBRA COM MATERIAL]]="OK","ENTREGUE",IF(LANÇAMENTO[[#This Row],[PRAZO]]="","",LANÇAMENTO[[#This Row],[PREVISÃO ENTREGA OBRA]]-$E$1))</f>
        <v>ENTREGUE</v>
      </c>
      <c r="U1938" s="3" t="s">
        <v>129</v>
      </c>
      <c r="V1938" s="3"/>
    </row>
    <row r="1939" spans="1:22" x14ac:dyDescent="0.25">
      <c r="A1939" s="4">
        <v>45958</v>
      </c>
      <c r="B1939" s="2" t="s">
        <v>1772</v>
      </c>
      <c r="C1939" s="123" t="str">
        <f>VLOOKUP(LANÇAMENTO[[#This Row],[OBRA]],OBRAS[],2,FALSE)</f>
        <v>INTERIORANA</v>
      </c>
      <c r="D1939" s="2" t="s">
        <v>11</v>
      </c>
      <c r="E1939" s="2" t="s">
        <v>2188</v>
      </c>
      <c r="F1939" s="3">
        <v>3</v>
      </c>
      <c r="G1939" s="3" t="s">
        <v>65</v>
      </c>
      <c r="H1939" s="5" t="s">
        <v>3986</v>
      </c>
      <c r="I1939" s="136" t="s">
        <v>151</v>
      </c>
      <c r="J1939" s="2" t="s">
        <v>2188</v>
      </c>
      <c r="K1939" s="6">
        <v>6.5</v>
      </c>
      <c r="L1939" s="6">
        <f>LANÇAMENTO[[#This Row],[VALOR UNITARIO]]*LANÇAMENTO[[#This Row],[QTDADE]]</f>
        <v>19.5</v>
      </c>
      <c r="M1939" s="4">
        <v>45958</v>
      </c>
      <c r="N1939" s="33" t="str">
        <f>TEXT(LANÇAMENTO[[#This Row],[DATA PEDIDO]],"MMM")&amp;"-"&amp;TEXT(M1939,"AAAA")</f>
        <v>out-2025</v>
      </c>
      <c r="O1939" s="5" t="s">
        <v>1983</v>
      </c>
      <c r="P1939" s="5" t="s">
        <v>30</v>
      </c>
      <c r="Q1939" s="3" t="s">
        <v>12</v>
      </c>
      <c r="R1939" s="3">
        <v>1</v>
      </c>
      <c r="S1939" s="4">
        <f>IF(LANÇAMENTO[[#This Row],[DATA PEDIDO]]="","",LANÇAMENTO[[#This Row],[DATA PEDIDO]]+LANÇAMENTO[[#This Row],[PRAZO]])</f>
        <v>45959</v>
      </c>
      <c r="T1939" s="8" t="str">
        <f>IF(LANÇAMENTO[[#This Row],[OBRA COM MATERIAL]]="OK","ENTREGUE",IF(LANÇAMENTO[[#This Row],[PRAZO]]="","",LANÇAMENTO[[#This Row],[PREVISÃO ENTREGA OBRA]]-$E$1))</f>
        <v>ENTREGUE</v>
      </c>
      <c r="U1939" s="3" t="s">
        <v>129</v>
      </c>
      <c r="V1939" s="3"/>
    </row>
    <row r="1940" spans="1:22" x14ac:dyDescent="0.25">
      <c r="A1940" s="4">
        <v>45958</v>
      </c>
      <c r="B1940" s="2" t="s">
        <v>1772</v>
      </c>
      <c r="C1940" s="123" t="str">
        <f>VLOOKUP(LANÇAMENTO[[#This Row],[OBRA]],OBRAS[],2,FALSE)</f>
        <v>INTERIORANA</v>
      </c>
      <c r="D1940" s="2" t="s">
        <v>11</v>
      </c>
      <c r="E1940" s="2" t="s">
        <v>2098</v>
      </c>
      <c r="F1940" s="3">
        <v>3</v>
      </c>
      <c r="G1940" s="3" t="s">
        <v>65</v>
      </c>
      <c r="H1940" s="5" t="s">
        <v>3986</v>
      </c>
      <c r="I1940" s="136" t="s">
        <v>151</v>
      </c>
      <c r="J1940" s="2" t="s">
        <v>2098</v>
      </c>
      <c r="K1940" s="6">
        <v>6.5</v>
      </c>
      <c r="L1940" s="6">
        <f>LANÇAMENTO[[#This Row],[VALOR UNITARIO]]*LANÇAMENTO[[#This Row],[QTDADE]]</f>
        <v>19.5</v>
      </c>
      <c r="M1940" s="4">
        <v>45958</v>
      </c>
      <c r="N1940" s="33" t="str">
        <f>TEXT(LANÇAMENTO[[#This Row],[DATA PEDIDO]],"MMM")&amp;"-"&amp;TEXT(M1940,"AAAA")</f>
        <v>out-2025</v>
      </c>
      <c r="O1940" s="5" t="s">
        <v>1983</v>
      </c>
      <c r="P1940" s="5" t="s">
        <v>30</v>
      </c>
      <c r="Q1940" s="3" t="s">
        <v>12</v>
      </c>
      <c r="R1940" s="3">
        <v>1</v>
      </c>
      <c r="S1940" s="4">
        <f>IF(LANÇAMENTO[[#This Row],[DATA PEDIDO]]="","",LANÇAMENTO[[#This Row],[DATA PEDIDO]]+LANÇAMENTO[[#This Row],[PRAZO]])</f>
        <v>45959</v>
      </c>
      <c r="T1940" s="8" t="str">
        <f>IF(LANÇAMENTO[[#This Row],[OBRA COM MATERIAL]]="OK","ENTREGUE",IF(LANÇAMENTO[[#This Row],[PRAZO]]="","",LANÇAMENTO[[#This Row],[PREVISÃO ENTREGA OBRA]]-$E$1))</f>
        <v>ENTREGUE</v>
      </c>
      <c r="U1940" s="3" t="s">
        <v>129</v>
      </c>
      <c r="V1940" s="3"/>
    </row>
    <row r="1941" spans="1:22" x14ac:dyDescent="0.25">
      <c r="A1941" s="4">
        <v>45958</v>
      </c>
      <c r="B1941" s="2" t="s">
        <v>1772</v>
      </c>
      <c r="C1941" s="123" t="str">
        <f>VLOOKUP(LANÇAMENTO[[#This Row],[OBRA]],OBRAS[],2,FALSE)</f>
        <v>INTERIORANA</v>
      </c>
      <c r="D1941" s="2" t="s">
        <v>11</v>
      </c>
      <c r="E1941" s="2" t="s">
        <v>3985</v>
      </c>
      <c r="F1941" s="3">
        <v>4</v>
      </c>
      <c r="G1941" s="3" t="s">
        <v>65</v>
      </c>
      <c r="H1941" s="5" t="s">
        <v>3986</v>
      </c>
      <c r="I1941" s="136" t="s">
        <v>151</v>
      </c>
      <c r="J1941" s="2" t="s">
        <v>3985</v>
      </c>
      <c r="K1941" s="6">
        <v>4.5</v>
      </c>
      <c r="L1941" s="6">
        <f>LANÇAMENTO[[#This Row],[VALOR UNITARIO]]*LANÇAMENTO[[#This Row],[QTDADE]]</f>
        <v>18</v>
      </c>
      <c r="M1941" s="4">
        <v>45958</v>
      </c>
      <c r="N1941" s="33" t="str">
        <f>TEXT(LANÇAMENTO[[#This Row],[DATA PEDIDO]],"MMM")&amp;"-"&amp;TEXT(M1941,"AAAA")</f>
        <v>out-2025</v>
      </c>
      <c r="O1941" s="5" t="s">
        <v>1983</v>
      </c>
      <c r="P1941" s="5" t="s">
        <v>30</v>
      </c>
      <c r="Q1941" s="3" t="s">
        <v>12</v>
      </c>
      <c r="R1941" s="3">
        <v>1</v>
      </c>
      <c r="S1941" s="4">
        <f>IF(LANÇAMENTO[[#This Row],[DATA PEDIDO]]="","",LANÇAMENTO[[#This Row],[DATA PEDIDO]]+LANÇAMENTO[[#This Row],[PRAZO]])</f>
        <v>45959</v>
      </c>
      <c r="T1941" s="8" t="str">
        <f>IF(LANÇAMENTO[[#This Row],[OBRA COM MATERIAL]]="OK","ENTREGUE",IF(LANÇAMENTO[[#This Row],[PRAZO]]="","",LANÇAMENTO[[#This Row],[PREVISÃO ENTREGA OBRA]]-$E$1))</f>
        <v>ENTREGUE</v>
      </c>
      <c r="U1941" s="3" t="s">
        <v>129</v>
      </c>
      <c r="V1941" s="3"/>
    </row>
    <row r="1942" spans="1:22" x14ac:dyDescent="0.25">
      <c r="A1942" s="4">
        <v>45958</v>
      </c>
      <c r="B1942" s="2" t="s">
        <v>1729</v>
      </c>
      <c r="C1942" s="123" t="str">
        <f>VLOOKUP(LANÇAMENTO[[#This Row],[OBRA]],OBRAS[],2,FALSE)</f>
        <v>B&amp;B</v>
      </c>
      <c r="D1942" s="2" t="s">
        <v>104</v>
      </c>
      <c r="E1942" s="2" t="s">
        <v>3987</v>
      </c>
      <c r="F1942" s="3">
        <v>0.2</v>
      </c>
      <c r="G1942" s="3" t="s">
        <v>65</v>
      </c>
      <c r="H1942" s="5" t="s">
        <v>3994</v>
      </c>
      <c r="I1942" s="136" t="s">
        <v>216</v>
      </c>
      <c r="J1942" s="2" t="s">
        <v>3987</v>
      </c>
      <c r="K1942" s="6">
        <v>75</v>
      </c>
      <c r="L1942" s="6">
        <f>LANÇAMENTO[[#This Row],[VALOR UNITARIO]]*LANÇAMENTO[[#This Row],[QTDADE]]</f>
        <v>15</v>
      </c>
      <c r="M1942" s="4">
        <v>45958</v>
      </c>
      <c r="N1942" s="33" t="str">
        <f>TEXT(LANÇAMENTO[[#This Row],[DATA PEDIDO]],"MMM")&amp;"-"&amp;TEXT(M1942,"AAAA")</f>
        <v>out-2025</v>
      </c>
      <c r="O1942" s="5" t="s">
        <v>2213</v>
      </c>
      <c r="P1942" s="5" t="s">
        <v>215</v>
      </c>
      <c r="Q1942" s="3" t="s">
        <v>1705</v>
      </c>
      <c r="R1942" s="3">
        <v>1</v>
      </c>
      <c r="S1942" s="4">
        <f>IF(LANÇAMENTO[[#This Row],[DATA PEDIDO]]="","",LANÇAMENTO[[#This Row],[DATA PEDIDO]]+LANÇAMENTO[[#This Row],[PRAZO]])</f>
        <v>45959</v>
      </c>
      <c r="T1942" s="8" t="str">
        <f>IF(LANÇAMENTO[[#This Row],[OBRA COM MATERIAL]]="OK","ENTREGUE",IF(LANÇAMENTO[[#This Row],[PRAZO]]="","",LANÇAMENTO[[#This Row],[PREVISÃO ENTREGA OBRA]]-$E$1))</f>
        <v>ENTREGUE</v>
      </c>
      <c r="U1942" s="3" t="s">
        <v>129</v>
      </c>
      <c r="V1942" s="3"/>
    </row>
    <row r="1943" spans="1:22" x14ac:dyDescent="0.25">
      <c r="A1943" s="4">
        <v>45958</v>
      </c>
      <c r="B1943" s="2" t="s">
        <v>1729</v>
      </c>
      <c r="C1943" s="123" t="str">
        <f>VLOOKUP(LANÇAMENTO[[#This Row],[OBRA]],OBRAS[],2,FALSE)</f>
        <v>B&amp;B</v>
      </c>
      <c r="D1943" s="2" t="s">
        <v>104</v>
      </c>
      <c r="E1943" s="2" t="s">
        <v>3988</v>
      </c>
      <c r="F1943" s="3">
        <v>1</v>
      </c>
      <c r="G1943" s="3" t="s">
        <v>65</v>
      </c>
      <c r="H1943" s="5" t="s">
        <v>3994</v>
      </c>
      <c r="I1943" s="136" t="s">
        <v>216</v>
      </c>
      <c r="J1943" s="2" t="s">
        <v>3988</v>
      </c>
      <c r="K1943" s="6">
        <v>31.01</v>
      </c>
      <c r="L1943" s="6">
        <f>LANÇAMENTO[[#This Row],[VALOR UNITARIO]]*LANÇAMENTO[[#This Row],[QTDADE]]</f>
        <v>31.01</v>
      </c>
      <c r="M1943" s="4">
        <v>45958</v>
      </c>
      <c r="N1943" s="33" t="str">
        <f>TEXT(LANÇAMENTO[[#This Row],[DATA PEDIDO]],"MMM")&amp;"-"&amp;TEXT(M1943,"AAAA")</f>
        <v>out-2025</v>
      </c>
      <c r="O1943" s="5" t="s">
        <v>2213</v>
      </c>
      <c r="P1943" s="5" t="s">
        <v>215</v>
      </c>
      <c r="Q1943" s="3" t="s">
        <v>1705</v>
      </c>
      <c r="R1943" s="3">
        <v>1</v>
      </c>
      <c r="S1943" s="4">
        <f>IF(LANÇAMENTO[[#This Row],[DATA PEDIDO]]="","",LANÇAMENTO[[#This Row],[DATA PEDIDO]]+LANÇAMENTO[[#This Row],[PRAZO]])</f>
        <v>45959</v>
      </c>
      <c r="T1943" s="8" t="str">
        <f>IF(LANÇAMENTO[[#This Row],[OBRA COM MATERIAL]]="OK","ENTREGUE",IF(LANÇAMENTO[[#This Row],[PRAZO]]="","",LANÇAMENTO[[#This Row],[PREVISÃO ENTREGA OBRA]]-$E$1))</f>
        <v>ENTREGUE</v>
      </c>
      <c r="U1943" s="3" t="s">
        <v>129</v>
      </c>
      <c r="V1943" s="3"/>
    </row>
    <row r="1944" spans="1:22" x14ac:dyDescent="0.25">
      <c r="A1944" s="4">
        <v>45958</v>
      </c>
      <c r="B1944" s="2" t="s">
        <v>1729</v>
      </c>
      <c r="C1944" s="123" t="str">
        <f>VLOOKUP(LANÇAMENTO[[#This Row],[OBRA]],OBRAS[],2,FALSE)</f>
        <v>B&amp;B</v>
      </c>
      <c r="D1944" s="2" t="s">
        <v>104</v>
      </c>
      <c r="E1944" s="2" t="s">
        <v>3989</v>
      </c>
      <c r="F1944" s="3">
        <v>4</v>
      </c>
      <c r="G1944" s="3" t="s">
        <v>65</v>
      </c>
      <c r="H1944" s="5" t="s">
        <v>3994</v>
      </c>
      <c r="I1944" s="136" t="s">
        <v>216</v>
      </c>
      <c r="J1944" s="2" t="s">
        <v>3989</v>
      </c>
      <c r="K1944" s="6">
        <v>5.25</v>
      </c>
      <c r="L1944" s="6">
        <f>LANÇAMENTO[[#This Row],[VALOR UNITARIO]]*LANÇAMENTO[[#This Row],[QTDADE]]</f>
        <v>21</v>
      </c>
      <c r="M1944" s="4">
        <v>45958</v>
      </c>
      <c r="N1944" s="33" t="str">
        <f>TEXT(LANÇAMENTO[[#This Row],[DATA PEDIDO]],"MMM")&amp;"-"&amp;TEXT(M1944,"AAAA")</f>
        <v>out-2025</v>
      </c>
      <c r="O1944" s="5" t="s">
        <v>2213</v>
      </c>
      <c r="P1944" s="5" t="s">
        <v>215</v>
      </c>
      <c r="Q1944" s="3" t="s">
        <v>1705</v>
      </c>
      <c r="R1944" s="3">
        <v>1</v>
      </c>
      <c r="S1944" s="4">
        <f>IF(LANÇAMENTO[[#This Row],[DATA PEDIDO]]="","",LANÇAMENTO[[#This Row],[DATA PEDIDO]]+LANÇAMENTO[[#This Row],[PRAZO]])</f>
        <v>45959</v>
      </c>
      <c r="T1944" s="8" t="str">
        <f>IF(LANÇAMENTO[[#This Row],[OBRA COM MATERIAL]]="OK","ENTREGUE",IF(LANÇAMENTO[[#This Row],[PRAZO]]="","",LANÇAMENTO[[#This Row],[PREVISÃO ENTREGA OBRA]]-$E$1))</f>
        <v>ENTREGUE</v>
      </c>
      <c r="U1944" s="3" t="s">
        <v>129</v>
      </c>
      <c r="V1944" s="3"/>
    </row>
    <row r="1945" spans="1:22" x14ac:dyDescent="0.25">
      <c r="A1945" s="4">
        <v>45958</v>
      </c>
      <c r="B1945" s="2" t="s">
        <v>1729</v>
      </c>
      <c r="C1945" s="123" t="str">
        <f>VLOOKUP(LANÇAMENTO[[#This Row],[OBRA]],OBRAS[],2,FALSE)</f>
        <v>B&amp;B</v>
      </c>
      <c r="D1945" s="2" t="s">
        <v>104</v>
      </c>
      <c r="E1945" s="2" t="s">
        <v>3990</v>
      </c>
      <c r="F1945" s="3">
        <v>1</v>
      </c>
      <c r="G1945" s="3" t="s">
        <v>65</v>
      </c>
      <c r="H1945" s="5" t="s">
        <v>3994</v>
      </c>
      <c r="I1945" s="136" t="s">
        <v>216</v>
      </c>
      <c r="J1945" s="2" t="s">
        <v>3990</v>
      </c>
      <c r="K1945" s="6">
        <v>70.13</v>
      </c>
      <c r="L1945" s="6">
        <f>LANÇAMENTO[[#This Row],[VALOR UNITARIO]]*LANÇAMENTO[[#This Row],[QTDADE]]</f>
        <v>70.13</v>
      </c>
      <c r="M1945" s="4">
        <v>45958</v>
      </c>
      <c r="N1945" s="33" t="str">
        <f>TEXT(LANÇAMENTO[[#This Row],[DATA PEDIDO]],"MMM")&amp;"-"&amp;TEXT(M1945,"AAAA")</f>
        <v>out-2025</v>
      </c>
      <c r="O1945" s="5" t="s">
        <v>2213</v>
      </c>
      <c r="P1945" s="5" t="s">
        <v>215</v>
      </c>
      <c r="Q1945" s="3" t="s">
        <v>1705</v>
      </c>
      <c r="R1945" s="3">
        <v>1</v>
      </c>
      <c r="S1945" s="4">
        <f>IF(LANÇAMENTO[[#This Row],[DATA PEDIDO]]="","",LANÇAMENTO[[#This Row],[DATA PEDIDO]]+LANÇAMENTO[[#This Row],[PRAZO]])</f>
        <v>45959</v>
      </c>
      <c r="T1945" s="8" t="str">
        <f>IF(LANÇAMENTO[[#This Row],[OBRA COM MATERIAL]]="OK","ENTREGUE",IF(LANÇAMENTO[[#This Row],[PRAZO]]="","",LANÇAMENTO[[#This Row],[PREVISÃO ENTREGA OBRA]]-$E$1))</f>
        <v>ENTREGUE</v>
      </c>
      <c r="U1945" s="3" t="s">
        <v>129</v>
      </c>
      <c r="V1945" s="3"/>
    </row>
    <row r="1946" spans="1:22" x14ac:dyDescent="0.25">
      <c r="A1946" s="4">
        <v>45958</v>
      </c>
      <c r="B1946" s="2" t="s">
        <v>1729</v>
      </c>
      <c r="C1946" s="123" t="str">
        <f>VLOOKUP(LANÇAMENTO[[#This Row],[OBRA]],OBRAS[],2,FALSE)</f>
        <v>B&amp;B</v>
      </c>
      <c r="D1946" s="2" t="s">
        <v>104</v>
      </c>
      <c r="E1946" s="2" t="s">
        <v>3991</v>
      </c>
      <c r="F1946" s="3">
        <v>1</v>
      </c>
      <c r="G1946" s="3" t="s">
        <v>65</v>
      </c>
      <c r="H1946" s="5" t="s">
        <v>3994</v>
      </c>
      <c r="I1946" s="136" t="s">
        <v>216</v>
      </c>
      <c r="J1946" s="2" t="s">
        <v>3991</v>
      </c>
      <c r="K1946" s="6">
        <v>423</v>
      </c>
      <c r="L1946" s="6">
        <f>LANÇAMENTO[[#This Row],[VALOR UNITARIO]]*LANÇAMENTO[[#This Row],[QTDADE]]</f>
        <v>423</v>
      </c>
      <c r="M1946" s="4">
        <v>45958</v>
      </c>
      <c r="N1946" s="33" t="str">
        <f>TEXT(LANÇAMENTO[[#This Row],[DATA PEDIDO]],"MMM")&amp;"-"&amp;TEXT(M1946,"AAAA")</f>
        <v>out-2025</v>
      </c>
      <c r="O1946" s="5" t="s">
        <v>2213</v>
      </c>
      <c r="P1946" s="5" t="s">
        <v>215</v>
      </c>
      <c r="Q1946" s="3" t="s">
        <v>1705</v>
      </c>
      <c r="R1946" s="3">
        <v>1</v>
      </c>
      <c r="S1946" s="4">
        <f>IF(LANÇAMENTO[[#This Row],[DATA PEDIDO]]="","",LANÇAMENTO[[#This Row],[DATA PEDIDO]]+LANÇAMENTO[[#This Row],[PRAZO]])</f>
        <v>45959</v>
      </c>
      <c r="T1946" s="8" t="str">
        <f>IF(LANÇAMENTO[[#This Row],[OBRA COM MATERIAL]]="OK","ENTREGUE",IF(LANÇAMENTO[[#This Row],[PRAZO]]="","",LANÇAMENTO[[#This Row],[PREVISÃO ENTREGA OBRA]]-$E$1))</f>
        <v>ENTREGUE</v>
      </c>
      <c r="U1946" s="3" t="s">
        <v>129</v>
      </c>
      <c r="V1946" s="3"/>
    </row>
    <row r="1947" spans="1:22" x14ac:dyDescent="0.25">
      <c r="A1947" s="4">
        <v>45958</v>
      </c>
      <c r="B1947" s="2" t="s">
        <v>1729</v>
      </c>
      <c r="C1947" s="123" t="str">
        <f>VLOOKUP(LANÇAMENTO[[#This Row],[OBRA]],OBRAS[],2,FALSE)</f>
        <v>B&amp;B</v>
      </c>
      <c r="D1947" s="2" t="s">
        <v>104</v>
      </c>
      <c r="E1947" s="2" t="s">
        <v>3992</v>
      </c>
      <c r="F1947" s="3">
        <v>1</v>
      </c>
      <c r="G1947" s="3" t="s">
        <v>65</v>
      </c>
      <c r="H1947" s="5" t="s">
        <v>3994</v>
      </c>
      <c r="I1947" s="136" t="s">
        <v>216</v>
      </c>
      <c r="J1947" s="2" t="s">
        <v>3992</v>
      </c>
      <c r="K1947" s="6">
        <v>590</v>
      </c>
      <c r="L1947" s="6">
        <f>LANÇAMENTO[[#This Row],[VALOR UNITARIO]]*LANÇAMENTO[[#This Row],[QTDADE]]</f>
        <v>590</v>
      </c>
      <c r="M1947" s="4">
        <v>45958</v>
      </c>
      <c r="N1947" s="33" t="str">
        <f>TEXT(LANÇAMENTO[[#This Row],[DATA PEDIDO]],"MMM")&amp;"-"&amp;TEXT(M1947,"AAAA")</f>
        <v>out-2025</v>
      </c>
      <c r="O1947" s="5" t="s">
        <v>2213</v>
      </c>
      <c r="P1947" s="5" t="s">
        <v>215</v>
      </c>
      <c r="Q1947" s="3" t="s">
        <v>1705</v>
      </c>
      <c r="R1947" s="3">
        <v>1</v>
      </c>
      <c r="S1947" s="4">
        <f>IF(LANÇAMENTO[[#This Row],[DATA PEDIDO]]="","",LANÇAMENTO[[#This Row],[DATA PEDIDO]]+LANÇAMENTO[[#This Row],[PRAZO]])</f>
        <v>45959</v>
      </c>
      <c r="T1947" s="8" t="str">
        <f>IF(LANÇAMENTO[[#This Row],[OBRA COM MATERIAL]]="OK","ENTREGUE",IF(LANÇAMENTO[[#This Row],[PRAZO]]="","",LANÇAMENTO[[#This Row],[PREVISÃO ENTREGA OBRA]]-$E$1))</f>
        <v>ENTREGUE</v>
      </c>
      <c r="U1947" s="3" t="s">
        <v>129</v>
      </c>
      <c r="V1947" s="3"/>
    </row>
    <row r="1948" spans="1:22" x14ac:dyDescent="0.25">
      <c r="A1948" s="4">
        <v>45958</v>
      </c>
      <c r="B1948" s="2" t="s">
        <v>1729</v>
      </c>
      <c r="C1948" s="123" t="str">
        <f>VLOOKUP(LANÇAMENTO[[#This Row],[OBRA]],OBRAS[],2,FALSE)</f>
        <v>B&amp;B</v>
      </c>
      <c r="D1948" s="2" t="s">
        <v>104</v>
      </c>
      <c r="E1948" s="2" t="s">
        <v>3993</v>
      </c>
      <c r="F1948" s="3">
        <v>2</v>
      </c>
      <c r="G1948" s="3" t="s">
        <v>65</v>
      </c>
      <c r="H1948" s="5" t="s">
        <v>3994</v>
      </c>
      <c r="I1948" s="136" t="s">
        <v>216</v>
      </c>
      <c r="J1948" s="2" t="s">
        <v>3993</v>
      </c>
      <c r="K1948" s="6">
        <v>71.89</v>
      </c>
      <c r="L1948" s="6">
        <f>LANÇAMENTO[[#This Row],[VALOR UNITARIO]]*LANÇAMENTO[[#This Row],[QTDADE]]</f>
        <v>143.78</v>
      </c>
      <c r="M1948" s="4">
        <v>45958</v>
      </c>
      <c r="N1948" s="33" t="str">
        <f>TEXT(LANÇAMENTO[[#This Row],[DATA PEDIDO]],"MMM")&amp;"-"&amp;TEXT(M1948,"AAAA")</f>
        <v>out-2025</v>
      </c>
      <c r="O1948" s="5" t="s">
        <v>2213</v>
      </c>
      <c r="P1948" s="5" t="s">
        <v>215</v>
      </c>
      <c r="Q1948" s="3" t="s">
        <v>1705</v>
      </c>
      <c r="R1948" s="3">
        <v>1</v>
      </c>
      <c r="S1948" s="4">
        <f>IF(LANÇAMENTO[[#This Row],[DATA PEDIDO]]="","",LANÇAMENTO[[#This Row],[DATA PEDIDO]]+LANÇAMENTO[[#This Row],[PRAZO]])</f>
        <v>45959</v>
      </c>
      <c r="T1948" s="8" t="str">
        <f>IF(LANÇAMENTO[[#This Row],[OBRA COM MATERIAL]]="OK","ENTREGUE",IF(LANÇAMENTO[[#This Row],[PRAZO]]="","",LANÇAMENTO[[#This Row],[PREVISÃO ENTREGA OBRA]]-$E$1))</f>
        <v>ENTREGUE</v>
      </c>
      <c r="U1948" s="3" t="s">
        <v>129</v>
      </c>
      <c r="V1948" s="3"/>
    </row>
    <row r="1949" spans="1:22" x14ac:dyDescent="0.25">
      <c r="A1949" s="4">
        <v>45958</v>
      </c>
      <c r="B1949" s="2" t="s">
        <v>1729</v>
      </c>
      <c r="C1949" s="123" t="str">
        <f>VLOOKUP(LANÇAMENTO[[#This Row],[OBRA]],OBRAS[],2,FALSE)</f>
        <v>B&amp;B</v>
      </c>
      <c r="D1949" s="2" t="s">
        <v>104</v>
      </c>
      <c r="E1949" s="2" t="s">
        <v>4001</v>
      </c>
      <c r="F1949" s="3">
        <v>1</v>
      </c>
      <c r="G1949" s="3" t="s">
        <v>65</v>
      </c>
      <c r="H1949" s="5" t="s">
        <v>4000</v>
      </c>
      <c r="I1949" s="136" t="s">
        <v>3997</v>
      </c>
      <c r="J1949" s="2" t="s">
        <v>4001</v>
      </c>
      <c r="K1949" s="6">
        <v>1300</v>
      </c>
      <c r="L1949" s="6">
        <f>LANÇAMENTO[[#This Row],[VALOR UNITARIO]]*LANÇAMENTO[[#This Row],[QTDADE]]</f>
        <v>1300</v>
      </c>
      <c r="M1949" s="4">
        <v>45958</v>
      </c>
      <c r="N1949" s="33" t="str">
        <f>TEXT(LANÇAMENTO[[#This Row],[DATA PEDIDO]],"MMM")&amp;"-"&amp;TEXT(M1949,"AAAA")</f>
        <v>out-2025</v>
      </c>
      <c r="O1949" s="5" t="s">
        <v>4002</v>
      </c>
      <c r="P1949" s="5" t="s">
        <v>192</v>
      </c>
      <c r="Q1949" s="3" t="s">
        <v>12</v>
      </c>
      <c r="R1949" s="3">
        <v>8</v>
      </c>
      <c r="S1949" s="4">
        <f>IF(LANÇAMENTO[[#This Row],[DATA PEDIDO]]="","",LANÇAMENTO[[#This Row],[DATA PEDIDO]]+LANÇAMENTO[[#This Row],[PRAZO]])</f>
        <v>45966</v>
      </c>
      <c r="T1949" s="8" t="str">
        <f>IF(LANÇAMENTO[[#This Row],[OBRA COM MATERIAL]]="OK","ENTREGUE",IF(LANÇAMENTO[[#This Row],[PRAZO]]="","",LANÇAMENTO[[#This Row],[PREVISÃO ENTREGA OBRA]]-$E$1))</f>
        <v>ENTREGUE</v>
      </c>
      <c r="U1949" s="3" t="s">
        <v>129</v>
      </c>
      <c r="V1949" s="3"/>
    </row>
    <row r="1950" spans="1:22" x14ac:dyDescent="0.25">
      <c r="A1950" s="4">
        <v>45958</v>
      </c>
      <c r="B1950" s="2" t="s">
        <v>2128</v>
      </c>
      <c r="C1950" s="123" t="str">
        <f>VLOOKUP(LANÇAMENTO[[#This Row],[OBRA]],OBRAS[],2,FALSE)</f>
        <v>B&amp;B</v>
      </c>
      <c r="D1950" s="2" t="s">
        <v>104</v>
      </c>
      <c r="E1950" s="2" t="s">
        <v>2386</v>
      </c>
      <c r="F1950" s="3">
        <v>1</v>
      </c>
      <c r="G1950" s="3" t="s">
        <v>65</v>
      </c>
      <c r="H1950" s="5" t="s">
        <v>4003</v>
      </c>
      <c r="I1950" s="136" t="s">
        <v>230</v>
      </c>
      <c r="J1950" s="2" t="s">
        <v>2386</v>
      </c>
      <c r="K1950" s="6">
        <v>101.85</v>
      </c>
      <c r="L1950" s="6">
        <f>LANÇAMENTO[[#This Row],[VALOR UNITARIO]]*LANÇAMENTO[[#This Row],[QTDADE]]</f>
        <v>101.85</v>
      </c>
      <c r="M1950" s="4">
        <v>45958</v>
      </c>
      <c r="N1950" s="33" t="str">
        <f>TEXT(LANÇAMENTO[[#This Row],[DATA PEDIDO]],"MMM")&amp;"-"&amp;TEXT(M1950,"AAAA")</f>
        <v>out-2025</v>
      </c>
      <c r="O1950" s="5" t="s">
        <v>1823</v>
      </c>
      <c r="P1950" s="5" t="s">
        <v>30</v>
      </c>
      <c r="Q1950" s="3" t="s">
        <v>12</v>
      </c>
      <c r="R1950" s="3">
        <v>0</v>
      </c>
      <c r="S1950" s="4">
        <f>IF(LANÇAMENTO[[#This Row],[DATA PEDIDO]]="","",LANÇAMENTO[[#This Row],[DATA PEDIDO]]+LANÇAMENTO[[#This Row],[PRAZO]])</f>
        <v>45958</v>
      </c>
      <c r="T1950" s="8" t="str">
        <f>IF(LANÇAMENTO[[#This Row],[OBRA COM MATERIAL]]="OK","ENTREGUE",IF(LANÇAMENTO[[#This Row],[PRAZO]]="","",LANÇAMENTO[[#This Row],[PREVISÃO ENTREGA OBRA]]-$E$1))</f>
        <v>ENTREGUE</v>
      </c>
      <c r="U1950" s="3" t="s">
        <v>129</v>
      </c>
      <c r="V1950" s="3"/>
    </row>
    <row r="1951" spans="1:22" x14ac:dyDescent="0.25">
      <c r="A1951" s="4">
        <v>45958</v>
      </c>
      <c r="B1951" s="2" t="s">
        <v>2128</v>
      </c>
      <c r="C1951" s="123" t="str">
        <f>VLOOKUP(LANÇAMENTO[[#This Row],[OBRA]],OBRAS[],2,FALSE)</f>
        <v>B&amp;B</v>
      </c>
      <c r="D1951" s="2" t="s">
        <v>104</v>
      </c>
      <c r="E1951" s="2" t="s">
        <v>2676</v>
      </c>
      <c r="F1951" s="3">
        <v>5</v>
      </c>
      <c r="G1951" s="3" t="s">
        <v>114</v>
      </c>
      <c r="H1951" s="5" t="s">
        <v>4003</v>
      </c>
      <c r="I1951" s="136" t="s">
        <v>230</v>
      </c>
      <c r="J1951" s="2" t="s">
        <v>2676</v>
      </c>
      <c r="K1951" s="6">
        <v>10.92</v>
      </c>
      <c r="L1951" s="6">
        <f>LANÇAMENTO[[#This Row],[VALOR UNITARIO]]*LANÇAMENTO[[#This Row],[QTDADE]]</f>
        <v>54.6</v>
      </c>
      <c r="M1951" s="4">
        <v>45958</v>
      </c>
      <c r="N1951" s="33" t="str">
        <f>TEXT(LANÇAMENTO[[#This Row],[DATA PEDIDO]],"MMM")&amp;"-"&amp;TEXT(M1951,"AAAA")</f>
        <v>out-2025</v>
      </c>
      <c r="O1951" s="5" t="s">
        <v>1823</v>
      </c>
      <c r="P1951" s="5" t="s">
        <v>30</v>
      </c>
      <c r="Q1951" s="3" t="s">
        <v>12</v>
      </c>
      <c r="R1951" s="3">
        <v>0</v>
      </c>
      <c r="S1951" s="4">
        <f>IF(LANÇAMENTO[[#This Row],[DATA PEDIDO]]="","",LANÇAMENTO[[#This Row],[DATA PEDIDO]]+LANÇAMENTO[[#This Row],[PRAZO]])</f>
        <v>45958</v>
      </c>
      <c r="T1951" s="8" t="str">
        <f>IF(LANÇAMENTO[[#This Row],[OBRA COM MATERIAL]]="OK","ENTREGUE",IF(LANÇAMENTO[[#This Row],[PRAZO]]="","",LANÇAMENTO[[#This Row],[PREVISÃO ENTREGA OBRA]]-$E$1))</f>
        <v>ENTREGUE</v>
      </c>
      <c r="U1951" s="3" t="s">
        <v>129</v>
      </c>
      <c r="V1951" s="3"/>
    </row>
    <row r="1952" spans="1:22" x14ac:dyDescent="0.25">
      <c r="A1952" s="4">
        <v>45958</v>
      </c>
      <c r="B1952" s="2" t="s">
        <v>2379</v>
      </c>
      <c r="C1952" s="123" t="str">
        <f>VLOOKUP(LANÇAMENTO[[#This Row],[OBRA]],OBRAS[],2,FALSE)</f>
        <v>INTERIORANA</v>
      </c>
      <c r="D1952" s="2" t="s">
        <v>104</v>
      </c>
      <c r="E1952" s="2" t="s">
        <v>4005</v>
      </c>
      <c r="F1952" s="3">
        <v>2</v>
      </c>
      <c r="G1952" s="3" t="s">
        <v>139</v>
      </c>
      <c r="H1952" s="5" t="s">
        <v>4006</v>
      </c>
      <c r="I1952" s="136" t="s">
        <v>151</v>
      </c>
      <c r="J1952" s="2" t="s">
        <v>4005</v>
      </c>
      <c r="K1952" s="6">
        <v>67</v>
      </c>
      <c r="L1952" s="6">
        <f>LANÇAMENTO[[#This Row],[VALOR UNITARIO]]*LANÇAMENTO[[#This Row],[QTDADE]]</f>
        <v>134</v>
      </c>
      <c r="M1952" s="4">
        <v>45958</v>
      </c>
      <c r="N1952" s="33" t="str">
        <f>TEXT(LANÇAMENTO[[#This Row],[DATA PEDIDO]],"MMM")&amp;"-"&amp;TEXT(M1952,"AAAA")</f>
        <v>out-2025</v>
      </c>
      <c r="O1952" s="5" t="s">
        <v>1715</v>
      </c>
      <c r="P1952" s="5" t="s">
        <v>30</v>
      </c>
      <c r="Q1952" s="3" t="s">
        <v>12</v>
      </c>
      <c r="R1952" s="3">
        <v>1</v>
      </c>
      <c r="S1952" s="4">
        <f>IF(LANÇAMENTO[[#This Row],[DATA PEDIDO]]="","",LANÇAMENTO[[#This Row],[DATA PEDIDO]]+LANÇAMENTO[[#This Row],[PRAZO]])</f>
        <v>45959</v>
      </c>
      <c r="T1952" s="8" t="str">
        <f>IF(LANÇAMENTO[[#This Row],[OBRA COM MATERIAL]]="OK","ENTREGUE",IF(LANÇAMENTO[[#This Row],[PRAZO]]="","",LANÇAMENTO[[#This Row],[PREVISÃO ENTREGA OBRA]]-$E$1))</f>
        <v>ENTREGUE</v>
      </c>
      <c r="U1952" s="3" t="s">
        <v>129</v>
      </c>
      <c r="V1952" s="3"/>
    </row>
    <row r="1953" spans="1:22" x14ac:dyDescent="0.25">
      <c r="A1953" s="4">
        <v>45959</v>
      </c>
      <c r="B1953" s="2" t="s">
        <v>1802</v>
      </c>
      <c r="C1953" s="123" t="str">
        <f>VLOOKUP(LANÇAMENTO[[#This Row],[OBRA]],OBRAS[],2,FALSE)</f>
        <v>INTERIORANA</v>
      </c>
      <c r="D1953" s="2" t="s">
        <v>104</v>
      </c>
      <c r="E1953" s="2" t="s">
        <v>2891</v>
      </c>
      <c r="F1953" s="3">
        <v>450</v>
      </c>
      <c r="G1953" s="3" t="s">
        <v>65</v>
      </c>
      <c r="H1953" s="5" t="s">
        <v>4008</v>
      </c>
      <c r="I1953" s="136" t="s">
        <v>1499</v>
      </c>
      <c r="J1953" s="2" t="s">
        <v>2891</v>
      </c>
      <c r="K1953" s="6">
        <v>3.55</v>
      </c>
      <c r="L1953" s="6">
        <f>LANÇAMENTO[[#This Row],[VALOR UNITARIO]]*LANÇAMENTO[[#This Row],[QTDADE]]</f>
        <v>1597.5</v>
      </c>
      <c r="M1953" s="4">
        <v>45959</v>
      </c>
      <c r="N1953" s="33" t="str">
        <f>TEXT(LANÇAMENTO[[#This Row],[DATA PEDIDO]],"MMM")&amp;"-"&amp;TEXT(M1953,"AAAA")</f>
        <v>out-2025</v>
      </c>
      <c r="O1953" s="5" t="s">
        <v>2431</v>
      </c>
      <c r="P1953" s="5" t="s">
        <v>30</v>
      </c>
      <c r="Q1953" s="3" t="s">
        <v>12</v>
      </c>
      <c r="R1953" s="3">
        <v>2</v>
      </c>
      <c r="S1953" s="4">
        <f>IF(LANÇAMENTO[[#This Row],[DATA PEDIDO]]="","",LANÇAMENTO[[#This Row],[DATA PEDIDO]]+LANÇAMENTO[[#This Row],[PRAZO]])</f>
        <v>45961</v>
      </c>
      <c r="T1953" s="8" t="str">
        <f>IF(LANÇAMENTO[[#This Row],[OBRA COM MATERIAL]]="OK","ENTREGUE",IF(LANÇAMENTO[[#This Row],[PRAZO]]="","",LANÇAMENTO[[#This Row],[PREVISÃO ENTREGA OBRA]]-$E$1))</f>
        <v>ENTREGUE</v>
      </c>
      <c r="U1953" s="3" t="s">
        <v>129</v>
      </c>
      <c r="V1953" s="3"/>
    </row>
    <row r="1954" spans="1:22" x14ac:dyDescent="0.25">
      <c r="A1954" s="4">
        <v>35001</v>
      </c>
      <c r="B1954" s="2" t="s">
        <v>1802</v>
      </c>
      <c r="C1954" s="123" t="str">
        <f>VLOOKUP(LANÇAMENTO[[#This Row],[OBRA]],OBRAS[],2,FALSE)</f>
        <v>INTERIORANA</v>
      </c>
      <c r="D1954" s="2" t="s">
        <v>104</v>
      </c>
      <c r="E1954" s="2" t="s">
        <v>4007</v>
      </c>
      <c r="F1954" s="3">
        <v>100</v>
      </c>
      <c r="G1954" s="3" t="s">
        <v>65</v>
      </c>
      <c r="H1954" s="5" t="s">
        <v>4008</v>
      </c>
      <c r="I1954" s="136" t="s">
        <v>1499</v>
      </c>
      <c r="J1954" s="2" t="s">
        <v>4007</v>
      </c>
      <c r="K1954" s="6">
        <v>4.45</v>
      </c>
      <c r="L1954" s="6">
        <f>LANÇAMENTO[[#This Row],[VALOR UNITARIO]]*LANÇAMENTO[[#This Row],[QTDADE]]</f>
        <v>445</v>
      </c>
      <c r="M1954" s="4">
        <v>45959</v>
      </c>
      <c r="N1954" s="33" t="str">
        <f>TEXT(LANÇAMENTO[[#This Row],[DATA PEDIDO]],"MMM")&amp;"-"&amp;TEXT(M1954,"AAAA")</f>
        <v>out-2025</v>
      </c>
      <c r="O1954" s="5" t="s">
        <v>2431</v>
      </c>
      <c r="P1954" s="5" t="s">
        <v>30</v>
      </c>
      <c r="Q1954" s="3" t="s">
        <v>12</v>
      </c>
      <c r="R1954" s="3">
        <v>2</v>
      </c>
      <c r="S1954" s="4">
        <f>IF(LANÇAMENTO[[#This Row],[DATA PEDIDO]]="","",LANÇAMENTO[[#This Row],[DATA PEDIDO]]+LANÇAMENTO[[#This Row],[PRAZO]])</f>
        <v>45961</v>
      </c>
      <c r="T1954" s="8" t="str">
        <f>IF(LANÇAMENTO[[#This Row],[OBRA COM MATERIAL]]="OK","ENTREGUE",IF(LANÇAMENTO[[#This Row],[PRAZO]]="","",LANÇAMENTO[[#This Row],[PREVISÃO ENTREGA OBRA]]-$E$1))</f>
        <v>ENTREGUE</v>
      </c>
      <c r="U1954" s="3" t="s">
        <v>129</v>
      </c>
      <c r="V1954" s="3"/>
    </row>
    <row r="1955" spans="1:22" x14ac:dyDescent="0.25">
      <c r="A1955" s="4">
        <v>45959</v>
      </c>
      <c r="B1955" s="2" t="s">
        <v>2379</v>
      </c>
      <c r="C1955" s="123" t="str">
        <f>VLOOKUP(LANÇAMENTO[[#This Row],[OBRA]],OBRAS[],2,FALSE)</f>
        <v>INTERIORANA</v>
      </c>
      <c r="D1955" s="2" t="s">
        <v>104</v>
      </c>
      <c r="E1955" s="2" t="s">
        <v>2891</v>
      </c>
      <c r="F1955" s="3">
        <v>450</v>
      </c>
      <c r="G1955" s="3" t="s">
        <v>65</v>
      </c>
      <c r="H1955" s="5" t="s">
        <v>4011</v>
      </c>
      <c r="I1955" s="136" t="s">
        <v>1499</v>
      </c>
      <c r="J1955" s="2" t="s">
        <v>2891</v>
      </c>
      <c r="K1955" s="6">
        <v>3.55</v>
      </c>
      <c r="L1955" s="6">
        <f>LANÇAMENTO[[#This Row],[VALOR UNITARIO]]*LANÇAMENTO[[#This Row],[QTDADE]]</f>
        <v>1597.5</v>
      </c>
      <c r="M1955" s="4">
        <v>45959</v>
      </c>
      <c r="N1955" s="33" t="str">
        <f>TEXT(LANÇAMENTO[[#This Row],[DATA PEDIDO]],"MMM")&amp;"-"&amp;TEXT(M1955,"AAAA")</f>
        <v>out-2025</v>
      </c>
      <c r="O1955" s="5" t="s">
        <v>2431</v>
      </c>
      <c r="P1955" s="5" t="s">
        <v>30</v>
      </c>
      <c r="Q1955" s="3" t="s">
        <v>12</v>
      </c>
      <c r="R1955" s="3">
        <v>2</v>
      </c>
      <c r="S1955" s="4">
        <f>IF(LANÇAMENTO[[#This Row],[DATA PEDIDO]]="","",LANÇAMENTO[[#This Row],[DATA PEDIDO]]+LANÇAMENTO[[#This Row],[PRAZO]])</f>
        <v>45961</v>
      </c>
      <c r="T1955" s="8" t="str">
        <f>IF(LANÇAMENTO[[#This Row],[OBRA COM MATERIAL]]="OK","ENTREGUE",IF(LANÇAMENTO[[#This Row],[PRAZO]]="","",LANÇAMENTO[[#This Row],[PREVISÃO ENTREGA OBRA]]-$E$1))</f>
        <v>ENTREGUE</v>
      </c>
      <c r="U1955" s="3" t="s">
        <v>129</v>
      </c>
      <c r="V1955" s="3"/>
    </row>
    <row r="1956" spans="1:22" x14ac:dyDescent="0.25">
      <c r="A1956" s="4">
        <v>45959</v>
      </c>
      <c r="B1956" s="2" t="s">
        <v>2379</v>
      </c>
      <c r="C1956" s="123" t="str">
        <f>VLOOKUP(LANÇAMENTO[[#This Row],[OBRA]],OBRAS[],2,FALSE)</f>
        <v>INTERIORANA</v>
      </c>
      <c r="D1956" s="2" t="s">
        <v>104</v>
      </c>
      <c r="E1956" s="2" t="s">
        <v>3528</v>
      </c>
      <c r="F1956" s="3">
        <v>15</v>
      </c>
      <c r="G1956" s="3" t="s">
        <v>114</v>
      </c>
      <c r="H1956" s="5" t="s">
        <v>4016</v>
      </c>
      <c r="I1956" s="136" t="s">
        <v>1027</v>
      </c>
      <c r="J1956" s="2" t="s">
        <v>3528</v>
      </c>
      <c r="K1956" s="6">
        <v>36.9</v>
      </c>
      <c r="L1956" s="6">
        <f>LANÇAMENTO[[#This Row],[VALOR UNITARIO]]*LANÇAMENTO[[#This Row],[QTDADE]]</f>
        <v>553.5</v>
      </c>
      <c r="M1956" s="4">
        <v>45959</v>
      </c>
      <c r="N1956" s="33" t="str">
        <f>TEXT(LANÇAMENTO[[#This Row],[DATA PEDIDO]],"MMM")&amp;"-"&amp;TEXT(M1956,"AAAA")</f>
        <v>out-2025</v>
      </c>
      <c r="O1956" s="5" t="s">
        <v>1692</v>
      </c>
      <c r="P1956" s="5" t="s">
        <v>30</v>
      </c>
      <c r="Q1956" s="3" t="s">
        <v>12</v>
      </c>
      <c r="R1956" s="3">
        <v>1</v>
      </c>
      <c r="S1956" s="4">
        <f>IF(LANÇAMENTO[[#This Row],[DATA PEDIDO]]="","",LANÇAMENTO[[#This Row],[DATA PEDIDO]]+LANÇAMENTO[[#This Row],[PRAZO]])</f>
        <v>45960</v>
      </c>
      <c r="T1956" s="8" t="str">
        <f>IF(LANÇAMENTO[[#This Row],[OBRA COM MATERIAL]]="OK","ENTREGUE",IF(LANÇAMENTO[[#This Row],[PRAZO]]="","",LANÇAMENTO[[#This Row],[PREVISÃO ENTREGA OBRA]]-$E$1))</f>
        <v>ENTREGUE</v>
      </c>
      <c r="U1956" s="3" t="s">
        <v>129</v>
      </c>
      <c r="V1956" s="3"/>
    </row>
    <row r="1957" spans="1:22" x14ac:dyDescent="0.25">
      <c r="A1957" s="4">
        <v>35001</v>
      </c>
      <c r="B1957" s="2" t="s">
        <v>2379</v>
      </c>
      <c r="C1957" s="123" t="str">
        <f>VLOOKUP(LANÇAMENTO[[#This Row],[OBRA]],OBRAS[],2,FALSE)</f>
        <v>INTERIORANA</v>
      </c>
      <c r="D1957" s="2" t="s">
        <v>104</v>
      </c>
      <c r="E1957" s="2" t="s">
        <v>4012</v>
      </c>
      <c r="F1957" s="3">
        <v>2</v>
      </c>
      <c r="G1957" s="3" t="s">
        <v>140</v>
      </c>
      <c r="H1957" s="5" t="s">
        <v>4016</v>
      </c>
      <c r="I1957" s="136" t="s">
        <v>1027</v>
      </c>
      <c r="J1957" s="2" t="s">
        <v>4012</v>
      </c>
      <c r="K1957" s="6">
        <v>141.74</v>
      </c>
      <c r="L1957" s="6">
        <f>LANÇAMENTO[[#This Row],[VALOR UNITARIO]]*LANÇAMENTO[[#This Row],[QTDADE]]</f>
        <v>283.48</v>
      </c>
      <c r="M1957" s="4">
        <v>45959</v>
      </c>
      <c r="N1957" s="33" t="str">
        <f>TEXT(LANÇAMENTO[[#This Row],[DATA PEDIDO]],"MMM")&amp;"-"&amp;TEXT(M1957,"AAAA")</f>
        <v>out-2025</v>
      </c>
      <c r="O1957" s="5" t="s">
        <v>1692</v>
      </c>
      <c r="P1957" s="5" t="s">
        <v>30</v>
      </c>
      <c r="Q1957" s="3" t="s">
        <v>12</v>
      </c>
      <c r="R1957" s="3">
        <v>1</v>
      </c>
      <c r="S1957" s="4">
        <f>IF(LANÇAMENTO[[#This Row],[DATA PEDIDO]]="","",LANÇAMENTO[[#This Row],[DATA PEDIDO]]+LANÇAMENTO[[#This Row],[PRAZO]])</f>
        <v>45960</v>
      </c>
      <c r="T1957" s="8" t="str">
        <f>IF(LANÇAMENTO[[#This Row],[OBRA COM MATERIAL]]="OK","ENTREGUE",IF(LANÇAMENTO[[#This Row],[PRAZO]]="","",LANÇAMENTO[[#This Row],[PREVISÃO ENTREGA OBRA]]-$E$1))</f>
        <v>ENTREGUE</v>
      </c>
      <c r="U1957" s="3" t="s">
        <v>129</v>
      </c>
      <c r="V1957" s="3"/>
    </row>
    <row r="1958" spans="1:22" x14ac:dyDescent="0.25">
      <c r="A1958" s="4">
        <v>45959</v>
      </c>
      <c r="B1958" s="2" t="s">
        <v>2379</v>
      </c>
      <c r="C1958" s="123" t="str">
        <f>VLOOKUP(LANÇAMENTO[[#This Row],[OBRA]],OBRAS[],2,FALSE)</f>
        <v>INTERIORANA</v>
      </c>
      <c r="D1958" s="2" t="s">
        <v>104</v>
      </c>
      <c r="E1958" s="2" t="s">
        <v>2289</v>
      </c>
      <c r="F1958" s="3">
        <v>1</v>
      </c>
      <c r="G1958" s="3" t="s">
        <v>140</v>
      </c>
      <c r="H1958" s="5" t="s">
        <v>4016</v>
      </c>
      <c r="I1958" s="136" t="s">
        <v>1027</v>
      </c>
      <c r="J1958" s="2" t="s">
        <v>2289</v>
      </c>
      <c r="K1958" s="6">
        <v>118.59</v>
      </c>
      <c r="L1958" s="6">
        <f>LANÇAMENTO[[#This Row],[VALOR UNITARIO]]*LANÇAMENTO[[#This Row],[QTDADE]]</f>
        <v>118.59</v>
      </c>
      <c r="M1958" s="4">
        <v>45959</v>
      </c>
      <c r="N1958" s="33" t="str">
        <f>TEXT(LANÇAMENTO[[#This Row],[DATA PEDIDO]],"MMM")&amp;"-"&amp;TEXT(M1958,"AAAA")</f>
        <v>out-2025</v>
      </c>
      <c r="O1958" s="5" t="s">
        <v>1692</v>
      </c>
      <c r="P1958" s="5" t="s">
        <v>30</v>
      </c>
      <c r="Q1958" s="3" t="s">
        <v>12</v>
      </c>
      <c r="R1958" s="3">
        <v>1</v>
      </c>
      <c r="S1958" s="4">
        <f>IF(LANÇAMENTO[[#This Row],[DATA PEDIDO]]="","",LANÇAMENTO[[#This Row],[DATA PEDIDO]]+LANÇAMENTO[[#This Row],[PRAZO]])</f>
        <v>45960</v>
      </c>
      <c r="T1958" s="8" t="str">
        <f>IF(LANÇAMENTO[[#This Row],[OBRA COM MATERIAL]]="OK","ENTREGUE",IF(LANÇAMENTO[[#This Row],[PRAZO]]="","",LANÇAMENTO[[#This Row],[PREVISÃO ENTREGA OBRA]]-$E$1))</f>
        <v>ENTREGUE</v>
      </c>
      <c r="U1958" s="3" t="s">
        <v>129</v>
      </c>
      <c r="V1958" s="3"/>
    </row>
    <row r="1959" spans="1:22" x14ac:dyDescent="0.25">
      <c r="A1959" s="4">
        <v>45959</v>
      </c>
      <c r="B1959" s="2" t="s">
        <v>2379</v>
      </c>
      <c r="C1959" s="123" t="str">
        <f>VLOOKUP(LANÇAMENTO[[#This Row],[OBRA]],OBRAS[],2,FALSE)</f>
        <v>INTERIORANA</v>
      </c>
      <c r="D1959" s="2" t="s">
        <v>104</v>
      </c>
      <c r="E1959" s="2" t="s">
        <v>4013</v>
      </c>
      <c r="F1959" s="3">
        <v>5</v>
      </c>
      <c r="G1959" s="3" t="s">
        <v>65</v>
      </c>
      <c r="H1959" s="5" t="s">
        <v>4016</v>
      </c>
      <c r="I1959" s="136" t="s">
        <v>1027</v>
      </c>
      <c r="J1959" s="2" t="s">
        <v>4013</v>
      </c>
      <c r="K1959" s="6">
        <v>29.9</v>
      </c>
      <c r="L1959" s="6">
        <f>LANÇAMENTO[[#This Row],[VALOR UNITARIO]]*LANÇAMENTO[[#This Row],[QTDADE]]</f>
        <v>149.5</v>
      </c>
      <c r="M1959" s="4">
        <v>45959</v>
      </c>
      <c r="N1959" s="33" t="str">
        <f>TEXT(LANÇAMENTO[[#This Row],[DATA PEDIDO]],"MMM")&amp;"-"&amp;TEXT(M1959,"AAAA")</f>
        <v>out-2025</v>
      </c>
      <c r="O1959" s="5" t="s">
        <v>1692</v>
      </c>
      <c r="P1959" s="5" t="s">
        <v>30</v>
      </c>
      <c r="Q1959" s="3" t="s">
        <v>12</v>
      </c>
      <c r="R1959" s="3">
        <v>1</v>
      </c>
      <c r="S1959" s="4">
        <f>IF(LANÇAMENTO[[#This Row],[DATA PEDIDO]]="","",LANÇAMENTO[[#This Row],[DATA PEDIDO]]+LANÇAMENTO[[#This Row],[PRAZO]])</f>
        <v>45960</v>
      </c>
      <c r="T1959" s="8" t="str">
        <f>IF(LANÇAMENTO[[#This Row],[OBRA COM MATERIAL]]="OK","ENTREGUE",IF(LANÇAMENTO[[#This Row],[PRAZO]]="","",LANÇAMENTO[[#This Row],[PREVISÃO ENTREGA OBRA]]-$E$1))</f>
        <v>ENTREGUE</v>
      </c>
      <c r="U1959" s="3" t="s">
        <v>129</v>
      </c>
      <c r="V1959" s="3"/>
    </row>
    <row r="1960" spans="1:22" x14ac:dyDescent="0.25">
      <c r="A1960" s="4">
        <v>35001</v>
      </c>
      <c r="B1960" s="2" t="s">
        <v>2379</v>
      </c>
      <c r="C1960" s="123" t="str">
        <f>VLOOKUP(LANÇAMENTO[[#This Row],[OBRA]],OBRAS[],2,FALSE)</f>
        <v>INTERIORANA</v>
      </c>
      <c r="D1960" s="2" t="s">
        <v>104</v>
      </c>
      <c r="E1960" s="2" t="s">
        <v>4014</v>
      </c>
      <c r="F1960" s="3">
        <v>5</v>
      </c>
      <c r="G1960" s="3" t="s">
        <v>65</v>
      </c>
      <c r="H1960" s="5" t="s">
        <v>4016</v>
      </c>
      <c r="I1960" s="136" t="s">
        <v>1027</v>
      </c>
      <c r="J1960" s="2" t="s">
        <v>4014</v>
      </c>
      <c r="K1960" s="6">
        <v>15.5</v>
      </c>
      <c r="L1960" s="6">
        <f>LANÇAMENTO[[#This Row],[VALOR UNITARIO]]*LANÇAMENTO[[#This Row],[QTDADE]]</f>
        <v>77.5</v>
      </c>
      <c r="M1960" s="4">
        <v>45959</v>
      </c>
      <c r="N1960" s="33" t="str">
        <f>TEXT(LANÇAMENTO[[#This Row],[DATA PEDIDO]],"MMM")&amp;"-"&amp;TEXT(M1960,"AAAA")</f>
        <v>out-2025</v>
      </c>
      <c r="O1960" s="5" t="s">
        <v>1692</v>
      </c>
      <c r="P1960" s="5" t="s">
        <v>30</v>
      </c>
      <c r="Q1960" s="3" t="s">
        <v>12</v>
      </c>
      <c r="R1960" s="3">
        <v>1</v>
      </c>
      <c r="S1960" s="4">
        <f>IF(LANÇAMENTO[[#This Row],[DATA PEDIDO]]="","",LANÇAMENTO[[#This Row],[DATA PEDIDO]]+LANÇAMENTO[[#This Row],[PRAZO]])</f>
        <v>45960</v>
      </c>
      <c r="T1960" s="8" t="str">
        <f>IF(LANÇAMENTO[[#This Row],[OBRA COM MATERIAL]]="OK","ENTREGUE",IF(LANÇAMENTO[[#This Row],[PRAZO]]="","",LANÇAMENTO[[#This Row],[PREVISÃO ENTREGA OBRA]]-$E$1))</f>
        <v>ENTREGUE</v>
      </c>
      <c r="U1960" s="3" t="s">
        <v>129</v>
      </c>
      <c r="V1960" s="3"/>
    </row>
    <row r="1961" spans="1:22" x14ac:dyDescent="0.25">
      <c r="A1961" s="4">
        <v>45959</v>
      </c>
      <c r="B1961" s="2" t="s">
        <v>2379</v>
      </c>
      <c r="C1961" s="123" t="str">
        <f>VLOOKUP(LANÇAMENTO[[#This Row],[OBRA]],OBRAS[],2,FALSE)</f>
        <v>INTERIORANA</v>
      </c>
      <c r="D1961" s="2" t="s">
        <v>104</v>
      </c>
      <c r="E1961" s="2" t="s">
        <v>4015</v>
      </c>
      <c r="F1961" s="3">
        <v>1</v>
      </c>
      <c r="G1961" s="3" t="s">
        <v>65</v>
      </c>
      <c r="H1961" s="5" t="s">
        <v>4016</v>
      </c>
      <c r="I1961" s="136" t="s">
        <v>1027</v>
      </c>
      <c r="J1961" s="2" t="s">
        <v>4015</v>
      </c>
      <c r="K1961" s="6">
        <v>16.5</v>
      </c>
      <c r="L1961" s="6">
        <f>LANÇAMENTO[[#This Row],[VALOR UNITARIO]]*LANÇAMENTO[[#This Row],[QTDADE]]</f>
        <v>16.5</v>
      </c>
      <c r="M1961" s="4">
        <v>45959</v>
      </c>
      <c r="N1961" s="33" t="str">
        <f>TEXT(LANÇAMENTO[[#This Row],[DATA PEDIDO]],"MMM")&amp;"-"&amp;TEXT(M1961,"AAAA")</f>
        <v>out-2025</v>
      </c>
      <c r="O1961" s="5" t="s">
        <v>1692</v>
      </c>
      <c r="P1961" s="5" t="s">
        <v>30</v>
      </c>
      <c r="Q1961" s="3" t="s">
        <v>12</v>
      </c>
      <c r="R1961" s="3">
        <v>1</v>
      </c>
      <c r="S1961" s="4">
        <f>IF(LANÇAMENTO[[#This Row],[DATA PEDIDO]]="","",LANÇAMENTO[[#This Row],[DATA PEDIDO]]+LANÇAMENTO[[#This Row],[PRAZO]])</f>
        <v>45960</v>
      </c>
      <c r="T1961" s="8" t="str">
        <f>IF(LANÇAMENTO[[#This Row],[OBRA COM MATERIAL]]="OK","ENTREGUE",IF(LANÇAMENTO[[#This Row],[PRAZO]]="","",LANÇAMENTO[[#This Row],[PREVISÃO ENTREGA OBRA]]-$E$1))</f>
        <v>ENTREGUE</v>
      </c>
      <c r="U1961" s="3" t="s">
        <v>129</v>
      </c>
      <c r="V1961" s="3"/>
    </row>
    <row r="1962" spans="1:22" x14ac:dyDescent="0.25">
      <c r="A1962" s="4">
        <v>45959</v>
      </c>
      <c r="B1962" s="2" t="s">
        <v>1772</v>
      </c>
      <c r="C1962" s="123" t="str">
        <f>VLOOKUP(LANÇAMENTO[[#This Row],[OBRA]],OBRAS[],2,FALSE)</f>
        <v>INTERIORANA</v>
      </c>
      <c r="D1962" s="2" t="s">
        <v>27</v>
      </c>
      <c r="E1962" s="2" t="s">
        <v>4017</v>
      </c>
      <c r="F1962" s="3">
        <v>1</v>
      </c>
      <c r="G1962" s="3" t="s">
        <v>65</v>
      </c>
      <c r="H1962" s="5" t="s">
        <v>4018</v>
      </c>
      <c r="I1962" s="136" t="s">
        <v>1922</v>
      </c>
      <c r="J1962" s="2" t="s">
        <v>4017</v>
      </c>
      <c r="K1962" s="6">
        <v>300</v>
      </c>
      <c r="L1962" s="6">
        <f>LANÇAMENTO[[#This Row],[VALOR UNITARIO]]*LANÇAMENTO[[#This Row],[QTDADE]]</f>
        <v>300</v>
      </c>
      <c r="M1962" s="4">
        <v>45959</v>
      </c>
      <c r="N1962" s="33" t="str">
        <f>TEXT(LANÇAMENTO[[#This Row],[DATA PEDIDO]],"MMM")&amp;"-"&amp;TEXT(M1962,"AAAA")</f>
        <v>out-2025</v>
      </c>
      <c r="O1962" s="5" t="s">
        <v>1692</v>
      </c>
      <c r="P1962" s="5" t="s">
        <v>192</v>
      </c>
      <c r="Q1962" s="3" t="s">
        <v>12</v>
      </c>
      <c r="R1962" s="3">
        <v>0</v>
      </c>
      <c r="S1962" s="4">
        <f>IF(LANÇAMENTO[[#This Row],[DATA PEDIDO]]="","",LANÇAMENTO[[#This Row],[DATA PEDIDO]]+LANÇAMENTO[[#This Row],[PRAZO]])</f>
        <v>45959</v>
      </c>
      <c r="T1962" s="8" t="str">
        <f>IF(LANÇAMENTO[[#This Row],[OBRA COM MATERIAL]]="OK","ENTREGUE",IF(LANÇAMENTO[[#This Row],[PRAZO]]="","",LANÇAMENTO[[#This Row],[PREVISÃO ENTREGA OBRA]]-$E$1))</f>
        <v>ENTREGUE</v>
      </c>
      <c r="U1962" s="3" t="s">
        <v>129</v>
      </c>
      <c r="V1962" s="3"/>
    </row>
    <row r="1963" spans="1:22" x14ac:dyDescent="0.25">
      <c r="A1963" s="4">
        <v>45959</v>
      </c>
      <c r="B1963" s="2" t="s">
        <v>3239</v>
      </c>
      <c r="C1963" s="123" t="str">
        <f>VLOOKUP(LANÇAMENTO[[#This Row],[OBRA]],OBRAS[],2,FALSE)</f>
        <v>INTERIORANA</v>
      </c>
      <c r="D1963" s="2" t="s">
        <v>104</v>
      </c>
      <c r="E1963" s="2" t="s">
        <v>4019</v>
      </c>
      <c r="F1963" s="3">
        <v>1</v>
      </c>
      <c r="G1963" s="3" t="s">
        <v>65</v>
      </c>
      <c r="H1963" s="5" t="s">
        <v>4020</v>
      </c>
      <c r="I1963" s="136" t="s">
        <v>4022</v>
      </c>
      <c r="J1963" s="2" t="s">
        <v>4019</v>
      </c>
      <c r="K1963" s="6">
        <v>7199</v>
      </c>
      <c r="L1963" s="6">
        <f>LANÇAMENTO[[#This Row],[VALOR UNITARIO]]*LANÇAMENTO[[#This Row],[QTDADE]]</f>
        <v>7199</v>
      </c>
      <c r="M1963" s="4">
        <v>45959</v>
      </c>
      <c r="N1963" s="33" t="str">
        <f>TEXT(LANÇAMENTO[[#This Row],[DATA PEDIDO]],"MMM")&amp;"-"&amp;TEXT(M1963,"AAAA")</f>
        <v>out-2025</v>
      </c>
      <c r="O1963" s="5" t="s">
        <v>4026</v>
      </c>
      <c r="P1963" s="5" t="s">
        <v>192</v>
      </c>
      <c r="Q1963" s="3" t="s">
        <v>12</v>
      </c>
      <c r="R1963" s="3">
        <v>2</v>
      </c>
      <c r="S1963" s="4">
        <f>IF(LANÇAMENTO[[#This Row],[DATA PEDIDO]]="","",LANÇAMENTO[[#This Row],[DATA PEDIDO]]+LANÇAMENTO[[#This Row],[PRAZO]])</f>
        <v>45961</v>
      </c>
      <c r="T1963" s="8" t="str">
        <f>IF(LANÇAMENTO[[#This Row],[OBRA COM MATERIAL]]="OK","ENTREGUE",IF(LANÇAMENTO[[#This Row],[PRAZO]]="","",LANÇAMENTO[[#This Row],[PREVISÃO ENTREGA OBRA]]-$E$1))</f>
        <v>ENTREGUE</v>
      </c>
      <c r="U1963" s="3" t="s">
        <v>129</v>
      </c>
      <c r="V1963" s="3"/>
    </row>
    <row r="1964" spans="1:22" x14ac:dyDescent="0.25">
      <c r="A1964" s="4">
        <v>45959</v>
      </c>
      <c r="B1964" s="2" t="s">
        <v>1772</v>
      </c>
      <c r="C1964" s="123" t="str">
        <f>VLOOKUP(LANÇAMENTO[[#This Row],[OBRA]],OBRAS[],2,FALSE)</f>
        <v>INTERIORANA</v>
      </c>
      <c r="D1964" s="2" t="s">
        <v>104</v>
      </c>
      <c r="E1964" s="2" t="s">
        <v>4027</v>
      </c>
      <c r="F1964" s="3">
        <v>13.5</v>
      </c>
      <c r="G1964" s="3" t="s">
        <v>111</v>
      </c>
      <c r="H1964" s="5" t="s">
        <v>4028</v>
      </c>
      <c r="I1964" s="136" t="s">
        <v>463</v>
      </c>
      <c r="J1964" s="2" t="s">
        <v>4027</v>
      </c>
      <c r="K1964" s="6">
        <v>43.1</v>
      </c>
      <c r="L1964" s="6">
        <f>LANÇAMENTO[[#This Row],[VALOR UNITARIO]]*LANÇAMENTO[[#This Row],[QTDADE]]</f>
        <v>581.85</v>
      </c>
      <c r="M1964" s="4">
        <v>45959</v>
      </c>
      <c r="N1964" s="33" t="str">
        <f>TEXT(LANÇAMENTO[[#This Row],[DATA PEDIDO]],"MMM")&amp;"-"&amp;TEXT(M1964,"AAAA")</f>
        <v>out-2025</v>
      </c>
      <c r="O1964" s="5" t="s">
        <v>1778</v>
      </c>
      <c r="P1964" s="5" t="s">
        <v>30</v>
      </c>
      <c r="Q1964" s="3" t="s">
        <v>1705</v>
      </c>
      <c r="R1964" s="3">
        <v>6</v>
      </c>
      <c r="S1964" s="4">
        <f>IF(LANÇAMENTO[[#This Row],[DATA PEDIDO]]="","",LANÇAMENTO[[#This Row],[DATA PEDIDO]]+LANÇAMENTO[[#This Row],[PRAZO]])</f>
        <v>45965</v>
      </c>
      <c r="T1964" s="8" t="str">
        <f>IF(LANÇAMENTO[[#This Row],[OBRA COM MATERIAL]]="OK","ENTREGUE",IF(LANÇAMENTO[[#This Row],[PRAZO]]="","",LANÇAMENTO[[#This Row],[PREVISÃO ENTREGA OBRA]]-$E$1))</f>
        <v>ENTREGUE</v>
      </c>
      <c r="U1964" s="3" t="s">
        <v>129</v>
      </c>
      <c r="V1964" s="3"/>
    </row>
    <row r="1965" spans="1:22" x14ac:dyDescent="0.25">
      <c r="A1965" s="4">
        <v>45959</v>
      </c>
      <c r="B1965" s="2" t="s">
        <v>2379</v>
      </c>
      <c r="C1965" s="123" t="str">
        <f>VLOOKUP(LANÇAMENTO[[#This Row],[OBRA]],OBRAS[],2,FALSE)</f>
        <v>INTERIORANA</v>
      </c>
      <c r="D1965" s="2" t="s">
        <v>104</v>
      </c>
      <c r="E1965" s="2" t="s">
        <v>4029</v>
      </c>
      <c r="F1965" s="3">
        <v>2</v>
      </c>
      <c r="G1965" s="3" t="s">
        <v>65</v>
      </c>
      <c r="H1965" s="5" t="s">
        <v>4030</v>
      </c>
      <c r="I1965" s="136" t="s">
        <v>288</v>
      </c>
      <c r="J1965" s="2" t="s">
        <v>4029</v>
      </c>
      <c r="K1965" s="6">
        <v>70</v>
      </c>
      <c r="L1965" s="6">
        <f>LANÇAMENTO[[#This Row],[VALOR UNITARIO]]*LANÇAMENTO[[#This Row],[QTDADE]]</f>
        <v>140</v>
      </c>
      <c r="M1965" s="4">
        <v>45959</v>
      </c>
      <c r="N1965" s="33" t="str">
        <f>TEXT(LANÇAMENTO[[#This Row],[DATA PEDIDO]],"MMM")&amp;"-"&amp;TEXT(M1965,"AAAA")</f>
        <v>out-2025</v>
      </c>
      <c r="O1965" s="5" t="s">
        <v>1778</v>
      </c>
      <c r="P1965" s="5" t="s">
        <v>30</v>
      </c>
      <c r="Q1965" s="3" t="s">
        <v>1705</v>
      </c>
      <c r="R1965" s="3">
        <v>0</v>
      </c>
      <c r="S1965" s="4">
        <f>IF(LANÇAMENTO[[#This Row],[DATA PEDIDO]]="","",LANÇAMENTO[[#This Row],[DATA PEDIDO]]+LANÇAMENTO[[#This Row],[PRAZO]])</f>
        <v>45959</v>
      </c>
      <c r="T1965" s="8" t="str">
        <f>IF(LANÇAMENTO[[#This Row],[OBRA COM MATERIAL]]="OK","ENTREGUE",IF(LANÇAMENTO[[#This Row],[PRAZO]]="","",LANÇAMENTO[[#This Row],[PREVISÃO ENTREGA OBRA]]-$E$1))</f>
        <v>ENTREGUE</v>
      </c>
      <c r="U1965" s="3" t="s">
        <v>129</v>
      </c>
      <c r="V1965" s="3"/>
    </row>
    <row r="1966" spans="1:22" x14ac:dyDescent="0.25">
      <c r="A1966" s="4">
        <v>45959</v>
      </c>
      <c r="B1966" s="2" t="s">
        <v>2379</v>
      </c>
      <c r="C1966" s="123" t="str">
        <f>VLOOKUP(LANÇAMENTO[[#This Row],[OBRA]],OBRAS[],2,FALSE)</f>
        <v>INTERIORANA</v>
      </c>
      <c r="D1966" s="2" t="s">
        <v>104</v>
      </c>
      <c r="E1966" s="2" t="s">
        <v>4031</v>
      </c>
      <c r="F1966" s="3">
        <v>20</v>
      </c>
      <c r="G1966" s="3" t="s">
        <v>65</v>
      </c>
      <c r="H1966" s="5" t="s">
        <v>4034</v>
      </c>
      <c r="I1966" s="136" t="s">
        <v>372</v>
      </c>
      <c r="J1966" s="2" t="s">
        <v>4031</v>
      </c>
      <c r="K1966" s="6">
        <v>5</v>
      </c>
      <c r="L1966" s="6">
        <f>LANÇAMENTO[[#This Row],[VALOR UNITARIO]]*LANÇAMENTO[[#This Row],[QTDADE]]</f>
        <v>100</v>
      </c>
      <c r="M1966" s="4">
        <v>45959</v>
      </c>
      <c r="N1966" s="33" t="str">
        <f>TEXT(LANÇAMENTO[[#This Row],[DATA PEDIDO]],"MMM")&amp;"-"&amp;TEXT(M1966,"AAAA")</f>
        <v>out-2025</v>
      </c>
      <c r="O1966" s="5" t="s">
        <v>1715</v>
      </c>
      <c r="P1966" s="5" t="s">
        <v>30</v>
      </c>
      <c r="Q1966" s="3" t="s">
        <v>12</v>
      </c>
      <c r="R1966" s="3">
        <v>0</v>
      </c>
      <c r="S1966" s="4">
        <f>IF(LANÇAMENTO[[#This Row],[DATA PEDIDO]]="","",LANÇAMENTO[[#This Row],[DATA PEDIDO]]+LANÇAMENTO[[#This Row],[PRAZO]])</f>
        <v>45959</v>
      </c>
      <c r="T1966" s="8">
        <f ca="1">IF(LANÇAMENTO[[#This Row],[OBRA COM MATERIAL]]="OK","ENTREGUE",IF(LANÇAMENTO[[#This Row],[PRAZO]]="","",LANÇAMENTO[[#This Row],[PREVISÃO ENTREGA OBRA]]-$E$1))</f>
        <v>-170</v>
      </c>
      <c r="U1966" s="3"/>
      <c r="V1966" s="3"/>
    </row>
    <row r="1967" spans="1:22" x14ac:dyDescent="0.25">
      <c r="A1967" s="4">
        <v>45959</v>
      </c>
      <c r="B1967" s="2" t="s">
        <v>2379</v>
      </c>
      <c r="C1967" s="123" t="str">
        <f>VLOOKUP(LANÇAMENTO[[#This Row],[OBRA]],OBRAS[],2,FALSE)</f>
        <v>INTERIORANA</v>
      </c>
      <c r="D1967" s="2" t="s">
        <v>104</v>
      </c>
      <c r="E1967" s="2" t="s">
        <v>4032</v>
      </c>
      <c r="F1967" s="3">
        <v>20</v>
      </c>
      <c r="G1967" s="3" t="s">
        <v>65</v>
      </c>
      <c r="H1967" s="5" t="s">
        <v>4034</v>
      </c>
      <c r="I1967" s="136" t="s">
        <v>372</v>
      </c>
      <c r="J1967" s="2" t="s">
        <v>4032</v>
      </c>
      <c r="K1967" s="6">
        <v>2</v>
      </c>
      <c r="L1967" s="6">
        <f>LANÇAMENTO[[#This Row],[VALOR UNITARIO]]*LANÇAMENTO[[#This Row],[QTDADE]]</f>
        <v>40</v>
      </c>
      <c r="M1967" s="4">
        <v>45959</v>
      </c>
      <c r="N1967" s="33" t="str">
        <f>TEXT(LANÇAMENTO[[#This Row],[DATA PEDIDO]],"MMM")&amp;"-"&amp;TEXT(M1967,"AAAA")</f>
        <v>out-2025</v>
      </c>
      <c r="O1967" s="5" t="s">
        <v>1715</v>
      </c>
      <c r="P1967" s="5" t="s">
        <v>30</v>
      </c>
      <c r="Q1967" s="3" t="s">
        <v>12</v>
      </c>
      <c r="R1967" s="3">
        <v>0</v>
      </c>
      <c r="S1967" s="4">
        <f>IF(LANÇAMENTO[[#This Row],[DATA PEDIDO]]="","",LANÇAMENTO[[#This Row],[DATA PEDIDO]]+LANÇAMENTO[[#This Row],[PRAZO]])</f>
        <v>45959</v>
      </c>
      <c r="T1967" s="8">
        <f ca="1">IF(LANÇAMENTO[[#This Row],[OBRA COM MATERIAL]]="OK","ENTREGUE",IF(LANÇAMENTO[[#This Row],[PRAZO]]="","",LANÇAMENTO[[#This Row],[PREVISÃO ENTREGA OBRA]]-$E$1))</f>
        <v>-170</v>
      </c>
      <c r="U1967" s="3"/>
      <c r="V1967" s="3"/>
    </row>
    <row r="1968" spans="1:22" x14ac:dyDescent="0.25">
      <c r="A1968" s="4">
        <v>45959</v>
      </c>
      <c r="B1968" s="2" t="s">
        <v>2379</v>
      </c>
      <c r="C1968" s="123" t="str">
        <f>VLOOKUP(LANÇAMENTO[[#This Row],[OBRA]],OBRAS[],2,FALSE)</f>
        <v>INTERIORANA</v>
      </c>
      <c r="D1968" s="2" t="s">
        <v>104</v>
      </c>
      <c r="E1968" s="2" t="s">
        <v>4033</v>
      </c>
      <c r="F1968" s="3">
        <v>50</v>
      </c>
      <c r="G1968" s="3" t="s">
        <v>65</v>
      </c>
      <c r="H1968" s="5" t="s">
        <v>4034</v>
      </c>
      <c r="I1968" s="136" t="s">
        <v>372</v>
      </c>
      <c r="J1968" s="2" t="s">
        <v>4033</v>
      </c>
      <c r="K1968" s="6">
        <v>1.7</v>
      </c>
      <c r="L1968" s="6">
        <f>LANÇAMENTO[[#This Row],[VALOR UNITARIO]]*LANÇAMENTO[[#This Row],[QTDADE]]</f>
        <v>85</v>
      </c>
      <c r="M1968" s="4">
        <v>45959</v>
      </c>
      <c r="N1968" s="33" t="str">
        <f>TEXT(LANÇAMENTO[[#This Row],[DATA PEDIDO]],"MMM")&amp;"-"&amp;TEXT(M1968,"AAAA")</f>
        <v>out-2025</v>
      </c>
      <c r="O1968" s="5" t="s">
        <v>1715</v>
      </c>
      <c r="P1968" s="5" t="s">
        <v>30</v>
      </c>
      <c r="Q1968" s="3" t="s">
        <v>12</v>
      </c>
      <c r="R1968" s="3">
        <v>0</v>
      </c>
      <c r="S1968" s="4">
        <f>IF(LANÇAMENTO[[#This Row],[DATA PEDIDO]]="","",LANÇAMENTO[[#This Row],[DATA PEDIDO]]+LANÇAMENTO[[#This Row],[PRAZO]])</f>
        <v>45959</v>
      </c>
      <c r="T1968" s="8">
        <f ca="1">IF(LANÇAMENTO[[#This Row],[OBRA COM MATERIAL]]="OK","ENTREGUE",IF(LANÇAMENTO[[#This Row],[PRAZO]]="","",LANÇAMENTO[[#This Row],[PREVISÃO ENTREGA OBRA]]-$E$1))</f>
        <v>-170</v>
      </c>
      <c r="U1968" s="3"/>
      <c r="V1968" s="3"/>
    </row>
    <row r="1969" spans="1:22" x14ac:dyDescent="0.25">
      <c r="A1969" s="4">
        <v>45959</v>
      </c>
      <c r="B1969" s="2" t="s">
        <v>1747</v>
      </c>
      <c r="C1969" s="123" t="str">
        <f>VLOOKUP(LANÇAMENTO[[#This Row],[OBRA]],OBRAS[],2,FALSE)</f>
        <v>INTERIORANA</v>
      </c>
      <c r="D1969" s="2" t="s">
        <v>104</v>
      </c>
      <c r="E1969" s="2" t="s">
        <v>4037</v>
      </c>
      <c r="F1969" s="3">
        <v>1</v>
      </c>
      <c r="G1969" s="3" t="s">
        <v>65</v>
      </c>
      <c r="H1969" s="5" t="s">
        <v>4038</v>
      </c>
      <c r="I1969" s="136" t="s">
        <v>803</v>
      </c>
      <c r="J1969" s="2" t="s">
        <v>4037</v>
      </c>
      <c r="K1969" s="6">
        <v>2747</v>
      </c>
      <c r="L1969" s="6">
        <f>LANÇAMENTO[[#This Row],[VALOR UNITARIO]]*LANÇAMENTO[[#This Row],[QTDADE]]</f>
        <v>2747</v>
      </c>
      <c r="M1969" s="4">
        <v>45959</v>
      </c>
      <c r="N1969" s="33" t="str">
        <f>TEXT(LANÇAMENTO[[#This Row],[DATA PEDIDO]],"MMM")&amp;"-"&amp;TEXT(M1969,"AAAA")</f>
        <v>out-2025</v>
      </c>
      <c r="O1969" s="5" t="s">
        <v>2059</v>
      </c>
      <c r="P1969" s="5" t="s">
        <v>30</v>
      </c>
      <c r="Q1969" s="3" t="s">
        <v>1705</v>
      </c>
      <c r="R1969" s="3">
        <v>0</v>
      </c>
      <c r="S1969" s="4">
        <f>IF(LANÇAMENTO[[#This Row],[DATA PEDIDO]]="","",LANÇAMENTO[[#This Row],[DATA PEDIDO]]+LANÇAMENTO[[#This Row],[PRAZO]])</f>
        <v>45959</v>
      </c>
      <c r="T1969" s="8">
        <f ca="1">IF(LANÇAMENTO[[#This Row],[OBRA COM MATERIAL]]="OK","ENTREGUE",IF(LANÇAMENTO[[#This Row],[PRAZO]]="","",LANÇAMENTO[[#This Row],[PREVISÃO ENTREGA OBRA]]-$E$1))</f>
        <v>-170</v>
      </c>
      <c r="U1969" s="3"/>
      <c r="V1969" s="3"/>
    </row>
    <row r="1970" spans="1:22" x14ac:dyDescent="0.25">
      <c r="A1970" s="4">
        <v>45959</v>
      </c>
      <c r="B1970" s="2" t="s">
        <v>3239</v>
      </c>
      <c r="C1970" s="123" t="str">
        <f>VLOOKUP(LANÇAMENTO[[#This Row],[OBRA]],OBRAS[],2,FALSE)</f>
        <v>INTERIORANA</v>
      </c>
      <c r="D1970" s="2" t="s">
        <v>11</v>
      </c>
      <c r="E1970" s="2" t="s">
        <v>3208</v>
      </c>
      <c r="F1970" s="3">
        <v>1</v>
      </c>
      <c r="G1970" s="3" t="s">
        <v>65</v>
      </c>
      <c r="H1970" s="5" t="s">
        <v>4040</v>
      </c>
      <c r="I1970" s="136" t="s">
        <v>147</v>
      </c>
      <c r="J1970" s="2" t="s">
        <v>3208</v>
      </c>
      <c r="K1970" s="6">
        <v>5.99</v>
      </c>
      <c r="L1970" s="6">
        <f>LANÇAMENTO[[#This Row],[VALOR UNITARIO]]*LANÇAMENTO[[#This Row],[QTDADE]]</f>
        <v>5.99</v>
      </c>
      <c r="M1970" s="4">
        <v>45959</v>
      </c>
      <c r="N1970" s="33" t="str">
        <f>TEXT(LANÇAMENTO[[#This Row],[DATA PEDIDO]],"MMM")&amp;"-"&amp;TEXT(M1970,"AAAA")</f>
        <v>out-2025</v>
      </c>
      <c r="O1970" s="5" t="s">
        <v>1715</v>
      </c>
      <c r="P1970" s="5" t="s">
        <v>30</v>
      </c>
      <c r="Q1970" s="3" t="s">
        <v>12</v>
      </c>
      <c r="R1970" s="3">
        <v>0</v>
      </c>
      <c r="S1970" s="4">
        <f>IF(LANÇAMENTO[[#This Row],[DATA PEDIDO]]="","",LANÇAMENTO[[#This Row],[DATA PEDIDO]]+LANÇAMENTO[[#This Row],[PRAZO]])</f>
        <v>45959</v>
      </c>
      <c r="T1970" s="8">
        <f ca="1">IF(LANÇAMENTO[[#This Row],[OBRA COM MATERIAL]]="OK","ENTREGUE",IF(LANÇAMENTO[[#This Row],[PRAZO]]="","",LANÇAMENTO[[#This Row],[PREVISÃO ENTREGA OBRA]]-$E$1))</f>
        <v>-170</v>
      </c>
      <c r="U1970" s="3"/>
      <c r="V1970" s="3"/>
    </row>
    <row r="1971" spans="1:22" x14ac:dyDescent="0.25">
      <c r="A1971" s="4">
        <v>45959</v>
      </c>
      <c r="B1971" s="2" t="s">
        <v>3239</v>
      </c>
      <c r="C1971" s="123" t="str">
        <f>VLOOKUP(LANÇAMENTO[[#This Row],[OBRA]],OBRAS[],2,FALSE)</f>
        <v>INTERIORANA</v>
      </c>
      <c r="D1971" s="2" t="s">
        <v>11</v>
      </c>
      <c r="E1971" s="2" t="s">
        <v>3151</v>
      </c>
      <c r="F1971" s="3">
        <v>1</v>
      </c>
      <c r="G1971" s="3" t="s">
        <v>65</v>
      </c>
      <c r="H1971" s="5" t="s">
        <v>4040</v>
      </c>
      <c r="I1971" s="136" t="s">
        <v>147</v>
      </c>
      <c r="J1971" s="2" t="s">
        <v>3151</v>
      </c>
      <c r="K1971" s="6">
        <v>25.9</v>
      </c>
      <c r="L1971" s="6">
        <f>LANÇAMENTO[[#This Row],[VALOR UNITARIO]]*LANÇAMENTO[[#This Row],[QTDADE]]</f>
        <v>25.9</v>
      </c>
      <c r="M1971" s="4">
        <v>45959</v>
      </c>
      <c r="N1971" s="33" t="str">
        <f>TEXT(LANÇAMENTO[[#This Row],[DATA PEDIDO]],"MMM")&amp;"-"&amp;TEXT(M1971,"AAAA")</f>
        <v>out-2025</v>
      </c>
      <c r="O1971" s="5" t="s">
        <v>1715</v>
      </c>
      <c r="P1971" s="5" t="s">
        <v>30</v>
      </c>
      <c r="Q1971" s="3" t="s">
        <v>12</v>
      </c>
      <c r="R1971" s="3">
        <v>0</v>
      </c>
      <c r="S1971" s="4">
        <f>IF(LANÇAMENTO[[#This Row],[DATA PEDIDO]]="","",LANÇAMENTO[[#This Row],[DATA PEDIDO]]+LANÇAMENTO[[#This Row],[PRAZO]])</f>
        <v>45959</v>
      </c>
      <c r="T1971" s="8">
        <f ca="1">IF(LANÇAMENTO[[#This Row],[OBRA COM MATERIAL]]="OK","ENTREGUE",IF(LANÇAMENTO[[#This Row],[PRAZO]]="","",LANÇAMENTO[[#This Row],[PREVISÃO ENTREGA OBRA]]-$E$1))</f>
        <v>-170</v>
      </c>
      <c r="U1971" s="3"/>
      <c r="V1971" s="3"/>
    </row>
    <row r="1972" spans="1:22" x14ac:dyDescent="0.25">
      <c r="A1972" s="4">
        <v>45959</v>
      </c>
      <c r="B1972" s="2" t="s">
        <v>3239</v>
      </c>
      <c r="C1972" s="123" t="str">
        <f>VLOOKUP(LANÇAMENTO[[#This Row],[OBRA]],OBRAS[],2,FALSE)</f>
        <v>INTERIORANA</v>
      </c>
      <c r="D1972" s="2" t="s">
        <v>11</v>
      </c>
      <c r="E1972" s="2" t="s">
        <v>2331</v>
      </c>
      <c r="F1972" s="3">
        <v>1</v>
      </c>
      <c r="G1972" s="3" t="s">
        <v>65</v>
      </c>
      <c r="H1972" s="5" t="s">
        <v>4040</v>
      </c>
      <c r="I1972" s="136" t="s">
        <v>147</v>
      </c>
      <c r="J1972" s="2" t="s">
        <v>2331</v>
      </c>
      <c r="K1972" s="6">
        <v>4.99</v>
      </c>
      <c r="L1972" s="6">
        <f>LANÇAMENTO[[#This Row],[VALOR UNITARIO]]*LANÇAMENTO[[#This Row],[QTDADE]]</f>
        <v>4.99</v>
      </c>
      <c r="M1972" s="4">
        <v>45959</v>
      </c>
      <c r="N1972" s="33" t="str">
        <f>TEXT(LANÇAMENTO[[#This Row],[DATA PEDIDO]],"MMM")&amp;"-"&amp;TEXT(M1972,"AAAA")</f>
        <v>out-2025</v>
      </c>
      <c r="O1972" s="5" t="s">
        <v>1715</v>
      </c>
      <c r="P1972" s="5" t="s">
        <v>30</v>
      </c>
      <c r="Q1972" s="3" t="s">
        <v>12</v>
      </c>
      <c r="R1972" s="3">
        <v>0</v>
      </c>
      <c r="S1972" s="4">
        <f>IF(LANÇAMENTO[[#This Row],[DATA PEDIDO]]="","",LANÇAMENTO[[#This Row],[DATA PEDIDO]]+LANÇAMENTO[[#This Row],[PRAZO]])</f>
        <v>45959</v>
      </c>
      <c r="T1972" s="8">
        <f ca="1">IF(LANÇAMENTO[[#This Row],[OBRA COM MATERIAL]]="OK","ENTREGUE",IF(LANÇAMENTO[[#This Row],[PRAZO]]="","",LANÇAMENTO[[#This Row],[PREVISÃO ENTREGA OBRA]]-$E$1))</f>
        <v>-170</v>
      </c>
      <c r="U1972" s="3"/>
      <c r="V1972" s="3"/>
    </row>
    <row r="1973" spans="1:22" x14ac:dyDescent="0.25">
      <c r="A1973" s="4">
        <v>45959</v>
      </c>
      <c r="B1973" s="2" t="s">
        <v>3239</v>
      </c>
      <c r="C1973" s="123" t="str">
        <f>VLOOKUP(LANÇAMENTO[[#This Row],[OBRA]],OBRAS[],2,FALSE)</f>
        <v>INTERIORANA</v>
      </c>
      <c r="D1973" s="2" t="s">
        <v>11</v>
      </c>
      <c r="E1973" s="2" t="s">
        <v>4039</v>
      </c>
      <c r="F1973" s="3">
        <v>2</v>
      </c>
      <c r="G1973" s="3" t="s">
        <v>24</v>
      </c>
      <c r="H1973" s="5" t="s">
        <v>4040</v>
      </c>
      <c r="I1973" s="136" t="s">
        <v>147</v>
      </c>
      <c r="J1973" s="2" t="s">
        <v>4039</v>
      </c>
      <c r="K1973" s="6">
        <v>249.9</v>
      </c>
      <c r="L1973" s="6">
        <f>LANÇAMENTO[[#This Row],[VALOR UNITARIO]]*LANÇAMENTO[[#This Row],[QTDADE]]</f>
        <v>499.8</v>
      </c>
      <c r="M1973" s="4">
        <v>45959</v>
      </c>
      <c r="N1973" s="33" t="str">
        <f>TEXT(LANÇAMENTO[[#This Row],[DATA PEDIDO]],"MMM")&amp;"-"&amp;TEXT(M1973,"AAAA")</f>
        <v>out-2025</v>
      </c>
      <c r="O1973" s="5" t="s">
        <v>1715</v>
      </c>
      <c r="P1973" s="5" t="s">
        <v>30</v>
      </c>
      <c r="Q1973" s="3" t="s">
        <v>12</v>
      </c>
      <c r="R1973" s="3">
        <v>0</v>
      </c>
      <c r="S1973" s="4">
        <f>IF(LANÇAMENTO[[#This Row],[DATA PEDIDO]]="","",LANÇAMENTO[[#This Row],[DATA PEDIDO]]+LANÇAMENTO[[#This Row],[PRAZO]])</f>
        <v>45959</v>
      </c>
      <c r="T1973" s="8">
        <f ca="1">IF(LANÇAMENTO[[#This Row],[OBRA COM MATERIAL]]="OK","ENTREGUE",IF(LANÇAMENTO[[#This Row],[PRAZO]]="","",LANÇAMENTO[[#This Row],[PREVISÃO ENTREGA OBRA]]-$E$1))</f>
        <v>-170</v>
      </c>
      <c r="U1973" s="3"/>
      <c r="V1973" s="3"/>
    </row>
    <row r="1974" spans="1:22" x14ac:dyDescent="0.25">
      <c r="A1974" s="4">
        <v>45959</v>
      </c>
      <c r="B1974" s="2" t="s">
        <v>3239</v>
      </c>
      <c r="C1974" s="123" t="str">
        <f>VLOOKUP(LANÇAMENTO[[#This Row],[OBRA]],OBRAS[],2,FALSE)</f>
        <v>INTERIORANA</v>
      </c>
      <c r="D1974" s="2" t="s">
        <v>11</v>
      </c>
      <c r="E1974" s="2" t="s">
        <v>2336</v>
      </c>
      <c r="F1974" s="3">
        <v>2</v>
      </c>
      <c r="G1974" s="3" t="s">
        <v>65</v>
      </c>
      <c r="H1974" s="5" t="s">
        <v>4040</v>
      </c>
      <c r="I1974" s="136" t="s">
        <v>147</v>
      </c>
      <c r="J1974" s="2" t="s">
        <v>2336</v>
      </c>
      <c r="K1974" s="6">
        <v>4.99</v>
      </c>
      <c r="L1974" s="6">
        <f>LANÇAMENTO[[#This Row],[VALOR UNITARIO]]*LANÇAMENTO[[#This Row],[QTDADE]]</f>
        <v>9.98</v>
      </c>
      <c r="M1974" s="4">
        <v>45959</v>
      </c>
      <c r="N1974" s="33" t="str">
        <f>TEXT(LANÇAMENTO[[#This Row],[DATA PEDIDO]],"MMM")&amp;"-"&amp;TEXT(M1974,"AAAA")</f>
        <v>out-2025</v>
      </c>
      <c r="O1974" s="5" t="s">
        <v>1715</v>
      </c>
      <c r="P1974" s="5" t="s">
        <v>30</v>
      </c>
      <c r="Q1974" s="3" t="s">
        <v>12</v>
      </c>
      <c r="R1974" s="3">
        <v>0</v>
      </c>
      <c r="S1974" s="4">
        <f>IF(LANÇAMENTO[[#This Row],[DATA PEDIDO]]="","",LANÇAMENTO[[#This Row],[DATA PEDIDO]]+LANÇAMENTO[[#This Row],[PRAZO]])</f>
        <v>45959</v>
      </c>
      <c r="T1974" s="8">
        <f ca="1">IF(LANÇAMENTO[[#This Row],[OBRA COM MATERIAL]]="OK","ENTREGUE",IF(LANÇAMENTO[[#This Row],[PRAZO]]="","",LANÇAMENTO[[#This Row],[PREVISÃO ENTREGA OBRA]]-$E$1))</f>
        <v>-170</v>
      </c>
      <c r="U1974" s="3"/>
      <c r="V1974" s="3"/>
    </row>
    <row r="1975" spans="1:22" x14ac:dyDescent="0.25">
      <c r="A1975" s="4">
        <v>45959</v>
      </c>
      <c r="B1975" s="2" t="s">
        <v>1772</v>
      </c>
      <c r="C1975" s="123" t="str">
        <f>VLOOKUP(LANÇAMENTO[[#This Row],[OBRA]],OBRAS[],2,FALSE)</f>
        <v>INTERIORANA</v>
      </c>
      <c r="D1975" s="2" t="s">
        <v>17</v>
      </c>
      <c r="E1975" s="2" t="s">
        <v>4032</v>
      </c>
      <c r="F1975" s="3">
        <v>15</v>
      </c>
      <c r="G1975" s="3" t="s">
        <v>65</v>
      </c>
      <c r="H1975" s="5" t="s">
        <v>4043</v>
      </c>
      <c r="I1975" s="136" t="s">
        <v>372</v>
      </c>
      <c r="J1975" s="2" t="s">
        <v>4032</v>
      </c>
      <c r="K1975" s="6">
        <v>2</v>
      </c>
      <c r="L1975" s="6">
        <f>LANÇAMENTO[[#This Row],[VALOR UNITARIO]]*LANÇAMENTO[[#This Row],[QTDADE]]</f>
        <v>30</v>
      </c>
      <c r="M1975" s="4">
        <v>45959</v>
      </c>
      <c r="N1975" s="33" t="str">
        <f>TEXT(LANÇAMENTO[[#This Row],[DATA PEDIDO]],"MMM")&amp;"-"&amp;TEXT(M1975,"AAAA")</f>
        <v>out-2025</v>
      </c>
      <c r="O1975" s="5" t="s">
        <v>1715</v>
      </c>
      <c r="P1975" s="5" t="s">
        <v>30</v>
      </c>
      <c r="Q1975" s="3" t="s">
        <v>12</v>
      </c>
      <c r="R1975" s="3">
        <v>0</v>
      </c>
      <c r="S1975" s="4">
        <f>IF(LANÇAMENTO[[#This Row],[DATA PEDIDO]]="","",LANÇAMENTO[[#This Row],[DATA PEDIDO]]+LANÇAMENTO[[#This Row],[PRAZO]])</f>
        <v>45959</v>
      </c>
      <c r="T1975" s="8">
        <f ca="1">IF(LANÇAMENTO[[#This Row],[OBRA COM MATERIAL]]="OK","ENTREGUE",IF(LANÇAMENTO[[#This Row],[PRAZO]]="","",LANÇAMENTO[[#This Row],[PREVISÃO ENTREGA OBRA]]-$E$1))</f>
        <v>-170</v>
      </c>
      <c r="U1975" s="3"/>
      <c r="V1975" s="3"/>
    </row>
    <row r="1976" spans="1:22" x14ac:dyDescent="0.25">
      <c r="A1976" s="4">
        <v>45959</v>
      </c>
      <c r="B1976" s="2" t="s">
        <v>1772</v>
      </c>
      <c r="C1976" s="123" t="str">
        <f>VLOOKUP(LANÇAMENTO[[#This Row],[OBRA]],OBRAS[],2,FALSE)</f>
        <v>INTERIORANA</v>
      </c>
      <c r="D1976" s="2" t="s">
        <v>17</v>
      </c>
      <c r="E1976" s="2" t="s">
        <v>4041</v>
      </c>
      <c r="F1976" s="3">
        <v>42</v>
      </c>
      <c r="G1976" s="3" t="s">
        <v>65</v>
      </c>
      <c r="H1976" s="5" t="s">
        <v>4043</v>
      </c>
      <c r="I1976" s="136" t="s">
        <v>372</v>
      </c>
      <c r="J1976" s="2" t="s">
        <v>4041</v>
      </c>
      <c r="K1976" s="6">
        <v>0.77</v>
      </c>
      <c r="L1976" s="6">
        <f>LANÇAMENTO[[#This Row],[VALOR UNITARIO]]*LANÇAMENTO[[#This Row],[QTDADE]]</f>
        <v>32.340000000000003</v>
      </c>
      <c r="M1976" s="4">
        <v>45959</v>
      </c>
      <c r="N1976" s="33" t="str">
        <f>TEXT(LANÇAMENTO[[#This Row],[DATA PEDIDO]],"MMM")&amp;"-"&amp;TEXT(M1976,"AAAA")</f>
        <v>out-2025</v>
      </c>
      <c r="O1976" s="5" t="s">
        <v>1715</v>
      </c>
      <c r="P1976" s="5" t="s">
        <v>30</v>
      </c>
      <c r="Q1976" s="3" t="s">
        <v>12</v>
      </c>
      <c r="R1976" s="3">
        <v>0</v>
      </c>
      <c r="S1976" s="4">
        <f>IF(LANÇAMENTO[[#This Row],[DATA PEDIDO]]="","",LANÇAMENTO[[#This Row],[DATA PEDIDO]]+LANÇAMENTO[[#This Row],[PRAZO]])</f>
        <v>45959</v>
      </c>
      <c r="T1976" s="8">
        <f ca="1">IF(LANÇAMENTO[[#This Row],[OBRA COM MATERIAL]]="OK","ENTREGUE",IF(LANÇAMENTO[[#This Row],[PRAZO]]="","",LANÇAMENTO[[#This Row],[PREVISÃO ENTREGA OBRA]]-$E$1))</f>
        <v>-170</v>
      </c>
      <c r="U1976" s="3"/>
      <c r="V1976" s="3"/>
    </row>
    <row r="1977" spans="1:22" x14ac:dyDescent="0.25">
      <c r="A1977" s="4">
        <v>45959</v>
      </c>
      <c r="B1977" s="2" t="s">
        <v>1772</v>
      </c>
      <c r="C1977" s="123" t="str">
        <f>VLOOKUP(LANÇAMENTO[[#This Row],[OBRA]],OBRAS[],2,FALSE)</f>
        <v>INTERIORANA</v>
      </c>
      <c r="D1977" s="2" t="s">
        <v>17</v>
      </c>
      <c r="E1977" s="2" t="s">
        <v>4042</v>
      </c>
      <c r="F1977" s="3">
        <v>35</v>
      </c>
      <c r="G1977" s="3" t="s">
        <v>65</v>
      </c>
      <c r="H1977" s="5" t="s">
        <v>4043</v>
      </c>
      <c r="I1977" s="136" t="s">
        <v>372</v>
      </c>
      <c r="J1977" s="2" t="s">
        <v>4042</v>
      </c>
      <c r="K1977" s="6">
        <v>0.6</v>
      </c>
      <c r="L1977" s="6">
        <f>LANÇAMENTO[[#This Row],[VALOR UNITARIO]]*LANÇAMENTO[[#This Row],[QTDADE]]</f>
        <v>21</v>
      </c>
      <c r="M1977" s="4">
        <v>45959</v>
      </c>
      <c r="N1977" s="33" t="str">
        <f>TEXT(LANÇAMENTO[[#This Row],[DATA PEDIDO]],"MMM")&amp;"-"&amp;TEXT(M1977,"AAAA")</f>
        <v>out-2025</v>
      </c>
      <c r="O1977" s="5" t="s">
        <v>1715</v>
      </c>
      <c r="P1977" s="5" t="s">
        <v>30</v>
      </c>
      <c r="Q1977" s="3" t="s">
        <v>12</v>
      </c>
      <c r="R1977" s="3">
        <v>0</v>
      </c>
      <c r="S1977" s="4">
        <f>IF(LANÇAMENTO[[#This Row],[DATA PEDIDO]]="","",LANÇAMENTO[[#This Row],[DATA PEDIDO]]+LANÇAMENTO[[#This Row],[PRAZO]])</f>
        <v>45959</v>
      </c>
      <c r="T1977" s="8">
        <f ca="1">IF(LANÇAMENTO[[#This Row],[OBRA COM MATERIAL]]="OK","ENTREGUE",IF(LANÇAMENTO[[#This Row],[PRAZO]]="","",LANÇAMENTO[[#This Row],[PREVISÃO ENTREGA OBRA]]-$E$1))</f>
        <v>-170</v>
      </c>
      <c r="U1977" s="3"/>
      <c r="V1977" s="3"/>
    </row>
    <row r="1978" spans="1:22" x14ac:dyDescent="0.25">
      <c r="A1978" s="4">
        <v>45959</v>
      </c>
      <c r="B1978" s="2" t="s">
        <v>2379</v>
      </c>
      <c r="C1978" s="123" t="str">
        <f>VLOOKUP(LANÇAMENTO[[#This Row],[OBRA]],OBRAS[],2,FALSE)</f>
        <v>INTERIORANA</v>
      </c>
      <c r="D1978" s="2" t="s">
        <v>104</v>
      </c>
      <c r="E1978" s="2" t="s">
        <v>1837</v>
      </c>
      <c r="F1978" s="3">
        <v>2</v>
      </c>
      <c r="G1978" s="3" t="s">
        <v>65</v>
      </c>
      <c r="H1978" s="5" t="s">
        <v>4044</v>
      </c>
      <c r="I1978" s="136" t="s">
        <v>147</v>
      </c>
      <c r="J1978" s="2" t="s">
        <v>1837</v>
      </c>
      <c r="K1978" s="6">
        <v>159.9</v>
      </c>
      <c r="L1978" s="6">
        <f>LANÇAMENTO[[#This Row],[VALOR UNITARIO]]*LANÇAMENTO[[#This Row],[QTDADE]]</f>
        <v>319.8</v>
      </c>
      <c r="M1978" s="4">
        <v>45959</v>
      </c>
      <c r="N1978" s="33" t="str">
        <f>TEXT(LANÇAMENTO[[#This Row],[DATA PEDIDO]],"MMM")&amp;"-"&amp;TEXT(M1978,"AAAA")</f>
        <v>out-2025</v>
      </c>
      <c r="O1978" s="5" t="s">
        <v>1715</v>
      </c>
      <c r="P1978" s="5" t="s">
        <v>30</v>
      </c>
      <c r="Q1978" s="3" t="s">
        <v>1705</v>
      </c>
      <c r="R1978" s="3">
        <v>0</v>
      </c>
      <c r="S1978" s="4">
        <f>IF(LANÇAMENTO[[#This Row],[DATA PEDIDO]]="","",LANÇAMENTO[[#This Row],[DATA PEDIDO]]+LANÇAMENTO[[#This Row],[PRAZO]])</f>
        <v>45959</v>
      </c>
      <c r="T1978" s="8">
        <f ca="1">IF(LANÇAMENTO[[#This Row],[OBRA COM MATERIAL]]="OK","ENTREGUE",IF(LANÇAMENTO[[#This Row],[PRAZO]]="","",LANÇAMENTO[[#This Row],[PREVISÃO ENTREGA OBRA]]-$E$1))</f>
        <v>-170</v>
      </c>
      <c r="U1978" s="3"/>
      <c r="V1978" s="3"/>
    </row>
    <row r="1979" spans="1:22" x14ac:dyDescent="0.25">
      <c r="A1979" s="4">
        <v>45959</v>
      </c>
      <c r="B1979" s="2" t="s">
        <v>2379</v>
      </c>
      <c r="C1979" s="123" t="str">
        <f>VLOOKUP(LANÇAMENTO[[#This Row],[OBRA]],OBRAS[],2,FALSE)</f>
        <v>INTERIORANA</v>
      </c>
      <c r="D1979" s="2" t="s">
        <v>104</v>
      </c>
      <c r="E1979" s="2" t="s">
        <v>1838</v>
      </c>
      <c r="F1979" s="3">
        <v>4</v>
      </c>
      <c r="G1979" s="3" t="s">
        <v>65</v>
      </c>
      <c r="H1979" s="5" t="s">
        <v>4044</v>
      </c>
      <c r="I1979" s="136" t="s">
        <v>147</v>
      </c>
      <c r="J1979" s="2" t="s">
        <v>1838</v>
      </c>
      <c r="K1979" s="6">
        <v>6.99</v>
      </c>
      <c r="L1979" s="6">
        <f>LANÇAMENTO[[#This Row],[VALOR UNITARIO]]*LANÇAMENTO[[#This Row],[QTDADE]]</f>
        <v>27.96</v>
      </c>
      <c r="M1979" s="4">
        <v>45959</v>
      </c>
      <c r="N1979" s="33" t="str">
        <f>TEXT(LANÇAMENTO[[#This Row],[DATA PEDIDO]],"MMM")&amp;"-"&amp;TEXT(M1979,"AAAA")</f>
        <v>out-2025</v>
      </c>
      <c r="O1979" s="5" t="s">
        <v>1715</v>
      </c>
      <c r="P1979" s="5" t="s">
        <v>30</v>
      </c>
      <c r="Q1979" s="3" t="s">
        <v>1705</v>
      </c>
      <c r="R1979" s="3">
        <v>0</v>
      </c>
      <c r="S1979" s="4">
        <f>IF(LANÇAMENTO[[#This Row],[DATA PEDIDO]]="","",LANÇAMENTO[[#This Row],[DATA PEDIDO]]+LANÇAMENTO[[#This Row],[PRAZO]])</f>
        <v>45959</v>
      </c>
      <c r="T1979" s="8">
        <f ca="1">IF(LANÇAMENTO[[#This Row],[OBRA COM MATERIAL]]="OK","ENTREGUE",IF(LANÇAMENTO[[#This Row],[PRAZO]]="","",LANÇAMENTO[[#This Row],[PREVISÃO ENTREGA OBRA]]-$E$1))</f>
        <v>-170</v>
      </c>
      <c r="U1979" s="3"/>
      <c r="V1979" s="3"/>
    </row>
    <row r="1980" spans="1:22" x14ac:dyDescent="0.25">
      <c r="A1980" s="4">
        <v>45959</v>
      </c>
      <c r="B1980" s="2" t="s">
        <v>3239</v>
      </c>
      <c r="C1980" s="123" t="str">
        <f>VLOOKUP(LANÇAMENTO[[#This Row],[OBRA]],OBRAS[],2,FALSE)</f>
        <v>INTERIORANA</v>
      </c>
      <c r="D1980" s="2" t="s">
        <v>17</v>
      </c>
      <c r="E1980" s="2" t="s">
        <v>4046</v>
      </c>
      <c r="F1980" s="3">
        <v>1</v>
      </c>
      <c r="G1980" s="3" t="s">
        <v>65</v>
      </c>
      <c r="H1980" s="5" t="s">
        <v>4045</v>
      </c>
      <c r="I1980" s="136" t="s">
        <v>260</v>
      </c>
      <c r="J1980" s="2" t="s">
        <v>4046</v>
      </c>
      <c r="K1980" s="6">
        <v>481</v>
      </c>
      <c r="L1980" s="6">
        <f>LANÇAMENTO[[#This Row],[VALOR UNITARIO]]*LANÇAMENTO[[#This Row],[QTDADE]]</f>
        <v>481</v>
      </c>
      <c r="M1980" s="4">
        <v>45959</v>
      </c>
      <c r="N1980" s="33" t="str">
        <f>TEXT(LANÇAMENTO[[#This Row],[DATA PEDIDO]],"MMM")&amp;"-"&amp;TEXT(M1980,"AAAA")</f>
        <v>out-2025</v>
      </c>
      <c r="O1980" s="5" t="s">
        <v>1715</v>
      </c>
      <c r="P1980" s="5" t="s">
        <v>30</v>
      </c>
      <c r="Q1980" s="3" t="s">
        <v>1705</v>
      </c>
      <c r="R1980" s="3">
        <v>1</v>
      </c>
      <c r="S1980" s="4">
        <f>IF(LANÇAMENTO[[#This Row],[DATA PEDIDO]]="","",LANÇAMENTO[[#This Row],[DATA PEDIDO]]+LANÇAMENTO[[#This Row],[PRAZO]])</f>
        <v>45960</v>
      </c>
      <c r="T1980" s="8">
        <f ca="1">IF(LANÇAMENTO[[#This Row],[OBRA COM MATERIAL]]="OK","ENTREGUE",IF(LANÇAMENTO[[#This Row],[PRAZO]]="","",LANÇAMENTO[[#This Row],[PREVISÃO ENTREGA OBRA]]-$E$1))</f>
        <v>-169</v>
      </c>
      <c r="U1980" s="3"/>
      <c r="V1980" s="3"/>
    </row>
    <row r="1981" spans="1:22" x14ac:dyDescent="0.25">
      <c r="A1981" s="4">
        <v>45959</v>
      </c>
      <c r="B1981" s="2" t="s">
        <v>3309</v>
      </c>
      <c r="C1981" s="123" t="str">
        <f>VLOOKUP(LANÇAMENTO[[#This Row],[OBRA]],OBRAS[],2,FALSE)</f>
        <v>B&amp;B</v>
      </c>
      <c r="D1981" s="2" t="s">
        <v>104</v>
      </c>
      <c r="E1981" s="2" t="s">
        <v>4048</v>
      </c>
      <c r="F1981" s="3">
        <v>1</v>
      </c>
      <c r="G1981" s="3" t="s">
        <v>65</v>
      </c>
      <c r="H1981" s="5" t="s">
        <v>4047</v>
      </c>
      <c r="I1981" s="136" t="s">
        <v>1516</v>
      </c>
      <c r="J1981" s="2" t="s">
        <v>4048</v>
      </c>
      <c r="K1981" s="6">
        <v>264.5</v>
      </c>
      <c r="L1981" s="6">
        <f>LANÇAMENTO[[#This Row],[VALOR UNITARIO]]*LANÇAMENTO[[#This Row],[QTDADE]]</f>
        <v>264.5</v>
      </c>
      <c r="M1981" s="4">
        <v>45959</v>
      </c>
      <c r="N1981" s="33" t="str">
        <f>TEXT(LANÇAMENTO[[#This Row],[DATA PEDIDO]],"MMM")&amp;"-"&amp;TEXT(M1981,"AAAA")</f>
        <v>out-2025</v>
      </c>
      <c r="O1981" s="5" t="s">
        <v>1715</v>
      </c>
      <c r="P1981" s="5" t="s">
        <v>30</v>
      </c>
      <c r="Q1981" s="3" t="s">
        <v>12</v>
      </c>
      <c r="R1981" s="3">
        <v>1</v>
      </c>
      <c r="S1981" s="4">
        <f>IF(LANÇAMENTO[[#This Row],[DATA PEDIDO]]="","",LANÇAMENTO[[#This Row],[DATA PEDIDO]]+LANÇAMENTO[[#This Row],[PRAZO]])</f>
        <v>45960</v>
      </c>
      <c r="T1981" s="8">
        <f ca="1">IF(LANÇAMENTO[[#This Row],[OBRA COM MATERIAL]]="OK","ENTREGUE",IF(LANÇAMENTO[[#This Row],[PRAZO]]="","",LANÇAMENTO[[#This Row],[PREVISÃO ENTREGA OBRA]]-$E$1))</f>
        <v>-169</v>
      </c>
      <c r="U1981" s="3"/>
      <c r="V1981" s="3"/>
    </row>
    <row r="1982" spans="1:22" x14ac:dyDescent="0.25">
      <c r="A1982" s="4">
        <v>45959</v>
      </c>
      <c r="B1982" s="2" t="s">
        <v>3309</v>
      </c>
      <c r="C1982" s="123" t="str">
        <f>VLOOKUP(LANÇAMENTO[[#This Row],[OBRA]],OBRAS[],2,FALSE)</f>
        <v>B&amp;B</v>
      </c>
      <c r="D1982" s="2" t="s">
        <v>104</v>
      </c>
      <c r="E1982" s="2" t="s">
        <v>4049</v>
      </c>
      <c r="F1982" s="3">
        <v>1</v>
      </c>
      <c r="G1982" s="3" t="s">
        <v>65</v>
      </c>
      <c r="H1982" s="5" t="s">
        <v>4047</v>
      </c>
      <c r="I1982" s="136" t="s">
        <v>1516</v>
      </c>
      <c r="J1982" s="2" t="s">
        <v>4049</v>
      </c>
      <c r="K1982" s="6">
        <v>9.1999999999999993</v>
      </c>
      <c r="L1982" s="6">
        <f>LANÇAMENTO[[#This Row],[VALOR UNITARIO]]*LANÇAMENTO[[#This Row],[QTDADE]]</f>
        <v>9.1999999999999993</v>
      </c>
      <c r="M1982" s="4">
        <v>45959</v>
      </c>
      <c r="N1982" s="33" t="str">
        <f>TEXT(LANÇAMENTO[[#This Row],[DATA PEDIDO]],"MMM")&amp;"-"&amp;TEXT(M1982,"AAAA")</f>
        <v>out-2025</v>
      </c>
      <c r="O1982" s="5" t="s">
        <v>1715</v>
      </c>
      <c r="P1982" s="5" t="s">
        <v>30</v>
      </c>
      <c r="Q1982" s="3" t="s">
        <v>12</v>
      </c>
      <c r="R1982" s="3">
        <v>1</v>
      </c>
      <c r="S1982" s="4">
        <f>IF(LANÇAMENTO[[#This Row],[DATA PEDIDO]]="","",LANÇAMENTO[[#This Row],[DATA PEDIDO]]+LANÇAMENTO[[#This Row],[PRAZO]])</f>
        <v>45960</v>
      </c>
      <c r="T1982" s="8">
        <f ca="1">IF(LANÇAMENTO[[#This Row],[OBRA COM MATERIAL]]="OK","ENTREGUE",IF(LANÇAMENTO[[#This Row],[PRAZO]]="","",LANÇAMENTO[[#This Row],[PREVISÃO ENTREGA OBRA]]-$E$1))</f>
        <v>-169</v>
      </c>
      <c r="U1982" s="3"/>
      <c r="V1982" s="3"/>
    </row>
    <row r="1983" spans="1:22" x14ac:dyDescent="0.25">
      <c r="A1983" s="4">
        <v>45959</v>
      </c>
      <c r="B1983" s="2" t="s">
        <v>3309</v>
      </c>
      <c r="C1983" s="123" t="str">
        <f>VLOOKUP(LANÇAMENTO[[#This Row],[OBRA]],OBRAS[],2,FALSE)</f>
        <v>B&amp;B</v>
      </c>
      <c r="D1983" s="2" t="s">
        <v>104</v>
      </c>
      <c r="E1983" s="2" t="s">
        <v>4050</v>
      </c>
      <c r="F1983" s="3">
        <v>1</v>
      </c>
      <c r="G1983" s="3" t="s">
        <v>65</v>
      </c>
      <c r="H1983" s="5" t="s">
        <v>4047</v>
      </c>
      <c r="I1983" s="136" t="s">
        <v>1516</v>
      </c>
      <c r="J1983" s="2" t="s">
        <v>4050</v>
      </c>
      <c r="K1983" s="6">
        <v>9.1999999999999993</v>
      </c>
      <c r="L1983" s="6">
        <f>LANÇAMENTO[[#This Row],[VALOR UNITARIO]]*LANÇAMENTO[[#This Row],[QTDADE]]</f>
        <v>9.1999999999999993</v>
      </c>
      <c r="M1983" s="4">
        <v>45959</v>
      </c>
      <c r="N1983" s="33" t="str">
        <f>TEXT(LANÇAMENTO[[#This Row],[DATA PEDIDO]],"MMM")&amp;"-"&amp;TEXT(M1983,"AAAA")</f>
        <v>out-2025</v>
      </c>
      <c r="O1983" s="5" t="s">
        <v>1715</v>
      </c>
      <c r="P1983" s="5" t="s">
        <v>30</v>
      </c>
      <c r="Q1983" s="3" t="s">
        <v>12</v>
      </c>
      <c r="R1983" s="3">
        <v>1</v>
      </c>
      <c r="S1983" s="4">
        <f>IF(LANÇAMENTO[[#This Row],[DATA PEDIDO]]="","",LANÇAMENTO[[#This Row],[DATA PEDIDO]]+LANÇAMENTO[[#This Row],[PRAZO]])</f>
        <v>45960</v>
      </c>
      <c r="T1983" s="8">
        <f ca="1">IF(LANÇAMENTO[[#This Row],[OBRA COM MATERIAL]]="OK","ENTREGUE",IF(LANÇAMENTO[[#This Row],[PRAZO]]="","",LANÇAMENTO[[#This Row],[PREVISÃO ENTREGA OBRA]]-$E$1))</f>
        <v>-169</v>
      </c>
      <c r="U1983" s="3"/>
      <c r="V1983" s="3"/>
    </row>
    <row r="1984" spans="1:22" x14ac:dyDescent="0.25">
      <c r="A1984" s="4">
        <v>45959</v>
      </c>
      <c r="B1984" s="2" t="s">
        <v>3309</v>
      </c>
      <c r="C1984" s="123" t="str">
        <f>VLOOKUP(LANÇAMENTO[[#This Row],[OBRA]],OBRAS[],2,FALSE)</f>
        <v>B&amp;B</v>
      </c>
      <c r="D1984" s="2" t="s">
        <v>104</v>
      </c>
      <c r="E1984" s="2" t="s">
        <v>1814</v>
      </c>
      <c r="F1984" s="3">
        <v>1</v>
      </c>
      <c r="G1984" s="3" t="s">
        <v>65</v>
      </c>
      <c r="H1984" s="5" t="s">
        <v>4047</v>
      </c>
      <c r="I1984" s="136" t="s">
        <v>1516</v>
      </c>
      <c r="J1984" s="2" t="s">
        <v>1814</v>
      </c>
      <c r="K1984" s="6">
        <v>80</v>
      </c>
      <c r="L1984" s="6">
        <f>LANÇAMENTO[[#This Row],[VALOR UNITARIO]]*LANÇAMENTO[[#This Row],[QTDADE]]</f>
        <v>80</v>
      </c>
      <c r="M1984" s="4">
        <v>45959</v>
      </c>
      <c r="N1984" s="33" t="str">
        <f>TEXT(LANÇAMENTO[[#This Row],[DATA PEDIDO]],"MMM")&amp;"-"&amp;TEXT(M1984,"AAAA")</f>
        <v>out-2025</v>
      </c>
      <c r="O1984" s="5" t="s">
        <v>1715</v>
      </c>
      <c r="P1984" s="5" t="s">
        <v>30</v>
      </c>
      <c r="Q1984" s="3" t="s">
        <v>12</v>
      </c>
      <c r="R1984" s="3">
        <v>1</v>
      </c>
      <c r="S1984" s="4">
        <f>IF(LANÇAMENTO[[#This Row],[DATA PEDIDO]]="","",LANÇAMENTO[[#This Row],[DATA PEDIDO]]+LANÇAMENTO[[#This Row],[PRAZO]])</f>
        <v>45960</v>
      </c>
      <c r="T1984" s="8">
        <f ca="1">IF(LANÇAMENTO[[#This Row],[OBRA COM MATERIAL]]="OK","ENTREGUE",IF(LANÇAMENTO[[#This Row],[PRAZO]]="","",LANÇAMENTO[[#This Row],[PREVISÃO ENTREGA OBRA]]-$E$1))</f>
        <v>-169</v>
      </c>
      <c r="U1984" s="3"/>
      <c r="V1984" s="3"/>
    </row>
    <row r="1985" spans="1:22" x14ac:dyDescent="0.25">
      <c r="A1985" s="4">
        <v>45959</v>
      </c>
      <c r="B1985" s="2" t="s">
        <v>2379</v>
      </c>
      <c r="C1985" s="123" t="str">
        <f>VLOOKUP(LANÇAMENTO[[#This Row],[OBRA]],OBRAS[],2,FALSE)</f>
        <v>INTERIORANA</v>
      </c>
      <c r="D1985" s="2" t="s">
        <v>104</v>
      </c>
      <c r="E1985" s="2" t="s">
        <v>2134</v>
      </c>
      <c r="F1985" s="3">
        <v>1</v>
      </c>
      <c r="G1985" s="3" t="s">
        <v>65</v>
      </c>
      <c r="H1985" s="5" t="s">
        <v>4051</v>
      </c>
      <c r="I1985" s="136" t="s">
        <v>1681</v>
      </c>
      <c r="J1985" s="2" t="s">
        <v>1690</v>
      </c>
      <c r="K1985" s="6">
        <v>400</v>
      </c>
      <c r="L1985" s="6">
        <f>LANÇAMENTO[[#This Row],[VALOR UNITARIO]]*LANÇAMENTO[[#This Row],[QTDADE]]</f>
        <v>400</v>
      </c>
      <c r="M1985" s="4">
        <v>45959</v>
      </c>
      <c r="N1985" s="33" t="str">
        <f>TEXT(LANÇAMENTO[[#This Row],[DATA PEDIDO]],"MMM")&amp;"-"&amp;TEXT(M1985,"AAAA")</f>
        <v>out-2025</v>
      </c>
      <c r="O1985" s="5" t="s">
        <v>1692</v>
      </c>
      <c r="P1985" s="5" t="s">
        <v>30</v>
      </c>
      <c r="Q1985" s="3" t="s">
        <v>12</v>
      </c>
      <c r="R1985" s="3">
        <v>1</v>
      </c>
      <c r="S1985" s="4">
        <f>IF(LANÇAMENTO[[#This Row],[DATA PEDIDO]]="","",LANÇAMENTO[[#This Row],[DATA PEDIDO]]+LANÇAMENTO[[#This Row],[PRAZO]])</f>
        <v>45960</v>
      </c>
      <c r="T1985" s="8">
        <f ca="1">IF(LANÇAMENTO[[#This Row],[OBRA COM MATERIAL]]="OK","ENTREGUE",IF(LANÇAMENTO[[#This Row],[PRAZO]]="","",LANÇAMENTO[[#This Row],[PREVISÃO ENTREGA OBRA]]-$E$1))</f>
        <v>-169</v>
      </c>
      <c r="U1985" s="3"/>
      <c r="V1985" s="3"/>
    </row>
    <row r="1986" spans="1:22" x14ac:dyDescent="0.25">
      <c r="A1986" s="4">
        <v>45959</v>
      </c>
      <c r="B1986" s="2" t="s">
        <v>1772</v>
      </c>
      <c r="C1986" s="123" t="str">
        <f>VLOOKUP(LANÇAMENTO[[#This Row],[OBRA]],OBRAS[],2,FALSE)</f>
        <v>INTERIORANA</v>
      </c>
      <c r="D1986" s="2" t="s">
        <v>104</v>
      </c>
      <c r="E1986" s="2" t="s">
        <v>4052</v>
      </c>
      <c r="F1986" s="3">
        <v>3</v>
      </c>
      <c r="G1986" s="3" t="s">
        <v>140</v>
      </c>
      <c r="H1986" s="5" t="s">
        <v>4053</v>
      </c>
      <c r="I1986" s="136" t="s">
        <v>2958</v>
      </c>
      <c r="J1986" s="2" t="s">
        <v>4052</v>
      </c>
      <c r="K1986" s="6">
        <v>135</v>
      </c>
      <c r="L1986" s="6">
        <f>LANÇAMENTO[[#This Row],[VALOR UNITARIO]]*LANÇAMENTO[[#This Row],[QTDADE]]</f>
        <v>405</v>
      </c>
      <c r="M1986" s="4">
        <v>45959</v>
      </c>
      <c r="N1986" s="33" t="str">
        <f>TEXT(LANÇAMENTO[[#This Row],[DATA PEDIDO]],"MMM")&amp;"-"&amp;TEXT(M1986,"AAAA")</f>
        <v>out-2025</v>
      </c>
      <c r="O1986" s="5" t="s">
        <v>1818</v>
      </c>
      <c r="P1986" s="5" t="s">
        <v>192</v>
      </c>
      <c r="Q1986" s="3" t="s">
        <v>12</v>
      </c>
      <c r="R1986" s="3">
        <v>0</v>
      </c>
      <c r="S1986" s="4">
        <f>IF(LANÇAMENTO[[#This Row],[DATA PEDIDO]]="","",LANÇAMENTO[[#This Row],[DATA PEDIDO]]+LANÇAMENTO[[#This Row],[PRAZO]])</f>
        <v>45959</v>
      </c>
      <c r="T1986" s="8">
        <f ca="1">IF(LANÇAMENTO[[#This Row],[OBRA COM MATERIAL]]="OK","ENTREGUE",IF(LANÇAMENTO[[#This Row],[PRAZO]]="","",LANÇAMENTO[[#This Row],[PREVISÃO ENTREGA OBRA]]-$E$1))</f>
        <v>-170</v>
      </c>
      <c r="U1986" s="3"/>
      <c r="V1986" s="3"/>
    </row>
    <row r="1987" spans="1:22" x14ac:dyDescent="0.25">
      <c r="A1987" s="4">
        <v>45960</v>
      </c>
      <c r="B1987" s="2" t="s">
        <v>2623</v>
      </c>
      <c r="C1987" s="123" t="str">
        <f>VLOOKUP(LANÇAMENTO[[#This Row],[OBRA]],OBRAS[],2,FALSE)</f>
        <v>B&amp;B</v>
      </c>
      <c r="D1987" s="2" t="s">
        <v>104</v>
      </c>
      <c r="E1987" s="2" t="s">
        <v>4054</v>
      </c>
      <c r="F1987" s="3">
        <v>30</v>
      </c>
      <c r="G1987" s="3" t="s">
        <v>65</v>
      </c>
      <c r="H1987" s="5" t="s">
        <v>4056</v>
      </c>
      <c r="I1987" s="136" t="s">
        <v>298</v>
      </c>
      <c r="J1987" s="2" t="s">
        <v>4054</v>
      </c>
      <c r="K1987" s="6">
        <v>4.38</v>
      </c>
      <c r="L1987" s="6">
        <f>LANÇAMENTO[[#This Row],[VALOR UNITARIO]]*LANÇAMENTO[[#This Row],[QTDADE]]</f>
        <v>131.4</v>
      </c>
      <c r="M1987" s="4">
        <v>45960</v>
      </c>
      <c r="N1987" s="33" t="str">
        <f>TEXT(LANÇAMENTO[[#This Row],[DATA PEDIDO]],"MMM")&amp;"-"&amp;TEXT(M1987,"AAAA")</f>
        <v>out-2025</v>
      </c>
      <c r="O1987" s="5" t="s">
        <v>1715</v>
      </c>
      <c r="P1987" s="5" t="s">
        <v>30</v>
      </c>
      <c r="Q1987" s="3" t="s">
        <v>1705</v>
      </c>
      <c r="R1987" s="3">
        <v>0</v>
      </c>
      <c r="S1987" s="4">
        <f>IF(LANÇAMENTO[[#This Row],[DATA PEDIDO]]="","",LANÇAMENTO[[#This Row],[DATA PEDIDO]]+LANÇAMENTO[[#This Row],[PRAZO]])</f>
        <v>45960</v>
      </c>
      <c r="T1987" s="8">
        <f ca="1">IF(LANÇAMENTO[[#This Row],[OBRA COM MATERIAL]]="OK","ENTREGUE",IF(LANÇAMENTO[[#This Row],[PRAZO]]="","",LANÇAMENTO[[#This Row],[PREVISÃO ENTREGA OBRA]]-$E$1))</f>
        <v>-169</v>
      </c>
      <c r="U1987" s="3"/>
      <c r="V1987" s="3"/>
    </row>
    <row r="1988" spans="1:22" x14ac:dyDescent="0.25">
      <c r="A1988" s="4">
        <v>45960</v>
      </c>
      <c r="B1988" s="2" t="s">
        <v>2623</v>
      </c>
      <c r="C1988" s="123" t="str">
        <f>VLOOKUP(LANÇAMENTO[[#This Row],[OBRA]],OBRAS[],2,FALSE)</f>
        <v>B&amp;B</v>
      </c>
      <c r="D1988" s="2" t="s">
        <v>104</v>
      </c>
      <c r="E1988" s="2" t="s">
        <v>4055</v>
      </c>
      <c r="F1988" s="3">
        <v>5</v>
      </c>
      <c r="G1988" s="3" t="s">
        <v>65</v>
      </c>
      <c r="H1988" s="5" t="s">
        <v>4056</v>
      </c>
      <c r="I1988" s="136" t="s">
        <v>298</v>
      </c>
      <c r="J1988" s="2" t="s">
        <v>4055</v>
      </c>
      <c r="K1988" s="6">
        <v>15.69</v>
      </c>
      <c r="L1988" s="6">
        <f>LANÇAMENTO[[#This Row],[VALOR UNITARIO]]*LANÇAMENTO[[#This Row],[QTDADE]]</f>
        <v>78.45</v>
      </c>
      <c r="M1988" s="4">
        <v>45960</v>
      </c>
      <c r="N1988" s="33" t="str">
        <f>TEXT(LANÇAMENTO[[#This Row],[DATA PEDIDO]],"MMM")&amp;"-"&amp;TEXT(M1988,"AAAA")</f>
        <v>out-2025</v>
      </c>
      <c r="O1988" s="5" t="s">
        <v>1715</v>
      </c>
      <c r="P1988" s="5" t="s">
        <v>30</v>
      </c>
      <c r="Q1988" s="3" t="s">
        <v>1705</v>
      </c>
      <c r="R1988" s="3">
        <v>0</v>
      </c>
      <c r="S1988" s="4">
        <f>IF(LANÇAMENTO[[#This Row],[DATA PEDIDO]]="","",LANÇAMENTO[[#This Row],[DATA PEDIDO]]+LANÇAMENTO[[#This Row],[PRAZO]])</f>
        <v>45960</v>
      </c>
      <c r="T1988" s="8">
        <f ca="1">IF(LANÇAMENTO[[#This Row],[OBRA COM MATERIAL]]="OK","ENTREGUE",IF(LANÇAMENTO[[#This Row],[PRAZO]]="","",LANÇAMENTO[[#This Row],[PREVISÃO ENTREGA OBRA]]-$E$1))</f>
        <v>-169</v>
      </c>
      <c r="U1988" s="3"/>
      <c r="V1988" s="3"/>
    </row>
    <row r="1989" spans="1:22" ht="60" x14ac:dyDescent="0.25">
      <c r="A1989" s="4">
        <v>45960</v>
      </c>
      <c r="B1989" s="2" t="s">
        <v>4059</v>
      </c>
      <c r="C1989" s="123" t="str">
        <f>VLOOKUP(LANÇAMENTO[[#This Row],[OBRA]],OBRAS[],2,FALSE)</f>
        <v>B&amp;B</v>
      </c>
      <c r="D1989" s="2" t="s">
        <v>104</v>
      </c>
      <c r="E1989" s="10" t="s">
        <v>4057</v>
      </c>
      <c r="F1989" s="3">
        <v>2</v>
      </c>
      <c r="G1989" s="3" t="s">
        <v>65</v>
      </c>
      <c r="H1989" s="5" t="s">
        <v>4058</v>
      </c>
      <c r="I1989" s="136" t="s">
        <v>3506</v>
      </c>
      <c r="J1989" s="10" t="s">
        <v>4057</v>
      </c>
      <c r="K1989" s="6">
        <v>1637</v>
      </c>
      <c r="L1989" s="6">
        <f>LANÇAMENTO[[#This Row],[VALOR UNITARIO]]*LANÇAMENTO[[#This Row],[QTDADE]]</f>
        <v>3274</v>
      </c>
      <c r="M1989" s="4">
        <v>45960</v>
      </c>
      <c r="N1989" s="33" t="str">
        <f>TEXT(LANÇAMENTO[[#This Row],[DATA PEDIDO]],"MMM")&amp;"-"&amp;TEXT(M1989,"AAAA")</f>
        <v>out-2025</v>
      </c>
      <c r="O1989" s="5" t="s">
        <v>2102</v>
      </c>
      <c r="P1989" s="5" t="s">
        <v>30</v>
      </c>
      <c r="Q1989" s="3" t="s">
        <v>12</v>
      </c>
      <c r="R1989" s="3">
        <v>1</v>
      </c>
      <c r="S1989" s="4">
        <f>IF(LANÇAMENTO[[#This Row],[DATA PEDIDO]]="","",LANÇAMENTO[[#This Row],[DATA PEDIDO]]+LANÇAMENTO[[#This Row],[PRAZO]])</f>
        <v>45961</v>
      </c>
      <c r="T1989" s="8">
        <f ca="1">IF(LANÇAMENTO[[#This Row],[OBRA COM MATERIAL]]="OK","ENTREGUE",IF(LANÇAMENTO[[#This Row],[PRAZO]]="","",LANÇAMENTO[[#This Row],[PREVISÃO ENTREGA OBRA]]-$E$1))</f>
        <v>-168</v>
      </c>
      <c r="U1989" s="3"/>
      <c r="V1989" s="3"/>
    </row>
    <row r="1990" spans="1:22" x14ac:dyDescent="0.25">
      <c r="A1990" s="4">
        <v>45960</v>
      </c>
      <c r="B1990" s="2" t="s">
        <v>3309</v>
      </c>
      <c r="C1990" s="123" t="str">
        <f>VLOOKUP(LANÇAMENTO[[#This Row],[OBRA]],OBRAS[],2,FALSE)</f>
        <v>B&amp;B</v>
      </c>
      <c r="D1990" s="2" t="s">
        <v>11</v>
      </c>
      <c r="E1990" s="2" t="s">
        <v>4065</v>
      </c>
      <c r="F1990" s="3">
        <v>3</v>
      </c>
      <c r="G1990" s="3" t="s">
        <v>65</v>
      </c>
      <c r="H1990" s="5" t="s">
        <v>4067</v>
      </c>
      <c r="I1990" s="136" t="s">
        <v>147</v>
      </c>
      <c r="J1990" s="2" t="s">
        <v>4065</v>
      </c>
      <c r="K1990" s="6">
        <v>4.5</v>
      </c>
      <c r="L1990" s="6">
        <f>LANÇAMENTO[[#This Row],[VALOR UNITARIO]]*LANÇAMENTO[[#This Row],[QTDADE]]</f>
        <v>13.5</v>
      </c>
      <c r="M1990" s="4">
        <v>45960</v>
      </c>
      <c r="N1990" s="33" t="str">
        <f>TEXT(LANÇAMENTO[[#This Row],[DATA PEDIDO]],"MMM")&amp;"-"&amp;TEXT(M1990,"AAAA")</f>
        <v>out-2025</v>
      </c>
      <c r="O1990" s="5" t="s">
        <v>2068</v>
      </c>
      <c r="P1990" s="5" t="s">
        <v>30</v>
      </c>
      <c r="Q1990" s="3" t="s">
        <v>12</v>
      </c>
      <c r="R1990" s="3">
        <v>1</v>
      </c>
      <c r="S1990" s="4">
        <f>IF(LANÇAMENTO[[#This Row],[DATA PEDIDO]]="","",LANÇAMENTO[[#This Row],[DATA PEDIDO]]+LANÇAMENTO[[#This Row],[PRAZO]])</f>
        <v>45961</v>
      </c>
      <c r="T1990" s="8">
        <f ca="1">IF(LANÇAMENTO[[#This Row],[OBRA COM MATERIAL]]="OK","ENTREGUE",IF(LANÇAMENTO[[#This Row],[PRAZO]]="","",LANÇAMENTO[[#This Row],[PREVISÃO ENTREGA OBRA]]-$E$1))</f>
        <v>-168</v>
      </c>
      <c r="U1990" s="3"/>
      <c r="V1990" s="3"/>
    </row>
    <row r="1991" spans="1:22" x14ac:dyDescent="0.25">
      <c r="A1991" s="4">
        <v>45960</v>
      </c>
      <c r="B1991" s="2" t="s">
        <v>3309</v>
      </c>
      <c r="C1991" s="123" t="str">
        <f>VLOOKUP(LANÇAMENTO[[#This Row],[OBRA]],OBRAS[],2,FALSE)</f>
        <v>B&amp;B</v>
      </c>
      <c r="D1991" s="2" t="s">
        <v>11</v>
      </c>
      <c r="E1991" s="2" t="s">
        <v>2330</v>
      </c>
      <c r="F1991" s="3">
        <v>4</v>
      </c>
      <c r="G1991" s="3" t="s">
        <v>65</v>
      </c>
      <c r="H1991" s="5" t="s">
        <v>4067</v>
      </c>
      <c r="I1991" s="136" t="s">
        <v>147</v>
      </c>
      <c r="J1991" s="2" t="s">
        <v>2330</v>
      </c>
      <c r="K1991" s="6">
        <v>8.99</v>
      </c>
      <c r="L1991" s="6">
        <f>LANÇAMENTO[[#This Row],[VALOR UNITARIO]]*LANÇAMENTO[[#This Row],[QTDADE]]</f>
        <v>35.96</v>
      </c>
      <c r="M1991" s="4">
        <v>45960</v>
      </c>
      <c r="N1991" s="33" t="str">
        <f>TEXT(LANÇAMENTO[[#This Row],[DATA PEDIDO]],"MMM")&amp;"-"&amp;TEXT(M1991,"AAAA")</f>
        <v>out-2025</v>
      </c>
      <c r="O1991" s="5" t="s">
        <v>2068</v>
      </c>
      <c r="P1991" s="5" t="s">
        <v>30</v>
      </c>
      <c r="Q1991" s="3" t="s">
        <v>12</v>
      </c>
      <c r="R1991" s="3">
        <v>1</v>
      </c>
      <c r="S1991" s="4">
        <f>IF(LANÇAMENTO[[#This Row],[DATA PEDIDO]]="","",LANÇAMENTO[[#This Row],[DATA PEDIDO]]+LANÇAMENTO[[#This Row],[PRAZO]])</f>
        <v>45961</v>
      </c>
      <c r="T1991" s="8">
        <f ca="1">IF(LANÇAMENTO[[#This Row],[OBRA COM MATERIAL]]="OK","ENTREGUE",IF(LANÇAMENTO[[#This Row],[PRAZO]]="","",LANÇAMENTO[[#This Row],[PREVISÃO ENTREGA OBRA]]-$E$1))</f>
        <v>-168</v>
      </c>
      <c r="U1991" s="3"/>
      <c r="V1991" s="3"/>
    </row>
    <row r="1992" spans="1:22" x14ac:dyDescent="0.25">
      <c r="A1992" s="4">
        <v>45960</v>
      </c>
      <c r="B1992" s="2" t="s">
        <v>3309</v>
      </c>
      <c r="C1992" s="123" t="str">
        <f>VLOOKUP(LANÇAMENTO[[#This Row],[OBRA]],OBRAS[],2,FALSE)</f>
        <v>B&amp;B</v>
      </c>
      <c r="D1992" s="2" t="s">
        <v>11</v>
      </c>
      <c r="E1992" s="2" t="s">
        <v>2331</v>
      </c>
      <c r="F1992" s="3">
        <v>4</v>
      </c>
      <c r="G1992" s="3" t="s">
        <v>65</v>
      </c>
      <c r="H1992" s="5" t="s">
        <v>4067</v>
      </c>
      <c r="I1992" s="136" t="s">
        <v>147</v>
      </c>
      <c r="J1992" s="2" t="s">
        <v>2331</v>
      </c>
      <c r="K1992" s="6">
        <v>4.99</v>
      </c>
      <c r="L1992" s="6">
        <f>LANÇAMENTO[[#This Row],[VALOR UNITARIO]]*LANÇAMENTO[[#This Row],[QTDADE]]</f>
        <v>19.96</v>
      </c>
      <c r="M1992" s="4">
        <v>45960</v>
      </c>
      <c r="N1992" s="33" t="str">
        <f>TEXT(LANÇAMENTO[[#This Row],[DATA PEDIDO]],"MMM")&amp;"-"&amp;TEXT(M1992,"AAAA")</f>
        <v>out-2025</v>
      </c>
      <c r="O1992" s="5" t="s">
        <v>2068</v>
      </c>
      <c r="P1992" s="5" t="s">
        <v>30</v>
      </c>
      <c r="Q1992" s="3" t="s">
        <v>12</v>
      </c>
      <c r="R1992" s="3">
        <v>1</v>
      </c>
      <c r="S1992" s="4">
        <f>IF(LANÇAMENTO[[#This Row],[DATA PEDIDO]]="","",LANÇAMENTO[[#This Row],[DATA PEDIDO]]+LANÇAMENTO[[#This Row],[PRAZO]])</f>
        <v>45961</v>
      </c>
      <c r="T1992" s="8">
        <f ca="1">IF(LANÇAMENTO[[#This Row],[OBRA COM MATERIAL]]="OK","ENTREGUE",IF(LANÇAMENTO[[#This Row],[PRAZO]]="","",LANÇAMENTO[[#This Row],[PREVISÃO ENTREGA OBRA]]-$E$1))</f>
        <v>-168</v>
      </c>
      <c r="U1992" s="3"/>
      <c r="V1992" s="3"/>
    </row>
    <row r="1993" spans="1:22" x14ac:dyDescent="0.25">
      <c r="A1993" s="4">
        <v>45960</v>
      </c>
      <c r="B1993" s="2" t="s">
        <v>3309</v>
      </c>
      <c r="C1993" s="123" t="str">
        <f>VLOOKUP(LANÇAMENTO[[#This Row],[OBRA]],OBRAS[],2,FALSE)</f>
        <v>B&amp;B</v>
      </c>
      <c r="D1993" s="2" t="s">
        <v>11</v>
      </c>
      <c r="E1993" s="2" t="s">
        <v>2835</v>
      </c>
      <c r="F1993" s="3">
        <v>2</v>
      </c>
      <c r="G1993" s="3" t="s">
        <v>110</v>
      </c>
      <c r="H1993" s="5" t="s">
        <v>4067</v>
      </c>
      <c r="I1993" s="136" t="s">
        <v>147</v>
      </c>
      <c r="J1993" s="2" t="s">
        <v>2835</v>
      </c>
      <c r="K1993" s="6">
        <v>89.9</v>
      </c>
      <c r="L1993" s="6">
        <f>LANÇAMENTO[[#This Row],[VALOR UNITARIO]]*LANÇAMENTO[[#This Row],[QTDADE]]</f>
        <v>179.8</v>
      </c>
      <c r="M1993" s="4">
        <v>45960</v>
      </c>
      <c r="N1993" s="33" t="str">
        <f>TEXT(LANÇAMENTO[[#This Row],[DATA PEDIDO]],"MMM")&amp;"-"&amp;TEXT(M1993,"AAAA")</f>
        <v>out-2025</v>
      </c>
      <c r="O1993" s="5" t="s">
        <v>2068</v>
      </c>
      <c r="P1993" s="5" t="s">
        <v>30</v>
      </c>
      <c r="Q1993" s="3" t="s">
        <v>12</v>
      </c>
      <c r="R1993" s="3">
        <v>1</v>
      </c>
      <c r="S1993" s="4">
        <f>IF(LANÇAMENTO[[#This Row],[DATA PEDIDO]]="","",LANÇAMENTO[[#This Row],[DATA PEDIDO]]+LANÇAMENTO[[#This Row],[PRAZO]])</f>
        <v>45961</v>
      </c>
      <c r="T1993" s="8">
        <f ca="1">IF(LANÇAMENTO[[#This Row],[OBRA COM MATERIAL]]="OK","ENTREGUE",IF(LANÇAMENTO[[#This Row],[PRAZO]]="","",LANÇAMENTO[[#This Row],[PREVISÃO ENTREGA OBRA]]-$E$1))</f>
        <v>-168</v>
      </c>
      <c r="U1993" s="3"/>
      <c r="V1993" s="3"/>
    </row>
    <row r="1994" spans="1:22" x14ac:dyDescent="0.25">
      <c r="A1994" s="4">
        <v>45960</v>
      </c>
      <c r="B1994" s="2" t="s">
        <v>3309</v>
      </c>
      <c r="C1994" s="123" t="str">
        <f>VLOOKUP(LANÇAMENTO[[#This Row],[OBRA]],OBRAS[],2,FALSE)</f>
        <v>B&amp;B</v>
      </c>
      <c r="D1994" s="2" t="s">
        <v>11</v>
      </c>
      <c r="E1994" s="2" t="s">
        <v>3572</v>
      </c>
      <c r="F1994" s="3">
        <v>1</v>
      </c>
      <c r="G1994" s="3" t="s">
        <v>24</v>
      </c>
      <c r="H1994" s="5" t="s">
        <v>4067</v>
      </c>
      <c r="I1994" s="136" t="s">
        <v>147</v>
      </c>
      <c r="J1994" s="2" t="s">
        <v>3572</v>
      </c>
      <c r="K1994" s="6">
        <v>69.900000000000006</v>
      </c>
      <c r="L1994" s="6">
        <f>LANÇAMENTO[[#This Row],[VALOR UNITARIO]]*LANÇAMENTO[[#This Row],[QTDADE]]</f>
        <v>69.900000000000006</v>
      </c>
      <c r="M1994" s="4">
        <v>45960</v>
      </c>
      <c r="N1994" s="33" t="str">
        <f>TEXT(LANÇAMENTO[[#This Row],[DATA PEDIDO]],"MMM")&amp;"-"&amp;TEXT(M1994,"AAAA")</f>
        <v>out-2025</v>
      </c>
      <c r="O1994" s="5" t="s">
        <v>2068</v>
      </c>
      <c r="P1994" s="5" t="s">
        <v>30</v>
      </c>
      <c r="Q1994" s="3" t="s">
        <v>12</v>
      </c>
      <c r="R1994" s="3">
        <v>1</v>
      </c>
      <c r="S1994" s="4">
        <f>IF(LANÇAMENTO[[#This Row],[DATA PEDIDO]]="","",LANÇAMENTO[[#This Row],[DATA PEDIDO]]+LANÇAMENTO[[#This Row],[PRAZO]])</f>
        <v>45961</v>
      </c>
      <c r="T1994" s="8">
        <f ca="1">IF(LANÇAMENTO[[#This Row],[OBRA COM MATERIAL]]="OK","ENTREGUE",IF(LANÇAMENTO[[#This Row],[PRAZO]]="","",LANÇAMENTO[[#This Row],[PREVISÃO ENTREGA OBRA]]-$E$1))</f>
        <v>-168</v>
      </c>
      <c r="U1994" s="3"/>
      <c r="V1994" s="3"/>
    </row>
    <row r="1995" spans="1:22" x14ac:dyDescent="0.25">
      <c r="A1995" s="4">
        <v>45960</v>
      </c>
      <c r="B1995" s="2" t="s">
        <v>3309</v>
      </c>
      <c r="C1995" s="123" t="str">
        <f>VLOOKUP(LANÇAMENTO[[#This Row],[OBRA]],OBRAS[],2,FALSE)</f>
        <v>B&amp;B</v>
      </c>
      <c r="D1995" s="2" t="s">
        <v>11</v>
      </c>
      <c r="E1995" s="2" t="s">
        <v>2184</v>
      </c>
      <c r="F1995" s="3">
        <v>1</v>
      </c>
      <c r="G1995" s="3" t="s">
        <v>24</v>
      </c>
      <c r="H1995" s="5" t="s">
        <v>4067</v>
      </c>
      <c r="I1995" s="136" t="s">
        <v>147</v>
      </c>
      <c r="J1995" s="2" t="s">
        <v>2184</v>
      </c>
      <c r="K1995" s="6">
        <v>249.9</v>
      </c>
      <c r="L1995" s="6">
        <f>LANÇAMENTO[[#This Row],[VALOR UNITARIO]]*LANÇAMENTO[[#This Row],[QTDADE]]</f>
        <v>249.9</v>
      </c>
      <c r="M1995" s="4">
        <v>45960</v>
      </c>
      <c r="N1995" s="33" t="str">
        <f>TEXT(LANÇAMENTO[[#This Row],[DATA PEDIDO]],"MMM")&amp;"-"&amp;TEXT(M1995,"AAAA")</f>
        <v>out-2025</v>
      </c>
      <c r="O1995" s="5" t="s">
        <v>2068</v>
      </c>
      <c r="P1995" s="5" t="s">
        <v>30</v>
      </c>
      <c r="Q1995" s="3" t="s">
        <v>12</v>
      </c>
      <c r="R1995" s="3">
        <v>1</v>
      </c>
      <c r="S1995" s="4">
        <f>IF(LANÇAMENTO[[#This Row],[DATA PEDIDO]]="","",LANÇAMENTO[[#This Row],[DATA PEDIDO]]+LANÇAMENTO[[#This Row],[PRAZO]])</f>
        <v>45961</v>
      </c>
      <c r="T1995" s="8">
        <f ca="1">IF(LANÇAMENTO[[#This Row],[OBRA COM MATERIAL]]="OK","ENTREGUE",IF(LANÇAMENTO[[#This Row],[PRAZO]]="","",LANÇAMENTO[[#This Row],[PREVISÃO ENTREGA OBRA]]-$E$1))</f>
        <v>-168</v>
      </c>
      <c r="U1995" s="3"/>
      <c r="V1995" s="3"/>
    </row>
    <row r="1996" spans="1:22" x14ac:dyDescent="0.25">
      <c r="A1996" s="4">
        <v>45960</v>
      </c>
      <c r="B1996" s="2" t="s">
        <v>3309</v>
      </c>
      <c r="C1996" s="123" t="str">
        <f>VLOOKUP(LANÇAMENTO[[#This Row],[OBRA]],OBRAS[],2,FALSE)</f>
        <v>B&amp;B</v>
      </c>
      <c r="D1996" s="2" t="s">
        <v>11</v>
      </c>
      <c r="E1996" s="2" t="s">
        <v>4066</v>
      </c>
      <c r="F1996" s="3">
        <v>2</v>
      </c>
      <c r="G1996" s="3" t="s">
        <v>24</v>
      </c>
      <c r="H1996" s="5" t="s">
        <v>4067</v>
      </c>
      <c r="I1996" s="136" t="s">
        <v>147</v>
      </c>
      <c r="J1996" s="2" t="s">
        <v>4066</v>
      </c>
      <c r="K1996" s="6">
        <v>249.9</v>
      </c>
      <c r="L1996" s="6">
        <f>LANÇAMENTO[[#This Row],[VALOR UNITARIO]]*LANÇAMENTO[[#This Row],[QTDADE]]</f>
        <v>499.8</v>
      </c>
      <c r="M1996" s="4">
        <v>45960</v>
      </c>
      <c r="N1996" s="33" t="str">
        <f>TEXT(LANÇAMENTO[[#This Row],[DATA PEDIDO]],"MMM")&amp;"-"&amp;TEXT(M1996,"AAAA")</f>
        <v>out-2025</v>
      </c>
      <c r="O1996" s="5" t="s">
        <v>2068</v>
      </c>
      <c r="P1996" s="5" t="s">
        <v>30</v>
      </c>
      <c r="Q1996" s="3" t="s">
        <v>12</v>
      </c>
      <c r="R1996" s="3">
        <v>1</v>
      </c>
      <c r="S1996" s="4">
        <f>IF(LANÇAMENTO[[#This Row],[DATA PEDIDO]]="","",LANÇAMENTO[[#This Row],[DATA PEDIDO]]+LANÇAMENTO[[#This Row],[PRAZO]])</f>
        <v>45961</v>
      </c>
      <c r="T1996" s="8">
        <f ca="1">IF(LANÇAMENTO[[#This Row],[OBRA COM MATERIAL]]="OK","ENTREGUE",IF(LANÇAMENTO[[#This Row],[PRAZO]]="","",LANÇAMENTO[[#This Row],[PREVISÃO ENTREGA OBRA]]-$E$1))</f>
        <v>-168</v>
      </c>
      <c r="U1996" s="3"/>
      <c r="V1996" s="3"/>
    </row>
    <row r="1997" spans="1:22" x14ac:dyDescent="0.25">
      <c r="A1997" s="4">
        <v>45960</v>
      </c>
      <c r="B1997" s="2" t="s">
        <v>3309</v>
      </c>
      <c r="C1997" s="123" t="str">
        <f>VLOOKUP(LANÇAMENTO[[#This Row],[OBRA]],OBRAS[],2,FALSE)</f>
        <v>B&amp;B</v>
      </c>
      <c r="D1997" s="2" t="s">
        <v>11</v>
      </c>
      <c r="E1997" s="2" t="s">
        <v>2334</v>
      </c>
      <c r="F1997" s="3">
        <v>1</v>
      </c>
      <c r="G1997" s="3" t="s">
        <v>110</v>
      </c>
      <c r="H1997" s="5" t="s">
        <v>4067</v>
      </c>
      <c r="I1997" s="136" t="s">
        <v>147</v>
      </c>
      <c r="J1997" s="2" t="s">
        <v>2334</v>
      </c>
      <c r="K1997" s="6">
        <v>69.900000000000006</v>
      </c>
      <c r="L1997" s="6">
        <f>LANÇAMENTO[[#This Row],[VALOR UNITARIO]]*LANÇAMENTO[[#This Row],[QTDADE]]</f>
        <v>69.900000000000006</v>
      </c>
      <c r="M1997" s="4">
        <v>45960</v>
      </c>
      <c r="N1997" s="33" t="str">
        <f>TEXT(LANÇAMENTO[[#This Row],[DATA PEDIDO]],"MMM")&amp;"-"&amp;TEXT(M1997,"AAAA")</f>
        <v>out-2025</v>
      </c>
      <c r="O1997" s="5" t="s">
        <v>2068</v>
      </c>
      <c r="P1997" s="5" t="s">
        <v>30</v>
      </c>
      <c r="Q1997" s="3" t="s">
        <v>12</v>
      </c>
      <c r="R1997" s="3">
        <v>1</v>
      </c>
      <c r="S1997" s="4">
        <f>IF(LANÇAMENTO[[#This Row],[DATA PEDIDO]]="","",LANÇAMENTO[[#This Row],[DATA PEDIDO]]+LANÇAMENTO[[#This Row],[PRAZO]])</f>
        <v>45961</v>
      </c>
      <c r="T1997" s="8">
        <f ca="1">IF(LANÇAMENTO[[#This Row],[OBRA COM MATERIAL]]="OK","ENTREGUE",IF(LANÇAMENTO[[#This Row],[PRAZO]]="","",LANÇAMENTO[[#This Row],[PREVISÃO ENTREGA OBRA]]-$E$1))</f>
        <v>-168</v>
      </c>
      <c r="U1997" s="3"/>
      <c r="V1997" s="3"/>
    </row>
    <row r="1998" spans="1:22" x14ac:dyDescent="0.25">
      <c r="A1998" s="4">
        <v>45960</v>
      </c>
      <c r="B1998" s="2" t="s">
        <v>3309</v>
      </c>
      <c r="C1998" s="123" t="str">
        <f>VLOOKUP(LANÇAMENTO[[#This Row],[OBRA]],OBRAS[],2,FALSE)</f>
        <v>B&amp;B</v>
      </c>
      <c r="D1998" s="2" t="s">
        <v>11</v>
      </c>
      <c r="E1998" s="2" t="s">
        <v>2335</v>
      </c>
      <c r="F1998" s="3">
        <v>1</v>
      </c>
      <c r="G1998" s="3" t="s">
        <v>110</v>
      </c>
      <c r="H1998" s="5" t="s">
        <v>4067</v>
      </c>
      <c r="I1998" s="136" t="s">
        <v>147</v>
      </c>
      <c r="J1998" s="2" t="s">
        <v>2335</v>
      </c>
      <c r="K1998" s="6">
        <v>69.900000000000006</v>
      </c>
      <c r="L1998" s="6">
        <f>LANÇAMENTO[[#This Row],[VALOR UNITARIO]]*LANÇAMENTO[[#This Row],[QTDADE]]</f>
        <v>69.900000000000006</v>
      </c>
      <c r="M1998" s="4">
        <v>45960</v>
      </c>
      <c r="N1998" s="33" t="str">
        <f>TEXT(LANÇAMENTO[[#This Row],[DATA PEDIDO]],"MMM")&amp;"-"&amp;TEXT(M1998,"AAAA")</f>
        <v>out-2025</v>
      </c>
      <c r="O1998" s="5" t="s">
        <v>2068</v>
      </c>
      <c r="P1998" s="5" t="s">
        <v>30</v>
      </c>
      <c r="Q1998" s="3" t="s">
        <v>12</v>
      </c>
      <c r="R1998" s="3">
        <v>1</v>
      </c>
      <c r="S1998" s="4">
        <f>IF(LANÇAMENTO[[#This Row],[DATA PEDIDO]]="","",LANÇAMENTO[[#This Row],[DATA PEDIDO]]+LANÇAMENTO[[#This Row],[PRAZO]])</f>
        <v>45961</v>
      </c>
      <c r="T1998" s="8">
        <f ca="1">IF(LANÇAMENTO[[#This Row],[OBRA COM MATERIAL]]="OK","ENTREGUE",IF(LANÇAMENTO[[#This Row],[PRAZO]]="","",LANÇAMENTO[[#This Row],[PREVISÃO ENTREGA OBRA]]-$E$1))</f>
        <v>-168</v>
      </c>
      <c r="U1998" s="3"/>
      <c r="V1998" s="3"/>
    </row>
    <row r="1999" spans="1:22" x14ac:dyDescent="0.25">
      <c r="A1999" s="4">
        <v>45960</v>
      </c>
      <c r="B1999" s="2" t="s">
        <v>3309</v>
      </c>
      <c r="C1999" s="123" t="str">
        <f>VLOOKUP(LANÇAMENTO[[#This Row],[OBRA]],OBRAS[],2,FALSE)</f>
        <v>B&amp;B</v>
      </c>
      <c r="D1999" s="2" t="s">
        <v>11</v>
      </c>
      <c r="E1999" s="2" t="s">
        <v>2336</v>
      </c>
      <c r="F1999" s="3">
        <v>3</v>
      </c>
      <c r="G1999" s="3" t="s">
        <v>65</v>
      </c>
      <c r="H1999" s="5" t="s">
        <v>4067</v>
      </c>
      <c r="I1999" s="136" t="s">
        <v>147</v>
      </c>
      <c r="J1999" s="2" t="s">
        <v>2336</v>
      </c>
      <c r="K1999" s="6">
        <v>4.99</v>
      </c>
      <c r="L1999" s="6">
        <f>LANÇAMENTO[[#This Row],[VALOR UNITARIO]]*LANÇAMENTO[[#This Row],[QTDADE]]</f>
        <v>14.97</v>
      </c>
      <c r="M1999" s="4">
        <v>45960</v>
      </c>
      <c r="N1999" s="33" t="str">
        <f>TEXT(LANÇAMENTO[[#This Row],[DATA PEDIDO]],"MMM")&amp;"-"&amp;TEXT(M1999,"AAAA")</f>
        <v>out-2025</v>
      </c>
      <c r="O1999" s="5" t="s">
        <v>2068</v>
      </c>
      <c r="P1999" s="5" t="s">
        <v>30</v>
      </c>
      <c r="Q1999" s="3" t="s">
        <v>12</v>
      </c>
      <c r="R1999" s="3">
        <v>1</v>
      </c>
      <c r="S1999" s="4">
        <f>IF(LANÇAMENTO[[#This Row],[DATA PEDIDO]]="","",LANÇAMENTO[[#This Row],[DATA PEDIDO]]+LANÇAMENTO[[#This Row],[PRAZO]])</f>
        <v>45961</v>
      </c>
      <c r="T1999" s="8">
        <f ca="1">IF(LANÇAMENTO[[#This Row],[OBRA COM MATERIAL]]="OK","ENTREGUE",IF(LANÇAMENTO[[#This Row],[PRAZO]]="","",LANÇAMENTO[[#This Row],[PREVISÃO ENTREGA OBRA]]-$E$1))</f>
        <v>-168</v>
      </c>
      <c r="U1999" s="3"/>
      <c r="V1999" s="3"/>
    </row>
    <row r="2000" spans="1:22" x14ac:dyDescent="0.25">
      <c r="A2000" s="4">
        <v>45960</v>
      </c>
      <c r="B2000" s="2" t="s">
        <v>4059</v>
      </c>
      <c r="C2000" s="123" t="str">
        <f>VLOOKUP(LANÇAMENTO[[#This Row],[OBRA]],OBRAS[],2,FALSE)</f>
        <v>B&amp;B</v>
      </c>
      <c r="D2000" s="2" t="s">
        <v>104</v>
      </c>
      <c r="E2000" s="2" t="s">
        <v>4069</v>
      </c>
      <c r="F2000" s="3">
        <v>1</v>
      </c>
      <c r="G2000" s="3" t="s">
        <v>65</v>
      </c>
      <c r="H2000" s="5" t="s">
        <v>4068</v>
      </c>
      <c r="I2000" s="136" t="s">
        <v>1039</v>
      </c>
      <c r="J2000" s="2" t="s">
        <v>4069</v>
      </c>
      <c r="K2000" s="6">
        <v>2382.3000000000002</v>
      </c>
      <c r="L2000" s="6">
        <f>LANÇAMENTO[[#This Row],[VALOR UNITARIO]]*LANÇAMENTO[[#This Row],[QTDADE]]</f>
        <v>2382.3000000000002</v>
      </c>
      <c r="M2000" s="4">
        <v>45960</v>
      </c>
      <c r="N2000" s="33" t="str">
        <f>TEXT(LANÇAMENTO[[#This Row],[DATA PEDIDO]],"MMM")&amp;"-"&amp;TEXT(M2000,"AAAA")</f>
        <v>out-2025</v>
      </c>
      <c r="O2000" s="5" t="s">
        <v>2068</v>
      </c>
      <c r="P2000" s="5" t="s">
        <v>30</v>
      </c>
      <c r="Q2000" s="3" t="s">
        <v>12</v>
      </c>
      <c r="R2000" s="3">
        <v>7</v>
      </c>
      <c r="S2000" s="4">
        <f>IF(LANÇAMENTO[[#This Row],[DATA PEDIDO]]="","",LANÇAMENTO[[#This Row],[DATA PEDIDO]]+LANÇAMENTO[[#This Row],[PRAZO]])</f>
        <v>45967</v>
      </c>
      <c r="T2000" s="8">
        <f ca="1">IF(LANÇAMENTO[[#This Row],[OBRA COM MATERIAL]]="OK","ENTREGUE",IF(LANÇAMENTO[[#This Row],[PRAZO]]="","",LANÇAMENTO[[#This Row],[PREVISÃO ENTREGA OBRA]]-$E$1))</f>
        <v>-162</v>
      </c>
      <c r="U2000" s="3"/>
      <c r="V2000" s="3"/>
    </row>
    <row r="2001" spans="1:22" x14ac:dyDescent="0.25">
      <c r="A2001" s="4">
        <v>45960</v>
      </c>
      <c r="B2001" s="2" t="s">
        <v>3309</v>
      </c>
      <c r="C2001" s="123" t="str">
        <f>VLOOKUP(LANÇAMENTO[[#This Row],[OBRA]],OBRAS[],2,FALSE)</f>
        <v>B&amp;B</v>
      </c>
      <c r="D2001" s="2" t="s">
        <v>104</v>
      </c>
      <c r="E2001" s="2" t="s">
        <v>4070</v>
      </c>
      <c r="F2001" s="3">
        <v>1</v>
      </c>
      <c r="G2001" s="3" t="s">
        <v>65</v>
      </c>
      <c r="H2001" s="5" t="s">
        <v>4071</v>
      </c>
      <c r="I2001" s="136" t="s">
        <v>230</v>
      </c>
      <c r="J2001" s="2" t="s">
        <v>4070</v>
      </c>
      <c r="K2001" s="6">
        <v>39.24</v>
      </c>
      <c r="L2001" s="6">
        <f>LANÇAMENTO[[#This Row],[VALOR UNITARIO]]*LANÇAMENTO[[#This Row],[QTDADE]]</f>
        <v>39.24</v>
      </c>
      <c r="M2001" s="4">
        <v>45960</v>
      </c>
      <c r="N2001" s="33" t="str">
        <f>TEXT(LANÇAMENTO[[#This Row],[DATA PEDIDO]],"MMM")&amp;"-"&amp;TEXT(M2001,"AAAA")</f>
        <v>out-2025</v>
      </c>
      <c r="O2001" s="5" t="s">
        <v>1823</v>
      </c>
      <c r="P2001" s="5" t="s">
        <v>30</v>
      </c>
      <c r="Q2001" s="3" t="s">
        <v>12</v>
      </c>
      <c r="R2001" s="3">
        <v>0</v>
      </c>
      <c r="S2001" s="4">
        <f>IF(LANÇAMENTO[[#This Row],[DATA PEDIDO]]="","",LANÇAMENTO[[#This Row],[DATA PEDIDO]]+LANÇAMENTO[[#This Row],[PRAZO]])</f>
        <v>45960</v>
      </c>
      <c r="T2001" s="8">
        <f ca="1">IF(LANÇAMENTO[[#This Row],[OBRA COM MATERIAL]]="OK","ENTREGUE",IF(LANÇAMENTO[[#This Row],[PRAZO]]="","",LANÇAMENTO[[#This Row],[PREVISÃO ENTREGA OBRA]]-$E$1))</f>
        <v>-169</v>
      </c>
      <c r="U2001" s="3"/>
      <c r="V2001" s="3"/>
    </row>
    <row r="2002" spans="1:22" x14ac:dyDescent="0.25">
      <c r="A2002" s="4">
        <v>45960</v>
      </c>
      <c r="B2002" s="2" t="s">
        <v>3309</v>
      </c>
      <c r="C2002" s="123" t="str">
        <f>VLOOKUP(LANÇAMENTO[[#This Row],[OBRA]],OBRAS[],2,FALSE)</f>
        <v>B&amp;B</v>
      </c>
      <c r="D2002" s="2" t="s">
        <v>104</v>
      </c>
      <c r="E2002" s="2" t="s">
        <v>2386</v>
      </c>
      <c r="F2002" s="3">
        <v>1</v>
      </c>
      <c r="G2002" s="3" t="s">
        <v>65</v>
      </c>
      <c r="H2002" s="5" t="s">
        <v>4071</v>
      </c>
      <c r="I2002" s="136" t="s">
        <v>230</v>
      </c>
      <c r="J2002" s="2" t="s">
        <v>2386</v>
      </c>
      <c r="K2002" s="6">
        <v>101.85</v>
      </c>
      <c r="L2002" s="6">
        <f>LANÇAMENTO[[#This Row],[VALOR UNITARIO]]*LANÇAMENTO[[#This Row],[QTDADE]]</f>
        <v>101.85</v>
      </c>
      <c r="M2002" s="4">
        <v>45960</v>
      </c>
      <c r="N2002" s="33" t="str">
        <f>TEXT(LANÇAMENTO[[#This Row],[DATA PEDIDO]],"MMM")&amp;"-"&amp;TEXT(M2002,"AAAA")</f>
        <v>out-2025</v>
      </c>
      <c r="O2002" s="5" t="s">
        <v>1823</v>
      </c>
      <c r="P2002" s="5" t="s">
        <v>30</v>
      </c>
      <c r="Q2002" s="3" t="s">
        <v>12</v>
      </c>
      <c r="R2002" s="3">
        <v>0</v>
      </c>
      <c r="S2002" s="4">
        <f>IF(LANÇAMENTO[[#This Row],[DATA PEDIDO]]="","",LANÇAMENTO[[#This Row],[DATA PEDIDO]]+LANÇAMENTO[[#This Row],[PRAZO]])</f>
        <v>45960</v>
      </c>
      <c r="T2002" s="8">
        <f ca="1">IF(LANÇAMENTO[[#This Row],[OBRA COM MATERIAL]]="OK","ENTREGUE",IF(LANÇAMENTO[[#This Row],[PRAZO]]="","",LANÇAMENTO[[#This Row],[PREVISÃO ENTREGA OBRA]]-$E$1))</f>
        <v>-169</v>
      </c>
      <c r="U2002" s="3"/>
      <c r="V2002" s="3"/>
    </row>
    <row r="2003" spans="1:22" x14ac:dyDescent="0.25">
      <c r="A2003" s="4">
        <v>45960</v>
      </c>
      <c r="B2003" s="2" t="s">
        <v>4059</v>
      </c>
      <c r="C2003" s="123" t="str">
        <f>VLOOKUP(LANÇAMENTO[[#This Row],[OBRA]],OBRAS[],2,FALSE)</f>
        <v>B&amp;B</v>
      </c>
      <c r="D2003" s="2" t="s">
        <v>104</v>
      </c>
      <c r="E2003" s="2" t="s">
        <v>4072</v>
      </c>
      <c r="F2003" s="3">
        <v>2</v>
      </c>
      <c r="G2003" s="3" t="s">
        <v>65</v>
      </c>
      <c r="H2003" s="5" t="s">
        <v>4086</v>
      </c>
      <c r="I2003" s="136" t="s">
        <v>198</v>
      </c>
      <c r="J2003" s="2" t="s">
        <v>4072</v>
      </c>
      <c r="K2003" s="6">
        <v>66.349999999999994</v>
      </c>
      <c r="L2003" s="6">
        <f>LANÇAMENTO[[#This Row],[VALOR UNITARIO]]*LANÇAMENTO[[#This Row],[QTDADE]]</f>
        <v>132.69999999999999</v>
      </c>
      <c r="M2003" s="4">
        <v>45960</v>
      </c>
      <c r="N2003" s="33" t="str">
        <f>TEXT(LANÇAMENTO[[#This Row],[DATA PEDIDO]],"MMM")&amp;"-"&amp;TEXT(M2003,"AAAA")</f>
        <v>out-2025</v>
      </c>
      <c r="O2003" s="5" t="s">
        <v>1869</v>
      </c>
      <c r="P2003" s="5" t="s">
        <v>30</v>
      </c>
      <c r="Q2003" s="3" t="s">
        <v>1705</v>
      </c>
      <c r="R2003" s="3">
        <v>15</v>
      </c>
      <c r="S2003" s="4">
        <f>IF(LANÇAMENTO[[#This Row],[DATA PEDIDO]]="","",LANÇAMENTO[[#This Row],[DATA PEDIDO]]+LANÇAMENTO[[#This Row],[PRAZO]])</f>
        <v>45975</v>
      </c>
      <c r="T2003" s="8">
        <f ca="1">IF(LANÇAMENTO[[#This Row],[OBRA COM MATERIAL]]="OK","ENTREGUE",IF(LANÇAMENTO[[#This Row],[PRAZO]]="","",LANÇAMENTO[[#This Row],[PREVISÃO ENTREGA OBRA]]-$E$1))</f>
        <v>-154</v>
      </c>
      <c r="U2003" s="3"/>
      <c r="V2003" s="3"/>
    </row>
    <row r="2004" spans="1:22" x14ac:dyDescent="0.25">
      <c r="A2004" s="4">
        <v>45960</v>
      </c>
      <c r="B2004" s="2" t="s">
        <v>4059</v>
      </c>
      <c r="C2004" s="123" t="str">
        <f>VLOOKUP(LANÇAMENTO[[#This Row],[OBRA]],OBRAS[],2,FALSE)</f>
        <v>B&amp;B</v>
      </c>
      <c r="D2004" s="2" t="s">
        <v>104</v>
      </c>
      <c r="E2004" s="2" t="s">
        <v>4073</v>
      </c>
      <c r="F2004" s="3">
        <v>2</v>
      </c>
      <c r="G2004" s="3" t="s">
        <v>65</v>
      </c>
      <c r="H2004" s="5" t="s">
        <v>4086</v>
      </c>
      <c r="I2004" s="136" t="s">
        <v>198</v>
      </c>
      <c r="J2004" s="2" t="s">
        <v>4073</v>
      </c>
      <c r="K2004" s="6">
        <v>33.17</v>
      </c>
      <c r="L2004" s="6">
        <f>LANÇAMENTO[[#This Row],[VALOR UNITARIO]]*LANÇAMENTO[[#This Row],[QTDADE]]</f>
        <v>66.34</v>
      </c>
      <c r="M2004" s="4">
        <v>45960</v>
      </c>
      <c r="N2004" s="33" t="str">
        <f>TEXT(LANÇAMENTO[[#This Row],[DATA PEDIDO]],"MMM")&amp;"-"&amp;TEXT(M2004,"AAAA")</f>
        <v>out-2025</v>
      </c>
      <c r="O2004" s="5" t="s">
        <v>1869</v>
      </c>
      <c r="P2004" s="5" t="s">
        <v>30</v>
      </c>
      <c r="Q2004" s="3" t="s">
        <v>1705</v>
      </c>
      <c r="R2004" s="3">
        <v>15</v>
      </c>
      <c r="S2004" s="4">
        <f>IF(LANÇAMENTO[[#This Row],[DATA PEDIDO]]="","",LANÇAMENTO[[#This Row],[DATA PEDIDO]]+LANÇAMENTO[[#This Row],[PRAZO]])</f>
        <v>45975</v>
      </c>
      <c r="T2004" s="8">
        <f ca="1">IF(LANÇAMENTO[[#This Row],[OBRA COM MATERIAL]]="OK","ENTREGUE",IF(LANÇAMENTO[[#This Row],[PRAZO]]="","",LANÇAMENTO[[#This Row],[PREVISÃO ENTREGA OBRA]]-$E$1))</f>
        <v>-154</v>
      </c>
      <c r="U2004" s="3"/>
      <c r="V2004" s="3"/>
    </row>
    <row r="2005" spans="1:22" x14ac:dyDescent="0.25">
      <c r="A2005" s="4">
        <v>45960</v>
      </c>
      <c r="B2005" s="2" t="s">
        <v>4059</v>
      </c>
      <c r="C2005" s="123" t="str">
        <f>VLOOKUP(LANÇAMENTO[[#This Row],[OBRA]],OBRAS[],2,FALSE)</f>
        <v>B&amp;B</v>
      </c>
      <c r="D2005" s="2" t="s">
        <v>104</v>
      </c>
      <c r="E2005" s="2" t="s">
        <v>4074</v>
      </c>
      <c r="F2005" s="3">
        <v>10</v>
      </c>
      <c r="G2005" s="3" t="s">
        <v>65</v>
      </c>
      <c r="H2005" s="5" t="s">
        <v>4086</v>
      </c>
      <c r="I2005" s="136" t="s">
        <v>198</v>
      </c>
      <c r="J2005" s="2" t="s">
        <v>4074</v>
      </c>
      <c r="K2005" s="6">
        <v>25.4</v>
      </c>
      <c r="L2005" s="6">
        <f>LANÇAMENTO[[#This Row],[VALOR UNITARIO]]*LANÇAMENTO[[#This Row],[QTDADE]]</f>
        <v>254</v>
      </c>
      <c r="M2005" s="4">
        <v>45960</v>
      </c>
      <c r="N2005" s="33" t="str">
        <f>TEXT(LANÇAMENTO[[#This Row],[DATA PEDIDO]],"MMM")&amp;"-"&amp;TEXT(M2005,"AAAA")</f>
        <v>out-2025</v>
      </c>
      <c r="O2005" s="5" t="s">
        <v>1869</v>
      </c>
      <c r="P2005" s="5" t="s">
        <v>30</v>
      </c>
      <c r="Q2005" s="3" t="s">
        <v>1705</v>
      </c>
      <c r="R2005" s="3">
        <v>15</v>
      </c>
      <c r="S2005" s="4">
        <f>IF(LANÇAMENTO[[#This Row],[DATA PEDIDO]]="","",LANÇAMENTO[[#This Row],[DATA PEDIDO]]+LANÇAMENTO[[#This Row],[PRAZO]])</f>
        <v>45975</v>
      </c>
      <c r="T2005" s="8">
        <f ca="1">IF(LANÇAMENTO[[#This Row],[OBRA COM MATERIAL]]="OK","ENTREGUE",IF(LANÇAMENTO[[#This Row],[PRAZO]]="","",LANÇAMENTO[[#This Row],[PREVISÃO ENTREGA OBRA]]-$E$1))</f>
        <v>-154</v>
      </c>
      <c r="U2005" s="3"/>
      <c r="V2005" s="3"/>
    </row>
    <row r="2006" spans="1:22" x14ac:dyDescent="0.25">
      <c r="A2006" s="4">
        <v>45960</v>
      </c>
      <c r="B2006" s="2" t="s">
        <v>4059</v>
      </c>
      <c r="C2006" s="123" t="str">
        <f>VLOOKUP(LANÇAMENTO[[#This Row],[OBRA]],OBRAS[],2,FALSE)</f>
        <v>B&amp;B</v>
      </c>
      <c r="D2006" s="2" t="s">
        <v>104</v>
      </c>
      <c r="E2006" s="2" t="s">
        <v>4075</v>
      </c>
      <c r="F2006" s="3">
        <v>2</v>
      </c>
      <c r="G2006" s="3" t="s">
        <v>65</v>
      </c>
      <c r="H2006" s="5" t="s">
        <v>4086</v>
      </c>
      <c r="I2006" s="136" t="s">
        <v>198</v>
      </c>
      <c r="J2006" s="2" t="s">
        <v>4075</v>
      </c>
      <c r="K2006" s="6">
        <v>235.08</v>
      </c>
      <c r="L2006" s="6">
        <f>LANÇAMENTO[[#This Row],[VALOR UNITARIO]]*LANÇAMENTO[[#This Row],[QTDADE]]</f>
        <v>470.16</v>
      </c>
      <c r="M2006" s="4">
        <v>45960</v>
      </c>
      <c r="N2006" s="33" t="str">
        <f>TEXT(LANÇAMENTO[[#This Row],[DATA PEDIDO]],"MMM")&amp;"-"&amp;TEXT(M2006,"AAAA")</f>
        <v>out-2025</v>
      </c>
      <c r="O2006" s="5" t="s">
        <v>1869</v>
      </c>
      <c r="P2006" s="5" t="s">
        <v>30</v>
      </c>
      <c r="Q2006" s="3" t="s">
        <v>1705</v>
      </c>
      <c r="R2006" s="3">
        <v>15</v>
      </c>
      <c r="S2006" s="4">
        <f>IF(LANÇAMENTO[[#This Row],[DATA PEDIDO]]="","",LANÇAMENTO[[#This Row],[DATA PEDIDO]]+LANÇAMENTO[[#This Row],[PRAZO]])</f>
        <v>45975</v>
      </c>
      <c r="T2006" s="8">
        <f ca="1">IF(LANÇAMENTO[[#This Row],[OBRA COM MATERIAL]]="OK","ENTREGUE",IF(LANÇAMENTO[[#This Row],[PRAZO]]="","",LANÇAMENTO[[#This Row],[PREVISÃO ENTREGA OBRA]]-$E$1))</f>
        <v>-154</v>
      </c>
      <c r="U2006" s="3"/>
      <c r="V2006" s="3"/>
    </row>
    <row r="2007" spans="1:22" x14ac:dyDescent="0.25">
      <c r="A2007" s="4">
        <v>45960</v>
      </c>
      <c r="B2007" s="2" t="s">
        <v>4059</v>
      </c>
      <c r="C2007" s="123" t="str">
        <f>VLOOKUP(LANÇAMENTO[[#This Row],[OBRA]],OBRAS[],2,FALSE)</f>
        <v>B&amp;B</v>
      </c>
      <c r="D2007" s="2" t="s">
        <v>104</v>
      </c>
      <c r="E2007" s="2" t="s">
        <v>4076</v>
      </c>
      <c r="F2007" s="3">
        <v>6</v>
      </c>
      <c r="G2007" s="3" t="s">
        <v>65</v>
      </c>
      <c r="H2007" s="5" t="s">
        <v>4086</v>
      </c>
      <c r="I2007" s="136" t="s">
        <v>198</v>
      </c>
      <c r="J2007" s="2" t="s">
        <v>4076</v>
      </c>
      <c r="K2007" s="6">
        <v>86.1</v>
      </c>
      <c r="L2007" s="6">
        <f>LANÇAMENTO[[#This Row],[VALOR UNITARIO]]*LANÇAMENTO[[#This Row],[QTDADE]]</f>
        <v>516.59999999999991</v>
      </c>
      <c r="M2007" s="4">
        <v>45960</v>
      </c>
      <c r="N2007" s="33" t="str">
        <f>TEXT(LANÇAMENTO[[#This Row],[DATA PEDIDO]],"MMM")&amp;"-"&amp;TEXT(M2007,"AAAA")</f>
        <v>out-2025</v>
      </c>
      <c r="O2007" s="5" t="s">
        <v>1869</v>
      </c>
      <c r="P2007" s="5" t="s">
        <v>30</v>
      </c>
      <c r="Q2007" s="3" t="s">
        <v>1705</v>
      </c>
      <c r="R2007" s="3">
        <v>15</v>
      </c>
      <c r="S2007" s="4">
        <f>IF(LANÇAMENTO[[#This Row],[DATA PEDIDO]]="","",LANÇAMENTO[[#This Row],[DATA PEDIDO]]+LANÇAMENTO[[#This Row],[PRAZO]])</f>
        <v>45975</v>
      </c>
      <c r="T2007" s="8">
        <f ca="1">IF(LANÇAMENTO[[#This Row],[OBRA COM MATERIAL]]="OK","ENTREGUE",IF(LANÇAMENTO[[#This Row],[PRAZO]]="","",LANÇAMENTO[[#This Row],[PREVISÃO ENTREGA OBRA]]-$E$1))</f>
        <v>-154</v>
      </c>
      <c r="U2007" s="3"/>
      <c r="V2007" s="3"/>
    </row>
    <row r="2008" spans="1:22" x14ac:dyDescent="0.25">
      <c r="A2008" s="4">
        <v>45960</v>
      </c>
      <c r="B2008" s="2" t="s">
        <v>4059</v>
      </c>
      <c r="C2008" s="123" t="str">
        <f>VLOOKUP(LANÇAMENTO[[#This Row],[OBRA]],OBRAS[],2,FALSE)</f>
        <v>B&amp;B</v>
      </c>
      <c r="D2008" s="2" t="s">
        <v>104</v>
      </c>
      <c r="E2008" s="2" t="s">
        <v>4077</v>
      </c>
      <c r="F2008" s="3">
        <v>16</v>
      </c>
      <c r="G2008" s="3" t="s">
        <v>141</v>
      </c>
      <c r="H2008" s="5" t="s">
        <v>4086</v>
      </c>
      <c r="I2008" s="136" t="s">
        <v>198</v>
      </c>
      <c r="J2008" s="2" t="s">
        <v>4077</v>
      </c>
      <c r="K2008" s="6">
        <v>251.82</v>
      </c>
      <c r="L2008" s="6">
        <f>LANÇAMENTO[[#This Row],[VALOR UNITARIO]]*LANÇAMENTO[[#This Row],[QTDADE]]</f>
        <v>4029.12</v>
      </c>
      <c r="M2008" s="4">
        <v>45960</v>
      </c>
      <c r="N2008" s="33" t="str">
        <f>TEXT(LANÇAMENTO[[#This Row],[DATA PEDIDO]],"MMM")&amp;"-"&amp;TEXT(M2008,"AAAA")</f>
        <v>out-2025</v>
      </c>
      <c r="O2008" s="5" t="s">
        <v>1869</v>
      </c>
      <c r="P2008" s="5" t="s">
        <v>30</v>
      </c>
      <c r="Q2008" s="3" t="s">
        <v>1705</v>
      </c>
      <c r="R2008" s="3">
        <v>15</v>
      </c>
      <c r="S2008" s="4">
        <f>IF(LANÇAMENTO[[#This Row],[DATA PEDIDO]]="","",LANÇAMENTO[[#This Row],[DATA PEDIDO]]+LANÇAMENTO[[#This Row],[PRAZO]])</f>
        <v>45975</v>
      </c>
      <c r="T2008" s="8">
        <f ca="1">IF(LANÇAMENTO[[#This Row],[OBRA COM MATERIAL]]="OK","ENTREGUE",IF(LANÇAMENTO[[#This Row],[PRAZO]]="","",LANÇAMENTO[[#This Row],[PREVISÃO ENTREGA OBRA]]-$E$1))</f>
        <v>-154</v>
      </c>
      <c r="U2008" s="3"/>
      <c r="V2008" s="3"/>
    </row>
    <row r="2009" spans="1:22" x14ac:dyDescent="0.25">
      <c r="A2009" s="4">
        <v>45960</v>
      </c>
      <c r="B2009" s="2" t="s">
        <v>4059</v>
      </c>
      <c r="C2009" s="123" t="str">
        <f>VLOOKUP(LANÇAMENTO[[#This Row],[OBRA]],OBRAS[],2,FALSE)</f>
        <v>B&amp;B</v>
      </c>
      <c r="D2009" s="2" t="s">
        <v>104</v>
      </c>
      <c r="E2009" s="2" t="s">
        <v>4078</v>
      </c>
      <c r="F2009" s="3">
        <v>8</v>
      </c>
      <c r="G2009" s="3" t="s">
        <v>65</v>
      </c>
      <c r="H2009" s="5" t="s">
        <v>4086</v>
      </c>
      <c r="I2009" s="136" t="s">
        <v>198</v>
      </c>
      <c r="J2009" s="2" t="s">
        <v>4078</v>
      </c>
      <c r="K2009" s="6">
        <v>61.42</v>
      </c>
      <c r="L2009" s="6">
        <f>LANÇAMENTO[[#This Row],[VALOR UNITARIO]]*LANÇAMENTO[[#This Row],[QTDADE]]</f>
        <v>491.36</v>
      </c>
      <c r="M2009" s="4">
        <v>45960</v>
      </c>
      <c r="N2009" s="33" t="str">
        <f>TEXT(LANÇAMENTO[[#This Row],[DATA PEDIDO]],"MMM")&amp;"-"&amp;TEXT(M2009,"AAAA")</f>
        <v>out-2025</v>
      </c>
      <c r="O2009" s="5" t="s">
        <v>1869</v>
      </c>
      <c r="P2009" s="5" t="s">
        <v>30</v>
      </c>
      <c r="Q2009" s="3" t="s">
        <v>1705</v>
      </c>
      <c r="R2009" s="3">
        <v>15</v>
      </c>
      <c r="S2009" s="4">
        <f>IF(LANÇAMENTO[[#This Row],[DATA PEDIDO]]="","",LANÇAMENTO[[#This Row],[DATA PEDIDO]]+LANÇAMENTO[[#This Row],[PRAZO]])</f>
        <v>45975</v>
      </c>
      <c r="T2009" s="8">
        <f ca="1">IF(LANÇAMENTO[[#This Row],[OBRA COM MATERIAL]]="OK","ENTREGUE",IF(LANÇAMENTO[[#This Row],[PRAZO]]="","",LANÇAMENTO[[#This Row],[PREVISÃO ENTREGA OBRA]]-$E$1))</f>
        <v>-154</v>
      </c>
      <c r="U2009" s="3"/>
      <c r="V2009" s="3"/>
    </row>
    <row r="2010" spans="1:22" x14ac:dyDescent="0.25">
      <c r="A2010" s="4">
        <v>45960</v>
      </c>
      <c r="B2010" s="2" t="s">
        <v>4059</v>
      </c>
      <c r="C2010" s="123" t="str">
        <f>VLOOKUP(LANÇAMENTO[[#This Row],[OBRA]],OBRAS[],2,FALSE)</f>
        <v>B&amp;B</v>
      </c>
      <c r="D2010" s="2" t="s">
        <v>104</v>
      </c>
      <c r="E2010" s="2" t="s">
        <v>4079</v>
      </c>
      <c r="F2010" s="3">
        <v>6</v>
      </c>
      <c r="G2010" s="3" t="s">
        <v>65</v>
      </c>
      <c r="H2010" s="5" t="s">
        <v>4086</v>
      </c>
      <c r="I2010" s="136" t="s">
        <v>198</v>
      </c>
      <c r="J2010" s="2" t="s">
        <v>4079</v>
      </c>
      <c r="K2010" s="6">
        <v>34.340000000000003</v>
      </c>
      <c r="L2010" s="6">
        <f>LANÇAMENTO[[#This Row],[VALOR UNITARIO]]*LANÇAMENTO[[#This Row],[QTDADE]]</f>
        <v>206.04000000000002</v>
      </c>
      <c r="M2010" s="4">
        <v>45960</v>
      </c>
      <c r="N2010" s="33" t="str">
        <f>TEXT(LANÇAMENTO[[#This Row],[DATA PEDIDO]],"MMM")&amp;"-"&amp;TEXT(M2010,"AAAA")</f>
        <v>out-2025</v>
      </c>
      <c r="O2010" s="5" t="s">
        <v>1869</v>
      </c>
      <c r="P2010" s="5" t="s">
        <v>30</v>
      </c>
      <c r="Q2010" s="3" t="s">
        <v>1705</v>
      </c>
      <c r="R2010" s="3">
        <v>15</v>
      </c>
      <c r="S2010" s="4">
        <f>IF(LANÇAMENTO[[#This Row],[DATA PEDIDO]]="","",LANÇAMENTO[[#This Row],[DATA PEDIDO]]+LANÇAMENTO[[#This Row],[PRAZO]])</f>
        <v>45975</v>
      </c>
      <c r="T2010" s="8">
        <f ca="1">IF(LANÇAMENTO[[#This Row],[OBRA COM MATERIAL]]="OK","ENTREGUE",IF(LANÇAMENTO[[#This Row],[PRAZO]]="","",LANÇAMENTO[[#This Row],[PREVISÃO ENTREGA OBRA]]-$E$1))</f>
        <v>-154</v>
      </c>
      <c r="U2010" s="3"/>
      <c r="V2010" s="3"/>
    </row>
    <row r="2011" spans="1:22" x14ac:dyDescent="0.25">
      <c r="A2011" s="4">
        <v>45960</v>
      </c>
      <c r="B2011" s="2" t="s">
        <v>4059</v>
      </c>
      <c r="C2011" s="123" t="str">
        <f>VLOOKUP(LANÇAMENTO[[#This Row],[OBRA]],OBRAS[],2,FALSE)</f>
        <v>B&amp;B</v>
      </c>
      <c r="D2011" s="2" t="s">
        <v>104</v>
      </c>
      <c r="E2011" s="2" t="s">
        <v>4080</v>
      </c>
      <c r="F2011" s="3">
        <v>1</v>
      </c>
      <c r="G2011" s="3" t="s">
        <v>65</v>
      </c>
      <c r="H2011" s="5" t="s">
        <v>4086</v>
      </c>
      <c r="I2011" s="136" t="s">
        <v>198</v>
      </c>
      <c r="J2011" s="2" t="s">
        <v>4080</v>
      </c>
      <c r="K2011" s="6">
        <v>101.07</v>
      </c>
      <c r="L2011" s="6">
        <f>LANÇAMENTO[[#This Row],[VALOR UNITARIO]]*LANÇAMENTO[[#This Row],[QTDADE]]</f>
        <v>101.07</v>
      </c>
      <c r="M2011" s="4">
        <v>45960</v>
      </c>
      <c r="N2011" s="33" t="str">
        <f>TEXT(LANÇAMENTO[[#This Row],[DATA PEDIDO]],"MMM")&amp;"-"&amp;TEXT(M2011,"AAAA")</f>
        <v>out-2025</v>
      </c>
      <c r="O2011" s="5" t="s">
        <v>1869</v>
      </c>
      <c r="P2011" s="5" t="s">
        <v>30</v>
      </c>
      <c r="Q2011" s="3" t="s">
        <v>1705</v>
      </c>
      <c r="R2011" s="3">
        <v>15</v>
      </c>
      <c r="S2011" s="4">
        <f>IF(LANÇAMENTO[[#This Row],[DATA PEDIDO]]="","",LANÇAMENTO[[#This Row],[DATA PEDIDO]]+LANÇAMENTO[[#This Row],[PRAZO]])</f>
        <v>45975</v>
      </c>
      <c r="T2011" s="8">
        <f ca="1">IF(LANÇAMENTO[[#This Row],[OBRA COM MATERIAL]]="OK","ENTREGUE",IF(LANÇAMENTO[[#This Row],[PRAZO]]="","",LANÇAMENTO[[#This Row],[PREVISÃO ENTREGA OBRA]]-$E$1))</f>
        <v>-154</v>
      </c>
      <c r="U2011" s="3"/>
      <c r="V2011" s="3"/>
    </row>
    <row r="2012" spans="1:22" x14ac:dyDescent="0.25">
      <c r="A2012" s="4">
        <v>45960</v>
      </c>
      <c r="B2012" s="2" t="s">
        <v>4059</v>
      </c>
      <c r="C2012" s="123" t="str">
        <f>VLOOKUP(LANÇAMENTO[[#This Row],[OBRA]],OBRAS[],2,FALSE)</f>
        <v>B&amp;B</v>
      </c>
      <c r="D2012" s="2" t="s">
        <v>104</v>
      </c>
      <c r="E2012" s="2" t="s">
        <v>4081</v>
      </c>
      <c r="F2012" s="3">
        <v>2</v>
      </c>
      <c r="G2012" s="3" t="s">
        <v>65</v>
      </c>
      <c r="H2012" s="5" t="s">
        <v>4086</v>
      </c>
      <c r="I2012" s="136" t="s">
        <v>198</v>
      </c>
      <c r="J2012" s="2" t="s">
        <v>4081</v>
      </c>
      <c r="K2012" s="6">
        <v>48.59</v>
      </c>
      <c r="L2012" s="6">
        <f>LANÇAMENTO[[#This Row],[VALOR UNITARIO]]*LANÇAMENTO[[#This Row],[QTDADE]]</f>
        <v>97.18</v>
      </c>
      <c r="M2012" s="4">
        <v>45960</v>
      </c>
      <c r="N2012" s="33" t="str">
        <f>TEXT(LANÇAMENTO[[#This Row],[DATA PEDIDO]],"MMM")&amp;"-"&amp;TEXT(M2012,"AAAA")</f>
        <v>out-2025</v>
      </c>
      <c r="O2012" s="5" t="s">
        <v>1869</v>
      </c>
      <c r="P2012" s="5" t="s">
        <v>30</v>
      </c>
      <c r="Q2012" s="3" t="s">
        <v>1705</v>
      </c>
      <c r="R2012" s="3">
        <v>15</v>
      </c>
      <c r="S2012" s="4">
        <f>IF(LANÇAMENTO[[#This Row],[DATA PEDIDO]]="","",LANÇAMENTO[[#This Row],[DATA PEDIDO]]+LANÇAMENTO[[#This Row],[PRAZO]])</f>
        <v>45975</v>
      </c>
      <c r="T2012" s="8">
        <f ca="1">IF(LANÇAMENTO[[#This Row],[OBRA COM MATERIAL]]="OK","ENTREGUE",IF(LANÇAMENTO[[#This Row],[PRAZO]]="","",LANÇAMENTO[[#This Row],[PREVISÃO ENTREGA OBRA]]-$E$1))</f>
        <v>-154</v>
      </c>
      <c r="U2012" s="3"/>
      <c r="V2012" s="3"/>
    </row>
    <row r="2013" spans="1:22" x14ac:dyDescent="0.25">
      <c r="A2013" s="4">
        <v>45960</v>
      </c>
      <c r="B2013" s="2" t="s">
        <v>4059</v>
      </c>
      <c r="C2013" s="123" t="str">
        <f>VLOOKUP(LANÇAMENTO[[#This Row],[OBRA]],OBRAS[],2,FALSE)</f>
        <v>B&amp;B</v>
      </c>
      <c r="D2013" s="2" t="s">
        <v>104</v>
      </c>
      <c r="E2013" s="2" t="s">
        <v>4082</v>
      </c>
      <c r="F2013" s="3">
        <v>1</v>
      </c>
      <c r="G2013" s="3" t="s">
        <v>65</v>
      </c>
      <c r="H2013" s="5" t="s">
        <v>4086</v>
      </c>
      <c r="I2013" s="136" t="s">
        <v>198</v>
      </c>
      <c r="J2013" s="2" t="s">
        <v>4082</v>
      </c>
      <c r="K2013" s="6">
        <v>23.34</v>
      </c>
      <c r="L2013" s="6">
        <f>LANÇAMENTO[[#This Row],[VALOR UNITARIO]]*LANÇAMENTO[[#This Row],[QTDADE]]</f>
        <v>23.34</v>
      </c>
      <c r="M2013" s="4">
        <v>45960</v>
      </c>
      <c r="N2013" s="33" t="str">
        <f>TEXT(LANÇAMENTO[[#This Row],[DATA PEDIDO]],"MMM")&amp;"-"&amp;TEXT(M2013,"AAAA")</f>
        <v>out-2025</v>
      </c>
      <c r="O2013" s="5" t="s">
        <v>1869</v>
      </c>
      <c r="P2013" s="5" t="s">
        <v>30</v>
      </c>
      <c r="Q2013" s="3" t="s">
        <v>1705</v>
      </c>
      <c r="R2013" s="3">
        <v>15</v>
      </c>
      <c r="S2013" s="4">
        <f>IF(LANÇAMENTO[[#This Row],[DATA PEDIDO]]="","",LANÇAMENTO[[#This Row],[DATA PEDIDO]]+LANÇAMENTO[[#This Row],[PRAZO]])</f>
        <v>45975</v>
      </c>
      <c r="T2013" s="8">
        <f ca="1">IF(LANÇAMENTO[[#This Row],[OBRA COM MATERIAL]]="OK","ENTREGUE",IF(LANÇAMENTO[[#This Row],[PRAZO]]="","",LANÇAMENTO[[#This Row],[PREVISÃO ENTREGA OBRA]]-$E$1))</f>
        <v>-154</v>
      </c>
      <c r="U2013" s="3"/>
      <c r="V2013" s="3"/>
    </row>
    <row r="2014" spans="1:22" x14ac:dyDescent="0.25">
      <c r="A2014" s="4">
        <v>45960</v>
      </c>
      <c r="B2014" s="2" t="s">
        <v>4059</v>
      </c>
      <c r="C2014" s="123" t="str">
        <f>VLOOKUP(LANÇAMENTO[[#This Row],[OBRA]],OBRAS[],2,FALSE)</f>
        <v>B&amp;B</v>
      </c>
      <c r="D2014" s="2" t="s">
        <v>104</v>
      </c>
      <c r="E2014" s="2" t="s">
        <v>4083</v>
      </c>
      <c r="F2014" s="3">
        <v>1</v>
      </c>
      <c r="G2014" s="3" t="s">
        <v>141</v>
      </c>
      <c r="H2014" s="5" t="s">
        <v>4086</v>
      </c>
      <c r="I2014" s="136" t="s">
        <v>198</v>
      </c>
      <c r="J2014" s="2" t="s">
        <v>4083</v>
      </c>
      <c r="K2014" s="6">
        <v>419.71</v>
      </c>
      <c r="L2014" s="6">
        <f>LANÇAMENTO[[#This Row],[VALOR UNITARIO]]*LANÇAMENTO[[#This Row],[QTDADE]]</f>
        <v>419.71</v>
      </c>
      <c r="M2014" s="4">
        <v>45960</v>
      </c>
      <c r="N2014" s="33" t="str">
        <f>TEXT(LANÇAMENTO[[#This Row],[DATA PEDIDO]],"MMM")&amp;"-"&amp;TEXT(M2014,"AAAA")</f>
        <v>out-2025</v>
      </c>
      <c r="O2014" s="5" t="s">
        <v>1869</v>
      </c>
      <c r="P2014" s="5" t="s">
        <v>30</v>
      </c>
      <c r="Q2014" s="3" t="s">
        <v>1705</v>
      </c>
      <c r="R2014" s="3">
        <v>15</v>
      </c>
      <c r="S2014" s="4">
        <f>IF(LANÇAMENTO[[#This Row],[DATA PEDIDO]]="","",LANÇAMENTO[[#This Row],[DATA PEDIDO]]+LANÇAMENTO[[#This Row],[PRAZO]])</f>
        <v>45975</v>
      </c>
      <c r="T2014" s="8">
        <f ca="1">IF(LANÇAMENTO[[#This Row],[OBRA COM MATERIAL]]="OK","ENTREGUE",IF(LANÇAMENTO[[#This Row],[PRAZO]]="","",LANÇAMENTO[[#This Row],[PREVISÃO ENTREGA OBRA]]-$E$1))</f>
        <v>-154</v>
      </c>
      <c r="U2014" s="3"/>
      <c r="V2014" s="3"/>
    </row>
    <row r="2015" spans="1:22" x14ac:dyDescent="0.25">
      <c r="A2015" s="4">
        <v>45960</v>
      </c>
      <c r="B2015" s="2" t="s">
        <v>4059</v>
      </c>
      <c r="C2015" s="123" t="str">
        <f>VLOOKUP(LANÇAMENTO[[#This Row],[OBRA]],OBRAS[],2,FALSE)</f>
        <v>B&amp;B</v>
      </c>
      <c r="D2015" s="2" t="s">
        <v>104</v>
      </c>
      <c r="E2015" s="2" t="s">
        <v>4084</v>
      </c>
      <c r="F2015" s="3">
        <v>2</v>
      </c>
      <c r="G2015" s="3" t="s">
        <v>141</v>
      </c>
      <c r="H2015" s="5" t="s">
        <v>4086</v>
      </c>
      <c r="I2015" s="136" t="s">
        <v>198</v>
      </c>
      <c r="J2015" s="2" t="s">
        <v>4084</v>
      </c>
      <c r="K2015" s="6">
        <v>209.9</v>
      </c>
      <c r="L2015" s="6">
        <f>LANÇAMENTO[[#This Row],[VALOR UNITARIO]]*LANÇAMENTO[[#This Row],[QTDADE]]</f>
        <v>419.8</v>
      </c>
      <c r="M2015" s="4">
        <v>45960</v>
      </c>
      <c r="N2015" s="33" t="str">
        <f>TEXT(LANÇAMENTO[[#This Row],[DATA PEDIDO]],"MMM")&amp;"-"&amp;TEXT(M2015,"AAAA")</f>
        <v>out-2025</v>
      </c>
      <c r="O2015" s="5" t="s">
        <v>1869</v>
      </c>
      <c r="P2015" s="5" t="s">
        <v>30</v>
      </c>
      <c r="Q2015" s="3" t="s">
        <v>1705</v>
      </c>
      <c r="R2015" s="3">
        <v>15</v>
      </c>
      <c r="S2015" s="4">
        <f>IF(LANÇAMENTO[[#This Row],[DATA PEDIDO]]="","",LANÇAMENTO[[#This Row],[DATA PEDIDO]]+LANÇAMENTO[[#This Row],[PRAZO]])</f>
        <v>45975</v>
      </c>
      <c r="T2015" s="8">
        <f ca="1">IF(LANÇAMENTO[[#This Row],[OBRA COM MATERIAL]]="OK","ENTREGUE",IF(LANÇAMENTO[[#This Row],[PRAZO]]="","",LANÇAMENTO[[#This Row],[PREVISÃO ENTREGA OBRA]]-$E$1))</f>
        <v>-154</v>
      </c>
      <c r="U2015" s="3"/>
      <c r="V2015" s="3"/>
    </row>
    <row r="2016" spans="1:22" x14ac:dyDescent="0.25">
      <c r="A2016" s="4">
        <v>45960</v>
      </c>
      <c r="B2016" s="2" t="s">
        <v>4059</v>
      </c>
      <c r="C2016" s="123" t="str">
        <f>VLOOKUP(LANÇAMENTO[[#This Row],[OBRA]],OBRAS[],2,FALSE)</f>
        <v>B&amp;B</v>
      </c>
      <c r="D2016" s="2" t="s">
        <v>104</v>
      </c>
      <c r="E2016" s="2" t="s">
        <v>4085</v>
      </c>
      <c r="F2016" s="3">
        <v>1</v>
      </c>
      <c r="G2016" s="3" t="s">
        <v>141</v>
      </c>
      <c r="H2016" s="5" t="s">
        <v>4086</v>
      </c>
      <c r="I2016" s="136" t="s">
        <v>198</v>
      </c>
      <c r="J2016" s="2" t="s">
        <v>4085</v>
      </c>
      <c r="K2016" s="6">
        <v>157.38999999999999</v>
      </c>
      <c r="L2016" s="6">
        <f>LANÇAMENTO[[#This Row],[VALOR UNITARIO]]*LANÇAMENTO[[#This Row],[QTDADE]]</f>
        <v>157.38999999999999</v>
      </c>
      <c r="M2016" s="4">
        <v>45960</v>
      </c>
      <c r="N2016" s="33" t="str">
        <f>TEXT(LANÇAMENTO[[#This Row],[DATA PEDIDO]],"MMM")&amp;"-"&amp;TEXT(M2016,"AAAA")</f>
        <v>out-2025</v>
      </c>
      <c r="O2016" s="5" t="s">
        <v>1869</v>
      </c>
      <c r="P2016" s="5" t="s">
        <v>30</v>
      </c>
      <c r="Q2016" s="3" t="s">
        <v>1705</v>
      </c>
      <c r="R2016" s="3">
        <v>15</v>
      </c>
      <c r="S2016" s="4">
        <f>IF(LANÇAMENTO[[#This Row],[DATA PEDIDO]]="","",LANÇAMENTO[[#This Row],[DATA PEDIDO]]+LANÇAMENTO[[#This Row],[PRAZO]])</f>
        <v>45975</v>
      </c>
      <c r="T2016" s="8">
        <f ca="1">IF(LANÇAMENTO[[#This Row],[OBRA COM MATERIAL]]="OK","ENTREGUE",IF(LANÇAMENTO[[#This Row],[PRAZO]]="","",LANÇAMENTO[[#This Row],[PREVISÃO ENTREGA OBRA]]-$E$1))</f>
        <v>-154</v>
      </c>
      <c r="U2016" s="3"/>
      <c r="V2016" s="3"/>
    </row>
    <row r="2017" spans="1:22" x14ac:dyDescent="0.25">
      <c r="A2017" s="4">
        <v>45961</v>
      </c>
      <c r="B2017" s="2" t="s">
        <v>4089</v>
      </c>
      <c r="C2017" s="123" t="str">
        <f>VLOOKUP(LANÇAMENTO[[#This Row],[OBRA]],OBRAS[],2,FALSE)</f>
        <v>B&amp;B</v>
      </c>
      <c r="D2017" s="2" t="s">
        <v>104</v>
      </c>
      <c r="E2017" s="2" t="s">
        <v>2728</v>
      </c>
      <c r="F2017" s="3">
        <v>10</v>
      </c>
      <c r="G2017" s="3" t="s">
        <v>65</v>
      </c>
      <c r="H2017" s="5" t="s">
        <v>4087</v>
      </c>
      <c r="I2017" s="136" t="s">
        <v>371</v>
      </c>
      <c r="J2017" s="2" t="s">
        <v>2728</v>
      </c>
      <c r="K2017" s="6">
        <v>50.49</v>
      </c>
      <c r="L2017" s="6">
        <f>LANÇAMENTO[[#This Row],[VALOR UNITARIO]]*LANÇAMENTO[[#This Row],[QTDADE]]</f>
        <v>504.90000000000003</v>
      </c>
      <c r="M2017" s="4">
        <v>45961</v>
      </c>
      <c r="N2017" s="33" t="str">
        <f>TEXT(LANÇAMENTO[[#This Row],[DATA PEDIDO]],"MMM")&amp;"-"&amp;TEXT(M2017,"AAAA")</f>
        <v>out-2025</v>
      </c>
      <c r="O2017" s="5" t="s">
        <v>1715</v>
      </c>
      <c r="P2017" s="5" t="s">
        <v>30</v>
      </c>
      <c r="Q2017" s="3" t="s">
        <v>1705</v>
      </c>
      <c r="R2017" s="3">
        <v>4</v>
      </c>
      <c r="S2017" s="4">
        <f>IF(LANÇAMENTO[[#This Row],[DATA PEDIDO]]="","",LANÇAMENTO[[#This Row],[DATA PEDIDO]]+LANÇAMENTO[[#This Row],[PRAZO]])</f>
        <v>45965</v>
      </c>
      <c r="T2017" s="8">
        <f ca="1">IF(LANÇAMENTO[[#This Row],[OBRA COM MATERIAL]]="OK","ENTREGUE",IF(LANÇAMENTO[[#This Row],[PRAZO]]="","",LANÇAMENTO[[#This Row],[PREVISÃO ENTREGA OBRA]]-$E$1))</f>
        <v>-164</v>
      </c>
      <c r="U2017" s="3"/>
      <c r="V2017" s="3"/>
    </row>
    <row r="2018" spans="1:22" x14ac:dyDescent="0.25">
      <c r="A2018" s="4">
        <v>45961</v>
      </c>
      <c r="B2018" s="2" t="s">
        <v>4089</v>
      </c>
      <c r="C2018" s="123" t="str">
        <f>VLOOKUP(LANÇAMENTO[[#This Row],[OBRA]],OBRAS[],2,FALSE)</f>
        <v>B&amp;B</v>
      </c>
      <c r="D2018" s="2" t="s">
        <v>104</v>
      </c>
      <c r="E2018" s="2" t="s">
        <v>3984</v>
      </c>
      <c r="F2018" s="3">
        <v>1</v>
      </c>
      <c r="G2018" s="3" t="s">
        <v>65</v>
      </c>
      <c r="H2018" s="5" t="s">
        <v>4094</v>
      </c>
      <c r="I2018" s="136" t="s">
        <v>3368</v>
      </c>
      <c r="J2018" s="2" t="s">
        <v>3984</v>
      </c>
      <c r="K2018" s="6">
        <v>16.5</v>
      </c>
      <c r="L2018" s="6">
        <f>LANÇAMENTO[[#This Row],[VALOR UNITARIO]]*LANÇAMENTO[[#This Row],[QTDADE]]</f>
        <v>16.5</v>
      </c>
      <c r="M2018" s="4">
        <v>45961</v>
      </c>
      <c r="N2018" s="33" t="str">
        <f>TEXT(LANÇAMENTO[[#This Row],[DATA PEDIDO]],"MMM")&amp;"-"&amp;TEXT(M2018,"AAAA")</f>
        <v>out-2025</v>
      </c>
      <c r="O2018" s="5" t="s">
        <v>4095</v>
      </c>
      <c r="P2018" s="5" t="s">
        <v>192</v>
      </c>
      <c r="Q2018" s="3" t="s">
        <v>12</v>
      </c>
      <c r="R2018" s="3">
        <v>3</v>
      </c>
      <c r="S2018" s="4">
        <f>IF(LANÇAMENTO[[#This Row],[DATA PEDIDO]]="","",LANÇAMENTO[[#This Row],[DATA PEDIDO]]+LANÇAMENTO[[#This Row],[PRAZO]])</f>
        <v>45964</v>
      </c>
      <c r="T2018" s="8">
        <f ca="1">IF(LANÇAMENTO[[#This Row],[OBRA COM MATERIAL]]="OK","ENTREGUE",IF(LANÇAMENTO[[#This Row],[PRAZO]]="","",LANÇAMENTO[[#This Row],[PREVISÃO ENTREGA OBRA]]-$E$1))</f>
        <v>-165</v>
      </c>
      <c r="U2018" s="3"/>
      <c r="V2018" s="3"/>
    </row>
    <row r="2019" spans="1:22" x14ac:dyDescent="0.25">
      <c r="A2019" s="4">
        <v>45961</v>
      </c>
      <c r="B2019" s="2" t="s">
        <v>4089</v>
      </c>
      <c r="C2019" s="123" t="str">
        <f>VLOOKUP(LANÇAMENTO[[#This Row],[OBRA]],OBRAS[],2,FALSE)</f>
        <v>B&amp;B</v>
      </c>
      <c r="D2019" s="2" t="s">
        <v>104</v>
      </c>
      <c r="E2019" s="2" t="s">
        <v>2447</v>
      </c>
      <c r="F2019" s="3">
        <v>30</v>
      </c>
      <c r="G2019" s="3" t="s">
        <v>114</v>
      </c>
      <c r="H2019" s="5" t="s">
        <v>4094</v>
      </c>
      <c r="I2019" s="136" t="s">
        <v>3368</v>
      </c>
      <c r="J2019" s="2" t="s">
        <v>2447</v>
      </c>
      <c r="K2019" s="6">
        <v>9.5</v>
      </c>
      <c r="L2019" s="6">
        <f>LANÇAMENTO[[#This Row],[VALOR UNITARIO]]*LANÇAMENTO[[#This Row],[QTDADE]]</f>
        <v>285</v>
      </c>
      <c r="M2019" s="4">
        <v>45961</v>
      </c>
      <c r="N2019" s="33" t="str">
        <f>TEXT(LANÇAMENTO[[#This Row],[DATA PEDIDO]],"MMM")&amp;"-"&amp;TEXT(M2019,"AAAA")</f>
        <v>out-2025</v>
      </c>
      <c r="O2019" s="5" t="s">
        <v>4095</v>
      </c>
      <c r="P2019" s="5" t="s">
        <v>192</v>
      </c>
      <c r="Q2019" s="3" t="s">
        <v>12</v>
      </c>
      <c r="R2019" s="3">
        <v>3</v>
      </c>
      <c r="S2019" s="4">
        <f>IF(LANÇAMENTO[[#This Row],[DATA PEDIDO]]="","",LANÇAMENTO[[#This Row],[DATA PEDIDO]]+LANÇAMENTO[[#This Row],[PRAZO]])</f>
        <v>45964</v>
      </c>
      <c r="T2019" s="8">
        <f ca="1">IF(LANÇAMENTO[[#This Row],[OBRA COM MATERIAL]]="OK","ENTREGUE",IF(LANÇAMENTO[[#This Row],[PRAZO]]="","",LANÇAMENTO[[#This Row],[PREVISÃO ENTREGA OBRA]]-$E$1))</f>
        <v>-165</v>
      </c>
      <c r="U2019" s="3"/>
      <c r="V2019" s="3"/>
    </row>
    <row r="2020" spans="1:22" x14ac:dyDescent="0.25">
      <c r="A2020" s="4">
        <v>45961</v>
      </c>
      <c r="B2020" s="2" t="s">
        <v>4089</v>
      </c>
      <c r="C2020" s="123" t="str">
        <f>VLOOKUP(LANÇAMENTO[[#This Row],[OBRA]],OBRAS[],2,FALSE)</f>
        <v>B&amp;B</v>
      </c>
      <c r="D2020" s="2" t="s">
        <v>104</v>
      </c>
      <c r="E2020" s="2" t="s">
        <v>4093</v>
      </c>
      <c r="F2020" s="3">
        <v>4</v>
      </c>
      <c r="G2020" s="3" t="s">
        <v>65</v>
      </c>
      <c r="H2020" s="5" t="s">
        <v>4094</v>
      </c>
      <c r="I2020" s="136" t="s">
        <v>3368</v>
      </c>
      <c r="J2020" s="2" t="s">
        <v>4093</v>
      </c>
      <c r="K2020" s="6">
        <v>14</v>
      </c>
      <c r="L2020" s="6">
        <f>LANÇAMENTO[[#This Row],[VALOR UNITARIO]]*LANÇAMENTO[[#This Row],[QTDADE]]</f>
        <v>56</v>
      </c>
      <c r="M2020" s="4">
        <v>45961</v>
      </c>
      <c r="N2020" s="33" t="str">
        <f>TEXT(LANÇAMENTO[[#This Row],[DATA PEDIDO]],"MMM")&amp;"-"&amp;TEXT(M2020,"AAAA")</f>
        <v>out-2025</v>
      </c>
      <c r="O2020" s="5" t="s">
        <v>4095</v>
      </c>
      <c r="P2020" s="5" t="s">
        <v>192</v>
      </c>
      <c r="Q2020" s="3" t="s">
        <v>12</v>
      </c>
      <c r="R2020" s="3">
        <v>3</v>
      </c>
      <c r="S2020" s="4">
        <f>IF(LANÇAMENTO[[#This Row],[DATA PEDIDO]]="","",LANÇAMENTO[[#This Row],[DATA PEDIDO]]+LANÇAMENTO[[#This Row],[PRAZO]])</f>
        <v>45964</v>
      </c>
      <c r="T2020" s="8">
        <f ca="1">IF(LANÇAMENTO[[#This Row],[OBRA COM MATERIAL]]="OK","ENTREGUE",IF(LANÇAMENTO[[#This Row],[PRAZO]]="","",LANÇAMENTO[[#This Row],[PREVISÃO ENTREGA OBRA]]-$E$1))</f>
        <v>-165</v>
      </c>
      <c r="U2020" s="3"/>
      <c r="V2020" s="3"/>
    </row>
    <row r="2021" spans="1:22" x14ac:dyDescent="0.25">
      <c r="A2021" s="4">
        <v>45961</v>
      </c>
      <c r="B2021" s="2" t="s">
        <v>3309</v>
      </c>
      <c r="C2021" s="123" t="str">
        <f>VLOOKUP(LANÇAMENTO[[#This Row],[OBRA]],OBRAS[],2,FALSE)</f>
        <v>B&amp;B</v>
      </c>
      <c r="D2021" s="2" t="s">
        <v>104</v>
      </c>
      <c r="E2021" s="2" t="s">
        <v>3302</v>
      </c>
      <c r="F2021" s="3">
        <v>1</v>
      </c>
      <c r="G2021" s="3" t="s">
        <v>65</v>
      </c>
      <c r="H2021" s="5" t="s">
        <v>4096</v>
      </c>
      <c r="I2021" s="136" t="s">
        <v>198</v>
      </c>
      <c r="J2021" s="2" t="s">
        <v>3302</v>
      </c>
      <c r="K2021" s="6">
        <v>248.16</v>
      </c>
      <c r="L2021" s="6">
        <f>LANÇAMENTO[[#This Row],[VALOR UNITARIO]]*LANÇAMENTO[[#This Row],[QTDADE]]</f>
        <v>248.16</v>
      </c>
      <c r="M2021" s="4">
        <v>45961</v>
      </c>
      <c r="N2021" s="33" t="str">
        <f>TEXT(LANÇAMENTO[[#This Row],[DATA PEDIDO]],"MMM")&amp;"-"&amp;TEXT(M2021,"AAAA")</f>
        <v>out-2025</v>
      </c>
      <c r="O2021" s="5" t="s">
        <v>1715</v>
      </c>
      <c r="P2021" s="5" t="s">
        <v>30</v>
      </c>
      <c r="Q2021" s="3" t="s">
        <v>1705</v>
      </c>
      <c r="R2021" s="3">
        <v>3</v>
      </c>
      <c r="S2021" s="4">
        <f>IF(LANÇAMENTO[[#This Row],[DATA PEDIDO]]="","",LANÇAMENTO[[#This Row],[DATA PEDIDO]]+LANÇAMENTO[[#This Row],[PRAZO]])</f>
        <v>45964</v>
      </c>
      <c r="T2021" s="8">
        <f ca="1">IF(LANÇAMENTO[[#This Row],[OBRA COM MATERIAL]]="OK","ENTREGUE",IF(LANÇAMENTO[[#This Row],[PRAZO]]="","",LANÇAMENTO[[#This Row],[PREVISÃO ENTREGA OBRA]]-$E$1))</f>
        <v>-165</v>
      </c>
      <c r="U2021" s="3"/>
      <c r="V2021" s="3"/>
    </row>
    <row r="2022" spans="1:22" x14ac:dyDescent="0.25">
      <c r="A2022" s="4">
        <v>45964</v>
      </c>
      <c r="B2022" s="2" t="s">
        <v>1772</v>
      </c>
      <c r="C2022" s="123" t="str">
        <f>VLOOKUP(LANÇAMENTO[[#This Row],[OBRA]],OBRAS[],2,FALSE)</f>
        <v>INTERIORANA</v>
      </c>
      <c r="D2022" s="2" t="s">
        <v>104</v>
      </c>
      <c r="E2022" s="2" t="s">
        <v>4097</v>
      </c>
      <c r="F2022" s="3">
        <v>1</v>
      </c>
      <c r="G2022" s="3" t="s">
        <v>141</v>
      </c>
      <c r="H2022" s="5" t="s">
        <v>4098</v>
      </c>
      <c r="I2022" s="136" t="s">
        <v>738</v>
      </c>
      <c r="J2022" s="2" t="s">
        <v>4097</v>
      </c>
      <c r="K2022" s="6">
        <v>122.36</v>
      </c>
      <c r="L2022" s="6">
        <f>LANÇAMENTO[[#This Row],[VALOR UNITARIO]]*LANÇAMENTO[[#This Row],[QTDADE]]</f>
        <v>122.36</v>
      </c>
      <c r="M2022" s="4">
        <v>45964</v>
      </c>
      <c r="N2022" s="33" t="str">
        <f>TEXT(LANÇAMENTO[[#This Row],[DATA PEDIDO]],"MMM")&amp;"-"&amp;TEXT(M2022,"AAAA")</f>
        <v>nov-2025</v>
      </c>
      <c r="O2022" s="5" t="s">
        <v>4099</v>
      </c>
      <c r="P2022" s="5" t="s">
        <v>192</v>
      </c>
      <c r="Q2022" s="3" t="s">
        <v>1705</v>
      </c>
      <c r="R2022" s="3">
        <v>0</v>
      </c>
      <c r="S2022" s="4">
        <f>IF(LANÇAMENTO[[#This Row],[DATA PEDIDO]]="","",LANÇAMENTO[[#This Row],[DATA PEDIDO]]+LANÇAMENTO[[#This Row],[PRAZO]])</f>
        <v>45964</v>
      </c>
      <c r="T2022" s="8" t="str">
        <f>IF(LANÇAMENTO[[#This Row],[OBRA COM MATERIAL]]="OK","ENTREGUE",IF(LANÇAMENTO[[#This Row],[PRAZO]]="","",LANÇAMENTO[[#This Row],[PREVISÃO ENTREGA OBRA]]-$E$1))</f>
        <v>ENTREGUE</v>
      </c>
      <c r="U2022" s="3" t="s">
        <v>129</v>
      </c>
      <c r="V2022" s="3"/>
    </row>
    <row r="2023" spans="1:22" x14ac:dyDescent="0.25">
      <c r="A2023" s="4">
        <v>45964</v>
      </c>
      <c r="B2023" s="2" t="s">
        <v>4089</v>
      </c>
      <c r="C2023" s="123" t="str">
        <f>VLOOKUP(LANÇAMENTO[[#This Row],[OBRA]],OBRAS[],2,FALSE)</f>
        <v>B&amp;B</v>
      </c>
      <c r="D2023" s="2" t="s">
        <v>104</v>
      </c>
      <c r="E2023" t="s">
        <v>4101</v>
      </c>
      <c r="F2023" s="3">
        <v>12</v>
      </c>
      <c r="G2023" s="3" t="s">
        <v>65</v>
      </c>
      <c r="H2023" s="5" t="s">
        <v>4103</v>
      </c>
      <c r="I2023" s="136" t="s">
        <v>523</v>
      </c>
      <c r="J2023" t="s">
        <v>4101</v>
      </c>
      <c r="K2023" s="6">
        <v>151.03416666666601</v>
      </c>
      <c r="L2023" s="6">
        <f>LANÇAMENTO[[#This Row],[VALOR UNITARIO]]*LANÇAMENTO[[#This Row],[QTDADE]]</f>
        <v>1812.4099999999921</v>
      </c>
      <c r="M2023" s="4">
        <v>45964</v>
      </c>
      <c r="N2023" s="33" t="str">
        <f>TEXT(LANÇAMENTO[[#This Row],[DATA PEDIDO]],"MMM")&amp;"-"&amp;TEXT(M2023,"AAAA")</f>
        <v>nov-2025</v>
      </c>
      <c r="O2023" s="5" t="s">
        <v>1715</v>
      </c>
      <c r="P2023" s="5" t="s">
        <v>30</v>
      </c>
      <c r="Q2023" s="3" t="s">
        <v>1705</v>
      </c>
      <c r="R2023" s="3">
        <v>2</v>
      </c>
      <c r="S2023" s="4">
        <f>IF(LANÇAMENTO[[#This Row],[DATA PEDIDO]]="","",LANÇAMENTO[[#This Row],[DATA PEDIDO]]+LANÇAMENTO[[#This Row],[PRAZO]])</f>
        <v>45966</v>
      </c>
      <c r="T2023" s="8">
        <f ca="1">IF(LANÇAMENTO[[#This Row],[OBRA COM MATERIAL]]="OK","ENTREGUE",IF(LANÇAMENTO[[#This Row],[PRAZO]]="","",LANÇAMENTO[[#This Row],[PREVISÃO ENTREGA OBRA]]-$E$1))</f>
        <v>-163</v>
      </c>
      <c r="U2023" s="3"/>
      <c r="V2023" s="3"/>
    </row>
    <row r="2024" spans="1:22" x14ac:dyDescent="0.25">
      <c r="A2024" s="4">
        <v>45964</v>
      </c>
      <c r="B2024" s="2" t="s">
        <v>4089</v>
      </c>
      <c r="C2024" s="123" t="str">
        <f>VLOOKUP(LANÇAMENTO[[#This Row],[OBRA]],OBRAS[],2,FALSE)</f>
        <v>B&amp;B</v>
      </c>
      <c r="D2024" s="2" t="s">
        <v>104</v>
      </c>
      <c r="E2024" s="2" t="s">
        <v>4102</v>
      </c>
      <c r="F2024" s="3">
        <v>2</v>
      </c>
      <c r="G2024" s="3" t="s">
        <v>139</v>
      </c>
      <c r="H2024" s="5" t="s">
        <v>4103</v>
      </c>
      <c r="I2024" s="136" t="s">
        <v>523</v>
      </c>
      <c r="J2024" s="2" t="s">
        <v>4102</v>
      </c>
      <c r="K2024" s="6">
        <v>95.47</v>
      </c>
      <c r="L2024" s="6">
        <f>LANÇAMENTO[[#This Row],[VALOR UNITARIO]]*LANÇAMENTO[[#This Row],[QTDADE]]</f>
        <v>190.94</v>
      </c>
      <c r="M2024" s="4">
        <v>45964</v>
      </c>
      <c r="N2024" s="33" t="str">
        <f>TEXT(LANÇAMENTO[[#This Row],[DATA PEDIDO]],"MMM")&amp;"-"&amp;TEXT(M2024,"AAAA")</f>
        <v>nov-2025</v>
      </c>
      <c r="O2024" s="5" t="s">
        <v>1715</v>
      </c>
      <c r="P2024" s="5" t="s">
        <v>30</v>
      </c>
      <c r="Q2024" s="3" t="s">
        <v>1705</v>
      </c>
      <c r="R2024" s="3">
        <v>2</v>
      </c>
      <c r="S2024" s="4">
        <f>IF(LANÇAMENTO[[#This Row],[DATA PEDIDO]]="","",LANÇAMENTO[[#This Row],[DATA PEDIDO]]+LANÇAMENTO[[#This Row],[PRAZO]])</f>
        <v>45966</v>
      </c>
      <c r="T2024" s="8">
        <f ca="1">IF(LANÇAMENTO[[#This Row],[OBRA COM MATERIAL]]="OK","ENTREGUE",IF(LANÇAMENTO[[#This Row],[PRAZO]]="","",LANÇAMENTO[[#This Row],[PREVISÃO ENTREGA OBRA]]-$E$1))</f>
        <v>-163</v>
      </c>
      <c r="U2024" s="3"/>
      <c r="V2024" s="3"/>
    </row>
    <row r="2025" spans="1:22" x14ac:dyDescent="0.25">
      <c r="A2025" s="4">
        <v>45964</v>
      </c>
      <c r="B2025" s="2" t="s">
        <v>1729</v>
      </c>
      <c r="C2025" s="123" t="str">
        <f>VLOOKUP(LANÇAMENTO[[#This Row],[OBRA]],OBRAS[],2,FALSE)</f>
        <v>B&amp;B</v>
      </c>
      <c r="D2025" s="2" t="s">
        <v>11</v>
      </c>
      <c r="E2025" s="2" t="s">
        <v>4104</v>
      </c>
      <c r="F2025" s="3">
        <v>2</v>
      </c>
      <c r="G2025" s="3" t="s">
        <v>110</v>
      </c>
      <c r="H2025" s="5" t="s">
        <v>4105</v>
      </c>
      <c r="I2025" s="136" t="s">
        <v>375</v>
      </c>
      <c r="J2025" s="2" t="s">
        <v>4104</v>
      </c>
      <c r="K2025" s="6">
        <v>184</v>
      </c>
      <c r="L2025" s="6">
        <f>LANÇAMENTO[[#This Row],[VALOR UNITARIO]]*LANÇAMENTO[[#This Row],[QTDADE]]</f>
        <v>368</v>
      </c>
      <c r="M2025" s="4">
        <v>45964</v>
      </c>
      <c r="N2025" s="33" t="str">
        <f>TEXT(LANÇAMENTO[[#This Row],[DATA PEDIDO]],"MMM")&amp;"-"&amp;TEXT(M2025,"AAAA")</f>
        <v>nov-2025</v>
      </c>
      <c r="O2025" s="5" t="s">
        <v>2110</v>
      </c>
      <c r="P2025" s="5" t="s">
        <v>30</v>
      </c>
      <c r="Q2025" s="3" t="s">
        <v>1705</v>
      </c>
      <c r="R2025" s="3">
        <v>0</v>
      </c>
      <c r="S2025" s="4">
        <f>IF(LANÇAMENTO[[#This Row],[DATA PEDIDO]]="","",LANÇAMENTO[[#This Row],[DATA PEDIDO]]+LANÇAMENTO[[#This Row],[PRAZO]])</f>
        <v>45964</v>
      </c>
      <c r="T2025" s="8" t="str">
        <f>IF(LANÇAMENTO[[#This Row],[OBRA COM MATERIAL]]="OK","ENTREGUE",IF(LANÇAMENTO[[#This Row],[PRAZO]]="","",LANÇAMENTO[[#This Row],[PREVISÃO ENTREGA OBRA]]-$E$1))</f>
        <v>ENTREGUE</v>
      </c>
      <c r="U2025" s="3" t="s">
        <v>129</v>
      </c>
      <c r="V2025" s="3"/>
    </row>
    <row r="2026" spans="1:22" x14ac:dyDescent="0.25">
      <c r="A2026" s="4">
        <v>45964</v>
      </c>
      <c r="B2026" s="2" t="s">
        <v>1772</v>
      </c>
      <c r="C2026" s="123" t="str">
        <f>VLOOKUP(LANÇAMENTO[[#This Row],[OBRA]],OBRAS[],2,FALSE)</f>
        <v>INTERIORANA</v>
      </c>
      <c r="D2026" s="2" t="s">
        <v>27</v>
      </c>
      <c r="E2026" s="2" t="s">
        <v>2266</v>
      </c>
      <c r="F2026" s="3">
        <v>1</v>
      </c>
      <c r="G2026" s="3" t="s">
        <v>65</v>
      </c>
      <c r="H2026" s="5" t="s">
        <v>4106</v>
      </c>
      <c r="I2026" s="136" t="s">
        <v>1779</v>
      </c>
      <c r="J2026" s="2" t="s">
        <v>2266</v>
      </c>
      <c r="K2026" s="6">
        <v>280</v>
      </c>
      <c r="L2026" s="6">
        <f>LANÇAMENTO[[#This Row],[VALOR UNITARIO]]*LANÇAMENTO[[#This Row],[QTDADE]]</f>
        <v>280</v>
      </c>
      <c r="M2026" s="4">
        <v>45964</v>
      </c>
      <c r="N2026" s="33" t="str">
        <f>TEXT(LANÇAMENTO[[#This Row],[DATA PEDIDO]],"MMM")&amp;"-"&amp;TEXT(M2026,"AAAA")</f>
        <v>nov-2025</v>
      </c>
      <c r="O2026" s="5" t="s">
        <v>1778</v>
      </c>
      <c r="P2026" s="5" t="s">
        <v>30</v>
      </c>
      <c r="Q2026" s="3" t="s">
        <v>12</v>
      </c>
      <c r="R2026" s="3">
        <v>0</v>
      </c>
      <c r="S2026" s="4">
        <f>IF(LANÇAMENTO[[#This Row],[DATA PEDIDO]]="","",LANÇAMENTO[[#This Row],[DATA PEDIDO]]+LANÇAMENTO[[#This Row],[PRAZO]])</f>
        <v>45964</v>
      </c>
      <c r="T2026" s="8" t="str">
        <f>IF(LANÇAMENTO[[#This Row],[OBRA COM MATERIAL]]="OK","ENTREGUE",IF(LANÇAMENTO[[#This Row],[PRAZO]]="","",LANÇAMENTO[[#This Row],[PREVISÃO ENTREGA OBRA]]-$E$1))</f>
        <v>ENTREGUE</v>
      </c>
      <c r="U2026" s="3" t="s">
        <v>129</v>
      </c>
      <c r="V2026" s="3"/>
    </row>
    <row r="2027" spans="1:22" x14ac:dyDescent="0.25">
      <c r="A2027" s="4">
        <v>45965</v>
      </c>
      <c r="B2027" s="2" t="s">
        <v>1729</v>
      </c>
      <c r="C2027" s="123" t="str">
        <f>VLOOKUP(LANÇAMENTO[[#This Row],[OBRA]],OBRAS[],2,FALSE)</f>
        <v>B&amp;B</v>
      </c>
      <c r="D2027" s="2" t="s">
        <v>17</v>
      </c>
      <c r="E2027" t="s">
        <v>4107</v>
      </c>
      <c r="F2027" s="3">
        <v>90</v>
      </c>
      <c r="G2027" s="3" t="s">
        <v>111</v>
      </c>
      <c r="H2027" s="5" t="s">
        <v>4114</v>
      </c>
      <c r="I2027" s="136" t="s">
        <v>260</v>
      </c>
      <c r="J2027" t="s">
        <v>4107</v>
      </c>
      <c r="K2027" s="6">
        <v>14.4</v>
      </c>
      <c r="L2027" s="6">
        <f>LANÇAMENTO[[#This Row],[VALOR UNITARIO]]*LANÇAMENTO[[#This Row],[QTDADE]]</f>
        <v>1296</v>
      </c>
      <c r="M2027" s="4">
        <v>45965</v>
      </c>
      <c r="N2027" s="33" t="str">
        <f>TEXT(LANÇAMENTO[[#This Row],[DATA PEDIDO]],"MMM")&amp;"-"&amp;TEXT(M2027,"AAAA")</f>
        <v>nov-2025</v>
      </c>
      <c r="O2027" s="5" t="s">
        <v>2068</v>
      </c>
      <c r="P2027" s="5" t="s">
        <v>30</v>
      </c>
      <c r="Q2027" s="3" t="s">
        <v>1705</v>
      </c>
      <c r="R2027" s="3">
        <v>1</v>
      </c>
      <c r="S2027" s="4">
        <f>IF(LANÇAMENTO[[#This Row],[DATA PEDIDO]]="","",LANÇAMENTO[[#This Row],[DATA PEDIDO]]+LANÇAMENTO[[#This Row],[PRAZO]])</f>
        <v>45966</v>
      </c>
      <c r="T2027" s="8">
        <f ca="1">IF(LANÇAMENTO[[#This Row],[OBRA COM MATERIAL]]="OK","ENTREGUE",IF(LANÇAMENTO[[#This Row],[PRAZO]]="","",LANÇAMENTO[[#This Row],[PREVISÃO ENTREGA OBRA]]-$E$1))</f>
        <v>-163</v>
      </c>
      <c r="U2027" s="3"/>
      <c r="V2027" s="3"/>
    </row>
    <row r="2028" spans="1:22" x14ac:dyDescent="0.25">
      <c r="A2028" s="4">
        <v>45965</v>
      </c>
      <c r="B2028" s="2" t="s">
        <v>1729</v>
      </c>
      <c r="C2028" s="123" t="str">
        <f>VLOOKUP(LANÇAMENTO[[#This Row],[OBRA]],OBRAS[],2,FALSE)</f>
        <v>B&amp;B</v>
      </c>
      <c r="D2028" s="2" t="s">
        <v>17</v>
      </c>
      <c r="E2028" s="2" t="s">
        <v>4108</v>
      </c>
      <c r="F2028" s="3">
        <v>30</v>
      </c>
      <c r="G2028" s="3" t="s">
        <v>111</v>
      </c>
      <c r="H2028" s="5" t="s">
        <v>4114</v>
      </c>
      <c r="I2028" s="136" t="s">
        <v>260</v>
      </c>
      <c r="J2028" s="2" t="s">
        <v>4108</v>
      </c>
      <c r="K2028" s="6">
        <v>14.4</v>
      </c>
      <c r="L2028" s="6">
        <f>LANÇAMENTO[[#This Row],[VALOR UNITARIO]]*LANÇAMENTO[[#This Row],[QTDADE]]</f>
        <v>432</v>
      </c>
      <c r="M2028" s="4">
        <v>45965</v>
      </c>
      <c r="N2028" s="33" t="str">
        <f>TEXT(LANÇAMENTO[[#This Row],[DATA PEDIDO]],"MMM")&amp;"-"&amp;TEXT(M2028,"AAAA")</f>
        <v>nov-2025</v>
      </c>
      <c r="O2028" s="5" t="s">
        <v>2068</v>
      </c>
      <c r="P2028" s="5" t="s">
        <v>30</v>
      </c>
      <c r="Q2028" s="3" t="s">
        <v>1705</v>
      </c>
      <c r="R2028" s="3">
        <v>1</v>
      </c>
      <c r="S2028" s="4">
        <f>IF(LANÇAMENTO[[#This Row],[DATA PEDIDO]]="","",LANÇAMENTO[[#This Row],[DATA PEDIDO]]+LANÇAMENTO[[#This Row],[PRAZO]])</f>
        <v>45966</v>
      </c>
      <c r="T2028" s="8">
        <f ca="1">IF(LANÇAMENTO[[#This Row],[OBRA COM MATERIAL]]="OK","ENTREGUE",IF(LANÇAMENTO[[#This Row],[PRAZO]]="","",LANÇAMENTO[[#This Row],[PREVISÃO ENTREGA OBRA]]-$E$1))</f>
        <v>-163</v>
      </c>
      <c r="U2028" s="3"/>
      <c r="V2028" s="3"/>
    </row>
    <row r="2029" spans="1:22" x14ac:dyDescent="0.25">
      <c r="A2029" s="4">
        <v>45965</v>
      </c>
      <c r="B2029" s="2" t="s">
        <v>1729</v>
      </c>
      <c r="C2029" s="123" t="str">
        <f>VLOOKUP(LANÇAMENTO[[#This Row],[OBRA]],OBRAS[],2,FALSE)</f>
        <v>B&amp;B</v>
      </c>
      <c r="D2029" s="2" t="s">
        <v>17</v>
      </c>
      <c r="E2029" s="2" t="s">
        <v>4109</v>
      </c>
      <c r="F2029" s="3">
        <v>30</v>
      </c>
      <c r="G2029" s="3" t="s">
        <v>111</v>
      </c>
      <c r="H2029" s="5" t="s">
        <v>4114</v>
      </c>
      <c r="I2029" s="136" t="s">
        <v>260</v>
      </c>
      <c r="J2029" s="2" t="s">
        <v>4109</v>
      </c>
      <c r="K2029" s="6">
        <v>14.4</v>
      </c>
      <c r="L2029" s="6">
        <f>LANÇAMENTO[[#This Row],[VALOR UNITARIO]]*LANÇAMENTO[[#This Row],[QTDADE]]</f>
        <v>432</v>
      </c>
      <c r="M2029" s="4">
        <v>45965</v>
      </c>
      <c r="N2029" s="33" t="str">
        <f>TEXT(LANÇAMENTO[[#This Row],[DATA PEDIDO]],"MMM")&amp;"-"&amp;TEXT(M2029,"AAAA")</f>
        <v>nov-2025</v>
      </c>
      <c r="O2029" s="5" t="s">
        <v>2068</v>
      </c>
      <c r="P2029" s="5" t="s">
        <v>30</v>
      </c>
      <c r="Q2029" s="3" t="s">
        <v>1705</v>
      </c>
      <c r="R2029" s="3">
        <v>1</v>
      </c>
      <c r="S2029" s="4">
        <f>IF(LANÇAMENTO[[#This Row],[DATA PEDIDO]]="","",LANÇAMENTO[[#This Row],[DATA PEDIDO]]+LANÇAMENTO[[#This Row],[PRAZO]])</f>
        <v>45966</v>
      </c>
      <c r="T2029" s="8">
        <f ca="1">IF(LANÇAMENTO[[#This Row],[OBRA COM MATERIAL]]="OK","ENTREGUE",IF(LANÇAMENTO[[#This Row],[PRAZO]]="","",LANÇAMENTO[[#This Row],[PREVISÃO ENTREGA OBRA]]-$E$1))</f>
        <v>-163</v>
      </c>
      <c r="U2029" s="3"/>
      <c r="V2029" s="3"/>
    </row>
    <row r="2030" spans="1:22" x14ac:dyDescent="0.25">
      <c r="A2030" s="4">
        <v>45965</v>
      </c>
      <c r="B2030" s="2" t="s">
        <v>1729</v>
      </c>
      <c r="C2030" s="123" t="str">
        <f>VLOOKUP(LANÇAMENTO[[#This Row],[OBRA]],OBRAS[],2,FALSE)</f>
        <v>B&amp;B</v>
      </c>
      <c r="D2030" s="2" t="s">
        <v>17</v>
      </c>
      <c r="E2030" s="2" t="s">
        <v>4110</v>
      </c>
      <c r="F2030" s="3">
        <v>10</v>
      </c>
      <c r="G2030" s="3" t="s">
        <v>65</v>
      </c>
      <c r="H2030" s="5" t="s">
        <v>4114</v>
      </c>
      <c r="I2030" s="136" t="s">
        <v>260</v>
      </c>
      <c r="J2030" s="2" t="s">
        <v>4110</v>
      </c>
      <c r="K2030" s="6">
        <v>1.8</v>
      </c>
      <c r="L2030" s="6">
        <f>LANÇAMENTO[[#This Row],[VALOR UNITARIO]]*LANÇAMENTO[[#This Row],[QTDADE]]</f>
        <v>18</v>
      </c>
      <c r="M2030" s="4">
        <v>45965</v>
      </c>
      <c r="N2030" s="33" t="str">
        <f>TEXT(LANÇAMENTO[[#This Row],[DATA PEDIDO]],"MMM")&amp;"-"&amp;TEXT(M2030,"AAAA")</f>
        <v>nov-2025</v>
      </c>
      <c r="O2030" s="5" t="s">
        <v>2068</v>
      </c>
      <c r="P2030" s="5" t="s">
        <v>30</v>
      </c>
      <c r="Q2030" s="3" t="s">
        <v>1705</v>
      </c>
      <c r="R2030" s="3">
        <v>1</v>
      </c>
      <c r="S2030" s="4">
        <f>IF(LANÇAMENTO[[#This Row],[DATA PEDIDO]]="","",LANÇAMENTO[[#This Row],[DATA PEDIDO]]+LANÇAMENTO[[#This Row],[PRAZO]])</f>
        <v>45966</v>
      </c>
      <c r="T2030" s="8">
        <f ca="1">IF(LANÇAMENTO[[#This Row],[OBRA COM MATERIAL]]="OK","ENTREGUE",IF(LANÇAMENTO[[#This Row],[PRAZO]]="","",LANÇAMENTO[[#This Row],[PREVISÃO ENTREGA OBRA]]-$E$1))</f>
        <v>-163</v>
      </c>
      <c r="U2030" s="3"/>
      <c r="V2030" s="3"/>
    </row>
    <row r="2031" spans="1:22" x14ac:dyDescent="0.25">
      <c r="A2031" s="4">
        <v>45965</v>
      </c>
      <c r="B2031" s="2" t="s">
        <v>1729</v>
      </c>
      <c r="C2031" s="123" t="str">
        <f>VLOOKUP(LANÇAMENTO[[#This Row],[OBRA]],OBRAS[],2,FALSE)</f>
        <v>B&amp;B</v>
      </c>
      <c r="D2031" s="2" t="s">
        <v>17</v>
      </c>
      <c r="E2031" s="2" t="s">
        <v>4111</v>
      </c>
      <c r="F2031" s="3">
        <v>7</v>
      </c>
      <c r="G2031" s="3" t="s">
        <v>65</v>
      </c>
      <c r="H2031" s="5" t="s">
        <v>4114</v>
      </c>
      <c r="I2031" s="136" t="s">
        <v>260</v>
      </c>
      <c r="J2031" s="2" t="s">
        <v>4111</v>
      </c>
      <c r="K2031" s="6">
        <v>4.5999999999999996</v>
      </c>
      <c r="L2031" s="6">
        <f>LANÇAMENTO[[#This Row],[VALOR UNITARIO]]*LANÇAMENTO[[#This Row],[QTDADE]]</f>
        <v>32.199999999999996</v>
      </c>
      <c r="M2031" s="4">
        <v>45965</v>
      </c>
      <c r="N2031" s="33" t="str">
        <f>TEXT(LANÇAMENTO[[#This Row],[DATA PEDIDO]],"MMM")&amp;"-"&amp;TEXT(M2031,"AAAA")</f>
        <v>nov-2025</v>
      </c>
      <c r="O2031" s="5" t="s">
        <v>2068</v>
      </c>
      <c r="P2031" s="5" t="s">
        <v>30</v>
      </c>
      <c r="Q2031" s="3" t="s">
        <v>1705</v>
      </c>
      <c r="R2031" s="3">
        <v>1</v>
      </c>
      <c r="S2031" s="4">
        <f>IF(LANÇAMENTO[[#This Row],[DATA PEDIDO]]="","",LANÇAMENTO[[#This Row],[DATA PEDIDO]]+LANÇAMENTO[[#This Row],[PRAZO]])</f>
        <v>45966</v>
      </c>
      <c r="T2031" s="8">
        <f ca="1">IF(LANÇAMENTO[[#This Row],[OBRA COM MATERIAL]]="OK","ENTREGUE",IF(LANÇAMENTO[[#This Row],[PRAZO]]="","",LANÇAMENTO[[#This Row],[PREVISÃO ENTREGA OBRA]]-$E$1))</f>
        <v>-163</v>
      </c>
      <c r="U2031" s="3"/>
      <c r="V2031" s="3"/>
    </row>
    <row r="2032" spans="1:22" x14ac:dyDescent="0.25">
      <c r="A2032" s="4">
        <v>45965</v>
      </c>
      <c r="B2032" s="2" t="s">
        <v>1729</v>
      </c>
      <c r="C2032" s="123" t="str">
        <f>VLOOKUP(LANÇAMENTO[[#This Row],[OBRA]],OBRAS[],2,FALSE)</f>
        <v>B&amp;B</v>
      </c>
      <c r="D2032" s="2" t="s">
        <v>17</v>
      </c>
      <c r="E2032" s="2" t="s">
        <v>4112</v>
      </c>
      <c r="F2032" s="3">
        <v>1</v>
      </c>
      <c r="G2032" s="3" t="s">
        <v>65</v>
      </c>
      <c r="H2032" s="5" t="s">
        <v>4114</v>
      </c>
      <c r="I2032" s="136" t="s">
        <v>260</v>
      </c>
      <c r="J2032" s="2" t="s">
        <v>4112</v>
      </c>
      <c r="K2032" s="6">
        <v>4.4000000000000004</v>
      </c>
      <c r="L2032" s="6">
        <f>LANÇAMENTO[[#This Row],[VALOR UNITARIO]]*LANÇAMENTO[[#This Row],[QTDADE]]</f>
        <v>4.4000000000000004</v>
      </c>
      <c r="M2032" s="4">
        <v>45965</v>
      </c>
      <c r="N2032" s="33" t="str">
        <f>TEXT(LANÇAMENTO[[#This Row],[DATA PEDIDO]],"MMM")&amp;"-"&amp;TEXT(M2032,"AAAA")</f>
        <v>nov-2025</v>
      </c>
      <c r="O2032" s="5" t="s">
        <v>2068</v>
      </c>
      <c r="P2032" s="5" t="s">
        <v>30</v>
      </c>
      <c r="Q2032" s="3" t="s">
        <v>1705</v>
      </c>
      <c r="R2032" s="3">
        <v>1</v>
      </c>
      <c r="S2032" s="4">
        <f>IF(LANÇAMENTO[[#This Row],[DATA PEDIDO]]="","",LANÇAMENTO[[#This Row],[DATA PEDIDO]]+LANÇAMENTO[[#This Row],[PRAZO]])</f>
        <v>45966</v>
      </c>
      <c r="T2032" s="8">
        <f ca="1">IF(LANÇAMENTO[[#This Row],[OBRA COM MATERIAL]]="OK","ENTREGUE",IF(LANÇAMENTO[[#This Row],[PRAZO]]="","",LANÇAMENTO[[#This Row],[PREVISÃO ENTREGA OBRA]]-$E$1))</f>
        <v>-163</v>
      </c>
      <c r="U2032" s="3"/>
      <c r="V2032" s="3"/>
    </row>
    <row r="2033" spans="1:22" x14ac:dyDescent="0.25">
      <c r="A2033" s="4">
        <v>45965</v>
      </c>
      <c r="B2033" s="2" t="s">
        <v>1729</v>
      </c>
      <c r="C2033" s="123" t="str">
        <f>VLOOKUP(LANÇAMENTO[[#This Row],[OBRA]],OBRAS[],2,FALSE)</f>
        <v>B&amp;B</v>
      </c>
      <c r="D2033" s="2" t="s">
        <v>17</v>
      </c>
      <c r="E2033" s="2" t="s">
        <v>4113</v>
      </c>
      <c r="F2033" s="3">
        <v>6</v>
      </c>
      <c r="G2033" s="3" t="s">
        <v>65</v>
      </c>
      <c r="H2033" s="5" t="s">
        <v>4114</v>
      </c>
      <c r="I2033" s="136" t="s">
        <v>260</v>
      </c>
      <c r="J2033" s="2" t="s">
        <v>4113</v>
      </c>
      <c r="K2033" s="6">
        <v>6.2</v>
      </c>
      <c r="L2033" s="6">
        <f>LANÇAMENTO[[#This Row],[VALOR UNITARIO]]*LANÇAMENTO[[#This Row],[QTDADE]]</f>
        <v>37.200000000000003</v>
      </c>
      <c r="M2033" s="4">
        <v>45965</v>
      </c>
      <c r="N2033" s="33" t="str">
        <f>TEXT(LANÇAMENTO[[#This Row],[DATA PEDIDO]],"MMM")&amp;"-"&amp;TEXT(M2033,"AAAA")</f>
        <v>nov-2025</v>
      </c>
      <c r="O2033" s="5" t="s">
        <v>2068</v>
      </c>
      <c r="P2033" s="5" t="s">
        <v>30</v>
      </c>
      <c r="Q2033" s="3" t="s">
        <v>1705</v>
      </c>
      <c r="R2033" s="3">
        <v>1</v>
      </c>
      <c r="S2033" s="4">
        <f>IF(LANÇAMENTO[[#This Row],[DATA PEDIDO]]="","",LANÇAMENTO[[#This Row],[DATA PEDIDO]]+LANÇAMENTO[[#This Row],[PRAZO]])</f>
        <v>45966</v>
      </c>
      <c r="T2033" s="8">
        <f ca="1">IF(LANÇAMENTO[[#This Row],[OBRA COM MATERIAL]]="OK","ENTREGUE",IF(LANÇAMENTO[[#This Row],[PRAZO]]="","",LANÇAMENTO[[#This Row],[PREVISÃO ENTREGA OBRA]]-$E$1))</f>
        <v>-163</v>
      </c>
      <c r="U2033" s="3"/>
      <c r="V2033" s="3"/>
    </row>
    <row r="2034" spans="1:22" x14ac:dyDescent="0.25">
      <c r="A2034" s="4">
        <v>45965</v>
      </c>
      <c r="B2034" s="2" t="s">
        <v>1802</v>
      </c>
      <c r="C2034" s="123" t="str">
        <f>VLOOKUP(LANÇAMENTO[[#This Row],[OBRA]],OBRAS[],2,FALSE)</f>
        <v>INTERIORANA</v>
      </c>
      <c r="D2034" s="2" t="s">
        <v>27</v>
      </c>
      <c r="E2034" s="2" t="s">
        <v>1931</v>
      </c>
      <c r="F2034" s="3">
        <v>12</v>
      </c>
      <c r="G2034" s="3" t="s">
        <v>65</v>
      </c>
      <c r="H2034" s="5" t="s">
        <v>4115</v>
      </c>
      <c r="I2034" s="136" t="s">
        <v>1001</v>
      </c>
      <c r="J2034" s="2" t="s">
        <v>3193</v>
      </c>
      <c r="K2034" s="6">
        <v>10.5</v>
      </c>
      <c r="L2034" s="6">
        <f>LANÇAMENTO[[#This Row],[VALOR UNITARIO]]*LANÇAMENTO[[#This Row],[QTDADE]]</f>
        <v>126</v>
      </c>
      <c r="M2034" s="4">
        <v>45965</v>
      </c>
      <c r="N2034" s="33" t="str">
        <f>TEXT(LANÇAMENTO[[#This Row],[DATA PEDIDO]],"MMM")&amp;"-"&amp;TEXT(M2034,"AAAA")</f>
        <v>nov-2025</v>
      </c>
      <c r="O2034" s="5" t="s">
        <v>1823</v>
      </c>
      <c r="P2034" s="5" t="s">
        <v>30</v>
      </c>
      <c r="Q2034" s="3" t="s">
        <v>12</v>
      </c>
      <c r="R2034" s="3">
        <v>0</v>
      </c>
      <c r="S2034" s="4">
        <f>IF(LANÇAMENTO[[#This Row],[DATA PEDIDO]]="","",LANÇAMENTO[[#This Row],[DATA PEDIDO]]+LANÇAMENTO[[#This Row],[PRAZO]])</f>
        <v>45965</v>
      </c>
      <c r="T2034" s="8" t="str">
        <f>IF(LANÇAMENTO[[#This Row],[OBRA COM MATERIAL]]="OK","ENTREGUE",IF(LANÇAMENTO[[#This Row],[PRAZO]]="","",LANÇAMENTO[[#This Row],[PREVISÃO ENTREGA OBRA]]-$E$1))</f>
        <v>ENTREGUE</v>
      </c>
      <c r="U2034" s="3" t="s">
        <v>129</v>
      </c>
      <c r="V2034" s="3"/>
    </row>
    <row r="2035" spans="1:22" x14ac:dyDescent="0.25">
      <c r="A2035" s="4">
        <v>45965</v>
      </c>
      <c r="B2035" s="2" t="s">
        <v>1802</v>
      </c>
      <c r="C2035" s="123" t="str">
        <f>VLOOKUP(LANÇAMENTO[[#This Row],[OBRA]],OBRAS[],2,FALSE)</f>
        <v>INTERIORANA</v>
      </c>
      <c r="D2035" s="2" t="s">
        <v>27</v>
      </c>
      <c r="E2035" s="2" t="s">
        <v>1932</v>
      </c>
      <c r="F2035" s="3">
        <v>6</v>
      </c>
      <c r="G2035" s="3" t="s">
        <v>65</v>
      </c>
      <c r="H2035" s="5" t="s">
        <v>4115</v>
      </c>
      <c r="I2035" s="136" t="s">
        <v>1001</v>
      </c>
      <c r="J2035" s="2" t="s">
        <v>1932</v>
      </c>
      <c r="K2035" s="6">
        <v>21</v>
      </c>
      <c r="L2035" s="6">
        <f>LANÇAMENTO[[#This Row],[VALOR UNITARIO]]*LANÇAMENTO[[#This Row],[QTDADE]]</f>
        <v>126</v>
      </c>
      <c r="M2035" s="4">
        <v>45965</v>
      </c>
      <c r="N2035" s="33" t="str">
        <f>TEXT(LANÇAMENTO[[#This Row],[DATA PEDIDO]],"MMM")&amp;"-"&amp;TEXT(M2035,"AAAA")</f>
        <v>nov-2025</v>
      </c>
      <c r="O2035" s="5" t="s">
        <v>1823</v>
      </c>
      <c r="P2035" s="5" t="s">
        <v>30</v>
      </c>
      <c r="Q2035" s="3" t="s">
        <v>12</v>
      </c>
      <c r="R2035" s="3">
        <v>0</v>
      </c>
      <c r="S2035" s="4">
        <f>IF(LANÇAMENTO[[#This Row],[DATA PEDIDO]]="","",LANÇAMENTO[[#This Row],[DATA PEDIDO]]+LANÇAMENTO[[#This Row],[PRAZO]])</f>
        <v>45965</v>
      </c>
      <c r="T2035" s="8" t="str">
        <f>IF(LANÇAMENTO[[#This Row],[OBRA COM MATERIAL]]="OK","ENTREGUE",IF(LANÇAMENTO[[#This Row],[PRAZO]]="","",LANÇAMENTO[[#This Row],[PREVISÃO ENTREGA OBRA]]-$E$1))</f>
        <v>ENTREGUE</v>
      </c>
      <c r="U2035" s="3" t="s">
        <v>129</v>
      </c>
      <c r="V2035" s="3"/>
    </row>
    <row r="2036" spans="1:22" x14ac:dyDescent="0.25">
      <c r="A2036" s="4">
        <v>45965</v>
      </c>
      <c r="B2036" s="2" t="s">
        <v>1802</v>
      </c>
      <c r="C2036" s="123" t="str">
        <f>VLOOKUP(LANÇAMENTO[[#This Row],[OBRA]],OBRAS[],2,FALSE)</f>
        <v>INTERIORANA</v>
      </c>
      <c r="D2036" s="2" t="s">
        <v>27</v>
      </c>
      <c r="E2036" s="2" t="s">
        <v>1933</v>
      </c>
      <c r="F2036" s="3">
        <v>2</v>
      </c>
      <c r="G2036" s="3" t="s">
        <v>65</v>
      </c>
      <c r="H2036" s="5" t="s">
        <v>4115</v>
      </c>
      <c r="I2036" s="136" t="s">
        <v>1001</v>
      </c>
      <c r="J2036" s="2" t="s">
        <v>1933</v>
      </c>
      <c r="K2036" s="6">
        <v>0</v>
      </c>
      <c r="L2036" s="6">
        <f>LANÇAMENTO[[#This Row],[VALOR UNITARIO]]*LANÇAMENTO[[#This Row],[QTDADE]]</f>
        <v>0</v>
      </c>
      <c r="M2036" s="4">
        <v>45965</v>
      </c>
      <c r="N2036" s="33" t="str">
        <f>TEXT(LANÇAMENTO[[#This Row],[DATA PEDIDO]],"MMM")&amp;"-"&amp;TEXT(M2036,"AAAA")</f>
        <v>nov-2025</v>
      </c>
      <c r="O2036" s="5" t="s">
        <v>1823</v>
      </c>
      <c r="P2036" s="5" t="s">
        <v>30</v>
      </c>
      <c r="Q2036" s="3" t="s">
        <v>12</v>
      </c>
      <c r="R2036" s="3">
        <v>0</v>
      </c>
      <c r="S2036" s="4">
        <f>IF(LANÇAMENTO[[#This Row],[DATA PEDIDO]]="","",LANÇAMENTO[[#This Row],[DATA PEDIDO]]+LANÇAMENTO[[#This Row],[PRAZO]])</f>
        <v>45965</v>
      </c>
      <c r="T2036" s="8" t="str">
        <f>IF(LANÇAMENTO[[#This Row],[OBRA COM MATERIAL]]="OK","ENTREGUE",IF(LANÇAMENTO[[#This Row],[PRAZO]]="","",LANÇAMENTO[[#This Row],[PREVISÃO ENTREGA OBRA]]-$E$1))</f>
        <v>ENTREGUE</v>
      </c>
      <c r="U2036" s="3" t="s">
        <v>129</v>
      </c>
      <c r="V2036" s="3"/>
    </row>
    <row r="2037" spans="1:22" x14ac:dyDescent="0.25">
      <c r="A2037" s="4">
        <v>45965</v>
      </c>
      <c r="B2037" s="2" t="s">
        <v>3239</v>
      </c>
      <c r="C2037" s="123" t="str">
        <f>VLOOKUP(LANÇAMENTO[[#This Row],[OBRA]],OBRAS[],2,FALSE)</f>
        <v>INTERIORANA</v>
      </c>
      <c r="D2037" s="2" t="s">
        <v>104</v>
      </c>
      <c r="E2037" s="2" t="s">
        <v>4116</v>
      </c>
      <c r="F2037" s="3">
        <v>6</v>
      </c>
      <c r="G2037" s="3" t="s">
        <v>114</v>
      </c>
      <c r="H2037" s="5" t="s">
        <v>4118</v>
      </c>
      <c r="I2037" s="136" t="s">
        <v>4119</v>
      </c>
      <c r="J2037" s="2" t="s">
        <v>4116</v>
      </c>
      <c r="K2037" s="6">
        <v>7.5</v>
      </c>
      <c r="L2037" s="6">
        <f>LANÇAMENTO[[#This Row],[VALOR UNITARIO]]*LANÇAMENTO[[#This Row],[QTDADE]]</f>
        <v>45</v>
      </c>
      <c r="M2037" s="4">
        <v>45965</v>
      </c>
      <c r="N2037" s="33" t="str">
        <f>TEXT(LANÇAMENTO[[#This Row],[DATA PEDIDO]],"MMM")&amp;"-"&amp;TEXT(M2037,"AAAA")</f>
        <v>nov-2025</v>
      </c>
      <c r="O2037" s="5" t="s">
        <v>1818</v>
      </c>
      <c r="P2037" s="5" t="s">
        <v>192</v>
      </c>
      <c r="Q2037" s="3" t="s">
        <v>12</v>
      </c>
      <c r="R2037" s="3">
        <v>0</v>
      </c>
      <c r="S2037" s="4">
        <f>IF(LANÇAMENTO[[#This Row],[DATA PEDIDO]]="","",LANÇAMENTO[[#This Row],[DATA PEDIDO]]+LANÇAMENTO[[#This Row],[PRAZO]])</f>
        <v>45965</v>
      </c>
      <c r="T2037" s="8">
        <f ca="1">IF(LANÇAMENTO[[#This Row],[OBRA COM MATERIAL]]="OK","ENTREGUE",IF(LANÇAMENTO[[#This Row],[PRAZO]]="","",LANÇAMENTO[[#This Row],[PREVISÃO ENTREGA OBRA]]-$E$1))</f>
        <v>-164</v>
      </c>
      <c r="U2037" s="3"/>
      <c r="V2037" s="3"/>
    </row>
    <row r="2038" spans="1:22" x14ac:dyDescent="0.25">
      <c r="A2038" s="4">
        <v>45965</v>
      </c>
      <c r="B2038" s="2" t="s">
        <v>3239</v>
      </c>
      <c r="C2038" s="123" t="str">
        <f>VLOOKUP(LANÇAMENTO[[#This Row],[OBRA]],OBRAS[],2,FALSE)</f>
        <v>INTERIORANA</v>
      </c>
      <c r="D2038" s="2" t="s">
        <v>104</v>
      </c>
      <c r="E2038" s="2" t="s">
        <v>4117</v>
      </c>
      <c r="F2038" s="3">
        <v>6</v>
      </c>
      <c r="G2038" s="3" t="s">
        <v>114</v>
      </c>
      <c r="H2038" s="5" t="s">
        <v>4118</v>
      </c>
      <c r="I2038" s="136" t="s">
        <v>4119</v>
      </c>
      <c r="J2038" s="2" t="s">
        <v>4117</v>
      </c>
      <c r="K2038" s="6">
        <v>7.5</v>
      </c>
      <c r="L2038" s="6">
        <f>LANÇAMENTO[[#This Row],[VALOR UNITARIO]]*LANÇAMENTO[[#This Row],[QTDADE]]</f>
        <v>45</v>
      </c>
      <c r="M2038" s="4">
        <v>45965</v>
      </c>
      <c r="N2038" s="33" t="str">
        <f>TEXT(LANÇAMENTO[[#This Row],[DATA PEDIDO]],"MMM")&amp;"-"&amp;TEXT(M2038,"AAAA")</f>
        <v>nov-2025</v>
      </c>
      <c r="O2038" s="5" t="s">
        <v>1818</v>
      </c>
      <c r="P2038" s="5" t="s">
        <v>192</v>
      </c>
      <c r="Q2038" s="3" t="s">
        <v>12</v>
      </c>
      <c r="R2038" s="3">
        <v>0</v>
      </c>
      <c r="S2038" s="4">
        <f>IF(LANÇAMENTO[[#This Row],[DATA PEDIDO]]="","",LANÇAMENTO[[#This Row],[DATA PEDIDO]]+LANÇAMENTO[[#This Row],[PRAZO]])</f>
        <v>45965</v>
      </c>
      <c r="T2038" s="8">
        <f ca="1">IF(LANÇAMENTO[[#This Row],[OBRA COM MATERIAL]]="OK","ENTREGUE",IF(LANÇAMENTO[[#This Row],[PRAZO]]="","",LANÇAMENTO[[#This Row],[PREVISÃO ENTREGA OBRA]]-$E$1))</f>
        <v>-164</v>
      </c>
      <c r="U2038" s="3"/>
      <c r="V2038" s="3"/>
    </row>
    <row r="2039" spans="1:22" x14ac:dyDescent="0.25">
      <c r="A2039" s="4">
        <v>45965</v>
      </c>
      <c r="B2039" s="2" t="s">
        <v>1828</v>
      </c>
      <c r="C2039" s="123" t="str">
        <f>VLOOKUP(LANÇAMENTO[[#This Row],[OBRA]],OBRAS[],2,FALSE)</f>
        <v>INTERIORANA</v>
      </c>
      <c r="D2039" s="2" t="s">
        <v>11</v>
      </c>
      <c r="E2039" t="s">
        <v>4126</v>
      </c>
      <c r="F2039" s="3">
        <v>1</v>
      </c>
      <c r="G2039" s="3" t="s">
        <v>110</v>
      </c>
      <c r="H2039" s="5" t="s">
        <v>4127</v>
      </c>
      <c r="I2039" s="136" t="s">
        <v>1205</v>
      </c>
      <c r="J2039" t="s">
        <v>4126</v>
      </c>
      <c r="K2039" s="6">
        <v>89.99</v>
      </c>
      <c r="L2039" s="6">
        <f>LANÇAMENTO[[#This Row],[VALOR UNITARIO]]*LANÇAMENTO[[#This Row],[QTDADE]]</f>
        <v>89.99</v>
      </c>
      <c r="M2039" s="4">
        <v>45965</v>
      </c>
      <c r="N2039" s="33" t="str">
        <f>TEXT(LANÇAMENTO[[#This Row],[DATA PEDIDO]],"MMM")&amp;"-"&amp;TEXT(M2039,"AAAA")</f>
        <v>nov-2025</v>
      </c>
      <c r="O2039" s="5" t="s">
        <v>1818</v>
      </c>
      <c r="P2039" s="5" t="s">
        <v>192</v>
      </c>
      <c r="Q2039" s="3" t="s">
        <v>1705</v>
      </c>
      <c r="R2039" s="3">
        <v>1</v>
      </c>
      <c r="S2039" s="4">
        <f>IF(LANÇAMENTO[[#This Row],[DATA PEDIDO]]="","",LANÇAMENTO[[#This Row],[DATA PEDIDO]]+LANÇAMENTO[[#This Row],[PRAZO]])</f>
        <v>45966</v>
      </c>
      <c r="T2039" s="8">
        <f ca="1">IF(LANÇAMENTO[[#This Row],[OBRA COM MATERIAL]]="OK","ENTREGUE",IF(LANÇAMENTO[[#This Row],[PRAZO]]="","",LANÇAMENTO[[#This Row],[PREVISÃO ENTREGA OBRA]]-$E$1))</f>
        <v>-163</v>
      </c>
      <c r="U2039" s="3"/>
      <c r="V2039" s="3"/>
    </row>
    <row r="2040" spans="1:22" x14ac:dyDescent="0.25">
      <c r="A2040" s="4">
        <v>45965</v>
      </c>
      <c r="B2040" s="2" t="s">
        <v>1729</v>
      </c>
      <c r="C2040" s="123" t="str">
        <f>VLOOKUP(LANÇAMENTO[[#This Row],[OBRA]],OBRAS[],2,FALSE)</f>
        <v>B&amp;B</v>
      </c>
      <c r="D2040" s="2" t="s">
        <v>21</v>
      </c>
      <c r="E2040" s="2" t="s">
        <v>4128</v>
      </c>
      <c r="F2040" s="3">
        <v>1</v>
      </c>
      <c r="G2040" s="3" t="s">
        <v>65</v>
      </c>
      <c r="H2040" s="5" t="s">
        <v>4137</v>
      </c>
      <c r="I2040" s="136" t="s">
        <v>230</v>
      </c>
      <c r="J2040" s="2" t="s">
        <v>4128</v>
      </c>
      <c r="K2040" s="6">
        <v>35.99</v>
      </c>
      <c r="L2040" s="6">
        <f>LANÇAMENTO[[#This Row],[VALOR UNITARIO]]*LANÇAMENTO[[#This Row],[QTDADE]]</f>
        <v>35.99</v>
      </c>
      <c r="M2040" s="4">
        <v>45965</v>
      </c>
      <c r="N2040" s="33" t="str">
        <f>TEXT(LANÇAMENTO[[#This Row],[DATA PEDIDO]],"MMM")&amp;"-"&amp;TEXT(M2040,"AAAA")</f>
        <v>nov-2025</v>
      </c>
      <c r="O2040" s="5" t="s">
        <v>2110</v>
      </c>
      <c r="P2040" s="5" t="s">
        <v>30</v>
      </c>
      <c r="Q2040" s="3" t="s">
        <v>1705</v>
      </c>
      <c r="R2040" s="3">
        <v>1</v>
      </c>
      <c r="S2040" s="4">
        <f>IF(LANÇAMENTO[[#This Row],[DATA PEDIDO]]="","",LANÇAMENTO[[#This Row],[DATA PEDIDO]]+LANÇAMENTO[[#This Row],[PRAZO]])</f>
        <v>45966</v>
      </c>
      <c r="T2040" s="8">
        <f ca="1">IF(LANÇAMENTO[[#This Row],[OBRA COM MATERIAL]]="OK","ENTREGUE",IF(LANÇAMENTO[[#This Row],[PRAZO]]="","",LANÇAMENTO[[#This Row],[PREVISÃO ENTREGA OBRA]]-$E$1))</f>
        <v>-163</v>
      </c>
      <c r="U2040" s="3"/>
      <c r="V2040" s="3"/>
    </row>
    <row r="2041" spans="1:22" x14ac:dyDescent="0.25">
      <c r="A2041" s="4">
        <v>45965</v>
      </c>
      <c r="B2041" s="2" t="s">
        <v>1729</v>
      </c>
      <c r="C2041" s="123" t="str">
        <f>VLOOKUP(LANÇAMENTO[[#This Row],[OBRA]],OBRAS[],2,FALSE)</f>
        <v>B&amp;B</v>
      </c>
      <c r="D2041" s="2" t="s">
        <v>21</v>
      </c>
      <c r="E2041" s="2" t="s">
        <v>4129</v>
      </c>
      <c r="F2041" s="3">
        <v>1</v>
      </c>
      <c r="G2041" s="3" t="s">
        <v>65</v>
      </c>
      <c r="H2041" s="5" t="s">
        <v>4137</v>
      </c>
      <c r="I2041" s="136" t="s">
        <v>230</v>
      </c>
      <c r="J2041" s="2" t="s">
        <v>4129</v>
      </c>
      <c r="K2041" s="6">
        <v>18.32</v>
      </c>
      <c r="L2041" s="6">
        <f>LANÇAMENTO[[#This Row],[VALOR UNITARIO]]*LANÇAMENTO[[#This Row],[QTDADE]]</f>
        <v>18.32</v>
      </c>
      <c r="M2041" s="4">
        <v>45965</v>
      </c>
      <c r="N2041" s="33" t="str">
        <f>TEXT(LANÇAMENTO[[#This Row],[DATA PEDIDO]],"MMM")&amp;"-"&amp;TEXT(M2041,"AAAA")</f>
        <v>nov-2025</v>
      </c>
      <c r="O2041" s="5" t="s">
        <v>2110</v>
      </c>
      <c r="P2041" s="5" t="s">
        <v>30</v>
      </c>
      <c r="Q2041" s="3" t="s">
        <v>1705</v>
      </c>
      <c r="R2041" s="3">
        <v>1</v>
      </c>
      <c r="S2041" s="4">
        <f>IF(LANÇAMENTO[[#This Row],[DATA PEDIDO]]="","",LANÇAMENTO[[#This Row],[DATA PEDIDO]]+LANÇAMENTO[[#This Row],[PRAZO]])</f>
        <v>45966</v>
      </c>
      <c r="T2041" s="8">
        <f ca="1">IF(LANÇAMENTO[[#This Row],[OBRA COM MATERIAL]]="OK","ENTREGUE",IF(LANÇAMENTO[[#This Row],[PRAZO]]="","",LANÇAMENTO[[#This Row],[PREVISÃO ENTREGA OBRA]]-$E$1))</f>
        <v>-163</v>
      </c>
      <c r="U2041" s="3"/>
      <c r="V2041" s="3"/>
    </row>
    <row r="2042" spans="1:22" x14ac:dyDescent="0.25">
      <c r="A2042" s="4">
        <v>45965</v>
      </c>
      <c r="B2042" s="2" t="s">
        <v>1729</v>
      </c>
      <c r="C2042" s="123" t="str">
        <f>VLOOKUP(LANÇAMENTO[[#This Row],[OBRA]],OBRAS[],2,FALSE)</f>
        <v>B&amp;B</v>
      </c>
      <c r="D2042" s="2" t="s">
        <v>21</v>
      </c>
      <c r="E2042" s="2" t="s">
        <v>4130</v>
      </c>
      <c r="F2042" s="3">
        <v>2</v>
      </c>
      <c r="G2042" s="3" t="s">
        <v>65</v>
      </c>
      <c r="H2042" s="5" t="s">
        <v>4137</v>
      </c>
      <c r="I2042" s="136" t="s">
        <v>230</v>
      </c>
      <c r="J2042" s="2" t="s">
        <v>4130</v>
      </c>
      <c r="K2042" s="6">
        <v>5.51</v>
      </c>
      <c r="L2042" s="6">
        <f>LANÇAMENTO[[#This Row],[VALOR UNITARIO]]*LANÇAMENTO[[#This Row],[QTDADE]]</f>
        <v>11.02</v>
      </c>
      <c r="M2042" s="4">
        <v>45965</v>
      </c>
      <c r="N2042" s="33" t="str">
        <f>TEXT(LANÇAMENTO[[#This Row],[DATA PEDIDO]],"MMM")&amp;"-"&amp;TEXT(M2042,"AAAA")</f>
        <v>nov-2025</v>
      </c>
      <c r="O2042" s="5" t="s">
        <v>2110</v>
      </c>
      <c r="P2042" s="5" t="s">
        <v>30</v>
      </c>
      <c r="Q2042" s="3" t="s">
        <v>1705</v>
      </c>
      <c r="R2042" s="3">
        <v>1</v>
      </c>
      <c r="S2042" s="4">
        <f>IF(LANÇAMENTO[[#This Row],[DATA PEDIDO]]="","",LANÇAMENTO[[#This Row],[DATA PEDIDO]]+LANÇAMENTO[[#This Row],[PRAZO]])</f>
        <v>45966</v>
      </c>
      <c r="T2042" s="8">
        <f ca="1">IF(LANÇAMENTO[[#This Row],[OBRA COM MATERIAL]]="OK","ENTREGUE",IF(LANÇAMENTO[[#This Row],[PRAZO]]="","",LANÇAMENTO[[#This Row],[PREVISÃO ENTREGA OBRA]]-$E$1))</f>
        <v>-163</v>
      </c>
      <c r="U2042" s="3"/>
      <c r="V2042" s="3"/>
    </row>
    <row r="2043" spans="1:22" x14ac:dyDescent="0.25">
      <c r="A2043" s="4">
        <v>45965</v>
      </c>
      <c r="B2043" s="2" t="s">
        <v>1729</v>
      </c>
      <c r="C2043" s="123" t="str">
        <f>VLOOKUP(LANÇAMENTO[[#This Row],[OBRA]],OBRAS[],2,FALSE)</f>
        <v>B&amp;B</v>
      </c>
      <c r="D2043" s="2" t="s">
        <v>21</v>
      </c>
      <c r="E2043" s="2" t="s">
        <v>4131</v>
      </c>
      <c r="F2043" s="3">
        <v>1</v>
      </c>
      <c r="G2043" s="3" t="s">
        <v>65</v>
      </c>
      <c r="H2043" s="5" t="s">
        <v>4137</v>
      </c>
      <c r="I2043" s="136" t="s">
        <v>230</v>
      </c>
      <c r="J2043" s="2" t="s">
        <v>4131</v>
      </c>
      <c r="K2043" s="6">
        <v>14.13</v>
      </c>
      <c r="L2043" s="6">
        <f>LANÇAMENTO[[#This Row],[VALOR UNITARIO]]*LANÇAMENTO[[#This Row],[QTDADE]]</f>
        <v>14.13</v>
      </c>
      <c r="M2043" s="4">
        <v>45965</v>
      </c>
      <c r="N2043" s="33" t="str">
        <f>TEXT(LANÇAMENTO[[#This Row],[DATA PEDIDO]],"MMM")&amp;"-"&amp;TEXT(M2043,"AAAA")</f>
        <v>nov-2025</v>
      </c>
      <c r="O2043" s="5" t="s">
        <v>2110</v>
      </c>
      <c r="P2043" s="5" t="s">
        <v>30</v>
      </c>
      <c r="Q2043" s="3" t="s">
        <v>1705</v>
      </c>
      <c r="R2043" s="3">
        <v>1</v>
      </c>
      <c r="S2043" s="4">
        <f>IF(LANÇAMENTO[[#This Row],[DATA PEDIDO]]="","",LANÇAMENTO[[#This Row],[DATA PEDIDO]]+LANÇAMENTO[[#This Row],[PRAZO]])</f>
        <v>45966</v>
      </c>
      <c r="T2043" s="8">
        <f ca="1">IF(LANÇAMENTO[[#This Row],[OBRA COM MATERIAL]]="OK","ENTREGUE",IF(LANÇAMENTO[[#This Row],[PRAZO]]="","",LANÇAMENTO[[#This Row],[PREVISÃO ENTREGA OBRA]]-$E$1))</f>
        <v>-163</v>
      </c>
      <c r="U2043" s="3"/>
      <c r="V2043" s="3"/>
    </row>
    <row r="2044" spans="1:22" x14ac:dyDescent="0.25">
      <c r="A2044" s="4">
        <v>45965</v>
      </c>
      <c r="B2044" s="2" t="s">
        <v>1729</v>
      </c>
      <c r="C2044" s="123" t="str">
        <f>VLOOKUP(LANÇAMENTO[[#This Row],[OBRA]],OBRAS[],2,FALSE)</f>
        <v>B&amp;B</v>
      </c>
      <c r="D2044" s="2" t="s">
        <v>21</v>
      </c>
      <c r="E2044" s="2" t="s">
        <v>4132</v>
      </c>
      <c r="F2044" s="3">
        <v>1</v>
      </c>
      <c r="G2044" s="3" t="s">
        <v>65</v>
      </c>
      <c r="H2044" s="5" t="s">
        <v>4137</v>
      </c>
      <c r="I2044" s="136" t="s">
        <v>230</v>
      </c>
      <c r="J2044" s="2" t="s">
        <v>4132</v>
      </c>
      <c r="K2044" s="6">
        <v>21.79</v>
      </c>
      <c r="L2044" s="6">
        <f>LANÇAMENTO[[#This Row],[VALOR UNITARIO]]*LANÇAMENTO[[#This Row],[QTDADE]]</f>
        <v>21.79</v>
      </c>
      <c r="M2044" s="4">
        <v>45965</v>
      </c>
      <c r="N2044" s="33" t="str">
        <f>TEXT(LANÇAMENTO[[#This Row],[DATA PEDIDO]],"MMM")&amp;"-"&amp;TEXT(M2044,"AAAA")</f>
        <v>nov-2025</v>
      </c>
      <c r="O2044" s="5" t="s">
        <v>2110</v>
      </c>
      <c r="P2044" s="5" t="s">
        <v>30</v>
      </c>
      <c r="Q2044" s="3" t="s">
        <v>1705</v>
      </c>
      <c r="R2044" s="3">
        <v>1</v>
      </c>
      <c r="S2044" s="4">
        <f>IF(LANÇAMENTO[[#This Row],[DATA PEDIDO]]="","",LANÇAMENTO[[#This Row],[DATA PEDIDO]]+LANÇAMENTO[[#This Row],[PRAZO]])</f>
        <v>45966</v>
      </c>
      <c r="T2044" s="8">
        <f ca="1">IF(LANÇAMENTO[[#This Row],[OBRA COM MATERIAL]]="OK","ENTREGUE",IF(LANÇAMENTO[[#This Row],[PRAZO]]="","",LANÇAMENTO[[#This Row],[PREVISÃO ENTREGA OBRA]]-$E$1))</f>
        <v>-163</v>
      </c>
      <c r="U2044" s="3"/>
      <c r="V2044" s="3"/>
    </row>
    <row r="2045" spans="1:22" x14ac:dyDescent="0.25">
      <c r="A2045" s="4">
        <v>45965</v>
      </c>
      <c r="B2045" s="2" t="s">
        <v>1729</v>
      </c>
      <c r="C2045" s="123" t="str">
        <f>VLOOKUP(LANÇAMENTO[[#This Row],[OBRA]],OBRAS[],2,FALSE)</f>
        <v>B&amp;B</v>
      </c>
      <c r="D2045" s="2" t="s">
        <v>21</v>
      </c>
      <c r="E2045" s="2" t="s">
        <v>4133</v>
      </c>
      <c r="F2045" s="3">
        <v>1</v>
      </c>
      <c r="G2045" s="3" t="s">
        <v>65</v>
      </c>
      <c r="H2045" s="5" t="s">
        <v>4137</v>
      </c>
      <c r="I2045" s="136" t="s">
        <v>230</v>
      </c>
      <c r="J2045" s="2" t="s">
        <v>4133</v>
      </c>
      <c r="K2045" s="6">
        <v>3.75</v>
      </c>
      <c r="L2045" s="6">
        <f>LANÇAMENTO[[#This Row],[VALOR UNITARIO]]*LANÇAMENTO[[#This Row],[QTDADE]]</f>
        <v>3.75</v>
      </c>
      <c r="M2045" s="4">
        <v>45965</v>
      </c>
      <c r="N2045" s="33" t="str">
        <f>TEXT(LANÇAMENTO[[#This Row],[DATA PEDIDO]],"MMM")&amp;"-"&amp;TEXT(M2045,"AAAA")</f>
        <v>nov-2025</v>
      </c>
      <c r="O2045" s="5" t="s">
        <v>2110</v>
      </c>
      <c r="P2045" s="5" t="s">
        <v>30</v>
      </c>
      <c r="Q2045" s="3" t="s">
        <v>1705</v>
      </c>
      <c r="R2045" s="3">
        <v>1</v>
      </c>
      <c r="S2045" s="4">
        <f>IF(LANÇAMENTO[[#This Row],[DATA PEDIDO]]="","",LANÇAMENTO[[#This Row],[DATA PEDIDO]]+LANÇAMENTO[[#This Row],[PRAZO]])</f>
        <v>45966</v>
      </c>
      <c r="T2045" s="8">
        <f ca="1">IF(LANÇAMENTO[[#This Row],[OBRA COM MATERIAL]]="OK","ENTREGUE",IF(LANÇAMENTO[[#This Row],[PRAZO]]="","",LANÇAMENTO[[#This Row],[PREVISÃO ENTREGA OBRA]]-$E$1))</f>
        <v>-163</v>
      </c>
      <c r="U2045" s="3"/>
      <c r="V2045" s="3"/>
    </row>
    <row r="2046" spans="1:22" x14ac:dyDescent="0.25">
      <c r="A2046" s="4">
        <v>45965</v>
      </c>
      <c r="B2046" s="2" t="s">
        <v>1729</v>
      </c>
      <c r="C2046" s="123" t="str">
        <f>VLOOKUP(LANÇAMENTO[[#This Row],[OBRA]],OBRAS[],2,FALSE)</f>
        <v>B&amp;B</v>
      </c>
      <c r="D2046" s="2" t="s">
        <v>21</v>
      </c>
      <c r="E2046" s="2" t="s">
        <v>4134</v>
      </c>
      <c r="F2046" s="3">
        <v>2</v>
      </c>
      <c r="G2046" s="3" t="s">
        <v>65</v>
      </c>
      <c r="H2046" s="5" t="s">
        <v>4137</v>
      </c>
      <c r="I2046" s="136" t="s">
        <v>230</v>
      </c>
      <c r="J2046" s="2" t="s">
        <v>4134</v>
      </c>
      <c r="K2046" s="6">
        <v>21.41</v>
      </c>
      <c r="L2046" s="6">
        <f>LANÇAMENTO[[#This Row],[VALOR UNITARIO]]*LANÇAMENTO[[#This Row],[QTDADE]]</f>
        <v>42.82</v>
      </c>
      <c r="M2046" s="4">
        <v>45965</v>
      </c>
      <c r="N2046" s="33" t="str">
        <f>TEXT(LANÇAMENTO[[#This Row],[DATA PEDIDO]],"MMM")&amp;"-"&amp;TEXT(M2046,"AAAA")</f>
        <v>nov-2025</v>
      </c>
      <c r="O2046" s="5" t="s">
        <v>2110</v>
      </c>
      <c r="P2046" s="5" t="s">
        <v>30</v>
      </c>
      <c r="Q2046" s="3" t="s">
        <v>1705</v>
      </c>
      <c r="R2046" s="3">
        <v>1</v>
      </c>
      <c r="S2046" s="4">
        <f>IF(LANÇAMENTO[[#This Row],[DATA PEDIDO]]="","",LANÇAMENTO[[#This Row],[DATA PEDIDO]]+LANÇAMENTO[[#This Row],[PRAZO]])</f>
        <v>45966</v>
      </c>
      <c r="T2046" s="8">
        <f ca="1">IF(LANÇAMENTO[[#This Row],[OBRA COM MATERIAL]]="OK","ENTREGUE",IF(LANÇAMENTO[[#This Row],[PRAZO]]="","",LANÇAMENTO[[#This Row],[PREVISÃO ENTREGA OBRA]]-$E$1))</f>
        <v>-163</v>
      </c>
      <c r="U2046" s="3"/>
      <c r="V2046" s="3"/>
    </row>
    <row r="2047" spans="1:22" x14ac:dyDescent="0.25">
      <c r="A2047" s="4">
        <v>45965</v>
      </c>
      <c r="B2047" s="2" t="s">
        <v>1729</v>
      </c>
      <c r="C2047" s="123" t="str">
        <f>VLOOKUP(LANÇAMENTO[[#This Row],[OBRA]],OBRAS[],2,FALSE)</f>
        <v>B&amp;B</v>
      </c>
      <c r="D2047" s="2" t="s">
        <v>21</v>
      </c>
      <c r="E2047" s="2" t="s">
        <v>4135</v>
      </c>
      <c r="F2047" s="3">
        <v>1</v>
      </c>
      <c r="G2047" s="3" t="s">
        <v>65</v>
      </c>
      <c r="H2047" s="5" t="s">
        <v>4137</v>
      </c>
      <c r="I2047" s="136" t="s">
        <v>230</v>
      </c>
      <c r="J2047" s="2" t="s">
        <v>4135</v>
      </c>
      <c r="K2047" s="6">
        <v>8.35</v>
      </c>
      <c r="L2047" s="6">
        <f>LANÇAMENTO[[#This Row],[VALOR UNITARIO]]*LANÇAMENTO[[#This Row],[QTDADE]]</f>
        <v>8.35</v>
      </c>
      <c r="M2047" s="4">
        <v>45965</v>
      </c>
      <c r="N2047" s="33" t="str">
        <f>TEXT(LANÇAMENTO[[#This Row],[DATA PEDIDO]],"MMM")&amp;"-"&amp;TEXT(M2047,"AAAA")</f>
        <v>nov-2025</v>
      </c>
      <c r="O2047" s="5" t="s">
        <v>2110</v>
      </c>
      <c r="P2047" s="5" t="s">
        <v>30</v>
      </c>
      <c r="Q2047" s="3" t="s">
        <v>1705</v>
      </c>
      <c r="R2047" s="3">
        <v>1</v>
      </c>
      <c r="S2047" s="4">
        <f>IF(LANÇAMENTO[[#This Row],[DATA PEDIDO]]="","",LANÇAMENTO[[#This Row],[DATA PEDIDO]]+LANÇAMENTO[[#This Row],[PRAZO]])</f>
        <v>45966</v>
      </c>
      <c r="T2047" s="8">
        <f ca="1">IF(LANÇAMENTO[[#This Row],[OBRA COM MATERIAL]]="OK","ENTREGUE",IF(LANÇAMENTO[[#This Row],[PRAZO]]="","",LANÇAMENTO[[#This Row],[PREVISÃO ENTREGA OBRA]]-$E$1))</f>
        <v>-163</v>
      </c>
      <c r="U2047" s="3"/>
      <c r="V2047" s="3"/>
    </row>
    <row r="2048" spans="1:22" x14ac:dyDescent="0.25">
      <c r="A2048" s="4">
        <v>45965</v>
      </c>
      <c r="B2048" s="2" t="s">
        <v>1729</v>
      </c>
      <c r="C2048" s="123" t="str">
        <f>VLOOKUP(LANÇAMENTO[[#This Row],[OBRA]],OBRAS[],2,FALSE)</f>
        <v>B&amp;B</v>
      </c>
      <c r="D2048" s="2" t="s">
        <v>21</v>
      </c>
      <c r="E2048" s="2" t="s">
        <v>4136</v>
      </c>
      <c r="F2048" s="3">
        <v>1</v>
      </c>
      <c r="G2048" s="3" t="s">
        <v>65</v>
      </c>
      <c r="H2048" s="5" t="s">
        <v>4137</v>
      </c>
      <c r="I2048" s="136" t="s">
        <v>230</v>
      </c>
      <c r="J2048" s="2" t="s">
        <v>4136</v>
      </c>
      <c r="K2048" s="6">
        <v>12.04</v>
      </c>
      <c r="L2048" s="6">
        <f>LANÇAMENTO[[#This Row],[VALOR UNITARIO]]*LANÇAMENTO[[#This Row],[QTDADE]]</f>
        <v>12.04</v>
      </c>
      <c r="M2048" s="4">
        <v>45965</v>
      </c>
      <c r="N2048" s="33" t="str">
        <f>TEXT(LANÇAMENTO[[#This Row],[DATA PEDIDO]],"MMM")&amp;"-"&amp;TEXT(M2048,"AAAA")</f>
        <v>nov-2025</v>
      </c>
      <c r="O2048" s="5" t="s">
        <v>2110</v>
      </c>
      <c r="P2048" s="5" t="s">
        <v>30</v>
      </c>
      <c r="Q2048" s="3" t="s">
        <v>1705</v>
      </c>
      <c r="R2048" s="3">
        <v>1</v>
      </c>
      <c r="S2048" s="4">
        <f>IF(LANÇAMENTO[[#This Row],[DATA PEDIDO]]="","",LANÇAMENTO[[#This Row],[DATA PEDIDO]]+LANÇAMENTO[[#This Row],[PRAZO]])</f>
        <v>45966</v>
      </c>
      <c r="T2048" s="8">
        <f ca="1">IF(LANÇAMENTO[[#This Row],[OBRA COM MATERIAL]]="OK","ENTREGUE",IF(LANÇAMENTO[[#This Row],[PRAZO]]="","",LANÇAMENTO[[#This Row],[PREVISÃO ENTREGA OBRA]]-$E$1))</f>
        <v>-163</v>
      </c>
      <c r="U2048" s="3"/>
      <c r="V2048" s="3"/>
    </row>
    <row r="2049" spans="1:22" x14ac:dyDescent="0.25">
      <c r="A2049" s="4">
        <v>45965</v>
      </c>
      <c r="B2049" s="2" t="s">
        <v>1729</v>
      </c>
      <c r="C2049" s="123" t="str">
        <f>VLOOKUP(LANÇAMENTO[[#This Row],[OBRA]],OBRAS[],2,FALSE)</f>
        <v>B&amp;B</v>
      </c>
      <c r="D2049" s="2" t="s">
        <v>21</v>
      </c>
      <c r="E2049" s="2" t="s">
        <v>4138</v>
      </c>
      <c r="F2049" s="3">
        <v>2</v>
      </c>
      <c r="G2049" s="3" t="s">
        <v>65</v>
      </c>
      <c r="H2049" s="5" t="s">
        <v>4137</v>
      </c>
      <c r="I2049" s="136" t="s">
        <v>230</v>
      </c>
      <c r="J2049" s="2" t="s">
        <v>4138</v>
      </c>
      <c r="K2049" s="6">
        <v>21.36</v>
      </c>
      <c r="L2049" s="6">
        <f>LANÇAMENTO[[#This Row],[VALOR UNITARIO]]*LANÇAMENTO[[#This Row],[QTDADE]]</f>
        <v>42.72</v>
      </c>
      <c r="M2049" s="4">
        <v>45965</v>
      </c>
      <c r="N2049" s="33" t="str">
        <f>TEXT(LANÇAMENTO[[#This Row],[DATA PEDIDO]],"MMM")&amp;"-"&amp;TEXT(M2049,"AAAA")</f>
        <v>nov-2025</v>
      </c>
      <c r="O2049" s="5" t="s">
        <v>2110</v>
      </c>
      <c r="P2049" s="5" t="s">
        <v>30</v>
      </c>
      <c r="Q2049" s="3" t="s">
        <v>1705</v>
      </c>
      <c r="R2049" s="3">
        <v>1</v>
      </c>
      <c r="S2049" s="4">
        <f>IF(LANÇAMENTO[[#This Row],[DATA PEDIDO]]="","",LANÇAMENTO[[#This Row],[DATA PEDIDO]]+LANÇAMENTO[[#This Row],[PRAZO]])</f>
        <v>45966</v>
      </c>
      <c r="T2049" s="8">
        <f ca="1">IF(LANÇAMENTO[[#This Row],[OBRA COM MATERIAL]]="OK","ENTREGUE",IF(LANÇAMENTO[[#This Row],[PRAZO]]="","",LANÇAMENTO[[#This Row],[PREVISÃO ENTREGA OBRA]]-$E$1))</f>
        <v>-163</v>
      </c>
      <c r="U2049" s="3"/>
      <c r="V2049" s="3"/>
    </row>
    <row r="2050" spans="1:22" x14ac:dyDescent="0.25">
      <c r="A2050" s="4">
        <v>45965</v>
      </c>
      <c r="B2050" s="2" t="s">
        <v>1729</v>
      </c>
      <c r="C2050" s="123" t="str">
        <f>VLOOKUP(LANÇAMENTO[[#This Row],[OBRA]],OBRAS[],2,FALSE)</f>
        <v>B&amp;B</v>
      </c>
      <c r="D2050" s="2" t="s">
        <v>21</v>
      </c>
      <c r="E2050" s="2" t="s">
        <v>4139</v>
      </c>
      <c r="F2050" s="3">
        <v>2</v>
      </c>
      <c r="G2050" s="3" t="s">
        <v>65</v>
      </c>
      <c r="H2050" s="5" t="s">
        <v>4137</v>
      </c>
      <c r="I2050" s="136" t="s">
        <v>230</v>
      </c>
      <c r="J2050" s="2" t="s">
        <v>4139</v>
      </c>
      <c r="K2050" s="6">
        <v>22.03</v>
      </c>
      <c r="L2050" s="6">
        <f>LANÇAMENTO[[#This Row],[VALOR UNITARIO]]*LANÇAMENTO[[#This Row],[QTDADE]]</f>
        <v>44.06</v>
      </c>
      <c r="M2050" s="4">
        <v>45965</v>
      </c>
      <c r="N2050" s="33" t="str">
        <f>TEXT(LANÇAMENTO[[#This Row],[DATA PEDIDO]],"MMM")&amp;"-"&amp;TEXT(M2050,"AAAA")</f>
        <v>nov-2025</v>
      </c>
      <c r="O2050" s="5" t="s">
        <v>2110</v>
      </c>
      <c r="P2050" s="5" t="s">
        <v>30</v>
      </c>
      <c r="Q2050" s="3" t="s">
        <v>1705</v>
      </c>
      <c r="R2050" s="3">
        <v>1</v>
      </c>
      <c r="S2050" s="4">
        <f>IF(LANÇAMENTO[[#This Row],[DATA PEDIDO]]="","",LANÇAMENTO[[#This Row],[DATA PEDIDO]]+LANÇAMENTO[[#This Row],[PRAZO]])</f>
        <v>45966</v>
      </c>
      <c r="T2050" s="8">
        <f ca="1">IF(LANÇAMENTO[[#This Row],[OBRA COM MATERIAL]]="OK","ENTREGUE",IF(LANÇAMENTO[[#This Row],[PRAZO]]="","",LANÇAMENTO[[#This Row],[PREVISÃO ENTREGA OBRA]]-$E$1))</f>
        <v>-163</v>
      </c>
      <c r="U2050" s="3"/>
      <c r="V2050" s="3"/>
    </row>
    <row r="2051" spans="1:22" x14ac:dyDescent="0.25">
      <c r="A2051" s="4">
        <v>45965</v>
      </c>
      <c r="B2051" s="2" t="s">
        <v>4089</v>
      </c>
      <c r="C2051" s="123" t="str">
        <f>VLOOKUP(LANÇAMENTO[[#This Row],[OBRA]],OBRAS[],2,FALSE)</f>
        <v>B&amp;B</v>
      </c>
      <c r="D2051" s="2" t="s">
        <v>21</v>
      </c>
      <c r="E2051" t="s">
        <v>4140</v>
      </c>
      <c r="F2051" s="3">
        <v>1</v>
      </c>
      <c r="G2051" s="3" t="s">
        <v>113</v>
      </c>
      <c r="H2051" s="5" t="s">
        <v>4144</v>
      </c>
      <c r="I2051" s="136" t="s">
        <v>3115</v>
      </c>
      <c r="J2051" t="s">
        <v>4140</v>
      </c>
      <c r="K2051" s="6">
        <v>2900</v>
      </c>
      <c r="L2051" s="6">
        <f>LANÇAMENTO[[#This Row],[VALOR UNITARIO]]*LANÇAMENTO[[#This Row],[QTDADE]]</f>
        <v>2900</v>
      </c>
      <c r="M2051" s="4">
        <v>45965</v>
      </c>
      <c r="N2051" s="33" t="str">
        <f>TEXT(LANÇAMENTO[[#This Row],[DATA PEDIDO]],"MMM")&amp;"-"&amp;TEXT(M2051,"AAAA")</f>
        <v>nov-2025</v>
      </c>
      <c r="O2051" s="3">
        <v>0</v>
      </c>
      <c r="P2051" s="5" t="s">
        <v>192</v>
      </c>
      <c r="Q2051" s="3" t="s">
        <v>12</v>
      </c>
      <c r="R2051" s="3">
        <v>4</v>
      </c>
      <c r="S2051" s="4">
        <f>IF(LANÇAMENTO[[#This Row],[DATA PEDIDO]]="","",LANÇAMENTO[[#This Row],[DATA PEDIDO]]+LANÇAMENTO[[#This Row],[PRAZO]])</f>
        <v>45969</v>
      </c>
      <c r="T2051" s="8">
        <f ca="1">IF(LANÇAMENTO[[#This Row],[OBRA COM MATERIAL]]="OK","ENTREGUE",IF(LANÇAMENTO[[#This Row],[PRAZO]]="","",LANÇAMENTO[[#This Row],[PREVISÃO ENTREGA OBRA]]-$E$1))</f>
        <v>-160</v>
      </c>
      <c r="U2051" s="3"/>
      <c r="V2051" s="3"/>
    </row>
    <row r="2052" spans="1:22" x14ac:dyDescent="0.25">
      <c r="A2052" s="4">
        <v>45965</v>
      </c>
      <c r="B2052" s="2" t="s">
        <v>4089</v>
      </c>
      <c r="C2052" s="123" t="str">
        <f>VLOOKUP(LANÇAMENTO[[#This Row],[OBRA]],OBRAS[],2,FALSE)</f>
        <v>B&amp;B</v>
      </c>
      <c r="D2052" s="2" t="s">
        <v>21</v>
      </c>
      <c r="E2052" s="2" t="s">
        <v>4141</v>
      </c>
      <c r="F2052" s="3">
        <v>1</v>
      </c>
      <c r="G2052" s="3" t="s">
        <v>113</v>
      </c>
      <c r="H2052" s="5" t="s">
        <v>4144</v>
      </c>
      <c r="I2052" s="136" t="s">
        <v>3115</v>
      </c>
      <c r="J2052" s="2" t="s">
        <v>4141</v>
      </c>
      <c r="K2052" s="6">
        <v>2300</v>
      </c>
      <c r="L2052" s="6">
        <f>LANÇAMENTO[[#This Row],[VALOR UNITARIO]]*LANÇAMENTO[[#This Row],[QTDADE]]</f>
        <v>2300</v>
      </c>
      <c r="M2052" s="4">
        <v>45965</v>
      </c>
      <c r="N2052" s="33" t="str">
        <f>TEXT(LANÇAMENTO[[#This Row],[DATA PEDIDO]],"MMM")&amp;"-"&amp;TEXT(M2052,"AAAA")</f>
        <v>nov-2025</v>
      </c>
      <c r="O2052" s="3">
        <v>0</v>
      </c>
      <c r="P2052" s="5" t="s">
        <v>192</v>
      </c>
      <c r="Q2052" s="3" t="s">
        <v>12</v>
      </c>
      <c r="R2052" s="3">
        <v>4</v>
      </c>
      <c r="S2052" s="4">
        <f>IF(LANÇAMENTO[[#This Row],[DATA PEDIDO]]="","",LANÇAMENTO[[#This Row],[DATA PEDIDO]]+LANÇAMENTO[[#This Row],[PRAZO]])</f>
        <v>45969</v>
      </c>
      <c r="T2052" s="8">
        <f ca="1">IF(LANÇAMENTO[[#This Row],[OBRA COM MATERIAL]]="OK","ENTREGUE",IF(LANÇAMENTO[[#This Row],[PRAZO]]="","",LANÇAMENTO[[#This Row],[PREVISÃO ENTREGA OBRA]]-$E$1))</f>
        <v>-160</v>
      </c>
      <c r="U2052" s="3"/>
      <c r="V2052" s="3"/>
    </row>
    <row r="2053" spans="1:22" x14ac:dyDescent="0.25">
      <c r="A2053" s="4">
        <v>45965</v>
      </c>
      <c r="B2053" s="2" t="s">
        <v>4089</v>
      </c>
      <c r="C2053" s="123" t="str">
        <f>VLOOKUP(LANÇAMENTO[[#This Row],[OBRA]],OBRAS[],2,FALSE)</f>
        <v>B&amp;B</v>
      </c>
      <c r="D2053" s="2" t="s">
        <v>21</v>
      </c>
      <c r="E2053" s="2" t="s">
        <v>4142</v>
      </c>
      <c r="F2053" s="3">
        <v>1</v>
      </c>
      <c r="G2053" s="3" t="s">
        <v>113</v>
      </c>
      <c r="H2053" s="5" t="s">
        <v>4144</v>
      </c>
      <c r="I2053" s="136" t="s">
        <v>3115</v>
      </c>
      <c r="J2053" s="2" t="s">
        <v>4142</v>
      </c>
      <c r="K2053" s="6">
        <v>0</v>
      </c>
      <c r="L2053" s="6">
        <f>LANÇAMENTO[[#This Row],[VALOR UNITARIO]]*LANÇAMENTO[[#This Row],[QTDADE]]</f>
        <v>0</v>
      </c>
      <c r="M2053" s="4">
        <v>45965</v>
      </c>
      <c r="N2053" s="33" t="str">
        <f>TEXT(LANÇAMENTO[[#This Row],[DATA PEDIDO]],"MMM")&amp;"-"&amp;TEXT(M2053,"AAAA")</f>
        <v>nov-2025</v>
      </c>
      <c r="O2053" s="3">
        <v>0</v>
      </c>
      <c r="P2053" s="5" t="s">
        <v>192</v>
      </c>
      <c r="Q2053" s="3" t="s">
        <v>12</v>
      </c>
      <c r="R2053" s="3">
        <v>4</v>
      </c>
      <c r="S2053" s="4">
        <f>IF(LANÇAMENTO[[#This Row],[DATA PEDIDO]]="","",LANÇAMENTO[[#This Row],[DATA PEDIDO]]+LANÇAMENTO[[#This Row],[PRAZO]])</f>
        <v>45969</v>
      </c>
      <c r="T2053" s="8">
        <f ca="1">IF(LANÇAMENTO[[#This Row],[OBRA COM MATERIAL]]="OK","ENTREGUE",IF(LANÇAMENTO[[#This Row],[PRAZO]]="","",LANÇAMENTO[[#This Row],[PREVISÃO ENTREGA OBRA]]-$E$1))</f>
        <v>-160</v>
      </c>
      <c r="U2053" s="3"/>
      <c r="V2053" s="3"/>
    </row>
    <row r="2054" spans="1:22" x14ac:dyDescent="0.25">
      <c r="A2054" s="4">
        <v>45965</v>
      </c>
      <c r="B2054" s="2" t="s">
        <v>4089</v>
      </c>
      <c r="C2054" s="123" t="str">
        <f>VLOOKUP(LANÇAMENTO[[#This Row],[OBRA]],OBRAS[],2,FALSE)</f>
        <v>B&amp;B</v>
      </c>
      <c r="D2054" s="2" t="s">
        <v>21</v>
      </c>
      <c r="E2054" s="2" t="s">
        <v>4143</v>
      </c>
      <c r="F2054" s="3">
        <v>1</v>
      </c>
      <c r="G2054" s="3" t="s">
        <v>113</v>
      </c>
      <c r="H2054" s="5" t="s">
        <v>4144</v>
      </c>
      <c r="I2054" s="136" t="s">
        <v>3115</v>
      </c>
      <c r="J2054" s="2" t="s">
        <v>4143</v>
      </c>
      <c r="K2054" s="6">
        <v>3000</v>
      </c>
      <c r="L2054" s="6">
        <f>LANÇAMENTO[[#This Row],[VALOR UNITARIO]]*LANÇAMENTO[[#This Row],[QTDADE]]</f>
        <v>3000</v>
      </c>
      <c r="M2054" s="4">
        <v>45965</v>
      </c>
      <c r="N2054" s="33" t="str">
        <f>TEXT(LANÇAMENTO[[#This Row],[DATA PEDIDO]],"MMM")&amp;"-"&amp;TEXT(M2054,"AAAA")</f>
        <v>nov-2025</v>
      </c>
      <c r="O2054" s="3">
        <v>0</v>
      </c>
      <c r="P2054" s="5" t="s">
        <v>192</v>
      </c>
      <c r="Q2054" s="3" t="s">
        <v>12</v>
      </c>
      <c r="R2054" s="3">
        <v>4</v>
      </c>
      <c r="S2054" s="4">
        <f>IF(LANÇAMENTO[[#This Row],[DATA PEDIDO]]="","",LANÇAMENTO[[#This Row],[DATA PEDIDO]]+LANÇAMENTO[[#This Row],[PRAZO]])</f>
        <v>45969</v>
      </c>
      <c r="T2054" s="8">
        <f ca="1">IF(LANÇAMENTO[[#This Row],[OBRA COM MATERIAL]]="OK","ENTREGUE",IF(LANÇAMENTO[[#This Row],[PRAZO]]="","",LANÇAMENTO[[#This Row],[PREVISÃO ENTREGA OBRA]]-$E$1))</f>
        <v>-160</v>
      </c>
      <c r="U2054" s="3"/>
      <c r="V2054" s="3"/>
    </row>
    <row r="2055" spans="1:22" ht="30" x14ac:dyDescent="0.25">
      <c r="A2055" s="4">
        <v>45966</v>
      </c>
      <c r="B2055" s="2" t="s">
        <v>1772</v>
      </c>
      <c r="C2055" s="123" t="str">
        <f>VLOOKUP(LANÇAMENTO[[#This Row],[OBRA]],OBRAS[],2,FALSE)</f>
        <v>INTERIORANA</v>
      </c>
      <c r="D2055" s="2" t="s">
        <v>104</v>
      </c>
      <c r="E2055" s="10" t="s">
        <v>4145</v>
      </c>
      <c r="F2055" s="3">
        <v>1</v>
      </c>
      <c r="G2055" s="3" t="s">
        <v>65</v>
      </c>
      <c r="H2055" s="5" t="s">
        <v>4147</v>
      </c>
      <c r="I2055" s="136" t="s">
        <v>2958</v>
      </c>
      <c r="J2055" s="10" t="s">
        <v>4145</v>
      </c>
      <c r="K2055" s="6">
        <v>87</v>
      </c>
      <c r="L2055" s="6">
        <f>LANÇAMENTO[[#This Row],[VALOR UNITARIO]]*LANÇAMENTO[[#This Row],[QTDADE]]</f>
        <v>87</v>
      </c>
      <c r="M2055" s="4">
        <v>45966</v>
      </c>
      <c r="N2055" s="33" t="str">
        <f>TEXT(LANÇAMENTO[[#This Row],[DATA PEDIDO]],"MMM")&amp;"-"&amp;TEXT(M2055,"AAAA")</f>
        <v>nov-2025</v>
      </c>
      <c r="O2055" s="5" t="s">
        <v>1818</v>
      </c>
      <c r="P2055" s="5" t="s">
        <v>192</v>
      </c>
      <c r="Q2055" s="3" t="s">
        <v>12</v>
      </c>
      <c r="R2055" s="3">
        <v>0</v>
      </c>
      <c r="S2055" s="4">
        <f>IF(LANÇAMENTO[[#This Row],[DATA PEDIDO]]="","",LANÇAMENTO[[#This Row],[DATA PEDIDO]]+LANÇAMENTO[[#This Row],[PRAZO]])</f>
        <v>45966</v>
      </c>
      <c r="T2055" s="8">
        <f ca="1">IF(LANÇAMENTO[[#This Row],[OBRA COM MATERIAL]]="OK","ENTREGUE",IF(LANÇAMENTO[[#This Row],[PRAZO]]="","",LANÇAMENTO[[#This Row],[PREVISÃO ENTREGA OBRA]]-$E$1))</f>
        <v>-163</v>
      </c>
      <c r="U2055" s="3"/>
      <c r="V2055" s="3"/>
    </row>
    <row r="2056" spans="1:22" x14ac:dyDescent="0.25">
      <c r="A2056" s="4">
        <v>45966</v>
      </c>
      <c r="B2056" s="2" t="s">
        <v>1772</v>
      </c>
      <c r="C2056" s="123" t="str">
        <f>VLOOKUP(LANÇAMENTO[[#This Row],[OBRA]],OBRAS[],2,FALSE)</f>
        <v>INTERIORANA</v>
      </c>
      <c r="D2056" s="2" t="s">
        <v>104</v>
      </c>
      <c r="E2056" s="2" t="s">
        <v>4146</v>
      </c>
      <c r="F2056" s="3">
        <v>20</v>
      </c>
      <c r="G2056" s="3" t="s">
        <v>114</v>
      </c>
      <c r="H2056" s="5" t="s">
        <v>4147</v>
      </c>
      <c r="I2056" s="136" t="s">
        <v>2958</v>
      </c>
      <c r="J2056" s="2" t="s">
        <v>4146</v>
      </c>
      <c r="K2056" s="6">
        <v>35</v>
      </c>
      <c r="L2056" s="6">
        <f>LANÇAMENTO[[#This Row],[VALOR UNITARIO]]*LANÇAMENTO[[#This Row],[QTDADE]]</f>
        <v>700</v>
      </c>
      <c r="M2056" s="4">
        <v>45966</v>
      </c>
      <c r="N2056" s="33" t="str">
        <f>TEXT(LANÇAMENTO[[#This Row],[DATA PEDIDO]],"MMM")&amp;"-"&amp;TEXT(M2056,"AAAA")</f>
        <v>nov-2025</v>
      </c>
      <c r="O2056" s="5" t="s">
        <v>1818</v>
      </c>
      <c r="P2056" s="5" t="s">
        <v>192</v>
      </c>
      <c r="Q2056" s="3" t="s">
        <v>12</v>
      </c>
      <c r="R2056" s="3">
        <v>0</v>
      </c>
      <c r="S2056" s="4">
        <f>IF(LANÇAMENTO[[#This Row],[DATA PEDIDO]]="","",LANÇAMENTO[[#This Row],[DATA PEDIDO]]+LANÇAMENTO[[#This Row],[PRAZO]])</f>
        <v>45966</v>
      </c>
      <c r="T2056" s="8">
        <f ca="1">IF(LANÇAMENTO[[#This Row],[OBRA COM MATERIAL]]="OK","ENTREGUE",IF(LANÇAMENTO[[#This Row],[PRAZO]]="","",LANÇAMENTO[[#This Row],[PREVISÃO ENTREGA OBRA]]-$E$1))</f>
        <v>-163</v>
      </c>
      <c r="U2056" s="3"/>
      <c r="V2056" s="3"/>
    </row>
    <row r="2057" spans="1:22" x14ac:dyDescent="0.25">
      <c r="A2057" s="4">
        <v>45966</v>
      </c>
      <c r="B2057" s="2" t="s">
        <v>1772</v>
      </c>
      <c r="C2057" s="123" t="str">
        <f>VLOOKUP(LANÇAMENTO[[#This Row],[OBRA]],OBRAS[],2,FALSE)</f>
        <v>INTERIORANA</v>
      </c>
      <c r="D2057" s="2" t="s">
        <v>104</v>
      </c>
      <c r="E2057" s="2" t="s">
        <v>2961</v>
      </c>
      <c r="F2057" s="3">
        <v>6</v>
      </c>
      <c r="G2057" s="3" t="s">
        <v>140</v>
      </c>
      <c r="H2057" s="5" t="s">
        <v>4147</v>
      </c>
      <c r="I2057" s="136" t="s">
        <v>2958</v>
      </c>
      <c r="J2057" s="2" t="s">
        <v>2961</v>
      </c>
      <c r="K2057" s="6">
        <v>170</v>
      </c>
      <c r="L2057" s="6">
        <f>LANÇAMENTO[[#This Row],[VALOR UNITARIO]]*LANÇAMENTO[[#This Row],[QTDADE]]</f>
        <v>1020</v>
      </c>
      <c r="M2057" s="4">
        <v>45966</v>
      </c>
      <c r="N2057" s="33" t="str">
        <f>TEXT(LANÇAMENTO[[#This Row],[DATA PEDIDO]],"MMM")&amp;"-"&amp;TEXT(M2057,"AAAA")</f>
        <v>nov-2025</v>
      </c>
      <c r="O2057" s="5" t="s">
        <v>1818</v>
      </c>
      <c r="P2057" s="5" t="s">
        <v>192</v>
      </c>
      <c r="Q2057" s="3" t="s">
        <v>12</v>
      </c>
      <c r="R2057" s="3">
        <v>0</v>
      </c>
      <c r="S2057" s="4">
        <f>IF(LANÇAMENTO[[#This Row],[DATA PEDIDO]]="","",LANÇAMENTO[[#This Row],[DATA PEDIDO]]+LANÇAMENTO[[#This Row],[PRAZO]])</f>
        <v>45966</v>
      </c>
      <c r="T2057" s="8">
        <f ca="1">IF(LANÇAMENTO[[#This Row],[OBRA COM MATERIAL]]="OK","ENTREGUE",IF(LANÇAMENTO[[#This Row],[PRAZO]]="","",LANÇAMENTO[[#This Row],[PREVISÃO ENTREGA OBRA]]-$E$1))</f>
        <v>-163</v>
      </c>
      <c r="U2057" s="3"/>
      <c r="V2057" s="3"/>
    </row>
    <row r="2058" spans="1:22" x14ac:dyDescent="0.25">
      <c r="A2058" s="4">
        <v>45966</v>
      </c>
      <c r="B2058" s="2" t="s">
        <v>1772</v>
      </c>
      <c r="C2058" s="123" t="str">
        <f>VLOOKUP(LANÇAMENTO[[#This Row],[OBRA]],OBRAS[],2,FALSE)</f>
        <v>INTERIORANA</v>
      </c>
      <c r="D2058" s="2" t="s">
        <v>104</v>
      </c>
      <c r="E2058" s="2" t="s">
        <v>4052</v>
      </c>
      <c r="F2058" s="3">
        <v>6</v>
      </c>
      <c r="G2058" s="3" t="s">
        <v>140</v>
      </c>
      <c r="H2058" s="5" t="s">
        <v>4147</v>
      </c>
      <c r="I2058" s="136" t="s">
        <v>2958</v>
      </c>
      <c r="J2058" s="2" t="s">
        <v>4052</v>
      </c>
      <c r="K2058" s="6">
        <v>145</v>
      </c>
      <c r="L2058" s="6">
        <f>LANÇAMENTO[[#This Row],[VALOR UNITARIO]]*LANÇAMENTO[[#This Row],[QTDADE]]</f>
        <v>870</v>
      </c>
      <c r="M2058" s="4">
        <v>45966</v>
      </c>
      <c r="N2058" s="33" t="str">
        <f>TEXT(LANÇAMENTO[[#This Row],[DATA PEDIDO]],"MMM")&amp;"-"&amp;TEXT(M2058,"AAAA")</f>
        <v>nov-2025</v>
      </c>
      <c r="O2058" s="5" t="s">
        <v>1818</v>
      </c>
      <c r="P2058" s="5" t="s">
        <v>192</v>
      </c>
      <c r="Q2058" s="3" t="s">
        <v>12</v>
      </c>
      <c r="R2058" s="3">
        <v>0</v>
      </c>
      <c r="S2058" s="4">
        <f>IF(LANÇAMENTO[[#This Row],[DATA PEDIDO]]="","",LANÇAMENTO[[#This Row],[DATA PEDIDO]]+LANÇAMENTO[[#This Row],[PRAZO]])</f>
        <v>45966</v>
      </c>
      <c r="T2058" s="8">
        <f ca="1">IF(LANÇAMENTO[[#This Row],[OBRA COM MATERIAL]]="OK","ENTREGUE",IF(LANÇAMENTO[[#This Row],[PRAZO]]="","",LANÇAMENTO[[#This Row],[PREVISÃO ENTREGA OBRA]]-$E$1))</f>
        <v>-163</v>
      </c>
      <c r="U2058" s="3"/>
      <c r="V2058" s="3"/>
    </row>
    <row r="2059" spans="1:22" x14ac:dyDescent="0.25">
      <c r="A2059" s="4">
        <v>45967</v>
      </c>
      <c r="B2059" s="2" t="s">
        <v>4059</v>
      </c>
      <c r="C2059" s="123" t="str">
        <f>VLOOKUP(LANÇAMENTO[[#This Row],[OBRA]],OBRAS[],2,FALSE)</f>
        <v>B&amp;B</v>
      </c>
      <c r="D2059" s="2" t="s">
        <v>104</v>
      </c>
      <c r="E2059" s="2" t="s">
        <v>4148</v>
      </c>
      <c r="F2059" s="3">
        <v>59</v>
      </c>
      <c r="G2059" s="3" t="s">
        <v>23</v>
      </c>
      <c r="H2059" s="5" t="s">
        <v>4151</v>
      </c>
      <c r="I2059" s="136" t="s">
        <v>238</v>
      </c>
      <c r="J2059" s="2" t="s">
        <v>4148</v>
      </c>
      <c r="K2059" s="6">
        <v>7.54</v>
      </c>
      <c r="L2059" s="6">
        <f>LANÇAMENTO[[#This Row],[VALOR UNITARIO]]*LANÇAMENTO[[#This Row],[QTDADE]]</f>
        <v>444.86</v>
      </c>
      <c r="M2059" s="4">
        <v>45967</v>
      </c>
      <c r="N2059" s="33" t="str">
        <f>TEXT(LANÇAMENTO[[#This Row],[DATA PEDIDO]],"MMM")&amp;"-"&amp;TEXT(M2059,"AAAA")</f>
        <v>nov-2025</v>
      </c>
      <c r="O2059" s="5" t="s">
        <v>2068</v>
      </c>
      <c r="P2059" s="5" t="s">
        <v>30</v>
      </c>
      <c r="Q2059" s="3" t="s">
        <v>12</v>
      </c>
      <c r="R2059" s="3">
        <v>0</v>
      </c>
      <c r="S2059" s="4">
        <f>IF(LANÇAMENTO[[#This Row],[DATA PEDIDO]]="","",LANÇAMENTO[[#This Row],[DATA PEDIDO]]+LANÇAMENTO[[#This Row],[PRAZO]])</f>
        <v>45967</v>
      </c>
      <c r="T2059" s="8">
        <f ca="1">IF(LANÇAMENTO[[#This Row],[OBRA COM MATERIAL]]="OK","ENTREGUE",IF(LANÇAMENTO[[#This Row],[PRAZO]]="","",LANÇAMENTO[[#This Row],[PREVISÃO ENTREGA OBRA]]-$E$1))</f>
        <v>-162</v>
      </c>
      <c r="U2059" s="3"/>
      <c r="V2059" s="3" t="s">
        <v>4152</v>
      </c>
    </row>
    <row r="2060" spans="1:22" x14ac:dyDescent="0.25">
      <c r="A2060" s="4">
        <v>45967</v>
      </c>
      <c r="B2060" s="2" t="s">
        <v>4059</v>
      </c>
      <c r="C2060" s="123" t="str">
        <f>VLOOKUP(LANÇAMENTO[[#This Row],[OBRA]],OBRAS[],2,FALSE)</f>
        <v>B&amp;B</v>
      </c>
      <c r="D2060" s="2" t="s">
        <v>104</v>
      </c>
      <c r="E2060" s="2" t="s">
        <v>4149</v>
      </c>
      <c r="F2060" s="3">
        <v>33</v>
      </c>
      <c r="G2060" s="3" t="s">
        <v>23</v>
      </c>
      <c r="H2060" s="5" t="s">
        <v>4151</v>
      </c>
      <c r="I2060" s="136" t="s">
        <v>238</v>
      </c>
      <c r="J2060" s="2" t="s">
        <v>4149</v>
      </c>
      <c r="K2060" s="6">
        <v>8.81</v>
      </c>
      <c r="L2060" s="6">
        <f>LANÇAMENTO[[#This Row],[VALOR UNITARIO]]*LANÇAMENTO[[#This Row],[QTDADE]]</f>
        <v>290.73</v>
      </c>
      <c r="M2060" s="4">
        <v>45967</v>
      </c>
      <c r="N2060" s="33" t="str">
        <f>TEXT(LANÇAMENTO[[#This Row],[DATA PEDIDO]],"MMM")&amp;"-"&amp;TEXT(M2060,"AAAA")</f>
        <v>nov-2025</v>
      </c>
      <c r="O2060" s="5" t="s">
        <v>2068</v>
      </c>
      <c r="P2060" s="5" t="s">
        <v>30</v>
      </c>
      <c r="Q2060" s="3" t="s">
        <v>12</v>
      </c>
      <c r="R2060" s="3">
        <v>0</v>
      </c>
      <c r="S2060" s="4">
        <f>IF(LANÇAMENTO[[#This Row],[DATA PEDIDO]]="","",LANÇAMENTO[[#This Row],[DATA PEDIDO]]+LANÇAMENTO[[#This Row],[PRAZO]])</f>
        <v>45967</v>
      </c>
      <c r="T2060" s="8">
        <f ca="1">IF(LANÇAMENTO[[#This Row],[OBRA COM MATERIAL]]="OK","ENTREGUE",IF(LANÇAMENTO[[#This Row],[PRAZO]]="","",LANÇAMENTO[[#This Row],[PREVISÃO ENTREGA OBRA]]-$E$1))</f>
        <v>-162</v>
      </c>
      <c r="U2060" s="3"/>
      <c r="V2060" s="3" t="s">
        <v>4152</v>
      </c>
    </row>
    <row r="2061" spans="1:22" x14ac:dyDescent="0.25">
      <c r="A2061" s="4">
        <v>45967</v>
      </c>
      <c r="B2061" s="2" t="s">
        <v>4059</v>
      </c>
      <c r="C2061" s="123" t="str">
        <f>VLOOKUP(LANÇAMENTO[[#This Row],[OBRA]],OBRAS[],2,FALSE)</f>
        <v>B&amp;B</v>
      </c>
      <c r="D2061" s="2" t="s">
        <v>104</v>
      </c>
      <c r="E2061" s="2" t="s">
        <v>2813</v>
      </c>
      <c r="F2061" s="3">
        <v>24</v>
      </c>
      <c r="G2061" s="3" t="s">
        <v>23</v>
      </c>
      <c r="H2061" s="5" t="s">
        <v>4151</v>
      </c>
      <c r="I2061" s="136" t="s">
        <v>238</v>
      </c>
      <c r="J2061" s="2" t="s">
        <v>2813</v>
      </c>
      <c r="K2061" s="6">
        <v>8.93</v>
      </c>
      <c r="L2061" s="6">
        <f>LANÇAMENTO[[#This Row],[VALOR UNITARIO]]*LANÇAMENTO[[#This Row],[QTDADE]]</f>
        <v>214.32</v>
      </c>
      <c r="M2061" s="4">
        <v>45967</v>
      </c>
      <c r="N2061" s="33" t="str">
        <f>TEXT(LANÇAMENTO[[#This Row],[DATA PEDIDO]],"MMM")&amp;"-"&amp;TEXT(M2061,"AAAA")</f>
        <v>nov-2025</v>
      </c>
      <c r="O2061" s="5" t="s">
        <v>2068</v>
      </c>
      <c r="P2061" s="5" t="s">
        <v>30</v>
      </c>
      <c r="Q2061" s="3" t="s">
        <v>12</v>
      </c>
      <c r="R2061" s="3">
        <v>0</v>
      </c>
      <c r="S2061" s="4">
        <f>IF(LANÇAMENTO[[#This Row],[DATA PEDIDO]]="","",LANÇAMENTO[[#This Row],[DATA PEDIDO]]+LANÇAMENTO[[#This Row],[PRAZO]])</f>
        <v>45967</v>
      </c>
      <c r="T2061" s="8">
        <f ca="1">IF(LANÇAMENTO[[#This Row],[OBRA COM MATERIAL]]="OK","ENTREGUE",IF(LANÇAMENTO[[#This Row],[PRAZO]]="","",LANÇAMENTO[[#This Row],[PREVISÃO ENTREGA OBRA]]-$E$1))</f>
        <v>-162</v>
      </c>
      <c r="U2061" s="3"/>
      <c r="V2061" s="3" t="s">
        <v>4152</v>
      </c>
    </row>
    <row r="2062" spans="1:22" x14ac:dyDescent="0.25">
      <c r="A2062" s="4">
        <v>45967</v>
      </c>
      <c r="B2062" s="2" t="s">
        <v>4059</v>
      </c>
      <c r="C2062" s="123" t="str">
        <f>VLOOKUP(LANÇAMENTO[[#This Row],[OBRA]],OBRAS[],2,FALSE)</f>
        <v>B&amp;B</v>
      </c>
      <c r="D2062" s="2" t="s">
        <v>104</v>
      </c>
      <c r="E2062" s="2" t="s">
        <v>4150</v>
      </c>
      <c r="F2062" s="3">
        <v>26.04</v>
      </c>
      <c r="G2062" s="3" t="s">
        <v>23</v>
      </c>
      <c r="H2062" s="5" t="s">
        <v>4151</v>
      </c>
      <c r="I2062" s="136" t="s">
        <v>238</v>
      </c>
      <c r="J2062" s="2" t="s">
        <v>4150</v>
      </c>
      <c r="K2062" s="6">
        <v>10.130000000000001</v>
      </c>
      <c r="L2062" s="6">
        <f>LANÇAMENTO[[#This Row],[VALOR UNITARIO]]*LANÇAMENTO[[#This Row],[QTDADE]]</f>
        <v>263.78520000000003</v>
      </c>
      <c r="M2062" s="4">
        <v>45967</v>
      </c>
      <c r="N2062" s="33" t="str">
        <f>TEXT(LANÇAMENTO[[#This Row],[DATA PEDIDO]],"MMM")&amp;"-"&amp;TEXT(M2062,"AAAA")</f>
        <v>nov-2025</v>
      </c>
      <c r="O2062" s="5" t="s">
        <v>2068</v>
      </c>
      <c r="P2062" s="5" t="s">
        <v>30</v>
      </c>
      <c r="Q2062" s="3" t="s">
        <v>12</v>
      </c>
      <c r="R2062" s="3">
        <v>0</v>
      </c>
      <c r="S2062" s="4">
        <f>IF(LANÇAMENTO[[#This Row],[DATA PEDIDO]]="","",LANÇAMENTO[[#This Row],[DATA PEDIDO]]+LANÇAMENTO[[#This Row],[PRAZO]])</f>
        <v>45967</v>
      </c>
      <c r="T2062" s="8">
        <f ca="1">IF(LANÇAMENTO[[#This Row],[OBRA COM MATERIAL]]="OK","ENTREGUE",IF(LANÇAMENTO[[#This Row],[PRAZO]]="","",LANÇAMENTO[[#This Row],[PREVISÃO ENTREGA OBRA]]-$E$1))</f>
        <v>-162</v>
      </c>
      <c r="U2062" s="3"/>
      <c r="V2062" s="3" t="s">
        <v>4152</v>
      </c>
    </row>
    <row r="2063" spans="1:22" x14ac:dyDescent="0.25">
      <c r="A2063" s="4">
        <v>45967</v>
      </c>
      <c r="B2063" s="2" t="s">
        <v>2128</v>
      </c>
      <c r="C2063" s="123" t="str">
        <f>VLOOKUP(LANÇAMENTO[[#This Row],[OBRA]],OBRAS[],2,FALSE)</f>
        <v>B&amp;B</v>
      </c>
      <c r="D2063" s="2" t="s">
        <v>27</v>
      </c>
      <c r="E2063" s="2" t="s">
        <v>3229</v>
      </c>
      <c r="F2063" s="3">
        <v>1</v>
      </c>
      <c r="G2063" s="3" t="s">
        <v>113</v>
      </c>
      <c r="H2063" s="5" t="s">
        <v>4153</v>
      </c>
      <c r="I2063" s="136" t="s">
        <v>2912</v>
      </c>
      <c r="J2063" s="2" t="s">
        <v>3229</v>
      </c>
      <c r="K2063" s="6">
        <v>350</v>
      </c>
      <c r="L2063" s="6">
        <f>LANÇAMENTO[[#This Row],[VALOR UNITARIO]]*LANÇAMENTO[[#This Row],[QTDADE]]</f>
        <v>350</v>
      </c>
      <c r="M2063" s="4">
        <v>45967</v>
      </c>
      <c r="N2063" s="33" t="str">
        <f>TEXT(LANÇAMENTO[[#This Row],[DATA PEDIDO]],"MMM")&amp;"-"&amp;TEXT(M2063,"AAAA")</f>
        <v>nov-2025</v>
      </c>
      <c r="O2063" s="5" t="s">
        <v>1778</v>
      </c>
      <c r="P2063" s="5" t="s">
        <v>30</v>
      </c>
      <c r="Q2063" s="3" t="s">
        <v>12</v>
      </c>
      <c r="R2063" s="3">
        <v>1</v>
      </c>
      <c r="S2063" s="4">
        <f>IF(LANÇAMENTO[[#This Row],[DATA PEDIDO]]="","",LANÇAMENTO[[#This Row],[DATA PEDIDO]]+LANÇAMENTO[[#This Row],[PRAZO]])</f>
        <v>45968</v>
      </c>
      <c r="T2063" s="8">
        <f ca="1">IF(LANÇAMENTO[[#This Row],[OBRA COM MATERIAL]]="OK","ENTREGUE",IF(LANÇAMENTO[[#This Row],[PRAZO]]="","",LANÇAMENTO[[#This Row],[PREVISÃO ENTREGA OBRA]]-$E$1))</f>
        <v>-161</v>
      </c>
      <c r="U2063" s="3"/>
      <c r="V2063" s="3"/>
    </row>
    <row r="2064" spans="1:22" x14ac:dyDescent="0.25">
      <c r="A2064" s="4">
        <v>45967</v>
      </c>
      <c r="B2064" s="2" t="s">
        <v>3690</v>
      </c>
      <c r="C2064" s="123" t="str">
        <f>VLOOKUP(LANÇAMENTO[[#This Row],[OBRA]],OBRAS[],2,FALSE)</f>
        <v>BRASUL</v>
      </c>
      <c r="D2064" s="2" t="s">
        <v>104</v>
      </c>
      <c r="E2064" s="2" t="s">
        <v>4159</v>
      </c>
      <c r="F2064" s="3">
        <v>2</v>
      </c>
      <c r="G2064" s="3" t="s">
        <v>113</v>
      </c>
      <c r="H2064" s="5" t="s">
        <v>4160</v>
      </c>
      <c r="I2064" s="136" t="s">
        <v>4154</v>
      </c>
      <c r="J2064" s="2" t="s">
        <v>4159</v>
      </c>
      <c r="K2064" s="6">
        <v>3920</v>
      </c>
      <c r="L2064" s="6">
        <f>LANÇAMENTO[[#This Row],[VALOR UNITARIO]]*LANÇAMENTO[[#This Row],[QTDADE]]</f>
        <v>7840</v>
      </c>
      <c r="M2064" s="4">
        <v>45967</v>
      </c>
      <c r="N2064" s="33" t="str">
        <f>TEXT(LANÇAMENTO[[#This Row],[DATA PEDIDO]],"MMM")&amp;"-"&amp;TEXT(M2064,"AAAA")</f>
        <v>nov-2025</v>
      </c>
      <c r="O2064" s="5" t="s">
        <v>2431</v>
      </c>
      <c r="P2064" s="5" t="s">
        <v>30</v>
      </c>
      <c r="Q2064" s="3" t="s">
        <v>12</v>
      </c>
      <c r="R2064" s="3">
        <v>20</v>
      </c>
      <c r="S2064" s="4">
        <f>IF(LANÇAMENTO[[#This Row],[DATA PEDIDO]]="","",LANÇAMENTO[[#This Row],[DATA PEDIDO]]+LANÇAMENTO[[#This Row],[PRAZO]])</f>
        <v>45987</v>
      </c>
      <c r="T2064" s="8">
        <f ca="1">IF(LANÇAMENTO[[#This Row],[OBRA COM MATERIAL]]="OK","ENTREGUE",IF(LANÇAMENTO[[#This Row],[PRAZO]]="","",LANÇAMENTO[[#This Row],[PREVISÃO ENTREGA OBRA]]-$E$1))</f>
        <v>-142</v>
      </c>
      <c r="U2064" s="3"/>
      <c r="V2064" s="3"/>
    </row>
    <row r="2065" spans="1:22" x14ac:dyDescent="0.25">
      <c r="A2065" s="4">
        <v>45967</v>
      </c>
      <c r="B2065" s="2" t="s">
        <v>1772</v>
      </c>
      <c r="C2065" s="123" t="str">
        <f>VLOOKUP(LANÇAMENTO[[#This Row],[OBRA]],OBRAS[],2,FALSE)</f>
        <v>INTERIORANA</v>
      </c>
      <c r="D2065" s="2" t="s">
        <v>104</v>
      </c>
      <c r="E2065" s="2" t="s">
        <v>3011</v>
      </c>
      <c r="F2065" s="3">
        <v>150</v>
      </c>
      <c r="G2065" s="3" t="s">
        <v>72</v>
      </c>
      <c r="H2065" s="5" t="s">
        <v>4161</v>
      </c>
      <c r="I2065" s="136" t="s">
        <v>587</v>
      </c>
      <c r="J2065" s="2" t="s">
        <v>3011</v>
      </c>
      <c r="K2065" s="6">
        <v>9.5</v>
      </c>
      <c r="L2065" s="6">
        <f>LANÇAMENTO[[#This Row],[VALOR UNITARIO]]*LANÇAMENTO[[#This Row],[QTDADE]]</f>
        <v>1425</v>
      </c>
      <c r="M2065" s="4">
        <v>45967</v>
      </c>
      <c r="N2065" s="33" t="str">
        <f>TEXT(LANÇAMENTO[[#This Row],[DATA PEDIDO]],"MMM")&amp;"-"&amp;TEXT(M2065,"AAAA")</f>
        <v>nov-2025</v>
      </c>
      <c r="O2065" s="5" t="s">
        <v>1715</v>
      </c>
      <c r="P2065" s="5" t="s">
        <v>30</v>
      </c>
      <c r="Q2065" s="3" t="s">
        <v>12</v>
      </c>
      <c r="R2065" s="3">
        <v>4</v>
      </c>
      <c r="S2065" s="4">
        <f>IF(LANÇAMENTO[[#This Row],[DATA PEDIDO]]="","",LANÇAMENTO[[#This Row],[DATA PEDIDO]]+LANÇAMENTO[[#This Row],[PRAZO]])</f>
        <v>45971</v>
      </c>
      <c r="T2065" s="8">
        <f ca="1">IF(LANÇAMENTO[[#This Row],[OBRA COM MATERIAL]]="OK","ENTREGUE",IF(LANÇAMENTO[[#This Row],[PRAZO]]="","",LANÇAMENTO[[#This Row],[PREVISÃO ENTREGA OBRA]]-$E$1))</f>
        <v>-158</v>
      </c>
      <c r="U2065" s="3"/>
      <c r="V2065" s="3"/>
    </row>
    <row r="2066" spans="1:22" x14ac:dyDescent="0.25">
      <c r="A2066" s="4">
        <v>45968</v>
      </c>
      <c r="B2066" s="2" t="s">
        <v>2128</v>
      </c>
      <c r="C2066" s="123" t="str">
        <f>VLOOKUP(LANÇAMENTO[[#This Row],[OBRA]],OBRAS[],2,FALSE)</f>
        <v>B&amp;B</v>
      </c>
      <c r="D2066" s="2" t="s">
        <v>21</v>
      </c>
      <c r="E2066" s="2" t="s">
        <v>2238</v>
      </c>
      <c r="F2066" s="3">
        <v>2</v>
      </c>
      <c r="G2066" s="3" t="s">
        <v>65</v>
      </c>
      <c r="H2066" s="5" t="s">
        <v>4163</v>
      </c>
      <c r="I2066" s="136" t="s">
        <v>198</v>
      </c>
      <c r="J2066" s="2" t="s">
        <v>2238</v>
      </c>
      <c r="K2066" s="6">
        <v>78.069999999999993</v>
      </c>
      <c r="L2066" s="6">
        <f>LANÇAMENTO[[#This Row],[VALOR UNITARIO]]*LANÇAMENTO[[#This Row],[QTDADE]]</f>
        <v>156.13999999999999</v>
      </c>
      <c r="M2066" s="4">
        <v>45968</v>
      </c>
      <c r="N2066" s="33" t="str">
        <f>TEXT(LANÇAMENTO[[#This Row],[DATA PEDIDO]],"MMM")&amp;"-"&amp;TEXT(M2066,"AAAA")</f>
        <v>nov-2025</v>
      </c>
      <c r="O2066" s="5" t="s">
        <v>1715</v>
      </c>
      <c r="P2066" s="5" t="s">
        <v>30</v>
      </c>
      <c r="Q2066" s="3" t="s">
        <v>1705</v>
      </c>
      <c r="R2066" s="3">
        <v>0</v>
      </c>
      <c r="S2066" s="4">
        <f>IF(LANÇAMENTO[[#This Row],[DATA PEDIDO]]="","",LANÇAMENTO[[#This Row],[DATA PEDIDO]]+LANÇAMENTO[[#This Row],[PRAZO]])</f>
        <v>45968</v>
      </c>
      <c r="T2066" s="8">
        <f ca="1">IF(LANÇAMENTO[[#This Row],[OBRA COM MATERIAL]]="OK","ENTREGUE",IF(LANÇAMENTO[[#This Row],[PRAZO]]="","",LANÇAMENTO[[#This Row],[PREVISÃO ENTREGA OBRA]]-$E$1))</f>
        <v>-161</v>
      </c>
      <c r="U2066" s="3"/>
      <c r="V2066" s="3"/>
    </row>
    <row r="2067" spans="1:22" x14ac:dyDescent="0.25">
      <c r="A2067" s="4">
        <v>45968</v>
      </c>
      <c r="B2067" s="2" t="s">
        <v>2128</v>
      </c>
      <c r="C2067" s="123" t="str">
        <f>VLOOKUP(LANÇAMENTO[[#This Row],[OBRA]],OBRAS[],2,FALSE)</f>
        <v>B&amp;B</v>
      </c>
      <c r="D2067" s="2" t="s">
        <v>21</v>
      </c>
      <c r="E2067" s="2" t="s">
        <v>2239</v>
      </c>
      <c r="F2067" s="3">
        <v>3</v>
      </c>
      <c r="G2067" s="3" t="s">
        <v>65</v>
      </c>
      <c r="H2067" s="5" t="s">
        <v>4163</v>
      </c>
      <c r="I2067" s="136" t="s">
        <v>198</v>
      </c>
      <c r="J2067" s="2" t="s">
        <v>2239</v>
      </c>
      <c r="K2067" s="6">
        <v>226.87</v>
      </c>
      <c r="L2067" s="6">
        <f>LANÇAMENTO[[#This Row],[VALOR UNITARIO]]*LANÇAMENTO[[#This Row],[QTDADE]]</f>
        <v>680.61</v>
      </c>
      <c r="M2067" s="4">
        <v>45968</v>
      </c>
      <c r="N2067" s="33" t="str">
        <f>TEXT(LANÇAMENTO[[#This Row],[DATA PEDIDO]],"MMM")&amp;"-"&amp;TEXT(M2067,"AAAA")</f>
        <v>nov-2025</v>
      </c>
      <c r="O2067" s="5" t="s">
        <v>1715</v>
      </c>
      <c r="P2067" s="5" t="s">
        <v>30</v>
      </c>
      <c r="Q2067" s="3" t="s">
        <v>1705</v>
      </c>
      <c r="R2067" s="3">
        <v>0</v>
      </c>
      <c r="S2067" s="4">
        <f>IF(LANÇAMENTO[[#This Row],[DATA PEDIDO]]="","",LANÇAMENTO[[#This Row],[DATA PEDIDO]]+LANÇAMENTO[[#This Row],[PRAZO]])</f>
        <v>45968</v>
      </c>
      <c r="T2067" s="8">
        <f ca="1">IF(LANÇAMENTO[[#This Row],[OBRA COM MATERIAL]]="OK","ENTREGUE",IF(LANÇAMENTO[[#This Row],[PRAZO]]="","",LANÇAMENTO[[#This Row],[PREVISÃO ENTREGA OBRA]]-$E$1))</f>
        <v>-161</v>
      </c>
      <c r="U2067" s="3"/>
      <c r="V2067" s="3"/>
    </row>
    <row r="2068" spans="1:22" x14ac:dyDescent="0.25">
      <c r="A2068" s="4">
        <v>45968</v>
      </c>
      <c r="B2068" s="2" t="s">
        <v>2128</v>
      </c>
      <c r="C2068" s="123" t="str">
        <f>VLOOKUP(LANÇAMENTO[[#This Row],[OBRA]],OBRAS[],2,FALSE)</f>
        <v>B&amp;B</v>
      </c>
      <c r="D2068" s="2" t="s">
        <v>21</v>
      </c>
      <c r="E2068" s="2" t="s">
        <v>2008</v>
      </c>
      <c r="F2068" s="3">
        <v>3</v>
      </c>
      <c r="G2068" s="3" t="s">
        <v>65</v>
      </c>
      <c r="H2068" s="5" t="s">
        <v>4163</v>
      </c>
      <c r="I2068" s="136" t="s">
        <v>198</v>
      </c>
      <c r="J2068" s="2" t="s">
        <v>2008</v>
      </c>
      <c r="K2068" s="6">
        <v>10.9</v>
      </c>
      <c r="L2068" s="6">
        <f>LANÇAMENTO[[#This Row],[VALOR UNITARIO]]*LANÇAMENTO[[#This Row],[QTDADE]]</f>
        <v>32.700000000000003</v>
      </c>
      <c r="M2068" s="4">
        <v>45968</v>
      </c>
      <c r="N2068" s="33" t="str">
        <f>TEXT(LANÇAMENTO[[#This Row],[DATA PEDIDO]],"MMM")&amp;"-"&amp;TEXT(M2068,"AAAA")</f>
        <v>nov-2025</v>
      </c>
      <c r="O2068" s="5" t="s">
        <v>1715</v>
      </c>
      <c r="P2068" s="5" t="s">
        <v>30</v>
      </c>
      <c r="Q2068" s="3" t="s">
        <v>1705</v>
      </c>
      <c r="R2068" s="3">
        <v>0</v>
      </c>
      <c r="S2068" s="4">
        <f>IF(LANÇAMENTO[[#This Row],[DATA PEDIDO]]="","",LANÇAMENTO[[#This Row],[DATA PEDIDO]]+LANÇAMENTO[[#This Row],[PRAZO]])</f>
        <v>45968</v>
      </c>
      <c r="T2068" s="8">
        <f ca="1">IF(LANÇAMENTO[[#This Row],[OBRA COM MATERIAL]]="OK","ENTREGUE",IF(LANÇAMENTO[[#This Row],[PRAZO]]="","",LANÇAMENTO[[#This Row],[PREVISÃO ENTREGA OBRA]]-$E$1))</f>
        <v>-161</v>
      </c>
      <c r="U2068" s="3"/>
      <c r="V2068" s="3"/>
    </row>
    <row r="2069" spans="1:22" x14ac:dyDescent="0.25">
      <c r="A2069" s="4">
        <v>45968</v>
      </c>
      <c r="B2069" s="2" t="s">
        <v>2128</v>
      </c>
      <c r="C2069" s="123" t="str">
        <f>VLOOKUP(LANÇAMENTO[[#This Row],[OBRA]],OBRAS[],2,FALSE)</f>
        <v>B&amp;B</v>
      </c>
      <c r="D2069" s="2" t="s">
        <v>21</v>
      </c>
      <c r="E2069" s="2" t="s">
        <v>3681</v>
      </c>
      <c r="F2069" s="3">
        <v>3</v>
      </c>
      <c r="G2069" s="3" t="s">
        <v>65</v>
      </c>
      <c r="H2069" s="5" t="s">
        <v>4163</v>
      </c>
      <c r="I2069" s="136" t="s">
        <v>198</v>
      </c>
      <c r="J2069" s="2" t="s">
        <v>3681</v>
      </c>
      <c r="K2069" s="6">
        <v>32.86</v>
      </c>
      <c r="L2069" s="6">
        <f>LANÇAMENTO[[#This Row],[VALOR UNITARIO]]*LANÇAMENTO[[#This Row],[QTDADE]]</f>
        <v>98.58</v>
      </c>
      <c r="M2069" s="4">
        <v>45968</v>
      </c>
      <c r="N2069" s="33" t="str">
        <f>TEXT(LANÇAMENTO[[#This Row],[DATA PEDIDO]],"MMM")&amp;"-"&amp;TEXT(M2069,"AAAA")</f>
        <v>nov-2025</v>
      </c>
      <c r="O2069" s="5" t="s">
        <v>1715</v>
      </c>
      <c r="P2069" s="5" t="s">
        <v>30</v>
      </c>
      <c r="Q2069" s="3" t="s">
        <v>1705</v>
      </c>
      <c r="R2069" s="3">
        <v>0</v>
      </c>
      <c r="S2069" s="4">
        <f>IF(LANÇAMENTO[[#This Row],[DATA PEDIDO]]="","",LANÇAMENTO[[#This Row],[DATA PEDIDO]]+LANÇAMENTO[[#This Row],[PRAZO]])</f>
        <v>45968</v>
      </c>
      <c r="T2069" s="8">
        <f ca="1">IF(LANÇAMENTO[[#This Row],[OBRA COM MATERIAL]]="OK","ENTREGUE",IF(LANÇAMENTO[[#This Row],[PRAZO]]="","",LANÇAMENTO[[#This Row],[PREVISÃO ENTREGA OBRA]]-$E$1))</f>
        <v>-161</v>
      </c>
      <c r="U2069" s="3"/>
      <c r="V2069" s="3"/>
    </row>
    <row r="2070" spans="1:22" x14ac:dyDescent="0.25">
      <c r="A2070" s="4">
        <v>45968</v>
      </c>
      <c r="B2070" s="2" t="s">
        <v>2128</v>
      </c>
      <c r="C2070" s="123" t="str">
        <f>VLOOKUP(LANÇAMENTO[[#This Row],[OBRA]],OBRAS[],2,FALSE)</f>
        <v>B&amp;B</v>
      </c>
      <c r="D2070" s="2" t="s">
        <v>21</v>
      </c>
      <c r="E2070" s="2" t="s">
        <v>2250</v>
      </c>
      <c r="F2070" s="3">
        <v>3</v>
      </c>
      <c r="G2070" s="3" t="s">
        <v>65</v>
      </c>
      <c r="H2070" s="5" t="s">
        <v>4163</v>
      </c>
      <c r="I2070" s="136" t="s">
        <v>198</v>
      </c>
      <c r="J2070" s="2" t="s">
        <v>2250</v>
      </c>
      <c r="K2070" s="6">
        <v>22.83</v>
      </c>
      <c r="L2070" s="6">
        <f>LANÇAMENTO[[#This Row],[VALOR UNITARIO]]*LANÇAMENTO[[#This Row],[QTDADE]]</f>
        <v>68.489999999999995</v>
      </c>
      <c r="M2070" s="4">
        <v>45968</v>
      </c>
      <c r="N2070" s="33" t="str">
        <f>TEXT(LANÇAMENTO[[#This Row],[DATA PEDIDO]],"MMM")&amp;"-"&amp;TEXT(M2070,"AAAA")</f>
        <v>nov-2025</v>
      </c>
      <c r="O2070" s="5" t="s">
        <v>1715</v>
      </c>
      <c r="P2070" s="5" t="s">
        <v>30</v>
      </c>
      <c r="Q2070" s="3" t="s">
        <v>1705</v>
      </c>
      <c r="R2070" s="3">
        <v>0</v>
      </c>
      <c r="S2070" s="4">
        <f>IF(LANÇAMENTO[[#This Row],[DATA PEDIDO]]="","",LANÇAMENTO[[#This Row],[DATA PEDIDO]]+LANÇAMENTO[[#This Row],[PRAZO]])</f>
        <v>45968</v>
      </c>
      <c r="T2070" s="8">
        <f ca="1">IF(LANÇAMENTO[[#This Row],[OBRA COM MATERIAL]]="OK","ENTREGUE",IF(LANÇAMENTO[[#This Row],[PRAZO]]="","",LANÇAMENTO[[#This Row],[PREVISÃO ENTREGA OBRA]]-$E$1))</f>
        <v>-161</v>
      </c>
      <c r="U2070" s="3"/>
      <c r="V2070" s="3"/>
    </row>
    <row r="2071" spans="1:22" x14ac:dyDescent="0.25">
      <c r="A2071" s="4">
        <v>45968</v>
      </c>
      <c r="B2071" s="2" t="s">
        <v>2128</v>
      </c>
      <c r="C2071" s="123" t="str">
        <f>VLOOKUP(LANÇAMENTO[[#This Row],[OBRA]],OBRAS[],2,FALSE)</f>
        <v>B&amp;B</v>
      </c>
      <c r="D2071" s="2" t="s">
        <v>21</v>
      </c>
      <c r="E2071" s="2" t="s">
        <v>2009</v>
      </c>
      <c r="F2071" s="3">
        <v>3</v>
      </c>
      <c r="G2071" s="3" t="s">
        <v>65</v>
      </c>
      <c r="H2071" s="5" t="s">
        <v>4163</v>
      </c>
      <c r="I2071" s="136" t="s">
        <v>198</v>
      </c>
      <c r="J2071" s="2" t="s">
        <v>2009</v>
      </c>
      <c r="K2071" s="6">
        <v>8.17</v>
      </c>
      <c r="L2071" s="6">
        <f>LANÇAMENTO[[#This Row],[VALOR UNITARIO]]*LANÇAMENTO[[#This Row],[QTDADE]]</f>
        <v>24.509999999999998</v>
      </c>
      <c r="M2071" s="4">
        <v>45968</v>
      </c>
      <c r="N2071" s="33" t="str">
        <f>TEXT(LANÇAMENTO[[#This Row],[DATA PEDIDO]],"MMM")&amp;"-"&amp;TEXT(M2071,"AAAA")</f>
        <v>nov-2025</v>
      </c>
      <c r="O2071" s="5" t="s">
        <v>1715</v>
      </c>
      <c r="P2071" s="5" t="s">
        <v>30</v>
      </c>
      <c r="Q2071" s="3" t="s">
        <v>1705</v>
      </c>
      <c r="R2071" s="3">
        <v>0</v>
      </c>
      <c r="S2071" s="4">
        <f>IF(LANÇAMENTO[[#This Row],[DATA PEDIDO]]="","",LANÇAMENTO[[#This Row],[DATA PEDIDO]]+LANÇAMENTO[[#This Row],[PRAZO]])</f>
        <v>45968</v>
      </c>
      <c r="T2071" s="8">
        <f ca="1">IF(LANÇAMENTO[[#This Row],[OBRA COM MATERIAL]]="OK","ENTREGUE",IF(LANÇAMENTO[[#This Row],[PRAZO]]="","",LANÇAMENTO[[#This Row],[PREVISÃO ENTREGA OBRA]]-$E$1))</f>
        <v>-161</v>
      </c>
      <c r="U2071" s="3"/>
      <c r="V2071" s="3"/>
    </row>
    <row r="2072" spans="1:22" x14ac:dyDescent="0.25">
      <c r="A2072" s="4">
        <v>45968</v>
      </c>
      <c r="B2072" s="2" t="s">
        <v>2128</v>
      </c>
      <c r="C2072" s="123" t="str">
        <f>VLOOKUP(LANÇAMENTO[[#This Row],[OBRA]],OBRAS[],2,FALSE)</f>
        <v>B&amp;B</v>
      </c>
      <c r="D2072" s="2" t="s">
        <v>21</v>
      </c>
      <c r="E2072" s="2" t="s">
        <v>3477</v>
      </c>
      <c r="F2072" s="3">
        <v>2</v>
      </c>
      <c r="G2072" s="3" t="s">
        <v>65</v>
      </c>
      <c r="H2072" s="5" t="s">
        <v>4163</v>
      </c>
      <c r="I2072" s="136" t="s">
        <v>198</v>
      </c>
      <c r="J2072" s="2" t="s">
        <v>3477</v>
      </c>
      <c r="K2072" s="6">
        <v>57.3</v>
      </c>
      <c r="L2072" s="6">
        <f>LANÇAMENTO[[#This Row],[VALOR UNITARIO]]*LANÇAMENTO[[#This Row],[QTDADE]]</f>
        <v>114.6</v>
      </c>
      <c r="M2072" s="4">
        <v>45968</v>
      </c>
      <c r="N2072" s="33" t="str">
        <f>TEXT(LANÇAMENTO[[#This Row],[DATA PEDIDO]],"MMM")&amp;"-"&amp;TEXT(M2072,"AAAA")</f>
        <v>nov-2025</v>
      </c>
      <c r="O2072" s="5" t="s">
        <v>1715</v>
      </c>
      <c r="P2072" s="5" t="s">
        <v>30</v>
      </c>
      <c r="Q2072" s="3" t="s">
        <v>1705</v>
      </c>
      <c r="R2072" s="3">
        <v>0</v>
      </c>
      <c r="S2072" s="4">
        <f>IF(LANÇAMENTO[[#This Row],[DATA PEDIDO]]="","",LANÇAMENTO[[#This Row],[DATA PEDIDO]]+LANÇAMENTO[[#This Row],[PRAZO]])</f>
        <v>45968</v>
      </c>
      <c r="T2072" s="8">
        <f ca="1">IF(LANÇAMENTO[[#This Row],[OBRA COM MATERIAL]]="OK","ENTREGUE",IF(LANÇAMENTO[[#This Row],[PRAZO]]="","",LANÇAMENTO[[#This Row],[PREVISÃO ENTREGA OBRA]]-$E$1))</f>
        <v>-161</v>
      </c>
      <c r="U2072" s="3"/>
      <c r="V2072" s="3"/>
    </row>
    <row r="2073" spans="1:22" x14ac:dyDescent="0.25">
      <c r="A2073" s="4">
        <v>45968</v>
      </c>
      <c r="B2073" s="2" t="s">
        <v>2128</v>
      </c>
      <c r="C2073" s="123" t="str">
        <f>VLOOKUP(LANÇAMENTO[[#This Row],[OBRA]],OBRAS[],2,FALSE)</f>
        <v>B&amp;B</v>
      </c>
      <c r="D2073" s="2" t="s">
        <v>21</v>
      </c>
      <c r="E2073" s="2" t="s">
        <v>1993</v>
      </c>
      <c r="F2073" s="3">
        <v>6</v>
      </c>
      <c r="G2073" s="3" t="s">
        <v>65</v>
      </c>
      <c r="H2073" s="5" t="s">
        <v>4163</v>
      </c>
      <c r="I2073" s="136" t="s">
        <v>198</v>
      </c>
      <c r="J2073" s="2" t="s">
        <v>1993</v>
      </c>
      <c r="K2073" s="6">
        <v>10.58</v>
      </c>
      <c r="L2073" s="6">
        <f>LANÇAMENTO[[#This Row],[VALOR UNITARIO]]*LANÇAMENTO[[#This Row],[QTDADE]]</f>
        <v>63.480000000000004</v>
      </c>
      <c r="M2073" s="4">
        <v>45968</v>
      </c>
      <c r="N2073" s="33" t="str">
        <f>TEXT(LANÇAMENTO[[#This Row],[DATA PEDIDO]],"MMM")&amp;"-"&amp;TEXT(M2073,"AAAA")</f>
        <v>nov-2025</v>
      </c>
      <c r="O2073" s="5" t="s">
        <v>1715</v>
      </c>
      <c r="P2073" s="5" t="s">
        <v>30</v>
      </c>
      <c r="Q2073" s="3" t="s">
        <v>1705</v>
      </c>
      <c r="R2073" s="3">
        <v>0</v>
      </c>
      <c r="S2073" s="4">
        <f>IF(LANÇAMENTO[[#This Row],[DATA PEDIDO]]="","",LANÇAMENTO[[#This Row],[DATA PEDIDO]]+LANÇAMENTO[[#This Row],[PRAZO]])</f>
        <v>45968</v>
      </c>
      <c r="T2073" s="8">
        <f ca="1">IF(LANÇAMENTO[[#This Row],[OBRA COM MATERIAL]]="OK","ENTREGUE",IF(LANÇAMENTO[[#This Row],[PRAZO]]="","",LANÇAMENTO[[#This Row],[PREVISÃO ENTREGA OBRA]]-$E$1))</f>
        <v>-161</v>
      </c>
      <c r="U2073" s="3"/>
      <c r="V2073" s="3"/>
    </row>
    <row r="2074" spans="1:22" x14ac:dyDescent="0.25">
      <c r="A2074" s="4">
        <v>45968</v>
      </c>
      <c r="B2074" s="2" t="s">
        <v>2128</v>
      </c>
      <c r="C2074" s="123" t="str">
        <f>VLOOKUP(LANÇAMENTO[[#This Row],[OBRA]],OBRAS[],2,FALSE)</f>
        <v>B&amp;B</v>
      </c>
      <c r="D2074" s="2" t="s">
        <v>21</v>
      </c>
      <c r="E2074" s="2" t="s">
        <v>1716</v>
      </c>
      <c r="F2074" s="3">
        <v>4</v>
      </c>
      <c r="G2074" s="3" t="s">
        <v>65</v>
      </c>
      <c r="H2074" s="5" t="s">
        <v>4163</v>
      </c>
      <c r="I2074" s="136" t="s">
        <v>198</v>
      </c>
      <c r="J2074" s="2" t="s">
        <v>1716</v>
      </c>
      <c r="K2074" s="6">
        <v>6.34</v>
      </c>
      <c r="L2074" s="6">
        <f>LANÇAMENTO[[#This Row],[VALOR UNITARIO]]*LANÇAMENTO[[#This Row],[QTDADE]]</f>
        <v>25.36</v>
      </c>
      <c r="M2074" s="4">
        <v>45968</v>
      </c>
      <c r="N2074" s="33" t="str">
        <f>TEXT(LANÇAMENTO[[#This Row],[DATA PEDIDO]],"MMM")&amp;"-"&amp;TEXT(M2074,"AAAA")</f>
        <v>nov-2025</v>
      </c>
      <c r="O2074" s="5" t="s">
        <v>1715</v>
      </c>
      <c r="P2074" s="5" t="s">
        <v>30</v>
      </c>
      <c r="Q2074" s="3" t="s">
        <v>1705</v>
      </c>
      <c r="R2074" s="3">
        <v>0</v>
      </c>
      <c r="S2074" s="4">
        <f>IF(LANÇAMENTO[[#This Row],[DATA PEDIDO]]="","",LANÇAMENTO[[#This Row],[DATA PEDIDO]]+LANÇAMENTO[[#This Row],[PRAZO]])</f>
        <v>45968</v>
      </c>
      <c r="T2074" s="8">
        <f ca="1">IF(LANÇAMENTO[[#This Row],[OBRA COM MATERIAL]]="OK","ENTREGUE",IF(LANÇAMENTO[[#This Row],[PRAZO]]="","",LANÇAMENTO[[#This Row],[PREVISÃO ENTREGA OBRA]]-$E$1))</f>
        <v>-161</v>
      </c>
      <c r="U2074" s="3"/>
      <c r="V2074" s="3"/>
    </row>
    <row r="2075" spans="1:22" x14ac:dyDescent="0.25">
      <c r="A2075" s="4">
        <v>45968</v>
      </c>
      <c r="B2075" s="2" t="s">
        <v>2128</v>
      </c>
      <c r="C2075" s="123" t="str">
        <f>VLOOKUP(LANÇAMENTO[[#This Row],[OBRA]],OBRAS[],2,FALSE)</f>
        <v>B&amp;B</v>
      </c>
      <c r="D2075" s="2" t="s">
        <v>21</v>
      </c>
      <c r="E2075" s="2" t="s">
        <v>4162</v>
      </c>
      <c r="F2075" s="3">
        <v>4</v>
      </c>
      <c r="G2075" s="3" t="s">
        <v>65</v>
      </c>
      <c r="H2075" s="5" t="s">
        <v>4163</v>
      </c>
      <c r="I2075" s="136" t="s">
        <v>198</v>
      </c>
      <c r="J2075" s="2" t="s">
        <v>4162</v>
      </c>
      <c r="K2075" s="6">
        <v>3.68</v>
      </c>
      <c r="L2075" s="6">
        <f>LANÇAMENTO[[#This Row],[VALOR UNITARIO]]*LANÇAMENTO[[#This Row],[QTDADE]]</f>
        <v>14.72</v>
      </c>
      <c r="M2075" s="4">
        <v>45968</v>
      </c>
      <c r="N2075" s="33" t="str">
        <f>TEXT(LANÇAMENTO[[#This Row],[DATA PEDIDO]],"MMM")&amp;"-"&amp;TEXT(M2075,"AAAA")</f>
        <v>nov-2025</v>
      </c>
      <c r="O2075" s="5" t="s">
        <v>1715</v>
      </c>
      <c r="P2075" s="5" t="s">
        <v>30</v>
      </c>
      <c r="Q2075" s="3" t="s">
        <v>1705</v>
      </c>
      <c r="R2075" s="3">
        <v>0</v>
      </c>
      <c r="S2075" s="4">
        <f>IF(LANÇAMENTO[[#This Row],[DATA PEDIDO]]="","",LANÇAMENTO[[#This Row],[DATA PEDIDO]]+LANÇAMENTO[[#This Row],[PRAZO]])</f>
        <v>45968</v>
      </c>
      <c r="T2075" s="8">
        <f ca="1">IF(LANÇAMENTO[[#This Row],[OBRA COM MATERIAL]]="OK","ENTREGUE",IF(LANÇAMENTO[[#This Row],[PRAZO]]="","",LANÇAMENTO[[#This Row],[PREVISÃO ENTREGA OBRA]]-$E$1))</f>
        <v>-161</v>
      </c>
      <c r="U2075" s="3"/>
      <c r="V2075" s="3"/>
    </row>
    <row r="2076" spans="1:22" x14ac:dyDescent="0.25">
      <c r="A2076" s="4">
        <v>45968</v>
      </c>
      <c r="B2076" s="2" t="s">
        <v>2128</v>
      </c>
      <c r="C2076" s="123" t="str">
        <f>VLOOKUP(LANÇAMENTO[[#This Row],[OBRA]],OBRAS[],2,FALSE)</f>
        <v>B&amp;B</v>
      </c>
      <c r="D2076" s="2" t="s">
        <v>21</v>
      </c>
      <c r="E2076" s="2" t="s">
        <v>2477</v>
      </c>
      <c r="F2076" s="3">
        <v>1</v>
      </c>
      <c r="G2076" s="3" t="s">
        <v>65</v>
      </c>
      <c r="H2076" s="5" t="s">
        <v>4163</v>
      </c>
      <c r="I2076" s="136" t="s">
        <v>198</v>
      </c>
      <c r="J2076" s="2" t="s">
        <v>2477</v>
      </c>
      <c r="K2076" s="6">
        <v>39.729999999999997</v>
      </c>
      <c r="L2076" s="6">
        <f>LANÇAMENTO[[#This Row],[VALOR UNITARIO]]*LANÇAMENTO[[#This Row],[QTDADE]]</f>
        <v>39.729999999999997</v>
      </c>
      <c r="M2076" s="4">
        <v>45968</v>
      </c>
      <c r="N2076" s="33" t="str">
        <f>TEXT(LANÇAMENTO[[#This Row],[DATA PEDIDO]],"MMM")&amp;"-"&amp;TEXT(M2076,"AAAA")</f>
        <v>nov-2025</v>
      </c>
      <c r="O2076" s="5" t="s">
        <v>1715</v>
      </c>
      <c r="P2076" s="5" t="s">
        <v>30</v>
      </c>
      <c r="Q2076" s="3" t="s">
        <v>1705</v>
      </c>
      <c r="R2076" s="3">
        <v>0</v>
      </c>
      <c r="S2076" s="4">
        <f>IF(LANÇAMENTO[[#This Row],[DATA PEDIDO]]="","",LANÇAMENTO[[#This Row],[DATA PEDIDO]]+LANÇAMENTO[[#This Row],[PRAZO]])</f>
        <v>45968</v>
      </c>
      <c r="T2076" s="8">
        <f ca="1">IF(LANÇAMENTO[[#This Row],[OBRA COM MATERIAL]]="OK","ENTREGUE",IF(LANÇAMENTO[[#This Row],[PRAZO]]="","",LANÇAMENTO[[#This Row],[PREVISÃO ENTREGA OBRA]]-$E$1))</f>
        <v>-161</v>
      </c>
      <c r="U2076" s="3"/>
      <c r="V2076" s="3"/>
    </row>
    <row r="2077" spans="1:22" ht="30" x14ac:dyDescent="0.25">
      <c r="A2077" s="4">
        <v>45968</v>
      </c>
      <c r="B2077" s="2" t="s">
        <v>4164</v>
      </c>
      <c r="C2077" s="123" t="str">
        <f>VLOOKUP(LANÇAMENTO[[#This Row],[OBRA]],OBRAS[],2,FALSE)</f>
        <v>B&amp;B</v>
      </c>
      <c r="D2077" s="2" t="s">
        <v>11</v>
      </c>
      <c r="E2077" s="10" t="s">
        <v>4170</v>
      </c>
      <c r="F2077" s="3">
        <v>3</v>
      </c>
      <c r="G2077" s="3" t="s">
        <v>116</v>
      </c>
      <c r="H2077" s="5" t="s">
        <v>4175</v>
      </c>
      <c r="I2077" s="136" t="s">
        <v>147</v>
      </c>
      <c r="J2077" s="10" t="s">
        <v>4170</v>
      </c>
      <c r="K2077" s="6">
        <v>9.99</v>
      </c>
      <c r="L2077" s="6">
        <f>LANÇAMENTO[[#This Row],[VALOR UNITARIO]]*LANÇAMENTO[[#This Row],[QTDADE]]</f>
        <v>29.97</v>
      </c>
      <c r="M2077" s="4">
        <v>45968</v>
      </c>
      <c r="N2077" s="33" t="str">
        <f>TEXT(LANÇAMENTO[[#This Row],[DATA PEDIDO]],"MMM")&amp;"-"&amp;TEXT(M2077,"AAAA")</f>
        <v>nov-2025</v>
      </c>
      <c r="O2077" s="5" t="s">
        <v>1715</v>
      </c>
      <c r="P2077" s="5" t="s">
        <v>30</v>
      </c>
      <c r="Q2077" s="3" t="s">
        <v>1705</v>
      </c>
      <c r="R2077" s="3">
        <v>0</v>
      </c>
      <c r="S2077" s="4">
        <f>IF(LANÇAMENTO[[#This Row],[DATA PEDIDO]]="","",LANÇAMENTO[[#This Row],[DATA PEDIDO]]+LANÇAMENTO[[#This Row],[PRAZO]])</f>
        <v>45968</v>
      </c>
      <c r="T2077" s="8">
        <f ca="1">IF(LANÇAMENTO[[#This Row],[OBRA COM MATERIAL]]="OK","ENTREGUE",IF(LANÇAMENTO[[#This Row],[PRAZO]]="","",LANÇAMENTO[[#This Row],[PREVISÃO ENTREGA OBRA]]-$E$1))</f>
        <v>-161</v>
      </c>
      <c r="U2077" s="3"/>
      <c r="V2077" s="3"/>
    </row>
    <row r="2078" spans="1:22" x14ac:dyDescent="0.25">
      <c r="A2078" s="4">
        <v>45968</v>
      </c>
      <c r="B2078" s="2" t="s">
        <v>4164</v>
      </c>
      <c r="C2078" s="123" t="str">
        <f>VLOOKUP(LANÇAMENTO[[#This Row],[OBRA]],OBRAS[],2,FALSE)</f>
        <v>B&amp;B</v>
      </c>
      <c r="D2078" s="2" t="s">
        <v>11</v>
      </c>
      <c r="E2078" s="2" t="s">
        <v>4171</v>
      </c>
      <c r="F2078" s="3">
        <v>3</v>
      </c>
      <c r="G2078" s="3" t="s">
        <v>116</v>
      </c>
      <c r="H2078" s="5" t="s">
        <v>4175</v>
      </c>
      <c r="I2078" s="136" t="s">
        <v>147</v>
      </c>
      <c r="J2078" s="2" t="s">
        <v>4171</v>
      </c>
      <c r="K2078" s="6">
        <v>4.99</v>
      </c>
      <c r="L2078" s="6">
        <f>LANÇAMENTO[[#This Row],[VALOR UNITARIO]]*LANÇAMENTO[[#This Row],[QTDADE]]</f>
        <v>14.97</v>
      </c>
      <c r="M2078" s="4">
        <v>45968</v>
      </c>
      <c r="N2078" s="33" t="str">
        <f>TEXT(LANÇAMENTO[[#This Row],[DATA PEDIDO]],"MMM")&amp;"-"&amp;TEXT(M2078,"AAAA")</f>
        <v>nov-2025</v>
      </c>
      <c r="O2078" s="5" t="s">
        <v>1715</v>
      </c>
      <c r="P2078" s="5" t="s">
        <v>30</v>
      </c>
      <c r="Q2078" s="3" t="s">
        <v>1705</v>
      </c>
      <c r="R2078" s="3">
        <v>0</v>
      </c>
      <c r="S2078" s="4">
        <f>IF(LANÇAMENTO[[#This Row],[DATA PEDIDO]]="","",LANÇAMENTO[[#This Row],[DATA PEDIDO]]+LANÇAMENTO[[#This Row],[PRAZO]])</f>
        <v>45968</v>
      </c>
      <c r="T2078" s="8">
        <f ca="1">IF(LANÇAMENTO[[#This Row],[OBRA COM MATERIAL]]="OK","ENTREGUE",IF(LANÇAMENTO[[#This Row],[PRAZO]]="","",LANÇAMENTO[[#This Row],[PREVISÃO ENTREGA OBRA]]-$E$1))</f>
        <v>-161</v>
      </c>
      <c r="U2078" s="3"/>
      <c r="V2078" s="3"/>
    </row>
    <row r="2079" spans="1:22" x14ac:dyDescent="0.25">
      <c r="A2079" s="4">
        <v>45968</v>
      </c>
      <c r="B2079" s="2" t="s">
        <v>4164</v>
      </c>
      <c r="C2079" s="123" t="str">
        <f>VLOOKUP(LANÇAMENTO[[#This Row],[OBRA]],OBRAS[],2,FALSE)</f>
        <v>B&amp;B</v>
      </c>
      <c r="D2079" s="2" t="s">
        <v>11</v>
      </c>
      <c r="E2079" s="2" t="s">
        <v>4172</v>
      </c>
      <c r="F2079" s="3">
        <v>1</v>
      </c>
      <c r="G2079" s="3" t="s">
        <v>110</v>
      </c>
      <c r="H2079" s="5" t="s">
        <v>4175</v>
      </c>
      <c r="I2079" s="136" t="s">
        <v>147</v>
      </c>
      <c r="J2079" s="2" t="s">
        <v>4172</v>
      </c>
      <c r="K2079" s="6">
        <v>119.9</v>
      </c>
      <c r="L2079" s="6">
        <f>LANÇAMENTO[[#This Row],[VALOR UNITARIO]]*LANÇAMENTO[[#This Row],[QTDADE]]</f>
        <v>119.9</v>
      </c>
      <c r="M2079" s="4">
        <v>45968</v>
      </c>
      <c r="N2079" s="33" t="str">
        <f>TEXT(LANÇAMENTO[[#This Row],[DATA PEDIDO]],"MMM")&amp;"-"&amp;TEXT(M2079,"AAAA")</f>
        <v>nov-2025</v>
      </c>
      <c r="O2079" s="5" t="s">
        <v>1715</v>
      </c>
      <c r="P2079" s="5" t="s">
        <v>30</v>
      </c>
      <c r="Q2079" s="3" t="s">
        <v>1705</v>
      </c>
      <c r="R2079" s="3">
        <v>0</v>
      </c>
      <c r="S2079" s="4">
        <f>IF(LANÇAMENTO[[#This Row],[DATA PEDIDO]]="","",LANÇAMENTO[[#This Row],[DATA PEDIDO]]+LANÇAMENTO[[#This Row],[PRAZO]])</f>
        <v>45968</v>
      </c>
      <c r="T2079" s="8">
        <f ca="1">IF(LANÇAMENTO[[#This Row],[OBRA COM MATERIAL]]="OK","ENTREGUE",IF(LANÇAMENTO[[#This Row],[PRAZO]]="","",LANÇAMENTO[[#This Row],[PREVISÃO ENTREGA OBRA]]-$E$1))</f>
        <v>-161</v>
      </c>
      <c r="U2079" s="3"/>
      <c r="V2079" s="3"/>
    </row>
    <row r="2080" spans="1:22" x14ac:dyDescent="0.25">
      <c r="A2080" s="4">
        <v>45968</v>
      </c>
      <c r="B2080" s="2" t="s">
        <v>4164</v>
      </c>
      <c r="C2080" s="123" t="str">
        <f>VLOOKUP(LANÇAMENTO[[#This Row],[OBRA]],OBRAS[],2,FALSE)</f>
        <v>B&amp;B</v>
      </c>
      <c r="D2080" s="2" t="s">
        <v>11</v>
      </c>
      <c r="E2080" s="2" t="s">
        <v>1840</v>
      </c>
      <c r="F2080" s="3">
        <v>1</v>
      </c>
      <c r="G2080" s="3" t="s">
        <v>110</v>
      </c>
      <c r="H2080" s="5" t="s">
        <v>4175</v>
      </c>
      <c r="I2080" s="136" t="s">
        <v>147</v>
      </c>
      <c r="J2080" s="2" t="s">
        <v>1840</v>
      </c>
      <c r="K2080" s="6">
        <v>89.9</v>
      </c>
      <c r="L2080" s="6">
        <f>LANÇAMENTO[[#This Row],[VALOR UNITARIO]]*LANÇAMENTO[[#This Row],[QTDADE]]</f>
        <v>89.9</v>
      </c>
      <c r="M2080" s="4">
        <v>45968</v>
      </c>
      <c r="N2080" s="33" t="str">
        <f>TEXT(LANÇAMENTO[[#This Row],[DATA PEDIDO]],"MMM")&amp;"-"&amp;TEXT(M2080,"AAAA")</f>
        <v>nov-2025</v>
      </c>
      <c r="O2080" s="5" t="s">
        <v>1715</v>
      </c>
      <c r="P2080" s="5" t="s">
        <v>30</v>
      </c>
      <c r="Q2080" s="3" t="s">
        <v>1705</v>
      </c>
      <c r="R2080" s="3">
        <v>0</v>
      </c>
      <c r="S2080" s="4">
        <f>IF(LANÇAMENTO[[#This Row],[DATA PEDIDO]]="","",LANÇAMENTO[[#This Row],[DATA PEDIDO]]+LANÇAMENTO[[#This Row],[PRAZO]])</f>
        <v>45968</v>
      </c>
      <c r="T2080" s="8">
        <f ca="1">IF(LANÇAMENTO[[#This Row],[OBRA COM MATERIAL]]="OK","ENTREGUE",IF(LANÇAMENTO[[#This Row],[PRAZO]]="","",LANÇAMENTO[[#This Row],[PREVISÃO ENTREGA OBRA]]-$E$1))</f>
        <v>-161</v>
      </c>
      <c r="U2080" s="3"/>
      <c r="V2080" s="3"/>
    </row>
    <row r="2081" spans="1:22" x14ac:dyDescent="0.25">
      <c r="A2081" s="4">
        <v>45968</v>
      </c>
      <c r="B2081" s="2" t="s">
        <v>4164</v>
      </c>
      <c r="C2081" s="123" t="str">
        <f>VLOOKUP(LANÇAMENTO[[#This Row],[OBRA]],OBRAS[],2,FALSE)</f>
        <v>B&amp;B</v>
      </c>
      <c r="D2081" s="2" t="s">
        <v>11</v>
      </c>
      <c r="E2081" s="2" t="s">
        <v>4173</v>
      </c>
      <c r="F2081" s="3">
        <v>1</v>
      </c>
      <c r="G2081" s="3" t="s">
        <v>139</v>
      </c>
      <c r="H2081" s="5" t="s">
        <v>4175</v>
      </c>
      <c r="I2081" s="136" t="s">
        <v>147</v>
      </c>
      <c r="J2081" s="2" t="s">
        <v>4173</v>
      </c>
      <c r="K2081" s="6">
        <v>129.9</v>
      </c>
      <c r="L2081" s="6">
        <f>LANÇAMENTO[[#This Row],[VALOR UNITARIO]]*LANÇAMENTO[[#This Row],[QTDADE]]</f>
        <v>129.9</v>
      </c>
      <c r="M2081" s="4">
        <v>45968</v>
      </c>
      <c r="N2081" s="33" t="str">
        <f>TEXT(LANÇAMENTO[[#This Row],[DATA PEDIDO]],"MMM")&amp;"-"&amp;TEXT(M2081,"AAAA")</f>
        <v>nov-2025</v>
      </c>
      <c r="O2081" s="5" t="s">
        <v>1715</v>
      </c>
      <c r="P2081" s="5" t="s">
        <v>30</v>
      </c>
      <c r="Q2081" s="3" t="s">
        <v>1705</v>
      </c>
      <c r="R2081" s="3">
        <v>0</v>
      </c>
      <c r="S2081" s="4">
        <f>IF(LANÇAMENTO[[#This Row],[DATA PEDIDO]]="","",LANÇAMENTO[[#This Row],[DATA PEDIDO]]+LANÇAMENTO[[#This Row],[PRAZO]])</f>
        <v>45968</v>
      </c>
      <c r="T2081" s="8">
        <f ca="1">IF(LANÇAMENTO[[#This Row],[OBRA COM MATERIAL]]="OK","ENTREGUE",IF(LANÇAMENTO[[#This Row],[PRAZO]]="","",LANÇAMENTO[[#This Row],[PREVISÃO ENTREGA OBRA]]-$E$1))</f>
        <v>-161</v>
      </c>
      <c r="U2081" s="3"/>
      <c r="V2081" s="3"/>
    </row>
    <row r="2082" spans="1:22" x14ac:dyDescent="0.25">
      <c r="A2082" s="4">
        <v>45968</v>
      </c>
      <c r="B2082" s="2" t="s">
        <v>4164</v>
      </c>
      <c r="C2082" s="123" t="str">
        <f>VLOOKUP(LANÇAMENTO[[#This Row],[OBRA]],OBRAS[],2,FALSE)</f>
        <v>B&amp;B</v>
      </c>
      <c r="D2082" s="2" t="s">
        <v>11</v>
      </c>
      <c r="E2082" s="2" t="s">
        <v>2345</v>
      </c>
      <c r="F2082" s="3">
        <v>1</v>
      </c>
      <c r="G2082" s="3" t="s">
        <v>24</v>
      </c>
      <c r="H2082" s="5" t="s">
        <v>4175</v>
      </c>
      <c r="I2082" s="136" t="s">
        <v>147</v>
      </c>
      <c r="J2082" s="2" t="s">
        <v>2345</v>
      </c>
      <c r="K2082" s="6">
        <v>249.9</v>
      </c>
      <c r="L2082" s="6">
        <f>LANÇAMENTO[[#This Row],[VALOR UNITARIO]]*LANÇAMENTO[[#This Row],[QTDADE]]</f>
        <v>249.9</v>
      </c>
      <c r="M2082" s="4">
        <v>45968</v>
      </c>
      <c r="N2082" s="33" t="str">
        <f>TEXT(LANÇAMENTO[[#This Row],[DATA PEDIDO]],"MMM")&amp;"-"&amp;TEXT(M2082,"AAAA")</f>
        <v>nov-2025</v>
      </c>
      <c r="O2082" s="5" t="s">
        <v>1715</v>
      </c>
      <c r="P2082" s="5" t="s">
        <v>30</v>
      </c>
      <c r="Q2082" s="3" t="s">
        <v>1705</v>
      </c>
      <c r="R2082" s="3">
        <v>0</v>
      </c>
      <c r="S2082" s="4">
        <f>IF(LANÇAMENTO[[#This Row],[DATA PEDIDO]]="","",LANÇAMENTO[[#This Row],[DATA PEDIDO]]+LANÇAMENTO[[#This Row],[PRAZO]])</f>
        <v>45968</v>
      </c>
      <c r="T2082" s="8">
        <f ca="1">IF(LANÇAMENTO[[#This Row],[OBRA COM MATERIAL]]="OK","ENTREGUE",IF(LANÇAMENTO[[#This Row],[PRAZO]]="","",LANÇAMENTO[[#This Row],[PREVISÃO ENTREGA OBRA]]-$E$1))</f>
        <v>-161</v>
      </c>
      <c r="U2082" s="3"/>
      <c r="V2082" s="3"/>
    </row>
    <row r="2083" spans="1:22" x14ac:dyDescent="0.25">
      <c r="A2083" s="4">
        <v>45968</v>
      </c>
      <c r="B2083" s="2" t="s">
        <v>4164</v>
      </c>
      <c r="C2083" s="123" t="str">
        <f>VLOOKUP(LANÇAMENTO[[#This Row],[OBRA]],OBRAS[],2,FALSE)</f>
        <v>B&amp;B</v>
      </c>
      <c r="D2083" s="2" t="s">
        <v>11</v>
      </c>
      <c r="E2083" s="2" t="s">
        <v>2184</v>
      </c>
      <c r="F2083" s="3">
        <v>1</v>
      </c>
      <c r="G2083" s="3" t="s">
        <v>24</v>
      </c>
      <c r="H2083" s="5" t="s">
        <v>4175</v>
      </c>
      <c r="I2083" s="136" t="s">
        <v>147</v>
      </c>
      <c r="J2083" s="2" t="s">
        <v>2184</v>
      </c>
      <c r="K2083" s="6">
        <v>249.9</v>
      </c>
      <c r="L2083" s="6">
        <f>LANÇAMENTO[[#This Row],[VALOR UNITARIO]]*LANÇAMENTO[[#This Row],[QTDADE]]</f>
        <v>249.9</v>
      </c>
      <c r="M2083" s="4">
        <v>45968</v>
      </c>
      <c r="N2083" s="33" t="str">
        <f>TEXT(LANÇAMENTO[[#This Row],[DATA PEDIDO]],"MMM")&amp;"-"&amp;TEXT(M2083,"AAAA")</f>
        <v>nov-2025</v>
      </c>
      <c r="O2083" s="5" t="s">
        <v>1715</v>
      </c>
      <c r="P2083" s="5" t="s">
        <v>30</v>
      </c>
      <c r="Q2083" s="3" t="s">
        <v>1705</v>
      </c>
      <c r="R2083" s="3">
        <v>0</v>
      </c>
      <c r="S2083" s="4">
        <f>IF(LANÇAMENTO[[#This Row],[DATA PEDIDO]]="","",LANÇAMENTO[[#This Row],[DATA PEDIDO]]+LANÇAMENTO[[#This Row],[PRAZO]])</f>
        <v>45968</v>
      </c>
      <c r="T2083" s="8">
        <f ca="1">IF(LANÇAMENTO[[#This Row],[OBRA COM MATERIAL]]="OK","ENTREGUE",IF(LANÇAMENTO[[#This Row],[PRAZO]]="","",LANÇAMENTO[[#This Row],[PREVISÃO ENTREGA OBRA]]-$E$1))</f>
        <v>-161</v>
      </c>
      <c r="U2083" s="3"/>
      <c r="V2083" s="3"/>
    </row>
    <row r="2084" spans="1:22" x14ac:dyDescent="0.25">
      <c r="A2084" s="4">
        <v>45968</v>
      </c>
      <c r="B2084" s="2" t="s">
        <v>4164</v>
      </c>
      <c r="C2084" s="123" t="str">
        <f>VLOOKUP(LANÇAMENTO[[#This Row],[OBRA]],OBRAS[],2,FALSE)</f>
        <v>B&amp;B</v>
      </c>
      <c r="D2084" s="2" t="s">
        <v>11</v>
      </c>
      <c r="E2084" s="2" t="s">
        <v>2335</v>
      </c>
      <c r="F2084" s="3">
        <v>1</v>
      </c>
      <c r="G2084" s="3" t="s">
        <v>110</v>
      </c>
      <c r="H2084" s="5" t="s">
        <v>4175</v>
      </c>
      <c r="I2084" s="136" t="s">
        <v>147</v>
      </c>
      <c r="J2084" s="2" t="s">
        <v>2335</v>
      </c>
      <c r="K2084" s="6">
        <v>69.900000000000006</v>
      </c>
      <c r="L2084" s="6">
        <f>LANÇAMENTO[[#This Row],[VALOR UNITARIO]]*LANÇAMENTO[[#This Row],[QTDADE]]</f>
        <v>69.900000000000006</v>
      </c>
      <c r="M2084" s="4">
        <v>45968</v>
      </c>
      <c r="N2084" s="33" t="str">
        <f>TEXT(LANÇAMENTO[[#This Row],[DATA PEDIDO]],"MMM")&amp;"-"&amp;TEXT(M2084,"AAAA")</f>
        <v>nov-2025</v>
      </c>
      <c r="O2084" s="5" t="s">
        <v>1715</v>
      </c>
      <c r="P2084" s="5" t="s">
        <v>30</v>
      </c>
      <c r="Q2084" s="3" t="s">
        <v>1705</v>
      </c>
      <c r="R2084" s="3">
        <v>0</v>
      </c>
      <c r="S2084" s="4">
        <f>IF(LANÇAMENTO[[#This Row],[DATA PEDIDO]]="","",LANÇAMENTO[[#This Row],[DATA PEDIDO]]+LANÇAMENTO[[#This Row],[PRAZO]])</f>
        <v>45968</v>
      </c>
      <c r="T2084" s="8">
        <f ca="1">IF(LANÇAMENTO[[#This Row],[OBRA COM MATERIAL]]="OK","ENTREGUE",IF(LANÇAMENTO[[#This Row],[PRAZO]]="","",LANÇAMENTO[[#This Row],[PREVISÃO ENTREGA OBRA]]-$E$1))</f>
        <v>-161</v>
      </c>
      <c r="U2084" s="3"/>
      <c r="V2084" s="3"/>
    </row>
    <row r="2085" spans="1:22" x14ac:dyDescent="0.25">
      <c r="A2085" s="4">
        <v>45968</v>
      </c>
      <c r="B2085" s="2" t="s">
        <v>4164</v>
      </c>
      <c r="C2085" s="123" t="str">
        <f>VLOOKUP(LANÇAMENTO[[#This Row],[OBRA]],OBRAS[],2,FALSE)</f>
        <v>B&amp;B</v>
      </c>
      <c r="D2085" s="2" t="s">
        <v>11</v>
      </c>
      <c r="E2085" s="2" t="s">
        <v>4174</v>
      </c>
      <c r="F2085" s="3">
        <v>2</v>
      </c>
      <c r="G2085" s="3" t="s">
        <v>116</v>
      </c>
      <c r="H2085" s="5" t="s">
        <v>4175</v>
      </c>
      <c r="I2085" s="136" t="s">
        <v>147</v>
      </c>
      <c r="J2085" s="2" t="s">
        <v>4174</v>
      </c>
      <c r="K2085" s="6">
        <v>4.99</v>
      </c>
      <c r="L2085" s="6">
        <f>LANÇAMENTO[[#This Row],[VALOR UNITARIO]]*LANÇAMENTO[[#This Row],[QTDADE]]</f>
        <v>9.98</v>
      </c>
      <c r="M2085" s="4">
        <v>45968</v>
      </c>
      <c r="N2085" s="33" t="str">
        <f>TEXT(LANÇAMENTO[[#This Row],[DATA PEDIDO]],"MMM")&amp;"-"&amp;TEXT(M2085,"AAAA")</f>
        <v>nov-2025</v>
      </c>
      <c r="O2085" s="5" t="s">
        <v>1715</v>
      </c>
      <c r="P2085" s="5" t="s">
        <v>30</v>
      </c>
      <c r="Q2085" s="3" t="s">
        <v>1705</v>
      </c>
      <c r="R2085" s="3">
        <v>0</v>
      </c>
      <c r="S2085" s="4">
        <f>IF(LANÇAMENTO[[#This Row],[DATA PEDIDO]]="","",LANÇAMENTO[[#This Row],[DATA PEDIDO]]+LANÇAMENTO[[#This Row],[PRAZO]])</f>
        <v>45968</v>
      </c>
      <c r="T2085" s="8">
        <f ca="1">IF(LANÇAMENTO[[#This Row],[OBRA COM MATERIAL]]="OK","ENTREGUE",IF(LANÇAMENTO[[#This Row],[PRAZO]]="","",LANÇAMENTO[[#This Row],[PREVISÃO ENTREGA OBRA]]-$E$1))</f>
        <v>-161</v>
      </c>
      <c r="U2085" s="3"/>
      <c r="V2085" s="3"/>
    </row>
    <row r="2086" spans="1:22" x14ac:dyDescent="0.25">
      <c r="A2086" s="4">
        <v>45968</v>
      </c>
      <c r="B2086" s="2" t="s">
        <v>4164</v>
      </c>
      <c r="C2086" s="123" t="str">
        <f>VLOOKUP(LANÇAMENTO[[#This Row],[OBRA]],OBRAS[],2,FALSE)</f>
        <v>B&amp;B</v>
      </c>
      <c r="D2086" s="2" t="s">
        <v>21</v>
      </c>
      <c r="E2086" s="2" t="s">
        <v>2253</v>
      </c>
      <c r="F2086" s="3">
        <v>3</v>
      </c>
      <c r="G2086" s="3" t="s">
        <v>65</v>
      </c>
      <c r="H2086" s="5" t="s">
        <v>4176</v>
      </c>
      <c r="I2086" s="136" t="s">
        <v>198</v>
      </c>
      <c r="J2086" s="2" t="s">
        <v>2253</v>
      </c>
      <c r="K2086" s="6">
        <v>74.97</v>
      </c>
      <c r="L2086" s="6">
        <f>LANÇAMENTO[[#This Row],[VALOR UNITARIO]]*LANÇAMENTO[[#This Row],[QTDADE]]</f>
        <v>224.91</v>
      </c>
      <c r="M2086" s="4">
        <v>45968</v>
      </c>
      <c r="N2086" s="33" t="str">
        <f>TEXT(LANÇAMENTO[[#This Row],[DATA PEDIDO]],"MMM")&amp;"-"&amp;TEXT(M2086,"AAAA")</f>
        <v>nov-2025</v>
      </c>
      <c r="O2086" s="5" t="s">
        <v>1715</v>
      </c>
      <c r="P2086" s="5" t="s">
        <v>30</v>
      </c>
      <c r="Q2086" s="3" t="s">
        <v>1705</v>
      </c>
      <c r="R2086" s="3">
        <v>0</v>
      </c>
      <c r="S2086" s="4">
        <f>IF(LANÇAMENTO[[#This Row],[DATA PEDIDO]]="","",LANÇAMENTO[[#This Row],[DATA PEDIDO]]+LANÇAMENTO[[#This Row],[PRAZO]])</f>
        <v>45968</v>
      </c>
      <c r="T2086" s="8">
        <f ca="1">IF(LANÇAMENTO[[#This Row],[OBRA COM MATERIAL]]="OK","ENTREGUE",IF(LANÇAMENTO[[#This Row],[PRAZO]]="","",LANÇAMENTO[[#This Row],[PREVISÃO ENTREGA OBRA]]-$E$1))</f>
        <v>-161</v>
      </c>
      <c r="U2086" s="3"/>
      <c r="V2086" s="3"/>
    </row>
    <row r="2087" spans="1:22" x14ac:dyDescent="0.25">
      <c r="A2087" s="4">
        <v>45968</v>
      </c>
      <c r="B2087" s="2" t="s">
        <v>4164</v>
      </c>
      <c r="C2087" s="123" t="str">
        <f>VLOOKUP(LANÇAMENTO[[#This Row],[OBRA]],OBRAS[],2,FALSE)</f>
        <v>B&amp;B</v>
      </c>
      <c r="D2087" s="2" t="s">
        <v>16</v>
      </c>
      <c r="E2087" s="2" t="s">
        <v>4177</v>
      </c>
      <c r="F2087" s="3">
        <v>2</v>
      </c>
      <c r="G2087" s="3" t="s">
        <v>65</v>
      </c>
      <c r="H2087" s="5" t="s">
        <v>4183</v>
      </c>
      <c r="I2087" s="136" t="s">
        <v>216</v>
      </c>
      <c r="J2087" s="2" t="s">
        <v>4177</v>
      </c>
      <c r="K2087" s="6">
        <v>6.26</v>
      </c>
      <c r="L2087" s="6">
        <f>LANÇAMENTO[[#This Row],[VALOR UNITARIO]]*LANÇAMENTO[[#This Row],[QTDADE]]</f>
        <v>12.52</v>
      </c>
      <c r="M2087" s="4">
        <v>45968</v>
      </c>
      <c r="N2087" s="33" t="str">
        <f>TEXT(LANÇAMENTO[[#This Row],[DATA PEDIDO]],"MMM")&amp;"-"&amp;TEXT(M2087,"AAAA")</f>
        <v>nov-2025</v>
      </c>
      <c r="O2087" s="5" t="s">
        <v>1715</v>
      </c>
      <c r="P2087" s="5" t="s">
        <v>30</v>
      </c>
      <c r="Q2087" s="3" t="s">
        <v>1705</v>
      </c>
      <c r="R2087" s="3">
        <v>3</v>
      </c>
      <c r="S2087" s="4">
        <f>IF(LANÇAMENTO[[#This Row],[DATA PEDIDO]]="","",LANÇAMENTO[[#This Row],[DATA PEDIDO]]+LANÇAMENTO[[#This Row],[PRAZO]])</f>
        <v>45971</v>
      </c>
      <c r="T2087" s="8">
        <f ca="1">IF(LANÇAMENTO[[#This Row],[OBRA COM MATERIAL]]="OK","ENTREGUE",IF(LANÇAMENTO[[#This Row],[PRAZO]]="","",LANÇAMENTO[[#This Row],[PREVISÃO ENTREGA OBRA]]-$E$1))</f>
        <v>-158</v>
      </c>
      <c r="U2087" s="3"/>
      <c r="V2087" s="3"/>
    </row>
    <row r="2088" spans="1:22" x14ac:dyDescent="0.25">
      <c r="A2088" s="4">
        <v>45968</v>
      </c>
      <c r="B2088" s="2" t="s">
        <v>4164</v>
      </c>
      <c r="C2088" s="123" t="str">
        <f>VLOOKUP(LANÇAMENTO[[#This Row],[OBRA]],OBRAS[],2,FALSE)</f>
        <v>B&amp;B</v>
      </c>
      <c r="D2088" s="2" t="s">
        <v>16</v>
      </c>
      <c r="E2088" s="2" t="s">
        <v>4178</v>
      </c>
      <c r="F2088" s="3">
        <v>2</v>
      </c>
      <c r="G2088" s="3" t="s">
        <v>65</v>
      </c>
      <c r="H2088" s="5" t="s">
        <v>4183</v>
      </c>
      <c r="I2088" s="136" t="s">
        <v>216</v>
      </c>
      <c r="J2088" s="2" t="s">
        <v>4178</v>
      </c>
      <c r="K2088" s="6">
        <v>15.39</v>
      </c>
      <c r="L2088" s="6">
        <f>LANÇAMENTO[[#This Row],[VALOR UNITARIO]]*LANÇAMENTO[[#This Row],[QTDADE]]</f>
        <v>30.78</v>
      </c>
      <c r="M2088" s="4">
        <v>45968</v>
      </c>
      <c r="N2088" s="33" t="str">
        <f>TEXT(LANÇAMENTO[[#This Row],[DATA PEDIDO]],"MMM")&amp;"-"&amp;TEXT(M2088,"AAAA")</f>
        <v>nov-2025</v>
      </c>
      <c r="O2088" s="5" t="s">
        <v>1715</v>
      </c>
      <c r="P2088" s="5" t="s">
        <v>30</v>
      </c>
      <c r="Q2088" s="3" t="s">
        <v>1705</v>
      </c>
      <c r="R2088" s="3">
        <v>3</v>
      </c>
      <c r="S2088" s="4">
        <f>IF(LANÇAMENTO[[#This Row],[DATA PEDIDO]]="","",LANÇAMENTO[[#This Row],[DATA PEDIDO]]+LANÇAMENTO[[#This Row],[PRAZO]])</f>
        <v>45971</v>
      </c>
      <c r="T2088" s="8">
        <f ca="1">IF(LANÇAMENTO[[#This Row],[OBRA COM MATERIAL]]="OK","ENTREGUE",IF(LANÇAMENTO[[#This Row],[PRAZO]]="","",LANÇAMENTO[[#This Row],[PREVISÃO ENTREGA OBRA]]-$E$1))</f>
        <v>-158</v>
      </c>
      <c r="U2088" s="3"/>
      <c r="V2088" s="3"/>
    </row>
    <row r="2089" spans="1:22" x14ac:dyDescent="0.25">
      <c r="A2089" s="4">
        <v>45968</v>
      </c>
      <c r="B2089" s="2" t="s">
        <v>4164</v>
      </c>
      <c r="C2089" s="123" t="str">
        <f>VLOOKUP(LANÇAMENTO[[#This Row],[OBRA]],OBRAS[],2,FALSE)</f>
        <v>B&amp;B</v>
      </c>
      <c r="D2089" s="2" t="s">
        <v>16</v>
      </c>
      <c r="E2089" s="2" t="s">
        <v>4179</v>
      </c>
      <c r="F2089" s="3">
        <v>1</v>
      </c>
      <c r="G2089" s="3" t="s">
        <v>65</v>
      </c>
      <c r="H2089" s="5" t="s">
        <v>4183</v>
      </c>
      <c r="I2089" s="136" t="s">
        <v>216</v>
      </c>
      <c r="J2089" s="2" t="s">
        <v>4179</v>
      </c>
      <c r="K2089" s="6">
        <v>21.37</v>
      </c>
      <c r="L2089" s="6">
        <f>LANÇAMENTO[[#This Row],[VALOR UNITARIO]]*LANÇAMENTO[[#This Row],[QTDADE]]</f>
        <v>21.37</v>
      </c>
      <c r="M2089" s="4">
        <v>45968</v>
      </c>
      <c r="N2089" s="33" t="str">
        <f>TEXT(LANÇAMENTO[[#This Row],[DATA PEDIDO]],"MMM")&amp;"-"&amp;TEXT(M2089,"AAAA")</f>
        <v>nov-2025</v>
      </c>
      <c r="O2089" s="5" t="s">
        <v>1715</v>
      </c>
      <c r="P2089" s="5" t="s">
        <v>30</v>
      </c>
      <c r="Q2089" s="3" t="s">
        <v>1705</v>
      </c>
      <c r="R2089" s="3">
        <v>3</v>
      </c>
      <c r="S2089" s="4">
        <f>IF(LANÇAMENTO[[#This Row],[DATA PEDIDO]]="","",LANÇAMENTO[[#This Row],[DATA PEDIDO]]+LANÇAMENTO[[#This Row],[PRAZO]])</f>
        <v>45971</v>
      </c>
      <c r="T2089" s="8">
        <f ca="1">IF(LANÇAMENTO[[#This Row],[OBRA COM MATERIAL]]="OK","ENTREGUE",IF(LANÇAMENTO[[#This Row],[PRAZO]]="","",LANÇAMENTO[[#This Row],[PREVISÃO ENTREGA OBRA]]-$E$1))</f>
        <v>-158</v>
      </c>
      <c r="U2089" s="3"/>
      <c r="V2089" s="3"/>
    </row>
    <row r="2090" spans="1:22" x14ac:dyDescent="0.25">
      <c r="A2090" s="4">
        <v>45968</v>
      </c>
      <c r="B2090" s="2" t="s">
        <v>4164</v>
      </c>
      <c r="C2090" s="123" t="str">
        <f>VLOOKUP(LANÇAMENTO[[#This Row],[OBRA]],OBRAS[],2,FALSE)</f>
        <v>B&amp;B</v>
      </c>
      <c r="D2090" s="2" t="s">
        <v>16</v>
      </c>
      <c r="E2090" s="2" t="s">
        <v>4180</v>
      </c>
      <c r="F2090" s="3">
        <v>1</v>
      </c>
      <c r="G2090" s="3" t="s">
        <v>65</v>
      </c>
      <c r="H2090" s="5" t="s">
        <v>4183</v>
      </c>
      <c r="I2090" s="136" t="s">
        <v>216</v>
      </c>
      <c r="J2090" s="2" t="s">
        <v>4180</v>
      </c>
      <c r="K2090" s="6">
        <v>34.130000000000003</v>
      </c>
      <c r="L2090" s="6">
        <f>LANÇAMENTO[[#This Row],[VALOR UNITARIO]]*LANÇAMENTO[[#This Row],[QTDADE]]</f>
        <v>34.130000000000003</v>
      </c>
      <c r="M2090" s="4">
        <v>45968</v>
      </c>
      <c r="N2090" s="33" t="str">
        <f>TEXT(LANÇAMENTO[[#This Row],[DATA PEDIDO]],"MMM")&amp;"-"&amp;TEXT(M2090,"AAAA")</f>
        <v>nov-2025</v>
      </c>
      <c r="O2090" s="5" t="s">
        <v>1715</v>
      </c>
      <c r="P2090" s="5" t="s">
        <v>30</v>
      </c>
      <c r="Q2090" s="3" t="s">
        <v>1705</v>
      </c>
      <c r="R2090" s="3">
        <v>3</v>
      </c>
      <c r="S2090" s="4">
        <f>IF(LANÇAMENTO[[#This Row],[DATA PEDIDO]]="","",LANÇAMENTO[[#This Row],[DATA PEDIDO]]+LANÇAMENTO[[#This Row],[PRAZO]])</f>
        <v>45971</v>
      </c>
      <c r="T2090" s="8">
        <f ca="1">IF(LANÇAMENTO[[#This Row],[OBRA COM MATERIAL]]="OK","ENTREGUE",IF(LANÇAMENTO[[#This Row],[PRAZO]]="","",LANÇAMENTO[[#This Row],[PREVISÃO ENTREGA OBRA]]-$E$1))</f>
        <v>-158</v>
      </c>
      <c r="U2090" s="3"/>
      <c r="V2090" s="3"/>
    </row>
    <row r="2091" spans="1:22" x14ac:dyDescent="0.25">
      <c r="A2091" s="4">
        <v>45968</v>
      </c>
      <c r="B2091" s="2" t="s">
        <v>4164</v>
      </c>
      <c r="C2091" s="123" t="str">
        <f>VLOOKUP(LANÇAMENTO[[#This Row],[OBRA]],OBRAS[],2,FALSE)</f>
        <v>B&amp;B</v>
      </c>
      <c r="D2091" s="2" t="s">
        <v>16</v>
      </c>
      <c r="E2091" s="2" t="s">
        <v>4181</v>
      </c>
      <c r="F2091" s="3">
        <v>1</v>
      </c>
      <c r="G2091" s="3" t="s">
        <v>65</v>
      </c>
      <c r="H2091" s="5" t="s">
        <v>4183</v>
      </c>
      <c r="I2091" s="136" t="s">
        <v>216</v>
      </c>
      <c r="J2091" s="2" t="s">
        <v>4181</v>
      </c>
      <c r="K2091" s="6">
        <v>12.83</v>
      </c>
      <c r="L2091" s="6">
        <f>LANÇAMENTO[[#This Row],[VALOR UNITARIO]]*LANÇAMENTO[[#This Row],[QTDADE]]</f>
        <v>12.83</v>
      </c>
      <c r="M2091" s="4">
        <v>45968</v>
      </c>
      <c r="N2091" s="33" t="str">
        <f>TEXT(LANÇAMENTO[[#This Row],[DATA PEDIDO]],"MMM")&amp;"-"&amp;TEXT(M2091,"AAAA")</f>
        <v>nov-2025</v>
      </c>
      <c r="O2091" s="5" t="s">
        <v>1715</v>
      </c>
      <c r="P2091" s="5" t="s">
        <v>30</v>
      </c>
      <c r="Q2091" s="3" t="s">
        <v>1705</v>
      </c>
      <c r="R2091" s="3">
        <v>3</v>
      </c>
      <c r="S2091" s="4">
        <f>IF(LANÇAMENTO[[#This Row],[DATA PEDIDO]]="","",LANÇAMENTO[[#This Row],[DATA PEDIDO]]+LANÇAMENTO[[#This Row],[PRAZO]])</f>
        <v>45971</v>
      </c>
      <c r="T2091" s="8">
        <f ca="1">IF(LANÇAMENTO[[#This Row],[OBRA COM MATERIAL]]="OK","ENTREGUE",IF(LANÇAMENTO[[#This Row],[PRAZO]]="","",LANÇAMENTO[[#This Row],[PREVISÃO ENTREGA OBRA]]-$E$1))</f>
        <v>-158</v>
      </c>
      <c r="U2091" s="3"/>
      <c r="V2091" s="3"/>
    </row>
    <row r="2092" spans="1:22" x14ac:dyDescent="0.25">
      <c r="A2092" s="4">
        <v>45968</v>
      </c>
      <c r="B2092" s="2" t="s">
        <v>4164</v>
      </c>
      <c r="C2092" s="123" t="str">
        <f>VLOOKUP(LANÇAMENTO[[#This Row],[OBRA]],OBRAS[],2,FALSE)</f>
        <v>B&amp;B</v>
      </c>
      <c r="D2092" s="2" t="s">
        <v>16</v>
      </c>
      <c r="E2092" s="2" t="s">
        <v>3990</v>
      </c>
      <c r="F2092" s="3">
        <v>1</v>
      </c>
      <c r="G2092" s="3" t="s">
        <v>65</v>
      </c>
      <c r="H2092" s="5" t="s">
        <v>4183</v>
      </c>
      <c r="I2092" s="136" t="s">
        <v>216</v>
      </c>
      <c r="J2092" s="2" t="s">
        <v>3990</v>
      </c>
      <c r="K2092" s="6">
        <v>70.150000000000006</v>
      </c>
      <c r="L2092" s="6">
        <f>LANÇAMENTO[[#This Row],[VALOR UNITARIO]]*LANÇAMENTO[[#This Row],[QTDADE]]</f>
        <v>70.150000000000006</v>
      </c>
      <c r="M2092" s="4">
        <v>45968</v>
      </c>
      <c r="N2092" s="33" t="str">
        <f>TEXT(LANÇAMENTO[[#This Row],[DATA PEDIDO]],"MMM")&amp;"-"&amp;TEXT(M2092,"AAAA")</f>
        <v>nov-2025</v>
      </c>
      <c r="O2092" s="5" t="s">
        <v>1715</v>
      </c>
      <c r="P2092" s="5" t="s">
        <v>30</v>
      </c>
      <c r="Q2092" s="3" t="s">
        <v>1705</v>
      </c>
      <c r="R2092" s="3">
        <v>3</v>
      </c>
      <c r="S2092" s="4">
        <f>IF(LANÇAMENTO[[#This Row],[DATA PEDIDO]]="","",LANÇAMENTO[[#This Row],[DATA PEDIDO]]+LANÇAMENTO[[#This Row],[PRAZO]])</f>
        <v>45971</v>
      </c>
      <c r="T2092" s="8">
        <f ca="1">IF(LANÇAMENTO[[#This Row],[OBRA COM MATERIAL]]="OK","ENTREGUE",IF(LANÇAMENTO[[#This Row],[PRAZO]]="","",LANÇAMENTO[[#This Row],[PREVISÃO ENTREGA OBRA]]-$E$1))</f>
        <v>-158</v>
      </c>
      <c r="U2092" s="3"/>
      <c r="V2092" s="3"/>
    </row>
    <row r="2093" spans="1:22" x14ac:dyDescent="0.25">
      <c r="A2093" s="4">
        <v>45968</v>
      </c>
      <c r="B2093" s="2" t="s">
        <v>4164</v>
      </c>
      <c r="C2093" s="123" t="str">
        <f>VLOOKUP(LANÇAMENTO[[#This Row],[OBRA]],OBRAS[],2,FALSE)</f>
        <v>B&amp;B</v>
      </c>
      <c r="D2093" s="2" t="s">
        <v>16</v>
      </c>
      <c r="E2093" s="2" t="s">
        <v>4182</v>
      </c>
      <c r="F2093" s="3">
        <v>3</v>
      </c>
      <c r="G2093" s="3" t="s">
        <v>65</v>
      </c>
      <c r="H2093" s="5" t="s">
        <v>4183</v>
      </c>
      <c r="I2093" s="136" t="s">
        <v>216</v>
      </c>
      <c r="J2093" s="2" t="s">
        <v>4182</v>
      </c>
      <c r="K2093" s="6">
        <v>7.06</v>
      </c>
      <c r="L2093" s="6">
        <f>LANÇAMENTO[[#This Row],[VALOR UNITARIO]]*LANÇAMENTO[[#This Row],[QTDADE]]</f>
        <v>21.18</v>
      </c>
      <c r="M2093" s="4">
        <v>45968</v>
      </c>
      <c r="N2093" s="33" t="str">
        <f>TEXT(LANÇAMENTO[[#This Row],[DATA PEDIDO]],"MMM")&amp;"-"&amp;TEXT(M2093,"AAAA")</f>
        <v>nov-2025</v>
      </c>
      <c r="O2093" s="5" t="s">
        <v>1715</v>
      </c>
      <c r="P2093" s="5" t="s">
        <v>30</v>
      </c>
      <c r="Q2093" s="3" t="s">
        <v>1705</v>
      </c>
      <c r="R2093" s="3">
        <v>3</v>
      </c>
      <c r="S2093" s="4">
        <f>IF(LANÇAMENTO[[#This Row],[DATA PEDIDO]]="","",LANÇAMENTO[[#This Row],[DATA PEDIDO]]+LANÇAMENTO[[#This Row],[PRAZO]])</f>
        <v>45971</v>
      </c>
      <c r="T2093" s="8">
        <f ca="1">IF(LANÇAMENTO[[#This Row],[OBRA COM MATERIAL]]="OK","ENTREGUE",IF(LANÇAMENTO[[#This Row],[PRAZO]]="","",LANÇAMENTO[[#This Row],[PREVISÃO ENTREGA OBRA]]-$E$1))</f>
        <v>-158</v>
      </c>
      <c r="U2093" s="3"/>
      <c r="V2093" s="3"/>
    </row>
    <row r="2094" spans="1:22" x14ac:dyDescent="0.25">
      <c r="A2094" s="4">
        <v>45968</v>
      </c>
      <c r="B2094" s="2" t="s">
        <v>2128</v>
      </c>
      <c r="C2094" s="123" t="str">
        <f>VLOOKUP(LANÇAMENTO[[#This Row],[OBRA]],OBRAS[],2,FALSE)</f>
        <v>B&amp;B</v>
      </c>
      <c r="D2094" s="2" t="s">
        <v>104</v>
      </c>
      <c r="E2094" s="2" t="s">
        <v>4184</v>
      </c>
      <c r="F2094" s="3">
        <v>30</v>
      </c>
      <c r="G2094" s="3" t="s">
        <v>65</v>
      </c>
      <c r="H2094" s="5" t="s">
        <v>4186</v>
      </c>
      <c r="I2094" s="136" t="s">
        <v>1230</v>
      </c>
      <c r="J2094" s="2" t="s">
        <v>4184</v>
      </c>
      <c r="K2094" s="6">
        <v>4.45</v>
      </c>
      <c r="L2094" s="6">
        <f>LANÇAMENTO[[#This Row],[VALOR UNITARIO]]*LANÇAMENTO[[#This Row],[QTDADE]]</f>
        <v>133.5</v>
      </c>
      <c r="M2094" s="4">
        <v>45968</v>
      </c>
      <c r="N2094" s="33" t="str">
        <f>TEXT(LANÇAMENTO[[#This Row],[DATA PEDIDO]],"MMM")&amp;"-"&amp;TEXT(M2094,"AAAA")</f>
        <v>nov-2025</v>
      </c>
      <c r="O2094" s="5" t="s">
        <v>2110</v>
      </c>
      <c r="P2094" s="5" t="s">
        <v>30</v>
      </c>
      <c r="Q2094" s="3" t="s">
        <v>12</v>
      </c>
      <c r="R2094" s="3">
        <v>3</v>
      </c>
      <c r="S2094" s="4">
        <f>IF(LANÇAMENTO[[#This Row],[DATA PEDIDO]]="","",LANÇAMENTO[[#This Row],[DATA PEDIDO]]+LANÇAMENTO[[#This Row],[PRAZO]])</f>
        <v>45971</v>
      </c>
      <c r="T2094" s="8">
        <f ca="1">IF(LANÇAMENTO[[#This Row],[OBRA COM MATERIAL]]="OK","ENTREGUE",IF(LANÇAMENTO[[#This Row],[PRAZO]]="","",LANÇAMENTO[[#This Row],[PREVISÃO ENTREGA OBRA]]-$E$1))</f>
        <v>-158</v>
      </c>
      <c r="U2094" s="3"/>
      <c r="V2094" s="3"/>
    </row>
    <row r="2095" spans="1:22" x14ac:dyDescent="0.25">
      <c r="A2095" s="4">
        <v>45968</v>
      </c>
      <c r="B2095" s="2" t="s">
        <v>2128</v>
      </c>
      <c r="C2095" s="123" t="str">
        <f>VLOOKUP(LANÇAMENTO[[#This Row],[OBRA]],OBRAS[],2,FALSE)</f>
        <v>B&amp;B</v>
      </c>
      <c r="D2095" s="2" t="s">
        <v>104</v>
      </c>
      <c r="E2095" s="2" t="s">
        <v>4185</v>
      </c>
      <c r="F2095" s="3">
        <v>10</v>
      </c>
      <c r="G2095" s="3" t="s">
        <v>65</v>
      </c>
      <c r="H2095" s="5" t="s">
        <v>4186</v>
      </c>
      <c r="I2095" s="136" t="s">
        <v>1230</v>
      </c>
      <c r="J2095" s="2" t="s">
        <v>4185</v>
      </c>
      <c r="K2095" s="6">
        <v>5.15</v>
      </c>
      <c r="L2095" s="6">
        <f>LANÇAMENTO[[#This Row],[VALOR UNITARIO]]*LANÇAMENTO[[#This Row],[QTDADE]]</f>
        <v>51.5</v>
      </c>
      <c r="M2095" s="4">
        <v>45968</v>
      </c>
      <c r="N2095" s="33" t="str">
        <f>TEXT(LANÇAMENTO[[#This Row],[DATA PEDIDO]],"MMM")&amp;"-"&amp;TEXT(M2095,"AAAA")</f>
        <v>nov-2025</v>
      </c>
      <c r="O2095" s="5" t="s">
        <v>2110</v>
      </c>
      <c r="P2095" s="5" t="s">
        <v>30</v>
      </c>
      <c r="Q2095" s="3" t="s">
        <v>12</v>
      </c>
      <c r="R2095" s="3">
        <v>3</v>
      </c>
      <c r="S2095" s="4">
        <f>IF(LANÇAMENTO[[#This Row],[DATA PEDIDO]]="","",LANÇAMENTO[[#This Row],[DATA PEDIDO]]+LANÇAMENTO[[#This Row],[PRAZO]])</f>
        <v>45971</v>
      </c>
      <c r="T2095" s="8">
        <f ca="1">IF(LANÇAMENTO[[#This Row],[OBRA COM MATERIAL]]="OK","ENTREGUE",IF(LANÇAMENTO[[#This Row],[PRAZO]]="","",LANÇAMENTO[[#This Row],[PREVISÃO ENTREGA OBRA]]-$E$1))</f>
        <v>-158</v>
      </c>
      <c r="U2095" s="3"/>
      <c r="V2095" s="3"/>
    </row>
    <row r="2096" spans="1:22" ht="30" x14ac:dyDescent="0.25">
      <c r="A2096" s="4">
        <v>45971</v>
      </c>
      <c r="B2096" s="2" t="s">
        <v>4164</v>
      </c>
      <c r="C2096" s="123" t="str">
        <f>VLOOKUP(LANÇAMENTO[[#This Row],[OBRA]],OBRAS[],2,FALSE)</f>
        <v>B&amp;B</v>
      </c>
      <c r="D2096" s="2" t="s">
        <v>107</v>
      </c>
      <c r="E2096" s="10" t="s">
        <v>4187</v>
      </c>
      <c r="F2096" s="3">
        <v>19.440000000000001</v>
      </c>
      <c r="G2096" s="3" t="s">
        <v>72</v>
      </c>
      <c r="H2096" s="5" t="s">
        <v>4190</v>
      </c>
      <c r="I2096" s="136" t="s">
        <v>615</v>
      </c>
      <c r="J2096" s="10" t="s">
        <v>4187</v>
      </c>
      <c r="K2096" s="6">
        <v>73.510000000000005</v>
      </c>
      <c r="L2096" s="6">
        <f>LANÇAMENTO[[#This Row],[VALOR UNITARIO]]*LANÇAMENTO[[#This Row],[QTDADE]]</f>
        <v>1429.0344000000002</v>
      </c>
      <c r="M2096" s="4">
        <v>45971</v>
      </c>
      <c r="N2096" s="33" t="str">
        <f>TEXT(LANÇAMENTO[[#This Row],[DATA PEDIDO]],"MMM")&amp;"-"&amp;TEXT(M2096,"AAAA")</f>
        <v>nov-2025</v>
      </c>
      <c r="O2096" s="5" t="s">
        <v>1836</v>
      </c>
      <c r="P2096" s="5" t="s">
        <v>30</v>
      </c>
      <c r="Q2096" s="3" t="s">
        <v>12</v>
      </c>
      <c r="R2096" s="3">
        <v>2</v>
      </c>
      <c r="S2096" s="4">
        <f>IF(LANÇAMENTO[[#This Row],[DATA PEDIDO]]="","",LANÇAMENTO[[#This Row],[DATA PEDIDO]]+LANÇAMENTO[[#This Row],[PRAZO]])</f>
        <v>45973</v>
      </c>
      <c r="T2096" s="8">
        <f ca="1">IF(LANÇAMENTO[[#This Row],[OBRA COM MATERIAL]]="OK","ENTREGUE",IF(LANÇAMENTO[[#This Row],[PRAZO]]="","",LANÇAMENTO[[#This Row],[PREVISÃO ENTREGA OBRA]]-$E$1))</f>
        <v>-156</v>
      </c>
      <c r="U2096" s="3"/>
      <c r="V2096" s="3"/>
    </row>
    <row r="2097" spans="1:22" x14ac:dyDescent="0.25">
      <c r="A2097" s="4">
        <v>45971</v>
      </c>
      <c r="B2097" s="2" t="s">
        <v>4164</v>
      </c>
      <c r="C2097" s="123" t="str">
        <f>VLOOKUP(LANÇAMENTO[[#This Row],[OBRA]],OBRAS[],2,FALSE)</f>
        <v>B&amp;B</v>
      </c>
      <c r="D2097" s="2" t="s">
        <v>107</v>
      </c>
      <c r="E2097" s="2" t="s">
        <v>4188</v>
      </c>
      <c r="F2097" s="3">
        <v>10</v>
      </c>
      <c r="G2097" s="3" t="s">
        <v>114</v>
      </c>
      <c r="H2097" s="5" t="s">
        <v>4190</v>
      </c>
      <c r="I2097" s="136" t="s">
        <v>615</v>
      </c>
      <c r="J2097" s="2" t="s">
        <v>4188</v>
      </c>
      <c r="K2097" s="6">
        <v>21.51</v>
      </c>
      <c r="L2097" s="6">
        <f>LANÇAMENTO[[#This Row],[VALOR UNITARIO]]*LANÇAMENTO[[#This Row],[QTDADE]]</f>
        <v>215.10000000000002</v>
      </c>
      <c r="M2097" s="4">
        <v>45971</v>
      </c>
      <c r="N2097" s="33" t="str">
        <f>TEXT(LANÇAMENTO[[#This Row],[DATA PEDIDO]],"MMM")&amp;"-"&amp;TEXT(M2097,"AAAA")</f>
        <v>nov-2025</v>
      </c>
      <c r="O2097" s="5" t="s">
        <v>1836</v>
      </c>
      <c r="P2097" s="5" t="s">
        <v>30</v>
      </c>
      <c r="Q2097" s="3" t="s">
        <v>12</v>
      </c>
      <c r="R2097" s="3">
        <v>2</v>
      </c>
      <c r="S2097" s="4">
        <f>IF(LANÇAMENTO[[#This Row],[DATA PEDIDO]]="","",LANÇAMENTO[[#This Row],[DATA PEDIDO]]+LANÇAMENTO[[#This Row],[PRAZO]])</f>
        <v>45973</v>
      </c>
      <c r="T2097" s="8">
        <f ca="1">IF(LANÇAMENTO[[#This Row],[OBRA COM MATERIAL]]="OK","ENTREGUE",IF(LANÇAMENTO[[#This Row],[PRAZO]]="","",LANÇAMENTO[[#This Row],[PREVISÃO ENTREGA OBRA]]-$E$1))</f>
        <v>-156</v>
      </c>
      <c r="U2097" s="3"/>
      <c r="V2097" s="3"/>
    </row>
    <row r="2098" spans="1:22" x14ac:dyDescent="0.25">
      <c r="A2098" s="4">
        <v>45971</v>
      </c>
      <c r="B2098" s="2" t="s">
        <v>4164</v>
      </c>
      <c r="C2098" s="123" t="str">
        <f>VLOOKUP(LANÇAMENTO[[#This Row],[OBRA]],OBRAS[],2,FALSE)</f>
        <v>B&amp;B</v>
      </c>
      <c r="D2098" s="2" t="s">
        <v>107</v>
      </c>
      <c r="E2098" s="2" t="s">
        <v>4189</v>
      </c>
      <c r="F2098" s="3">
        <v>2</v>
      </c>
      <c r="G2098" s="3" t="s">
        <v>109</v>
      </c>
      <c r="H2098" s="5" t="s">
        <v>4190</v>
      </c>
      <c r="I2098" s="136" t="s">
        <v>615</v>
      </c>
      <c r="J2098" s="2" t="s">
        <v>4189</v>
      </c>
      <c r="K2098" s="6">
        <v>11.61</v>
      </c>
      <c r="L2098" s="6">
        <f>LANÇAMENTO[[#This Row],[VALOR UNITARIO]]*LANÇAMENTO[[#This Row],[QTDADE]]</f>
        <v>23.22</v>
      </c>
      <c r="M2098" s="4">
        <v>45971</v>
      </c>
      <c r="N2098" s="33" t="str">
        <f>TEXT(LANÇAMENTO[[#This Row],[DATA PEDIDO]],"MMM")&amp;"-"&amp;TEXT(M2098,"AAAA")</f>
        <v>nov-2025</v>
      </c>
      <c r="O2098" s="5" t="s">
        <v>1836</v>
      </c>
      <c r="P2098" s="5" t="s">
        <v>30</v>
      </c>
      <c r="Q2098" s="3" t="s">
        <v>12</v>
      </c>
      <c r="R2098" s="3">
        <v>2</v>
      </c>
      <c r="S2098" s="4">
        <f>IF(LANÇAMENTO[[#This Row],[DATA PEDIDO]]="","",LANÇAMENTO[[#This Row],[DATA PEDIDO]]+LANÇAMENTO[[#This Row],[PRAZO]])</f>
        <v>45973</v>
      </c>
      <c r="T2098" s="8">
        <f ca="1">IF(LANÇAMENTO[[#This Row],[OBRA COM MATERIAL]]="OK","ENTREGUE",IF(LANÇAMENTO[[#This Row],[PRAZO]]="","",LANÇAMENTO[[#This Row],[PREVISÃO ENTREGA OBRA]]-$E$1))</f>
        <v>-156</v>
      </c>
      <c r="U2098" s="3"/>
      <c r="V2098" s="3"/>
    </row>
    <row r="2099" spans="1:22" x14ac:dyDescent="0.25">
      <c r="A2099" s="4">
        <v>45971</v>
      </c>
      <c r="B2099" s="2" t="s">
        <v>4164</v>
      </c>
      <c r="C2099" s="123" t="str">
        <f>VLOOKUP(LANÇAMENTO[[#This Row],[OBRA]],OBRAS[],2,FALSE)</f>
        <v>B&amp;B</v>
      </c>
      <c r="D2099" s="2" t="s">
        <v>107</v>
      </c>
      <c r="E2099" s="2" t="s">
        <v>1814</v>
      </c>
      <c r="F2099" s="3">
        <v>1</v>
      </c>
      <c r="G2099" s="3" t="s">
        <v>113</v>
      </c>
      <c r="H2099" s="5" t="s">
        <v>4190</v>
      </c>
      <c r="I2099" s="136" t="s">
        <v>615</v>
      </c>
      <c r="J2099" s="2" t="s">
        <v>3227</v>
      </c>
      <c r="K2099" s="6">
        <v>119.18</v>
      </c>
      <c r="L2099" s="6">
        <f>LANÇAMENTO[[#This Row],[VALOR UNITARIO]]*LANÇAMENTO[[#This Row],[QTDADE]]</f>
        <v>119.18</v>
      </c>
      <c r="M2099" s="4">
        <v>45971</v>
      </c>
      <c r="N2099" s="33" t="str">
        <f>TEXT(LANÇAMENTO[[#This Row],[DATA PEDIDO]],"MMM")&amp;"-"&amp;TEXT(M2099,"AAAA")</f>
        <v>nov-2025</v>
      </c>
      <c r="O2099" s="5" t="s">
        <v>1836</v>
      </c>
      <c r="P2099" s="5" t="s">
        <v>30</v>
      </c>
      <c r="Q2099" s="3" t="s">
        <v>12</v>
      </c>
      <c r="R2099" s="3">
        <v>2</v>
      </c>
      <c r="S2099" s="4">
        <f>IF(LANÇAMENTO[[#This Row],[DATA PEDIDO]]="","",LANÇAMENTO[[#This Row],[DATA PEDIDO]]+LANÇAMENTO[[#This Row],[PRAZO]])</f>
        <v>45973</v>
      </c>
      <c r="T2099" s="8">
        <f ca="1">IF(LANÇAMENTO[[#This Row],[OBRA COM MATERIAL]]="OK","ENTREGUE",IF(LANÇAMENTO[[#This Row],[PRAZO]]="","",LANÇAMENTO[[#This Row],[PREVISÃO ENTREGA OBRA]]-$E$1))</f>
        <v>-156</v>
      </c>
      <c r="U2099" s="3"/>
      <c r="V2099" s="3"/>
    </row>
    <row r="2100" spans="1:22" x14ac:dyDescent="0.25">
      <c r="A2100" s="4">
        <v>45971</v>
      </c>
      <c r="B2100" s="2" t="s">
        <v>3437</v>
      </c>
      <c r="C2100" s="123" t="e">
        <f>VLOOKUP(LANÇAMENTO[[#This Row],[OBRA]],OBRAS[],2,FALSE)</f>
        <v>#N/A</v>
      </c>
      <c r="D2100" s="2" t="s">
        <v>104</v>
      </c>
      <c r="E2100" t="s">
        <v>1694</v>
      </c>
      <c r="F2100" s="3">
        <v>15</v>
      </c>
      <c r="G2100" s="3" t="s">
        <v>65</v>
      </c>
      <c r="H2100" s="5" t="s">
        <v>4191</v>
      </c>
      <c r="I2100" s="136" t="s">
        <v>371</v>
      </c>
      <c r="J2100" t="s">
        <v>1694</v>
      </c>
      <c r="K2100" s="6">
        <v>101.75</v>
      </c>
      <c r="L2100" s="6">
        <f>LANÇAMENTO[[#This Row],[VALOR UNITARIO]]*LANÇAMENTO[[#This Row],[QTDADE]]</f>
        <v>1526.25</v>
      </c>
      <c r="M2100" s="4">
        <v>45971</v>
      </c>
      <c r="N2100" s="33" t="str">
        <f>TEXT(LANÇAMENTO[[#This Row],[DATA PEDIDO]],"MMM")&amp;"-"&amp;TEXT(M2100,"AAAA")</f>
        <v>nov-2025</v>
      </c>
      <c r="O2100" s="5" t="s">
        <v>1715</v>
      </c>
      <c r="P2100" s="5" t="s">
        <v>30</v>
      </c>
      <c r="Q2100" s="3" t="s">
        <v>1705</v>
      </c>
      <c r="R2100" s="3">
        <v>1</v>
      </c>
      <c r="S2100" s="4">
        <f>IF(LANÇAMENTO[[#This Row],[DATA PEDIDO]]="","",LANÇAMENTO[[#This Row],[DATA PEDIDO]]+LANÇAMENTO[[#This Row],[PRAZO]])</f>
        <v>45972</v>
      </c>
      <c r="T2100" s="8">
        <f ca="1">IF(LANÇAMENTO[[#This Row],[OBRA COM MATERIAL]]="OK","ENTREGUE",IF(LANÇAMENTO[[#This Row],[PRAZO]]="","",LANÇAMENTO[[#This Row],[PREVISÃO ENTREGA OBRA]]-$E$1))</f>
        <v>-157</v>
      </c>
      <c r="U2100" s="3"/>
      <c r="V2100" s="3"/>
    </row>
    <row r="2101" spans="1:22" x14ac:dyDescent="0.25">
      <c r="A2101" s="4">
        <v>45971</v>
      </c>
      <c r="B2101" s="2" t="s">
        <v>3437</v>
      </c>
      <c r="C2101" s="123" t="e">
        <f>VLOOKUP(LANÇAMENTO[[#This Row],[OBRA]],OBRAS[],2,FALSE)</f>
        <v>#N/A</v>
      </c>
      <c r="D2101" s="2" t="s">
        <v>104</v>
      </c>
      <c r="E2101" s="2" t="s">
        <v>2791</v>
      </c>
      <c r="F2101" s="3">
        <v>50</v>
      </c>
      <c r="G2101" s="3" t="s">
        <v>65</v>
      </c>
      <c r="H2101" s="5" t="s">
        <v>4191</v>
      </c>
      <c r="I2101" s="136" t="s">
        <v>371</v>
      </c>
      <c r="J2101" s="2" t="s">
        <v>2791</v>
      </c>
      <c r="K2101" s="6">
        <v>0.98</v>
      </c>
      <c r="L2101" s="6">
        <f>LANÇAMENTO[[#This Row],[VALOR UNITARIO]]*LANÇAMENTO[[#This Row],[QTDADE]]</f>
        <v>49</v>
      </c>
      <c r="M2101" s="4">
        <v>45971</v>
      </c>
      <c r="N2101" s="33" t="str">
        <f>TEXT(LANÇAMENTO[[#This Row],[DATA PEDIDO]],"MMM")&amp;"-"&amp;TEXT(M2101,"AAAA")</f>
        <v>nov-2025</v>
      </c>
      <c r="O2101" s="5" t="s">
        <v>1715</v>
      </c>
      <c r="P2101" s="5" t="s">
        <v>30</v>
      </c>
      <c r="Q2101" s="3" t="s">
        <v>1705</v>
      </c>
      <c r="R2101" s="3">
        <v>1</v>
      </c>
      <c r="S2101" s="4">
        <f>IF(LANÇAMENTO[[#This Row],[DATA PEDIDO]]="","",LANÇAMENTO[[#This Row],[DATA PEDIDO]]+LANÇAMENTO[[#This Row],[PRAZO]])</f>
        <v>45972</v>
      </c>
      <c r="T2101" s="8">
        <f ca="1">IF(LANÇAMENTO[[#This Row],[OBRA COM MATERIAL]]="OK","ENTREGUE",IF(LANÇAMENTO[[#This Row],[PRAZO]]="","",LANÇAMENTO[[#This Row],[PREVISÃO ENTREGA OBRA]]-$E$1))</f>
        <v>-157</v>
      </c>
      <c r="U2101" s="3"/>
      <c r="V2101" s="3"/>
    </row>
    <row r="2102" spans="1:22" x14ac:dyDescent="0.25">
      <c r="A2102" s="4">
        <v>45971</v>
      </c>
      <c r="B2102" s="2" t="s">
        <v>3437</v>
      </c>
      <c r="C2102" s="123" t="e">
        <f>VLOOKUP(LANÇAMENTO[[#This Row],[OBRA]],OBRAS[],2,FALSE)</f>
        <v>#N/A</v>
      </c>
      <c r="D2102" s="2" t="s">
        <v>104</v>
      </c>
      <c r="E2102" s="2" t="s">
        <v>2792</v>
      </c>
      <c r="F2102" s="3">
        <v>50</v>
      </c>
      <c r="G2102" s="3" t="s">
        <v>65</v>
      </c>
      <c r="H2102" s="5" t="s">
        <v>4191</v>
      </c>
      <c r="I2102" s="136" t="s">
        <v>371</v>
      </c>
      <c r="J2102" s="2" t="s">
        <v>2792</v>
      </c>
      <c r="K2102" s="6">
        <v>0.2</v>
      </c>
      <c r="L2102" s="6">
        <f>LANÇAMENTO[[#This Row],[VALOR UNITARIO]]*LANÇAMENTO[[#This Row],[QTDADE]]</f>
        <v>10</v>
      </c>
      <c r="M2102" s="4">
        <v>45971</v>
      </c>
      <c r="N2102" s="33" t="str">
        <f>TEXT(LANÇAMENTO[[#This Row],[DATA PEDIDO]],"MMM")&amp;"-"&amp;TEXT(M2102,"AAAA")</f>
        <v>nov-2025</v>
      </c>
      <c r="O2102" s="5" t="s">
        <v>1715</v>
      </c>
      <c r="P2102" s="5" t="s">
        <v>30</v>
      </c>
      <c r="Q2102" s="3" t="s">
        <v>1705</v>
      </c>
      <c r="R2102" s="3">
        <v>1</v>
      </c>
      <c r="S2102" s="4">
        <f>IF(LANÇAMENTO[[#This Row],[DATA PEDIDO]]="","",LANÇAMENTO[[#This Row],[DATA PEDIDO]]+LANÇAMENTO[[#This Row],[PRAZO]])</f>
        <v>45972</v>
      </c>
      <c r="T2102" s="8">
        <f ca="1">IF(LANÇAMENTO[[#This Row],[OBRA COM MATERIAL]]="OK","ENTREGUE",IF(LANÇAMENTO[[#This Row],[PRAZO]]="","",LANÇAMENTO[[#This Row],[PREVISÃO ENTREGA OBRA]]-$E$1))</f>
        <v>-157</v>
      </c>
      <c r="U2102" s="3"/>
      <c r="V2102" s="3"/>
    </row>
    <row r="2103" spans="1:22" x14ac:dyDescent="0.25">
      <c r="A2103" s="4">
        <v>45971</v>
      </c>
      <c r="B2103" s="2" t="s">
        <v>3437</v>
      </c>
      <c r="C2103" s="123" t="e">
        <f>VLOOKUP(LANÇAMENTO[[#This Row],[OBRA]],OBRAS[],2,FALSE)</f>
        <v>#N/A</v>
      </c>
      <c r="D2103" s="2" t="s">
        <v>104</v>
      </c>
      <c r="E2103" s="2" t="s">
        <v>4193</v>
      </c>
      <c r="F2103" s="3">
        <v>1</v>
      </c>
      <c r="G2103" s="3" t="s">
        <v>65</v>
      </c>
      <c r="H2103" s="5" t="s">
        <v>4192</v>
      </c>
      <c r="I2103" s="136" t="s">
        <v>298</v>
      </c>
      <c r="J2103" s="2" t="s">
        <v>4193</v>
      </c>
      <c r="K2103" s="6">
        <v>154.4</v>
      </c>
      <c r="L2103" s="6">
        <f>LANÇAMENTO[[#This Row],[VALOR UNITARIO]]*LANÇAMENTO[[#This Row],[QTDADE]]</f>
        <v>154.4</v>
      </c>
      <c r="M2103" s="4">
        <v>45971</v>
      </c>
      <c r="N2103" s="33" t="str">
        <f>TEXT(LANÇAMENTO[[#This Row],[DATA PEDIDO]],"MMM")&amp;"-"&amp;TEXT(M2103,"AAAA")</f>
        <v>nov-2025</v>
      </c>
      <c r="O2103" s="5" t="s">
        <v>1778</v>
      </c>
      <c r="P2103" s="5" t="s">
        <v>30</v>
      </c>
      <c r="Q2103" s="3" t="s">
        <v>1705</v>
      </c>
      <c r="R2103" s="3">
        <v>1</v>
      </c>
      <c r="S2103" s="4">
        <f>IF(LANÇAMENTO[[#This Row],[DATA PEDIDO]]="","",LANÇAMENTO[[#This Row],[DATA PEDIDO]]+LANÇAMENTO[[#This Row],[PRAZO]])</f>
        <v>45972</v>
      </c>
      <c r="T2103" s="8">
        <f ca="1">IF(LANÇAMENTO[[#This Row],[OBRA COM MATERIAL]]="OK","ENTREGUE",IF(LANÇAMENTO[[#This Row],[PRAZO]]="","",LANÇAMENTO[[#This Row],[PREVISÃO ENTREGA OBRA]]-$E$1))</f>
        <v>-157</v>
      </c>
      <c r="U2103" s="3"/>
      <c r="V2103" s="3"/>
    </row>
    <row r="2104" spans="1:22" x14ac:dyDescent="0.25">
      <c r="A2104" s="4">
        <v>45952</v>
      </c>
      <c r="B2104" s="2" t="s">
        <v>2461</v>
      </c>
      <c r="C2104" s="123" t="str">
        <f>VLOOKUP(LANÇAMENTO[[#This Row],[OBRA]],OBRAS[],2,FALSE)</f>
        <v>B&amp;B</v>
      </c>
      <c r="D2104" s="2" t="s">
        <v>104</v>
      </c>
      <c r="E2104" s="2" t="s">
        <v>4012</v>
      </c>
      <c r="F2104" s="3">
        <v>1</v>
      </c>
      <c r="G2104" s="3" t="s">
        <v>140</v>
      </c>
      <c r="H2104" s="5" t="s">
        <v>4194</v>
      </c>
      <c r="I2104" s="136" t="s">
        <v>1484</v>
      </c>
      <c r="J2104" s="2" t="s">
        <v>4012</v>
      </c>
      <c r="K2104" s="6">
        <v>170</v>
      </c>
      <c r="L2104" s="6">
        <f>LANÇAMENTO[[#This Row],[VALOR UNITARIO]]*LANÇAMENTO[[#This Row],[QTDADE]]</f>
        <v>170</v>
      </c>
      <c r="M2104" s="4">
        <v>45952</v>
      </c>
      <c r="N2104" s="33" t="str">
        <f>TEXT(LANÇAMENTO[[#This Row],[DATA PEDIDO]],"MMM")&amp;"-"&amp;TEXT(M2104,"AAAA")</f>
        <v>out-2025</v>
      </c>
      <c r="O2104" s="5" t="s">
        <v>1778</v>
      </c>
      <c r="P2104" s="5" t="s">
        <v>30</v>
      </c>
      <c r="Q2104" s="3" t="s">
        <v>12</v>
      </c>
      <c r="R2104" s="3">
        <v>0</v>
      </c>
      <c r="S2104" s="4">
        <f>IF(LANÇAMENTO[[#This Row],[DATA PEDIDO]]="","",LANÇAMENTO[[#This Row],[DATA PEDIDO]]+LANÇAMENTO[[#This Row],[PRAZO]])</f>
        <v>45952</v>
      </c>
      <c r="T2104" s="8" t="str">
        <f>IF(LANÇAMENTO[[#This Row],[OBRA COM MATERIAL]]="OK","ENTREGUE",IF(LANÇAMENTO[[#This Row],[PRAZO]]="","",LANÇAMENTO[[#This Row],[PREVISÃO ENTREGA OBRA]]-$E$1))</f>
        <v>ENTREGUE</v>
      </c>
      <c r="U2104" s="3" t="s">
        <v>129</v>
      </c>
      <c r="V2104" s="3"/>
    </row>
    <row r="2105" spans="1:22" x14ac:dyDescent="0.25">
      <c r="A2105" s="4">
        <v>45972</v>
      </c>
      <c r="B2105" s="2" t="s">
        <v>4164</v>
      </c>
      <c r="C2105" s="123" t="str">
        <f>VLOOKUP(LANÇAMENTO[[#This Row],[OBRA]],OBRAS[],2,FALSE)</f>
        <v>B&amp;B</v>
      </c>
      <c r="D2105" s="2" t="s">
        <v>104</v>
      </c>
      <c r="E2105" s="2" t="s">
        <v>4195</v>
      </c>
      <c r="F2105" s="3">
        <v>20</v>
      </c>
      <c r="G2105" s="3" t="s">
        <v>23</v>
      </c>
      <c r="H2105" s="5" t="s">
        <v>4198</v>
      </c>
      <c r="I2105" s="136" t="s">
        <v>238</v>
      </c>
      <c r="J2105" s="2" t="s">
        <v>4195</v>
      </c>
      <c r="K2105" s="6">
        <v>10.59</v>
      </c>
      <c r="L2105" s="6">
        <f>LANÇAMENTO[[#This Row],[VALOR UNITARIO]]*LANÇAMENTO[[#This Row],[QTDADE]]</f>
        <v>211.8</v>
      </c>
      <c r="M2105" s="4">
        <v>45972</v>
      </c>
      <c r="N2105" s="33" t="str">
        <f>TEXT(LANÇAMENTO[[#This Row],[DATA PEDIDO]],"MMM")&amp;"-"&amp;TEXT(M2105,"AAAA")</f>
        <v>nov-2025</v>
      </c>
      <c r="O2105" s="5" t="s">
        <v>2068</v>
      </c>
      <c r="P2105" s="5" t="s">
        <v>30</v>
      </c>
      <c r="Q2105" s="3" t="s">
        <v>12</v>
      </c>
      <c r="R2105" s="3">
        <v>0</v>
      </c>
      <c r="S2105" s="4">
        <f>IF(LANÇAMENTO[[#This Row],[DATA PEDIDO]]="","",LANÇAMENTO[[#This Row],[DATA PEDIDO]]+LANÇAMENTO[[#This Row],[PRAZO]])</f>
        <v>45972</v>
      </c>
      <c r="T2105" s="8" t="str">
        <f>IF(LANÇAMENTO[[#This Row],[OBRA COM MATERIAL]]="OK","ENTREGUE",IF(LANÇAMENTO[[#This Row],[PRAZO]]="","",LANÇAMENTO[[#This Row],[PREVISÃO ENTREGA OBRA]]-$E$1))</f>
        <v>ENTREGUE</v>
      </c>
      <c r="U2105" s="3" t="s">
        <v>129</v>
      </c>
      <c r="V2105" s="3" t="s">
        <v>4199</v>
      </c>
    </row>
    <row r="2106" spans="1:22" x14ac:dyDescent="0.25">
      <c r="A2106" s="4">
        <v>45972</v>
      </c>
      <c r="B2106" s="2" t="s">
        <v>4164</v>
      </c>
      <c r="C2106" s="123" t="str">
        <f>VLOOKUP(LANÇAMENTO[[#This Row],[OBRA]],OBRAS[],2,FALSE)</f>
        <v>B&amp;B</v>
      </c>
      <c r="D2106" s="2" t="s">
        <v>104</v>
      </c>
      <c r="E2106" s="2" t="s">
        <v>2227</v>
      </c>
      <c r="F2106" s="3">
        <v>60</v>
      </c>
      <c r="G2106" s="3" t="s">
        <v>23</v>
      </c>
      <c r="H2106" s="5" t="s">
        <v>4198</v>
      </c>
      <c r="I2106" s="136" t="s">
        <v>238</v>
      </c>
      <c r="J2106" s="2" t="s">
        <v>2227</v>
      </c>
      <c r="K2106" s="6">
        <v>10.59</v>
      </c>
      <c r="L2106" s="6">
        <f>LANÇAMENTO[[#This Row],[VALOR UNITARIO]]*LANÇAMENTO[[#This Row],[QTDADE]]</f>
        <v>635.4</v>
      </c>
      <c r="M2106" s="4">
        <v>45972</v>
      </c>
      <c r="N2106" s="33" t="str">
        <f>TEXT(LANÇAMENTO[[#This Row],[DATA PEDIDO]],"MMM")&amp;"-"&amp;TEXT(M2106,"AAAA")</f>
        <v>nov-2025</v>
      </c>
      <c r="O2106" s="5" t="s">
        <v>2068</v>
      </c>
      <c r="P2106" s="5" t="s">
        <v>30</v>
      </c>
      <c r="Q2106" s="3" t="s">
        <v>12</v>
      </c>
      <c r="R2106" s="3">
        <v>0</v>
      </c>
      <c r="S2106" s="4">
        <f>IF(LANÇAMENTO[[#This Row],[DATA PEDIDO]]="","",LANÇAMENTO[[#This Row],[DATA PEDIDO]]+LANÇAMENTO[[#This Row],[PRAZO]])</f>
        <v>45972</v>
      </c>
      <c r="T2106" s="8" t="str">
        <f>IF(LANÇAMENTO[[#This Row],[OBRA COM MATERIAL]]="OK","ENTREGUE",IF(LANÇAMENTO[[#This Row],[PRAZO]]="","",LANÇAMENTO[[#This Row],[PREVISÃO ENTREGA OBRA]]-$E$1))</f>
        <v>ENTREGUE</v>
      </c>
      <c r="U2106" s="3" t="s">
        <v>129</v>
      </c>
      <c r="V2106" s="3" t="s">
        <v>4199</v>
      </c>
    </row>
    <row r="2107" spans="1:22" x14ac:dyDescent="0.25">
      <c r="A2107" s="4">
        <v>45972</v>
      </c>
      <c r="B2107" s="2" t="s">
        <v>4164</v>
      </c>
      <c r="C2107" s="123" t="str">
        <f>VLOOKUP(LANÇAMENTO[[#This Row],[OBRA]],OBRAS[],2,FALSE)</f>
        <v>B&amp;B</v>
      </c>
      <c r="D2107" s="2" t="s">
        <v>104</v>
      </c>
      <c r="E2107" s="2" t="s">
        <v>2993</v>
      </c>
      <c r="F2107" s="3">
        <v>31</v>
      </c>
      <c r="G2107" s="3" t="s">
        <v>23</v>
      </c>
      <c r="H2107" s="5" t="s">
        <v>4198</v>
      </c>
      <c r="I2107" s="136" t="s">
        <v>238</v>
      </c>
      <c r="J2107" s="2" t="s">
        <v>2993</v>
      </c>
      <c r="K2107" s="6">
        <v>7.54</v>
      </c>
      <c r="L2107" s="6">
        <f>LANÇAMENTO[[#This Row],[VALOR UNITARIO]]*LANÇAMENTO[[#This Row],[QTDADE]]</f>
        <v>233.74</v>
      </c>
      <c r="M2107" s="4">
        <v>45972</v>
      </c>
      <c r="N2107" s="33" t="str">
        <f>TEXT(LANÇAMENTO[[#This Row],[DATA PEDIDO]],"MMM")&amp;"-"&amp;TEXT(M2107,"AAAA")</f>
        <v>nov-2025</v>
      </c>
      <c r="O2107" s="5" t="s">
        <v>2068</v>
      </c>
      <c r="P2107" s="5" t="s">
        <v>30</v>
      </c>
      <c r="Q2107" s="3" t="s">
        <v>12</v>
      </c>
      <c r="R2107" s="3">
        <v>0</v>
      </c>
      <c r="S2107" s="4">
        <f>IF(LANÇAMENTO[[#This Row],[DATA PEDIDO]]="","",LANÇAMENTO[[#This Row],[DATA PEDIDO]]+LANÇAMENTO[[#This Row],[PRAZO]])</f>
        <v>45972</v>
      </c>
      <c r="T2107" s="8" t="str">
        <f>IF(LANÇAMENTO[[#This Row],[OBRA COM MATERIAL]]="OK","ENTREGUE",IF(LANÇAMENTO[[#This Row],[PRAZO]]="","",LANÇAMENTO[[#This Row],[PREVISÃO ENTREGA OBRA]]-$E$1))</f>
        <v>ENTREGUE</v>
      </c>
      <c r="U2107" s="3" t="s">
        <v>129</v>
      </c>
      <c r="V2107" s="3" t="s">
        <v>4199</v>
      </c>
    </row>
    <row r="2108" spans="1:22" x14ac:dyDescent="0.25">
      <c r="A2108" s="4">
        <v>45972</v>
      </c>
      <c r="B2108" s="2" t="s">
        <v>4164</v>
      </c>
      <c r="C2108" s="123" t="str">
        <f>VLOOKUP(LANÇAMENTO[[#This Row],[OBRA]],OBRAS[],2,FALSE)</f>
        <v>B&amp;B</v>
      </c>
      <c r="D2108" s="2" t="s">
        <v>104</v>
      </c>
      <c r="E2108" s="2" t="s">
        <v>4196</v>
      </c>
      <c r="F2108" s="3">
        <v>18</v>
      </c>
      <c r="G2108" s="3" t="s">
        <v>23</v>
      </c>
      <c r="H2108" s="5" t="s">
        <v>4198</v>
      </c>
      <c r="I2108" s="136" t="s">
        <v>238</v>
      </c>
      <c r="J2108" s="2" t="s">
        <v>4196</v>
      </c>
      <c r="K2108" s="6">
        <v>7.17</v>
      </c>
      <c r="L2108" s="6">
        <f>LANÇAMENTO[[#This Row],[VALOR UNITARIO]]*LANÇAMENTO[[#This Row],[QTDADE]]</f>
        <v>129.06</v>
      </c>
      <c r="M2108" s="4">
        <v>45972</v>
      </c>
      <c r="N2108" s="33" t="str">
        <f>TEXT(LANÇAMENTO[[#This Row],[DATA PEDIDO]],"MMM")&amp;"-"&amp;TEXT(M2108,"AAAA")</f>
        <v>nov-2025</v>
      </c>
      <c r="O2108" s="5" t="s">
        <v>2068</v>
      </c>
      <c r="P2108" s="5" t="s">
        <v>30</v>
      </c>
      <c r="Q2108" s="3" t="s">
        <v>12</v>
      </c>
      <c r="R2108" s="3">
        <v>0</v>
      </c>
      <c r="S2108" s="4">
        <f>IF(LANÇAMENTO[[#This Row],[DATA PEDIDO]]="","",LANÇAMENTO[[#This Row],[DATA PEDIDO]]+LANÇAMENTO[[#This Row],[PRAZO]])</f>
        <v>45972</v>
      </c>
      <c r="T2108" s="8" t="str">
        <f>IF(LANÇAMENTO[[#This Row],[OBRA COM MATERIAL]]="OK","ENTREGUE",IF(LANÇAMENTO[[#This Row],[PRAZO]]="","",LANÇAMENTO[[#This Row],[PREVISÃO ENTREGA OBRA]]-$E$1))</f>
        <v>ENTREGUE</v>
      </c>
      <c r="U2108" s="3" t="s">
        <v>129</v>
      </c>
      <c r="V2108" s="3" t="s">
        <v>4199</v>
      </c>
    </row>
    <row r="2109" spans="1:22" x14ac:dyDescent="0.25">
      <c r="A2109" s="4">
        <v>45972</v>
      </c>
      <c r="B2109" s="2" t="s">
        <v>4164</v>
      </c>
      <c r="C2109" s="123" t="str">
        <f>VLOOKUP(LANÇAMENTO[[#This Row],[OBRA]],OBRAS[],2,FALSE)</f>
        <v>B&amp;B</v>
      </c>
      <c r="D2109" s="2" t="s">
        <v>104</v>
      </c>
      <c r="E2109" s="2" t="s">
        <v>2813</v>
      </c>
      <c r="F2109" s="3">
        <v>24</v>
      </c>
      <c r="G2109" s="3" t="s">
        <v>23</v>
      </c>
      <c r="H2109" s="5" t="s">
        <v>4198</v>
      </c>
      <c r="I2109" s="136" t="s">
        <v>238</v>
      </c>
      <c r="J2109" s="2" t="s">
        <v>2813</v>
      </c>
      <c r="K2109" s="6">
        <v>8.93</v>
      </c>
      <c r="L2109" s="6">
        <f>LANÇAMENTO[[#This Row],[VALOR UNITARIO]]*LANÇAMENTO[[#This Row],[QTDADE]]</f>
        <v>214.32</v>
      </c>
      <c r="M2109" s="4">
        <v>45972</v>
      </c>
      <c r="N2109" s="33" t="str">
        <f>TEXT(LANÇAMENTO[[#This Row],[DATA PEDIDO]],"MMM")&amp;"-"&amp;TEXT(M2109,"AAAA")</f>
        <v>nov-2025</v>
      </c>
      <c r="O2109" s="5" t="s">
        <v>2068</v>
      </c>
      <c r="P2109" s="5" t="s">
        <v>30</v>
      </c>
      <c r="Q2109" s="3" t="s">
        <v>12</v>
      </c>
      <c r="R2109" s="3">
        <v>0</v>
      </c>
      <c r="S2109" s="4">
        <f>IF(LANÇAMENTO[[#This Row],[DATA PEDIDO]]="","",LANÇAMENTO[[#This Row],[DATA PEDIDO]]+LANÇAMENTO[[#This Row],[PRAZO]])</f>
        <v>45972</v>
      </c>
      <c r="T2109" s="8" t="str">
        <f>IF(LANÇAMENTO[[#This Row],[OBRA COM MATERIAL]]="OK","ENTREGUE",IF(LANÇAMENTO[[#This Row],[PRAZO]]="","",LANÇAMENTO[[#This Row],[PREVISÃO ENTREGA OBRA]]-$E$1))</f>
        <v>ENTREGUE</v>
      </c>
      <c r="U2109" s="3" t="s">
        <v>129</v>
      </c>
      <c r="V2109" s="3" t="s">
        <v>4199</v>
      </c>
    </row>
    <row r="2110" spans="1:22" x14ac:dyDescent="0.25">
      <c r="A2110" s="4">
        <v>45972</v>
      </c>
      <c r="B2110" s="2" t="s">
        <v>4164</v>
      </c>
      <c r="C2110" s="123" t="str">
        <f>VLOOKUP(LANÇAMENTO[[#This Row],[OBRA]],OBRAS[],2,FALSE)</f>
        <v>B&amp;B</v>
      </c>
      <c r="D2110" s="2" t="s">
        <v>104</v>
      </c>
      <c r="E2110" s="2" t="s">
        <v>2229</v>
      </c>
      <c r="F2110" s="3">
        <v>4</v>
      </c>
      <c r="G2110" s="3" t="s">
        <v>141</v>
      </c>
      <c r="H2110" s="5" t="s">
        <v>4198</v>
      </c>
      <c r="I2110" s="136" t="s">
        <v>238</v>
      </c>
      <c r="J2110" s="2" t="s">
        <v>2229</v>
      </c>
      <c r="K2110" s="6">
        <v>9.24</v>
      </c>
      <c r="L2110" s="6">
        <f>LANÇAMENTO[[#This Row],[VALOR UNITARIO]]*LANÇAMENTO[[#This Row],[QTDADE]]</f>
        <v>36.96</v>
      </c>
      <c r="M2110" s="4">
        <v>45972</v>
      </c>
      <c r="N2110" s="33" t="str">
        <f>TEXT(LANÇAMENTO[[#This Row],[DATA PEDIDO]],"MMM")&amp;"-"&amp;TEXT(M2110,"AAAA")</f>
        <v>nov-2025</v>
      </c>
      <c r="O2110" s="5" t="s">
        <v>2068</v>
      </c>
      <c r="P2110" s="5" t="s">
        <v>30</v>
      </c>
      <c r="Q2110" s="3" t="s">
        <v>12</v>
      </c>
      <c r="R2110" s="3">
        <v>0</v>
      </c>
      <c r="S2110" s="4">
        <f>IF(LANÇAMENTO[[#This Row],[DATA PEDIDO]]="","",LANÇAMENTO[[#This Row],[DATA PEDIDO]]+LANÇAMENTO[[#This Row],[PRAZO]])</f>
        <v>45972</v>
      </c>
      <c r="T2110" s="8" t="str">
        <f>IF(LANÇAMENTO[[#This Row],[OBRA COM MATERIAL]]="OK","ENTREGUE",IF(LANÇAMENTO[[#This Row],[PRAZO]]="","",LANÇAMENTO[[#This Row],[PREVISÃO ENTREGA OBRA]]-$E$1))</f>
        <v>ENTREGUE</v>
      </c>
      <c r="U2110" s="3" t="s">
        <v>129</v>
      </c>
      <c r="V2110" s="3" t="s">
        <v>4199</v>
      </c>
    </row>
    <row r="2111" spans="1:22" x14ac:dyDescent="0.25">
      <c r="A2111" s="4">
        <v>45972</v>
      </c>
      <c r="B2111" s="2" t="s">
        <v>4164</v>
      </c>
      <c r="C2111" s="123" t="str">
        <f>VLOOKUP(LANÇAMENTO[[#This Row],[OBRA]],OBRAS[],2,FALSE)</f>
        <v>B&amp;B</v>
      </c>
      <c r="D2111" s="2" t="s">
        <v>104</v>
      </c>
      <c r="E2111" s="2" t="s">
        <v>4197</v>
      </c>
      <c r="F2111" s="3">
        <v>16</v>
      </c>
      <c r="G2111" s="3" t="s">
        <v>109</v>
      </c>
      <c r="H2111" s="5" t="s">
        <v>4198</v>
      </c>
      <c r="I2111" s="136" t="s">
        <v>238</v>
      </c>
      <c r="J2111" s="2" t="s">
        <v>4197</v>
      </c>
      <c r="K2111" s="6">
        <v>3.05</v>
      </c>
      <c r="L2111" s="6">
        <f>LANÇAMENTO[[#This Row],[VALOR UNITARIO]]*LANÇAMENTO[[#This Row],[QTDADE]]</f>
        <v>48.8</v>
      </c>
      <c r="M2111" s="4">
        <v>45972</v>
      </c>
      <c r="N2111" s="33" t="str">
        <f>TEXT(LANÇAMENTO[[#This Row],[DATA PEDIDO]],"MMM")&amp;"-"&amp;TEXT(M2111,"AAAA")</f>
        <v>nov-2025</v>
      </c>
      <c r="O2111" s="5" t="s">
        <v>2068</v>
      </c>
      <c r="P2111" s="5" t="s">
        <v>30</v>
      </c>
      <c r="Q2111" s="3" t="s">
        <v>12</v>
      </c>
      <c r="R2111" s="3">
        <v>0</v>
      </c>
      <c r="S2111" s="4">
        <f>IF(LANÇAMENTO[[#This Row],[DATA PEDIDO]]="","",LANÇAMENTO[[#This Row],[DATA PEDIDO]]+LANÇAMENTO[[#This Row],[PRAZO]])</f>
        <v>45972</v>
      </c>
      <c r="T2111" s="8" t="str">
        <f>IF(LANÇAMENTO[[#This Row],[OBRA COM MATERIAL]]="OK","ENTREGUE",IF(LANÇAMENTO[[#This Row],[PRAZO]]="","",LANÇAMENTO[[#This Row],[PREVISÃO ENTREGA OBRA]]-$E$1))</f>
        <v>ENTREGUE</v>
      </c>
      <c r="U2111" s="3" t="s">
        <v>129</v>
      </c>
      <c r="V2111" s="3" t="s">
        <v>4199</v>
      </c>
    </row>
    <row r="2112" spans="1:22" x14ac:dyDescent="0.25">
      <c r="A2112" s="4">
        <v>45972</v>
      </c>
      <c r="B2112" s="2" t="s">
        <v>4164</v>
      </c>
      <c r="C2112" s="123" t="str">
        <f>VLOOKUP(LANÇAMENTO[[#This Row],[OBRA]],OBRAS[],2,FALSE)</f>
        <v>B&amp;B</v>
      </c>
      <c r="D2112" s="2" t="s">
        <v>104</v>
      </c>
      <c r="E2112" s="2" t="s">
        <v>2816</v>
      </c>
      <c r="F2112" s="3">
        <v>6</v>
      </c>
      <c r="G2112" s="3" t="s">
        <v>109</v>
      </c>
      <c r="H2112" s="5" t="s">
        <v>4198</v>
      </c>
      <c r="I2112" s="136" t="s">
        <v>238</v>
      </c>
      <c r="J2112" s="2" t="s">
        <v>2816</v>
      </c>
      <c r="K2112" s="6">
        <v>6.48</v>
      </c>
      <c r="L2112" s="6">
        <f>LANÇAMENTO[[#This Row],[VALOR UNITARIO]]*LANÇAMENTO[[#This Row],[QTDADE]]</f>
        <v>38.880000000000003</v>
      </c>
      <c r="M2112" s="4">
        <v>45972</v>
      </c>
      <c r="N2112" s="33" t="str">
        <f>TEXT(LANÇAMENTO[[#This Row],[DATA PEDIDO]],"MMM")&amp;"-"&amp;TEXT(M2112,"AAAA")</f>
        <v>nov-2025</v>
      </c>
      <c r="O2112" s="5" t="s">
        <v>2068</v>
      </c>
      <c r="P2112" s="5" t="s">
        <v>30</v>
      </c>
      <c r="Q2112" s="3" t="s">
        <v>12</v>
      </c>
      <c r="R2112" s="3">
        <v>0</v>
      </c>
      <c r="S2112" s="4">
        <f>IF(LANÇAMENTO[[#This Row],[DATA PEDIDO]]="","",LANÇAMENTO[[#This Row],[DATA PEDIDO]]+LANÇAMENTO[[#This Row],[PRAZO]])</f>
        <v>45972</v>
      </c>
      <c r="T2112" s="8" t="str">
        <f>IF(LANÇAMENTO[[#This Row],[OBRA COM MATERIAL]]="OK","ENTREGUE",IF(LANÇAMENTO[[#This Row],[PRAZO]]="","",LANÇAMENTO[[#This Row],[PREVISÃO ENTREGA OBRA]]-$E$1))</f>
        <v>ENTREGUE</v>
      </c>
      <c r="U2112" s="3" t="s">
        <v>129</v>
      </c>
      <c r="V2112" s="3" t="s">
        <v>4199</v>
      </c>
    </row>
    <row r="2113" spans="1:22" x14ac:dyDescent="0.25">
      <c r="A2113" s="4">
        <v>45972</v>
      </c>
      <c r="B2113" s="2" t="s">
        <v>4164</v>
      </c>
      <c r="C2113" s="123" t="str">
        <f>VLOOKUP(LANÇAMENTO[[#This Row],[OBRA]],OBRAS[],2,FALSE)</f>
        <v>B&amp;B</v>
      </c>
      <c r="D2113" s="2" t="s">
        <v>104</v>
      </c>
      <c r="E2113" s="2" t="s">
        <v>4150</v>
      </c>
      <c r="F2113" s="3">
        <v>19.53</v>
      </c>
      <c r="G2113" s="3" t="s">
        <v>23</v>
      </c>
      <c r="H2113" s="5" t="s">
        <v>4198</v>
      </c>
      <c r="I2113" s="136" t="s">
        <v>238</v>
      </c>
      <c r="J2113" s="2" t="s">
        <v>4150</v>
      </c>
      <c r="K2113" s="6">
        <v>10.130000000000001</v>
      </c>
      <c r="L2113" s="6">
        <f>LANÇAMENTO[[#This Row],[VALOR UNITARIO]]*LANÇAMENTO[[#This Row],[QTDADE]]</f>
        <v>197.83890000000002</v>
      </c>
      <c r="M2113" s="4">
        <v>45972</v>
      </c>
      <c r="N2113" s="33" t="str">
        <f>TEXT(LANÇAMENTO[[#This Row],[DATA PEDIDO]],"MMM")&amp;"-"&amp;TEXT(M2113,"AAAA")</f>
        <v>nov-2025</v>
      </c>
      <c r="O2113" s="5" t="s">
        <v>2068</v>
      </c>
      <c r="P2113" s="5" t="s">
        <v>30</v>
      </c>
      <c r="Q2113" s="3" t="s">
        <v>12</v>
      </c>
      <c r="R2113" s="3">
        <v>0</v>
      </c>
      <c r="S2113" s="4">
        <f>IF(LANÇAMENTO[[#This Row],[DATA PEDIDO]]="","",LANÇAMENTO[[#This Row],[DATA PEDIDO]]+LANÇAMENTO[[#This Row],[PRAZO]])</f>
        <v>45972</v>
      </c>
      <c r="T2113" s="8" t="str">
        <f>IF(LANÇAMENTO[[#This Row],[OBRA COM MATERIAL]]="OK","ENTREGUE",IF(LANÇAMENTO[[#This Row],[PRAZO]]="","",LANÇAMENTO[[#This Row],[PREVISÃO ENTREGA OBRA]]-$E$1))</f>
        <v>ENTREGUE</v>
      </c>
      <c r="U2113" s="3" t="s">
        <v>129</v>
      </c>
      <c r="V2113" s="3" t="s">
        <v>4199</v>
      </c>
    </row>
    <row r="2114" spans="1:22" x14ac:dyDescent="0.25">
      <c r="A2114" s="4">
        <v>45972</v>
      </c>
      <c r="B2114" s="2" t="s">
        <v>1772</v>
      </c>
      <c r="C2114" s="123" t="str">
        <f>VLOOKUP(LANÇAMENTO[[#This Row],[OBRA]],OBRAS[],2,FALSE)</f>
        <v>INTERIORANA</v>
      </c>
      <c r="D2114" s="2" t="s">
        <v>11</v>
      </c>
      <c r="E2114" s="2" t="s">
        <v>4202</v>
      </c>
      <c r="F2114" s="3">
        <v>3</v>
      </c>
      <c r="G2114" s="3" t="s">
        <v>110</v>
      </c>
      <c r="H2114" s="5" t="s">
        <v>4203</v>
      </c>
      <c r="I2114" s="136" t="s">
        <v>2958</v>
      </c>
      <c r="J2114" s="2" t="s">
        <v>4202</v>
      </c>
      <c r="K2114" s="6">
        <v>139</v>
      </c>
      <c r="L2114" s="6">
        <f>LANÇAMENTO[[#This Row],[VALOR UNITARIO]]*LANÇAMENTO[[#This Row],[QTDADE]]</f>
        <v>417</v>
      </c>
      <c r="M2114" s="4">
        <v>45972</v>
      </c>
      <c r="N2114" s="33" t="str">
        <f>TEXT(LANÇAMENTO[[#This Row],[DATA PEDIDO]],"MMM")&amp;"-"&amp;TEXT(M2114,"AAAA")</f>
        <v>nov-2025</v>
      </c>
      <c r="O2114" s="5" t="s">
        <v>1818</v>
      </c>
      <c r="P2114" s="5" t="s">
        <v>192</v>
      </c>
      <c r="Q2114" s="3" t="s">
        <v>1705</v>
      </c>
      <c r="R2114" s="3">
        <v>0</v>
      </c>
      <c r="S2114" s="4">
        <f>IF(LANÇAMENTO[[#This Row],[DATA PEDIDO]]="","",LANÇAMENTO[[#This Row],[DATA PEDIDO]]+LANÇAMENTO[[#This Row],[PRAZO]])</f>
        <v>45972</v>
      </c>
      <c r="T2114" s="8" t="str">
        <f>IF(LANÇAMENTO[[#This Row],[OBRA COM MATERIAL]]="OK","ENTREGUE",IF(LANÇAMENTO[[#This Row],[PRAZO]]="","",LANÇAMENTO[[#This Row],[PREVISÃO ENTREGA OBRA]]-$E$1))</f>
        <v>ENTREGUE</v>
      </c>
      <c r="U2114" s="3" t="s">
        <v>129</v>
      </c>
      <c r="V2114" s="3"/>
    </row>
    <row r="2115" spans="1:22" x14ac:dyDescent="0.25">
      <c r="A2115" s="4">
        <v>45972</v>
      </c>
      <c r="B2115" s="2" t="s">
        <v>2379</v>
      </c>
      <c r="C2115" s="123" t="s">
        <v>1234</v>
      </c>
      <c r="D2115" s="2" t="s">
        <v>104</v>
      </c>
      <c r="E2115" s="2" t="s">
        <v>3600</v>
      </c>
      <c r="F2115" s="3">
        <v>4</v>
      </c>
      <c r="G2115" s="3" t="s">
        <v>65</v>
      </c>
      <c r="H2115" s="5" t="s">
        <v>4204</v>
      </c>
      <c r="I2115" s="136" t="s">
        <v>1001</v>
      </c>
      <c r="J2115" s="2" t="s">
        <v>3600</v>
      </c>
      <c r="K2115" s="6">
        <v>10.5</v>
      </c>
      <c r="L2115" s="6">
        <f>LANÇAMENTO[[#This Row],[VALOR UNITARIO]]*LANÇAMENTO[[#This Row],[QTDADE]]</f>
        <v>42</v>
      </c>
      <c r="M2115" s="4">
        <v>45972</v>
      </c>
      <c r="N2115" s="33" t="str">
        <f>TEXT(LANÇAMENTO[[#This Row],[DATA PEDIDO]],"MMM")&amp;"-"&amp;TEXT(M2115,"AAAA")</f>
        <v>nov-2025</v>
      </c>
      <c r="O2115" s="5" t="s">
        <v>1823</v>
      </c>
      <c r="P2115" s="5" t="s">
        <v>30</v>
      </c>
      <c r="Q2115" s="3" t="s">
        <v>12</v>
      </c>
      <c r="R2115" s="3">
        <v>0</v>
      </c>
      <c r="S2115" s="4">
        <f>IF(LANÇAMENTO[[#This Row],[DATA PEDIDO]]="","",LANÇAMENTO[[#This Row],[DATA PEDIDO]]+LANÇAMENTO[[#This Row],[PRAZO]])</f>
        <v>45972</v>
      </c>
      <c r="T2115" s="8" t="str">
        <f>IF(LANÇAMENTO[[#This Row],[OBRA COM MATERIAL]]="OK","ENTREGUE",IF(LANÇAMENTO[[#This Row],[PRAZO]]="","",LANÇAMENTO[[#This Row],[PREVISÃO ENTREGA OBRA]]-$E$1))</f>
        <v>ENTREGUE</v>
      </c>
      <c r="U2115" s="3" t="s">
        <v>129</v>
      </c>
      <c r="V2115" s="3"/>
    </row>
    <row r="2116" spans="1:22" x14ac:dyDescent="0.25">
      <c r="A2116" s="4">
        <v>45972</v>
      </c>
      <c r="B2116" s="2" t="s">
        <v>2379</v>
      </c>
      <c r="C2116" s="123" t="s">
        <v>1234</v>
      </c>
      <c r="D2116" s="2" t="s">
        <v>104</v>
      </c>
      <c r="E2116" s="2" t="s">
        <v>2645</v>
      </c>
      <c r="F2116" s="3">
        <v>4</v>
      </c>
      <c r="G2116" s="3" t="s">
        <v>65</v>
      </c>
      <c r="H2116" s="5" t="s">
        <v>4204</v>
      </c>
      <c r="I2116" s="136" t="s">
        <v>1001</v>
      </c>
      <c r="J2116" s="2" t="s">
        <v>2645</v>
      </c>
      <c r="K2116" s="6">
        <v>21</v>
      </c>
      <c r="L2116" s="6">
        <f>LANÇAMENTO[[#This Row],[VALOR UNITARIO]]*LANÇAMENTO[[#This Row],[QTDADE]]</f>
        <v>84</v>
      </c>
      <c r="M2116" s="4">
        <v>45972</v>
      </c>
      <c r="N2116" s="33" t="str">
        <f>TEXT(LANÇAMENTO[[#This Row],[DATA PEDIDO]],"MMM")&amp;"-"&amp;TEXT(M2116,"AAAA")</f>
        <v>nov-2025</v>
      </c>
      <c r="O2116" s="5" t="s">
        <v>1823</v>
      </c>
      <c r="P2116" s="5" t="s">
        <v>30</v>
      </c>
      <c r="Q2116" s="3" t="s">
        <v>12</v>
      </c>
      <c r="R2116" s="3">
        <v>0</v>
      </c>
      <c r="S2116" s="4">
        <f>IF(LANÇAMENTO[[#This Row],[DATA PEDIDO]]="","",LANÇAMENTO[[#This Row],[DATA PEDIDO]]+LANÇAMENTO[[#This Row],[PRAZO]])</f>
        <v>45972</v>
      </c>
      <c r="T2116" s="8" t="str">
        <f>IF(LANÇAMENTO[[#This Row],[OBRA COM MATERIAL]]="OK","ENTREGUE",IF(LANÇAMENTO[[#This Row],[PRAZO]]="","",LANÇAMENTO[[#This Row],[PREVISÃO ENTREGA OBRA]]-$E$1))</f>
        <v>ENTREGUE</v>
      </c>
      <c r="U2116" s="3" t="s">
        <v>129</v>
      </c>
      <c r="V2116" s="3"/>
    </row>
    <row r="2117" spans="1:22" x14ac:dyDescent="0.25">
      <c r="A2117" s="4">
        <v>45972</v>
      </c>
      <c r="B2117" s="2" t="s">
        <v>2379</v>
      </c>
      <c r="C2117" s="123" t="s">
        <v>1234</v>
      </c>
      <c r="D2117" s="2" t="s">
        <v>104</v>
      </c>
      <c r="E2117" s="2" t="s">
        <v>2642</v>
      </c>
      <c r="F2117" s="3">
        <v>4</v>
      </c>
      <c r="G2117" s="3" t="s">
        <v>65</v>
      </c>
      <c r="H2117" s="5" t="s">
        <v>4204</v>
      </c>
      <c r="I2117" s="136" t="s">
        <v>1001</v>
      </c>
      <c r="J2117" s="2" t="s">
        <v>2642</v>
      </c>
      <c r="K2117" s="6">
        <v>17.5</v>
      </c>
      <c r="L2117" s="6">
        <f>LANÇAMENTO[[#This Row],[VALOR UNITARIO]]*LANÇAMENTO[[#This Row],[QTDADE]]</f>
        <v>70</v>
      </c>
      <c r="M2117" s="4">
        <v>45972</v>
      </c>
      <c r="N2117" s="33" t="str">
        <f>TEXT(LANÇAMENTO[[#This Row],[DATA PEDIDO]],"MMM")&amp;"-"&amp;TEXT(M2117,"AAAA")</f>
        <v>nov-2025</v>
      </c>
      <c r="O2117" s="5" t="s">
        <v>1823</v>
      </c>
      <c r="P2117" s="5" t="s">
        <v>30</v>
      </c>
      <c r="Q2117" s="3" t="s">
        <v>12</v>
      </c>
      <c r="R2117" s="3">
        <v>0</v>
      </c>
      <c r="S2117" s="4">
        <f>IF(LANÇAMENTO[[#This Row],[DATA PEDIDO]]="","",LANÇAMENTO[[#This Row],[DATA PEDIDO]]+LANÇAMENTO[[#This Row],[PRAZO]])</f>
        <v>45972</v>
      </c>
      <c r="T2117" s="8" t="str">
        <f>IF(LANÇAMENTO[[#This Row],[OBRA COM MATERIAL]]="OK","ENTREGUE",IF(LANÇAMENTO[[#This Row],[PRAZO]]="","",LANÇAMENTO[[#This Row],[PREVISÃO ENTREGA OBRA]]-$E$1))</f>
        <v>ENTREGUE</v>
      </c>
      <c r="U2117" s="3" t="s">
        <v>129</v>
      </c>
      <c r="V2117" s="3"/>
    </row>
    <row r="2118" spans="1:22" x14ac:dyDescent="0.25">
      <c r="A2118" s="4">
        <v>45972</v>
      </c>
      <c r="B2118" s="2" t="s">
        <v>1802</v>
      </c>
      <c r="C2118" s="123" t="str">
        <f>VLOOKUP(LANÇAMENTO[[#This Row],[OBRA]],OBRAS[],2,FALSE)</f>
        <v>INTERIORANA</v>
      </c>
      <c r="D2118" s="2" t="s">
        <v>27</v>
      </c>
      <c r="E2118" s="2" t="s">
        <v>3072</v>
      </c>
      <c r="F2118" s="3">
        <v>1</v>
      </c>
      <c r="G2118" s="3" t="s">
        <v>113</v>
      </c>
      <c r="H2118" s="5" t="s">
        <v>4205</v>
      </c>
      <c r="I2118" s="136" t="s">
        <v>834</v>
      </c>
      <c r="J2118" s="2" t="s">
        <v>3072</v>
      </c>
      <c r="K2118" s="6">
        <v>800</v>
      </c>
      <c r="L2118" s="6">
        <f>LANÇAMENTO[[#This Row],[VALOR UNITARIO]]*LANÇAMENTO[[#This Row],[QTDADE]]</f>
        <v>800</v>
      </c>
      <c r="M2118" s="4">
        <v>45972</v>
      </c>
      <c r="N2118" s="33" t="str">
        <f>TEXT(LANÇAMENTO[[#This Row],[DATA PEDIDO]],"MMM")&amp;"-"&amp;TEXT(M2118,"AAAA")</f>
        <v>nov-2025</v>
      </c>
      <c r="O2118" s="5" t="s">
        <v>1715</v>
      </c>
      <c r="P2118" s="5" t="s">
        <v>30</v>
      </c>
      <c r="Q2118" s="3" t="s">
        <v>12</v>
      </c>
      <c r="R2118" s="3">
        <v>0</v>
      </c>
      <c r="S2118" s="4">
        <f>IF(LANÇAMENTO[[#This Row],[DATA PEDIDO]]="","",LANÇAMENTO[[#This Row],[DATA PEDIDO]]+LANÇAMENTO[[#This Row],[PRAZO]])</f>
        <v>45972</v>
      </c>
      <c r="T2118" s="8" t="str">
        <f>IF(LANÇAMENTO[[#This Row],[OBRA COM MATERIAL]]="OK","ENTREGUE",IF(LANÇAMENTO[[#This Row],[PRAZO]]="","",LANÇAMENTO[[#This Row],[PREVISÃO ENTREGA OBRA]]-$E$1))</f>
        <v>ENTREGUE</v>
      </c>
      <c r="U2118" s="3" t="s">
        <v>129</v>
      </c>
      <c r="V2118" s="3"/>
    </row>
    <row r="2119" spans="1:22" x14ac:dyDescent="0.25">
      <c r="A2119" s="4">
        <v>45972</v>
      </c>
      <c r="B2119" s="2" t="s">
        <v>2128</v>
      </c>
      <c r="C2119" s="123" t="s">
        <v>551</v>
      </c>
      <c r="D2119" s="2" t="s">
        <v>27</v>
      </c>
      <c r="E2119" s="2" t="s">
        <v>3404</v>
      </c>
      <c r="F2119" s="3">
        <v>12</v>
      </c>
      <c r="G2119" s="3" t="s">
        <v>65</v>
      </c>
      <c r="H2119" s="5" t="s">
        <v>4206</v>
      </c>
      <c r="I2119" s="136" t="s">
        <v>1516</v>
      </c>
      <c r="J2119" s="2" t="s">
        <v>2112</v>
      </c>
      <c r="K2119" s="6">
        <v>16.100000000000001</v>
      </c>
      <c r="L2119" s="6">
        <f>LANÇAMENTO[[#This Row],[VALOR UNITARIO]]*LANÇAMENTO[[#This Row],[QTDADE]]</f>
        <v>193.20000000000002</v>
      </c>
      <c r="M2119" s="4">
        <v>45972</v>
      </c>
      <c r="N2119" s="33" t="str">
        <f>TEXT(LANÇAMENTO[[#This Row],[DATA PEDIDO]],"MMM")&amp;"-"&amp;TEXT(M2119,"AAAA")</f>
        <v>nov-2025</v>
      </c>
      <c r="O2119" s="5" t="s">
        <v>1715</v>
      </c>
      <c r="P2119" s="5" t="s">
        <v>30</v>
      </c>
      <c r="Q2119" s="3" t="s">
        <v>12</v>
      </c>
      <c r="R2119" s="3">
        <v>0</v>
      </c>
      <c r="S2119" s="4">
        <f>IF(LANÇAMENTO[[#This Row],[DATA PEDIDO]]="","",LANÇAMENTO[[#This Row],[DATA PEDIDO]]+LANÇAMENTO[[#This Row],[PRAZO]])</f>
        <v>45972</v>
      </c>
      <c r="T2119" s="8" t="str">
        <f>IF(LANÇAMENTO[[#This Row],[OBRA COM MATERIAL]]="OK","ENTREGUE",IF(LANÇAMENTO[[#This Row],[PRAZO]]="","",LANÇAMENTO[[#This Row],[PREVISÃO ENTREGA OBRA]]-$E$1))</f>
        <v>ENTREGUE</v>
      </c>
      <c r="U2119" s="3" t="s">
        <v>129</v>
      </c>
      <c r="V2119" s="3"/>
    </row>
    <row r="2120" spans="1:22" x14ac:dyDescent="0.25">
      <c r="A2120" s="4">
        <v>45972</v>
      </c>
      <c r="B2120" s="2" t="s">
        <v>2128</v>
      </c>
      <c r="C2120" s="123" t="s">
        <v>551</v>
      </c>
      <c r="D2120" s="2" t="s">
        <v>27</v>
      </c>
      <c r="E2120" s="2" t="s">
        <v>2682</v>
      </c>
      <c r="F2120" s="3">
        <v>4</v>
      </c>
      <c r="G2120" s="3" t="s">
        <v>65</v>
      </c>
      <c r="H2120" s="5" t="s">
        <v>4206</v>
      </c>
      <c r="I2120" s="136" t="s">
        <v>1516</v>
      </c>
      <c r="J2120" s="2" t="s">
        <v>2682</v>
      </c>
      <c r="K2120" s="6">
        <v>29.9</v>
      </c>
      <c r="L2120" s="6">
        <f>LANÇAMENTO[[#This Row],[VALOR UNITARIO]]*LANÇAMENTO[[#This Row],[QTDADE]]</f>
        <v>119.6</v>
      </c>
      <c r="M2120" s="4">
        <v>45972</v>
      </c>
      <c r="N2120" s="33" t="str">
        <f>TEXT(LANÇAMENTO[[#This Row],[DATA PEDIDO]],"MMM")&amp;"-"&amp;TEXT(M2120,"AAAA")</f>
        <v>nov-2025</v>
      </c>
      <c r="O2120" s="5" t="s">
        <v>1715</v>
      </c>
      <c r="P2120" s="5" t="s">
        <v>30</v>
      </c>
      <c r="Q2120" s="3" t="s">
        <v>12</v>
      </c>
      <c r="R2120" s="3">
        <v>0</v>
      </c>
      <c r="S2120" s="4">
        <f>IF(LANÇAMENTO[[#This Row],[DATA PEDIDO]]="","",LANÇAMENTO[[#This Row],[DATA PEDIDO]]+LANÇAMENTO[[#This Row],[PRAZO]])</f>
        <v>45972</v>
      </c>
      <c r="T2120" s="8" t="str">
        <f>IF(LANÇAMENTO[[#This Row],[OBRA COM MATERIAL]]="OK","ENTREGUE",IF(LANÇAMENTO[[#This Row],[PRAZO]]="","",LANÇAMENTO[[#This Row],[PREVISÃO ENTREGA OBRA]]-$E$1))</f>
        <v>ENTREGUE</v>
      </c>
      <c r="U2120" s="3" t="s">
        <v>129</v>
      </c>
      <c r="V2120" s="3"/>
    </row>
    <row r="2121" spans="1:22" x14ac:dyDescent="0.25">
      <c r="A2121" s="4">
        <v>45972</v>
      </c>
      <c r="B2121" s="2" t="s">
        <v>2128</v>
      </c>
      <c r="C2121" s="123" t="s">
        <v>551</v>
      </c>
      <c r="D2121" s="2" t="s">
        <v>27</v>
      </c>
      <c r="E2121" s="2" t="s">
        <v>2081</v>
      </c>
      <c r="F2121" s="3">
        <v>5</v>
      </c>
      <c r="G2121" s="3" t="s">
        <v>65</v>
      </c>
      <c r="H2121" s="5" t="s">
        <v>4206</v>
      </c>
      <c r="I2121" s="136" t="s">
        <v>1516</v>
      </c>
      <c r="J2121" s="2" t="s">
        <v>2081</v>
      </c>
      <c r="K2121" s="6">
        <v>25.3</v>
      </c>
      <c r="L2121" s="6">
        <f>LANÇAMENTO[[#This Row],[VALOR UNITARIO]]*LANÇAMENTO[[#This Row],[QTDADE]]</f>
        <v>126.5</v>
      </c>
      <c r="M2121" s="4">
        <v>45972</v>
      </c>
      <c r="N2121" s="33" t="str">
        <f>TEXT(LANÇAMENTO[[#This Row],[DATA PEDIDO]],"MMM")&amp;"-"&amp;TEXT(M2121,"AAAA")</f>
        <v>nov-2025</v>
      </c>
      <c r="O2121" s="5" t="s">
        <v>1715</v>
      </c>
      <c r="P2121" s="5" t="s">
        <v>30</v>
      </c>
      <c r="Q2121" s="3" t="s">
        <v>12</v>
      </c>
      <c r="R2121" s="3">
        <v>0</v>
      </c>
      <c r="S2121" s="4">
        <f>IF(LANÇAMENTO[[#This Row],[DATA PEDIDO]]="","",LANÇAMENTO[[#This Row],[DATA PEDIDO]]+LANÇAMENTO[[#This Row],[PRAZO]])</f>
        <v>45972</v>
      </c>
      <c r="T2121" s="8" t="str">
        <f>IF(LANÇAMENTO[[#This Row],[OBRA COM MATERIAL]]="OK","ENTREGUE",IF(LANÇAMENTO[[#This Row],[PRAZO]]="","",LANÇAMENTO[[#This Row],[PREVISÃO ENTREGA OBRA]]-$E$1))</f>
        <v>ENTREGUE</v>
      </c>
      <c r="U2121" s="3" t="s">
        <v>129</v>
      </c>
      <c r="V2121" s="3"/>
    </row>
    <row r="2122" spans="1:22" x14ac:dyDescent="0.25">
      <c r="A2122" s="4">
        <v>45972</v>
      </c>
      <c r="B2122" s="2" t="s">
        <v>2128</v>
      </c>
      <c r="C2122" s="123" t="s">
        <v>551</v>
      </c>
      <c r="D2122" s="2" t="s">
        <v>27</v>
      </c>
      <c r="E2122" s="2" t="s">
        <v>2879</v>
      </c>
      <c r="F2122" s="3">
        <v>4</v>
      </c>
      <c r="G2122" s="3" t="s">
        <v>65</v>
      </c>
      <c r="H2122" s="5" t="s">
        <v>4206</v>
      </c>
      <c r="I2122" s="136" t="s">
        <v>1516</v>
      </c>
      <c r="J2122" s="2" t="s">
        <v>2879</v>
      </c>
      <c r="K2122" s="6">
        <v>27.6</v>
      </c>
      <c r="L2122" s="6">
        <f>LANÇAMENTO[[#This Row],[VALOR UNITARIO]]*LANÇAMENTO[[#This Row],[QTDADE]]</f>
        <v>110.4</v>
      </c>
      <c r="M2122" s="4">
        <v>45972</v>
      </c>
      <c r="N2122" s="33" t="str">
        <f>TEXT(LANÇAMENTO[[#This Row],[DATA PEDIDO]],"MMM")&amp;"-"&amp;TEXT(M2122,"AAAA")</f>
        <v>nov-2025</v>
      </c>
      <c r="O2122" s="5" t="s">
        <v>1715</v>
      </c>
      <c r="P2122" s="5" t="s">
        <v>30</v>
      </c>
      <c r="Q2122" s="3" t="s">
        <v>12</v>
      </c>
      <c r="R2122" s="3">
        <v>0</v>
      </c>
      <c r="S2122" s="4">
        <f>IF(LANÇAMENTO[[#This Row],[DATA PEDIDO]]="","",LANÇAMENTO[[#This Row],[DATA PEDIDO]]+LANÇAMENTO[[#This Row],[PRAZO]])</f>
        <v>45972</v>
      </c>
      <c r="T2122" s="8" t="str">
        <f>IF(LANÇAMENTO[[#This Row],[OBRA COM MATERIAL]]="OK","ENTREGUE",IF(LANÇAMENTO[[#This Row],[PRAZO]]="","",LANÇAMENTO[[#This Row],[PREVISÃO ENTREGA OBRA]]-$E$1))</f>
        <v>ENTREGUE</v>
      </c>
      <c r="U2122" s="3" t="s">
        <v>129</v>
      </c>
      <c r="V2122" s="3"/>
    </row>
    <row r="2123" spans="1:22" x14ac:dyDescent="0.25">
      <c r="A2123" s="4">
        <v>45972</v>
      </c>
      <c r="B2123" s="2" t="s">
        <v>2128</v>
      </c>
      <c r="C2123" s="123" t="s">
        <v>551</v>
      </c>
      <c r="D2123" s="2" t="s">
        <v>27</v>
      </c>
      <c r="E2123" s="2" t="s">
        <v>2111</v>
      </c>
      <c r="F2123" s="3">
        <v>2</v>
      </c>
      <c r="G2123" s="3" t="s">
        <v>65</v>
      </c>
      <c r="H2123" s="5" t="s">
        <v>4206</v>
      </c>
      <c r="I2123" s="136" t="s">
        <v>1516</v>
      </c>
      <c r="J2123" s="2" t="s">
        <v>2111</v>
      </c>
      <c r="K2123" s="6">
        <v>3.45</v>
      </c>
      <c r="L2123" s="6">
        <f>LANÇAMENTO[[#This Row],[VALOR UNITARIO]]*LANÇAMENTO[[#This Row],[QTDADE]]</f>
        <v>6.9</v>
      </c>
      <c r="M2123" s="4">
        <v>45972</v>
      </c>
      <c r="N2123" s="33" t="str">
        <f>TEXT(LANÇAMENTO[[#This Row],[DATA PEDIDO]],"MMM")&amp;"-"&amp;TEXT(M2123,"AAAA")</f>
        <v>nov-2025</v>
      </c>
      <c r="O2123" s="5" t="s">
        <v>1715</v>
      </c>
      <c r="P2123" s="5" t="s">
        <v>30</v>
      </c>
      <c r="Q2123" s="3" t="s">
        <v>12</v>
      </c>
      <c r="R2123" s="3">
        <v>0</v>
      </c>
      <c r="S2123" s="4">
        <f>IF(LANÇAMENTO[[#This Row],[DATA PEDIDO]]="","",LANÇAMENTO[[#This Row],[DATA PEDIDO]]+LANÇAMENTO[[#This Row],[PRAZO]])</f>
        <v>45972</v>
      </c>
      <c r="T2123" s="8" t="str">
        <f>IF(LANÇAMENTO[[#This Row],[OBRA COM MATERIAL]]="OK","ENTREGUE",IF(LANÇAMENTO[[#This Row],[PRAZO]]="","",LANÇAMENTO[[#This Row],[PREVISÃO ENTREGA OBRA]]-$E$1))</f>
        <v>ENTREGUE</v>
      </c>
      <c r="U2123" s="3" t="s">
        <v>129</v>
      </c>
      <c r="V2123" s="3"/>
    </row>
    <row r="2124" spans="1:22" x14ac:dyDescent="0.25">
      <c r="A2124" s="4">
        <v>45972</v>
      </c>
      <c r="B2124" s="2" t="s">
        <v>2128</v>
      </c>
      <c r="C2124" s="123" t="s">
        <v>551</v>
      </c>
      <c r="D2124" s="2" t="s">
        <v>27</v>
      </c>
      <c r="E2124" s="2" t="s">
        <v>2181</v>
      </c>
      <c r="F2124" s="3">
        <v>6</v>
      </c>
      <c r="G2124" s="3" t="s">
        <v>65</v>
      </c>
      <c r="H2124" s="5" t="s">
        <v>4206</v>
      </c>
      <c r="I2124" s="136" t="s">
        <v>1516</v>
      </c>
      <c r="J2124" s="2" t="s">
        <v>2181</v>
      </c>
      <c r="K2124" s="6">
        <v>29.9</v>
      </c>
      <c r="L2124" s="6">
        <f>LANÇAMENTO[[#This Row],[VALOR UNITARIO]]*LANÇAMENTO[[#This Row],[QTDADE]]</f>
        <v>179.39999999999998</v>
      </c>
      <c r="M2124" s="4">
        <v>45972</v>
      </c>
      <c r="N2124" s="33" t="str">
        <f>TEXT(LANÇAMENTO[[#This Row],[DATA PEDIDO]],"MMM")&amp;"-"&amp;TEXT(M2124,"AAAA")</f>
        <v>nov-2025</v>
      </c>
      <c r="O2124" s="5" t="s">
        <v>1715</v>
      </c>
      <c r="P2124" s="5" t="s">
        <v>30</v>
      </c>
      <c r="Q2124" s="3" t="s">
        <v>12</v>
      </c>
      <c r="R2124" s="3">
        <v>0</v>
      </c>
      <c r="S2124" s="4">
        <f>IF(LANÇAMENTO[[#This Row],[DATA PEDIDO]]="","",LANÇAMENTO[[#This Row],[DATA PEDIDO]]+LANÇAMENTO[[#This Row],[PRAZO]])</f>
        <v>45972</v>
      </c>
      <c r="T2124" s="8" t="str">
        <f>IF(LANÇAMENTO[[#This Row],[OBRA COM MATERIAL]]="OK","ENTREGUE",IF(LANÇAMENTO[[#This Row],[PRAZO]]="","",LANÇAMENTO[[#This Row],[PREVISÃO ENTREGA OBRA]]-$E$1))</f>
        <v>ENTREGUE</v>
      </c>
      <c r="U2124" s="3" t="s">
        <v>129</v>
      </c>
      <c r="V2124" s="3"/>
    </row>
    <row r="2125" spans="1:22" x14ac:dyDescent="0.25">
      <c r="A2125" s="4">
        <v>45972</v>
      </c>
      <c r="B2125" s="2" t="s">
        <v>2128</v>
      </c>
      <c r="C2125" s="123" t="s">
        <v>551</v>
      </c>
      <c r="D2125" s="2" t="s">
        <v>27</v>
      </c>
      <c r="E2125" s="2" t="s">
        <v>2114</v>
      </c>
      <c r="F2125" s="3">
        <v>2</v>
      </c>
      <c r="G2125" s="3" t="s">
        <v>65</v>
      </c>
      <c r="H2125" s="5" t="s">
        <v>4206</v>
      </c>
      <c r="I2125" s="136" t="s">
        <v>1516</v>
      </c>
      <c r="J2125" s="2" t="s">
        <v>2114</v>
      </c>
      <c r="K2125" s="6">
        <v>3.45</v>
      </c>
      <c r="L2125" s="6">
        <f>LANÇAMENTO[[#This Row],[VALOR UNITARIO]]*LANÇAMENTO[[#This Row],[QTDADE]]</f>
        <v>6.9</v>
      </c>
      <c r="M2125" s="4">
        <v>45972</v>
      </c>
      <c r="N2125" s="33" t="str">
        <f>TEXT(LANÇAMENTO[[#This Row],[DATA PEDIDO]],"MMM")&amp;"-"&amp;TEXT(M2125,"AAAA")</f>
        <v>nov-2025</v>
      </c>
      <c r="O2125" s="5" t="s">
        <v>1715</v>
      </c>
      <c r="P2125" s="5" t="s">
        <v>30</v>
      </c>
      <c r="Q2125" s="3" t="s">
        <v>12</v>
      </c>
      <c r="R2125" s="3">
        <v>0</v>
      </c>
      <c r="S2125" s="4">
        <f>IF(LANÇAMENTO[[#This Row],[DATA PEDIDO]]="","",LANÇAMENTO[[#This Row],[DATA PEDIDO]]+LANÇAMENTO[[#This Row],[PRAZO]])</f>
        <v>45972</v>
      </c>
      <c r="T2125" s="8" t="str">
        <f>IF(LANÇAMENTO[[#This Row],[OBRA COM MATERIAL]]="OK","ENTREGUE",IF(LANÇAMENTO[[#This Row],[PRAZO]]="","",LANÇAMENTO[[#This Row],[PREVISÃO ENTREGA OBRA]]-$E$1))</f>
        <v>ENTREGUE</v>
      </c>
      <c r="U2125" s="3" t="s">
        <v>129</v>
      </c>
      <c r="V2125" s="3"/>
    </row>
    <row r="2126" spans="1:22" x14ac:dyDescent="0.25">
      <c r="A2126" s="4">
        <v>45972</v>
      </c>
      <c r="B2126" s="2" t="s">
        <v>2128</v>
      </c>
      <c r="C2126" s="123" t="s">
        <v>551</v>
      </c>
      <c r="D2126" s="2" t="s">
        <v>27</v>
      </c>
      <c r="E2126" s="2" t="s">
        <v>2112</v>
      </c>
      <c r="F2126" s="3">
        <v>10</v>
      </c>
      <c r="G2126" s="3" t="s">
        <v>65</v>
      </c>
      <c r="H2126" s="5" t="s">
        <v>4207</v>
      </c>
      <c r="I2126" s="136" t="s">
        <v>1516</v>
      </c>
      <c r="J2126" s="2" t="s">
        <v>3571</v>
      </c>
      <c r="K2126" s="6">
        <v>13.8</v>
      </c>
      <c r="L2126" s="6">
        <f>LANÇAMENTO[[#This Row],[VALOR UNITARIO]]*LANÇAMENTO[[#This Row],[QTDADE]]</f>
        <v>138</v>
      </c>
      <c r="M2126" s="4">
        <v>45972</v>
      </c>
      <c r="N2126" s="33" t="str">
        <f>TEXT(LANÇAMENTO[[#This Row],[DATA PEDIDO]],"MMM")&amp;"-"&amp;TEXT(M2126,"AAAA")</f>
        <v>nov-2025</v>
      </c>
      <c r="O2126" s="5" t="s">
        <v>1715</v>
      </c>
      <c r="P2126" s="5" t="s">
        <v>30</v>
      </c>
      <c r="Q2126" s="3" t="s">
        <v>12</v>
      </c>
      <c r="R2126" s="3">
        <v>0</v>
      </c>
      <c r="S2126" s="4">
        <f>IF(LANÇAMENTO[[#This Row],[DATA PEDIDO]]="","",LANÇAMENTO[[#This Row],[DATA PEDIDO]]+LANÇAMENTO[[#This Row],[PRAZO]])</f>
        <v>45972</v>
      </c>
      <c r="T2126" s="8" t="str">
        <f>IF(LANÇAMENTO[[#This Row],[OBRA COM MATERIAL]]="OK","ENTREGUE",IF(LANÇAMENTO[[#This Row],[PRAZO]]="","",LANÇAMENTO[[#This Row],[PREVISÃO ENTREGA OBRA]]-$E$1))</f>
        <v>ENTREGUE</v>
      </c>
      <c r="U2126" s="3" t="s">
        <v>129</v>
      </c>
      <c r="V2126" s="3"/>
    </row>
    <row r="2127" spans="1:22" x14ac:dyDescent="0.25">
      <c r="A2127" s="4">
        <v>45972</v>
      </c>
      <c r="B2127" s="2" t="s">
        <v>2128</v>
      </c>
      <c r="C2127" s="123" t="s">
        <v>551</v>
      </c>
      <c r="D2127" s="2" t="s">
        <v>27</v>
      </c>
      <c r="E2127" s="2" t="s">
        <v>2111</v>
      </c>
      <c r="F2127" s="3">
        <v>2</v>
      </c>
      <c r="G2127" s="3" t="s">
        <v>65</v>
      </c>
      <c r="H2127" s="5" t="s">
        <v>4207</v>
      </c>
      <c r="I2127" s="136" t="s">
        <v>1516</v>
      </c>
      <c r="J2127" s="2" t="s">
        <v>2111</v>
      </c>
      <c r="K2127" s="6">
        <v>3.45</v>
      </c>
      <c r="L2127" s="6">
        <f>LANÇAMENTO[[#This Row],[VALOR UNITARIO]]*LANÇAMENTO[[#This Row],[QTDADE]]</f>
        <v>6.9</v>
      </c>
      <c r="M2127" s="4">
        <v>45972</v>
      </c>
      <c r="N2127" s="33" t="str">
        <f>TEXT(LANÇAMENTO[[#This Row],[DATA PEDIDO]],"MMM")&amp;"-"&amp;TEXT(M2127,"AAAA")</f>
        <v>nov-2025</v>
      </c>
      <c r="O2127" s="5" t="s">
        <v>1715</v>
      </c>
      <c r="P2127" s="5" t="s">
        <v>30</v>
      </c>
      <c r="Q2127" s="3" t="s">
        <v>12</v>
      </c>
      <c r="R2127" s="3">
        <v>0</v>
      </c>
      <c r="S2127" s="4">
        <f>IF(LANÇAMENTO[[#This Row],[DATA PEDIDO]]="","",LANÇAMENTO[[#This Row],[DATA PEDIDO]]+LANÇAMENTO[[#This Row],[PRAZO]])</f>
        <v>45972</v>
      </c>
      <c r="T2127" s="8" t="str">
        <f>IF(LANÇAMENTO[[#This Row],[OBRA COM MATERIAL]]="OK","ENTREGUE",IF(LANÇAMENTO[[#This Row],[PRAZO]]="","",LANÇAMENTO[[#This Row],[PREVISÃO ENTREGA OBRA]]-$E$1))</f>
        <v>ENTREGUE</v>
      </c>
      <c r="U2127" s="3" t="s">
        <v>129</v>
      </c>
      <c r="V2127" s="3"/>
    </row>
    <row r="2128" spans="1:22" x14ac:dyDescent="0.25">
      <c r="A2128" s="4">
        <v>45972</v>
      </c>
      <c r="B2128" s="2" t="s">
        <v>1772</v>
      </c>
      <c r="C2128" s="123" t="str">
        <f>VLOOKUP(LANÇAMENTO[[#This Row],[OBRA]],OBRAS[],2,FALSE)</f>
        <v>INTERIORANA</v>
      </c>
      <c r="D2128" s="2" t="s">
        <v>104</v>
      </c>
      <c r="E2128" s="2" t="s">
        <v>4208</v>
      </c>
      <c r="F2128" s="3">
        <v>20</v>
      </c>
      <c r="G2128" s="3" t="s">
        <v>65</v>
      </c>
      <c r="H2128" s="5" t="s">
        <v>4209</v>
      </c>
      <c r="I2128" s="136" t="s">
        <v>1210</v>
      </c>
      <c r="J2128" s="2" t="s">
        <v>4208</v>
      </c>
      <c r="K2128" s="6">
        <v>5.6790000000000003</v>
      </c>
      <c r="L2128" s="6">
        <f>LANÇAMENTO[[#This Row],[VALOR UNITARIO]]*LANÇAMENTO[[#This Row],[QTDADE]]</f>
        <v>113.58000000000001</v>
      </c>
      <c r="M2128" s="4">
        <v>45972</v>
      </c>
      <c r="N2128" s="33" t="str">
        <f>TEXT(LANÇAMENTO[[#This Row],[DATA PEDIDO]],"MMM")&amp;"-"&amp;TEXT(M2128,"AAAA")</f>
        <v>nov-2025</v>
      </c>
      <c r="O2128" s="5" t="s">
        <v>1692</v>
      </c>
      <c r="P2128" s="5" t="s">
        <v>30</v>
      </c>
      <c r="Q2128" s="3" t="s">
        <v>12</v>
      </c>
      <c r="R2128" s="3">
        <v>5</v>
      </c>
      <c r="S2128" s="4">
        <f>IF(LANÇAMENTO[[#This Row],[DATA PEDIDO]]="","",LANÇAMENTO[[#This Row],[DATA PEDIDO]]+LANÇAMENTO[[#This Row],[PRAZO]])</f>
        <v>45977</v>
      </c>
      <c r="T2128" s="8" t="str">
        <f>IF(LANÇAMENTO[[#This Row],[OBRA COM MATERIAL]]="OK","ENTREGUE",IF(LANÇAMENTO[[#This Row],[PRAZO]]="","",LANÇAMENTO[[#This Row],[PREVISÃO ENTREGA OBRA]]-$E$1))</f>
        <v>ENTREGUE</v>
      </c>
      <c r="U2128" s="3" t="s">
        <v>129</v>
      </c>
      <c r="V2128" s="3"/>
    </row>
    <row r="2129" spans="1:22" x14ac:dyDescent="0.25">
      <c r="A2129" s="4">
        <v>45972</v>
      </c>
      <c r="B2129" s="2" t="s">
        <v>1772</v>
      </c>
      <c r="C2129" s="123" t="s">
        <v>1234</v>
      </c>
      <c r="D2129" s="2" t="s">
        <v>27</v>
      </c>
      <c r="E2129" s="2" t="s">
        <v>2268</v>
      </c>
      <c r="F2129" s="3">
        <v>26</v>
      </c>
      <c r="G2129" s="3" t="s">
        <v>65</v>
      </c>
      <c r="H2129" s="5" t="s">
        <v>4210</v>
      </c>
      <c r="I2129" s="136" t="s">
        <v>2285</v>
      </c>
      <c r="J2129" s="2" t="s">
        <v>2268</v>
      </c>
      <c r="K2129" s="6">
        <v>11.25</v>
      </c>
      <c r="L2129" s="6">
        <f>LANÇAMENTO[[#This Row],[VALOR UNITARIO]]*LANÇAMENTO[[#This Row],[QTDADE]]</f>
        <v>292.5</v>
      </c>
      <c r="M2129" s="4">
        <v>45972</v>
      </c>
      <c r="N2129" s="33" t="str">
        <f>TEXT(LANÇAMENTO[[#This Row],[DATA PEDIDO]],"MMM")&amp;"-"&amp;TEXT(M2129,"AAAA")</f>
        <v>nov-2025</v>
      </c>
      <c r="O2129" s="5" t="s">
        <v>2287</v>
      </c>
      <c r="P2129" s="5" t="s">
        <v>30</v>
      </c>
      <c r="Q2129" s="3" t="s">
        <v>12</v>
      </c>
      <c r="R2129" s="3">
        <v>0</v>
      </c>
      <c r="S2129" s="4">
        <f>IF(LANÇAMENTO[[#This Row],[DATA PEDIDO]]="","",LANÇAMENTO[[#This Row],[DATA PEDIDO]]+LANÇAMENTO[[#This Row],[PRAZO]])</f>
        <v>45972</v>
      </c>
      <c r="T2129" s="8" t="str">
        <f>IF(LANÇAMENTO[[#This Row],[OBRA COM MATERIAL]]="OK","ENTREGUE",IF(LANÇAMENTO[[#This Row],[PRAZO]]="","",LANÇAMENTO[[#This Row],[PREVISÃO ENTREGA OBRA]]-$E$1))</f>
        <v>ENTREGUE</v>
      </c>
      <c r="U2129" s="3" t="s">
        <v>129</v>
      </c>
      <c r="V2129" s="3"/>
    </row>
    <row r="2130" spans="1:22" x14ac:dyDescent="0.25">
      <c r="A2130" s="4">
        <v>45972</v>
      </c>
      <c r="B2130" s="2" t="s">
        <v>1772</v>
      </c>
      <c r="C2130" s="123" t="s">
        <v>1234</v>
      </c>
      <c r="D2130" s="2" t="s">
        <v>27</v>
      </c>
      <c r="E2130" s="2" t="s">
        <v>2282</v>
      </c>
      <c r="F2130" s="3">
        <v>3</v>
      </c>
      <c r="G2130" s="3" t="s">
        <v>65</v>
      </c>
      <c r="H2130" s="5" t="s">
        <v>4210</v>
      </c>
      <c r="I2130" s="136" t="s">
        <v>2285</v>
      </c>
      <c r="J2130" s="2" t="s">
        <v>2282</v>
      </c>
      <c r="K2130" s="6">
        <v>22.5</v>
      </c>
      <c r="L2130" s="6">
        <f>LANÇAMENTO[[#This Row],[VALOR UNITARIO]]*LANÇAMENTO[[#This Row],[QTDADE]]</f>
        <v>67.5</v>
      </c>
      <c r="M2130" s="4">
        <v>45972</v>
      </c>
      <c r="N2130" s="33" t="str">
        <f>TEXT(LANÇAMENTO[[#This Row],[DATA PEDIDO]],"MMM")&amp;"-"&amp;TEXT(M2130,"AAAA")</f>
        <v>nov-2025</v>
      </c>
      <c r="O2130" s="5" t="s">
        <v>2287</v>
      </c>
      <c r="P2130" s="5" t="s">
        <v>30</v>
      </c>
      <c r="Q2130" s="3" t="s">
        <v>12</v>
      </c>
      <c r="R2130" s="3">
        <v>0</v>
      </c>
      <c r="S2130" s="4">
        <f>IF(LANÇAMENTO[[#This Row],[DATA PEDIDO]]="","",LANÇAMENTO[[#This Row],[DATA PEDIDO]]+LANÇAMENTO[[#This Row],[PRAZO]])</f>
        <v>45972</v>
      </c>
      <c r="T2130" s="8" t="str">
        <f>IF(LANÇAMENTO[[#This Row],[OBRA COM MATERIAL]]="OK","ENTREGUE",IF(LANÇAMENTO[[#This Row],[PRAZO]]="","",LANÇAMENTO[[#This Row],[PREVISÃO ENTREGA OBRA]]-$E$1))</f>
        <v>ENTREGUE</v>
      </c>
      <c r="U2130" s="3" t="s">
        <v>129</v>
      </c>
      <c r="V2130" s="3"/>
    </row>
    <row r="2131" spans="1:22" x14ac:dyDescent="0.25">
      <c r="A2131" s="4">
        <v>45972</v>
      </c>
      <c r="B2131" s="2" t="s">
        <v>1772</v>
      </c>
      <c r="C2131" s="123" t="s">
        <v>1234</v>
      </c>
      <c r="D2131" s="2" t="s">
        <v>27</v>
      </c>
      <c r="E2131" s="2" t="s">
        <v>2652</v>
      </c>
      <c r="F2131" s="3">
        <v>4</v>
      </c>
      <c r="G2131" s="3" t="s">
        <v>65</v>
      </c>
      <c r="H2131" s="5" t="s">
        <v>4210</v>
      </c>
      <c r="I2131" s="136" t="s">
        <v>2285</v>
      </c>
      <c r="J2131" s="2" t="s">
        <v>2652</v>
      </c>
      <c r="K2131" s="6">
        <v>20</v>
      </c>
      <c r="L2131" s="6">
        <f>LANÇAMENTO[[#This Row],[VALOR UNITARIO]]*LANÇAMENTO[[#This Row],[QTDADE]]</f>
        <v>80</v>
      </c>
      <c r="M2131" s="4">
        <v>45972</v>
      </c>
      <c r="N2131" s="33" t="str">
        <f>TEXT(LANÇAMENTO[[#This Row],[DATA PEDIDO]],"MMM")&amp;"-"&amp;TEXT(M2131,"AAAA")</f>
        <v>nov-2025</v>
      </c>
      <c r="O2131" s="5" t="s">
        <v>2287</v>
      </c>
      <c r="P2131" s="5" t="s">
        <v>30</v>
      </c>
      <c r="Q2131" s="3" t="s">
        <v>12</v>
      </c>
      <c r="R2131" s="3">
        <v>0</v>
      </c>
      <c r="S2131" s="4">
        <f>IF(LANÇAMENTO[[#This Row],[DATA PEDIDO]]="","",LANÇAMENTO[[#This Row],[DATA PEDIDO]]+LANÇAMENTO[[#This Row],[PRAZO]])</f>
        <v>45972</v>
      </c>
      <c r="T2131" s="8" t="str">
        <f>IF(LANÇAMENTO[[#This Row],[OBRA COM MATERIAL]]="OK","ENTREGUE",IF(LANÇAMENTO[[#This Row],[PRAZO]]="","",LANÇAMENTO[[#This Row],[PREVISÃO ENTREGA OBRA]]-$E$1))</f>
        <v>ENTREGUE</v>
      </c>
      <c r="U2131" s="3" t="s">
        <v>129</v>
      </c>
      <c r="V2131" s="3"/>
    </row>
    <row r="2132" spans="1:22" x14ac:dyDescent="0.25">
      <c r="A2132" s="4">
        <v>45972</v>
      </c>
      <c r="B2132" s="2" t="s">
        <v>1772</v>
      </c>
      <c r="C2132" s="123" t="s">
        <v>1234</v>
      </c>
      <c r="D2132" s="2" t="s">
        <v>27</v>
      </c>
      <c r="E2132" s="2" t="s">
        <v>2653</v>
      </c>
      <c r="F2132" s="3">
        <v>1</v>
      </c>
      <c r="G2132" s="3" t="s">
        <v>65</v>
      </c>
      <c r="H2132" s="5" t="s">
        <v>4210</v>
      </c>
      <c r="I2132" s="136" t="s">
        <v>2285</v>
      </c>
      <c r="J2132" s="2" t="s">
        <v>2653</v>
      </c>
      <c r="K2132" s="6">
        <v>0</v>
      </c>
      <c r="L2132" s="6">
        <f>LANÇAMENTO[[#This Row],[VALOR UNITARIO]]*LANÇAMENTO[[#This Row],[QTDADE]]</f>
        <v>0</v>
      </c>
      <c r="M2132" s="4">
        <v>45972</v>
      </c>
      <c r="N2132" s="33" t="str">
        <f>TEXT(LANÇAMENTO[[#This Row],[DATA PEDIDO]],"MMM")&amp;"-"&amp;TEXT(M2132,"AAAA")</f>
        <v>nov-2025</v>
      </c>
      <c r="O2132" s="5" t="s">
        <v>2287</v>
      </c>
      <c r="P2132" s="5" t="s">
        <v>30</v>
      </c>
      <c r="Q2132" s="3" t="s">
        <v>12</v>
      </c>
      <c r="R2132" s="3">
        <v>0</v>
      </c>
      <c r="S2132" s="4">
        <f>IF(LANÇAMENTO[[#This Row],[DATA PEDIDO]]="","",LANÇAMENTO[[#This Row],[DATA PEDIDO]]+LANÇAMENTO[[#This Row],[PRAZO]])</f>
        <v>45972</v>
      </c>
      <c r="T2132" s="8" t="str">
        <f>IF(LANÇAMENTO[[#This Row],[OBRA COM MATERIAL]]="OK","ENTREGUE",IF(LANÇAMENTO[[#This Row],[PRAZO]]="","",LANÇAMENTO[[#This Row],[PREVISÃO ENTREGA OBRA]]-$E$1))</f>
        <v>ENTREGUE</v>
      </c>
      <c r="U2132" s="3" t="s">
        <v>129</v>
      </c>
      <c r="V2132" s="3"/>
    </row>
    <row r="2133" spans="1:22" ht="30" x14ac:dyDescent="0.25">
      <c r="A2133" s="4">
        <v>45972</v>
      </c>
      <c r="B2133" s="2" t="s">
        <v>1235</v>
      </c>
      <c r="C2133" s="123" t="str">
        <f>VLOOKUP(LANÇAMENTO[[#This Row],[OBRA]],OBRAS[],2,FALSE)</f>
        <v>INTERIORANA</v>
      </c>
      <c r="D2133" s="2" t="s">
        <v>11</v>
      </c>
      <c r="E2133" s="10" t="s">
        <v>4211</v>
      </c>
      <c r="F2133" s="3">
        <v>1</v>
      </c>
      <c r="G2133" s="3" t="s">
        <v>110</v>
      </c>
      <c r="H2133" s="5" t="s">
        <v>4218</v>
      </c>
      <c r="I2133" s="136" t="s">
        <v>147</v>
      </c>
      <c r="J2133" s="10" t="s">
        <v>4211</v>
      </c>
      <c r="K2133" s="6">
        <v>89.9</v>
      </c>
      <c r="L2133" s="6">
        <f>LANÇAMENTO[[#This Row],[VALOR UNITARIO]]*LANÇAMENTO[[#This Row],[QTDADE]]</f>
        <v>89.9</v>
      </c>
      <c r="M2133" s="4">
        <v>45972</v>
      </c>
      <c r="N2133" s="33" t="str">
        <f>TEXT(LANÇAMENTO[[#This Row],[DATA PEDIDO]],"MMM")&amp;"-"&amp;TEXT(M2133,"AAAA")</f>
        <v>nov-2025</v>
      </c>
      <c r="O2133" s="5" t="s">
        <v>1715</v>
      </c>
      <c r="P2133" s="5" t="s">
        <v>30</v>
      </c>
      <c r="Q2133" s="3" t="s">
        <v>1705</v>
      </c>
      <c r="R2133" s="3">
        <v>1</v>
      </c>
      <c r="S2133" s="4">
        <f>IF(LANÇAMENTO[[#This Row],[DATA PEDIDO]]="","",LANÇAMENTO[[#This Row],[DATA PEDIDO]]+LANÇAMENTO[[#This Row],[PRAZO]])</f>
        <v>45973</v>
      </c>
      <c r="T2133" s="8" t="str">
        <f>IF(LANÇAMENTO[[#This Row],[OBRA COM MATERIAL]]="OK","ENTREGUE",IF(LANÇAMENTO[[#This Row],[PRAZO]]="","",LANÇAMENTO[[#This Row],[PREVISÃO ENTREGA OBRA]]-$E$1))</f>
        <v>ENTREGUE</v>
      </c>
      <c r="U2133" s="3" t="s">
        <v>129</v>
      </c>
      <c r="V2133" s="3"/>
    </row>
    <row r="2134" spans="1:22" x14ac:dyDescent="0.25">
      <c r="A2134" s="4">
        <v>45972</v>
      </c>
      <c r="B2134" s="2" t="s">
        <v>1235</v>
      </c>
      <c r="C2134" s="123" t="str">
        <f>VLOOKUP(LANÇAMENTO[[#This Row],[OBRA]],OBRAS[],2,FALSE)</f>
        <v>INTERIORANA</v>
      </c>
      <c r="D2134" s="2" t="s">
        <v>11</v>
      </c>
      <c r="E2134" s="2" t="s">
        <v>4212</v>
      </c>
      <c r="F2134" s="3">
        <v>1</v>
      </c>
      <c r="G2134" s="3" t="s">
        <v>110</v>
      </c>
      <c r="H2134" s="5" t="s">
        <v>4218</v>
      </c>
      <c r="I2134" s="136" t="s">
        <v>147</v>
      </c>
      <c r="J2134" s="2" t="s">
        <v>4212</v>
      </c>
      <c r="K2134" s="6">
        <v>29.9</v>
      </c>
      <c r="L2134" s="6">
        <f>LANÇAMENTO[[#This Row],[VALOR UNITARIO]]*LANÇAMENTO[[#This Row],[QTDADE]]</f>
        <v>29.9</v>
      </c>
      <c r="M2134" s="4">
        <v>45972</v>
      </c>
      <c r="N2134" s="33" t="str">
        <f>TEXT(LANÇAMENTO[[#This Row],[DATA PEDIDO]],"MMM")&amp;"-"&amp;TEXT(M2134,"AAAA")</f>
        <v>nov-2025</v>
      </c>
      <c r="O2134" s="5" t="s">
        <v>1715</v>
      </c>
      <c r="P2134" s="5" t="s">
        <v>30</v>
      </c>
      <c r="Q2134" s="3" t="s">
        <v>1705</v>
      </c>
      <c r="R2134" s="3">
        <v>1</v>
      </c>
      <c r="S2134" s="4">
        <f>IF(LANÇAMENTO[[#This Row],[DATA PEDIDO]]="","",LANÇAMENTO[[#This Row],[DATA PEDIDO]]+LANÇAMENTO[[#This Row],[PRAZO]])</f>
        <v>45973</v>
      </c>
      <c r="T2134" s="8" t="str">
        <f>IF(LANÇAMENTO[[#This Row],[OBRA COM MATERIAL]]="OK","ENTREGUE",IF(LANÇAMENTO[[#This Row],[PRAZO]]="","",LANÇAMENTO[[#This Row],[PREVISÃO ENTREGA OBRA]]-$E$1))</f>
        <v>ENTREGUE</v>
      </c>
      <c r="U2134" s="3" t="s">
        <v>129</v>
      </c>
      <c r="V2134" s="3"/>
    </row>
    <row r="2135" spans="1:22" x14ac:dyDescent="0.25">
      <c r="A2135" s="4">
        <v>45972</v>
      </c>
      <c r="B2135" s="2" t="s">
        <v>1235</v>
      </c>
      <c r="C2135" s="123" t="str">
        <f>VLOOKUP(LANÇAMENTO[[#This Row],[OBRA]],OBRAS[],2,FALSE)</f>
        <v>INTERIORANA</v>
      </c>
      <c r="D2135" s="2" t="s">
        <v>11</v>
      </c>
      <c r="E2135" s="2" t="s">
        <v>4213</v>
      </c>
      <c r="F2135" s="3">
        <v>1</v>
      </c>
      <c r="G2135" s="3" t="s">
        <v>110</v>
      </c>
      <c r="H2135" s="5" t="s">
        <v>4218</v>
      </c>
      <c r="I2135" s="136" t="s">
        <v>147</v>
      </c>
      <c r="J2135" s="2" t="s">
        <v>4213</v>
      </c>
      <c r="K2135" s="6">
        <v>69.900000000000006</v>
      </c>
      <c r="L2135" s="6">
        <f>LANÇAMENTO[[#This Row],[VALOR UNITARIO]]*LANÇAMENTO[[#This Row],[QTDADE]]</f>
        <v>69.900000000000006</v>
      </c>
      <c r="M2135" s="4">
        <v>45972</v>
      </c>
      <c r="N2135" s="33" t="str">
        <f>TEXT(LANÇAMENTO[[#This Row],[DATA PEDIDO]],"MMM")&amp;"-"&amp;TEXT(M2135,"AAAA")</f>
        <v>nov-2025</v>
      </c>
      <c r="O2135" s="5" t="s">
        <v>1715</v>
      </c>
      <c r="P2135" s="5" t="s">
        <v>30</v>
      </c>
      <c r="Q2135" s="3" t="s">
        <v>1705</v>
      </c>
      <c r="R2135" s="3">
        <v>1</v>
      </c>
      <c r="S2135" s="4">
        <f>IF(LANÇAMENTO[[#This Row],[DATA PEDIDO]]="","",LANÇAMENTO[[#This Row],[DATA PEDIDO]]+LANÇAMENTO[[#This Row],[PRAZO]])</f>
        <v>45973</v>
      </c>
      <c r="T2135" s="8" t="str">
        <f>IF(LANÇAMENTO[[#This Row],[OBRA COM MATERIAL]]="OK","ENTREGUE",IF(LANÇAMENTO[[#This Row],[PRAZO]]="","",LANÇAMENTO[[#This Row],[PREVISÃO ENTREGA OBRA]]-$E$1))</f>
        <v>ENTREGUE</v>
      </c>
      <c r="U2135" s="3" t="s">
        <v>129</v>
      </c>
      <c r="V2135" s="3"/>
    </row>
    <row r="2136" spans="1:22" x14ac:dyDescent="0.25">
      <c r="A2136" s="4">
        <v>45972</v>
      </c>
      <c r="B2136" s="2" t="s">
        <v>1235</v>
      </c>
      <c r="C2136" s="123" t="str">
        <f>VLOOKUP(LANÇAMENTO[[#This Row],[OBRA]],OBRAS[],2,FALSE)</f>
        <v>INTERIORANA</v>
      </c>
      <c r="D2136" s="2" t="s">
        <v>11</v>
      </c>
      <c r="E2136" s="2" t="s">
        <v>4214</v>
      </c>
      <c r="F2136" s="3">
        <v>1</v>
      </c>
      <c r="G2136" s="3" t="s">
        <v>110</v>
      </c>
      <c r="H2136" s="5" t="s">
        <v>4218</v>
      </c>
      <c r="I2136" s="136" t="s">
        <v>147</v>
      </c>
      <c r="J2136" s="2" t="s">
        <v>4214</v>
      </c>
      <c r="K2136" s="6">
        <v>69.900000000000006</v>
      </c>
      <c r="L2136" s="6">
        <f>LANÇAMENTO[[#This Row],[VALOR UNITARIO]]*LANÇAMENTO[[#This Row],[QTDADE]]</f>
        <v>69.900000000000006</v>
      </c>
      <c r="M2136" s="4">
        <v>45972</v>
      </c>
      <c r="N2136" s="33" t="str">
        <f>TEXT(LANÇAMENTO[[#This Row],[DATA PEDIDO]],"MMM")&amp;"-"&amp;TEXT(M2136,"AAAA")</f>
        <v>nov-2025</v>
      </c>
      <c r="O2136" s="5" t="s">
        <v>1715</v>
      </c>
      <c r="P2136" s="5" t="s">
        <v>30</v>
      </c>
      <c r="Q2136" s="3" t="s">
        <v>1705</v>
      </c>
      <c r="R2136" s="3">
        <v>1</v>
      </c>
      <c r="S2136" s="4">
        <f>IF(LANÇAMENTO[[#This Row],[DATA PEDIDO]]="","",LANÇAMENTO[[#This Row],[DATA PEDIDO]]+LANÇAMENTO[[#This Row],[PRAZO]])</f>
        <v>45973</v>
      </c>
      <c r="T2136" s="8" t="str">
        <f>IF(LANÇAMENTO[[#This Row],[OBRA COM MATERIAL]]="OK","ENTREGUE",IF(LANÇAMENTO[[#This Row],[PRAZO]]="","",LANÇAMENTO[[#This Row],[PREVISÃO ENTREGA OBRA]]-$E$1))</f>
        <v>ENTREGUE</v>
      </c>
      <c r="U2136" s="3" t="s">
        <v>129</v>
      </c>
      <c r="V2136" s="3"/>
    </row>
    <row r="2137" spans="1:22" x14ac:dyDescent="0.25">
      <c r="A2137" s="4">
        <v>45972</v>
      </c>
      <c r="B2137" s="2" t="s">
        <v>1235</v>
      </c>
      <c r="C2137" s="123" t="str">
        <f>VLOOKUP(LANÇAMENTO[[#This Row],[OBRA]],OBRAS[],2,FALSE)</f>
        <v>INTERIORANA</v>
      </c>
      <c r="D2137" s="2" t="s">
        <v>11</v>
      </c>
      <c r="E2137" s="2" t="s">
        <v>4215</v>
      </c>
      <c r="F2137" s="3">
        <v>1</v>
      </c>
      <c r="G2137" s="3" t="s">
        <v>65</v>
      </c>
      <c r="H2137" s="5" t="s">
        <v>4218</v>
      </c>
      <c r="I2137" s="136" t="s">
        <v>147</v>
      </c>
      <c r="J2137" s="2" t="s">
        <v>4215</v>
      </c>
      <c r="K2137" s="6">
        <v>15.9</v>
      </c>
      <c r="L2137" s="6">
        <f>LANÇAMENTO[[#This Row],[VALOR UNITARIO]]*LANÇAMENTO[[#This Row],[QTDADE]]</f>
        <v>15.9</v>
      </c>
      <c r="M2137" s="4">
        <v>45972</v>
      </c>
      <c r="N2137" s="33" t="str">
        <f>TEXT(LANÇAMENTO[[#This Row],[DATA PEDIDO]],"MMM")&amp;"-"&amp;TEXT(M2137,"AAAA")</f>
        <v>nov-2025</v>
      </c>
      <c r="O2137" s="5" t="s">
        <v>1715</v>
      </c>
      <c r="P2137" s="5" t="s">
        <v>30</v>
      </c>
      <c r="Q2137" s="3" t="s">
        <v>1705</v>
      </c>
      <c r="R2137" s="3">
        <v>1</v>
      </c>
      <c r="S2137" s="4">
        <f>IF(LANÇAMENTO[[#This Row],[DATA PEDIDO]]="","",LANÇAMENTO[[#This Row],[DATA PEDIDO]]+LANÇAMENTO[[#This Row],[PRAZO]])</f>
        <v>45973</v>
      </c>
      <c r="T2137" s="8" t="str">
        <f>IF(LANÇAMENTO[[#This Row],[OBRA COM MATERIAL]]="OK","ENTREGUE",IF(LANÇAMENTO[[#This Row],[PRAZO]]="","",LANÇAMENTO[[#This Row],[PREVISÃO ENTREGA OBRA]]-$E$1))</f>
        <v>ENTREGUE</v>
      </c>
      <c r="U2137" s="3" t="s">
        <v>129</v>
      </c>
      <c r="V2137" s="3"/>
    </row>
    <row r="2138" spans="1:22" x14ac:dyDescent="0.25">
      <c r="A2138" s="4">
        <v>45972</v>
      </c>
      <c r="B2138" s="2" t="s">
        <v>1235</v>
      </c>
      <c r="C2138" s="123" t="str">
        <f>VLOOKUP(LANÇAMENTO[[#This Row],[OBRA]],OBRAS[],2,FALSE)</f>
        <v>INTERIORANA</v>
      </c>
      <c r="D2138" s="2" t="s">
        <v>11</v>
      </c>
      <c r="E2138" s="2" t="s">
        <v>4216</v>
      </c>
      <c r="F2138" s="3">
        <v>30</v>
      </c>
      <c r="G2138" s="3" t="s">
        <v>111</v>
      </c>
      <c r="H2138" s="5" t="s">
        <v>4218</v>
      </c>
      <c r="I2138" s="136" t="s">
        <v>147</v>
      </c>
      <c r="J2138" s="2" t="s">
        <v>4216</v>
      </c>
      <c r="K2138" s="6">
        <v>19.899999999999999</v>
      </c>
      <c r="L2138" s="6">
        <f>LANÇAMENTO[[#This Row],[VALOR UNITARIO]]*LANÇAMENTO[[#This Row],[QTDADE]]</f>
        <v>597</v>
      </c>
      <c r="M2138" s="4">
        <v>45972</v>
      </c>
      <c r="N2138" s="33" t="str">
        <f>TEXT(LANÇAMENTO[[#This Row],[DATA PEDIDO]],"MMM")&amp;"-"&amp;TEXT(M2138,"AAAA")</f>
        <v>nov-2025</v>
      </c>
      <c r="O2138" s="5" t="s">
        <v>1715</v>
      </c>
      <c r="P2138" s="5" t="s">
        <v>30</v>
      </c>
      <c r="Q2138" s="3" t="s">
        <v>1705</v>
      </c>
      <c r="R2138" s="3">
        <v>1</v>
      </c>
      <c r="S2138" s="4">
        <f>IF(LANÇAMENTO[[#This Row],[DATA PEDIDO]]="","",LANÇAMENTO[[#This Row],[DATA PEDIDO]]+LANÇAMENTO[[#This Row],[PRAZO]])</f>
        <v>45973</v>
      </c>
      <c r="T2138" s="8" t="str">
        <f>IF(LANÇAMENTO[[#This Row],[OBRA COM MATERIAL]]="OK","ENTREGUE",IF(LANÇAMENTO[[#This Row],[PRAZO]]="","",LANÇAMENTO[[#This Row],[PREVISÃO ENTREGA OBRA]]-$E$1))</f>
        <v>ENTREGUE</v>
      </c>
      <c r="U2138" s="3" t="s">
        <v>129</v>
      </c>
      <c r="V2138" s="3"/>
    </row>
    <row r="2139" spans="1:22" x14ac:dyDescent="0.25">
      <c r="A2139" s="4">
        <v>45972</v>
      </c>
      <c r="B2139" s="2" t="s">
        <v>1235</v>
      </c>
      <c r="C2139" s="123" t="str">
        <f>VLOOKUP(LANÇAMENTO[[#This Row],[OBRA]],OBRAS[],2,FALSE)</f>
        <v>INTERIORANA</v>
      </c>
      <c r="D2139" s="2" t="s">
        <v>11</v>
      </c>
      <c r="E2139" s="2" t="s">
        <v>4217</v>
      </c>
      <c r="F2139" s="3">
        <v>2</v>
      </c>
      <c r="G2139" s="3" t="s">
        <v>65</v>
      </c>
      <c r="H2139" s="5" t="s">
        <v>4218</v>
      </c>
      <c r="I2139" s="136" t="s">
        <v>147</v>
      </c>
      <c r="J2139" s="2" t="s">
        <v>4217</v>
      </c>
      <c r="K2139" s="6">
        <v>2.99</v>
      </c>
      <c r="L2139" s="6">
        <f>LANÇAMENTO[[#This Row],[VALOR UNITARIO]]*LANÇAMENTO[[#This Row],[QTDADE]]</f>
        <v>5.98</v>
      </c>
      <c r="M2139" s="4">
        <v>45972</v>
      </c>
      <c r="N2139" s="33" t="str">
        <f>TEXT(LANÇAMENTO[[#This Row],[DATA PEDIDO]],"MMM")&amp;"-"&amp;TEXT(M2139,"AAAA")</f>
        <v>nov-2025</v>
      </c>
      <c r="O2139" s="5" t="s">
        <v>1715</v>
      </c>
      <c r="P2139" s="5" t="s">
        <v>30</v>
      </c>
      <c r="Q2139" s="3" t="s">
        <v>1705</v>
      </c>
      <c r="R2139" s="3">
        <v>1</v>
      </c>
      <c r="S2139" s="4">
        <f>IF(LANÇAMENTO[[#This Row],[DATA PEDIDO]]="","",LANÇAMENTO[[#This Row],[DATA PEDIDO]]+LANÇAMENTO[[#This Row],[PRAZO]])</f>
        <v>45973</v>
      </c>
      <c r="T2139" s="8" t="str">
        <f>IF(LANÇAMENTO[[#This Row],[OBRA COM MATERIAL]]="OK","ENTREGUE",IF(LANÇAMENTO[[#This Row],[PRAZO]]="","",LANÇAMENTO[[#This Row],[PREVISÃO ENTREGA OBRA]]-$E$1))</f>
        <v>ENTREGUE</v>
      </c>
      <c r="U2139" s="3" t="s">
        <v>129</v>
      </c>
      <c r="V2139" s="3"/>
    </row>
    <row r="2140" spans="1:22" x14ac:dyDescent="0.25">
      <c r="A2140" s="4">
        <v>45972</v>
      </c>
      <c r="B2140" s="2" t="s">
        <v>1772</v>
      </c>
      <c r="C2140" s="123" t="str">
        <f>VLOOKUP(LANÇAMENTO[[#This Row],[OBRA]],OBRAS[],2,FALSE)</f>
        <v>INTERIORANA</v>
      </c>
      <c r="D2140" s="2" t="s">
        <v>104</v>
      </c>
      <c r="E2140" s="2" t="s">
        <v>4219</v>
      </c>
      <c r="F2140" s="3">
        <v>2</v>
      </c>
      <c r="G2140" s="3" t="s">
        <v>65</v>
      </c>
      <c r="H2140" s="5" t="s">
        <v>4224</v>
      </c>
      <c r="I2140" s="136" t="s">
        <v>230</v>
      </c>
      <c r="J2140" s="2" t="s">
        <v>4219</v>
      </c>
      <c r="K2140" s="6">
        <v>28.29</v>
      </c>
      <c r="L2140" s="6">
        <f>LANÇAMENTO[[#This Row],[VALOR UNITARIO]]*LANÇAMENTO[[#This Row],[QTDADE]]</f>
        <v>56.58</v>
      </c>
      <c r="M2140" s="4">
        <v>45972</v>
      </c>
      <c r="N2140" s="33" t="str">
        <f>TEXT(LANÇAMENTO[[#This Row],[DATA PEDIDO]],"MMM")&amp;"-"&amp;TEXT(M2140,"AAAA")</f>
        <v>nov-2025</v>
      </c>
      <c r="O2140" s="5" t="s">
        <v>2110</v>
      </c>
      <c r="P2140" s="5" t="s">
        <v>30</v>
      </c>
      <c r="Q2140" s="3" t="s">
        <v>12</v>
      </c>
      <c r="R2140" s="3">
        <v>0</v>
      </c>
      <c r="S2140" s="4">
        <f>IF(LANÇAMENTO[[#This Row],[DATA PEDIDO]]="","",LANÇAMENTO[[#This Row],[DATA PEDIDO]]+LANÇAMENTO[[#This Row],[PRAZO]])</f>
        <v>45972</v>
      </c>
      <c r="T2140" s="8" t="str">
        <f>IF(LANÇAMENTO[[#This Row],[OBRA COM MATERIAL]]="OK","ENTREGUE",IF(LANÇAMENTO[[#This Row],[PRAZO]]="","",LANÇAMENTO[[#This Row],[PREVISÃO ENTREGA OBRA]]-$E$1))</f>
        <v>ENTREGUE</v>
      </c>
      <c r="U2140" s="3" t="s">
        <v>129</v>
      </c>
      <c r="V2140" s="3"/>
    </row>
    <row r="2141" spans="1:22" x14ac:dyDescent="0.25">
      <c r="A2141" s="4">
        <v>45972</v>
      </c>
      <c r="B2141" s="2" t="s">
        <v>1772</v>
      </c>
      <c r="C2141" s="123" t="str">
        <f>VLOOKUP(LANÇAMENTO[[#This Row],[OBRA]],OBRAS[],2,FALSE)</f>
        <v>INTERIORANA</v>
      </c>
      <c r="D2141" s="2" t="s">
        <v>104</v>
      </c>
      <c r="E2141" s="2" t="s">
        <v>4220</v>
      </c>
      <c r="F2141" s="3">
        <v>6</v>
      </c>
      <c r="G2141" s="3" t="s">
        <v>65</v>
      </c>
      <c r="H2141" s="5" t="s">
        <v>4224</v>
      </c>
      <c r="I2141" s="136" t="s">
        <v>230</v>
      </c>
      <c r="J2141" s="2" t="s">
        <v>4220</v>
      </c>
      <c r="K2141" s="6">
        <v>1.61</v>
      </c>
      <c r="L2141" s="6">
        <f>LANÇAMENTO[[#This Row],[VALOR UNITARIO]]*LANÇAMENTO[[#This Row],[QTDADE]]</f>
        <v>9.66</v>
      </c>
      <c r="M2141" s="4">
        <v>45972</v>
      </c>
      <c r="N2141" s="33" t="str">
        <f>TEXT(LANÇAMENTO[[#This Row],[DATA PEDIDO]],"MMM")&amp;"-"&amp;TEXT(M2141,"AAAA")</f>
        <v>nov-2025</v>
      </c>
      <c r="O2141" s="5" t="s">
        <v>2110</v>
      </c>
      <c r="P2141" s="5" t="s">
        <v>30</v>
      </c>
      <c r="Q2141" s="3" t="s">
        <v>12</v>
      </c>
      <c r="R2141" s="3">
        <v>0</v>
      </c>
      <c r="S2141" s="4">
        <f>IF(LANÇAMENTO[[#This Row],[DATA PEDIDO]]="","",LANÇAMENTO[[#This Row],[DATA PEDIDO]]+LANÇAMENTO[[#This Row],[PRAZO]])</f>
        <v>45972</v>
      </c>
      <c r="T2141" s="8" t="str">
        <f>IF(LANÇAMENTO[[#This Row],[OBRA COM MATERIAL]]="OK","ENTREGUE",IF(LANÇAMENTO[[#This Row],[PRAZO]]="","",LANÇAMENTO[[#This Row],[PREVISÃO ENTREGA OBRA]]-$E$1))</f>
        <v>ENTREGUE</v>
      </c>
      <c r="U2141" s="3" t="s">
        <v>129</v>
      </c>
      <c r="V2141" s="3"/>
    </row>
    <row r="2142" spans="1:22" x14ac:dyDescent="0.25">
      <c r="A2142" s="4">
        <v>45972</v>
      </c>
      <c r="B2142" s="2" t="s">
        <v>1772</v>
      </c>
      <c r="C2142" s="123" t="str">
        <f>VLOOKUP(LANÇAMENTO[[#This Row],[OBRA]],OBRAS[],2,FALSE)</f>
        <v>INTERIORANA</v>
      </c>
      <c r="D2142" s="2" t="s">
        <v>104</v>
      </c>
      <c r="E2142" s="2" t="s">
        <v>4221</v>
      </c>
      <c r="F2142" s="3">
        <v>1</v>
      </c>
      <c r="G2142" s="3" t="s">
        <v>65</v>
      </c>
      <c r="H2142" s="5" t="s">
        <v>4224</v>
      </c>
      <c r="I2142" s="136" t="s">
        <v>230</v>
      </c>
      <c r="J2142" s="2" t="s">
        <v>4221</v>
      </c>
      <c r="K2142" s="6">
        <v>33</v>
      </c>
      <c r="L2142" s="6">
        <f>LANÇAMENTO[[#This Row],[VALOR UNITARIO]]*LANÇAMENTO[[#This Row],[QTDADE]]</f>
        <v>33</v>
      </c>
      <c r="M2142" s="4">
        <v>45972</v>
      </c>
      <c r="N2142" s="33" t="str">
        <f>TEXT(LANÇAMENTO[[#This Row],[DATA PEDIDO]],"MMM")&amp;"-"&amp;TEXT(M2142,"AAAA")</f>
        <v>nov-2025</v>
      </c>
      <c r="O2142" s="5" t="s">
        <v>2110</v>
      </c>
      <c r="P2142" s="5" t="s">
        <v>30</v>
      </c>
      <c r="Q2142" s="3" t="s">
        <v>12</v>
      </c>
      <c r="R2142" s="3">
        <v>0</v>
      </c>
      <c r="S2142" s="4">
        <f>IF(LANÇAMENTO[[#This Row],[DATA PEDIDO]]="","",LANÇAMENTO[[#This Row],[DATA PEDIDO]]+LANÇAMENTO[[#This Row],[PRAZO]])</f>
        <v>45972</v>
      </c>
      <c r="T2142" s="8" t="str">
        <f>IF(LANÇAMENTO[[#This Row],[OBRA COM MATERIAL]]="OK","ENTREGUE",IF(LANÇAMENTO[[#This Row],[PRAZO]]="","",LANÇAMENTO[[#This Row],[PREVISÃO ENTREGA OBRA]]-$E$1))</f>
        <v>ENTREGUE</v>
      </c>
      <c r="U2142" s="3" t="s">
        <v>129</v>
      </c>
      <c r="V2142" s="3"/>
    </row>
    <row r="2143" spans="1:22" x14ac:dyDescent="0.25">
      <c r="A2143" s="4">
        <v>45972</v>
      </c>
      <c r="B2143" s="2" t="s">
        <v>1772</v>
      </c>
      <c r="C2143" s="123" t="str">
        <f>VLOOKUP(LANÇAMENTO[[#This Row],[OBRA]],OBRAS[],2,FALSE)</f>
        <v>INTERIORANA</v>
      </c>
      <c r="D2143" s="2" t="s">
        <v>104</v>
      </c>
      <c r="E2143" s="2" t="s">
        <v>4222</v>
      </c>
      <c r="F2143" s="3">
        <v>2</v>
      </c>
      <c r="G2143" s="3" t="s">
        <v>65</v>
      </c>
      <c r="H2143" s="5" t="s">
        <v>4224</v>
      </c>
      <c r="I2143" s="136" t="s">
        <v>230</v>
      </c>
      <c r="J2143" s="2" t="s">
        <v>4222</v>
      </c>
      <c r="K2143" s="6">
        <v>33.78</v>
      </c>
      <c r="L2143" s="6">
        <f>LANÇAMENTO[[#This Row],[VALOR UNITARIO]]*LANÇAMENTO[[#This Row],[QTDADE]]</f>
        <v>67.56</v>
      </c>
      <c r="M2143" s="4">
        <v>45972</v>
      </c>
      <c r="N2143" s="33" t="str">
        <f>TEXT(LANÇAMENTO[[#This Row],[DATA PEDIDO]],"MMM")&amp;"-"&amp;TEXT(M2143,"AAAA")</f>
        <v>nov-2025</v>
      </c>
      <c r="O2143" s="5" t="s">
        <v>2110</v>
      </c>
      <c r="P2143" s="5" t="s">
        <v>30</v>
      </c>
      <c r="Q2143" s="3" t="s">
        <v>12</v>
      </c>
      <c r="R2143" s="3">
        <v>0</v>
      </c>
      <c r="S2143" s="4">
        <f>IF(LANÇAMENTO[[#This Row],[DATA PEDIDO]]="","",LANÇAMENTO[[#This Row],[DATA PEDIDO]]+LANÇAMENTO[[#This Row],[PRAZO]])</f>
        <v>45972</v>
      </c>
      <c r="T2143" s="8" t="str">
        <f>IF(LANÇAMENTO[[#This Row],[OBRA COM MATERIAL]]="OK","ENTREGUE",IF(LANÇAMENTO[[#This Row],[PRAZO]]="","",LANÇAMENTO[[#This Row],[PREVISÃO ENTREGA OBRA]]-$E$1))</f>
        <v>ENTREGUE</v>
      </c>
      <c r="U2143" s="3" t="s">
        <v>129</v>
      </c>
      <c r="V2143" s="3"/>
    </row>
    <row r="2144" spans="1:22" x14ac:dyDescent="0.25">
      <c r="A2144" s="4">
        <v>45972</v>
      </c>
      <c r="B2144" s="2" t="s">
        <v>1772</v>
      </c>
      <c r="C2144" s="123" t="str">
        <f>VLOOKUP(LANÇAMENTO[[#This Row],[OBRA]],OBRAS[],2,FALSE)</f>
        <v>INTERIORANA</v>
      </c>
      <c r="D2144" s="2" t="s">
        <v>104</v>
      </c>
      <c r="E2144" s="2" t="s">
        <v>4223</v>
      </c>
      <c r="F2144" s="3">
        <v>2</v>
      </c>
      <c r="G2144" s="3" t="s">
        <v>65</v>
      </c>
      <c r="H2144" s="5" t="s">
        <v>4224</v>
      </c>
      <c r="I2144" s="136" t="s">
        <v>230</v>
      </c>
      <c r="J2144" s="2" t="s">
        <v>4223</v>
      </c>
      <c r="K2144" s="6">
        <v>19.77</v>
      </c>
      <c r="L2144" s="6">
        <f>LANÇAMENTO[[#This Row],[VALOR UNITARIO]]*LANÇAMENTO[[#This Row],[QTDADE]]</f>
        <v>39.54</v>
      </c>
      <c r="M2144" s="4">
        <v>45972</v>
      </c>
      <c r="N2144" s="33" t="str">
        <f>TEXT(LANÇAMENTO[[#This Row],[DATA PEDIDO]],"MMM")&amp;"-"&amp;TEXT(M2144,"AAAA")</f>
        <v>nov-2025</v>
      </c>
      <c r="O2144" s="5" t="s">
        <v>2110</v>
      </c>
      <c r="P2144" s="5" t="s">
        <v>30</v>
      </c>
      <c r="Q2144" s="3" t="s">
        <v>12</v>
      </c>
      <c r="R2144" s="3">
        <v>0</v>
      </c>
      <c r="S2144" s="4">
        <f>IF(LANÇAMENTO[[#This Row],[DATA PEDIDO]]="","",LANÇAMENTO[[#This Row],[DATA PEDIDO]]+LANÇAMENTO[[#This Row],[PRAZO]])</f>
        <v>45972</v>
      </c>
      <c r="T2144" s="8" t="str">
        <f>IF(LANÇAMENTO[[#This Row],[OBRA COM MATERIAL]]="OK","ENTREGUE",IF(LANÇAMENTO[[#This Row],[PRAZO]]="","",LANÇAMENTO[[#This Row],[PREVISÃO ENTREGA OBRA]]-$E$1))</f>
        <v>ENTREGUE</v>
      </c>
      <c r="U2144" s="3" t="s">
        <v>129</v>
      </c>
      <c r="V2144" s="3"/>
    </row>
    <row r="2145" spans="1:22" x14ac:dyDescent="0.25">
      <c r="A2145" s="4">
        <v>45972</v>
      </c>
      <c r="B2145" s="2" t="s">
        <v>1772</v>
      </c>
      <c r="C2145" s="123" t="str">
        <f>VLOOKUP(LANÇAMENTO[[#This Row],[OBRA]],OBRAS[],2,FALSE)</f>
        <v>INTERIORANA</v>
      </c>
      <c r="D2145" s="2" t="s">
        <v>104</v>
      </c>
      <c r="E2145" t="s">
        <v>4225</v>
      </c>
      <c r="F2145" s="3">
        <v>100</v>
      </c>
      <c r="G2145" s="3" t="s">
        <v>65</v>
      </c>
      <c r="H2145" s="5" t="s">
        <v>4230</v>
      </c>
      <c r="I2145" s="136" t="s">
        <v>666</v>
      </c>
      <c r="J2145" t="s">
        <v>4225</v>
      </c>
      <c r="K2145" s="6">
        <v>0.9</v>
      </c>
      <c r="L2145" s="6">
        <f>LANÇAMENTO[[#This Row],[VALOR UNITARIO]]*LANÇAMENTO[[#This Row],[QTDADE]]</f>
        <v>90</v>
      </c>
      <c r="M2145" s="4">
        <v>45972</v>
      </c>
      <c r="N2145" s="33" t="str">
        <f>TEXT(LANÇAMENTO[[#This Row],[DATA PEDIDO]],"MMM")&amp;"-"&amp;TEXT(M2145,"AAAA")</f>
        <v>nov-2025</v>
      </c>
      <c r="O2145" s="5" t="s">
        <v>1778</v>
      </c>
      <c r="P2145" s="5" t="s">
        <v>30</v>
      </c>
      <c r="Q2145" s="3" t="s">
        <v>1705</v>
      </c>
      <c r="R2145" s="3">
        <v>1</v>
      </c>
      <c r="S2145" s="4">
        <f>IF(LANÇAMENTO[[#This Row],[DATA PEDIDO]]="","",LANÇAMENTO[[#This Row],[DATA PEDIDO]]+LANÇAMENTO[[#This Row],[PRAZO]])</f>
        <v>45973</v>
      </c>
      <c r="T2145" s="8" t="str">
        <f>IF(LANÇAMENTO[[#This Row],[OBRA COM MATERIAL]]="OK","ENTREGUE",IF(LANÇAMENTO[[#This Row],[PRAZO]]="","",LANÇAMENTO[[#This Row],[PREVISÃO ENTREGA OBRA]]-$E$1))</f>
        <v>ENTREGUE</v>
      </c>
      <c r="U2145" s="3" t="s">
        <v>129</v>
      </c>
      <c r="V2145" s="3"/>
    </row>
    <row r="2146" spans="1:22" x14ac:dyDescent="0.25">
      <c r="A2146" s="4">
        <v>45972</v>
      </c>
      <c r="B2146" s="2" t="s">
        <v>1772</v>
      </c>
      <c r="C2146" s="123" t="str">
        <f>VLOOKUP(LANÇAMENTO[[#This Row],[OBRA]],OBRAS[],2,FALSE)</f>
        <v>INTERIORANA</v>
      </c>
      <c r="D2146" s="2" t="s">
        <v>104</v>
      </c>
      <c r="E2146" s="2" t="s">
        <v>4226</v>
      </c>
      <c r="F2146" s="3">
        <v>14</v>
      </c>
      <c r="G2146" s="3" t="s">
        <v>65</v>
      </c>
      <c r="H2146" s="5" t="s">
        <v>4230</v>
      </c>
      <c r="I2146" s="136" t="s">
        <v>666</v>
      </c>
      <c r="J2146" s="2" t="s">
        <v>4226</v>
      </c>
      <c r="K2146" s="6">
        <v>1</v>
      </c>
      <c r="L2146" s="6">
        <f>LANÇAMENTO[[#This Row],[VALOR UNITARIO]]*LANÇAMENTO[[#This Row],[QTDADE]]</f>
        <v>14</v>
      </c>
      <c r="M2146" s="4">
        <v>45972</v>
      </c>
      <c r="N2146" s="33" t="str">
        <f>TEXT(LANÇAMENTO[[#This Row],[DATA PEDIDO]],"MMM")&amp;"-"&amp;TEXT(M2146,"AAAA")</f>
        <v>nov-2025</v>
      </c>
      <c r="O2146" s="5" t="s">
        <v>1778</v>
      </c>
      <c r="P2146" s="5" t="s">
        <v>30</v>
      </c>
      <c r="Q2146" s="3" t="s">
        <v>1705</v>
      </c>
      <c r="R2146" s="3">
        <v>1</v>
      </c>
      <c r="S2146" s="4">
        <f>IF(LANÇAMENTO[[#This Row],[DATA PEDIDO]]="","",LANÇAMENTO[[#This Row],[DATA PEDIDO]]+LANÇAMENTO[[#This Row],[PRAZO]])</f>
        <v>45973</v>
      </c>
      <c r="T2146" s="8" t="str">
        <f>IF(LANÇAMENTO[[#This Row],[OBRA COM MATERIAL]]="OK","ENTREGUE",IF(LANÇAMENTO[[#This Row],[PRAZO]]="","",LANÇAMENTO[[#This Row],[PREVISÃO ENTREGA OBRA]]-$E$1))</f>
        <v>ENTREGUE</v>
      </c>
      <c r="U2146" s="3" t="s">
        <v>129</v>
      </c>
      <c r="V2146" s="3"/>
    </row>
    <row r="2147" spans="1:22" x14ac:dyDescent="0.25">
      <c r="A2147" s="4">
        <v>45972</v>
      </c>
      <c r="B2147" s="2" t="s">
        <v>1772</v>
      </c>
      <c r="C2147" s="123" t="str">
        <f>VLOOKUP(LANÇAMENTO[[#This Row],[OBRA]],OBRAS[],2,FALSE)</f>
        <v>INTERIORANA</v>
      </c>
      <c r="D2147" s="2" t="s">
        <v>104</v>
      </c>
      <c r="E2147" s="2" t="s">
        <v>4227</v>
      </c>
      <c r="F2147" s="3">
        <v>16</v>
      </c>
      <c r="G2147" s="3" t="s">
        <v>65</v>
      </c>
      <c r="H2147" s="5" t="s">
        <v>4230</v>
      </c>
      <c r="I2147" s="136" t="s">
        <v>666</v>
      </c>
      <c r="J2147" s="2" t="s">
        <v>4227</v>
      </c>
      <c r="K2147" s="6">
        <v>1.8</v>
      </c>
      <c r="L2147" s="6">
        <f>LANÇAMENTO[[#This Row],[VALOR UNITARIO]]*LANÇAMENTO[[#This Row],[QTDADE]]</f>
        <v>28.8</v>
      </c>
      <c r="M2147" s="4">
        <v>45972</v>
      </c>
      <c r="N2147" s="33" t="str">
        <f>TEXT(LANÇAMENTO[[#This Row],[DATA PEDIDO]],"MMM")&amp;"-"&amp;TEXT(M2147,"AAAA")</f>
        <v>nov-2025</v>
      </c>
      <c r="O2147" s="5" t="s">
        <v>1778</v>
      </c>
      <c r="P2147" s="5" t="s">
        <v>30</v>
      </c>
      <c r="Q2147" s="3" t="s">
        <v>1705</v>
      </c>
      <c r="R2147" s="3">
        <v>1</v>
      </c>
      <c r="S2147" s="4">
        <f>IF(LANÇAMENTO[[#This Row],[DATA PEDIDO]]="","",LANÇAMENTO[[#This Row],[DATA PEDIDO]]+LANÇAMENTO[[#This Row],[PRAZO]])</f>
        <v>45973</v>
      </c>
      <c r="T2147" s="8" t="str">
        <f>IF(LANÇAMENTO[[#This Row],[OBRA COM MATERIAL]]="OK","ENTREGUE",IF(LANÇAMENTO[[#This Row],[PRAZO]]="","",LANÇAMENTO[[#This Row],[PREVISÃO ENTREGA OBRA]]-$E$1))</f>
        <v>ENTREGUE</v>
      </c>
      <c r="U2147" s="3" t="s">
        <v>129</v>
      </c>
      <c r="V2147" s="3"/>
    </row>
    <row r="2148" spans="1:22" x14ac:dyDescent="0.25">
      <c r="A2148" s="4">
        <v>45972</v>
      </c>
      <c r="B2148" s="2" t="s">
        <v>1772</v>
      </c>
      <c r="C2148" s="123" t="str">
        <f>VLOOKUP(LANÇAMENTO[[#This Row],[OBRA]],OBRAS[],2,FALSE)</f>
        <v>INTERIORANA</v>
      </c>
      <c r="D2148" s="2" t="s">
        <v>104</v>
      </c>
      <c r="E2148" s="2" t="s">
        <v>4228</v>
      </c>
      <c r="F2148" s="3">
        <v>12</v>
      </c>
      <c r="G2148" s="3" t="s">
        <v>65</v>
      </c>
      <c r="H2148" s="5" t="s">
        <v>4230</v>
      </c>
      <c r="I2148" s="136" t="s">
        <v>666</v>
      </c>
      <c r="J2148" s="2" t="s">
        <v>4228</v>
      </c>
      <c r="K2148" s="6">
        <v>2.4</v>
      </c>
      <c r="L2148" s="6">
        <f>LANÇAMENTO[[#This Row],[VALOR UNITARIO]]*LANÇAMENTO[[#This Row],[QTDADE]]</f>
        <v>28.799999999999997</v>
      </c>
      <c r="M2148" s="4">
        <v>45972</v>
      </c>
      <c r="N2148" s="33" t="str">
        <f>TEXT(LANÇAMENTO[[#This Row],[DATA PEDIDO]],"MMM")&amp;"-"&amp;TEXT(M2148,"AAAA")</f>
        <v>nov-2025</v>
      </c>
      <c r="O2148" s="5" t="s">
        <v>1778</v>
      </c>
      <c r="P2148" s="5" t="s">
        <v>30</v>
      </c>
      <c r="Q2148" s="3" t="s">
        <v>1705</v>
      </c>
      <c r="R2148" s="3">
        <v>1</v>
      </c>
      <c r="S2148" s="4">
        <f>IF(LANÇAMENTO[[#This Row],[DATA PEDIDO]]="","",LANÇAMENTO[[#This Row],[DATA PEDIDO]]+LANÇAMENTO[[#This Row],[PRAZO]])</f>
        <v>45973</v>
      </c>
      <c r="T2148" s="8" t="str">
        <f>IF(LANÇAMENTO[[#This Row],[OBRA COM MATERIAL]]="OK","ENTREGUE",IF(LANÇAMENTO[[#This Row],[PRAZO]]="","",LANÇAMENTO[[#This Row],[PREVISÃO ENTREGA OBRA]]-$E$1))</f>
        <v>ENTREGUE</v>
      </c>
      <c r="U2148" s="3" t="s">
        <v>129</v>
      </c>
      <c r="V2148" s="3"/>
    </row>
    <row r="2149" spans="1:22" x14ac:dyDescent="0.25">
      <c r="A2149" s="4">
        <v>45972</v>
      </c>
      <c r="B2149" s="2" t="s">
        <v>1772</v>
      </c>
      <c r="C2149" s="123" t="str">
        <f>VLOOKUP(LANÇAMENTO[[#This Row],[OBRA]],OBRAS[],2,FALSE)</f>
        <v>INTERIORANA</v>
      </c>
      <c r="D2149" s="2" t="s">
        <v>104</v>
      </c>
      <c r="E2149" s="2" t="s">
        <v>4229</v>
      </c>
      <c r="F2149" s="3">
        <v>4</v>
      </c>
      <c r="G2149" s="3" t="s">
        <v>65</v>
      </c>
      <c r="H2149" s="5" t="s">
        <v>4230</v>
      </c>
      <c r="I2149" s="136" t="s">
        <v>666</v>
      </c>
      <c r="J2149" s="2" t="s">
        <v>4229</v>
      </c>
      <c r="K2149" s="6">
        <v>3.6</v>
      </c>
      <c r="L2149" s="6">
        <f>LANÇAMENTO[[#This Row],[VALOR UNITARIO]]*LANÇAMENTO[[#This Row],[QTDADE]]</f>
        <v>14.4</v>
      </c>
      <c r="M2149" s="4">
        <v>45972</v>
      </c>
      <c r="N2149" s="33" t="str">
        <f>TEXT(LANÇAMENTO[[#This Row],[DATA PEDIDO]],"MMM")&amp;"-"&amp;TEXT(M2149,"AAAA")</f>
        <v>nov-2025</v>
      </c>
      <c r="O2149" s="5" t="s">
        <v>1778</v>
      </c>
      <c r="P2149" s="5" t="s">
        <v>30</v>
      </c>
      <c r="Q2149" s="3" t="s">
        <v>1705</v>
      </c>
      <c r="R2149" s="3">
        <v>1</v>
      </c>
      <c r="S2149" s="4">
        <f>IF(LANÇAMENTO[[#This Row],[DATA PEDIDO]]="","",LANÇAMENTO[[#This Row],[DATA PEDIDO]]+LANÇAMENTO[[#This Row],[PRAZO]])</f>
        <v>45973</v>
      </c>
      <c r="T2149" s="8" t="str">
        <f>IF(LANÇAMENTO[[#This Row],[OBRA COM MATERIAL]]="OK","ENTREGUE",IF(LANÇAMENTO[[#This Row],[PRAZO]]="","",LANÇAMENTO[[#This Row],[PREVISÃO ENTREGA OBRA]]-$E$1))</f>
        <v>ENTREGUE</v>
      </c>
      <c r="U2149" s="3" t="s">
        <v>129</v>
      </c>
      <c r="V2149" s="3"/>
    </row>
    <row r="2150" spans="1:22" x14ac:dyDescent="0.25">
      <c r="A2150" s="4">
        <v>45972</v>
      </c>
      <c r="B2150" s="2" t="s">
        <v>1772</v>
      </c>
      <c r="C2150" s="123" t="str">
        <f>VLOOKUP(LANÇAMENTO[[#This Row],[OBRA]],OBRAS[],2,FALSE)</f>
        <v>INTERIORANA</v>
      </c>
      <c r="D2150" s="2" t="s">
        <v>21</v>
      </c>
      <c r="E2150" s="2" t="s">
        <v>2476</v>
      </c>
      <c r="F2150" s="3">
        <v>4</v>
      </c>
      <c r="G2150" s="3" t="s">
        <v>141</v>
      </c>
      <c r="H2150" s="5" t="s">
        <v>4231</v>
      </c>
      <c r="I2150" s="136" t="s">
        <v>198</v>
      </c>
      <c r="J2150" s="2" t="s">
        <v>2476</v>
      </c>
      <c r="K2150" s="6">
        <v>78.849999999999994</v>
      </c>
      <c r="L2150" s="6">
        <f>LANÇAMENTO[[#This Row],[VALOR UNITARIO]]*LANÇAMENTO[[#This Row],[QTDADE]]</f>
        <v>315.39999999999998</v>
      </c>
      <c r="M2150" s="4">
        <v>45972</v>
      </c>
      <c r="N2150" s="33" t="str">
        <f>TEXT(LANÇAMENTO[[#This Row],[DATA PEDIDO]],"MMM")&amp;"-"&amp;TEXT(M2150,"AAAA")</f>
        <v>nov-2025</v>
      </c>
      <c r="O2150" s="5" t="s">
        <v>1715</v>
      </c>
      <c r="P2150" s="5" t="s">
        <v>30</v>
      </c>
      <c r="Q2150" s="3" t="s">
        <v>1705</v>
      </c>
      <c r="R2150" s="3">
        <v>1</v>
      </c>
      <c r="S2150" s="4">
        <f>IF(LANÇAMENTO[[#This Row],[DATA PEDIDO]]="","",LANÇAMENTO[[#This Row],[DATA PEDIDO]]+LANÇAMENTO[[#This Row],[PRAZO]])</f>
        <v>45973</v>
      </c>
      <c r="T2150" s="8" t="str">
        <f>IF(LANÇAMENTO[[#This Row],[OBRA COM MATERIAL]]="OK","ENTREGUE",IF(LANÇAMENTO[[#This Row],[PRAZO]]="","",LANÇAMENTO[[#This Row],[PREVISÃO ENTREGA OBRA]]-$E$1))</f>
        <v>ENTREGUE</v>
      </c>
      <c r="U2150" s="3" t="s">
        <v>129</v>
      </c>
      <c r="V2150" s="3"/>
    </row>
    <row r="2151" spans="1:22" x14ac:dyDescent="0.25">
      <c r="A2151" s="4">
        <v>45972</v>
      </c>
      <c r="B2151" s="2" t="s">
        <v>3437</v>
      </c>
      <c r="C2151" s="123" t="s">
        <v>551</v>
      </c>
      <c r="D2151" s="2" t="s">
        <v>27</v>
      </c>
      <c r="E2151" t="s">
        <v>4232</v>
      </c>
      <c r="F2151" s="3">
        <v>12</v>
      </c>
      <c r="G2151" s="3" t="s">
        <v>65</v>
      </c>
      <c r="H2151" s="5" t="s">
        <v>4239</v>
      </c>
      <c r="I2151" s="136" t="s">
        <v>295</v>
      </c>
      <c r="J2151" t="s">
        <v>4232</v>
      </c>
      <c r="K2151" s="6">
        <v>9.16</v>
      </c>
      <c r="L2151" s="6">
        <f>LANÇAMENTO[[#This Row],[VALOR UNITARIO]]*LANÇAMENTO[[#This Row],[QTDADE]]</f>
        <v>109.92</v>
      </c>
      <c r="M2151" s="4">
        <v>45972</v>
      </c>
      <c r="N2151" s="33" t="str">
        <f>TEXT(LANÇAMENTO[[#This Row],[DATA PEDIDO]],"MMM")&amp;"-"&amp;TEXT(M2151,"AAAA")</f>
        <v>nov-2025</v>
      </c>
      <c r="O2151" s="5" t="s">
        <v>1778</v>
      </c>
      <c r="P2151" s="5" t="s">
        <v>30</v>
      </c>
      <c r="Q2151" s="3" t="s">
        <v>12</v>
      </c>
      <c r="R2151" s="3">
        <v>1</v>
      </c>
      <c r="S2151" s="4">
        <f>IF(LANÇAMENTO[[#This Row],[DATA PEDIDO]]="","",LANÇAMENTO[[#This Row],[DATA PEDIDO]]+LANÇAMENTO[[#This Row],[PRAZO]])</f>
        <v>45973</v>
      </c>
      <c r="T2151" s="8" t="str">
        <f>IF(LANÇAMENTO[[#This Row],[OBRA COM MATERIAL]]="OK","ENTREGUE",IF(LANÇAMENTO[[#This Row],[PRAZO]]="","",LANÇAMENTO[[#This Row],[PREVISÃO ENTREGA OBRA]]-$E$1))</f>
        <v>ENTREGUE</v>
      </c>
      <c r="U2151" s="3" t="s">
        <v>129</v>
      </c>
      <c r="V2151" s="3"/>
    </row>
    <row r="2152" spans="1:22" x14ac:dyDescent="0.25">
      <c r="A2152" s="4">
        <v>45972</v>
      </c>
      <c r="B2152" s="2" t="s">
        <v>3437</v>
      </c>
      <c r="C2152" s="123" t="s">
        <v>551</v>
      </c>
      <c r="D2152" s="2" t="s">
        <v>27</v>
      </c>
      <c r="E2152" s="2" t="s">
        <v>4233</v>
      </c>
      <c r="F2152" s="3">
        <v>4</v>
      </c>
      <c r="G2152" s="3" t="s">
        <v>65</v>
      </c>
      <c r="H2152" s="5" t="s">
        <v>4239</v>
      </c>
      <c r="I2152" s="136" t="s">
        <v>295</v>
      </c>
      <c r="J2152" s="2" t="s">
        <v>4233</v>
      </c>
      <c r="K2152" s="6">
        <v>15</v>
      </c>
      <c r="L2152" s="6">
        <f>LANÇAMENTO[[#This Row],[VALOR UNITARIO]]*LANÇAMENTO[[#This Row],[QTDADE]]</f>
        <v>60</v>
      </c>
      <c r="M2152" s="4">
        <v>45972</v>
      </c>
      <c r="N2152" s="33" t="str">
        <f>TEXT(LANÇAMENTO[[#This Row],[DATA PEDIDO]],"MMM")&amp;"-"&amp;TEXT(M2152,"AAAA")</f>
        <v>nov-2025</v>
      </c>
      <c r="O2152" s="5" t="s">
        <v>1778</v>
      </c>
      <c r="P2152" s="5" t="s">
        <v>30</v>
      </c>
      <c r="Q2152" s="3" t="s">
        <v>12</v>
      </c>
      <c r="R2152" s="3">
        <v>1</v>
      </c>
      <c r="S2152" s="4">
        <f>IF(LANÇAMENTO[[#This Row],[DATA PEDIDO]]="","",LANÇAMENTO[[#This Row],[DATA PEDIDO]]+LANÇAMENTO[[#This Row],[PRAZO]])</f>
        <v>45973</v>
      </c>
      <c r="T2152" s="8" t="str">
        <f>IF(LANÇAMENTO[[#This Row],[OBRA COM MATERIAL]]="OK","ENTREGUE",IF(LANÇAMENTO[[#This Row],[PRAZO]]="","",LANÇAMENTO[[#This Row],[PREVISÃO ENTREGA OBRA]]-$E$1))</f>
        <v>ENTREGUE</v>
      </c>
      <c r="U2152" s="3" t="s">
        <v>129</v>
      </c>
      <c r="V2152" s="3"/>
    </row>
    <row r="2153" spans="1:22" x14ac:dyDescent="0.25">
      <c r="A2153" s="4">
        <v>45972</v>
      </c>
      <c r="B2153" s="2" t="s">
        <v>3437</v>
      </c>
      <c r="C2153" s="123" t="s">
        <v>551</v>
      </c>
      <c r="D2153" s="2" t="s">
        <v>27</v>
      </c>
      <c r="E2153" s="2" t="s">
        <v>4234</v>
      </c>
      <c r="F2153" s="3">
        <v>4</v>
      </c>
      <c r="G2153" s="3" t="s">
        <v>65</v>
      </c>
      <c r="H2153" s="5" t="s">
        <v>4239</v>
      </c>
      <c r="I2153" s="136" t="s">
        <v>295</v>
      </c>
      <c r="J2153" s="2" t="s">
        <v>4234</v>
      </c>
      <c r="K2153" s="6">
        <v>6</v>
      </c>
      <c r="L2153" s="6">
        <f>LANÇAMENTO[[#This Row],[VALOR UNITARIO]]*LANÇAMENTO[[#This Row],[QTDADE]]</f>
        <v>24</v>
      </c>
      <c r="M2153" s="4">
        <v>45972</v>
      </c>
      <c r="N2153" s="33" t="str">
        <f>TEXT(LANÇAMENTO[[#This Row],[DATA PEDIDO]],"MMM")&amp;"-"&amp;TEXT(M2153,"AAAA")</f>
        <v>nov-2025</v>
      </c>
      <c r="O2153" s="5" t="s">
        <v>1778</v>
      </c>
      <c r="P2153" s="5" t="s">
        <v>30</v>
      </c>
      <c r="Q2153" s="3" t="s">
        <v>12</v>
      </c>
      <c r="R2153" s="3">
        <v>1</v>
      </c>
      <c r="S2153" s="4">
        <f>IF(LANÇAMENTO[[#This Row],[DATA PEDIDO]]="","",LANÇAMENTO[[#This Row],[DATA PEDIDO]]+LANÇAMENTO[[#This Row],[PRAZO]])</f>
        <v>45973</v>
      </c>
      <c r="T2153" s="8" t="str">
        <f>IF(LANÇAMENTO[[#This Row],[OBRA COM MATERIAL]]="OK","ENTREGUE",IF(LANÇAMENTO[[#This Row],[PRAZO]]="","",LANÇAMENTO[[#This Row],[PREVISÃO ENTREGA OBRA]]-$E$1))</f>
        <v>ENTREGUE</v>
      </c>
      <c r="U2153" s="3" t="s">
        <v>129</v>
      </c>
      <c r="V2153" s="3"/>
    </row>
    <row r="2154" spans="1:22" x14ac:dyDescent="0.25">
      <c r="A2154" s="4">
        <v>45972</v>
      </c>
      <c r="B2154" s="2" t="s">
        <v>3437</v>
      </c>
      <c r="C2154" s="123" t="s">
        <v>551</v>
      </c>
      <c r="D2154" s="2" t="s">
        <v>27</v>
      </c>
      <c r="E2154" s="2" t="s">
        <v>4235</v>
      </c>
      <c r="F2154" s="3">
        <v>3</v>
      </c>
      <c r="G2154" s="3" t="s">
        <v>65</v>
      </c>
      <c r="H2154" s="5" t="s">
        <v>4239</v>
      </c>
      <c r="I2154" s="136" t="s">
        <v>295</v>
      </c>
      <c r="J2154" s="2" t="s">
        <v>4235</v>
      </c>
      <c r="K2154" s="6">
        <v>0</v>
      </c>
      <c r="L2154" s="6">
        <f>LANÇAMENTO[[#This Row],[VALOR UNITARIO]]*LANÇAMENTO[[#This Row],[QTDADE]]</f>
        <v>0</v>
      </c>
      <c r="M2154" s="4">
        <v>45972</v>
      </c>
      <c r="N2154" s="33" t="str">
        <f>TEXT(LANÇAMENTO[[#This Row],[DATA PEDIDO]],"MMM")&amp;"-"&amp;TEXT(M2154,"AAAA")</f>
        <v>nov-2025</v>
      </c>
      <c r="O2154" s="5" t="s">
        <v>1778</v>
      </c>
      <c r="P2154" s="5" t="s">
        <v>30</v>
      </c>
      <c r="Q2154" s="3" t="s">
        <v>12</v>
      </c>
      <c r="R2154" s="3">
        <v>1</v>
      </c>
      <c r="S2154" s="4">
        <f>IF(LANÇAMENTO[[#This Row],[DATA PEDIDO]]="","",LANÇAMENTO[[#This Row],[DATA PEDIDO]]+LANÇAMENTO[[#This Row],[PRAZO]])</f>
        <v>45973</v>
      </c>
      <c r="T2154" s="8" t="str">
        <f>IF(LANÇAMENTO[[#This Row],[OBRA COM MATERIAL]]="OK","ENTREGUE",IF(LANÇAMENTO[[#This Row],[PRAZO]]="","",LANÇAMENTO[[#This Row],[PREVISÃO ENTREGA OBRA]]-$E$1))</f>
        <v>ENTREGUE</v>
      </c>
      <c r="U2154" s="3" t="s">
        <v>129</v>
      </c>
      <c r="V2154" s="3"/>
    </row>
    <row r="2155" spans="1:22" x14ac:dyDescent="0.25">
      <c r="A2155" s="4">
        <v>45972</v>
      </c>
      <c r="B2155" s="2" t="s">
        <v>3437</v>
      </c>
      <c r="C2155" s="123" t="s">
        <v>551</v>
      </c>
      <c r="D2155" s="2" t="s">
        <v>27</v>
      </c>
      <c r="E2155" s="2" t="s">
        <v>4236</v>
      </c>
      <c r="F2155" s="3">
        <v>3</v>
      </c>
      <c r="G2155" s="3" t="s">
        <v>65</v>
      </c>
      <c r="H2155" s="5" t="s">
        <v>4239</v>
      </c>
      <c r="I2155" s="136" t="s">
        <v>295</v>
      </c>
      <c r="J2155" s="2" t="s">
        <v>4236</v>
      </c>
      <c r="K2155" s="6">
        <v>36</v>
      </c>
      <c r="L2155" s="6">
        <f>LANÇAMENTO[[#This Row],[VALOR UNITARIO]]*LANÇAMENTO[[#This Row],[QTDADE]]</f>
        <v>108</v>
      </c>
      <c r="M2155" s="4">
        <v>45972</v>
      </c>
      <c r="N2155" s="33" t="str">
        <f>TEXT(LANÇAMENTO[[#This Row],[DATA PEDIDO]],"MMM")&amp;"-"&amp;TEXT(M2155,"AAAA")</f>
        <v>nov-2025</v>
      </c>
      <c r="O2155" s="5" t="s">
        <v>1778</v>
      </c>
      <c r="P2155" s="5" t="s">
        <v>30</v>
      </c>
      <c r="Q2155" s="3" t="s">
        <v>12</v>
      </c>
      <c r="R2155" s="3">
        <v>1</v>
      </c>
      <c r="S2155" s="4">
        <f>IF(LANÇAMENTO[[#This Row],[DATA PEDIDO]]="","",LANÇAMENTO[[#This Row],[DATA PEDIDO]]+LANÇAMENTO[[#This Row],[PRAZO]])</f>
        <v>45973</v>
      </c>
      <c r="T2155" s="8" t="str">
        <f>IF(LANÇAMENTO[[#This Row],[OBRA COM MATERIAL]]="OK","ENTREGUE",IF(LANÇAMENTO[[#This Row],[PRAZO]]="","",LANÇAMENTO[[#This Row],[PREVISÃO ENTREGA OBRA]]-$E$1))</f>
        <v>ENTREGUE</v>
      </c>
      <c r="U2155" s="3" t="s">
        <v>129</v>
      </c>
      <c r="V2155" s="3"/>
    </row>
    <row r="2156" spans="1:22" x14ac:dyDescent="0.25">
      <c r="A2156" s="4">
        <v>45972</v>
      </c>
      <c r="B2156" s="2" t="s">
        <v>3437</v>
      </c>
      <c r="C2156" s="123" t="s">
        <v>551</v>
      </c>
      <c r="D2156" s="2" t="s">
        <v>27</v>
      </c>
      <c r="E2156" s="2" t="s">
        <v>4237</v>
      </c>
      <c r="F2156" s="3">
        <v>1</v>
      </c>
      <c r="G2156" s="3" t="s">
        <v>65</v>
      </c>
      <c r="H2156" s="5" t="s">
        <v>4239</v>
      </c>
      <c r="I2156" s="136" t="s">
        <v>295</v>
      </c>
      <c r="J2156" s="2" t="s">
        <v>4237</v>
      </c>
      <c r="K2156" s="6">
        <v>15</v>
      </c>
      <c r="L2156" s="6">
        <f>LANÇAMENTO[[#This Row],[VALOR UNITARIO]]*LANÇAMENTO[[#This Row],[QTDADE]]</f>
        <v>15</v>
      </c>
      <c r="M2156" s="4">
        <v>45972</v>
      </c>
      <c r="N2156" s="33" t="str">
        <f>TEXT(LANÇAMENTO[[#This Row],[DATA PEDIDO]],"MMM")&amp;"-"&amp;TEXT(M2156,"AAAA")</f>
        <v>nov-2025</v>
      </c>
      <c r="O2156" s="5" t="s">
        <v>1778</v>
      </c>
      <c r="P2156" s="5" t="s">
        <v>30</v>
      </c>
      <c r="Q2156" s="3" t="s">
        <v>12</v>
      </c>
      <c r="R2156" s="3">
        <v>1</v>
      </c>
      <c r="S2156" s="4">
        <f>IF(LANÇAMENTO[[#This Row],[DATA PEDIDO]]="","",LANÇAMENTO[[#This Row],[DATA PEDIDO]]+LANÇAMENTO[[#This Row],[PRAZO]])</f>
        <v>45973</v>
      </c>
      <c r="T2156" s="8" t="str">
        <f>IF(LANÇAMENTO[[#This Row],[OBRA COM MATERIAL]]="OK","ENTREGUE",IF(LANÇAMENTO[[#This Row],[PRAZO]]="","",LANÇAMENTO[[#This Row],[PREVISÃO ENTREGA OBRA]]-$E$1))</f>
        <v>ENTREGUE</v>
      </c>
      <c r="U2156" s="3" t="s">
        <v>129</v>
      </c>
      <c r="V2156" s="3"/>
    </row>
    <row r="2157" spans="1:22" x14ac:dyDescent="0.25">
      <c r="A2157" s="4">
        <v>45972</v>
      </c>
      <c r="B2157" s="2" t="s">
        <v>3437</v>
      </c>
      <c r="C2157" s="123" t="s">
        <v>551</v>
      </c>
      <c r="D2157" s="2" t="s">
        <v>27</v>
      </c>
      <c r="E2157" s="2" t="s">
        <v>4238</v>
      </c>
      <c r="F2157" s="3">
        <v>1</v>
      </c>
      <c r="G2157" s="3" t="s">
        <v>65</v>
      </c>
      <c r="H2157" s="5" t="s">
        <v>4239</v>
      </c>
      <c r="I2157" s="136" t="s">
        <v>295</v>
      </c>
      <c r="J2157" s="2" t="s">
        <v>4238</v>
      </c>
      <c r="K2157" s="6">
        <v>36</v>
      </c>
      <c r="L2157" s="6">
        <f>LANÇAMENTO[[#This Row],[VALOR UNITARIO]]*LANÇAMENTO[[#This Row],[QTDADE]]</f>
        <v>36</v>
      </c>
      <c r="M2157" s="4">
        <v>45972</v>
      </c>
      <c r="N2157" s="33" t="str">
        <f>TEXT(LANÇAMENTO[[#This Row],[DATA PEDIDO]],"MMM")&amp;"-"&amp;TEXT(M2157,"AAAA")</f>
        <v>nov-2025</v>
      </c>
      <c r="O2157" s="5" t="s">
        <v>1778</v>
      </c>
      <c r="P2157" s="5" t="s">
        <v>30</v>
      </c>
      <c r="Q2157" s="3" t="s">
        <v>12</v>
      </c>
      <c r="R2157" s="3">
        <v>1</v>
      </c>
      <c r="S2157" s="4">
        <f>IF(LANÇAMENTO[[#This Row],[DATA PEDIDO]]="","",LANÇAMENTO[[#This Row],[DATA PEDIDO]]+LANÇAMENTO[[#This Row],[PRAZO]])</f>
        <v>45973</v>
      </c>
      <c r="T2157" s="8" t="str">
        <f>IF(LANÇAMENTO[[#This Row],[OBRA COM MATERIAL]]="OK","ENTREGUE",IF(LANÇAMENTO[[#This Row],[PRAZO]]="","",LANÇAMENTO[[#This Row],[PREVISÃO ENTREGA OBRA]]-$E$1))</f>
        <v>ENTREGUE</v>
      </c>
      <c r="U2157" s="3" t="s">
        <v>129</v>
      </c>
      <c r="V2157" s="3"/>
    </row>
    <row r="2158" spans="1:22" x14ac:dyDescent="0.25">
      <c r="A2158" s="4">
        <v>45972</v>
      </c>
      <c r="B2158" s="2" t="s">
        <v>3437</v>
      </c>
      <c r="C2158" s="123" t="s">
        <v>551</v>
      </c>
      <c r="D2158" s="2" t="s">
        <v>27</v>
      </c>
      <c r="E2158" s="2" t="s">
        <v>3227</v>
      </c>
      <c r="F2158" s="3">
        <v>1</v>
      </c>
      <c r="G2158" s="3" t="s">
        <v>65</v>
      </c>
      <c r="H2158" s="5" t="s">
        <v>4239</v>
      </c>
      <c r="I2158" s="136" t="s">
        <v>295</v>
      </c>
      <c r="J2158" s="2" t="s">
        <v>3227</v>
      </c>
      <c r="K2158" s="6">
        <v>25</v>
      </c>
      <c r="L2158" s="6">
        <f>LANÇAMENTO[[#This Row],[VALOR UNITARIO]]*LANÇAMENTO[[#This Row],[QTDADE]]</f>
        <v>25</v>
      </c>
      <c r="M2158" s="4">
        <v>45972</v>
      </c>
      <c r="N2158" s="33" t="str">
        <f>TEXT(LANÇAMENTO[[#This Row],[DATA PEDIDO]],"MMM")&amp;"-"&amp;TEXT(M2158,"AAAA")</f>
        <v>nov-2025</v>
      </c>
      <c r="O2158" s="5" t="s">
        <v>1778</v>
      </c>
      <c r="P2158" s="5" t="s">
        <v>30</v>
      </c>
      <c r="Q2158" s="3" t="s">
        <v>12</v>
      </c>
      <c r="R2158" s="3">
        <v>1</v>
      </c>
      <c r="S2158" s="4">
        <f>IF(LANÇAMENTO[[#This Row],[DATA PEDIDO]]="","",LANÇAMENTO[[#This Row],[DATA PEDIDO]]+LANÇAMENTO[[#This Row],[PRAZO]])</f>
        <v>45973</v>
      </c>
      <c r="T2158" s="8" t="str">
        <f>IF(LANÇAMENTO[[#This Row],[OBRA COM MATERIAL]]="OK","ENTREGUE",IF(LANÇAMENTO[[#This Row],[PRAZO]]="","",LANÇAMENTO[[#This Row],[PREVISÃO ENTREGA OBRA]]-$E$1))</f>
        <v>ENTREGUE</v>
      </c>
      <c r="U2158" s="3" t="s">
        <v>129</v>
      </c>
      <c r="V2158" s="3"/>
    </row>
    <row r="2159" spans="1:22" x14ac:dyDescent="0.25">
      <c r="A2159" s="4">
        <v>45973</v>
      </c>
      <c r="B2159" s="2" t="s">
        <v>4059</v>
      </c>
      <c r="C2159" s="123" t="str">
        <f>VLOOKUP(LANÇAMENTO[[#This Row],[OBRA]],OBRAS[],2,FALSE)</f>
        <v>B&amp;B</v>
      </c>
      <c r="D2159" s="2" t="s">
        <v>104</v>
      </c>
      <c r="E2159" s="2" t="s">
        <v>4240</v>
      </c>
      <c r="F2159" s="3">
        <v>2</v>
      </c>
      <c r="G2159" s="3" t="s">
        <v>114</v>
      </c>
      <c r="H2159" s="5" t="s">
        <v>4241</v>
      </c>
      <c r="I2159" s="136" t="s">
        <v>230</v>
      </c>
      <c r="J2159" s="2" t="s">
        <v>4240</v>
      </c>
      <c r="K2159" s="6">
        <v>38.880000000000003</v>
      </c>
      <c r="L2159" s="6">
        <f>LANÇAMENTO[[#This Row],[VALOR UNITARIO]]*LANÇAMENTO[[#This Row],[QTDADE]]</f>
        <v>77.760000000000005</v>
      </c>
      <c r="M2159" s="4">
        <v>45973</v>
      </c>
      <c r="N2159" s="33" t="str">
        <f>TEXT(LANÇAMENTO[[#This Row],[DATA PEDIDO]],"MMM")&amp;"-"&amp;TEXT(M2159,"AAAA")</f>
        <v>nov-2025</v>
      </c>
      <c r="O2159" s="5" t="s">
        <v>1823</v>
      </c>
      <c r="P2159" s="5" t="s">
        <v>30</v>
      </c>
      <c r="Q2159" s="3" t="s">
        <v>1705</v>
      </c>
      <c r="R2159" s="3">
        <v>6</v>
      </c>
      <c r="S2159" s="4">
        <f>IF(LANÇAMENTO[[#This Row],[DATA PEDIDO]]="","",LANÇAMENTO[[#This Row],[DATA PEDIDO]]+LANÇAMENTO[[#This Row],[PRAZO]])</f>
        <v>45979</v>
      </c>
      <c r="T2159" s="8" t="str">
        <f>IF(LANÇAMENTO[[#This Row],[OBRA COM MATERIAL]]="OK","ENTREGUE",IF(LANÇAMENTO[[#This Row],[PRAZO]]="","",LANÇAMENTO[[#This Row],[PREVISÃO ENTREGA OBRA]]-$E$1))</f>
        <v>ENTREGUE</v>
      </c>
      <c r="U2159" s="3" t="s">
        <v>129</v>
      </c>
      <c r="V2159" s="3"/>
    </row>
    <row r="2160" spans="1:22" x14ac:dyDescent="0.25">
      <c r="A2160" s="4">
        <v>45973</v>
      </c>
      <c r="B2160" s="2" t="s">
        <v>4059</v>
      </c>
      <c r="C2160" s="123" t="str">
        <f>VLOOKUP(LANÇAMENTO[[#This Row],[OBRA]],OBRAS[],2,FALSE)</f>
        <v>B&amp;B</v>
      </c>
      <c r="D2160" s="2" t="s">
        <v>104</v>
      </c>
      <c r="E2160" s="2" t="s">
        <v>4242</v>
      </c>
      <c r="F2160" s="3">
        <v>1</v>
      </c>
      <c r="G2160" s="3" t="s">
        <v>65</v>
      </c>
      <c r="H2160" s="5" t="s">
        <v>4241</v>
      </c>
      <c r="I2160" s="136" t="s">
        <v>230</v>
      </c>
      <c r="J2160" s="2" t="s">
        <v>4242</v>
      </c>
      <c r="K2160" s="6">
        <v>114.05</v>
      </c>
      <c r="L2160" s="6">
        <f>LANÇAMENTO[[#This Row],[VALOR UNITARIO]]*LANÇAMENTO[[#This Row],[QTDADE]]</f>
        <v>114.05</v>
      </c>
      <c r="M2160" s="4">
        <v>45973</v>
      </c>
      <c r="N2160" s="33" t="str">
        <f>TEXT(LANÇAMENTO[[#This Row],[DATA PEDIDO]],"MMM")&amp;"-"&amp;TEXT(M2160,"AAAA")</f>
        <v>nov-2025</v>
      </c>
      <c r="O2160" s="5" t="s">
        <v>1823</v>
      </c>
      <c r="P2160" s="5" t="s">
        <v>30</v>
      </c>
      <c r="Q2160" s="3" t="s">
        <v>1705</v>
      </c>
      <c r="R2160" s="3">
        <v>6</v>
      </c>
      <c r="S2160" s="4">
        <f>IF(LANÇAMENTO[[#This Row],[DATA PEDIDO]]="","",LANÇAMENTO[[#This Row],[DATA PEDIDO]]+LANÇAMENTO[[#This Row],[PRAZO]])</f>
        <v>45979</v>
      </c>
      <c r="T2160" s="8" t="str">
        <f>IF(LANÇAMENTO[[#This Row],[OBRA COM MATERIAL]]="OK","ENTREGUE",IF(LANÇAMENTO[[#This Row],[PRAZO]]="","",LANÇAMENTO[[#This Row],[PREVISÃO ENTREGA OBRA]]-$E$1))</f>
        <v>ENTREGUE</v>
      </c>
      <c r="U2160" s="3" t="s">
        <v>129</v>
      </c>
      <c r="V2160" s="3"/>
    </row>
    <row r="2161" spans="1:22" x14ac:dyDescent="0.25">
      <c r="A2161" s="4">
        <v>45973</v>
      </c>
      <c r="B2161" s="2" t="s">
        <v>3324</v>
      </c>
      <c r="C2161" s="123" t="str">
        <f>VLOOKUP(LANÇAMENTO[[#This Row],[OBRA]],OBRAS[],2,FALSE)</f>
        <v>B&amp;B</v>
      </c>
      <c r="D2161" s="2" t="s">
        <v>104</v>
      </c>
      <c r="E2161" s="2" t="s">
        <v>2134</v>
      </c>
      <c r="F2161" s="3">
        <v>1</v>
      </c>
      <c r="G2161" s="3" t="s">
        <v>65</v>
      </c>
      <c r="H2161" s="5" t="s">
        <v>4246</v>
      </c>
      <c r="I2161" s="136" t="s">
        <v>4244</v>
      </c>
      <c r="J2161" s="2" t="s">
        <v>2134</v>
      </c>
      <c r="K2161" s="6">
        <v>180</v>
      </c>
      <c r="L2161" s="6">
        <f>LANÇAMENTO[[#This Row],[VALOR UNITARIO]]*LANÇAMENTO[[#This Row],[QTDADE]]</f>
        <v>180</v>
      </c>
      <c r="M2161" s="4">
        <v>45973</v>
      </c>
      <c r="N2161" s="33" t="str">
        <f>TEXT(LANÇAMENTO[[#This Row],[DATA PEDIDO]],"MMM")&amp;"-"&amp;TEXT(M2161,"AAAA")</f>
        <v>nov-2025</v>
      </c>
      <c r="O2161" s="5" t="s">
        <v>1692</v>
      </c>
      <c r="P2161" s="5" t="s">
        <v>30</v>
      </c>
      <c r="Q2161" s="3" t="s">
        <v>12</v>
      </c>
      <c r="R2161" s="3">
        <v>0</v>
      </c>
      <c r="S2161" s="4">
        <f>IF(LANÇAMENTO[[#This Row],[DATA PEDIDO]]="","",LANÇAMENTO[[#This Row],[DATA PEDIDO]]+LANÇAMENTO[[#This Row],[PRAZO]])</f>
        <v>45973</v>
      </c>
      <c r="T2161" s="8" t="str">
        <f>IF(LANÇAMENTO[[#This Row],[OBRA COM MATERIAL]]="OK","ENTREGUE",IF(LANÇAMENTO[[#This Row],[PRAZO]]="","",LANÇAMENTO[[#This Row],[PREVISÃO ENTREGA OBRA]]-$E$1))</f>
        <v>ENTREGUE</v>
      </c>
      <c r="U2161" s="3" t="s">
        <v>129</v>
      </c>
      <c r="V2161" s="3"/>
    </row>
    <row r="2162" spans="1:22" x14ac:dyDescent="0.25">
      <c r="A2162" s="4">
        <v>45973</v>
      </c>
      <c r="B2162" s="2" t="s">
        <v>1772</v>
      </c>
      <c r="C2162" s="123" t="str">
        <f>VLOOKUP(LANÇAMENTO[[#This Row],[OBRA]],OBRAS[],2,FALSE)</f>
        <v>INTERIORANA</v>
      </c>
      <c r="D2162" s="2" t="s">
        <v>27</v>
      </c>
      <c r="E2162" s="2" t="s">
        <v>4247</v>
      </c>
      <c r="F2162" s="3">
        <v>5</v>
      </c>
      <c r="G2162" s="3" t="s">
        <v>65</v>
      </c>
      <c r="H2162" s="5" t="s">
        <v>4248</v>
      </c>
      <c r="I2162" s="136" t="s">
        <v>3028</v>
      </c>
      <c r="J2162" s="2" t="s">
        <v>4247</v>
      </c>
      <c r="K2162" s="6">
        <v>600</v>
      </c>
      <c r="L2162" s="6">
        <f>LANÇAMENTO[[#This Row],[VALOR UNITARIO]]*LANÇAMENTO[[#This Row],[QTDADE]]</f>
        <v>3000</v>
      </c>
      <c r="M2162" s="4">
        <v>45973</v>
      </c>
      <c r="N2162" s="33" t="str">
        <f>TEXT(LANÇAMENTO[[#This Row],[DATA PEDIDO]],"MMM")&amp;"-"&amp;TEXT(M2162,"AAAA")</f>
        <v>nov-2025</v>
      </c>
      <c r="O2162" s="5" t="s">
        <v>1818</v>
      </c>
      <c r="P2162" s="5" t="s">
        <v>192</v>
      </c>
      <c r="Q2162" s="3" t="s">
        <v>12</v>
      </c>
      <c r="R2162" s="3">
        <v>0</v>
      </c>
      <c r="S2162" s="4">
        <f>IF(LANÇAMENTO[[#This Row],[DATA PEDIDO]]="","",LANÇAMENTO[[#This Row],[DATA PEDIDO]]+LANÇAMENTO[[#This Row],[PRAZO]])</f>
        <v>45973</v>
      </c>
      <c r="T2162" s="8" t="str">
        <f>IF(LANÇAMENTO[[#This Row],[OBRA COM MATERIAL]]="OK","ENTREGUE",IF(LANÇAMENTO[[#This Row],[PRAZO]]="","",LANÇAMENTO[[#This Row],[PREVISÃO ENTREGA OBRA]]-$E$1))</f>
        <v>ENTREGUE</v>
      </c>
      <c r="U2162" s="3" t="s">
        <v>129</v>
      </c>
      <c r="V2162" s="3"/>
    </row>
    <row r="2163" spans="1:22" x14ac:dyDescent="0.25">
      <c r="A2163" s="4">
        <v>45974</v>
      </c>
      <c r="B2163" s="2" t="s">
        <v>1772</v>
      </c>
      <c r="C2163" s="123" t="str">
        <f>VLOOKUP(LANÇAMENTO[[#This Row],[OBRA]],OBRAS[],2,FALSE)</f>
        <v>INTERIORANA</v>
      </c>
      <c r="D2163" s="2" t="s">
        <v>27</v>
      </c>
      <c r="E2163" s="2" t="s">
        <v>2134</v>
      </c>
      <c r="F2163" s="3">
        <v>2</v>
      </c>
      <c r="G2163" s="3" t="s">
        <v>65</v>
      </c>
      <c r="H2163" s="5" t="s">
        <v>4253</v>
      </c>
      <c r="I2163" s="136" t="s">
        <v>3684</v>
      </c>
      <c r="J2163" s="2" t="s">
        <v>2134</v>
      </c>
      <c r="K2163" s="6">
        <v>249.995</v>
      </c>
      <c r="L2163" s="6">
        <f>LANÇAMENTO[[#This Row],[VALOR UNITARIO]]*LANÇAMENTO[[#This Row],[QTDADE]]</f>
        <v>499.99</v>
      </c>
      <c r="M2163" s="4">
        <v>45974</v>
      </c>
      <c r="N2163" s="33" t="str">
        <f>TEXT(LANÇAMENTO[[#This Row],[DATA PEDIDO]],"MMM")&amp;"-"&amp;TEXT(M2163,"AAAA")</f>
        <v>nov-2025</v>
      </c>
      <c r="O2163" s="5" t="s">
        <v>1818</v>
      </c>
      <c r="P2163" s="5" t="s">
        <v>192</v>
      </c>
      <c r="Q2163" s="3" t="s">
        <v>12</v>
      </c>
      <c r="R2163" s="3">
        <v>0</v>
      </c>
      <c r="S2163" s="4">
        <f>IF(LANÇAMENTO[[#This Row],[DATA PEDIDO]]="","",LANÇAMENTO[[#This Row],[DATA PEDIDO]]+LANÇAMENTO[[#This Row],[PRAZO]])</f>
        <v>45974</v>
      </c>
      <c r="T2163" s="8" t="str">
        <f>IF(LANÇAMENTO[[#This Row],[OBRA COM MATERIAL]]="OK","ENTREGUE",IF(LANÇAMENTO[[#This Row],[PRAZO]]="","",LANÇAMENTO[[#This Row],[PREVISÃO ENTREGA OBRA]]-$E$1))</f>
        <v>ENTREGUE</v>
      </c>
      <c r="U2163" s="3" t="s">
        <v>129</v>
      </c>
      <c r="V2163" s="3"/>
    </row>
    <row r="2164" spans="1:22" x14ac:dyDescent="0.25">
      <c r="A2164" s="4">
        <v>45974</v>
      </c>
      <c r="B2164" s="2" t="s">
        <v>1802</v>
      </c>
      <c r="C2164" s="123" t="str">
        <f>VLOOKUP(LANÇAMENTO[[#This Row],[OBRA]],OBRAS[],2,FALSE)</f>
        <v>INTERIORANA</v>
      </c>
      <c r="D2164" s="2" t="s">
        <v>104</v>
      </c>
      <c r="E2164" s="2" t="s">
        <v>4254</v>
      </c>
      <c r="F2164" s="3">
        <v>3</v>
      </c>
      <c r="G2164" s="3" t="s">
        <v>140</v>
      </c>
      <c r="H2164" s="5" t="s">
        <v>4255</v>
      </c>
      <c r="I2164" s="136" t="s">
        <v>1027</v>
      </c>
      <c r="J2164" s="2" t="s">
        <v>4254</v>
      </c>
      <c r="K2164" s="6">
        <v>146</v>
      </c>
      <c r="L2164" s="6">
        <f>LANÇAMENTO[[#This Row],[VALOR UNITARIO]]*LANÇAMENTO[[#This Row],[QTDADE]]</f>
        <v>438</v>
      </c>
      <c r="M2164" s="4">
        <v>45974</v>
      </c>
      <c r="N2164" s="33" t="str">
        <f>TEXT(LANÇAMENTO[[#This Row],[DATA PEDIDO]],"MMM")&amp;"-"&amp;TEXT(M2164,"AAAA")</f>
        <v>nov-2025</v>
      </c>
      <c r="O2164" s="5" t="s">
        <v>1692</v>
      </c>
      <c r="P2164" s="5" t="s">
        <v>30</v>
      </c>
      <c r="Q2164" s="3" t="s">
        <v>12</v>
      </c>
      <c r="R2164" s="3">
        <v>4</v>
      </c>
      <c r="S2164" s="4">
        <f>IF(LANÇAMENTO[[#This Row],[DATA PEDIDO]]="","",LANÇAMENTO[[#This Row],[DATA PEDIDO]]+LANÇAMENTO[[#This Row],[PRAZO]])</f>
        <v>45978</v>
      </c>
      <c r="T2164" s="8" t="str">
        <f>IF(LANÇAMENTO[[#This Row],[OBRA COM MATERIAL]]="OK","ENTREGUE",IF(LANÇAMENTO[[#This Row],[PRAZO]]="","",LANÇAMENTO[[#This Row],[PREVISÃO ENTREGA OBRA]]-$E$1))</f>
        <v>ENTREGUE</v>
      </c>
      <c r="U2164" s="3" t="s">
        <v>129</v>
      </c>
      <c r="V2164" s="3"/>
    </row>
    <row r="2165" spans="1:22" x14ac:dyDescent="0.25">
      <c r="A2165" s="4">
        <v>45974</v>
      </c>
      <c r="B2165" s="2" t="s">
        <v>4257</v>
      </c>
      <c r="C2165" s="123" t="str">
        <f>VLOOKUP(LANÇAMENTO[[#This Row],[OBRA]],OBRAS[],2,FALSE)</f>
        <v>INTERIORANA</v>
      </c>
      <c r="D2165" s="2" t="s">
        <v>104</v>
      </c>
      <c r="E2165" s="2" t="s">
        <v>2450</v>
      </c>
      <c r="F2165" s="3">
        <v>210.6</v>
      </c>
      <c r="G2165" s="3" t="s">
        <v>72</v>
      </c>
      <c r="H2165" s="5" t="s">
        <v>4262</v>
      </c>
      <c r="I2165" s="136" t="s">
        <v>615</v>
      </c>
      <c r="J2165" s="2" t="s">
        <v>2450</v>
      </c>
      <c r="K2165" s="6">
        <v>73.510000000000005</v>
      </c>
      <c r="L2165" s="6">
        <f>LANÇAMENTO[[#This Row],[VALOR UNITARIO]]*LANÇAMENTO[[#This Row],[QTDADE]]</f>
        <v>15481.206</v>
      </c>
      <c r="M2165" s="4">
        <v>45974</v>
      </c>
      <c r="N2165" s="33" t="str">
        <f>TEXT(LANÇAMENTO[[#This Row],[DATA PEDIDO]],"MMM")&amp;"-"&amp;TEXT(M2165,"AAAA")</f>
        <v>nov-2025</v>
      </c>
      <c r="O2165" s="5" t="s">
        <v>1813</v>
      </c>
      <c r="P2165" s="5" t="s">
        <v>30</v>
      </c>
      <c r="Q2165" s="3" t="s">
        <v>12</v>
      </c>
      <c r="R2165" s="3">
        <v>5</v>
      </c>
      <c r="S2165" s="4">
        <f>IF(LANÇAMENTO[[#This Row],[DATA PEDIDO]]="","",LANÇAMENTO[[#This Row],[DATA PEDIDO]]+LANÇAMENTO[[#This Row],[PRAZO]])</f>
        <v>45979</v>
      </c>
      <c r="T2165" s="8" t="str">
        <f>IF(LANÇAMENTO[[#This Row],[OBRA COM MATERIAL]]="OK","ENTREGUE",IF(LANÇAMENTO[[#This Row],[PRAZO]]="","",LANÇAMENTO[[#This Row],[PREVISÃO ENTREGA OBRA]]-$E$1))</f>
        <v>ENTREGUE</v>
      </c>
      <c r="U2165" s="3" t="s">
        <v>129</v>
      </c>
      <c r="V2165" s="3"/>
    </row>
    <row r="2166" spans="1:22" x14ac:dyDescent="0.25">
      <c r="A2166" s="4">
        <v>45974</v>
      </c>
      <c r="B2166" s="2" t="s">
        <v>4257</v>
      </c>
      <c r="C2166" s="123" t="str">
        <f>VLOOKUP(LANÇAMENTO[[#This Row],[OBRA]],OBRAS[],2,FALSE)</f>
        <v>INTERIORANA</v>
      </c>
      <c r="D2166" s="2" t="s">
        <v>104</v>
      </c>
      <c r="E2166" s="2" t="s">
        <v>2377</v>
      </c>
      <c r="F2166" s="3">
        <v>70</v>
      </c>
      <c r="G2166" s="3" t="s">
        <v>114</v>
      </c>
      <c r="H2166" s="5" t="s">
        <v>4262</v>
      </c>
      <c r="I2166" s="136" t="s">
        <v>615</v>
      </c>
      <c r="J2166" s="2" t="s">
        <v>2377</v>
      </c>
      <c r="K2166" s="6">
        <v>21.51</v>
      </c>
      <c r="L2166" s="6">
        <f>LANÇAMENTO[[#This Row],[VALOR UNITARIO]]*LANÇAMENTO[[#This Row],[QTDADE]]</f>
        <v>1505.7</v>
      </c>
      <c r="M2166" s="4">
        <v>45974</v>
      </c>
      <c r="N2166" s="33" t="str">
        <f>TEXT(LANÇAMENTO[[#This Row],[DATA PEDIDO]],"MMM")&amp;"-"&amp;TEXT(M2166,"AAAA")</f>
        <v>nov-2025</v>
      </c>
      <c r="O2166" s="5" t="s">
        <v>1813</v>
      </c>
      <c r="P2166" s="5" t="s">
        <v>30</v>
      </c>
      <c r="Q2166" s="3" t="s">
        <v>12</v>
      </c>
      <c r="R2166" s="3">
        <v>5</v>
      </c>
      <c r="S2166" s="4">
        <f>IF(LANÇAMENTO[[#This Row],[DATA PEDIDO]]="","",LANÇAMENTO[[#This Row],[DATA PEDIDO]]+LANÇAMENTO[[#This Row],[PRAZO]])</f>
        <v>45979</v>
      </c>
      <c r="T2166" s="8" t="str">
        <f>IF(LANÇAMENTO[[#This Row],[OBRA COM MATERIAL]]="OK","ENTREGUE",IF(LANÇAMENTO[[#This Row],[PRAZO]]="","",LANÇAMENTO[[#This Row],[PREVISÃO ENTREGA OBRA]]-$E$1))</f>
        <v>ENTREGUE</v>
      </c>
      <c r="U2166" s="3" t="s">
        <v>129</v>
      </c>
      <c r="V2166" s="3"/>
    </row>
    <row r="2167" spans="1:22" x14ac:dyDescent="0.25">
      <c r="A2167" s="4">
        <v>45974</v>
      </c>
      <c r="B2167" s="2" t="s">
        <v>4257</v>
      </c>
      <c r="C2167" s="123" t="str">
        <f>VLOOKUP(LANÇAMENTO[[#This Row],[OBRA]],OBRAS[],2,FALSE)</f>
        <v>INTERIORANA</v>
      </c>
      <c r="D2167" s="2" t="s">
        <v>104</v>
      </c>
      <c r="E2167" s="2" t="s">
        <v>1810</v>
      </c>
      <c r="F2167" s="3">
        <v>10</v>
      </c>
      <c r="G2167" s="3" t="s">
        <v>114</v>
      </c>
      <c r="H2167" s="5" t="s">
        <v>4262</v>
      </c>
      <c r="I2167" s="136" t="s">
        <v>615</v>
      </c>
      <c r="J2167" s="2" t="s">
        <v>1810</v>
      </c>
      <c r="K2167" s="6">
        <v>33.89</v>
      </c>
      <c r="L2167" s="6">
        <f>LANÇAMENTO[[#This Row],[VALOR UNITARIO]]*LANÇAMENTO[[#This Row],[QTDADE]]</f>
        <v>338.9</v>
      </c>
      <c r="M2167" s="4">
        <v>45974</v>
      </c>
      <c r="N2167" s="33" t="str">
        <f>TEXT(LANÇAMENTO[[#This Row],[DATA PEDIDO]],"MMM")&amp;"-"&amp;TEXT(M2167,"AAAA")</f>
        <v>nov-2025</v>
      </c>
      <c r="O2167" s="5" t="s">
        <v>1813</v>
      </c>
      <c r="P2167" s="5" t="s">
        <v>30</v>
      </c>
      <c r="Q2167" s="3" t="s">
        <v>12</v>
      </c>
      <c r="R2167" s="3">
        <v>5</v>
      </c>
      <c r="S2167" s="4">
        <f>IF(LANÇAMENTO[[#This Row],[DATA PEDIDO]]="","",LANÇAMENTO[[#This Row],[DATA PEDIDO]]+LANÇAMENTO[[#This Row],[PRAZO]])</f>
        <v>45979</v>
      </c>
      <c r="T2167" s="8" t="str">
        <f>IF(LANÇAMENTO[[#This Row],[OBRA COM MATERIAL]]="OK","ENTREGUE",IF(LANÇAMENTO[[#This Row],[PRAZO]]="","",LANÇAMENTO[[#This Row],[PREVISÃO ENTREGA OBRA]]-$E$1))</f>
        <v>ENTREGUE</v>
      </c>
      <c r="U2167" s="3" t="s">
        <v>129</v>
      </c>
      <c r="V2167" s="3"/>
    </row>
    <row r="2168" spans="1:22" x14ac:dyDescent="0.25">
      <c r="A2168" s="4">
        <v>45974</v>
      </c>
      <c r="B2168" s="2" t="s">
        <v>4257</v>
      </c>
      <c r="C2168" s="123" t="str">
        <f>VLOOKUP(LANÇAMENTO[[#This Row],[OBRA]],OBRAS[],2,FALSE)</f>
        <v>INTERIORANA</v>
      </c>
      <c r="D2168" s="2" t="s">
        <v>104</v>
      </c>
      <c r="E2168" s="2" t="s">
        <v>1814</v>
      </c>
      <c r="F2168" s="3">
        <v>1</v>
      </c>
      <c r="G2168" s="3" t="s">
        <v>65</v>
      </c>
      <c r="H2168" s="5" t="s">
        <v>4262</v>
      </c>
      <c r="I2168" s="136" t="s">
        <v>615</v>
      </c>
      <c r="J2168" s="2" t="s">
        <v>1814</v>
      </c>
      <c r="K2168" s="6">
        <v>1074.8900000000001</v>
      </c>
      <c r="L2168" s="6">
        <f>LANÇAMENTO[[#This Row],[VALOR UNITARIO]]*LANÇAMENTO[[#This Row],[QTDADE]]</f>
        <v>1074.8900000000001</v>
      </c>
      <c r="M2168" s="4">
        <v>45974</v>
      </c>
      <c r="N2168" s="33" t="str">
        <f>TEXT(LANÇAMENTO[[#This Row],[DATA PEDIDO]],"MMM")&amp;"-"&amp;TEXT(M2168,"AAAA")</f>
        <v>nov-2025</v>
      </c>
      <c r="O2168" s="5" t="s">
        <v>1813</v>
      </c>
      <c r="P2168" s="5" t="s">
        <v>30</v>
      </c>
      <c r="Q2168" s="3" t="s">
        <v>12</v>
      </c>
      <c r="R2168" s="3">
        <v>5</v>
      </c>
      <c r="S2168" s="4">
        <f>IF(LANÇAMENTO[[#This Row],[DATA PEDIDO]]="","",LANÇAMENTO[[#This Row],[DATA PEDIDO]]+LANÇAMENTO[[#This Row],[PRAZO]])</f>
        <v>45979</v>
      </c>
      <c r="T2168" s="8" t="str">
        <f>IF(LANÇAMENTO[[#This Row],[OBRA COM MATERIAL]]="OK","ENTREGUE",IF(LANÇAMENTO[[#This Row],[PRAZO]]="","",LANÇAMENTO[[#This Row],[PREVISÃO ENTREGA OBRA]]-$E$1))</f>
        <v>ENTREGUE</v>
      </c>
      <c r="U2168" s="3" t="s">
        <v>129</v>
      </c>
      <c r="V2168" s="3"/>
    </row>
    <row r="2169" spans="1:22" x14ac:dyDescent="0.25">
      <c r="A2169" s="4">
        <v>45974</v>
      </c>
      <c r="B2169" s="2" t="s">
        <v>4257</v>
      </c>
      <c r="C2169" s="123" t="str">
        <f>VLOOKUP(LANÇAMENTO[[#This Row],[OBRA]],OBRAS[],2,FALSE)</f>
        <v>INTERIORANA</v>
      </c>
      <c r="D2169" s="2" t="s">
        <v>27</v>
      </c>
      <c r="E2169" s="2" t="s">
        <v>3072</v>
      </c>
      <c r="F2169" s="3">
        <v>1</v>
      </c>
      <c r="G2169" s="3" t="s">
        <v>65</v>
      </c>
      <c r="H2169" s="5" t="s">
        <v>4263</v>
      </c>
      <c r="I2169" s="136" t="s">
        <v>834</v>
      </c>
      <c r="J2169" s="2" t="s">
        <v>3072</v>
      </c>
      <c r="K2169" s="6">
        <v>900</v>
      </c>
      <c r="L2169" s="6">
        <f>LANÇAMENTO[[#This Row],[VALOR UNITARIO]]*LANÇAMENTO[[#This Row],[QTDADE]]</f>
        <v>900</v>
      </c>
      <c r="M2169" s="4">
        <v>45974</v>
      </c>
      <c r="N2169" s="33" t="str">
        <f>TEXT(LANÇAMENTO[[#This Row],[DATA PEDIDO]],"MMM")&amp;"-"&amp;TEXT(M2169,"AAAA")</f>
        <v>nov-2025</v>
      </c>
      <c r="O2169" s="5" t="s">
        <v>1715</v>
      </c>
      <c r="P2169" s="5" t="s">
        <v>30</v>
      </c>
      <c r="Q2169" s="3" t="s">
        <v>12</v>
      </c>
      <c r="R2169" s="3">
        <v>5</v>
      </c>
      <c r="S2169" s="4">
        <f>IF(LANÇAMENTO[[#This Row],[DATA PEDIDO]]="","",LANÇAMENTO[[#This Row],[DATA PEDIDO]]+LANÇAMENTO[[#This Row],[PRAZO]])</f>
        <v>45979</v>
      </c>
      <c r="T2169" s="8" t="str">
        <f>IF(LANÇAMENTO[[#This Row],[OBRA COM MATERIAL]]="OK","ENTREGUE",IF(LANÇAMENTO[[#This Row],[PRAZO]]="","",LANÇAMENTO[[#This Row],[PREVISÃO ENTREGA OBRA]]-$E$1))</f>
        <v>ENTREGUE</v>
      </c>
      <c r="U2169" s="3" t="s">
        <v>129</v>
      </c>
      <c r="V2169" s="3"/>
    </row>
    <row r="2170" spans="1:22" x14ac:dyDescent="0.25">
      <c r="A2170" s="4">
        <v>45975</v>
      </c>
      <c r="B2170" s="2" t="s">
        <v>4257</v>
      </c>
      <c r="C2170" s="123" t="str">
        <f>VLOOKUP(LANÇAMENTO[[#This Row],[OBRA]],OBRAS[],2,FALSE)</f>
        <v>INTERIORANA</v>
      </c>
      <c r="D2170" s="2" t="s">
        <v>104</v>
      </c>
      <c r="E2170" s="2" t="s">
        <v>2447</v>
      </c>
      <c r="F2170" s="3">
        <v>6</v>
      </c>
      <c r="G2170" s="3" t="s">
        <v>140</v>
      </c>
      <c r="H2170" s="5" t="s">
        <v>4268</v>
      </c>
      <c r="I2170" s="136" t="s">
        <v>4265</v>
      </c>
      <c r="J2170" s="2" t="s">
        <v>2447</v>
      </c>
      <c r="K2170" s="6">
        <v>143</v>
      </c>
      <c r="L2170" s="6">
        <f>LANÇAMENTO[[#This Row],[VALOR UNITARIO]]*LANÇAMENTO[[#This Row],[QTDADE]]</f>
        <v>858</v>
      </c>
      <c r="M2170" s="4">
        <v>45975</v>
      </c>
      <c r="N2170" s="33" t="str">
        <f>TEXT(LANÇAMENTO[[#This Row],[DATA PEDIDO]],"MMM")&amp;"-"&amp;TEXT(M2170,"AAAA")</f>
        <v>nov-2025</v>
      </c>
      <c r="O2170" s="5" t="s">
        <v>1778</v>
      </c>
      <c r="P2170" s="5" t="s">
        <v>30</v>
      </c>
      <c r="Q2170" s="3" t="s">
        <v>12</v>
      </c>
      <c r="R2170" s="3">
        <v>3</v>
      </c>
      <c r="S2170" s="4">
        <f>IF(LANÇAMENTO[[#This Row],[DATA PEDIDO]]="","",LANÇAMENTO[[#This Row],[DATA PEDIDO]]+LANÇAMENTO[[#This Row],[PRAZO]])</f>
        <v>45978</v>
      </c>
      <c r="T2170" s="8" t="str">
        <f>IF(LANÇAMENTO[[#This Row],[OBRA COM MATERIAL]]="OK","ENTREGUE",IF(LANÇAMENTO[[#This Row],[PRAZO]]="","",LANÇAMENTO[[#This Row],[PREVISÃO ENTREGA OBRA]]-$E$1))</f>
        <v>ENTREGUE</v>
      </c>
      <c r="U2170" s="3" t="s">
        <v>129</v>
      </c>
      <c r="V2170" s="3"/>
    </row>
    <row r="2171" spans="1:22" x14ac:dyDescent="0.25">
      <c r="A2171" s="4">
        <v>45975</v>
      </c>
      <c r="B2171" s="2" t="s">
        <v>4257</v>
      </c>
      <c r="C2171" s="123" t="str">
        <f>VLOOKUP(LANÇAMENTO[[#This Row],[OBRA]],OBRAS[],2,FALSE)</f>
        <v>INTERIORANA</v>
      </c>
      <c r="D2171" s="2" t="s">
        <v>104</v>
      </c>
      <c r="E2171" s="2" t="s">
        <v>2179</v>
      </c>
      <c r="F2171" s="3">
        <v>6</v>
      </c>
      <c r="G2171" s="3" t="s">
        <v>140</v>
      </c>
      <c r="H2171" s="5" t="s">
        <v>4268</v>
      </c>
      <c r="I2171" s="136" t="s">
        <v>4265</v>
      </c>
      <c r="J2171" s="2" t="s">
        <v>2179</v>
      </c>
      <c r="K2171" s="6">
        <v>147</v>
      </c>
      <c r="L2171" s="6">
        <f>LANÇAMENTO[[#This Row],[VALOR UNITARIO]]*LANÇAMENTO[[#This Row],[QTDADE]]</f>
        <v>882</v>
      </c>
      <c r="M2171" s="4">
        <v>45975</v>
      </c>
      <c r="N2171" s="33" t="str">
        <f>TEXT(LANÇAMENTO[[#This Row],[DATA PEDIDO]],"MMM")&amp;"-"&amp;TEXT(M2171,"AAAA")</f>
        <v>nov-2025</v>
      </c>
      <c r="O2171" s="5" t="s">
        <v>1778</v>
      </c>
      <c r="P2171" s="5" t="s">
        <v>30</v>
      </c>
      <c r="Q2171" s="3" t="s">
        <v>12</v>
      </c>
      <c r="R2171" s="3">
        <v>3</v>
      </c>
      <c r="S2171" s="4">
        <f>IF(LANÇAMENTO[[#This Row],[DATA PEDIDO]]="","",LANÇAMENTO[[#This Row],[DATA PEDIDO]]+LANÇAMENTO[[#This Row],[PRAZO]])</f>
        <v>45978</v>
      </c>
      <c r="T2171" s="8" t="str">
        <f>IF(LANÇAMENTO[[#This Row],[OBRA COM MATERIAL]]="OK","ENTREGUE",IF(LANÇAMENTO[[#This Row],[PRAZO]]="","",LANÇAMENTO[[#This Row],[PREVISÃO ENTREGA OBRA]]-$E$1))</f>
        <v>ENTREGUE</v>
      </c>
      <c r="U2171" s="3" t="s">
        <v>129</v>
      </c>
      <c r="V2171" s="3"/>
    </row>
    <row r="2172" spans="1:22" x14ac:dyDescent="0.25">
      <c r="A2172" s="4">
        <v>45975</v>
      </c>
      <c r="B2172" s="2" t="s">
        <v>4257</v>
      </c>
      <c r="C2172" s="123" t="str">
        <f>VLOOKUP(LANÇAMENTO[[#This Row],[OBRA]],OBRAS[],2,FALSE)</f>
        <v>INTERIORANA</v>
      </c>
      <c r="D2172" s="2" t="s">
        <v>104</v>
      </c>
      <c r="E2172" s="2" t="s">
        <v>1915</v>
      </c>
      <c r="F2172" s="3">
        <v>20</v>
      </c>
      <c r="G2172" s="3" t="s">
        <v>114</v>
      </c>
      <c r="H2172" s="5" t="s">
        <v>4272</v>
      </c>
      <c r="I2172" s="136" t="s">
        <v>230</v>
      </c>
      <c r="J2172" s="2" t="s">
        <v>1915</v>
      </c>
      <c r="K2172" s="6">
        <v>37.9</v>
      </c>
      <c r="L2172" s="6">
        <f>LANÇAMENTO[[#This Row],[VALOR UNITARIO]]*LANÇAMENTO[[#This Row],[QTDADE]]</f>
        <v>758</v>
      </c>
      <c r="M2172" s="4">
        <v>45975</v>
      </c>
      <c r="N2172" s="33" t="str">
        <f>TEXT(LANÇAMENTO[[#This Row],[DATA PEDIDO]],"MMM")&amp;"-"&amp;TEXT(M2172,"AAAA")</f>
        <v>nov-2025</v>
      </c>
      <c r="O2172" s="5" t="s">
        <v>1704</v>
      </c>
      <c r="P2172" s="5" t="s">
        <v>30</v>
      </c>
      <c r="Q2172" s="3" t="s">
        <v>1705</v>
      </c>
      <c r="R2172" s="3">
        <v>0</v>
      </c>
      <c r="S2172" s="4">
        <f>IF(LANÇAMENTO[[#This Row],[DATA PEDIDO]]="","",LANÇAMENTO[[#This Row],[DATA PEDIDO]]+LANÇAMENTO[[#This Row],[PRAZO]])</f>
        <v>45975</v>
      </c>
      <c r="T2172" s="8" t="str">
        <f>IF(LANÇAMENTO[[#This Row],[OBRA COM MATERIAL]]="OK","ENTREGUE",IF(LANÇAMENTO[[#This Row],[PRAZO]]="","",LANÇAMENTO[[#This Row],[PREVISÃO ENTREGA OBRA]]-$E$1))</f>
        <v>ENTREGUE</v>
      </c>
      <c r="U2172" s="3" t="s">
        <v>129</v>
      </c>
      <c r="V2172" s="3"/>
    </row>
    <row r="2173" spans="1:22" x14ac:dyDescent="0.25">
      <c r="A2173" s="4">
        <v>45975</v>
      </c>
      <c r="B2173" s="2" t="s">
        <v>4257</v>
      </c>
      <c r="C2173" s="123" t="str">
        <f>VLOOKUP(LANÇAMENTO[[#This Row],[OBRA]],OBRAS[],2,FALSE)</f>
        <v>INTERIORANA</v>
      </c>
      <c r="D2173" s="2" t="s">
        <v>104</v>
      </c>
      <c r="E2173" s="2" t="s">
        <v>4269</v>
      </c>
      <c r="F2173" s="3">
        <v>4</v>
      </c>
      <c r="G2173" s="3" t="s">
        <v>116</v>
      </c>
      <c r="H2173" s="5" t="s">
        <v>4272</v>
      </c>
      <c r="I2173" s="136" t="s">
        <v>230</v>
      </c>
      <c r="J2173" s="2" t="s">
        <v>4269</v>
      </c>
      <c r="K2173" s="6">
        <v>101.85</v>
      </c>
      <c r="L2173" s="6">
        <f>LANÇAMENTO[[#This Row],[VALOR UNITARIO]]*LANÇAMENTO[[#This Row],[QTDADE]]</f>
        <v>407.4</v>
      </c>
      <c r="M2173" s="4">
        <v>45975</v>
      </c>
      <c r="N2173" s="33" t="str">
        <f>TEXT(LANÇAMENTO[[#This Row],[DATA PEDIDO]],"MMM")&amp;"-"&amp;TEXT(M2173,"AAAA")</f>
        <v>nov-2025</v>
      </c>
      <c r="O2173" s="5" t="s">
        <v>1704</v>
      </c>
      <c r="P2173" s="5" t="s">
        <v>30</v>
      </c>
      <c r="Q2173" s="3" t="s">
        <v>1705</v>
      </c>
      <c r="R2173" s="3">
        <v>0</v>
      </c>
      <c r="S2173" s="4">
        <f>IF(LANÇAMENTO[[#This Row],[DATA PEDIDO]]="","",LANÇAMENTO[[#This Row],[DATA PEDIDO]]+LANÇAMENTO[[#This Row],[PRAZO]])</f>
        <v>45975</v>
      </c>
      <c r="T2173" s="8" t="str">
        <f>IF(LANÇAMENTO[[#This Row],[OBRA COM MATERIAL]]="OK","ENTREGUE",IF(LANÇAMENTO[[#This Row],[PRAZO]]="","",LANÇAMENTO[[#This Row],[PREVISÃO ENTREGA OBRA]]-$E$1))</f>
        <v>ENTREGUE</v>
      </c>
      <c r="U2173" s="3" t="s">
        <v>129</v>
      </c>
      <c r="V2173" s="3"/>
    </row>
    <row r="2174" spans="1:22" x14ac:dyDescent="0.25">
      <c r="A2174" s="4">
        <v>45975</v>
      </c>
      <c r="B2174" s="2" t="s">
        <v>4257</v>
      </c>
      <c r="C2174" s="123" t="str">
        <f>VLOOKUP(LANÇAMENTO[[#This Row],[OBRA]],OBRAS[],2,FALSE)</f>
        <v>INTERIORANA</v>
      </c>
      <c r="D2174" s="2" t="s">
        <v>104</v>
      </c>
      <c r="E2174" s="2" t="s">
        <v>2923</v>
      </c>
      <c r="F2174" s="3">
        <v>2</v>
      </c>
      <c r="G2174" s="3" t="s">
        <v>65</v>
      </c>
      <c r="H2174" s="5" t="s">
        <v>4272</v>
      </c>
      <c r="I2174" s="136" t="s">
        <v>230</v>
      </c>
      <c r="J2174" s="2" t="s">
        <v>2923</v>
      </c>
      <c r="K2174" s="6">
        <v>179.9</v>
      </c>
      <c r="L2174" s="6">
        <f>LANÇAMENTO[[#This Row],[VALOR UNITARIO]]*LANÇAMENTO[[#This Row],[QTDADE]]</f>
        <v>359.8</v>
      </c>
      <c r="M2174" s="4">
        <v>45975</v>
      </c>
      <c r="N2174" s="33" t="str">
        <f>TEXT(LANÇAMENTO[[#This Row],[DATA PEDIDO]],"MMM")&amp;"-"&amp;TEXT(M2174,"AAAA")</f>
        <v>nov-2025</v>
      </c>
      <c r="O2174" s="5" t="s">
        <v>1704</v>
      </c>
      <c r="P2174" s="5" t="s">
        <v>30</v>
      </c>
      <c r="Q2174" s="3" t="s">
        <v>1705</v>
      </c>
      <c r="R2174" s="3">
        <v>0</v>
      </c>
      <c r="S2174" s="4">
        <f>IF(LANÇAMENTO[[#This Row],[DATA PEDIDO]]="","",LANÇAMENTO[[#This Row],[DATA PEDIDO]]+LANÇAMENTO[[#This Row],[PRAZO]])</f>
        <v>45975</v>
      </c>
      <c r="T2174" s="8" t="str">
        <f>IF(LANÇAMENTO[[#This Row],[OBRA COM MATERIAL]]="OK","ENTREGUE",IF(LANÇAMENTO[[#This Row],[PRAZO]]="","",LANÇAMENTO[[#This Row],[PREVISÃO ENTREGA OBRA]]-$E$1))</f>
        <v>ENTREGUE</v>
      </c>
      <c r="U2174" s="3" t="s">
        <v>129</v>
      </c>
      <c r="V2174" s="3"/>
    </row>
    <row r="2175" spans="1:22" x14ac:dyDescent="0.25">
      <c r="A2175" s="4">
        <v>45975</v>
      </c>
      <c r="B2175" s="2" t="s">
        <v>4257</v>
      </c>
      <c r="C2175" s="123" t="str">
        <f>VLOOKUP(LANÇAMENTO[[#This Row],[OBRA]],OBRAS[],2,FALSE)</f>
        <v>INTERIORANA</v>
      </c>
      <c r="D2175" s="2" t="s">
        <v>104</v>
      </c>
      <c r="E2175" s="2" t="s">
        <v>4270</v>
      </c>
      <c r="F2175" s="3">
        <v>1</v>
      </c>
      <c r="G2175" s="3" t="s">
        <v>65</v>
      </c>
      <c r="H2175" s="5" t="s">
        <v>4272</v>
      </c>
      <c r="I2175" s="136" t="s">
        <v>230</v>
      </c>
      <c r="J2175" s="2" t="s">
        <v>4270</v>
      </c>
      <c r="K2175" s="6">
        <v>33.19</v>
      </c>
      <c r="L2175" s="6">
        <f>LANÇAMENTO[[#This Row],[VALOR UNITARIO]]*LANÇAMENTO[[#This Row],[QTDADE]]</f>
        <v>33.19</v>
      </c>
      <c r="M2175" s="4">
        <v>45975</v>
      </c>
      <c r="N2175" s="33" t="str">
        <f>TEXT(LANÇAMENTO[[#This Row],[DATA PEDIDO]],"MMM")&amp;"-"&amp;TEXT(M2175,"AAAA")</f>
        <v>nov-2025</v>
      </c>
      <c r="O2175" s="5" t="s">
        <v>1704</v>
      </c>
      <c r="P2175" s="5" t="s">
        <v>30</v>
      </c>
      <c r="Q2175" s="3" t="s">
        <v>1705</v>
      </c>
      <c r="R2175" s="3">
        <v>0</v>
      </c>
      <c r="S2175" s="4">
        <f>IF(LANÇAMENTO[[#This Row],[DATA PEDIDO]]="","",LANÇAMENTO[[#This Row],[DATA PEDIDO]]+LANÇAMENTO[[#This Row],[PRAZO]])</f>
        <v>45975</v>
      </c>
      <c r="T2175" s="8" t="str">
        <f>IF(LANÇAMENTO[[#This Row],[OBRA COM MATERIAL]]="OK","ENTREGUE",IF(LANÇAMENTO[[#This Row],[PRAZO]]="","",LANÇAMENTO[[#This Row],[PREVISÃO ENTREGA OBRA]]-$E$1))</f>
        <v>ENTREGUE</v>
      </c>
      <c r="U2175" s="3" t="s">
        <v>129</v>
      </c>
      <c r="V2175" s="3"/>
    </row>
    <row r="2176" spans="1:22" x14ac:dyDescent="0.25">
      <c r="A2176" s="4">
        <v>45975</v>
      </c>
      <c r="B2176" s="2" t="s">
        <v>4257</v>
      </c>
      <c r="C2176" s="123" t="str">
        <f>VLOOKUP(LANÇAMENTO[[#This Row],[OBRA]],OBRAS[],2,FALSE)</f>
        <v>INTERIORANA</v>
      </c>
      <c r="D2176" s="2" t="s">
        <v>104</v>
      </c>
      <c r="E2176" s="2" t="s">
        <v>4271</v>
      </c>
      <c r="F2176" s="3">
        <v>2</v>
      </c>
      <c r="G2176" s="3" t="s">
        <v>65</v>
      </c>
      <c r="H2176" s="5" t="s">
        <v>4272</v>
      </c>
      <c r="I2176" s="136" t="s">
        <v>230</v>
      </c>
      <c r="J2176" s="2" t="s">
        <v>4271</v>
      </c>
      <c r="K2176" s="6">
        <v>97.92</v>
      </c>
      <c r="L2176" s="6">
        <f>LANÇAMENTO[[#This Row],[VALOR UNITARIO]]*LANÇAMENTO[[#This Row],[QTDADE]]</f>
        <v>195.84</v>
      </c>
      <c r="M2176" s="4">
        <v>45975</v>
      </c>
      <c r="N2176" s="33" t="str">
        <f>TEXT(LANÇAMENTO[[#This Row],[DATA PEDIDO]],"MMM")&amp;"-"&amp;TEXT(M2176,"AAAA")</f>
        <v>nov-2025</v>
      </c>
      <c r="O2176" s="5" t="s">
        <v>1704</v>
      </c>
      <c r="P2176" s="5" t="s">
        <v>30</v>
      </c>
      <c r="Q2176" s="3" t="s">
        <v>1705</v>
      </c>
      <c r="R2176" s="3">
        <v>0</v>
      </c>
      <c r="S2176" s="4">
        <f>IF(LANÇAMENTO[[#This Row],[DATA PEDIDO]]="","",LANÇAMENTO[[#This Row],[DATA PEDIDO]]+LANÇAMENTO[[#This Row],[PRAZO]])</f>
        <v>45975</v>
      </c>
      <c r="T2176" s="8" t="str">
        <f>IF(LANÇAMENTO[[#This Row],[OBRA COM MATERIAL]]="OK","ENTREGUE",IF(LANÇAMENTO[[#This Row],[PRAZO]]="","",LANÇAMENTO[[#This Row],[PREVISÃO ENTREGA OBRA]]-$E$1))</f>
        <v>ENTREGUE</v>
      </c>
      <c r="U2176" s="3" t="s">
        <v>129</v>
      </c>
      <c r="V2176" s="3"/>
    </row>
    <row r="2177" spans="1:22" x14ac:dyDescent="0.25">
      <c r="A2177" s="4">
        <v>45974</v>
      </c>
      <c r="B2177" s="2" t="s">
        <v>4257</v>
      </c>
      <c r="C2177" s="123" t="str">
        <f>VLOOKUP(LANÇAMENTO[[#This Row],[OBRA]],OBRAS[],2,FALSE)</f>
        <v>INTERIORANA</v>
      </c>
      <c r="D2177" s="2" t="s">
        <v>105</v>
      </c>
      <c r="E2177" s="2" t="s">
        <v>4273</v>
      </c>
      <c r="F2177" s="3">
        <v>8</v>
      </c>
      <c r="G2177" s="3" t="s">
        <v>141</v>
      </c>
      <c r="H2177" s="5" t="s">
        <v>4280</v>
      </c>
      <c r="I2177" s="136" t="s">
        <v>2480</v>
      </c>
      <c r="J2177" s="2" t="s">
        <v>4273</v>
      </c>
      <c r="K2177" s="6">
        <v>77.39</v>
      </c>
      <c r="L2177" s="6">
        <f>LANÇAMENTO[[#This Row],[VALOR UNITARIO]]*LANÇAMENTO[[#This Row],[QTDADE]]</f>
        <v>619.12</v>
      </c>
      <c r="M2177" s="4">
        <v>45975</v>
      </c>
      <c r="N2177" s="33" t="str">
        <f>TEXT(LANÇAMENTO[[#This Row],[DATA PEDIDO]],"MMM")&amp;"-"&amp;TEXT(M2177,"AAAA")</f>
        <v>nov-2025</v>
      </c>
      <c r="O2177" s="5" t="s">
        <v>2110</v>
      </c>
      <c r="P2177" s="5" t="s">
        <v>30</v>
      </c>
      <c r="Q2177" s="3" t="s">
        <v>12</v>
      </c>
      <c r="R2177" s="3">
        <v>3</v>
      </c>
      <c r="S2177" s="4">
        <f>IF(LANÇAMENTO[[#This Row],[DATA PEDIDO]]="","",LANÇAMENTO[[#This Row],[DATA PEDIDO]]+LANÇAMENTO[[#This Row],[PRAZO]])</f>
        <v>45978</v>
      </c>
      <c r="T2177" s="8" t="str">
        <f>IF(LANÇAMENTO[[#This Row],[OBRA COM MATERIAL]]="OK","ENTREGUE",IF(LANÇAMENTO[[#This Row],[PRAZO]]="","",LANÇAMENTO[[#This Row],[PREVISÃO ENTREGA OBRA]]-$E$1))</f>
        <v>ENTREGUE</v>
      </c>
      <c r="U2177" s="3" t="s">
        <v>129</v>
      </c>
      <c r="V2177" s="3"/>
    </row>
    <row r="2178" spans="1:22" x14ac:dyDescent="0.25">
      <c r="A2178" s="4">
        <v>45975</v>
      </c>
      <c r="B2178" s="2" t="s">
        <v>4257</v>
      </c>
      <c r="C2178" s="123" t="str">
        <f>VLOOKUP(LANÇAMENTO[[#This Row],[OBRA]],OBRAS[],2,FALSE)</f>
        <v>INTERIORANA</v>
      </c>
      <c r="D2178" s="2" t="s">
        <v>104</v>
      </c>
      <c r="E2178" s="2" t="s">
        <v>4274</v>
      </c>
      <c r="F2178" s="3">
        <v>3</v>
      </c>
      <c r="G2178" s="3" t="s">
        <v>141</v>
      </c>
      <c r="H2178" s="5" t="s">
        <v>4280</v>
      </c>
      <c r="I2178" s="136" t="s">
        <v>2480</v>
      </c>
      <c r="J2178" s="2" t="s">
        <v>4274</v>
      </c>
      <c r="K2178" s="6">
        <v>48.17</v>
      </c>
      <c r="L2178" s="6">
        <f>LANÇAMENTO[[#This Row],[VALOR UNITARIO]]*LANÇAMENTO[[#This Row],[QTDADE]]</f>
        <v>144.51</v>
      </c>
      <c r="M2178" s="4">
        <v>45975</v>
      </c>
      <c r="N2178" s="33" t="str">
        <f>TEXT(LANÇAMENTO[[#This Row],[DATA PEDIDO]],"MMM")&amp;"-"&amp;TEXT(M2178,"AAAA")</f>
        <v>nov-2025</v>
      </c>
      <c r="O2178" s="5" t="s">
        <v>2110</v>
      </c>
      <c r="P2178" s="5" t="s">
        <v>30</v>
      </c>
      <c r="Q2178" s="3" t="s">
        <v>12</v>
      </c>
      <c r="R2178" s="3">
        <v>3</v>
      </c>
      <c r="S2178" s="4">
        <f>IF(LANÇAMENTO[[#This Row],[DATA PEDIDO]]="","",LANÇAMENTO[[#This Row],[DATA PEDIDO]]+LANÇAMENTO[[#This Row],[PRAZO]])</f>
        <v>45978</v>
      </c>
      <c r="T2178" s="8" t="str">
        <f>IF(LANÇAMENTO[[#This Row],[OBRA COM MATERIAL]]="OK","ENTREGUE",IF(LANÇAMENTO[[#This Row],[PRAZO]]="","",LANÇAMENTO[[#This Row],[PREVISÃO ENTREGA OBRA]]-$E$1))</f>
        <v>ENTREGUE</v>
      </c>
      <c r="U2178" s="3" t="s">
        <v>129</v>
      </c>
      <c r="V2178" s="3"/>
    </row>
    <row r="2179" spans="1:22" x14ac:dyDescent="0.25">
      <c r="A2179" s="4">
        <v>45975</v>
      </c>
      <c r="B2179" s="2" t="s">
        <v>4257</v>
      </c>
      <c r="C2179" s="123" t="str">
        <f>VLOOKUP(LANÇAMENTO[[#This Row],[OBRA]],OBRAS[],2,FALSE)</f>
        <v>INTERIORANA</v>
      </c>
      <c r="D2179" s="2" t="s">
        <v>104</v>
      </c>
      <c r="E2179" s="2" t="s">
        <v>4275</v>
      </c>
      <c r="F2179" s="3">
        <v>8</v>
      </c>
      <c r="G2179" s="3" t="s">
        <v>141</v>
      </c>
      <c r="H2179" s="5" t="s">
        <v>4280</v>
      </c>
      <c r="I2179" s="136" t="s">
        <v>2480</v>
      </c>
      <c r="J2179" s="2" t="s">
        <v>4275</v>
      </c>
      <c r="K2179" s="6">
        <v>12.03</v>
      </c>
      <c r="L2179" s="6">
        <f>LANÇAMENTO[[#This Row],[VALOR UNITARIO]]*LANÇAMENTO[[#This Row],[QTDADE]]</f>
        <v>96.24</v>
      </c>
      <c r="M2179" s="4">
        <v>45975</v>
      </c>
      <c r="N2179" s="33" t="str">
        <f>TEXT(LANÇAMENTO[[#This Row],[DATA PEDIDO]],"MMM")&amp;"-"&amp;TEXT(M2179,"AAAA")</f>
        <v>nov-2025</v>
      </c>
      <c r="O2179" s="5" t="s">
        <v>2110</v>
      </c>
      <c r="P2179" s="5" t="s">
        <v>30</v>
      </c>
      <c r="Q2179" s="3" t="s">
        <v>12</v>
      </c>
      <c r="R2179" s="3">
        <v>3</v>
      </c>
      <c r="S2179" s="4">
        <f>IF(LANÇAMENTO[[#This Row],[DATA PEDIDO]]="","",LANÇAMENTO[[#This Row],[DATA PEDIDO]]+LANÇAMENTO[[#This Row],[PRAZO]])</f>
        <v>45978</v>
      </c>
      <c r="T2179" s="8" t="str">
        <f>IF(LANÇAMENTO[[#This Row],[OBRA COM MATERIAL]]="OK","ENTREGUE",IF(LANÇAMENTO[[#This Row],[PRAZO]]="","",LANÇAMENTO[[#This Row],[PREVISÃO ENTREGA OBRA]]-$E$1))</f>
        <v>ENTREGUE</v>
      </c>
      <c r="U2179" s="3" t="s">
        <v>129</v>
      </c>
      <c r="V2179" s="3"/>
    </row>
    <row r="2180" spans="1:22" x14ac:dyDescent="0.25">
      <c r="A2180" s="4">
        <v>45975</v>
      </c>
      <c r="B2180" s="2" t="s">
        <v>4257</v>
      </c>
      <c r="C2180" s="123" t="str">
        <f>VLOOKUP(LANÇAMENTO[[#This Row],[OBRA]],OBRAS[],2,FALSE)</f>
        <v>INTERIORANA</v>
      </c>
      <c r="D2180" s="2" t="s">
        <v>104</v>
      </c>
      <c r="E2180" s="2" t="s">
        <v>4276</v>
      </c>
      <c r="F2180" s="3">
        <v>2</v>
      </c>
      <c r="G2180" s="3" t="s">
        <v>141</v>
      </c>
      <c r="H2180" s="5" t="s">
        <v>4280</v>
      </c>
      <c r="I2180" s="136" t="s">
        <v>2480</v>
      </c>
      <c r="J2180" s="2" t="s">
        <v>4276</v>
      </c>
      <c r="K2180" s="6">
        <v>22.02</v>
      </c>
      <c r="L2180" s="6">
        <f>LANÇAMENTO[[#This Row],[VALOR UNITARIO]]*LANÇAMENTO[[#This Row],[QTDADE]]</f>
        <v>44.04</v>
      </c>
      <c r="M2180" s="4">
        <v>45975</v>
      </c>
      <c r="N2180" s="33" t="str">
        <f>TEXT(LANÇAMENTO[[#This Row],[DATA PEDIDO]],"MMM")&amp;"-"&amp;TEXT(M2180,"AAAA")</f>
        <v>nov-2025</v>
      </c>
      <c r="O2180" s="5" t="s">
        <v>2110</v>
      </c>
      <c r="P2180" s="5" t="s">
        <v>30</v>
      </c>
      <c r="Q2180" s="3" t="s">
        <v>12</v>
      </c>
      <c r="R2180" s="3">
        <v>3</v>
      </c>
      <c r="S2180" s="4">
        <f>IF(LANÇAMENTO[[#This Row],[DATA PEDIDO]]="","",LANÇAMENTO[[#This Row],[DATA PEDIDO]]+LANÇAMENTO[[#This Row],[PRAZO]])</f>
        <v>45978</v>
      </c>
      <c r="T2180" s="8" t="str">
        <f>IF(LANÇAMENTO[[#This Row],[OBRA COM MATERIAL]]="OK","ENTREGUE",IF(LANÇAMENTO[[#This Row],[PRAZO]]="","",LANÇAMENTO[[#This Row],[PREVISÃO ENTREGA OBRA]]-$E$1))</f>
        <v>ENTREGUE</v>
      </c>
      <c r="U2180" s="3" t="s">
        <v>129</v>
      </c>
      <c r="V2180" s="3"/>
    </row>
    <row r="2181" spans="1:22" x14ac:dyDescent="0.25">
      <c r="A2181" s="4">
        <v>45975</v>
      </c>
      <c r="B2181" s="2" t="s">
        <v>4257</v>
      </c>
      <c r="C2181" s="123" t="str">
        <f>VLOOKUP(LANÇAMENTO[[#This Row],[OBRA]],OBRAS[],2,FALSE)</f>
        <v>INTERIORANA</v>
      </c>
      <c r="D2181" s="2" t="s">
        <v>104</v>
      </c>
      <c r="E2181" s="2" t="s">
        <v>4277</v>
      </c>
      <c r="F2181" s="3">
        <v>25</v>
      </c>
      <c r="G2181" s="3" t="s">
        <v>65</v>
      </c>
      <c r="H2181" s="5" t="s">
        <v>4280</v>
      </c>
      <c r="I2181" s="136" t="s">
        <v>2480</v>
      </c>
      <c r="J2181" s="2" t="s">
        <v>4277</v>
      </c>
      <c r="K2181" s="6">
        <v>5.88</v>
      </c>
      <c r="L2181" s="6">
        <f>LANÇAMENTO[[#This Row],[VALOR UNITARIO]]*LANÇAMENTO[[#This Row],[QTDADE]]</f>
        <v>147</v>
      </c>
      <c r="M2181" s="4">
        <v>45975</v>
      </c>
      <c r="N2181" s="33" t="str">
        <f>TEXT(LANÇAMENTO[[#This Row],[DATA PEDIDO]],"MMM")&amp;"-"&amp;TEXT(M2181,"AAAA")</f>
        <v>nov-2025</v>
      </c>
      <c r="O2181" s="5" t="s">
        <v>2110</v>
      </c>
      <c r="P2181" s="5" t="s">
        <v>30</v>
      </c>
      <c r="Q2181" s="3" t="s">
        <v>12</v>
      </c>
      <c r="R2181" s="3">
        <v>3</v>
      </c>
      <c r="S2181" s="4">
        <f>IF(LANÇAMENTO[[#This Row],[DATA PEDIDO]]="","",LANÇAMENTO[[#This Row],[DATA PEDIDO]]+LANÇAMENTO[[#This Row],[PRAZO]])</f>
        <v>45978</v>
      </c>
      <c r="T2181" s="8" t="str">
        <f>IF(LANÇAMENTO[[#This Row],[OBRA COM MATERIAL]]="OK","ENTREGUE",IF(LANÇAMENTO[[#This Row],[PRAZO]]="","",LANÇAMENTO[[#This Row],[PREVISÃO ENTREGA OBRA]]-$E$1))</f>
        <v>ENTREGUE</v>
      </c>
      <c r="U2181" s="3" t="s">
        <v>129</v>
      </c>
      <c r="V2181" s="3"/>
    </row>
    <row r="2182" spans="1:22" x14ac:dyDescent="0.25">
      <c r="A2182" s="4">
        <v>45975</v>
      </c>
      <c r="B2182" s="2" t="s">
        <v>4257</v>
      </c>
      <c r="C2182" s="123" t="str">
        <f>VLOOKUP(LANÇAMENTO[[#This Row],[OBRA]],OBRAS[],2,FALSE)</f>
        <v>INTERIORANA</v>
      </c>
      <c r="D2182" s="2" t="s">
        <v>104</v>
      </c>
      <c r="E2182" s="2" t="s">
        <v>4278</v>
      </c>
      <c r="F2182" s="3">
        <v>30</v>
      </c>
      <c r="G2182" s="3" t="s">
        <v>65</v>
      </c>
      <c r="H2182" s="5" t="s">
        <v>4280</v>
      </c>
      <c r="I2182" s="136" t="s">
        <v>2480</v>
      </c>
      <c r="J2182" s="2" t="s">
        <v>4278</v>
      </c>
      <c r="K2182" s="6">
        <v>3.22</v>
      </c>
      <c r="L2182" s="6">
        <f>LANÇAMENTO[[#This Row],[VALOR UNITARIO]]*LANÇAMENTO[[#This Row],[QTDADE]]</f>
        <v>96.600000000000009</v>
      </c>
      <c r="M2182" s="4">
        <v>45975</v>
      </c>
      <c r="N2182" s="33" t="str">
        <f>TEXT(LANÇAMENTO[[#This Row],[DATA PEDIDO]],"MMM")&amp;"-"&amp;TEXT(M2182,"AAAA")</f>
        <v>nov-2025</v>
      </c>
      <c r="O2182" s="5" t="s">
        <v>2110</v>
      </c>
      <c r="P2182" s="5" t="s">
        <v>30</v>
      </c>
      <c r="Q2182" s="3" t="s">
        <v>12</v>
      </c>
      <c r="R2182" s="3">
        <v>3</v>
      </c>
      <c r="S2182" s="4">
        <f>IF(LANÇAMENTO[[#This Row],[DATA PEDIDO]]="","",LANÇAMENTO[[#This Row],[DATA PEDIDO]]+LANÇAMENTO[[#This Row],[PRAZO]])</f>
        <v>45978</v>
      </c>
      <c r="T2182" s="8" t="str">
        <f>IF(LANÇAMENTO[[#This Row],[OBRA COM MATERIAL]]="OK","ENTREGUE",IF(LANÇAMENTO[[#This Row],[PRAZO]]="","",LANÇAMENTO[[#This Row],[PREVISÃO ENTREGA OBRA]]-$E$1))</f>
        <v>ENTREGUE</v>
      </c>
      <c r="U2182" s="3" t="s">
        <v>129</v>
      </c>
      <c r="V2182" s="3"/>
    </row>
    <row r="2183" spans="1:22" x14ac:dyDescent="0.25">
      <c r="A2183" s="4">
        <v>45975</v>
      </c>
      <c r="B2183" s="2" t="s">
        <v>4257</v>
      </c>
      <c r="C2183" s="123" t="str">
        <f>VLOOKUP(LANÇAMENTO[[#This Row],[OBRA]],OBRAS[],2,FALSE)</f>
        <v>INTERIORANA</v>
      </c>
      <c r="D2183" s="2" t="s">
        <v>104</v>
      </c>
      <c r="E2183" s="2" t="s">
        <v>4279</v>
      </c>
      <c r="F2183" s="3">
        <v>300</v>
      </c>
      <c r="G2183" s="3" t="s">
        <v>65</v>
      </c>
      <c r="H2183" s="5" t="s">
        <v>4280</v>
      </c>
      <c r="I2183" s="136" t="s">
        <v>2480</v>
      </c>
      <c r="J2183" s="2" t="s">
        <v>4279</v>
      </c>
      <c r="K2183" s="6">
        <v>4.8600000000000003</v>
      </c>
      <c r="L2183" s="6">
        <f>LANÇAMENTO[[#This Row],[VALOR UNITARIO]]*LANÇAMENTO[[#This Row],[QTDADE]]</f>
        <v>1458</v>
      </c>
      <c r="M2183" s="4">
        <v>45975</v>
      </c>
      <c r="N2183" s="33" t="str">
        <f>TEXT(LANÇAMENTO[[#This Row],[DATA PEDIDO]],"MMM")&amp;"-"&amp;TEXT(M2183,"AAAA")</f>
        <v>nov-2025</v>
      </c>
      <c r="O2183" s="5" t="s">
        <v>2110</v>
      </c>
      <c r="P2183" s="5" t="s">
        <v>30</v>
      </c>
      <c r="Q2183" s="3" t="s">
        <v>12</v>
      </c>
      <c r="R2183" s="3">
        <v>3</v>
      </c>
      <c r="S2183" s="4">
        <f>IF(LANÇAMENTO[[#This Row],[DATA PEDIDO]]="","",LANÇAMENTO[[#This Row],[DATA PEDIDO]]+LANÇAMENTO[[#This Row],[PRAZO]])</f>
        <v>45978</v>
      </c>
      <c r="T2183" s="8" t="str">
        <f>IF(LANÇAMENTO[[#This Row],[OBRA COM MATERIAL]]="OK","ENTREGUE",IF(LANÇAMENTO[[#This Row],[PRAZO]]="","",LANÇAMENTO[[#This Row],[PREVISÃO ENTREGA OBRA]]-$E$1))</f>
        <v>ENTREGUE</v>
      </c>
      <c r="U2183" s="3" t="s">
        <v>129</v>
      </c>
      <c r="V2183" s="3"/>
    </row>
    <row r="2184" spans="1:22" x14ac:dyDescent="0.25">
      <c r="A2184" s="4">
        <v>45975</v>
      </c>
      <c r="B2184" s="2" t="s">
        <v>4257</v>
      </c>
      <c r="C2184" s="123" t="str">
        <f>VLOOKUP(LANÇAMENTO[[#This Row],[OBRA]],OBRAS[],2,FALSE)</f>
        <v>INTERIORANA</v>
      </c>
      <c r="D2184" s="2" t="s">
        <v>104</v>
      </c>
      <c r="E2184" s="2" t="s">
        <v>4281</v>
      </c>
      <c r="F2184" s="3">
        <v>10</v>
      </c>
      <c r="G2184" s="3" t="s">
        <v>65</v>
      </c>
      <c r="H2184" s="5" t="s">
        <v>4283</v>
      </c>
      <c r="I2184" s="136" t="s">
        <v>456</v>
      </c>
      <c r="J2184" s="2" t="s">
        <v>4281</v>
      </c>
      <c r="K2184" s="6">
        <v>30.305</v>
      </c>
      <c r="L2184" s="6">
        <f>LANÇAMENTO[[#This Row],[VALOR UNITARIO]]*LANÇAMENTO[[#This Row],[QTDADE]]</f>
        <v>303.05</v>
      </c>
      <c r="M2184" s="4">
        <v>45975</v>
      </c>
      <c r="N2184" s="33" t="str">
        <f>TEXT(LANÇAMENTO[[#This Row],[DATA PEDIDO]],"MMM")&amp;"-"&amp;TEXT(M2184,"AAAA")</f>
        <v>nov-2025</v>
      </c>
      <c r="O2184" s="5" t="s">
        <v>2110</v>
      </c>
      <c r="P2184" s="5" t="s">
        <v>30</v>
      </c>
      <c r="Q2184" s="3" t="s">
        <v>1705</v>
      </c>
      <c r="R2184" s="3">
        <v>0</v>
      </c>
      <c r="S2184" s="4">
        <f>IF(LANÇAMENTO[[#This Row],[DATA PEDIDO]]="","",LANÇAMENTO[[#This Row],[DATA PEDIDO]]+LANÇAMENTO[[#This Row],[PRAZO]])</f>
        <v>45975</v>
      </c>
      <c r="T2184" s="8" t="str">
        <f>IF(LANÇAMENTO[[#This Row],[OBRA COM MATERIAL]]="OK","ENTREGUE",IF(LANÇAMENTO[[#This Row],[PRAZO]]="","",LANÇAMENTO[[#This Row],[PREVISÃO ENTREGA OBRA]]-$E$1))</f>
        <v>ENTREGUE</v>
      </c>
      <c r="U2184" s="3" t="s">
        <v>129</v>
      </c>
      <c r="V2184" s="3"/>
    </row>
    <row r="2185" spans="1:22" x14ac:dyDescent="0.25">
      <c r="A2185" s="4">
        <v>45975</v>
      </c>
      <c r="B2185" s="2" t="s">
        <v>4257</v>
      </c>
      <c r="C2185" s="123" t="str">
        <f>VLOOKUP(LANÇAMENTO[[#This Row],[OBRA]],OBRAS[],2,FALSE)</f>
        <v>INTERIORANA</v>
      </c>
      <c r="D2185" s="2" t="s">
        <v>104</v>
      </c>
      <c r="E2185" s="2" t="s">
        <v>4282</v>
      </c>
      <c r="F2185" s="3">
        <v>2</v>
      </c>
      <c r="G2185" s="3" t="s">
        <v>65</v>
      </c>
      <c r="H2185" s="5" t="s">
        <v>4283</v>
      </c>
      <c r="I2185" s="136" t="s">
        <v>456</v>
      </c>
      <c r="J2185" s="2" t="s">
        <v>4282</v>
      </c>
      <c r="K2185" s="6">
        <v>30.305</v>
      </c>
      <c r="L2185" s="6">
        <f>LANÇAMENTO[[#This Row],[VALOR UNITARIO]]*LANÇAMENTO[[#This Row],[QTDADE]]</f>
        <v>60.61</v>
      </c>
      <c r="M2185" s="4">
        <v>45975</v>
      </c>
      <c r="N2185" s="33" t="str">
        <f>TEXT(LANÇAMENTO[[#This Row],[DATA PEDIDO]],"MMM")&amp;"-"&amp;TEXT(M2185,"AAAA")</f>
        <v>nov-2025</v>
      </c>
      <c r="O2185" s="5" t="s">
        <v>2110</v>
      </c>
      <c r="P2185" s="5" t="s">
        <v>30</v>
      </c>
      <c r="Q2185" s="3" t="s">
        <v>1705</v>
      </c>
      <c r="R2185" s="3">
        <v>0</v>
      </c>
      <c r="S2185" s="4">
        <f>IF(LANÇAMENTO[[#This Row],[DATA PEDIDO]]="","",LANÇAMENTO[[#This Row],[DATA PEDIDO]]+LANÇAMENTO[[#This Row],[PRAZO]])</f>
        <v>45975</v>
      </c>
      <c r="T2185" s="8" t="str">
        <f>IF(LANÇAMENTO[[#This Row],[OBRA COM MATERIAL]]="OK","ENTREGUE",IF(LANÇAMENTO[[#This Row],[PRAZO]]="","",LANÇAMENTO[[#This Row],[PREVISÃO ENTREGA OBRA]]-$E$1))</f>
        <v>ENTREGUE</v>
      </c>
      <c r="U2185" s="3" t="s">
        <v>129</v>
      </c>
      <c r="V2185" s="3"/>
    </row>
    <row r="2186" spans="1:22" x14ac:dyDescent="0.25">
      <c r="A2186" s="4">
        <v>45975</v>
      </c>
      <c r="B2186" s="2" t="s">
        <v>1772</v>
      </c>
      <c r="C2186" s="123" t="s">
        <v>1234</v>
      </c>
      <c r="D2186" s="2" t="s">
        <v>27</v>
      </c>
      <c r="E2186" s="2" t="s">
        <v>4285</v>
      </c>
      <c r="F2186" s="3">
        <v>4</v>
      </c>
      <c r="G2186" s="3" t="s">
        <v>65</v>
      </c>
      <c r="H2186" s="5" t="s">
        <v>4284</v>
      </c>
      <c r="I2186" s="136" t="s">
        <v>2285</v>
      </c>
      <c r="J2186" s="2" t="s">
        <v>4285</v>
      </c>
      <c r="K2186" s="6">
        <v>22.5</v>
      </c>
      <c r="L2186" s="6">
        <f>LANÇAMENTO[[#This Row],[VALOR UNITARIO]]*LANÇAMENTO[[#This Row],[QTDADE]]</f>
        <v>90</v>
      </c>
      <c r="M2186" s="4">
        <v>45975</v>
      </c>
      <c r="N2186" s="33" t="str">
        <f>TEXT(LANÇAMENTO[[#This Row],[DATA PEDIDO]],"MMM")&amp;"-"&amp;TEXT(M2186,"AAAA")</f>
        <v>nov-2025</v>
      </c>
      <c r="O2186" s="5" t="s">
        <v>2287</v>
      </c>
      <c r="P2186" s="5" t="s">
        <v>30</v>
      </c>
      <c r="Q2186" s="3" t="s">
        <v>12</v>
      </c>
      <c r="R2186" s="3">
        <v>0</v>
      </c>
      <c r="S2186" s="4">
        <f>IF(LANÇAMENTO[[#This Row],[DATA PEDIDO]]="","",LANÇAMENTO[[#This Row],[DATA PEDIDO]]+LANÇAMENTO[[#This Row],[PRAZO]])</f>
        <v>45975</v>
      </c>
      <c r="T2186" s="8" t="str">
        <f>IF(LANÇAMENTO[[#This Row],[OBRA COM MATERIAL]]="OK","ENTREGUE",IF(LANÇAMENTO[[#This Row],[PRAZO]]="","",LANÇAMENTO[[#This Row],[PREVISÃO ENTREGA OBRA]]-$E$1))</f>
        <v>ENTREGUE</v>
      </c>
      <c r="U2186" s="3" t="s">
        <v>129</v>
      </c>
      <c r="V2186" s="3"/>
    </row>
    <row r="2187" spans="1:22" x14ac:dyDescent="0.25">
      <c r="A2187" s="4">
        <v>45975</v>
      </c>
      <c r="B2187" s="2" t="s">
        <v>4257</v>
      </c>
      <c r="C2187" s="123" t="str">
        <f>VLOOKUP(LANÇAMENTO[[#This Row],[OBRA]],OBRAS[],2,FALSE)</f>
        <v>INTERIORANA</v>
      </c>
      <c r="D2187" s="2" t="s">
        <v>27</v>
      </c>
      <c r="E2187" s="2" t="s">
        <v>4291</v>
      </c>
      <c r="F2187" s="3">
        <v>1</v>
      </c>
      <c r="G2187" s="3" t="s">
        <v>65</v>
      </c>
      <c r="H2187" s="5" t="s">
        <v>4286</v>
      </c>
      <c r="I2187" s="136" t="s">
        <v>4288</v>
      </c>
      <c r="J2187" s="2" t="s">
        <v>4291</v>
      </c>
      <c r="K2187" s="6">
        <v>350</v>
      </c>
      <c r="L2187" s="6">
        <f>LANÇAMENTO[[#This Row],[VALOR UNITARIO]]*LANÇAMENTO[[#This Row],[QTDADE]]</f>
        <v>350</v>
      </c>
      <c r="M2187" s="4">
        <v>45975</v>
      </c>
      <c r="N2187" s="33" t="str">
        <f>TEXT(LANÇAMENTO[[#This Row],[DATA PEDIDO]],"MMM")&amp;"-"&amp;TEXT(M2187,"AAAA")</f>
        <v>nov-2025</v>
      </c>
      <c r="O2187" s="5" t="s">
        <v>1778</v>
      </c>
      <c r="P2187" s="5" t="s">
        <v>30</v>
      </c>
      <c r="Q2187" s="3" t="s">
        <v>12</v>
      </c>
      <c r="R2187" s="3">
        <v>4</v>
      </c>
      <c r="S2187" s="4">
        <f>IF(LANÇAMENTO[[#This Row],[DATA PEDIDO]]="","",LANÇAMENTO[[#This Row],[DATA PEDIDO]]+LANÇAMENTO[[#This Row],[PRAZO]])</f>
        <v>45979</v>
      </c>
      <c r="T2187" s="8" t="str">
        <f>IF(LANÇAMENTO[[#This Row],[OBRA COM MATERIAL]]="OK","ENTREGUE",IF(LANÇAMENTO[[#This Row],[PRAZO]]="","",LANÇAMENTO[[#This Row],[PREVISÃO ENTREGA OBRA]]-$E$1))</f>
        <v>ENTREGUE</v>
      </c>
      <c r="U2187" s="3" t="s">
        <v>129</v>
      </c>
      <c r="V2187" s="3"/>
    </row>
    <row r="2188" spans="1:22" x14ac:dyDescent="0.25">
      <c r="A2188" s="4">
        <v>45975</v>
      </c>
      <c r="B2188" s="2" t="s">
        <v>4257</v>
      </c>
      <c r="C2188" s="123" t="str">
        <f>VLOOKUP(LANÇAMENTO[[#This Row],[OBRA]],OBRAS[],2,FALSE)</f>
        <v>INTERIORANA</v>
      </c>
      <c r="D2188" s="2" t="s">
        <v>27</v>
      </c>
      <c r="E2188" s="2" t="s">
        <v>1814</v>
      </c>
      <c r="F2188" s="3">
        <v>1</v>
      </c>
      <c r="G2188" s="3" t="s">
        <v>65</v>
      </c>
      <c r="H2188" s="5" t="s">
        <v>4286</v>
      </c>
      <c r="I2188" s="136" t="s">
        <v>4288</v>
      </c>
      <c r="J2188" s="2" t="s">
        <v>1814</v>
      </c>
      <c r="K2188" s="6">
        <v>150</v>
      </c>
      <c r="L2188" s="6">
        <f>LANÇAMENTO[[#This Row],[VALOR UNITARIO]]*LANÇAMENTO[[#This Row],[QTDADE]]</f>
        <v>150</v>
      </c>
      <c r="M2188" s="4">
        <v>45975</v>
      </c>
      <c r="N2188" s="33" t="str">
        <f>TEXT(LANÇAMENTO[[#This Row],[DATA PEDIDO]],"MMM")&amp;"-"&amp;TEXT(M2188,"AAAA")</f>
        <v>nov-2025</v>
      </c>
      <c r="O2188" s="5" t="s">
        <v>1778</v>
      </c>
      <c r="P2188" s="5" t="s">
        <v>30</v>
      </c>
      <c r="Q2188" s="3" t="s">
        <v>12</v>
      </c>
      <c r="R2188" s="3">
        <v>4</v>
      </c>
      <c r="S2188" s="4">
        <f>IF(LANÇAMENTO[[#This Row],[DATA PEDIDO]]="","",LANÇAMENTO[[#This Row],[DATA PEDIDO]]+LANÇAMENTO[[#This Row],[PRAZO]])</f>
        <v>45979</v>
      </c>
      <c r="T2188" s="8" t="str">
        <f>IF(LANÇAMENTO[[#This Row],[OBRA COM MATERIAL]]="OK","ENTREGUE",IF(LANÇAMENTO[[#This Row],[PRAZO]]="","",LANÇAMENTO[[#This Row],[PREVISÃO ENTREGA OBRA]]-$E$1))</f>
        <v>ENTREGUE</v>
      </c>
      <c r="U2188" s="3" t="s">
        <v>129</v>
      </c>
      <c r="V2188" s="3"/>
    </row>
    <row r="2189" spans="1:22" x14ac:dyDescent="0.25">
      <c r="A2189" s="4">
        <v>45978</v>
      </c>
      <c r="B2189" s="2" t="s">
        <v>4257</v>
      </c>
      <c r="C2189" s="123" t="str">
        <f>VLOOKUP(LANÇAMENTO[[#This Row],[OBRA]],OBRAS[],2,FALSE)</f>
        <v>INTERIORANA</v>
      </c>
      <c r="D2189" s="2" t="s">
        <v>104</v>
      </c>
      <c r="E2189" s="2" t="s">
        <v>2634</v>
      </c>
      <c r="F2189" s="3">
        <v>20</v>
      </c>
      <c r="G2189" s="3" t="s">
        <v>141</v>
      </c>
      <c r="H2189" s="5" t="s">
        <v>4294</v>
      </c>
      <c r="I2189" s="136" t="s">
        <v>467</v>
      </c>
      <c r="J2189" s="2" t="s">
        <v>2634</v>
      </c>
      <c r="K2189" s="6">
        <v>62.64</v>
      </c>
      <c r="L2189" s="6">
        <f>LANÇAMENTO[[#This Row],[VALOR UNITARIO]]*LANÇAMENTO[[#This Row],[QTDADE]]</f>
        <v>1252.8</v>
      </c>
      <c r="M2189" s="4">
        <v>45978</v>
      </c>
      <c r="N2189" s="33" t="str">
        <f>TEXT(LANÇAMENTO[[#This Row],[DATA PEDIDO]],"MMM")&amp;"-"&amp;TEXT(M2189,"AAAA")</f>
        <v>nov-2025</v>
      </c>
      <c r="O2189" s="5" t="s">
        <v>2029</v>
      </c>
      <c r="P2189" s="5" t="s">
        <v>30</v>
      </c>
      <c r="Q2189" s="3" t="s">
        <v>1705</v>
      </c>
      <c r="R2189" s="3">
        <v>7</v>
      </c>
      <c r="S2189" s="4">
        <f>IF(LANÇAMENTO[[#This Row],[DATA PEDIDO]]="","",LANÇAMENTO[[#This Row],[DATA PEDIDO]]+LANÇAMENTO[[#This Row],[PRAZO]])</f>
        <v>45985</v>
      </c>
      <c r="T2189" s="8" t="str">
        <f>IF(LANÇAMENTO[[#This Row],[OBRA COM MATERIAL]]="OK","ENTREGUE",IF(LANÇAMENTO[[#This Row],[PRAZO]]="","",LANÇAMENTO[[#This Row],[PREVISÃO ENTREGA OBRA]]-$E$1))</f>
        <v>ENTREGUE</v>
      </c>
      <c r="U2189" s="3" t="s">
        <v>129</v>
      </c>
      <c r="V2189" s="3"/>
    </row>
    <row r="2190" spans="1:22" x14ac:dyDescent="0.25">
      <c r="A2190" s="4">
        <v>45978</v>
      </c>
      <c r="B2190" s="2" t="s">
        <v>4257</v>
      </c>
      <c r="C2190" s="123" t="str">
        <f>VLOOKUP(LANÇAMENTO[[#This Row],[OBRA]],OBRAS[],2,FALSE)</f>
        <v>INTERIORANA</v>
      </c>
      <c r="D2190" s="2" t="s">
        <v>104</v>
      </c>
      <c r="E2190" s="2" t="s">
        <v>2025</v>
      </c>
      <c r="F2190" s="3">
        <v>12</v>
      </c>
      <c r="G2190" s="3" t="s">
        <v>141</v>
      </c>
      <c r="H2190" s="5" t="s">
        <v>4294</v>
      </c>
      <c r="I2190" s="136" t="s">
        <v>467</v>
      </c>
      <c r="J2190" s="2" t="s">
        <v>2025</v>
      </c>
      <c r="K2190" s="6">
        <v>105.6354</v>
      </c>
      <c r="L2190" s="6">
        <f>LANÇAMENTO[[#This Row],[VALOR UNITARIO]]*LANÇAMENTO[[#This Row],[QTDADE]]</f>
        <v>1267.6248000000001</v>
      </c>
      <c r="M2190" s="4">
        <v>45978</v>
      </c>
      <c r="N2190" s="33" t="str">
        <f>TEXT(LANÇAMENTO[[#This Row],[DATA PEDIDO]],"MMM")&amp;"-"&amp;TEXT(M2190,"AAAA")</f>
        <v>nov-2025</v>
      </c>
      <c r="O2190" s="5" t="s">
        <v>2029</v>
      </c>
      <c r="P2190" s="5" t="s">
        <v>30</v>
      </c>
      <c r="Q2190" s="3" t="s">
        <v>1705</v>
      </c>
      <c r="R2190" s="3">
        <v>7</v>
      </c>
      <c r="S2190" s="4">
        <f>IF(LANÇAMENTO[[#This Row],[DATA PEDIDO]]="","",LANÇAMENTO[[#This Row],[DATA PEDIDO]]+LANÇAMENTO[[#This Row],[PRAZO]])</f>
        <v>45985</v>
      </c>
      <c r="T2190" s="8" t="str">
        <f>IF(LANÇAMENTO[[#This Row],[OBRA COM MATERIAL]]="OK","ENTREGUE",IF(LANÇAMENTO[[#This Row],[PRAZO]]="","",LANÇAMENTO[[#This Row],[PREVISÃO ENTREGA OBRA]]-$E$1))</f>
        <v>ENTREGUE</v>
      </c>
      <c r="U2190" s="3" t="s">
        <v>129</v>
      </c>
      <c r="V2190" s="3"/>
    </row>
    <row r="2191" spans="1:22" x14ac:dyDescent="0.25">
      <c r="A2191" s="4">
        <v>45978</v>
      </c>
      <c r="B2191" s="2" t="s">
        <v>4257</v>
      </c>
      <c r="C2191" s="123" t="str">
        <f>VLOOKUP(LANÇAMENTO[[#This Row],[OBRA]],OBRAS[],2,FALSE)</f>
        <v>INTERIORANA</v>
      </c>
      <c r="D2191" s="2" t="s">
        <v>104</v>
      </c>
      <c r="E2191" s="2" t="s">
        <v>1968</v>
      </c>
      <c r="F2191" s="3">
        <v>5</v>
      </c>
      <c r="G2191" s="3" t="s">
        <v>23</v>
      </c>
      <c r="H2191" s="5" t="s">
        <v>4294</v>
      </c>
      <c r="I2191" s="136" t="s">
        <v>467</v>
      </c>
      <c r="J2191" s="2" t="s">
        <v>1968</v>
      </c>
      <c r="K2191" s="6">
        <v>20.25</v>
      </c>
      <c r="L2191" s="6">
        <f>LANÇAMENTO[[#This Row],[VALOR UNITARIO]]*LANÇAMENTO[[#This Row],[QTDADE]]</f>
        <v>101.25</v>
      </c>
      <c r="M2191" s="4">
        <v>45978</v>
      </c>
      <c r="N2191" s="33" t="str">
        <f>TEXT(LANÇAMENTO[[#This Row],[DATA PEDIDO]],"MMM")&amp;"-"&amp;TEXT(M2191,"AAAA")</f>
        <v>nov-2025</v>
      </c>
      <c r="O2191" s="5" t="s">
        <v>2029</v>
      </c>
      <c r="P2191" s="5" t="s">
        <v>30</v>
      </c>
      <c r="Q2191" s="3" t="s">
        <v>1705</v>
      </c>
      <c r="R2191" s="3">
        <v>7</v>
      </c>
      <c r="S2191" s="4">
        <f>IF(LANÇAMENTO[[#This Row],[DATA PEDIDO]]="","",LANÇAMENTO[[#This Row],[DATA PEDIDO]]+LANÇAMENTO[[#This Row],[PRAZO]])</f>
        <v>45985</v>
      </c>
      <c r="T2191" s="8" t="str">
        <f>IF(LANÇAMENTO[[#This Row],[OBRA COM MATERIAL]]="OK","ENTREGUE",IF(LANÇAMENTO[[#This Row],[PRAZO]]="","",LANÇAMENTO[[#This Row],[PREVISÃO ENTREGA OBRA]]-$E$1))</f>
        <v>ENTREGUE</v>
      </c>
      <c r="U2191" s="3" t="s">
        <v>129</v>
      </c>
      <c r="V2191" s="3"/>
    </row>
    <row r="2192" spans="1:22" x14ac:dyDescent="0.25">
      <c r="A2192" s="4">
        <v>45978</v>
      </c>
      <c r="B2192" s="2" t="s">
        <v>4257</v>
      </c>
      <c r="C2192" s="123" t="str">
        <f>VLOOKUP(LANÇAMENTO[[#This Row],[OBRA]],OBRAS[],2,FALSE)</f>
        <v>INTERIORANA</v>
      </c>
      <c r="D2192" s="2" t="s">
        <v>104</v>
      </c>
      <c r="E2192" s="2" t="s">
        <v>4292</v>
      </c>
      <c r="F2192" s="3">
        <v>10</v>
      </c>
      <c r="G2192" s="3" t="s">
        <v>109</v>
      </c>
      <c r="H2192" s="5" t="s">
        <v>4294</v>
      </c>
      <c r="I2192" s="136" t="s">
        <v>467</v>
      </c>
      <c r="J2192" s="2" t="s">
        <v>4292</v>
      </c>
      <c r="K2192" s="6">
        <v>2.3250000000000002</v>
      </c>
      <c r="L2192" s="6">
        <f>LANÇAMENTO[[#This Row],[VALOR UNITARIO]]*LANÇAMENTO[[#This Row],[QTDADE]]</f>
        <v>23.25</v>
      </c>
      <c r="M2192" s="4">
        <v>45978</v>
      </c>
      <c r="N2192" s="33" t="str">
        <f>TEXT(LANÇAMENTO[[#This Row],[DATA PEDIDO]],"MMM")&amp;"-"&amp;TEXT(M2192,"AAAA")</f>
        <v>nov-2025</v>
      </c>
      <c r="O2192" s="5" t="s">
        <v>2029</v>
      </c>
      <c r="P2192" s="5" t="s">
        <v>30</v>
      </c>
      <c r="Q2192" s="3" t="s">
        <v>1705</v>
      </c>
      <c r="R2192" s="3">
        <v>7</v>
      </c>
      <c r="S2192" s="4">
        <f>IF(LANÇAMENTO[[#This Row],[DATA PEDIDO]]="","",LANÇAMENTO[[#This Row],[DATA PEDIDO]]+LANÇAMENTO[[#This Row],[PRAZO]])</f>
        <v>45985</v>
      </c>
      <c r="T2192" s="8" t="str">
        <f>IF(LANÇAMENTO[[#This Row],[OBRA COM MATERIAL]]="OK","ENTREGUE",IF(LANÇAMENTO[[#This Row],[PRAZO]]="","",LANÇAMENTO[[#This Row],[PREVISÃO ENTREGA OBRA]]-$E$1))</f>
        <v>ENTREGUE</v>
      </c>
      <c r="U2192" s="3" t="s">
        <v>129</v>
      </c>
      <c r="V2192" s="3"/>
    </row>
    <row r="2193" spans="1:22" x14ac:dyDescent="0.25">
      <c r="A2193" s="4">
        <v>45978</v>
      </c>
      <c r="B2193" s="2" t="s">
        <v>4257</v>
      </c>
      <c r="C2193" s="123" t="str">
        <f>VLOOKUP(LANÇAMENTO[[#This Row],[OBRA]],OBRAS[],2,FALSE)</f>
        <v>INTERIORANA</v>
      </c>
      <c r="D2193" s="2" t="s">
        <v>104</v>
      </c>
      <c r="E2193" s="2" t="s">
        <v>2326</v>
      </c>
      <c r="F2193" s="3">
        <v>1</v>
      </c>
      <c r="G2193" s="3" t="s">
        <v>65</v>
      </c>
      <c r="H2193" s="5" t="s">
        <v>4294</v>
      </c>
      <c r="I2193" s="136" t="s">
        <v>467</v>
      </c>
      <c r="J2193" s="2" t="s">
        <v>2326</v>
      </c>
      <c r="K2193" s="6">
        <v>81.92</v>
      </c>
      <c r="L2193" s="6">
        <f>LANÇAMENTO[[#This Row],[VALOR UNITARIO]]*LANÇAMENTO[[#This Row],[QTDADE]]</f>
        <v>81.92</v>
      </c>
      <c r="M2193" s="4">
        <v>45978</v>
      </c>
      <c r="N2193" s="33" t="str">
        <f>TEXT(LANÇAMENTO[[#This Row],[DATA PEDIDO]],"MMM")&amp;"-"&amp;TEXT(M2193,"AAAA")</f>
        <v>nov-2025</v>
      </c>
      <c r="O2193" s="5" t="s">
        <v>2029</v>
      </c>
      <c r="P2193" s="5" t="s">
        <v>30</v>
      </c>
      <c r="Q2193" s="3" t="s">
        <v>1705</v>
      </c>
      <c r="R2193" s="3">
        <v>7</v>
      </c>
      <c r="S2193" s="4">
        <f>IF(LANÇAMENTO[[#This Row],[DATA PEDIDO]]="","",LANÇAMENTO[[#This Row],[DATA PEDIDO]]+LANÇAMENTO[[#This Row],[PRAZO]])</f>
        <v>45985</v>
      </c>
      <c r="T2193" s="8" t="str">
        <f>IF(LANÇAMENTO[[#This Row],[OBRA COM MATERIAL]]="OK","ENTREGUE",IF(LANÇAMENTO[[#This Row],[PRAZO]]="","",LANÇAMENTO[[#This Row],[PREVISÃO ENTREGA OBRA]]-$E$1))</f>
        <v>ENTREGUE</v>
      </c>
      <c r="U2193" s="3" t="s">
        <v>129</v>
      </c>
      <c r="V2193" s="3"/>
    </row>
    <row r="2194" spans="1:22" x14ac:dyDescent="0.25">
      <c r="A2194" s="4">
        <v>45978</v>
      </c>
      <c r="B2194" s="2" t="s">
        <v>4257</v>
      </c>
      <c r="C2194" s="123" t="str">
        <f>VLOOKUP(LANÇAMENTO[[#This Row],[OBRA]],OBRAS[],2,FALSE)</f>
        <v>INTERIORANA</v>
      </c>
      <c r="D2194" s="2" t="s">
        <v>104</v>
      </c>
      <c r="E2194" s="2" t="s">
        <v>4295</v>
      </c>
      <c r="F2194" s="3">
        <v>105.6</v>
      </c>
      <c r="G2194" s="3" t="s">
        <v>72</v>
      </c>
      <c r="H2194" s="5" t="s">
        <v>4293</v>
      </c>
      <c r="I2194" s="136" t="s">
        <v>463</v>
      </c>
      <c r="J2194" s="2" t="s">
        <v>4295</v>
      </c>
      <c r="K2194" s="6">
        <v>43.1</v>
      </c>
      <c r="L2194" s="6">
        <f>LANÇAMENTO[[#This Row],[VALOR UNITARIO]]*LANÇAMENTO[[#This Row],[QTDADE]]</f>
        <v>4551.3599999999997</v>
      </c>
      <c r="M2194" s="4">
        <v>45978</v>
      </c>
      <c r="N2194" s="33" t="str">
        <f>TEXT(LANÇAMENTO[[#This Row],[DATA PEDIDO]],"MMM")&amp;"-"&amp;TEXT(M2194,"AAAA")</f>
        <v>nov-2025</v>
      </c>
      <c r="O2194" s="5" t="s">
        <v>1704</v>
      </c>
      <c r="P2194" s="5" t="s">
        <v>30</v>
      </c>
      <c r="Q2194" s="3" t="s">
        <v>1705</v>
      </c>
      <c r="R2194" s="3">
        <v>7</v>
      </c>
      <c r="S2194" s="4">
        <f>IF(LANÇAMENTO[[#This Row],[DATA PEDIDO]]="","",LANÇAMENTO[[#This Row],[DATA PEDIDO]]+LANÇAMENTO[[#This Row],[PRAZO]])</f>
        <v>45985</v>
      </c>
      <c r="T2194" s="8" t="str">
        <f>IF(LANÇAMENTO[[#This Row],[OBRA COM MATERIAL]]="OK","ENTREGUE",IF(LANÇAMENTO[[#This Row],[PRAZO]]="","",LANÇAMENTO[[#This Row],[PREVISÃO ENTREGA OBRA]]-$E$1))</f>
        <v>ENTREGUE</v>
      </c>
      <c r="U2194" s="3" t="s">
        <v>129</v>
      </c>
      <c r="V2194" s="3"/>
    </row>
    <row r="2195" spans="1:22" x14ac:dyDescent="0.25">
      <c r="A2195" s="4">
        <v>45978</v>
      </c>
      <c r="B2195" s="2" t="s">
        <v>4257</v>
      </c>
      <c r="C2195" s="123" t="str">
        <f>VLOOKUP(LANÇAMENTO[[#This Row],[OBRA]],OBRAS[],2,FALSE)</f>
        <v>INTERIORANA</v>
      </c>
      <c r="D2195" s="2" t="s">
        <v>104</v>
      </c>
      <c r="E2195" s="2" t="s">
        <v>2552</v>
      </c>
      <c r="F2195" s="3">
        <v>5</v>
      </c>
      <c r="G2195" s="3" t="s">
        <v>23</v>
      </c>
      <c r="H2195" s="5" t="s">
        <v>4293</v>
      </c>
      <c r="I2195" s="136" t="s">
        <v>463</v>
      </c>
      <c r="J2195" s="2" t="s">
        <v>2552</v>
      </c>
      <c r="K2195" s="6">
        <v>21</v>
      </c>
      <c r="L2195" s="6">
        <f>LANÇAMENTO[[#This Row],[VALOR UNITARIO]]*LANÇAMENTO[[#This Row],[QTDADE]]</f>
        <v>105</v>
      </c>
      <c r="M2195" s="4">
        <v>45978</v>
      </c>
      <c r="N2195" s="33" t="str">
        <f>TEXT(LANÇAMENTO[[#This Row],[DATA PEDIDO]],"MMM")&amp;"-"&amp;TEXT(M2195,"AAAA")</f>
        <v>nov-2025</v>
      </c>
      <c r="O2195" s="5" t="s">
        <v>1704</v>
      </c>
      <c r="P2195" s="5" t="s">
        <v>30</v>
      </c>
      <c r="Q2195" s="3" t="s">
        <v>1705</v>
      </c>
      <c r="R2195" s="3">
        <v>7</v>
      </c>
      <c r="S2195" s="4">
        <f>IF(LANÇAMENTO[[#This Row],[DATA PEDIDO]]="","",LANÇAMENTO[[#This Row],[DATA PEDIDO]]+LANÇAMENTO[[#This Row],[PRAZO]])</f>
        <v>45985</v>
      </c>
      <c r="T2195" s="8" t="str">
        <f>IF(LANÇAMENTO[[#This Row],[OBRA COM MATERIAL]]="OK","ENTREGUE",IF(LANÇAMENTO[[#This Row],[PRAZO]]="","",LANÇAMENTO[[#This Row],[PREVISÃO ENTREGA OBRA]]-$E$1))</f>
        <v>ENTREGUE</v>
      </c>
      <c r="U2195" s="3" t="s">
        <v>129</v>
      </c>
      <c r="V2195" s="3"/>
    </row>
    <row r="2196" spans="1:22" x14ac:dyDescent="0.25">
      <c r="A2196" s="4">
        <v>45978</v>
      </c>
      <c r="B2196" s="2" t="s">
        <v>4257</v>
      </c>
      <c r="C2196" s="123" t="str">
        <f>VLOOKUP(LANÇAMENTO[[#This Row],[OBRA]],OBRAS[],2,FALSE)</f>
        <v>INTERIORANA</v>
      </c>
      <c r="D2196" s="2" t="s">
        <v>27</v>
      </c>
      <c r="E2196" s="2" t="s">
        <v>2266</v>
      </c>
      <c r="F2196" s="3">
        <v>1</v>
      </c>
      <c r="G2196" s="3" t="s">
        <v>65</v>
      </c>
      <c r="H2196" s="5" t="s">
        <v>4296</v>
      </c>
      <c r="I2196" s="136" t="s">
        <v>4288</v>
      </c>
      <c r="J2196" s="2" t="s">
        <v>2266</v>
      </c>
      <c r="K2196" s="6">
        <v>350</v>
      </c>
      <c r="L2196" s="6">
        <f>LANÇAMENTO[[#This Row],[VALOR UNITARIO]]*LANÇAMENTO[[#This Row],[QTDADE]]</f>
        <v>350</v>
      </c>
      <c r="M2196" s="4">
        <v>45978</v>
      </c>
      <c r="N2196" s="33" t="str">
        <f>TEXT(LANÇAMENTO[[#This Row],[DATA PEDIDO]],"MMM")&amp;"-"&amp;TEXT(M2196,"AAAA")</f>
        <v>nov-2025</v>
      </c>
      <c r="O2196" s="5" t="s">
        <v>1778</v>
      </c>
      <c r="P2196" s="5" t="s">
        <v>30</v>
      </c>
      <c r="Q2196" s="3" t="s">
        <v>12</v>
      </c>
      <c r="R2196" s="3">
        <v>1</v>
      </c>
      <c r="S2196" s="4">
        <f>IF(LANÇAMENTO[[#This Row],[DATA PEDIDO]]="","",LANÇAMENTO[[#This Row],[DATA PEDIDO]]+LANÇAMENTO[[#This Row],[PRAZO]])</f>
        <v>45979</v>
      </c>
      <c r="T2196" s="8" t="str">
        <f>IF(LANÇAMENTO[[#This Row],[OBRA COM MATERIAL]]="OK","ENTREGUE",IF(LANÇAMENTO[[#This Row],[PRAZO]]="","",LANÇAMENTO[[#This Row],[PREVISÃO ENTREGA OBRA]]-$E$1))</f>
        <v>ENTREGUE</v>
      </c>
      <c r="U2196" s="3" t="s">
        <v>129</v>
      </c>
      <c r="V2196" s="3"/>
    </row>
    <row r="2197" spans="1:22" x14ac:dyDescent="0.25">
      <c r="A2197" s="4">
        <v>45978</v>
      </c>
      <c r="B2197" s="2" t="s">
        <v>1802</v>
      </c>
      <c r="C2197" s="123" t="str">
        <f>VLOOKUP(LANÇAMENTO[[#This Row],[OBRA]],OBRAS[],2,FALSE)</f>
        <v>INTERIORANA</v>
      </c>
      <c r="D2197" s="2" t="s">
        <v>104</v>
      </c>
      <c r="E2197" s="2" t="s">
        <v>4297</v>
      </c>
      <c r="F2197" s="3">
        <v>25</v>
      </c>
      <c r="G2197" s="3" t="s">
        <v>65</v>
      </c>
      <c r="H2197" s="5" t="s">
        <v>4298</v>
      </c>
      <c r="I2197" s="136" t="s">
        <v>1499</v>
      </c>
      <c r="J2197" s="2" t="s">
        <v>4297</v>
      </c>
      <c r="K2197" s="6">
        <v>4.57</v>
      </c>
      <c r="L2197" s="6">
        <f>LANÇAMENTO[[#This Row],[VALOR UNITARIO]]*LANÇAMENTO[[#This Row],[QTDADE]]</f>
        <v>114.25</v>
      </c>
      <c r="M2197" s="4">
        <v>45978</v>
      </c>
      <c r="N2197" s="33" t="str">
        <f>TEXT(LANÇAMENTO[[#This Row],[DATA PEDIDO]],"MMM")&amp;"-"&amp;TEXT(M2197,"AAAA")</f>
        <v>nov-2025</v>
      </c>
      <c r="O2197" s="5" t="s">
        <v>1778</v>
      </c>
      <c r="P2197" s="5" t="s">
        <v>30</v>
      </c>
      <c r="Q2197" s="3" t="s">
        <v>1705</v>
      </c>
      <c r="R2197" s="3">
        <v>0</v>
      </c>
      <c r="S2197" s="4">
        <f>IF(LANÇAMENTO[[#This Row],[DATA PEDIDO]]="","",LANÇAMENTO[[#This Row],[DATA PEDIDO]]+LANÇAMENTO[[#This Row],[PRAZO]])</f>
        <v>45978</v>
      </c>
      <c r="T2197" s="8" t="str">
        <f>IF(LANÇAMENTO[[#This Row],[OBRA COM MATERIAL]]="OK","ENTREGUE",IF(LANÇAMENTO[[#This Row],[PRAZO]]="","",LANÇAMENTO[[#This Row],[PREVISÃO ENTREGA OBRA]]-$E$1))</f>
        <v>ENTREGUE</v>
      </c>
      <c r="U2197" s="3" t="s">
        <v>129</v>
      </c>
      <c r="V2197" s="3"/>
    </row>
    <row r="2198" spans="1:22" x14ac:dyDescent="0.25">
      <c r="A2198" s="4">
        <v>45978</v>
      </c>
      <c r="B2198" s="2" t="s">
        <v>1802</v>
      </c>
      <c r="C2198" s="123" t="str">
        <f>VLOOKUP(LANÇAMENTO[[#This Row],[OBRA]],OBRAS[],2,FALSE)</f>
        <v>INTERIORANA</v>
      </c>
      <c r="D2198" s="2" t="s">
        <v>104</v>
      </c>
      <c r="E2198" s="2" t="s">
        <v>2891</v>
      </c>
      <c r="F2198" s="3">
        <v>50</v>
      </c>
      <c r="G2198" s="3" t="s">
        <v>65</v>
      </c>
      <c r="H2198" s="5" t="s">
        <v>4298</v>
      </c>
      <c r="I2198" s="136" t="s">
        <v>1499</v>
      </c>
      <c r="J2198" s="2" t="s">
        <v>2891</v>
      </c>
      <c r="K2198" s="6">
        <v>3.55</v>
      </c>
      <c r="L2198" s="6">
        <f>LANÇAMENTO[[#This Row],[VALOR UNITARIO]]*LANÇAMENTO[[#This Row],[QTDADE]]</f>
        <v>177.5</v>
      </c>
      <c r="M2198" s="4">
        <v>45978</v>
      </c>
      <c r="N2198" s="33" t="str">
        <f>TEXT(LANÇAMENTO[[#This Row],[DATA PEDIDO]],"MMM")&amp;"-"&amp;TEXT(M2198,"AAAA")</f>
        <v>nov-2025</v>
      </c>
      <c r="O2198" s="5" t="s">
        <v>1778</v>
      </c>
      <c r="P2198" s="5" t="s">
        <v>30</v>
      </c>
      <c r="Q2198" s="3" t="s">
        <v>1705</v>
      </c>
      <c r="R2198" s="3">
        <v>0</v>
      </c>
      <c r="S2198" s="4">
        <f>IF(LANÇAMENTO[[#This Row],[DATA PEDIDO]]="","",LANÇAMENTO[[#This Row],[DATA PEDIDO]]+LANÇAMENTO[[#This Row],[PRAZO]])</f>
        <v>45978</v>
      </c>
      <c r="T2198" s="8" t="str">
        <f>IF(LANÇAMENTO[[#This Row],[OBRA COM MATERIAL]]="OK","ENTREGUE",IF(LANÇAMENTO[[#This Row],[PRAZO]]="","",LANÇAMENTO[[#This Row],[PREVISÃO ENTREGA OBRA]]-$E$1))</f>
        <v>ENTREGUE</v>
      </c>
      <c r="U2198" s="3" t="s">
        <v>129</v>
      </c>
      <c r="V2198" s="3"/>
    </row>
    <row r="2199" spans="1:22" x14ac:dyDescent="0.25">
      <c r="A2199" s="4">
        <v>45978</v>
      </c>
      <c r="B2199" s="2" t="s">
        <v>4257</v>
      </c>
      <c r="C2199" s="123" t="str">
        <f>VLOOKUP(LANÇAMENTO[[#This Row],[OBRA]],OBRAS[],2,FALSE)</f>
        <v>INTERIORANA</v>
      </c>
      <c r="D2199" s="2" t="s">
        <v>104</v>
      </c>
      <c r="E2199" s="2" t="s">
        <v>4299</v>
      </c>
      <c r="F2199" s="3">
        <v>10</v>
      </c>
      <c r="G2199" s="3" t="s">
        <v>65</v>
      </c>
      <c r="H2199" s="5" t="s">
        <v>4303</v>
      </c>
      <c r="I2199" s="136" t="s">
        <v>2480</v>
      </c>
      <c r="J2199" s="2" t="s">
        <v>4299</v>
      </c>
      <c r="K2199" s="6">
        <v>19.23</v>
      </c>
      <c r="L2199" s="6">
        <f>LANÇAMENTO[[#This Row],[VALOR UNITARIO]]*LANÇAMENTO[[#This Row],[QTDADE]]</f>
        <v>192.3</v>
      </c>
      <c r="M2199" s="4">
        <v>45978</v>
      </c>
      <c r="N2199" s="33" t="str">
        <f>TEXT(LANÇAMENTO[[#This Row],[DATA PEDIDO]],"MMM")&amp;"-"&amp;TEXT(M2199,"AAAA")</f>
        <v>nov-2025</v>
      </c>
      <c r="O2199" s="5" t="s">
        <v>2110</v>
      </c>
      <c r="P2199" s="5" t="s">
        <v>30</v>
      </c>
      <c r="Q2199" s="3" t="s">
        <v>12</v>
      </c>
      <c r="R2199" s="3">
        <v>1</v>
      </c>
      <c r="S2199" s="4">
        <f>IF(LANÇAMENTO[[#This Row],[DATA PEDIDO]]="","",LANÇAMENTO[[#This Row],[DATA PEDIDO]]+LANÇAMENTO[[#This Row],[PRAZO]])</f>
        <v>45979</v>
      </c>
      <c r="T2199" s="8" t="str">
        <f>IF(LANÇAMENTO[[#This Row],[OBRA COM MATERIAL]]="OK","ENTREGUE",IF(LANÇAMENTO[[#This Row],[PRAZO]]="","",LANÇAMENTO[[#This Row],[PREVISÃO ENTREGA OBRA]]-$E$1))</f>
        <v>ENTREGUE</v>
      </c>
      <c r="U2199" s="3" t="s">
        <v>129</v>
      </c>
      <c r="V2199" s="3"/>
    </row>
    <row r="2200" spans="1:22" x14ac:dyDescent="0.25">
      <c r="A2200" s="4">
        <v>45978</v>
      </c>
      <c r="B2200" s="2" t="s">
        <v>4257</v>
      </c>
      <c r="C2200" s="123" t="str">
        <f>VLOOKUP(LANÇAMENTO[[#This Row],[OBRA]],OBRAS[],2,FALSE)</f>
        <v>INTERIORANA</v>
      </c>
      <c r="D2200" s="2" t="s">
        <v>104</v>
      </c>
      <c r="E2200" s="2" t="s">
        <v>4300</v>
      </c>
      <c r="F2200" s="3">
        <v>10</v>
      </c>
      <c r="G2200" s="3" t="s">
        <v>65</v>
      </c>
      <c r="H2200" s="5" t="s">
        <v>4303</v>
      </c>
      <c r="I2200" s="136" t="s">
        <v>2480</v>
      </c>
      <c r="J2200" s="2" t="s">
        <v>4300</v>
      </c>
      <c r="K2200" s="6">
        <v>9.9499999999999993</v>
      </c>
      <c r="L2200" s="6">
        <f>LANÇAMENTO[[#This Row],[VALOR UNITARIO]]*LANÇAMENTO[[#This Row],[QTDADE]]</f>
        <v>99.5</v>
      </c>
      <c r="M2200" s="4">
        <v>45978</v>
      </c>
      <c r="N2200" s="33" t="str">
        <f>TEXT(LANÇAMENTO[[#This Row],[DATA PEDIDO]],"MMM")&amp;"-"&amp;TEXT(M2200,"AAAA")</f>
        <v>nov-2025</v>
      </c>
      <c r="O2200" s="5" t="s">
        <v>2110</v>
      </c>
      <c r="P2200" s="5" t="s">
        <v>30</v>
      </c>
      <c r="Q2200" s="3" t="s">
        <v>12</v>
      </c>
      <c r="R2200" s="3">
        <v>1</v>
      </c>
      <c r="S2200" s="4">
        <f>IF(LANÇAMENTO[[#This Row],[DATA PEDIDO]]="","",LANÇAMENTO[[#This Row],[DATA PEDIDO]]+LANÇAMENTO[[#This Row],[PRAZO]])</f>
        <v>45979</v>
      </c>
      <c r="T2200" s="8" t="str">
        <f>IF(LANÇAMENTO[[#This Row],[OBRA COM MATERIAL]]="OK","ENTREGUE",IF(LANÇAMENTO[[#This Row],[PRAZO]]="","",LANÇAMENTO[[#This Row],[PREVISÃO ENTREGA OBRA]]-$E$1))</f>
        <v>ENTREGUE</v>
      </c>
      <c r="U2200" s="3" t="s">
        <v>129</v>
      </c>
      <c r="V2200" s="3"/>
    </row>
    <row r="2201" spans="1:22" x14ac:dyDescent="0.25">
      <c r="A2201" s="4">
        <v>45978</v>
      </c>
      <c r="B2201" s="2" t="s">
        <v>4257</v>
      </c>
      <c r="C2201" s="123" t="str">
        <f>VLOOKUP(LANÇAMENTO[[#This Row],[OBRA]],OBRAS[],2,FALSE)</f>
        <v>INTERIORANA</v>
      </c>
      <c r="D2201" s="2" t="s">
        <v>104</v>
      </c>
      <c r="E2201" s="2" t="s">
        <v>4301</v>
      </c>
      <c r="F2201" s="3">
        <v>1</v>
      </c>
      <c r="G2201" s="3" t="s">
        <v>23</v>
      </c>
      <c r="H2201" s="5" t="s">
        <v>4303</v>
      </c>
      <c r="I2201" s="136" t="s">
        <v>2480</v>
      </c>
      <c r="J2201" s="2" t="s">
        <v>4301</v>
      </c>
      <c r="K2201" s="6">
        <v>20.11</v>
      </c>
      <c r="L2201" s="6">
        <f>LANÇAMENTO[[#This Row],[VALOR UNITARIO]]*LANÇAMENTO[[#This Row],[QTDADE]]</f>
        <v>20.11</v>
      </c>
      <c r="M2201" s="4">
        <v>45978</v>
      </c>
      <c r="N2201" s="33" t="str">
        <f>TEXT(LANÇAMENTO[[#This Row],[DATA PEDIDO]],"MMM")&amp;"-"&amp;TEXT(M2201,"AAAA")</f>
        <v>nov-2025</v>
      </c>
      <c r="O2201" s="5" t="s">
        <v>2110</v>
      </c>
      <c r="P2201" s="5" t="s">
        <v>30</v>
      </c>
      <c r="Q2201" s="3" t="s">
        <v>12</v>
      </c>
      <c r="R2201" s="3">
        <v>1</v>
      </c>
      <c r="S2201" s="4">
        <f>IF(LANÇAMENTO[[#This Row],[DATA PEDIDO]]="","",LANÇAMENTO[[#This Row],[DATA PEDIDO]]+LANÇAMENTO[[#This Row],[PRAZO]])</f>
        <v>45979</v>
      </c>
      <c r="T2201" s="8" t="str">
        <f>IF(LANÇAMENTO[[#This Row],[OBRA COM MATERIAL]]="OK","ENTREGUE",IF(LANÇAMENTO[[#This Row],[PRAZO]]="","",LANÇAMENTO[[#This Row],[PREVISÃO ENTREGA OBRA]]-$E$1))</f>
        <v>ENTREGUE</v>
      </c>
      <c r="U2201" s="3" t="s">
        <v>129</v>
      </c>
      <c r="V2201" s="3"/>
    </row>
    <row r="2202" spans="1:22" x14ac:dyDescent="0.25">
      <c r="A2202" s="4">
        <v>45978</v>
      </c>
      <c r="B2202" s="2" t="s">
        <v>4257</v>
      </c>
      <c r="C2202" s="123" t="str">
        <f>VLOOKUP(LANÇAMENTO[[#This Row],[OBRA]],OBRAS[],2,FALSE)</f>
        <v>INTERIORANA</v>
      </c>
      <c r="D2202" s="2" t="s">
        <v>104</v>
      </c>
      <c r="E2202" s="2" t="s">
        <v>4302</v>
      </c>
      <c r="F2202" s="3">
        <v>1</v>
      </c>
      <c r="G2202" s="3" t="s">
        <v>23</v>
      </c>
      <c r="H2202" s="5" t="s">
        <v>4303</v>
      </c>
      <c r="I2202" s="136" t="s">
        <v>2480</v>
      </c>
      <c r="J2202" s="2" t="s">
        <v>4302</v>
      </c>
      <c r="K2202" s="6">
        <v>19.899999999999999</v>
      </c>
      <c r="L2202" s="6">
        <f>LANÇAMENTO[[#This Row],[VALOR UNITARIO]]*LANÇAMENTO[[#This Row],[QTDADE]]</f>
        <v>19.899999999999999</v>
      </c>
      <c r="M2202" s="4">
        <v>45978</v>
      </c>
      <c r="N2202" s="33" t="str">
        <f>TEXT(LANÇAMENTO[[#This Row],[DATA PEDIDO]],"MMM")&amp;"-"&amp;TEXT(M2202,"AAAA")</f>
        <v>nov-2025</v>
      </c>
      <c r="O2202" s="5" t="s">
        <v>2110</v>
      </c>
      <c r="P2202" s="5" t="s">
        <v>30</v>
      </c>
      <c r="Q2202" s="3" t="s">
        <v>12</v>
      </c>
      <c r="R2202" s="3">
        <v>1</v>
      </c>
      <c r="S2202" s="4">
        <f>IF(LANÇAMENTO[[#This Row],[DATA PEDIDO]]="","",LANÇAMENTO[[#This Row],[DATA PEDIDO]]+LANÇAMENTO[[#This Row],[PRAZO]])</f>
        <v>45979</v>
      </c>
      <c r="T2202" s="8" t="str">
        <f>IF(LANÇAMENTO[[#This Row],[OBRA COM MATERIAL]]="OK","ENTREGUE",IF(LANÇAMENTO[[#This Row],[PRAZO]]="","",LANÇAMENTO[[#This Row],[PREVISÃO ENTREGA OBRA]]-$E$1))</f>
        <v>ENTREGUE</v>
      </c>
      <c r="U2202" s="3" t="s">
        <v>129</v>
      </c>
      <c r="V2202" s="3"/>
    </row>
    <row r="2203" spans="1:22" x14ac:dyDescent="0.25">
      <c r="A2203" s="4">
        <v>45978</v>
      </c>
      <c r="B2203" s="2" t="s">
        <v>4257</v>
      </c>
      <c r="C2203" s="123" t="str">
        <f>VLOOKUP(LANÇAMENTO[[#This Row],[OBRA]],OBRAS[],2,FALSE)</f>
        <v>INTERIORANA</v>
      </c>
      <c r="D2203" s="2" t="s">
        <v>104</v>
      </c>
      <c r="E2203" s="2" t="s">
        <v>4305</v>
      </c>
      <c r="F2203" s="3">
        <v>1</v>
      </c>
      <c r="G2203" s="3" t="s">
        <v>65</v>
      </c>
      <c r="H2203" s="5" t="s">
        <v>4306</v>
      </c>
      <c r="I2203" s="136" t="s">
        <v>230</v>
      </c>
      <c r="J2203" s="2" t="s">
        <v>4305</v>
      </c>
      <c r="K2203" s="6">
        <v>133.03</v>
      </c>
      <c r="L2203" s="6">
        <f>LANÇAMENTO[[#This Row],[VALOR UNITARIO]]*LANÇAMENTO[[#This Row],[QTDADE]]</f>
        <v>133.03</v>
      </c>
      <c r="M2203" s="4">
        <v>45978</v>
      </c>
      <c r="N2203" s="33" t="str">
        <f>TEXT(LANÇAMENTO[[#This Row],[DATA PEDIDO]],"MMM")&amp;"-"&amp;TEXT(M2203,"AAAA")</f>
        <v>nov-2025</v>
      </c>
      <c r="O2203" s="5" t="s">
        <v>1823</v>
      </c>
      <c r="P2203" s="5" t="s">
        <v>30</v>
      </c>
      <c r="Q2203" s="3" t="s">
        <v>12</v>
      </c>
      <c r="R2203" s="3">
        <v>0</v>
      </c>
      <c r="S2203" s="4">
        <f>IF(LANÇAMENTO[[#This Row],[DATA PEDIDO]]="","",LANÇAMENTO[[#This Row],[DATA PEDIDO]]+LANÇAMENTO[[#This Row],[PRAZO]])</f>
        <v>45978</v>
      </c>
      <c r="T2203" s="8" t="str">
        <f>IF(LANÇAMENTO[[#This Row],[OBRA COM MATERIAL]]="OK","ENTREGUE",IF(LANÇAMENTO[[#This Row],[PRAZO]]="","",LANÇAMENTO[[#This Row],[PREVISÃO ENTREGA OBRA]]-$E$1))</f>
        <v>ENTREGUE</v>
      </c>
      <c r="U2203" s="3" t="s">
        <v>129</v>
      </c>
      <c r="V2203" s="3"/>
    </row>
    <row r="2204" spans="1:22" x14ac:dyDescent="0.25">
      <c r="A2204" s="4">
        <v>45978</v>
      </c>
      <c r="B2204" s="2" t="s">
        <v>4257</v>
      </c>
      <c r="C2204" s="123" t="str">
        <f>VLOOKUP(LANÇAMENTO[[#This Row],[OBRA]],OBRAS[],2,FALSE)</f>
        <v>INTERIORANA</v>
      </c>
      <c r="D2204" s="2" t="s">
        <v>104</v>
      </c>
      <c r="E2204" s="2" t="s">
        <v>4304</v>
      </c>
      <c r="F2204" s="3">
        <v>2</v>
      </c>
      <c r="G2204" s="3" t="s">
        <v>65</v>
      </c>
      <c r="H2204" s="5" t="s">
        <v>4306</v>
      </c>
      <c r="I2204" s="136" t="s">
        <v>230</v>
      </c>
      <c r="J2204" s="2" t="s">
        <v>4304</v>
      </c>
      <c r="K2204" s="6">
        <v>10.220000000000001</v>
      </c>
      <c r="L2204" s="6">
        <f>LANÇAMENTO[[#This Row],[VALOR UNITARIO]]*LANÇAMENTO[[#This Row],[QTDADE]]</f>
        <v>20.440000000000001</v>
      </c>
      <c r="M2204" s="4">
        <v>45978</v>
      </c>
      <c r="N2204" s="33" t="str">
        <f>TEXT(LANÇAMENTO[[#This Row],[DATA PEDIDO]],"MMM")&amp;"-"&amp;TEXT(M2204,"AAAA")</f>
        <v>nov-2025</v>
      </c>
      <c r="O2204" s="5" t="s">
        <v>1823</v>
      </c>
      <c r="P2204" s="5" t="s">
        <v>30</v>
      </c>
      <c r="Q2204" s="3" t="s">
        <v>12</v>
      </c>
      <c r="R2204" s="3">
        <v>0</v>
      </c>
      <c r="S2204" s="4">
        <f>IF(LANÇAMENTO[[#This Row],[DATA PEDIDO]]="","",LANÇAMENTO[[#This Row],[DATA PEDIDO]]+LANÇAMENTO[[#This Row],[PRAZO]])</f>
        <v>45978</v>
      </c>
      <c r="T2204" s="8" t="str">
        <f>IF(LANÇAMENTO[[#This Row],[OBRA COM MATERIAL]]="OK","ENTREGUE",IF(LANÇAMENTO[[#This Row],[PRAZO]]="","",LANÇAMENTO[[#This Row],[PREVISÃO ENTREGA OBRA]]-$E$1))</f>
        <v>ENTREGUE</v>
      </c>
      <c r="U2204" s="3" t="s">
        <v>129</v>
      </c>
      <c r="V2204" s="3"/>
    </row>
    <row r="2205" spans="1:22" x14ac:dyDescent="0.25">
      <c r="A2205" s="4">
        <v>45978</v>
      </c>
      <c r="B2205" s="2" t="s">
        <v>4257</v>
      </c>
      <c r="C2205" s="123" t="str">
        <f>VLOOKUP(LANÇAMENTO[[#This Row],[OBRA]],OBRAS[],2,FALSE)</f>
        <v>INTERIORANA</v>
      </c>
      <c r="D2205" s="2" t="s">
        <v>104</v>
      </c>
      <c r="E2205" s="2" t="s">
        <v>4307</v>
      </c>
      <c r="F2205" s="3">
        <v>30</v>
      </c>
      <c r="G2205" s="3" t="s">
        <v>111</v>
      </c>
      <c r="H2205" s="5" t="s">
        <v>4309</v>
      </c>
      <c r="I2205" s="136" t="s">
        <v>390</v>
      </c>
      <c r="J2205" s="2" t="s">
        <v>4307</v>
      </c>
      <c r="K2205" s="6">
        <v>49.6</v>
      </c>
      <c r="L2205" s="6">
        <f>LANÇAMENTO[[#This Row],[VALOR UNITARIO]]*LANÇAMENTO[[#This Row],[QTDADE]]</f>
        <v>1488</v>
      </c>
      <c r="M2205" s="4">
        <v>45978</v>
      </c>
      <c r="N2205" s="33" t="str">
        <f>TEXT(LANÇAMENTO[[#This Row],[DATA PEDIDO]],"MMM")&amp;"-"&amp;TEXT(M2205,"AAAA")</f>
        <v>nov-2025</v>
      </c>
      <c r="O2205" s="5" t="s">
        <v>1983</v>
      </c>
      <c r="P2205" s="5" t="s">
        <v>30</v>
      </c>
      <c r="Q2205" s="3" t="s">
        <v>12</v>
      </c>
      <c r="R2205" s="3">
        <v>10</v>
      </c>
      <c r="S2205" s="4">
        <f>IF(LANÇAMENTO[[#This Row],[DATA PEDIDO]]="","",LANÇAMENTO[[#This Row],[DATA PEDIDO]]+LANÇAMENTO[[#This Row],[PRAZO]])</f>
        <v>45988</v>
      </c>
      <c r="T2205" s="8" t="str">
        <f>IF(LANÇAMENTO[[#This Row],[OBRA COM MATERIAL]]="OK","ENTREGUE",IF(LANÇAMENTO[[#This Row],[PRAZO]]="","",LANÇAMENTO[[#This Row],[PREVISÃO ENTREGA OBRA]]-$E$1))</f>
        <v>ENTREGUE</v>
      </c>
      <c r="U2205" s="3" t="s">
        <v>129</v>
      </c>
      <c r="V2205" s="3"/>
    </row>
    <row r="2206" spans="1:22" x14ac:dyDescent="0.25">
      <c r="A2206" s="4">
        <v>45978</v>
      </c>
      <c r="B2206" s="2" t="s">
        <v>4257</v>
      </c>
      <c r="C2206" s="123" t="str">
        <f>VLOOKUP(LANÇAMENTO[[#This Row],[OBRA]],OBRAS[],2,FALSE)</f>
        <v>INTERIORANA</v>
      </c>
      <c r="D2206" s="2" t="s">
        <v>104</v>
      </c>
      <c r="E2206" s="2" t="s">
        <v>4308</v>
      </c>
      <c r="F2206" s="3">
        <v>30</v>
      </c>
      <c r="G2206" s="3" t="s">
        <v>111</v>
      </c>
      <c r="H2206" s="5" t="s">
        <v>4309</v>
      </c>
      <c r="I2206" s="136" t="s">
        <v>390</v>
      </c>
      <c r="J2206" s="2" t="s">
        <v>4308</v>
      </c>
      <c r="K2206" s="6">
        <v>39.799999999999997</v>
      </c>
      <c r="L2206" s="6">
        <f>LANÇAMENTO[[#This Row],[VALOR UNITARIO]]*LANÇAMENTO[[#This Row],[QTDADE]]</f>
        <v>1194</v>
      </c>
      <c r="M2206" s="4">
        <v>45978</v>
      </c>
      <c r="N2206" s="33" t="str">
        <f>TEXT(LANÇAMENTO[[#This Row],[DATA PEDIDO]],"MMM")&amp;"-"&amp;TEXT(M2206,"AAAA")</f>
        <v>nov-2025</v>
      </c>
      <c r="O2206" s="5" t="s">
        <v>1983</v>
      </c>
      <c r="P2206" s="5" t="s">
        <v>30</v>
      </c>
      <c r="Q2206" s="3" t="s">
        <v>12</v>
      </c>
      <c r="R2206" s="3">
        <v>10</v>
      </c>
      <c r="S2206" s="4">
        <f>IF(LANÇAMENTO[[#This Row],[DATA PEDIDO]]="","",LANÇAMENTO[[#This Row],[DATA PEDIDO]]+LANÇAMENTO[[#This Row],[PRAZO]])</f>
        <v>45988</v>
      </c>
      <c r="T2206" s="8" t="str">
        <f>IF(LANÇAMENTO[[#This Row],[OBRA COM MATERIAL]]="OK","ENTREGUE",IF(LANÇAMENTO[[#This Row],[PRAZO]]="","",LANÇAMENTO[[#This Row],[PREVISÃO ENTREGA OBRA]]-$E$1))</f>
        <v>ENTREGUE</v>
      </c>
      <c r="U2206" s="3" t="s">
        <v>129</v>
      </c>
      <c r="V2206" s="3"/>
    </row>
    <row r="2207" spans="1:22" x14ac:dyDescent="0.25">
      <c r="A2207" s="4">
        <v>45979</v>
      </c>
      <c r="B2207" s="2" t="s">
        <v>4257</v>
      </c>
      <c r="C2207" s="123" t="str">
        <f>VLOOKUP(LANÇAMENTO[[#This Row],[OBRA]],OBRAS[],2,FALSE)</f>
        <v>INTERIORANA</v>
      </c>
      <c r="D2207" s="2" t="s">
        <v>104</v>
      </c>
      <c r="E2207" s="2" t="s">
        <v>4311</v>
      </c>
      <c r="F2207" s="3">
        <v>1</v>
      </c>
      <c r="G2207" s="3" t="s">
        <v>65</v>
      </c>
      <c r="H2207" s="5" t="s">
        <v>4314</v>
      </c>
      <c r="I2207" s="136" t="s">
        <v>177</v>
      </c>
      <c r="J2207" s="2" t="s">
        <v>4311</v>
      </c>
      <c r="K2207" s="6">
        <v>23.9</v>
      </c>
      <c r="L2207" s="6">
        <f>LANÇAMENTO[[#This Row],[VALOR UNITARIO]]*LANÇAMENTO[[#This Row],[QTDADE]]</f>
        <v>23.9</v>
      </c>
      <c r="M2207" s="4">
        <v>45979</v>
      </c>
      <c r="N2207" s="33" t="str">
        <f>TEXT(LANÇAMENTO[[#This Row],[DATA PEDIDO]],"MMM")&amp;"-"&amp;TEXT(M2207,"AAAA")</f>
        <v>nov-2025</v>
      </c>
      <c r="O2207" s="5" t="s">
        <v>1967</v>
      </c>
      <c r="P2207" s="5" t="s">
        <v>30</v>
      </c>
      <c r="Q2207" s="3" t="s">
        <v>1705</v>
      </c>
      <c r="R2207" s="3">
        <v>0</v>
      </c>
      <c r="S2207" s="4">
        <f>IF(LANÇAMENTO[[#This Row],[DATA PEDIDO]]="","",LANÇAMENTO[[#This Row],[DATA PEDIDO]]+LANÇAMENTO[[#This Row],[PRAZO]])</f>
        <v>45979</v>
      </c>
      <c r="T2207" s="8" t="str">
        <f>IF(LANÇAMENTO[[#This Row],[OBRA COM MATERIAL]]="OK","ENTREGUE",IF(LANÇAMENTO[[#This Row],[PRAZO]]="","",LANÇAMENTO[[#This Row],[PREVISÃO ENTREGA OBRA]]-$E$1))</f>
        <v>ENTREGUE</v>
      </c>
      <c r="U2207" s="3" t="s">
        <v>129</v>
      </c>
      <c r="V2207" s="3"/>
    </row>
    <row r="2208" spans="1:22" x14ac:dyDescent="0.25">
      <c r="A2208" s="4">
        <v>45979</v>
      </c>
      <c r="B2208" s="2" t="s">
        <v>4257</v>
      </c>
      <c r="C2208" s="123" t="str">
        <f>VLOOKUP(LANÇAMENTO[[#This Row],[OBRA]],OBRAS[],2,FALSE)</f>
        <v>INTERIORANA</v>
      </c>
      <c r="D2208" s="2" t="s">
        <v>104</v>
      </c>
      <c r="E2208" s="2" t="s">
        <v>3616</v>
      </c>
      <c r="F2208" s="3">
        <v>1</v>
      </c>
      <c r="G2208" s="3" t="s">
        <v>115</v>
      </c>
      <c r="H2208" s="5" t="s">
        <v>4314</v>
      </c>
      <c r="I2208" s="136" t="s">
        <v>177</v>
      </c>
      <c r="J2208" s="2" t="s">
        <v>3616</v>
      </c>
      <c r="K2208" s="6">
        <v>200.9</v>
      </c>
      <c r="L2208" s="6">
        <f>LANÇAMENTO[[#This Row],[VALOR UNITARIO]]*LANÇAMENTO[[#This Row],[QTDADE]]</f>
        <v>200.9</v>
      </c>
      <c r="M2208" s="4">
        <v>45979</v>
      </c>
      <c r="N2208" s="33" t="str">
        <f>TEXT(LANÇAMENTO[[#This Row],[DATA PEDIDO]],"MMM")&amp;"-"&amp;TEXT(M2208,"AAAA")</f>
        <v>nov-2025</v>
      </c>
      <c r="O2208" s="5" t="s">
        <v>1967</v>
      </c>
      <c r="P2208" s="5" t="s">
        <v>30</v>
      </c>
      <c r="Q2208" s="3" t="s">
        <v>1705</v>
      </c>
      <c r="R2208" s="3">
        <v>0</v>
      </c>
      <c r="S2208" s="4">
        <f>IF(LANÇAMENTO[[#This Row],[DATA PEDIDO]]="","",LANÇAMENTO[[#This Row],[DATA PEDIDO]]+LANÇAMENTO[[#This Row],[PRAZO]])</f>
        <v>45979</v>
      </c>
      <c r="T2208" s="8" t="str">
        <f>IF(LANÇAMENTO[[#This Row],[OBRA COM MATERIAL]]="OK","ENTREGUE",IF(LANÇAMENTO[[#This Row],[PRAZO]]="","",LANÇAMENTO[[#This Row],[PREVISÃO ENTREGA OBRA]]-$E$1))</f>
        <v>ENTREGUE</v>
      </c>
      <c r="U2208" s="3" t="s">
        <v>129</v>
      </c>
      <c r="V2208" s="3"/>
    </row>
    <row r="2209" spans="1:22" x14ac:dyDescent="0.25">
      <c r="A2209" s="4">
        <v>45979</v>
      </c>
      <c r="B2209" s="2" t="s">
        <v>4257</v>
      </c>
      <c r="C2209" s="123" t="str">
        <f>VLOOKUP(LANÇAMENTO[[#This Row],[OBRA]],OBRAS[],2,FALSE)</f>
        <v>INTERIORANA</v>
      </c>
      <c r="D2209" s="2" t="s">
        <v>104</v>
      </c>
      <c r="E2209" s="2" t="s">
        <v>4312</v>
      </c>
      <c r="F2209" s="3">
        <v>1</v>
      </c>
      <c r="G2209" s="3" t="s">
        <v>115</v>
      </c>
      <c r="H2209" s="5" t="s">
        <v>4314</v>
      </c>
      <c r="I2209" s="136" t="s">
        <v>177</v>
      </c>
      <c r="J2209" s="2" t="s">
        <v>4312</v>
      </c>
      <c r="K2209" s="6">
        <v>200.9</v>
      </c>
      <c r="L2209" s="6">
        <f>LANÇAMENTO[[#This Row],[VALOR UNITARIO]]*LANÇAMENTO[[#This Row],[QTDADE]]</f>
        <v>200.9</v>
      </c>
      <c r="M2209" s="4">
        <v>45979</v>
      </c>
      <c r="N2209" s="33" t="str">
        <f>TEXT(LANÇAMENTO[[#This Row],[DATA PEDIDO]],"MMM")&amp;"-"&amp;TEXT(M2209,"AAAA")</f>
        <v>nov-2025</v>
      </c>
      <c r="O2209" s="5" t="s">
        <v>1967</v>
      </c>
      <c r="P2209" s="5" t="s">
        <v>30</v>
      </c>
      <c r="Q2209" s="3" t="s">
        <v>1705</v>
      </c>
      <c r="R2209" s="3">
        <v>0</v>
      </c>
      <c r="S2209" s="4">
        <f>IF(LANÇAMENTO[[#This Row],[DATA PEDIDO]]="","",LANÇAMENTO[[#This Row],[DATA PEDIDO]]+LANÇAMENTO[[#This Row],[PRAZO]])</f>
        <v>45979</v>
      </c>
      <c r="T2209" s="8" t="str">
        <f>IF(LANÇAMENTO[[#This Row],[OBRA COM MATERIAL]]="OK","ENTREGUE",IF(LANÇAMENTO[[#This Row],[PRAZO]]="","",LANÇAMENTO[[#This Row],[PREVISÃO ENTREGA OBRA]]-$E$1))</f>
        <v>ENTREGUE</v>
      </c>
      <c r="U2209" s="3" t="s">
        <v>129</v>
      </c>
      <c r="V2209" s="3"/>
    </row>
    <row r="2210" spans="1:22" x14ac:dyDescent="0.25">
      <c r="A2210" s="4">
        <v>45979</v>
      </c>
      <c r="B2210" s="2" t="s">
        <v>4257</v>
      </c>
      <c r="C2210" s="123" t="str">
        <f>VLOOKUP(LANÇAMENTO[[#This Row],[OBRA]],OBRAS[],2,FALSE)</f>
        <v>INTERIORANA</v>
      </c>
      <c r="D2210" s="2" t="s">
        <v>104</v>
      </c>
      <c r="E2210" s="2" t="s">
        <v>4313</v>
      </c>
      <c r="F2210" s="3">
        <v>1</v>
      </c>
      <c r="G2210" s="3" t="s">
        <v>115</v>
      </c>
      <c r="H2210" s="5" t="s">
        <v>4314</v>
      </c>
      <c r="I2210" s="136" t="s">
        <v>177</v>
      </c>
      <c r="J2210" s="2" t="s">
        <v>4313</v>
      </c>
      <c r="K2210" s="6">
        <v>52.9</v>
      </c>
      <c r="L2210" s="6">
        <f>LANÇAMENTO[[#This Row],[VALOR UNITARIO]]*LANÇAMENTO[[#This Row],[QTDADE]]</f>
        <v>52.9</v>
      </c>
      <c r="M2210" s="4">
        <v>45979</v>
      </c>
      <c r="N2210" s="33" t="str">
        <f>TEXT(LANÇAMENTO[[#This Row],[DATA PEDIDO]],"MMM")&amp;"-"&amp;TEXT(M2210,"AAAA")</f>
        <v>nov-2025</v>
      </c>
      <c r="O2210" s="5" t="s">
        <v>1967</v>
      </c>
      <c r="P2210" s="5" t="s">
        <v>30</v>
      </c>
      <c r="Q2210" s="3" t="s">
        <v>1705</v>
      </c>
      <c r="R2210" s="3">
        <v>0</v>
      </c>
      <c r="S2210" s="4">
        <f>IF(LANÇAMENTO[[#This Row],[DATA PEDIDO]]="","",LANÇAMENTO[[#This Row],[DATA PEDIDO]]+LANÇAMENTO[[#This Row],[PRAZO]])</f>
        <v>45979</v>
      </c>
      <c r="T2210" s="8" t="str">
        <f>IF(LANÇAMENTO[[#This Row],[OBRA COM MATERIAL]]="OK","ENTREGUE",IF(LANÇAMENTO[[#This Row],[PRAZO]]="","",LANÇAMENTO[[#This Row],[PREVISÃO ENTREGA OBRA]]-$E$1))</f>
        <v>ENTREGUE</v>
      </c>
      <c r="U2210" s="3" t="s">
        <v>129</v>
      </c>
      <c r="V2210" s="3"/>
    </row>
    <row r="2211" spans="1:22" x14ac:dyDescent="0.25">
      <c r="A2211" s="4">
        <v>45979</v>
      </c>
      <c r="B2211" s="2" t="s">
        <v>4257</v>
      </c>
      <c r="C2211" s="123" t="str">
        <f>VLOOKUP(LANÇAMENTO[[#This Row],[OBRA]],OBRAS[],2,FALSE)</f>
        <v>INTERIORANA</v>
      </c>
      <c r="D2211" s="2" t="s">
        <v>104</v>
      </c>
      <c r="E2211" s="2" t="s">
        <v>2042</v>
      </c>
      <c r="F2211" s="3">
        <v>30</v>
      </c>
      <c r="G2211" s="3" t="s">
        <v>65</v>
      </c>
      <c r="H2211" s="5" t="s">
        <v>4314</v>
      </c>
      <c r="I2211" s="136" t="s">
        <v>177</v>
      </c>
      <c r="J2211" s="2" t="s">
        <v>2042</v>
      </c>
      <c r="K2211" s="6">
        <v>6.15</v>
      </c>
      <c r="L2211" s="6">
        <f>LANÇAMENTO[[#This Row],[VALOR UNITARIO]]*LANÇAMENTO[[#This Row],[QTDADE]]</f>
        <v>184.5</v>
      </c>
      <c r="M2211" s="4">
        <v>45979</v>
      </c>
      <c r="N2211" s="33" t="str">
        <f>TEXT(LANÇAMENTO[[#This Row],[DATA PEDIDO]],"MMM")&amp;"-"&amp;TEXT(M2211,"AAAA")</f>
        <v>nov-2025</v>
      </c>
      <c r="O2211" s="5" t="s">
        <v>1967</v>
      </c>
      <c r="P2211" s="5" t="s">
        <v>30</v>
      </c>
      <c r="Q2211" s="3" t="s">
        <v>1705</v>
      </c>
      <c r="R2211" s="3">
        <v>0</v>
      </c>
      <c r="S2211" s="4">
        <f>IF(LANÇAMENTO[[#This Row],[DATA PEDIDO]]="","",LANÇAMENTO[[#This Row],[DATA PEDIDO]]+LANÇAMENTO[[#This Row],[PRAZO]])</f>
        <v>45979</v>
      </c>
      <c r="T2211" s="8" t="str">
        <f>IF(LANÇAMENTO[[#This Row],[OBRA COM MATERIAL]]="OK","ENTREGUE",IF(LANÇAMENTO[[#This Row],[PRAZO]]="","",LANÇAMENTO[[#This Row],[PREVISÃO ENTREGA OBRA]]-$E$1))</f>
        <v>ENTREGUE</v>
      </c>
      <c r="U2211" s="3" t="s">
        <v>129</v>
      </c>
      <c r="V2211" s="3"/>
    </row>
    <row r="2212" spans="1:22" x14ac:dyDescent="0.25">
      <c r="A2212" s="4">
        <v>45979</v>
      </c>
      <c r="B2212" s="2" t="s">
        <v>4257</v>
      </c>
      <c r="C2212" s="123" t="str">
        <f>VLOOKUP(LANÇAMENTO[[#This Row],[OBRA]],OBRAS[],2,FALSE)</f>
        <v>INTERIORANA</v>
      </c>
      <c r="D2212" s="2" t="s">
        <v>104</v>
      </c>
      <c r="E2212" s="2" t="s">
        <v>2044</v>
      </c>
      <c r="F2212" s="3">
        <v>30</v>
      </c>
      <c r="G2212" s="3" t="s">
        <v>65</v>
      </c>
      <c r="H2212" s="5" t="s">
        <v>4314</v>
      </c>
      <c r="I2212" s="136" t="s">
        <v>177</v>
      </c>
      <c r="J2212" s="2" t="s">
        <v>2044</v>
      </c>
      <c r="K2212" s="6">
        <v>2.1</v>
      </c>
      <c r="L2212" s="6">
        <f>LANÇAMENTO[[#This Row],[VALOR UNITARIO]]*LANÇAMENTO[[#This Row],[QTDADE]]</f>
        <v>63</v>
      </c>
      <c r="M2212" s="4">
        <v>45979</v>
      </c>
      <c r="N2212" s="33" t="str">
        <f>TEXT(LANÇAMENTO[[#This Row],[DATA PEDIDO]],"MMM")&amp;"-"&amp;TEXT(M2212,"AAAA")</f>
        <v>nov-2025</v>
      </c>
      <c r="O2212" s="5" t="s">
        <v>1967</v>
      </c>
      <c r="P2212" s="5" t="s">
        <v>30</v>
      </c>
      <c r="Q2212" s="3" t="s">
        <v>1705</v>
      </c>
      <c r="R2212" s="3">
        <v>0</v>
      </c>
      <c r="S2212" s="4">
        <f>IF(LANÇAMENTO[[#This Row],[DATA PEDIDO]]="","",LANÇAMENTO[[#This Row],[DATA PEDIDO]]+LANÇAMENTO[[#This Row],[PRAZO]])</f>
        <v>45979</v>
      </c>
      <c r="T2212" s="8" t="str">
        <f>IF(LANÇAMENTO[[#This Row],[OBRA COM MATERIAL]]="OK","ENTREGUE",IF(LANÇAMENTO[[#This Row],[PRAZO]]="","",LANÇAMENTO[[#This Row],[PREVISÃO ENTREGA OBRA]]-$E$1))</f>
        <v>ENTREGUE</v>
      </c>
      <c r="U2212" s="3" t="s">
        <v>129</v>
      </c>
      <c r="V2212" s="3"/>
    </row>
    <row r="2213" spans="1:22" x14ac:dyDescent="0.25">
      <c r="A2213" s="4">
        <v>45979</v>
      </c>
      <c r="B2213" s="2" t="s">
        <v>4257</v>
      </c>
      <c r="C2213" s="123" t="str">
        <f>VLOOKUP(LANÇAMENTO[[#This Row],[OBRA]],OBRAS[],2,FALSE)</f>
        <v>INTERIORANA</v>
      </c>
      <c r="D2213" s="2" t="s">
        <v>104</v>
      </c>
      <c r="E2213" s="2" t="s">
        <v>2046</v>
      </c>
      <c r="F2213" s="3">
        <v>90</v>
      </c>
      <c r="G2213" s="3" t="s">
        <v>65</v>
      </c>
      <c r="H2213" s="5" t="s">
        <v>4314</v>
      </c>
      <c r="I2213" s="136" t="s">
        <v>177</v>
      </c>
      <c r="J2213" s="2" t="s">
        <v>2046</v>
      </c>
      <c r="K2213" s="6">
        <v>2.8</v>
      </c>
      <c r="L2213" s="6">
        <f>LANÇAMENTO[[#This Row],[VALOR UNITARIO]]*LANÇAMENTO[[#This Row],[QTDADE]]</f>
        <v>251.99999999999997</v>
      </c>
      <c r="M2213" s="4">
        <v>45979</v>
      </c>
      <c r="N2213" s="33" t="str">
        <f>TEXT(LANÇAMENTO[[#This Row],[DATA PEDIDO]],"MMM")&amp;"-"&amp;TEXT(M2213,"AAAA")</f>
        <v>nov-2025</v>
      </c>
      <c r="O2213" s="5" t="s">
        <v>1967</v>
      </c>
      <c r="P2213" s="5" t="s">
        <v>30</v>
      </c>
      <c r="Q2213" s="3" t="s">
        <v>1705</v>
      </c>
      <c r="R2213" s="3">
        <v>0</v>
      </c>
      <c r="S2213" s="4">
        <f>IF(LANÇAMENTO[[#This Row],[DATA PEDIDO]]="","",LANÇAMENTO[[#This Row],[DATA PEDIDO]]+LANÇAMENTO[[#This Row],[PRAZO]])</f>
        <v>45979</v>
      </c>
      <c r="T2213" s="8" t="str">
        <f>IF(LANÇAMENTO[[#This Row],[OBRA COM MATERIAL]]="OK","ENTREGUE",IF(LANÇAMENTO[[#This Row],[PRAZO]]="","",LANÇAMENTO[[#This Row],[PREVISÃO ENTREGA OBRA]]-$E$1))</f>
        <v>ENTREGUE</v>
      </c>
      <c r="U2213" s="3" t="s">
        <v>129</v>
      </c>
      <c r="V2213" s="3"/>
    </row>
    <row r="2214" spans="1:22" x14ac:dyDescent="0.25">
      <c r="A2214" s="4">
        <v>45979</v>
      </c>
      <c r="B2214" s="2" t="s">
        <v>4257</v>
      </c>
      <c r="C2214" s="123" t="str">
        <f>VLOOKUP(LANÇAMENTO[[#This Row],[OBRA]],OBRAS[],2,FALSE)</f>
        <v>INTERIORANA</v>
      </c>
      <c r="D2214" s="2" t="s">
        <v>104</v>
      </c>
      <c r="E2214" s="2" t="s">
        <v>2049</v>
      </c>
      <c r="F2214" s="3">
        <v>5</v>
      </c>
      <c r="G2214" s="3" t="s">
        <v>65</v>
      </c>
      <c r="H2214" s="5" t="s">
        <v>4314</v>
      </c>
      <c r="I2214" s="136" t="s">
        <v>177</v>
      </c>
      <c r="J2214" s="2" t="s">
        <v>2049</v>
      </c>
      <c r="K2214" s="6">
        <v>7.15</v>
      </c>
      <c r="L2214" s="6">
        <f>LANÇAMENTO[[#This Row],[VALOR UNITARIO]]*LANÇAMENTO[[#This Row],[QTDADE]]</f>
        <v>35.75</v>
      </c>
      <c r="M2214" s="4">
        <v>45979</v>
      </c>
      <c r="N2214" s="33" t="str">
        <f>TEXT(LANÇAMENTO[[#This Row],[DATA PEDIDO]],"MMM")&amp;"-"&amp;TEXT(M2214,"AAAA")</f>
        <v>nov-2025</v>
      </c>
      <c r="O2214" s="5" t="s">
        <v>1967</v>
      </c>
      <c r="P2214" s="5" t="s">
        <v>30</v>
      </c>
      <c r="Q2214" s="3" t="s">
        <v>1705</v>
      </c>
      <c r="R2214" s="3">
        <v>0</v>
      </c>
      <c r="S2214" s="4">
        <f>IF(LANÇAMENTO[[#This Row],[DATA PEDIDO]]="","",LANÇAMENTO[[#This Row],[DATA PEDIDO]]+LANÇAMENTO[[#This Row],[PRAZO]])</f>
        <v>45979</v>
      </c>
      <c r="T2214" s="8" t="str">
        <f>IF(LANÇAMENTO[[#This Row],[OBRA COM MATERIAL]]="OK","ENTREGUE",IF(LANÇAMENTO[[#This Row],[PRAZO]]="","",LANÇAMENTO[[#This Row],[PREVISÃO ENTREGA OBRA]]-$E$1))</f>
        <v>ENTREGUE</v>
      </c>
      <c r="U2214" s="3" t="s">
        <v>129</v>
      </c>
      <c r="V2214" s="3"/>
    </row>
    <row r="2215" spans="1:22" x14ac:dyDescent="0.25">
      <c r="A2215" s="4">
        <v>45979</v>
      </c>
      <c r="B2215" s="2" t="s">
        <v>4257</v>
      </c>
      <c r="C2215" s="123" t="str">
        <f>VLOOKUP(LANÇAMENTO[[#This Row],[OBRA]],OBRAS[],2,FALSE)</f>
        <v>INTERIORANA</v>
      </c>
      <c r="D2215" s="2" t="s">
        <v>104</v>
      </c>
      <c r="E2215" s="2" t="s">
        <v>1858</v>
      </c>
      <c r="F2215" s="3">
        <v>94</v>
      </c>
      <c r="G2215" s="3" t="s">
        <v>65</v>
      </c>
      <c r="H2215" s="5" t="s">
        <v>4316</v>
      </c>
      <c r="I2215" s="136" t="s">
        <v>743</v>
      </c>
      <c r="J2215" s="2" t="s">
        <v>1858</v>
      </c>
      <c r="K2215" s="6">
        <v>37.44</v>
      </c>
      <c r="L2215" s="6">
        <f>LANÇAMENTO[[#This Row],[VALOR UNITARIO]]*LANÇAMENTO[[#This Row],[QTDADE]]</f>
        <v>3519.3599999999997</v>
      </c>
      <c r="M2215" s="4">
        <v>45979</v>
      </c>
      <c r="N2215" s="33" t="str">
        <f>TEXT(LANÇAMENTO[[#This Row],[DATA PEDIDO]],"MMM")&amp;"-"&amp;TEXT(M2215,"AAAA")</f>
        <v>nov-2025</v>
      </c>
      <c r="O2215" s="5" t="s">
        <v>1836</v>
      </c>
      <c r="P2215" s="5" t="s">
        <v>30</v>
      </c>
      <c r="Q2215" s="3" t="s">
        <v>1705</v>
      </c>
      <c r="R2215" s="3">
        <v>1</v>
      </c>
      <c r="S2215" s="4">
        <f>IF(LANÇAMENTO[[#This Row],[DATA PEDIDO]]="","",LANÇAMENTO[[#This Row],[DATA PEDIDO]]+LANÇAMENTO[[#This Row],[PRAZO]])</f>
        <v>45980</v>
      </c>
      <c r="T2215" s="8" t="str">
        <f>IF(LANÇAMENTO[[#This Row],[OBRA COM MATERIAL]]="OK","ENTREGUE",IF(LANÇAMENTO[[#This Row],[PRAZO]]="","",LANÇAMENTO[[#This Row],[PREVISÃO ENTREGA OBRA]]-$E$1))</f>
        <v>ENTREGUE</v>
      </c>
      <c r="U2215" s="3" t="s">
        <v>129</v>
      </c>
      <c r="V2215" s="3"/>
    </row>
    <row r="2216" spans="1:22" x14ac:dyDescent="0.25">
      <c r="A2216" s="4">
        <v>45979</v>
      </c>
      <c r="B2216" s="2" t="s">
        <v>4257</v>
      </c>
      <c r="C2216" s="123" t="str">
        <f>VLOOKUP(LANÇAMENTO[[#This Row],[OBRA]],OBRAS[],2,FALSE)</f>
        <v>INTERIORANA</v>
      </c>
      <c r="D2216" s="2" t="s">
        <v>104</v>
      </c>
      <c r="E2216" s="2" t="s">
        <v>1859</v>
      </c>
      <c r="F2216" s="3">
        <v>116</v>
      </c>
      <c r="G2216" s="3" t="s">
        <v>65</v>
      </c>
      <c r="H2216" s="5" t="s">
        <v>4316</v>
      </c>
      <c r="I2216" s="136" t="s">
        <v>743</v>
      </c>
      <c r="J2216" s="2" t="s">
        <v>1859</v>
      </c>
      <c r="K2216" s="6">
        <v>13.04</v>
      </c>
      <c r="L2216" s="6">
        <f>LANÇAMENTO[[#This Row],[VALOR UNITARIO]]*LANÇAMENTO[[#This Row],[QTDADE]]</f>
        <v>1512.6399999999999</v>
      </c>
      <c r="M2216" s="4">
        <v>45979</v>
      </c>
      <c r="N2216" s="33" t="str">
        <f>TEXT(LANÇAMENTO[[#This Row],[DATA PEDIDO]],"MMM")&amp;"-"&amp;TEXT(M2216,"AAAA")</f>
        <v>nov-2025</v>
      </c>
      <c r="O2216" s="5" t="s">
        <v>1836</v>
      </c>
      <c r="P2216" s="5" t="s">
        <v>30</v>
      </c>
      <c r="Q2216" s="3" t="s">
        <v>1705</v>
      </c>
      <c r="R2216" s="3">
        <v>1</v>
      </c>
      <c r="S2216" s="4">
        <f>IF(LANÇAMENTO[[#This Row],[DATA PEDIDO]]="","",LANÇAMENTO[[#This Row],[DATA PEDIDO]]+LANÇAMENTO[[#This Row],[PRAZO]])</f>
        <v>45980</v>
      </c>
      <c r="T2216" s="8" t="str">
        <f>IF(LANÇAMENTO[[#This Row],[OBRA COM MATERIAL]]="OK","ENTREGUE",IF(LANÇAMENTO[[#This Row],[PRAZO]]="","",LANÇAMENTO[[#This Row],[PREVISÃO ENTREGA OBRA]]-$E$1))</f>
        <v>ENTREGUE</v>
      </c>
      <c r="U2216" s="3" t="s">
        <v>129</v>
      </c>
      <c r="V2216" s="3"/>
    </row>
    <row r="2217" spans="1:22" x14ac:dyDescent="0.25">
      <c r="A2217" s="4">
        <v>45979</v>
      </c>
      <c r="B2217" s="2" t="s">
        <v>4257</v>
      </c>
      <c r="C2217" s="123" t="str">
        <f>VLOOKUP(LANÇAMENTO[[#This Row],[OBRA]],OBRAS[],2,FALSE)</f>
        <v>INTERIORANA</v>
      </c>
      <c r="D2217" s="2" t="s">
        <v>104</v>
      </c>
      <c r="E2217" s="2" t="s">
        <v>1860</v>
      </c>
      <c r="F2217" s="3">
        <v>692</v>
      </c>
      <c r="G2217" s="3" t="s">
        <v>65</v>
      </c>
      <c r="H2217" s="5" t="s">
        <v>4316</v>
      </c>
      <c r="I2217" s="136" t="s">
        <v>743</v>
      </c>
      <c r="J2217" s="2" t="s">
        <v>1860</v>
      </c>
      <c r="K2217" s="6">
        <v>1.67</v>
      </c>
      <c r="L2217" s="6">
        <f>LANÇAMENTO[[#This Row],[VALOR UNITARIO]]*LANÇAMENTO[[#This Row],[QTDADE]]</f>
        <v>1155.6399999999999</v>
      </c>
      <c r="M2217" s="4">
        <v>45979</v>
      </c>
      <c r="N2217" s="33" t="str">
        <f>TEXT(LANÇAMENTO[[#This Row],[DATA PEDIDO]],"MMM")&amp;"-"&amp;TEXT(M2217,"AAAA")</f>
        <v>nov-2025</v>
      </c>
      <c r="O2217" s="5" t="s">
        <v>1836</v>
      </c>
      <c r="P2217" s="5" t="s">
        <v>30</v>
      </c>
      <c r="Q2217" s="3" t="s">
        <v>1705</v>
      </c>
      <c r="R2217" s="3">
        <v>1</v>
      </c>
      <c r="S2217" s="4">
        <f>IF(LANÇAMENTO[[#This Row],[DATA PEDIDO]]="","",LANÇAMENTO[[#This Row],[DATA PEDIDO]]+LANÇAMENTO[[#This Row],[PRAZO]])</f>
        <v>45980</v>
      </c>
      <c r="T2217" s="8" t="str">
        <f>IF(LANÇAMENTO[[#This Row],[OBRA COM MATERIAL]]="OK","ENTREGUE",IF(LANÇAMENTO[[#This Row],[PRAZO]]="","",LANÇAMENTO[[#This Row],[PREVISÃO ENTREGA OBRA]]-$E$1))</f>
        <v>ENTREGUE</v>
      </c>
      <c r="U2217" s="3" t="s">
        <v>129</v>
      </c>
      <c r="V2217" s="3"/>
    </row>
    <row r="2218" spans="1:22" x14ac:dyDescent="0.25">
      <c r="A2218" s="4">
        <v>45979</v>
      </c>
      <c r="B2218" s="2" t="s">
        <v>4257</v>
      </c>
      <c r="C2218" s="123" t="str">
        <f>VLOOKUP(LANÇAMENTO[[#This Row],[OBRA]],OBRAS[],2,FALSE)</f>
        <v>INTERIORANA</v>
      </c>
      <c r="D2218" s="2" t="s">
        <v>104</v>
      </c>
      <c r="E2218" s="2" t="s">
        <v>1861</v>
      </c>
      <c r="F2218" s="3">
        <v>692</v>
      </c>
      <c r="G2218" s="3" t="s">
        <v>65</v>
      </c>
      <c r="H2218" s="5" t="s">
        <v>4316</v>
      </c>
      <c r="I2218" s="136" t="s">
        <v>743</v>
      </c>
      <c r="J2218" s="2" t="s">
        <v>1861</v>
      </c>
      <c r="K2218" s="6">
        <v>1.59</v>
      </c>
      <c r="L2218" s="6">
        <f>LANÇAMENTO[[#This Row],[VALOR UNITARIO]]*LANÇAMENTO[[#This Row],[QTDADE]]</f>
        <v>1100.28</v>
      </c>
      <c r="M2218" s="4">
        <v>45979</v>
      </c>
      <c r="N2218" s="33" t="str">
        <f>TEXT(LANÇAMENTO[[#This Row],[DATA PEDIDO]],"MMM")&amp;"-"&amp;TEXT(M2218,"AAAA")</f>
        <v>nov-2025</v>
      </c>
      <c r="O2218" s="5" t="s">
        <v>1836</v>
      </c>
      <c r="P2218" s="5" t="s">
        <v>30</v>
      </c>
      <c r="Q2218" s="3" t="s">
        <v>1705</v>
      </c>
      <c r="R2218" s="3">
        <v>1</v>
      </c>
      <c r="S2218" s="4">
        <f>IF(LANÇAMENTO[[#This Row],[DATA PEDIDO]]="","",LANÇAMENTO[[#This Row],[DATA PEDIDO]]+LANÇAMENTO[[#This Row],[PRAZO]])</f>
        <v>45980</v>
      </c>
      <c r="T2218" s="8" t="str">
        <f>IF(LANÇAMENTO[[#This Row],[OBRA COM MATERIAL]]="OK","ENTREGUE",IF(LANÇAMENTO[[#This Row],[PRAZO]]="","",LANÇAMENTO[[#This Row],[PREVISÃO ENTREGA OBRA]]-$E$1))</f>
        <v>ENTREGUE</v>
      </c>
      <c r="U2218" s="3" t="s">
        <v>129</v>
      </c>
      <c r="V2218" s="3"/>
    </row>
    <row r="2219" spans="1:22" x14ac:dyDescent="0.25">
      <c r="A2219" s="4">
        <v>45979</v>
      </c>
      <c r="B2219" s="2" t="s">
        <v>4257</v>
      </c>
      <c r="C2219" s="123" t="str">
        <f>VLOOKUP(LANÇAMENTO[[#This Row],[OBRA]],OBRAS[],2,FALSE)</f>
        <v>INTERIORANA</v>
      </c>
      <c r="D2219" s="2" t="s">
        <v>104</v>
      </c>
      <c r="E2219" s="2" t="s">
        <v>1862</v>
      </c>
      <c r="F2219" s="3">
        <v>4</v>
      </c>
      <c r="G2219" s="3" t="s">
        <v>65</v>
      </c>
      <c r="H2219" s="5" t="s">
        <v>4316</v>
      </c>
      <c r="I2219" s="136" t="s">
        <v>743</v>
      </c>
      <c r="J2219" s="2" t="s">
        <v>1862</v>
      </c>
      <c r="K2219" s="6">
        <v>54.39</v>
      </c>
      <c r="L2219" s="6">
        <f>LANÇAMENTO[[#This Row],[VALOR UNITARIO]]*LANÇAMENTO[[#This Row],[QTDADE]]</f>
        <v>217.56</v>
      </c>
      <c r="M2219" s="4">
        <v>45979</v>
      </c>
      <c r="N2219" s="33" t="str">
        <f>TEXT(LANÇAMENTO[[#This Row],[DATA PEDIDO]],"MMM")&amp;"-"&amp;TEXT(M2219,"AAAA")</f>
        <v>nov-2025</v>
      </c>
      <c r="O2219" s="5" t="s">
        <v>1836</v>
      </c>
      <c r="P2219" s="5" t="s">
        <v>30</v>
      </c>
      <c r="Q2219" s="3" t="s">
        <v>1705</v>
      </c>
      <c r="R2219" s="3">
        <v>1</v>
      </c>
      <c r="S2219" s="4">
        <f>IF(LANÇAMENTO[[#This Row],[DATA PEDIDO]]="","",LANÇAMENTO[[#This Row],[DATA PEDIDO]]+LANÇAMENTO[[#This Row],[PRAZO]])</f>
        <v>45980</v>
      </c>
      <c r="T2219" s="8" t="str">
        <f>IF(LANÇAMENTO[[#This Row],[OBRA COM MATERIAL]]="OK","ENTREGUE",IF(LANÇAMENTO[[#This Row],[PRAZO]]="","",LANÇAMENTO[[#This Row],[PREVISÃO ENTREGA OBRA]]-$E$1))</f>
        <v>ENTREGUE</v>
      </c>
      <c r="U2219" s="3" t="s">
        <v>129</v>
      </c>
      <c r="V2219" s="3"/>
    </row>
    <row r="2220" spans="1:22" x14ac:dyDescent="0.25">
      <c r="A2220" s="4">
        <v>45979</v>
      </c>
      <c r="B2220" s="2" t="s">
        <v>4257</v>
      </c>
      <c r="C2220" s="123" t="str">
        <f>VLOOKUP(LANÇAMENTO[[#This Row],[OBRA]],OBRAS[],2,FALSE)</f>
        <v>INTERIORANA</v>
      </c>
      <c r="D2220" s="2" t="s">
        <v>104</v>
      </c>
      <c r="E2220" s="2" t="s">
        <v>1864</v>
      </c>
      <c r="F2220" s="3">
        <v>6</v>
      </c>
      <c r="G2220" s="3" t="s">
        <v>65</v>
      </c>
      <c r="H2220" s="5" t="s">
        <v>4316</v>
      </c>
      <c r="I2220" s="136" t="s">
        <v>743</v>
      </c>
      <c r="J2220" s="2" t="s">
        <v>1864</v>
      </c>
      <c r="K2220" s="6">
        <v>31.34</v>
      </c>
      <c r="L2220" s="6">
        <f>LANÇAMENTO[[#This Row],[VALOR UNITARIO]]*LANÇAMENTO[[#This Row],[QTDADE]]</f>
        <v>188.04</v>
      </c>
      <c r="M2220" s="4">
        <v>45979</v>
      </c>
      <c r="N2220" s="33" t="str">
        <f>TEXT(LANÇAMENTO[[#This Row],[DATA PEDIDO]],"MMM")&amp;"-"&amp;TEXT(M2220,"AAAA")</f>
        <v>nov-2025</v>
      </c>
      <c r="O2220" s="5" t="s">
        <v>1836</v>
      </c>
      <c r="P2220" s="5" t="s">
        <v>30</v>
      </c>
      <c r="Q2220" s="3" t="s">
        <v>1705</v>
      </c>
      <c r="R2220" s="3">
        <v>1</v>
      </c>
      <c r="S2220" s="4">
        <f>IF(LANÇAMENTO[[#This Row],[DATA PEDIDO]]="","",LANÇAMENTO[[#This Row],[DATA PEDIDO]]+LANÇAMENTO[[#This Row],[PRAZO]])</f>
        <v>45980</v>
      </c>
      <c r="T2220" s="8" t="str">
        <f>IF(LANÇAMENTO[[#This Row],[OBRA COM MATERIAL]]="OK","ENTREGUE",IF(LANÇAMENTO[[#This Row],[PRAZO]]="","",LANÇAMENTO[[#This Row],[PREVISÃO ENTREGA OBRA]]-$E$1))</f>
        <v>ENTREGUE</v>
      </c>
      <c r="U2220" s="3" t="s">
        <v>129</v>
      </c>
      <c r="V2220" s="3"/>
    </row>
    <row r="2221" spans="1:22" x14ac:dyDescent="0.25">
      <c r="A2221" s="4">
        <v>45979</v>
      </c>
      <c r="B2221" s="2" t="s">
        <v>4257</v>
      </c>
      <c r="C2221" s="123" t="str">
        <f>VLOOKUP(LANÇAMENTO[[#This Row],[OBRA]],OBRAS[],2,FALSE)</f>
        <v>INTERIORANA</v>
      </c>
      <c r="D2221" s="2" t="s">
        <v>104</v>
      </c>
      <c r="E2221" s="2" t="s">
        <v>1865</v>
      </c>
      <c r="F2221" s="3">
        <v>5</v>
      </c>
      <c r="G2221" s="3" t="s">
        <v>65</v>
      </c>
      <c r="H2221" s="5" t="s">
        <v>4316</v>
      </c>
      <c r="I2221" s="136" t="s">
        <v>743</v>
      </c>
      <c r="J2221" s="2" t="s">
        <v>1865</v>
      </c>
      <c r="K2221" s="6">
        <v>44.33</v>
      </c>
      <c r="L2221" s="6">
        <f>LANÇAMENTO[[#This Row],[VALOR UNITARIO]]*LANÇAMENTO[[#This Row],[QTDADE]]</f>
        <v>221.64999999999998</v>
      </c>
      <c r="M2221" s="4">
        <v>45979</v>
      </c>
      <c r="N2221" s="33" t="str">
        <f>TEXT(LANÇAMENTO[[#This Row],[DATA PEDIDO]],"MMM")&amp;"-"&amp;TEXT(M2221,"AAAA")</f>
        <v>nov-2025</v>
      </c>
      <c r="O2221" s="5" t="s">
        <v>1836</v>
      </c>
      <c r="P2221" s="5" t="s">
        <v>30</v>
      </c>
      <c r="Q2221" s="3" t="s">
        <v>1705</v>
      </c>
      <c r="R2221" s="3">
        <v>1</v>
      </c>
      <c r="S2221" s="4">
        <f>IF(LANÇAMENTO[[#This Row],[DATA PEDIDO]]="","",LANÇAMENTO[[#This Row],[DATA PEDIDO]]+LANÇAMENTO[[#This Row],[PRAZO]])</f>
        <v>45980</v>
      </c>
      <c r="T2221" s="8" t="str">
        <f>IF(LANÇAMENTO[[#This Row],[OBRA COM MATERIAL]]="OK","ENTREGUE",IF(LANÇAMENTO[[#This Row],[PRAZO]]="","",LANÇAMENTO[[#This Row],[PREVISÃO ENTREGA OBRA]]-$E$1))</f>
        <v>ENTREGUE</v>
      </c>
      <c r="U2221" s="3" t="s">
        <v>129</v>
      </c>
      <c r="V2221" s="3"/>
    </row>
    <row r="2222" spans="1:22" x14ac:dyDescent="0.25">
      <c r="A2222" s="4">
        <v>45979</v>
      </c>
      <c r="B2222" s="2" t="s">
        <v>4257</v>
      </c>
      <c r="C2222" s="123" t="str">
        <f>VLOOKUP(LANÇAMENTO[[#This Row],[OBRA]],OBRAS[],2,FALSE)</f>
        <v>INTERIORANA</v>
      </c>
      <c r="D2222" s="2" t="s">
        <v>104</v>
      </c>
      <c r="E2222" s="2" t="s">
        <v>4310</v>
      </c>
      <c r="F2222" s="3">
        <v>38</v>
      </c>
      <c r="G2222" s="3" t="s">
        <v>65</v>
      </c>
      <c r="H2222" s="5" t="s">
        <v>4316</v>
      </c>
      <c r="I2222" s="136" t="s">
        <v>743</v>
      </c>
      <c r="J2222" s="2" t="s">
        <v>4310</v>
      </c>
      <c r="K2222" s="6">
        <v>15.17</v>
      </c>
      <c r="L2222" s="6">
        <f>LANÇAMENTO[[#This Row],[VALOR UNITARIO]]*LANÇAMENTO[[#This Row],[QTDADE]]</f>
        <v>576.46</v>
      </c>
      <c r="M2222" s="4">
        <v>45979</v>
      </c>
      <c r="N2222" s="33" t="str">
        <f>TEXT(LANÇAMENTO[[#This Row],[DATA PEDIDO]],"MMM")&amp;"-"&amp;TEXT(M2222,"AAAA")</f>
        <v>nov-2025</v>
      </c>
      <c r="O2222" s="5" t="s">
        <v>1836</v>
      </c>
      <c r="P2222" s="5" t="s">
        <v>30</v>
      </c>
      <c r="Q2222" s="3" t="s">
        <v>1705</v>
      </c>
      <c r="R2222" s="3">
        <v>1</v>
      </c>
      <c r="S2222" s="4">
        <f>IF(LANÇAMENTO[[#This Row],[DATA PEDIDO]]="","",LANÇAMENTO[[#This Row],[DATA PEDIDO]]+LANÇAMENTO[[#This Row],[PRAZO]])</f>
        <v>45980</v>
      </c>
      <c r="T2222" s="8" t="str">
        <f>IF(LANÇAMENTO[[#This Row],[OBRA COM MATERIAL]]="OK","ENTREGUE",IF(LANÇAMENTO[[#This Row],[PRAZO]]="","",LANÇAMENTO[[#This Row],[PREVISÃO ENTREGA OBRA]]-$E$1))</f>
        <v>ENTREGUE</v>
      </c>
      <c r="U2222" s="3" t="s">
        <v>129</v>
      </c>
      <c r="V2222" s="3"/>
    </row>
    <row r="2223" spans="1:22" x14ac:dyDescent="0.25">
      <c r="A2223" s="4">
        <v>45979</v>
      </c>
      <c r="B2223" s="2" t="s">
        <v>4257</v>
      </c>
      <c r="C2223" s="123" t="str">
        <f>VLOOKUP(LANÇAMENTO[[#This Row],[OBRA]],OBRAS[],2,FALSE)</f>
        <v>INTERIORANA</v>
      </c>
      <c r="D2223" s="2" t="s">
        <v>104</v>
      </c>
      <c r="E2223" s="2" t="s">
        <v>1858</v>
      </c>
      <c r="F2223" s="3">
        <v>93</v>
      </c>
      <c r="G2223" s="3" t="s">
        <v>65</v>
      </c>
      <c r="H2223" s="5" t="s">
        <v>4315</v>
      </c>
      <c r="I2223" s="136" t="s">
        <v>743</v>
      </c>
      <c r="J2223" s="2" t="s">
        <v>1858</v>
      </c>
      <c r="K2223" s="6">
        <v>37.44</v>
      </c>
      <c r="L2223" s="6">
        <f>LANÇAMENTO[[#This Row],[VALOR UNITARIO]]*LANÇAMENTO[[#This Row],[QTDADE]]</f>
        <v>3481.9199999999996</v>
      </c>
      <c r="M2223" s="4">
        <v>45979</v>
      </c>
      <c r="N2223" s="33" t="str">
        <f>TEXT(LANÇAMENTO[[#This Row],[DATA PEDIDO]],"MMM")&amp;"-"&amp;TEXT(M2223,"AAAA")</f>
        <v>nov-2025</v>
      </c>
      <c r="O2223" s="5" t="s">
        <v>1836</v>
      </c>
      <c r="P2223" s="5" t="s">
        <v>30</v>
      </c>
      <c r="Q2223" s="3" t="s">
        <v>1705</v>
      </c>
      <c r="R2223" s="3">
        <v>6</v>
      </c>
      <c r="S2223" s="4">
        <f>IF(LANÇAMENTO[[#This Row],[DATA PEDIDO]]="","",LANÇAMENTO[[#This Row],[DATA PEDIDO]]+LANÇAMENTO[[#This Row],[PRAZO]])</f>
        <v>45985</v>
      </c>
      <c r="T2223" s="8" t="str">
        <f>IF(LANÇAMENTO[[#This Row],[OBRA COM MATERIAL]]="OK","ENTREGUE",IF(LANÇAMENTO[[#This Row],[PRAZO]]="","",LANÇAMENTO[[#This Row],[PREVISÃO ENTREGA OBRA]]-$E$1))</f>
        <v>ENTREGUE</v>
      </c>
      <c r="U2223" s="3" t="s">
        <v>129</v>
      </c>
      <c r="V2223" s="3"/>
    </row>
    <row r="2224" spans="1:22" x14ac:dyDescent="0.25">
      <c r="A2224" s="4">
        <v>45979</v>
      </c>
      <c r="B2224" s="2" t="s">
        <v>4257</v>
      </c>
      <c r="C2224" s="123" t="str">
        <f>VLOOKUP(LANÇAMENTO[[#This Row],[OBRA]],OBRAS[],2,FALSE)</f>
        <v>INTERIORANA</v>
      </c>
      <c r="D2224" s="2" t="s">
        <v>104</v>
      </c>
      <c r="E2224" s="2" t="s">
        <v>1859</v>
      </c>
      <c r="F2224" s="3">
        <v>115</v>
      </c>
      <c r="G2224" s="3" t="s">
        <v>65</v>
      </c>
      <c r="H2224" s="5" t="s">
        <v>4315</v>
      </c>
      <c r="I2224" s="136" t="s">
        <v>743</v>
      </c>
      <c r="J2224" s="2" t="s">
        <v>1859</v>
      </c>
      <c r="K2224" s="6">
        <v>13.04</v>
      </c>
      <c r="L2224" s="6">
        <f>LANÇAMENTO[[#This Row],[VALOR UNITARIO]]*LANÇAMENTO[[#This Row],[QTDADE]]</f>
        <v>1499.6</v>
      </c>
      <c r="M2224" s="4">
        <v>45979</v>
      </c>
      <c r="N2224" s="33" t="str">
        <f>TEXT(LANÇAMENTO[[#This Row],[DATA PEDIDO]],"MMM")&amp;"-"&amp;TEXT(M2224,"AAAA")</f>
        <v>nov-2025</v>
      </c>
      <c r="O2224" s="5" t="s">
        <v>1836</v>
      </c>
      <c r="P2224" s="5" t="s">
        <v>30</v>
      </c>
      <c r="Q2224" s="3" t="s">
        <v>1705</v>
      </c>
      <c r="R2224" s="3">
        <v>6</v>
      </c>
      <c r="S2224" s="4">
        <f>IF(LANÇAMENTO[[#This Row],[DATA PEDIDO]]="","",LANÇAMENTO[[#This Row],[DATA PEDIDO]]+LANÇAMENTO[[#This Row],[PRAZO]])</f>
        <v>45985</v>
      </c>
      <c r="T2224" s="8" t="str">
        <f>IF(LANÇAMENTO[[#This Row],[OBRA COM MATERIAL]]="OK","ENTREGUE",IF(LANÇAMENTO[[#This Row],[PRAZO]]="","",LANÇAMENTO[[#This Row],[PREVISÃO ENTREGA OBRA]]-$E$1))</f>
        <v>ENTREGUE</v>
      </c>
      <c r="U2224" s="3" t="s">
        <v>129</v>
      </c>
      <c r="V2224" s="3"/>
    </row>
    <row r="2225" spans="1:22" x14ac:dyDescent="0.25">
      <c r="A2225" s="4">
        <v>45979</v>
      </c>
      <c r="B2225" s="2" t="s">
        <v>4257</v>
      </c>
      <c r="C2225" s="123" t="str">
        <f>VLOOKUP(LANÇAMENTO[[#This Row],[OBRA]],OBRAS[],2,FALSE)</f>
        <v>INTERIORANA</v>
      </c>
      <c r="D2225" s="2" t="s">
        <v>104</v>
      </c>
      <c r="E2225" s="2" t="s">
        <v>1862</v>
      </c>
      <c r="F2225" s="3">
        <v>3</v>
      </c>
      <c r="G2225" s="3" t="s">
        <v>65</v>
      </c>
      <c r="H2225" s="5" t="s">
        <v>4315</v>
      </c>
      <c r="I2225" s="136" t="s">
        <v>743</v>
      </c>
      <c r="J2225" s="2" t="s">
        <v>1862</v>
      </c>
      <c r="K2225" s="6">
        <v>54.39</v>
      </c>
      <c r="L2225" s="6">
        <f>LANÇAMENTO[[#This Row],[VALOR UNITARIO]]*LANÇAMENTO[[#This Row],[QTDADE]]</f>
        <v>163.17000000000002</v>
      </c>
      <c r="M2225" s="4">
        <v>45979</v>
      </c>
      <c r="N2225" s="33" t="str">
        <f>TEXT(LANÇAMENTO[[#This Row],[DATA PEDIDO]],"MMM")&amp;"-"&amp;TEXT(M2225,"AAAA")</f>
        <v>nov-2025</v>
      </c>
      <c r="O2225" s="5" t="s">
        <v>1836</v>
      </c>
      <c r="P2225" s="5" t="s">
        <v>30</v>
      </c>
      <c r="Q2225" s="3" t="s">
        <v>1705</v>
      </c>
      <c r="R2225" s="3">
        <v>6</v>
      </c>
      <c r="S2225" s="4">
        <f>IF(LANÇAMENTO[[#This Row],[DATA PEDIDO]]="","",LANÇAMENTO[[#This Row],[DATA PEDIDO]]+LANÇAMENTO[[#This Row],[PRAZO]])</f>
        <v>45985</v>
      </c>
      <c r="T2225" s="8" t="str">
        <f>IF(LANÇAMENTO[[#This Row],[OBRA COM MATERIAL]]="OK","ENTREGUE",IF(LANÇAMENTO[[#This Row],[PRAZO]]="","",LANÇAMENTO[[#This Row],[PREVISÃO ENTREGA OBRA]]-$E$1))</f>
        <v>ENTREGUE</v>
      </c>
      <c r="U2225" s="3" t="s">
        <v>129</v>
      </c>
      <c r="V2225" s="3"/>
    </row>
    <row r="2226" spans="1:22" x14ac:dyDescent="0.25">
      <c r="A2226" s="4">
        <v>45979</v>
      </c>
      <c r="B2226" s="2" t="s">
        <v>4257</v>
      </c>
      <c r="C2226" s="123" t="str">
        <f>VLOOKUP(LANÇAMENTO[[#This Row],[OBRA]],OBRAS[],2,FALSE)</f>
        <v>INTERIORANA</v>
      </c>
      <c r="D2226" s="2" t="s">
        <v>104</v>
      </c>
      <c r="E2226" s="2" t="s">
        <v>4310</v>
      </c>
      <c r="F2226" s="3">
        <v>37</v>
      </c>
      <c r="G2226" s="3" t="s">
        <v>65</v>
      </c>
      <c r="H2226" s="5" t="s">
        <v>4315</v>
      </c>
      <c r="I2226" s="136" t="s">
        <v>743</v>
      </c>
      <c r="J2226" s="2" t="s">
        <v>4310</v>
      </c>
      <c r="K2226" s="6">
        <v>15.17</v>
      </c>
      <c r="L2226" s="6">
        <f>LANÇAMENTO[[#This Row],[VALOR UNITARIO]]*LANÇAMENTO[[#This Row],[QTDADE]]</f>
        <v>561.29</v>
      </c>
      <c r="M2226" s="4">
        <v>45979</v>
      </c>
      <c r="N2226" s="33" t="str">
        <f>TEXT(LANÇAMENTO[[#This Row],[DATA PEDIDO]],"MMM")&amp;"-"&amp;TEXT(M2226,"AAAA")</f>
        <v>nov-2025</v>
      </c>
      <c r="O2226" s="5" t="s">
        <v>1836</v>
      </c>
      <c r="P2226" s="5" t="s">
        <v>30</v>
      </c>
      <c r="Q2226" s="3" t="s">
        <v>1705</v>
      </c>
      <c r="R2226" s="3">
        <v>6</v>
      </c>
      <c r="S2226" s="4">
        <f>IF(LANÇAMENTO[[#This Row],[DATA PEDIDO]]="","",LANÇAMENTO[[#This Row],[DATA PEDIDO]]+LANÇAMENTO[[#This Row],[PRAZO]])</f>
        <v>45985</v>
      </c>
      <c r="T2226" s="8" t="str">
        <f>IF(LANÇAMENTO[[#This Row],[OBRA COM MATERIAL]]="OK","ENTREGUE",IF(LANÇAMENTO[[#This Row],[PRAZO]]="","",LANÇAMENTO[[#This Row],[PREVISÃO ENTREGA OBRA]]-$E$1))</f>
        <v>ENTREGUE</v>
      </c>
      <c r="U2226" s="3" t="s">
        <v>129</v>
      </c>
      <c r="V2226" s="3"/>
    </row>
    <row r="2227" spans="1:22" x14ac:dyDescent="0.25">
      <c r="A2227" s="4">
        <v>45979</v>
      </c>
      <c r="B2227" s="2" t="s">
        <v>4257</v>
      </c>
      <c r="C2227" s="123" t="str">
        <f>VLOOKUP(LANÇAMENTO[[#This Row],[OBRA]],OBRAS[],2,FALSE)</f>
        <v>INTERIORANA</v>
      </c>
      <c r="D2227" s="2" t="s">
        <v>27</v>
      </c>
      <c r="E2227" s="2" t="s">
        <v>4317</v>
      </c>
      <c r="F2227" s="3">
        <v>16</v>
      </c>
      <c r="G2227" s="3" t="s">
        <v>65</v>
      </c>
      <c r="H2227" s="5" t="s">
        <v>4320</v>
      </c>
      <c r="I2227" s="136" t="s">
        <v>4288</v>
      </c>
      <c r="J2227" s="2" t="s">
        <v>4317</v>
      </c>
      <c r="K2227" s="6">
        <v>9</v>
      </c>
      <c r="L2227" s="6">
        <f>LANÇAMENTO[[#This Row],[VALOR UNITARIO]]*LANÇAMENTO[[#This Row],[QTDADE]]</f>
        <v>144</v>
      </c>
      <c r="M2227" s="4">
        <v>45979</v>
      </c>
      <c r="N2227" s="33" t="str">
        <f>TEXT(LANÇAMENTO[[#This Row],[DATA PEDIDO]],"MMM")&amp;"-"&amp;TEXT(M2227,"AAAA")</f>
        <v>nov-2025</v>
      </c>
      <c r="O2227" s="5" t="s">
        <v>1778</v>
      </c>
      <c r="P2227" s="5" t="s">
        <v>30</v>
      </c>
      <c r="Q2227" s="3" t="s">
        <v>12</v>
      </c>
      <c r="R2227" s="3">
        <v>1</v>
      </c>
      <c r="S2227" s="4">
        <f>IF(LANÇAMENTO[[#This Row],[DATA PEDIDO]]="","",LANÇAMENTO[[#This Row],[DATA PEDIDO]]+LANÇAMENTO[[#This Row],[PRAZO]])</f>
        <v>45980</v>
      </c>
      <c r="T2227" s="8" t="str">
        <f>IF(LANÇAMENTO[[#This Row],[OBRA COM MATERIAL]]="OK","ENTREGUE",IF(LANÇAMENTO[[#This Row],[PRAZO]]="","",LANÇAMENTO[[#This Row],[PREVISÃO ENTREGA OBRA]]-$E$1))</f>
        <v>ENTREGUE</v>
      </c>
      <c r="U2227" s="3" t="s">
        <v>129</v>
      </c>
      <c r="V2227" s="3"/>
    </row>
    <row r="2228" spans="1:22" x14ac:dyDescent="0.25">
      <c r="A2228" s="4">
        <v>45979</v>
      </c>
      <c r="B2228" s="2" t="s">
        <v>4257</v>
      </c>
      <c r="C2228" s="123" t="str">
        <f>VLOOKUP(LANÇAMENTO[[#This Row],[OBRA]],OBRAS[],2,FALSE)</f>
        <v>INTERIORANA</v>
      </c>
      <c r="D2228" s="2" t="s">
        <v>27</v>
      </c>
      <c r="E2228" s="2" t="s">
        <v>4318</v>
      </c>
      <c r="F2228" s="3">
        <v>10</v>
      </c>
      <c r="G2228" s="3" t="s">
        <v>65</v>
      </c>
      <c r="H2228" s="5" t="s">
        <v>4320</v>
      </c>
      <c r="I2228" s="136" t="s">
        <v>4288</v>
      </c>
      <c r="J2228" s="2" t="s">
        <v>4318</v>
      </c>
      <c r="K2228" s="6">
        <v>18</v>
      </c>
      <c r="L2228" s="6">
        <f>LANÇAMENTO[[#This Row],[VALOR UNITARIO]]*LANÇAMENTO[[#This Row],[QTDADE]]</f>
        <v>180</v>
      </c>
      <c r="M2228" s="4">
        <v>45979</v>
      </c>
      <c r="N2228" s="33" t="str">
        <f>TEXT(LANÇAMENTO[[#This Row],[DATA PEDIDO]],"MMM")&amp;"-"&amp;TEXT(M2228,"AAAA")</f>
        <v>nov-2025</v>
      </c>
      <c r="O2228" s="5" t="s">
        <v>1778</v>
      </c>
      <c r="P2228" s="5" t="s">
        <v>30</v>
      </c>
      <c r="Q2228" s="3" t="s">
        <v>12</v>
      </c>
      <c r="R2228" s="3">
        <v>1</v>
      </c>
      <c r="S2228" s="4">
        <f>IF(LANÇAMENTO[[#This Row],[DATA PEDIDO]]="","",LANÇAMENTO[[#This Row],[DATA PEDIDO]]+LANÇAMENTO[[#This Row],[PRAZO]])</f>
        <v>45980</v>
      </c>
      <c r="T2228" s="8" t="str">
        <f>IF(LANÇAMENTO[[#This Row],[OBRA COM MATERIAL]]="OK","ENTREGUE",IF(LANÇAMENTO[[#This Row],[PRAZO]]="","",LANÇAMENTO[[#This Row],[PREVISÃO ENTREGA OBRA]]-$E$1))</f>
        <v>ENTREGUE</v>
      </c>
      <c r="U2228" s="3" t="s">
        <v>129</v>
      </c>
      <c r="V2228" s="3"/>
    </row>
    <row r="2229" spans="1:22" x14ac:dyDescent="0.25">
      <c r="A2229" s="4">
        <v>45979</v>
      </c>
      <c r="B2229" s="2" t="s">
        <v>4257</v>
      </c>
      <c r="C2229" s="123" t="str">
        <f>VLOOKUP(LANÇAMENTO[[#This Row],[OBRA]],OBRAS[],2,FALSE)</f>
        <v>INTERIORANA</v>
      </c>
      <c r="D2229" s="2" t="s">
        <v>27</v>
      </c>
      <c r="E2229" s="2" t="s">
        <v>4319</v>
      </c>
      <c r="F2229" s="3">
        <v>8</v>
      </c>
      <c r="G2229" s="3" t="s">
        <v>65</v>
      </c>
      <c r="H2229" s="5" t="s">
        <v>4320</v>
      </c>
      <c r="I2229" s="136" t="s">
        <v>4288</v>
      </c>
      <c r="J2229" s="2" t="s">
        <v>4319</v>
      </c>
      <c r="K2229" s="6">
        <v>18</v>
      </c>
      <c r="L2229" s="6">
        <f>LANÇAMENTO[[#This Row],[VALOR UNITARIO]]*LANÇAMENTO[[#This Row],[QTDADE]]</f>
        <v>144</v>
      </c>
      <c r="M2229" s="4">
        <v>45979</v>
      </c>
      <c r="N2229" s="33" t="str">
        <f>TEXT(LANÇAMENTO[[#This Row],[DATA PEDIDO]],"MMM")&amp;"-"&amp;TEXT(M2229,"AAAA")</f>
        <v>nov-2025</v>
      </c>
      <c r="O2229" s="5" t="s">
        <v>1778</v>
      </c>
      <c r="P2229" s="5" t="s">
        <v>30</v>
      </c>
      <c r="Q2229" s="3" t="s">
        <v>12</v>
      </c>
      <c r="R2229" s="3">
        <v>1</v>
      </c>
      <c r="S2229" s="4">
        <f>IF(LANÇAMENTO[[#This Row],[DATA PEDIDO]]="","",LANÇAMENTO[[#This Row],[DATA PEDIDO]]+LANÇAMENTO[[#This Row],[PRAZO]])</f>
        <v>45980</v>
      </c>
      <c r="T2229" s="8" t="str">
        <f>IF(LANÇAMENTO[[#This Row],[OBRA COM MATERIAL]]="OK","ENTREGUE",IF(LANÇAMENTO[[#This Row],[PRAZO]]="","",LANÇAMENTO[[#This Row],[PREVISÃO ENTREGA OBRA]]-$E$1))</f>
        <v>ENTREGUE</v>
      </c>
      <c r="U2229" s="3" t="s">
        <v>129</v>
      </c>
      <c r="V2229" s="3"/>
    </row>
    <row r="2230" spans="1:22" x14ac:dyDescent="0.25">
      <c r="A2230" s="4">
        <v>45979</v>
      </c>
      <c r="B2230" s="2" t="s">
        <v>4257</v>
      </c>
      <c r="C2230" s="123" t="str">
        <f>VLOOKUP(LANÇAMENTO[[#This Row],[OBRA]],OBRAS[],2,FALSE)</f>
        <v>INTERIORANA</v>
      </c>
      <c r="D2230" s="2" t="s">
        <v>27</v>
      </c>
      <c r="E2230" s="2" t="s">
        <v>1814</v>
      </c>
      <c r="F2230" s="3">
        <v>1</v>
      </c>
      <c r="G2230" s="3" t="s">
        <v>65</v>
      </c>
      <c r="H2230" s="5" t="s">
        <v>4320</v>
      </c>
      <c r="I2230" s="136" t="s">
        <v>4288</v>
      </c>
      <c r="J2230" s="2" t="s">
        <v>1814</v>
      </c>
      <c r="K2230" s="6">
        <v>90</v>
      </c>
      <c r="L2230" s="6">
        <f>LANÇAMENTO[[#This Row],[VALOR UNITARIO]]*LANÇAMENTO[[#This Row],[QTDADE]]</f>
        <v>90</v>
      </c>
      <c r="M2230" s="4">
        <v>45979</v>
      </c>
      <c r="N2230" s="33" t="str">
        <f>TEXT(LANÇAMENTO[[#This Row],[DATA PEDIDO]],"MMM")&amp;"-"&amp;TEXT(M2230,"AAAA")</f>
        <v>nov-2025</v>
      </c>
      <c r="O2230" s="5" t="s">
        <v>1778</v>
      </c>
      <c r="P2230" s="5" t="s">
        <v>30</v>
      </c>
      <c r="Q2230" s="3" t="s">
        <v>12</v>
      </c>
      <c r="R2230" s="3">
        <v>1</v>
      </c>
      <c r="S2230" s="4">
        <f>IF(LANÇAMENTO[[#This Row],[DATA PEDIDO]]="","",LANÇAMENTO[[#This Row],[DATA PEDIDO]]+LANÇAMENTO[[#This Row],[PRAZO]])</f>
        <v>45980</v>
      </c>
      <c r="T2230" s="8" t="str">
        <f>IF(LANÇAMENTO[[#This Row],[OBRA COM MATERIAL]]="OK","ENTREGUE",IF(LANÇAMENTO[[#This Row],[PRAZO]]="","",LANÇAMENTO[[#This Row],[PREVISÃO ENTREGA OBRA]]-$E$1))</f>
        <v>ENTREGUE</v>
      </c>
      <c r="U2230" s="3" t="s">
        <v>129</v>
      </c>
      <c r="V2230" s="3"/>
    </row>
    <row r="2231" spans="1:22" x14ac:dyDescent="0.25">
      <c r="A2231" s="4">
        <v>45979</v>
      </c>
      <c r="B2231" s="2" t="s">
        <v>1802</v>
      </c>
      <c r="C2231" s="123" t="str">
        <f>VLOOKUP(LANÇAMENTO[[#This Row],[OBRA]],OBRAS[],2,FALSE)</f>
        <v>INTERIORANA</v>
      </c>
      <c r="D2231" s="2" t="s">
        <v>104</v>
      </c>
      <c r="E2231" s="2" t="s">
        <v>3511</v>
      </c>
      <c r="F2231" s="3">
        <v>2</v>
      </c>
      <c r="G2231" s="3" t="s">
        <v>24</v>
      </c>
      <c r="H2231" s="5" t="s">
        <v>4321</v>
      </c>
      <c r="I2231" s="136" t="s">
        <v>3513</v>
      </c>
      <c r="J2231" s="2" t="s">
        <v>3511</v>
      </c>
      <c r="K2231" s="6">
        <v>351.9</v>
      </c>
      <c r="L2231" s="6">
        <f>LANÇAMENTO[[#This Row],[VALOR UNITARIO]]*LANÇAMENTO[[#This Row],[QTDADE]]</f>
        <v>703.8</v>
      </c>
      <c r="M2231" s="4">
        <v>45979</v>
      </c>
      <c r="N2231" s="33" t="str">
        <f>TEXT(LANÇAMENTO[[#This Row],[DATA PEDIDO]],"MMM")&amp;"-"&amp;TEXT(M2231,"AAAA")</f>
        <v>nov-2025</v>
      </c>
      <c r="O2231" s="5" t="s">
        <v>1818</v>
      </c>
      <c r="P2231" s="5" t="s">
        <v>192</v>
      </c>
      <c r="Q2231" s="3" t="s">
        <v>12</v>
      </c>
      <c r="R2231" s="3">
        <v>7</v>
      </c>
      <c r="S2231" s="4">
        <f>IF(LANÇAMENTO[[#This Row],[DATA PEDIDO]]="","",LANÇAMENTO[[#This Row],[DATA PEDIDO]]+LANÇAMENTO[[#This Row],[PRAZO]])</f>
        <v>45986</v>
      </c>
      <c r="T2231" s="8" t="str">
        <f>IF(LANÇAMENTO[[#This Row],[OBRA COM MATERIAL]]="OK","ENTREGUE",IF(LANÇAMENTO[[#This Row],[PRAZO]]="","",LANÇAMENTO[[#This Row],[PREVISÃO ENTREGA OBRA]]-$E$1))</f>
        <v>ENTREGUE</v>
      </c>
      <c r="U2231" s="3" t="s">
        <v>129</v>
      </c>
      <c r="V2231" s="3"/>
    </row>
    <row r="2232" spans="1:22" x14ac:dyDescent="0.25">
      <c r="A2232" s="4">
        <v>45979</v>
      </c>
      <c r="B2232" s="2" t="s">
        <v>2379</v>
      </c>
      <c r="C2232" s="123" t="str">
        <f>VLOOKUP(LANÇAMENTO[[#This Row],[OBRA]],OBRAS[],2,FALSE)</f>
        <v>INTERIORANA</v>
      </c>
      <c r="D2232" s="2" t="s">
        <v>104</v>
      </c>
      <c r="E2232" s="2" t="s">
        <v>2000</v>
      </c>
      <c r="F2232" s="3">
        <v>2</v>
      </c>
      <c r="G2232" s="3" t="s">
        <v>65</v>
      </c>
      <c r="H2232" s="5" t="s">
        <v>4322</v>
      </c>
      <c r="I2232" s="136" t="s">
        <v>198</v>
      </c>
      <c r="J2232" s="2" t="s">
        <v>2000</v>
      </c>
      <c r="K2232" s="6">
        <v>13.81</v>
      </c>
      <c r="L2232" s="6">
        <f>LANÇAMENTO[[#This Row],[VALOR UNITARIO]]*LANÇAMENTO[[#This Row],[QTDADE]]</f>
        <v>27.62</v>
      </c>
      <c r="M2232" s="4">
        <v>45979</v>
      </c>
      <c r="N2232" s="33" t="str">
        <f>TEXT(LANÇAMENTO[[#This Row],[DATA PEDIDO]],"MMM")&amp;"-"&amp;TEXT(M2232,"AAAA")</f>
        <v>nov-2025</v>
      </c>
      <c r="O2232" s="5" t="s">
        <v>1715</v>
      </c>
      <c r="P2232" s="5" t="s">
        <v>30</v>
      </c>
      <c r="Q2232" s="3" t="s">
        <v>1705</v>
      </c>
      <c r="R2232" s="3">
        <v>0</v>
      </c>
      <c r="S2232" s="4">
        <f>IF(LANÇAMENTO[[#This Row],[DATA PEDIDO]]="","",LANÇAMENTO[[#This Row],[DATA PEDIDO]]+LANÇAMENTO[[#This Row],[PRAZO]])</f>
        <v>45979</v>
      </c>
      <c r="T2232" s="8" t="str">
        <f>IF(LANÇAMENTO[[#This Row],[OBRA COM MATERIAL]]="OK","ENTREGUE",IF(LANÇAMENTO[[#This Row],[PRAZO]]="","",LANÇAMENTO[[#This Row],[PREVISÃO ENTREGA OBRA]]-$E$1))</f>
        <v>ENTREGUE</v>
      </c>
      <c r="U2232" s="3" t="s">
        <v>129</v>
      </c>
      <c r="V2232" s="3"/>
    </row>
    <row r="2233" spans="1:22" x14ac:dyDescent="0.25">
      <c r="A2233" s="4">
        <v>45979</v>
      </c>
      <c r="B2233" s="2" t="s">
        <v>2379</v>
      </c>
      <c r="C2233" s="123" t="str">
        <f>VLOOKUP(LANÇAMENTO[[#This Row],[OBRA]],OBRAS[],2,FALSE)</f>
        <v>INTERIORANA</v>
      </c>
      <c r="D2233" s="2" t="s">
        <v>104</v>
      </c>
      <c r="E2233" s="2" t="s">
        <v>3038</v>
      </c>
      <c r="F2233" s="3">
        <v>3</v>
      </c>
      <c r="G2233" s="3" t="s">
        <v>65</v>
      </c>
      <c r="H2233" s="5" t="s">
        <v>4322</v>
      </c>
      <c r="I2233" s="136" t="s">
        <v>198</v>
      </c>
      <c r="J2233" s="2" t="s">
        <v>3038</v>
      </c>
      <c r="K2233" s="6">
        <v>33.75</v>
      </c>
      <c r="L2233" s="6">
        <f>LANÇAMENTO[[#This Row],[VALOR UNITARIO]]*LANÇAMENTO[[#This Row],[QTDADE]]</f>
        <v>101.25</v>
      </c>
      <c r="M2233" s="4">
        <v>45979</v>
      </c>
      <c r="N2233" s="33" t="str">
        <f>TEXT(LANÇAMENTO[[#This Row],[DATA PEDIDO]],"MMM")&amp;"-"&amp;TEXT(M2233,"AAAA")</f>
        <v>nov-2025</v>
      </c>
      <c r="O2233" s="5" t="s">
        <v>1715</v>
      </c>
      <c r="P2233" s="5" t="s">
        <v>30</v>
      </c>
      <c r="Q2233" s="3" t="s">
        <v>1705</v>
      </c>
      <c r="R2233" s="3">
        <v>0</v>
      </c>
      <c r="S2233" s="4">
        <f>IF(LANÇAMENTO[[#This Row],[DATA PEDIDO]]="","",LANÇAMENTO[[#This Row],[DATA PEDIDO]]+LANÇAMENTO[[#This Row],[PRAZO]])</f>
        <v>45979</v>
      </c>
      <c r="T2233" s="8" t="str">
        <f>IF(LANÇAMENTO[[#This Row],[OBRA COM MATERIAL]]="OK","ENTREGUE",IF(LANÇAMENTO[[#This Row],[PRAZO]]="","",LANÇAMENTO[[#This Row],[PREVISÃO ENTREGA OBRA]]-$E$1))</f>
        <v>ENTREGUE</v>
      </c>
      <c r="U2233" s="3" t="s">
        <v>129</v>
      </c>
      <c r="V2233" s="3"/>
    </row>
    <row r="2234" spans="1:22" x14ac:dyDescent="0.25">
      <c r="A2234" s="4">
        <v>45980</v>
      </c>
      <c r="B2234" s="2" t="s">
        <v>1802</v>
      </c>
      <c r="C2234" s="123" t="str">
        <f>VLOOKUP(LANÇAMENTO[[#This Row],[OBRA]],OBRAS[],2,FALSE)</f>
        <v>INTERIORANA</v>
      </c>
      <c r="D2234" s="2" t="s">
        <v>104</v>
      </c>
      <c r="E2234" s="2" t="s">
        <v>4323</v>
      </c>
      <c r="F2234" s="3">
        <v>72</v>
      </c>
      <c r="G2234" s="3" t="s">
        <v>141</v>
      </c>
      <c r="H2234" s="5" t="s">
        <v>4325</v>
      </c>
      <c r="I2234" s="136" t="s">
        <v>238</v>
      </c>
      <c r="J2234" s="2" t="s">
        <v>4323</v>
      </c>
      <c r="K2234" s="6">
        <v>8.84</v>
      </c>
      <c r="L2234" s="6">
        <f>LANÇAMENTO[[#This Row],[VALOR UNITARIO]]*LANÇAMENTO[[#This Row],[QTDADE]]</f>
        <v>636.48</v>
      </c>
      <c r="M2234" s="4">
        <v>45980</v>
      </c>
      <c r="N2234" s="33" t="str">
        <f>TEXT(LANÇAMENTO[[#This Row],[DATA PEDIDO]],"MMM")&amp;"-"&amp;TEXT(M2234,"AAAA")</f>
        <v>nov-2025</v>
      </c>
      <c r="O2234" s="5" t="s">
        <v>1715</v>
      </c>
      <c r="P2234" s="5" t="s">
        <v>30</v>
      </c>
      <c r="Q2234" s="3" t="s">
        <v>1705</v>
      </c>
      <c r="R2234" s="3">
        <v>0</v>
      </c>
      <c r="S2234" s="4">
        <f>IF(LANÇAMENTO[[#This Row],[DATA PEDIDO]]="","",LANÇAMENTO[[#This Row],[DATA PEDIDO]]+LANÇAMENTO[[#This Row],[PRAZO]])</f>
        <v>45980</v>
      </c>
      <c r="T2234" s="8" t="str">
        <f>IF(LANÇAMENTO[[#This Row],[OBRA COM MATERIAL]]="OK","ENTREGUE",IF(LANÇAMENTO[[#This Row],[PRAZO]]="","",LANÇAMENTO[[#This Row],[PREVISÃO ENTREGA OBRA]]-$E$1))</f>
        <v>ENTREGUE</v>
      </c>
      <c r="U2234" s="3" t="s">
        <v>129</v>
      </c>
      <c r="V2234" s="3"/>
    </row>
    <row r="2235" spans="1:22" x14ac:dyDescent="0.25">
      <c r="A2235" s="4">
        <v>45980</v>
      </c>
      <c r="B2235" s="2" t="s">
        <v>1802</v>
      </c>
      <c r="C2235" s="123" t="str">
        <f>VLOOKUP(LANÇAMENTO[[#This Row],[OBRA]],OBRAS[],2,FALSE)</f>
        <v>INTERIORANA</v>
      </c>
      <c r="D2235" s="2" t="s">
        <v>104</v>
      </c>
      <c r="E2235" s="2" t="s">
        <v>2229</v>
      </c>
      <c r="F2235" s="3">
        <v>6</v>
      </c>
      <c r="G2235" s="3" t="s">
        <v>65</v>
      </c>
      <c r="H2235" s="5" t="s">
        <v>4325</v>
      </c>
      <c r="I2235" s="136" t="s">
        <v>238</v>
      </c>
      <c r="J2235" s="2" t="s">
        <v>2229</v>
      </c>
      <c r="K2235" s="6">
        <v>9.24</v>
      </c>
      <c r="L2235" s="6">
        <f>LANÇAMENTO[[#This Row],[VALOR UNITARIO]]*LANÇAMENTO[[#This Row],[QTDADE]]</f>
        <v>55.44</v>
      </c>
      <c r="M2235" s="4">
        <v>45980</v>
      </c>
      <c r="N2235" s="33" t="str">
        <f>TEXT(LANÇAMENTO[[#This Row],[DATA PEDIDO]],"MMM")&amp;"-"&amp;TEXT(M2235,"AAAA")</f>
        <v>nov-2025</v>
      </c>
      <c r="O2235" s="5" t="s">
        <v>1715</v>
      </c>
      <c r="P2235" s="5" t="s">
        <v>30</v>
      </c>
      <c r="Q2235" s="3" t="s">
        <v>1705</v>
      </c>
      <c r="R2235" s="3">
        <v>0</v>
      </c>
      <c r="S2235" s="4">
        <f>IF(LANÇAMENTO[[#This Row],[DATA PEDIDO]]="","",LANÇAMENTO[[#This Row],[DATA PEDIDO]]+LANÇAMENTO[[#This Row],[PRAZO]])</f>
        <v>45980</v>
      </c>
      <c r="T2235" s="8" t="str">
        <f>IF(LANÇAMENTO[[#This Row],[OBRA COM MATERIAL]]="OK","ENTREGUE",IF(LANÇAMENTO[[#This Row],[PRAZO]]="","",LANÇAMENTO[[#This Row],[PREVISÃO ENTREGA OBRA]]-$E$1))</f>
        <v>ENTREGUE</v>
      </c>
      <c r="U2235" s="3" t="s">
        <v>129</v>
      </c>
      <c r="V2235" s="3"/>
    </row>
    <row r="2236" spans="1:22" x14ac:dyDescent="0.25">
      <c r="A2236" s="4">
        <v>45980</v>
      </c>
      <c r="B2236" s="2" t="s">
        <v>1802</v>
      </c>
      <c r="C2236" s="123" t="str">
        <f>VLOOKUP(LANÇAMENTO[[#This Row],[OBRA]],OBRAS[],2,FALSE)</f>
        <v>INTERIORANA</v>
      </c>
      <c r="D2236" s="2" t="s">
        <v>104</v>
      </c>
      <c r="E2236" s="2" t="s">
        <v>4324</v>
      </c>
      <c r="F2236" s="3">
        <v>1</v>
      </c>
      <c r="G2236" s="3" t="s">
        <v>65</v>
      </c>
      <c r="H2236" s="5" t="s">
        <v>4325</v>
      </c>
      <c r="I2236" s="136" t="s">
        <v>238</v>
      </c>
      <c r="J2236" s="2" t="s">
        <v>4324</v>
      </c>
      <c r="K2236" s="6">
        <v>5.54</v>
      </c>
      <c r="L2236" s="6">
        <f>LANÇAMENTO[[#This Row],[VALOR UNITARIO]]*LANÇAMENTO[[#This Row],[QTDADE]]</f>
        <v>5.54</v>
      </c>
      <c r="M2236" s="4">
        <v>45980</v>
      </c>
      <c r="N2236" s="33" t="str">
        <f>TEXT(LANÇAMENTO[[#This Row],[DATA PEDIDO]],"MMM")&amp;"-"&amp;TEXT(M2236,"AAAA")</f>
        <v>nov-2025</v>
      </c>
      <c r="O2236" s="5" t="s">
        <v>1715</v>
      </c>
      <c r="P2236" s="5" t="s">
        <v>30</v>
      </c>
      <c r="Q2236" s="3" t="s">
        <v>1705</v>
      </c>
      <c r="R2236" s="3">
        <v>0</v>
      </c>
      <c r="S2236" s="4">
        <f>IF(LANÇAMENTO[[#This Row],[DATA PEDIDO]]="","",LANÇAMENTO[[#This Row],[DATA PEDIDO]]+LANÇAMENTO[[#This Row],[PRAZO]])</f>
        <v>45980</v>
      </c>
      <c r="T2236" s="8" t="str">
        <f>IF(LANÇAMENTO[[#This Row],[OBRA COM MATERIAL]]="OK","ENTREGUE",IF(LANÇAMENTO[[#This Row],[PRAZO]]="","",LANÇAMENTO[[#This Row],[PREVISÃO ENTREGA OBRA]]-$E$1))</f>
        <v>ENTREGUE</v>
      </c>
      <c r="U2236" s="3" t="s">
        <v>129</v>
      </c>
      <c r="V2236" s="3"/>
    </row>
    <row r="2237" spans="1:22" x14ac:dyDescent="0.25">
      <c r="A2237" s="4">
        <v>45980</v>
      </c>
      <c r="B2237" s="2" t="s">
        <v>1802</v>
      </c>
      <c r="C2237" s="123" t="str">
        <f>VLOOKUP(LANÇAMENTO[[#This Row],[OBRA]],OBRAS[],2,FALSE)</f>
        <v>INTERIORANA</v>
      </c>
      <c r="D2237" s="2" t="s">
        <v>104</v>
      </c>
      <c r="E2237" s="2" t="s">
        <v>4326</v>
      </c>
      <c r="F2237" s="3">
        <v>5</v>
      </c>
      <c r="G2237" s="3" t="s">
        <v>65</v>
      </c>
      <c r="H2237" s="5" t="s">
        <v>4327</v>
      </c>
      <c r="I2237" s="136" t="s">
        <v>230</v>
      </c>
      <c r="J2237" s="2" t="s">
        <v>4326</v>
      </c>
      <c r="K2237" s="6">
        <v>9.44</v>
      </c>
      <c r="L2237" s="6">
        <f>LANÇAMENTO[[#This Row],[VALOR UNITARIO]]*LANÇAMENTO[[#This Row],[QTDADE]]</f>
        <v>47.199999999999996</v>
      </c>
      <c r="M2237" s="4">
        <v>45980</v>
      </c>
      <c r="N2237" s="33" t="str">
        <f>TEXT(LANÇAMENTO[[#This Row],[DATA PEDIDO]],"MMM")&amp;"-"&amp;TEXT(M2237,"AAAA")</f>
        <v>nov-2025</v>
      </c>
      <c r="O2237" s="5" t="s">
        <v>1823</v>
      </c>
      <c r="P2237" s="5" t="s">
        <v>30</v>
      </c>
      <c r="Q2237" s="3" t="s">
        <v>1705</v>
      </c>
      <c r="R2237" s="3">
        <v>2</v>
      </c>
      <c r="S2237" s="4">
        <f>IF(LANÇAMENTO[[#This Row],[DATA PEDIDO]]="","",LANÇAMENTO[[#This Row],[DATA PEDIDO]]+LANÇAMENTO[[#This Row],[PRAZO]])</f>
        <v>45982</v>
      </c>
      <c r="T2237" s="8" t="str">
        <f>IF(LANÇAMENTO[[#This Row],[OBRA COM MATERIAL]]="OK","ENTREGUE",IF(LANÇAMENTO[[#This Row],[PRAZO]]="","",LANÇAMENTO[[#This Row],[PREVISÃO ENTREGA OBRA]]-$E$1))</f>
        <v>ENTREGUE</v>
      </c>
      <c r="U2237" s="3" t="s">
        <v>129</v>
      </c>
      <c r="V2237" s="3"/>
    </row>
    <row r="2238" spans="1:22" x14ac:dyDescent="0.25">
      <c r="A2238" s="4">
        <v>45980</v>
      </c>
      <c r="B2238" s="2" t="s">
        <v>1802</v>
      </c>
      <c r="C2238" s="123" t="str">
        <f>VLOOKUP(LANÇAMENTO[[#This Row],[OBRA]],OBRAS[],2,FALSE)</f>
        <v>INTERIORANA</v>
      </c>
      <c r="D2238" s="2" t="s">
        <v>104</v>
      </c>
      <c r="E2238" s="2" t="s">
        <v>2467</v>
      </c>
      <c r="F2238" s="3">
        <v>2</v>
      </c>
      <c r="G2238" s="3" t="s">
        <v>65</v>
      </c>
      <c r="H2238" s="5" t="s">
        <v>4327</v>
      </c>
      <c r="I2238" s="136" t="s">
        <v>230</v>
      </c>
      <c r="J2238" s="2" t="s">
        <v>2467</v>
      </c>
      <c r="K2238" s="6">
        <v>22.62</v>
      </c>
      <c r="L2238" s="6">
        <f>LANÇAMENTO[[#This Row],[VALOR UNITARIO]]*LANÇAMENTO[[#This Row],[QTDADE]]</f>
        <v>45.24</v>
      </c>
      <c r="M2238" s="4">
        <v>45980</v>
      </c>
      <c r="N2238" s="33" t="str">
        <f>TEXT(LANÇAMENTO[[#This Row],[DATA PEDIDO]],"MMM")&amp;"-"&amp;TEXT(M2238,"AAAA")</f>
        <v>nov-2025</v>
      </c>
      <c r="O2238" s="5" t="s">
        <v>1823</v>
      </c>
      <c r="P2238" s="5" t="s">
        <v>30</v>
      </c>
      <c r="Q2238" s="3" t="s">
        <v>1705</v>
      </c>
      <c r="R2238" s="3">
        <v>2</v>
      </c>
      <c r="S2238" s="4">
        <f>IF(LANÇAMENTO[[#This Row],[DATA PEDIDO]]="","",LANÇAMENTO[[#This Row],[DATA PEDIDO]]+LANÇAMENTO[[#This Row],[PRAZO]])</f>
        <v>45982</v>
      </c>
      <c r="T2238" s="8" t="str">
        <f>IF(LANÇAMENTO[[#This Row],[OBRA COM MATERIAL]]="OK","ENTREGUE",IF(LANÇAMENTO[[#This Row],[PRAZO]]="","",LANÇAMENTO[[#This Row],[PREVISÃO ENTREGA OBRA]]-$E$1))</f>
        <v>ENTREGUE</v>
      </c>
      <c r="U2238" s="3" t="s">
        <v>129</v>
      </c>
      <c r="V2238" s="3"/>
    </row>
    <row r="2239" spans="1:22" x14ac:dyDescent="0.25">
      <c r="A2239" s="4">
        <v>45980</v>
      </c>
      <c r="B2239" s="2" t="s">
        <v>4257</v>
      </c>
      <c r="C2239" s="123" t="str">
        <f>VLOOKUP(LANÇAMENTO[[#This Row],[OBRA]],OBRAS[],2,FALSE)</f>
        <v>INTERIORANA</v>
      </c>
      <c r="D2239" s="2" t="s">
        <v>104</v>
      </c>
      <c r="E2239" s="2" t="s">
        <v>4328</v>
      </c>
      <c r="F2239" s="3">
        <v>2</v>
      </c>
      <c r="G2239" s="3" t="s">
        <v>115</v>
      </c>
      <c r="H2239" s="5" t="s">
        <v>4329</v>
      </c>
      <c r="I2239" s="136" t="s">
        <v>2480</v>
      </c>
      <c r="J2239" s="2" t="s">
        <v>4328</v>
      </c>
      <c r="K2239" s="6">
        <v>234.1</v>
      </c>
      <c r="L2239" s="6">
        <f>LANÇAMENTO[[#This Row],[VALOR UNITARIO]]*LANÇAMENTO[[#This Row],[QTDADE]]</f>
        <v>468.2</v>
      </c>
      <c r="M2239" s="4">
        <v>45980</v>
      </c>
      <c r="N2239" s="33" t="str">
        <f>TEXT(LANÇAMENTO[[#This Row],[DATA PEDIDO]],"MMM")&amp;"-"&amp;TEXT(M2239,"AAAA")</f>
        <v>nov-2025</v>
      </c>
      <c r="O2239" s="5" t="s">
        <v>2110</v>
      </c>
      <c r="P2239" s="5" t="s">
        <v>30</v>
      </c>
      <c r="Q2239" s="3" t="s">
        <v>12</v>
      </c>
      <c r="R2239" s="3">
        <v>0</v>
      </c>
      <c r="S2239" s="4">
        <f>IF(LANÇAMENTO[[#This Row],[DATA PEDIDO]]="","",LANÇAMENTO[[#This Row],[DATA PEDIDO]]+LANÇAMENTO[[#This Row],[PRAZO]])</f>
        <v>45980</v>
      </c>
      <c r="T2239" s="8" t="str">
        <f>IF(LANÇAMENTO[[#This Row],[OBRA COM MATERIAL]]="OK","ENTREGUE",IF(LANÇAMENTO[[#This Row],[PRAZO]]="","",LANÇAMENTO[[#This Row],[PREVISÃO ENTREGA OBRA]]-$E$1))</f>
        <v>ENTREGUE</v>
      </c>
      <c r="U2239" s="3" t="s">
        <v>129</v>
      </c>
      <c r="V2239" s="3"/>
    </row>
    <row r="2240" spans="1:22" x14ac:dyDescent="0.25">
      <c r="A2240" s="4">
        <v>45980</v>
      </c>
      <c r="B2240" s="2" t="s">
        <v>2379</v>
      </c>
      <c r="C2240" s="123" t="str">
        <f>VLOOKUP(LANÇAMENTO[[#This Row],[OBRA]],OBRAS[],2,FALSE)</f>
        <v>INTERIORANA</v>
      </c>
      <c r="D2240" s="2" t="s">
        <v>104</v>
      </c>
      <c r="E2240" s="2" t="s">
        <v>4330</v>
      </c>
      <c r="F2240" s="3">
        <v>1</v>
      </c>
      <c r="G2240" s="3" t="s">
        <v>115</v>
      </c>
      <c r="H2240" s="5" t="s">
        <v>4332</v>
      </c>
      <c r="I2240" s="136" t="s">
        <v>1027</v>
      </c>
      <c r="J2240" s="2" t="s">
        <v>4330</v>
      </c>
      <c r="K2240" s="6">
        <v>77.42</v>
      </c>
      <c r="L2240" s="6">
        <f>LANÇAMENTO[[#This Row],[VALOR UNITARIO]]*LANÇAMENTO[[#This Row],[QTDADE]]</f>
        <v>77.42</v>
      </c>
      <c r="M2240" s="4">
        <v>45980</v>
      </c>
      <c r="N2240" s="33" t="str">
        <f>TEXT(LANÇAMENTO[[#This Row],[DATA PEDIDO]],"MMM")&amp;"-"&amp;TEXT(M2240,"AAAA")</f>
        <v>nov-2025</v>
      </c>
      <c r="O2240" s="5" t="s">
        <v>1692</v>
      </c>
      <c r="P2240" s="5" t="s">
        <v>30</v>
      </c>
      <c r="Q2240" s="3" t="s">
        <v>12</v>
      </c>
      <c r="R2240" s="3">
        <v>0</v>
      </c>
      <c r="S2240" s="4">
        <f>IF(LANÇAMENTO[[#This Row],[DATA PEDIDO]]="","",LANÇAMENTO[[#This Row],[DATA PEDIDO]]+LANÇAMENTO[[#This Row],[PRAZO]])</f>
        <v>45980</v>
      </c>
      <c r="T2240" s="8" t="str">
        <f>IF(LANÇAMENTO[[#This Row],[OBRA COM MATERIAL]]="OK","ENTREGUE",IF(LANÇAMENTO[[#This Row],[PRAZO]]="","",LANÇAMENTO[[#This Row],[PREVISÃO ENTREGA OBRA]]-$E$1))</f>
        <v>ENTREGUE</v>
      </c>
      <c r="U2240" s="3" t="s">
        <v>129</v>
      </c>
      <c r="V2240" s="3"/>
    </row>
    <row r="2241" spans="1:22" x14ac:dyDescent="0.25">
      <c r="A2241" s="4">
        <v>45980</v>
      </c>
      <c r="B2241" s="2" t="s">
        <v>2379</v>
      </c>
      <c r="C2241" s="123" t="str">
        <f>VLOOKUP(LANÇAMENTO[[#This Row],[OBRA]],OBRAS[],2,FALSE)</f>
        <v>INTERIORANA</v>
      </c>
      <c r="D2241" s="2" t="s">
        <v>104</v>
      </c>
      <c r="E2241" s="2" t="s">
        <v>4331</v>
      </c>
      <c r="F2241" s="3">
        <v>10</v>
      </c>
      <c r="G2241" s="3" t="s">
        <v>65</v>
      </c>
      <c r="H2241" s="5" t="s">
        <v>4332</v>
      </c>
      <c r="I2241" s="136" t="s">
        <v>1027</v>
      </c>
      <c r="J2241" s="2" t="s">
        <v>4331</v>
      </c>
      <c r="K2241" s="6">
        <v>44.15</v>
      </c>
      <c r="L2241" s="6">
        <f>LANÇAMENTO[[#This Row],[VALOR UNITARIO]]*LANÇAMENTO[[#This Row],[QTDADE]]</f>
        <v>441.5</v>
      </c>
      <c r="M2241" s="4">
        <v>45980</v>
      </c>
      <c r="N2241" s="33" t="str">
        <f>TEXT(LANÇAMENTO[[#This Row],[DATA PEDIDO]],"MMM")&amp;"-"&amp;TEXT(M2241,"AAAA")</f>
        <v>nov-2025</v>
      </c>
      <c r="O2241" s="5" t="s">
        <v>1692</v>
      </c>
      <c r="P2241" s="5" t="s">
        <v>30</v>
      </c>
      <c r="Q2241" s="3" t="s">
        <v>12</v>
      </c>
      <c r="R2241" s="3">
        <v>0</v>
      </c>
      <c r="S2241" s="4">
        <f>IF(LANÇAMENTO[[#This Row],[DATA PEDIDO]]="","",LANÇAMENTO[[#This Row],[DATA PEDIDO]]+LANÇAMENTO[[#This Row],[PRAZO]])</f>
        <v>45980</v>
      </c>
      <c r="T2241" s="8" t="str">
        <f>IF(LANÇAMENTO[[#This Row],[OBRA COM MATERIAL]]="OK","ENTREGUE",IF(LANÇAMENTO[[#This Row],[PRAZO]]="","",LANÇAMENTO[[#This Row],[PREVISÃO ENTREGA OBRA]]-$E$1))</f>
        <v>ENTREGUE</v>
      </c>
      <c r="U2241" s="3" t="s">
        <v>129</v>
      </c>
      <c r="V2241" s="3"/>
    </row>
    <row r="2242" spans="1:22" x14ac:dyDescent="0.25">
      <c r="A2242" s="4">
        <v>45980</v>
      </c>
      <c r="B2242" s="2" t="s">
        <v>2379</v>
      </c>
      <c r="C2242" s="123" t="str">
        <f>VLOOKUP(LANÇAMENTO[[#This Row],[OBRA]],OBRAS[],2,FALSE)</f>
        <v>INTERIORANA</v>
      </c>
      <c r="D2242" s="2" t="s">
        <v>104</v>
      </c>
      <c r="E2242" s="2" t="s">
        <v>4333</v>
      </c>
      <c r="F2242" s="3">
        <v>1</v>
      </c>
      <c r="G2242" s="3" t="s">
        <v>65</v>
      </c>
      <c r="H2242" s="5" t="s">
        <v>4332</v>
      </c>
      <c r="I2242" s="136" t="s">
        <v>1027</v>
      </c>
      <c r="J2242" s="2" t="s">
        <v>4333</v>
      </c>
      <c r="K2242" s="6">
        <v>-184.5</v>
      </c>
      <c r="L2242" s="6">
        <f>LANÇAMENTO[[#This Row],[VALOR UNITARIO]]*LANÇAMENTO[[#This Row],[QTDADE]]</f>
        <v>-184.5</v>
      </c>
      <c r="M2242" s="4">
        <v>45980</v>
      </c>
      <c r="N2242" s="33" t="str">
        <f>TEXT(LANÇAMENTO[[#This Row],[DATA PEDIDO]],"MMM")&amp;"-"&amp;TEXT(M2242,"AAAA")</f>
        <v>nov-2025</v>
      </c>
      <c r="O2242" s="5" t="s">
        <v>1692</v>
      </c>
      <c r="P2242" s="5" t="s">
        <v>30</v>
      </c>
      <c r="Q2242" s="3" t="s">
        <v>12</v>
      </c>
      <c r="R2242" s="3">
        <v>0</v>
      </c>
      <c r="S2242" s="4">
        <f>IF(LANÇAMENTO[[#This Row],[DATA PEDIDO]]="","",LANÇAMENTO[[#This Row],[DATA PEDIDO]]+LANÇAMENTO[[#This Row],[PRAZO]])</f>
        <v>45980</v>
      </c>
      <c r="T2242" s="8" t="str">
        <f>IF(LANÇAMENTO[[#This Row],[OBRA COM MATERIAL]]="OK","ENTREGUE",IF(LANÇAMENTO[[#This Row],[PRAZO]]="","",LANÇAMENTO[[#This Row],[PREVISÃO ENTREGA OBRA]]-$E$1))</f>
        <v>ENTREGUE</v>
      </c>
      <c r="U2242" s="3" t="s">
        <v>129</v>
      </c>
      <c r="V2242" s="3"/>
    </row>
    <row r="2243" spans="1:22" x14ac:dyDescent="0.25">
      <c r="A2243" s="4">
        <v>45980</v>
      </c>
      <c r="B2243" s="2" t="s">
        <v>1802</v>
      </c>
      <c r="C2243" s="123" t="str">
        <f>VLOOKUP(LANÇAMENTO[[#This Row],[OBRA]],OBRAS[],2,FALSE)</f>
        <v>INTERIORANA</v>
      </c>
      <c r="D2243" s="2" t="s">
        <v>27</v>
      </c>
      <c r="E2243" s="2" t="s">
        <v>2134</v>
      </c>
      <c r="F2243" s="3">
        <v>1</v>
      </c>
      <c r="G2243" s="3" t="s">
        <v>65</v>
      </c>
      <c r="H2243" s="5" t="s">
        <v>4334</v>
      </c>
      <c r="I2243" s="136" t="s">
        <v>1033</v>
      </c>
      <c r="J2243" s="2" t="s">
        <v>2134</v>
      </c>
      <c r="K2243" s="6">
        <v>440</v>
      </c>
      <c r="L2243" s="6">
        <f>LANÇAMENTO[[#This Row],[VALOR UNITARIO]]*LANÇAMENTO[[#This Row],[QTDADE]]</f>
        <v>440</v>
      </c>
      <c r="M2243" s="4">
        <v>45980</v>
      </c>
      <c r="N2243" s="33" t="str">
        <f>TEXT(LANÇAMENTO[[#This Row],[DATA PEDIDO]],"MMM")&amp;"-"&amp;TEXT(M2243,"AAAA")</f>
        <v>nov-2025</v>
      </c>
      <c r="O2243" s="5" t="s">
        <v>1836</v>
      </c>
      <c r="P2243" s="5" t="s">
        <v>30</v>
      </c>
      <c r="Q2243" s="3" t="s">
        <v>1705</v>
      </c>
      <c r="R2243" s="3">
        <v>2</v>
      </c>
      <c r="S2243" s="4">
        <f>IF(LANÇAMENTO[[#This Row],[DATA PEDIDO]]="","",LANÇAMENTO[[#This Row],[DATA PEDIDO]]+LANÇAMENTO[[#This Row],[PRAZO]])</f>
        <v>45982</v>
      </c>
      <c r="T2243" s="8" t="str">
        <f>IF(LANÇAMENTO[[#This Row],[OBRA COM MATERIAL]]="OK","ENTREGUE",IF(LANÇAMENTO[[#This Row],[PRAZO]]="","",LANÇAMENTO[[#This Row],[PREVISÃO ENTREGA OBRA]]-$E$1))</f>
        <v>ENTREGUE</v>
      </c>
      <c r="U2243" s="3" t="s">
        <v>129</v>
      </c>
      <c r="V2243" s="3"/>
    </row>
    <row r="2244" spans="1:22" x14ac:dyDescent="0.25">
      <c r="A2244" s="4">
        <v>45980</v>
      </c>
      <c r="B2244" s="2" t="s">
        <v>2747</v>
      </c>
      <c r="C2244" s="123" t="str">
        <f>VLOOKUP(LANÇAMENTO[[#This Row],[OBRA]],OBRAS[],2,FALSE)</f>
        <v>B&amp;B</v>
      </c>
      <c r="D2244" s="2" t="s">
        <v>104</v>
      </c>
      <c r="E2244" s="2" t="s">
        <v>1915</v>
      </c>
      <c r="F2244" s="3">
        <v>12</v>
      </c>
      <c r="G2244" s="3" t="s">
        <v>114</v>
      </c>
      <c r="H2244" s="5" t="s">
        <v>4335</v>
      </c>
      <c r="I2244" s="136" t="s">
        <v>230</v>
      </c>
      <c r="J2244" s="2" t="s">
        <v>1915</v>
      </c>
      <c r="K2244" s="6">
        <v>37.9</v>
      </c>
      <c r="L2244" s="6">
        <f>LANÇAMENTO[[#This Row],[VALOR UNITARIO]]*LANÇAMENTO[[#This Row],[QTDADE]]</f>
        <v>454.79999999999995</v>
      </c>
      <c r="M2244" s="4">
        <v>45980</v>
      </c>
      <c r="N2244" s="33" t="str">
        <f>TEXT(LANÇAMENTO[[#This Row],[DATA PEDIDO]],"MMM")&amp;"-"&amp;TEXT(M2244,"AAAA")</f>
        <v>nov-2025</v>
      </c>
      <c r="O2244" s="5" t="s">
        <v>1836</v>
      </c>
      <c r="P2244" s="5" t="s">
        <v>30</v>
      </c>
      <c r="Q2244" s="3" t="s">
        <v>1705</v>
      </c>
      <c r="R2244" s="3">
        <v>2</v>
      </c>
      <c r="S2244" s="4">
        <f>IF(LANÇAMENTO[[#This Row],[DATA PEDIDO]]="","",LANÇAMENTO[[#This Row],[DATA PEDIDO]]+LANÇAMENTO[[#This Row],[PRAZO]])</f>
        <v>45982</v>
      </c>
      <c r="T2244" s="8" t="str">
        <f>IF(LANÇAMENTO[[#This Row],[OBRA COM MATERIAL]]="OK","ENTREGUE",IF(LANÇAMENTO[[#This Row],[PRAZO]]="","",LANÇAMENTO[[#This Row],[PREVISÃO ENTREGA OBRA]]-$E$1))</f>
        <v>ENTREGUE</v>
      </c>
      <c r="U2244" s="3" t="s">
        <v>129</v>
      </c>
      <c r="V2244" s="3"/>
    </row>
    <row r="2245" spans="1:22" x14ac:dyDescent="0.25">
      <c r="A2245" s="4">
        <v>45980</v>
      </c>
      <c r="B2245" s="2" t="s">
        <v>4059</v>
      </c>
      <c r="C2245" s="123" t="str">
        <f>VLOOKUP(LANÇAMENTO[[#This Row],[OBRA]],OBRAS[],2,FALSE)</f>
        <v>B&amp;B</v>
      </c>
      <c r="D2245" s="2" t="s">
        <v>104</v>
      </c>
      <c r="E2245" s="2" t="s">
        <v>4074</v>
      </c>
      <c r="F2245" s="3">
        <v>15</v>
      </c>
      <c r="G2245" s="3" t="s">
        <v>65</v>
      </c>
      <c r="H2245" s="5" t="s">
        <v>4346</v>
      </c>
      <c r="I2245" s="136" t="s">
        <v>198</v>
      </c>
      <c r="J2245" s="2" t="s">
        <v>4074</v>
      </c>
      <c r="K2245" s="6">
        <v>26.46</v>
      </c>
      <c r="L2245" s="6">
        <f>LANÇAMENTO[[#This Row],[VALOR UNITARIO]]*LANÇAMENTO[[#This Row],[QTDADE]]</f>
        <v>396.90000000000003</v>
      </c>
      <c r="M2245" s="4">
        <v>45980</v>
      </c>
      <c r="N2245" s="33" t="str">
        <f>TEXT(LANÇAMENTO[[#This Row],[DATA PEDIDO]],"MMM")&amp;"-"&amp;TEXT(M2245,"AAAA")</f>
        <v>nov-2025</v>
      </c>
      <c r="O2245" s="5" t="s">
        <v>1836</v>
      </c>
      <c r="P2245" s="5" t="s">
        <v>30</v>
      </c>
      <c r="Q2245" s="3" t="s">
        <v>1705</v>
      </c>
      <c r="R2245" s="3">
        <v>2</v>
      </c>
      <c r="S2245" s="4">
        <f>IF(LANÇAMENTO[[#This Row],[DATA PEDIDO]]="","",LANÇAMENTO[[#This Row],[DATA PEDIDO]]+LANÇAMENTO[[#This Row],[PRAZO]])</f>
        <v>45982</v>
      </c>
      <c r="T2245" s="8" t="str">
        <f>IF(LANÇAMENTO[[#This Row],[OBRA COM MATERIAL]]="OK","ENTREGUE",IF(LANÇAMENTO[[#This Row],[PRAZO]]="","",LANÇAMENTO[[#This Row],[PREVISÃO ENTREGA OBRA]]-$E$1))</f>
        <v>ENTREGUE</v>
      </c>
      <c r="U2245" s="3" t="s">
        <v>129</v>
      </c>
      <c r="V2245" s="3"/>
    </row>
    <row r="2246" spans="1:22" x14ac:dyDescent="0.25">
      <c r="A2246" s="4">
        <v>45980</v>
      </c>
      <c r="B2246" s="2" t="s">
        <v>4059</v>
      </c>
      <c r="C2246" s="123" t="str">
        <f>VLOOKUP(LANÇAMENTO[[#This Row],[OBRA]],OBRAS[],2,FALSE)</f>
        <v>B&amp;B</v>
      </c>
      <c r="D2246" s="2" t="s">
        <v>104</v>
      </c>
      <c r="E2246" s="2" t="s">
        <v>4073</v>
      </c>
      <c r="F2246" s="3">
        <v>2</v>
      </c>
      <c r="G2246" s="3" t="s">
        <v>65</v>
      </c>
      <c r="H2246" s="5" t="s">
        <v>4346</v>
      </c>
      <c r="I2246" s="136" t="s">
        <v>198</v>
      </c>
      <c r="J2246" s="2" t="s">
        <v>4073</v>
      </c>
      <c r="K2246" s="6">
        <v>33.619999999999997</v>
      </c>
      <c r="L2246" s="6">
        <f>LANÇAMENTO[[#This Row],[VALOR UNITARIO]]*LANÇAMENTO[[#This Row],[QTDADE]]</f>
        <v>67.239999999999995</v>
      </c>
      <c r="M2246" s="4">
        <v>45980</v>
      </c>
      <c r="N2246" s="33" t="str">
        <f>TEXT(LANÇAMENTO[[#This Row],[DATA PEDIDO]],"MMM")&amp;"-"&amp;TEXT(M2246,"AAAA")</f>
        <v>nov-2025</v>
      </c>
      <c r="O2246" s="5" t="s">
        <v>1836</v>
      </c>
      <c r="P2246" s="5" t="s">
        <v>30</v>
      </c>
      <c r="Q2246" s="3" t="s">
        <v>1705</v>
      </c>
      <c r="R2246" s="3">
        <v>2</v>
      </c>
      <c r="S2246" s="4">
        <f>IF(LANÇAMENTO[[#This Row],[DATA PEDIDO]]="","",LANÇAMENTO[[#This Row],[DATA PEDIDO]]+LANÇAMENTO[[#This Row],[PRAZO]])</f>
        <v>45982</v>
      </c>
      <c r="T2246" s="8" t="str">
        <f>IF(LANÇAMENTO[[#This Row],[OBRA COM MATERIAL]]="OK","ENTREGUE",IF(LANÇAMENTO[[#This Row],[PRAZO]]="","",LANÇAMENTO[[#This Row],[PREVISÃO ENTREGA OBRA]]-$E$1))</f>
        <v>ENTREGUE</v>
      </c>
      <c r="U2246" s="3" t="s">
        <v>129</v>
      </c>
      <c r="V2246" s="3"/>
    </row>
    <row r="2247" spans="1:22" x14ac:dyDescent="0.25">
      <c r="A2247" s="4">
        <v>45980</v>
      </c>
      <c r="B2247" s="2" t="s">
        <v>4059</v>
      </c>
      <c r="C2247" s="123" t="str">
        <f>VLOOKUP(LANÇAMENTO[[#This Row],[OBRA]],OBRAS[],2,FALSE)</f>
        <v>B&amp;B</v>
      </c>
      <c r="D2247" s="2" t="s">
        <v>104</v>
      </c>
      <c r="E2247" s="2" t="s">
        <v>4336</v>
      </c>
      <c r="F2247" s="3">
        <v>6</v>
      </c>
      <c r="G2247" s="3" t="s">
        <v>65</v>
      </c>
      <c r="H2247" s="5" t="s">
        <v>4346</v>
      </c>
      <c r="I2247" s="136" t="s">
        <v>198</v>
      </c>
      <c r="J2247" s="2" t="s">
        <v>4336</v>
      </c>
      <c r="K2247" s="6">
        <v>18.809999999999999</v>
      </c>
      <c r="L2247" s="6">
        <f>LANÇAMENTO[[#This Row],[VALOR UNITARIO]]*LANÇAMENTO[[#This Row],[QTDADE]]</f>
        <v>112.85999999999999</v>
      </c>
      <c r="M2247" s="4">
        <v>45980</v>
      </c>
      <c r="N2247" s="33" t="str">
        <f>TEXT(LANÇAMENTO[[#This Row],[DATA PEDIDO]],"MMM")&amp;"-"&amp;TEXT(M2247,"AAAA")</f>
        <v>nov-2025</v>
      </c>
      <c r="O2247" s="5" t="s">
        <v>1836</v>
      </c>
      <c r="P2247" s="5" t="s">
        <v>30</v>
      </c>
      <c r="Q2247" s="3" t="s">
        <v>1705</v>
      </c>
      <c r="R2247" s="3">
        <v>2</v>
      </c>
      <c r="S2247" s="4">
        <f>IF(LANÇAMENTO[[#This Row],[DATA PEDIDO]]="","",LANÇAMENTO[[#This Row],[DATA PEDIDO]]+LANÇAMENTO[[#This Row],[PRAZO]])</f>
        <v>45982</v>
      </c>
      <c r="T2247" s="8" t="str">
        <f>IF(LANÇAMENTO[[#This Row],[OBRA COM MATERIAL]]="OK","ENTREGUE",IF(LANÇAMENTO[[#This Row],[PRAZO]]="","",LANÇAMENTO[[#This Row],[PREVISÃO ENTREGA OBRA]]-$E$1))</f>
        <v>ENTREGUE</v>
      </c>
      <c r="U2247" s="3" t="s">
        <v>129</v>
      </c>
      <c r="V2247" s="3"/>
    </row>
    <row r="2248" spans="1:22" x14ac:dyDescent="0.25">
      <c r="A2248" s="4">
        <v>45980</v>
      </c>
      <c r="B2248" s="2" t="s">
        <v>4059</v>
      </c>
      <c r="C2248" s="123" t="str">
        <f>VLOOKUP(LANÇAMENTO[[#This Row],[OBRA]],OBRAS[],2,FALSE)</f>
        <v>B&amp;B</v>
      </c>
      <c r="D2248" s="2" t="s">
        <v>104</v>
      </c>
      <c r="E2248" s="2" t="s">
        <v>4337</v>
      </c>
      <c r="F2248" s="3">
        <v>2</v>
      </c>
      <c r="G2248" s="3" t="s">
        <v>65</v>
      </c>
      <c r="H2248" s="5" t="s">
        <v>4346</v>
      </c>
      <c r="I2248" s="136" t="s">
        <v>198</v>
      </c>
      <c r="J2248" s="2" t="s">
        <v>4337</v>
      </c>
      <c r="K2248" s="6">
        <v>109.84</v>
      </c>
      <c r="L2248" s="6">
        <f>LANÇAMENTO[[#This Row],[VALOR UNITARIO]]*LANÇAMENTO[[#This Row],[QTDADE]]</f>
        <v>219.68</v>
      </c>
      <c r="M2248" s="4">
        <v>45980</v>
      </c>
      <c r="N2248" s="33" t="str">
        <f>TEXT(LANÇAMENTO[[#This Row],[DATA PEDIDO]],"MMM")&amp;"-"&amp;TEXT(M2248,"AAAA")</f>
        <v>nov-2025</v>
      </c>
      <c r="O2248" s="5" t="s">
        <v>1836</v>
      </c>
      <c r="P2248" s="5" t="s">
        <v>30</v>
      </c>
      <c r="Q2248" s="3" t="s">
        <v>1705</v>
      </c>
      <c r="R2248" s="3">
        <v>2</v>
      </c>
      <c r="S2248" s="4">
        <f>IF(LANÇAMENTO[[#This Row],[DATA PEDIDO]]="","",LANÇAMENTO[[#This Row],[DATA PEDIDO]]+LANÇAMENTO[[#This Row],[PRAZO]])</f>
        <v>45982</v>
      </c>
      <c r="T2248" s="8" t="str">
        <f>IF(LANÇAMENTO[[#This Row],[OBRA COM MATERIAL]]="OK","ENTREGUE",IF(LANÇAMENTO[[#This Row],[PRAZO]]="","",LANÇAMENTO[[#This Row],[PREVISÃO ENTREGA OBRA]]-$E$1))</f>
        <v>ENTREGUE</v>
      </c>
      <c r="U2248" s="3" t="s">
        <v>129</v>
      </c>
      <c r="V2248" s="3"/>
    </row>
    <row r="2249" spans="1:22" x14ac:dyDescent="0.25">
      <c r="A2249" s="4">
        <v>45980</v>
      </c>
      <c r="B2249" s="2" t="s">
        <v>4059</v>
      </c>
      <c r="C2249" s="123" t="str">
        <f>VLOOKUP(LANÇAMENTO[[#This Row],[OBRA]],OBRAS[],2,FALSE)</f>
        <v>B&amp;B</v>
      </c>
      <c r="D2249" s="2" t="s">
        <v>104</v>
      </c>
      <c r="E2249" s="2" t="s">
        <v>4338</v>
      </c>
      <c r="F2249" s="3">
        <v>2</v>
      </c>
      <c r="G2249" s="3" t="s">
        <v>65</v>
      </c>
      <c r="H2249" s="5" t="s">
        <v>4346</v>
      </c>
      <c r="I2249" s="136" t="s">
        <v>198</v>
      </c>
      <c r="J2249" s="2" t="s">
        <v>4338</v>
      </c>
      <c r="K2249" s="6">
        <v>93.24</v>
      </c>
      <c r="L2249" s="6">
        <f>LANÇAMENTO[[#This Row],[VALOR UNITARIO]]*LANÇAMENTO[[#This Row],[QTDADE]]</f>
        <v>186.48</v>
      </c>
      <c r="M2249" s="4">
        <v>45980</v>
      </c>
      <c r="N2249" s="33" t="str">
        <f>TEXT(LANÇAMENTO[[#This Row],[DATA PEDIDO]],"MMM")&amp;"-"&amp;TEXT(M2249,"AAAA")</f>
        <v>nov-2025</v>
      </c>
      <c r="O2249" s="5" t="s">
        <v>1836</v>
      </c>
      <c r="P2249" s="5" t="s">
        <v>30</v>
      </c>
      <c r="Q2249" s="3" t="s">
        <v>1705</v>
      </c>
      <c r="R2249" s="3">
        <v>2</v>
      </c>
      <c r="S2249" s="4">
        <f>IF(LANÇAMENTO[[#This Row],[DATA PEDIDO]]="","",LANÇAMENTO[[#This Row],[DATA PEDIDO]]+LANÇAMENTO[[#This Row],[PRAZO]])</f>
        <v>45982</v>
      </c>
      <c r="T2249" s="8" t="str">
        <f>IF(LANÇAMENTO[[#This Row],[OBRA COM MATERIAL]]="OK","ENTREGUE",IF(LANÇAMENTO[[#This Row],[PRAZO]]="","",LANÇAMENTO[[#This Row],[PREVISÃO ENTREGA OBRA]]-$E$1))</f>
        <v>ENTREGUE</v>
      </c>
      <c r="U2249" s="3" t="s">
        <v>129</v>
      </c>
      <c r="V2249" s="3"/>
    </row>
    <row r="2250" spans="1:22" x14ac:dyDescent="0.25">
      <c r="A2250" s="4">
        <v>45980</v>
      </c>
      <c r="B2250" s="2" t="s">
        <v>4059</v>
      </c>
      <c r="C2250" s="123" t="str">
        <f>VLOOKUP(LANÇAMENTO[[#This Row],[OBRA]],OBRAS[],2,FALSE)</f>
        <v>B&amp;B</v>
      </c>
      <c r="D2250" s="2" t="s">
        <v>104</v>
      </c>
      <c r="E2250" s="2" t="s">
        <v>4339</v>
      </c>
      <c r="F2250" s="3">
        <v>6</v>
      </c>
      <c r="G2250" s="3" t="s">
        <v>65</v>
      </c>
      <c r="H2250" s="5" t="s">
        <v>4346</v>
      </c>
      <c r="I2250" s="136" t="s">
        <v>198</v>
      </c>
      <c r="J2250" s="2" t="s">
        <v>4339</v>
      </c>
      <c r="K2250" s="6">
        <v>82.53</v>
      </c>
      <c r="L2250" s="6">
        <f>LANÇAMENTO[[#This Row],[VALOR UNITARIO]]*LANÇAMENTO[[#This Row],[QTDADE]]</f>
        <v>495.18</v>
      </c>
      <c r="M2250" s="4">
        <v>45980</v>
      </c>
      <c r="N2250" s="33" t="str">
        <f>TEXT(LANÇAMENTO[[#This Row],[DATA PEDIDO]],"MMM")&amp;"-"&amp;TEXT(M2250,"AAAA")</f>
        <v>nov-2025</v>
      </c>
      <c r="O2250" s="5" t="s">
        <v>1836</v>
      </c>
      <c r="P2250" s="5" t="s">
        <v>30</v>
      </c>
      <c r="Q2250" s="3" t="s">
        <v>1705</v>
      </c>
      <c r="R2250" s="3">
        <v>2</v>
      </c>
      <c r="S2250" s="4">
        <f>IF(LANÇAMENTO[[#This Row],[DATA PEDIDO]]="","",LANÇAMENTO[[#This Row],[DATA PEDIDO]]+LANÇAMENTO[[#This Row],[PRAZO]])</f>
        <v>45982</v>
      </c>
      <c r="T2250" s="8" t="str">
        <f>IF(LANÇAMENTO[[#This Row],[OBRA COM MATERIAL]]="OK","ENTREGUE",IF(LANÇAMENTO[[#This Row],[PRAZO]]="","",LANÇAMENTO[[#This Row],[PREVISÃO ENTREGA OBRA]]-$E$1))</f>
        <v>ENTREGUE</v>
      </c>
      <c r="U2250" s="3" t="s">
        <v>129</v>
      </c>
      <c r="V2250" s="3"/>
    </row>
    <row r="2251" spans="1:22" x14ac:dyDescent="0.25">
      <c r="A2251" s="4">
        <v>45980</v>
      </c>
      <c r="B2251" s="2" t="s">
        <v>4059</v>
      </c>
      <c r="C2251" s="123" t="str">
        <f>VLOOKUP(LANÇAMENTO[[#This Row],[OBRA]],OBRAS[],2,FALSE)</f>
        <v>B&amp;B</v>
      </c>
      <c r="D2251" s="2" t="s">
        <v>104</v>
      </c>
      <c r="E2251" s="2" t="s">
        <v>4340</v>
      </c>
      <c r="F2251" s="3">
        <v>15</v>
      </c>
      <c r="G2251" s="3" t="s">
        <v>65</v>
      </c>
      <c r="H2251" s="5" t="s">
        <v>4346</v>
      </c>
      <c r="I2251" s="136" t="s">
        <v>198</v>
      </c>
      <c r="J2251" s="2" t="s">
        <v>4340</v>
      </c>
      <c r="K2251" s="6">
        <v>13.48</v>
      </c>
      <c r="L2251" s="6">
        <f>LANÇAMENTO[[#This Row],[VALOR UNITARIO]]*LANÇAMENTO[[#This Row],[QTDADE]]</f>
        <v>202.20000000000002</v>
      </c>
      <c r="M2251" s="4">
        <v>45980</v>
      </c>
      <c r="N2251" s="33" t="str">
        <f>TEXT(LANÇAMENTO[[#This Row],[DATA PEDIDO]],"MMM")&amp;"-"&amp;TEXT(M2251,"AAAA")</f>
        <v>nov-2025</v>
      </c>
      <c r="O2251" s="5" t="s">
        <v>1836</v>
      </c>
      <c r="P2251" s="5" t="s">
        <v>30</v>
      </c>
      <c r="Q2251" s="3" t="s">
        <v>1705</v>
      </c>
      <c r="R2251" s="3">
        <v>2</v>
      </c>
      <c r="S2251" s="4">
        <f>IF(LANÇAMENTO[[#This Row],[DATA PEDIDO]]="","",LANÇAMENTO[[#This Row],[DATA PEDIDO]]+LANÇAMENTO[[#This Row],[PRAZO]])</f>
        <v>45982</v>
      </c>
      <c r="T2251" s="8" t="str">
        <f>IF(LANÇAMENTO[[#This Row],[OBRA COM MATERIAL]]="OK","ENTREGUE",IF(LANÇAMENTO[[#This Row],[PRAZO]]="","",LANÇAMENTO[[#This Row],[PREVISÃO ENTREGA OBRA]]-$E$1))</f>
        <v>ENTREGUE</v>
      </c>
      <c r="U2251" s="3" t="s">
        <v>129</v>
      </c>
      <c r="V2251" s="3"/>
    </row>
    <row r="2252" spans="1:22" x14ac:dyDescent="0.25">
      <c r="A2252" s="4">
        <v>45980</v>
      </c>
      <c r="B2252" s="2" t="s">
        <v>4059</v>
      </c>
      <c r="C2252" s="123" t="str">
        <f>VLOOKUP(LANÇAMENTO[[#This Row],[OBRA]],OBRAS[],2,FALSE)</f>
        <v>B&amp;B</v>
      </c>
      <c r="D2252" s="2" t="s">
        <v>104</v>
      </c>
      <c r="E2252" s="2" t="s">
        <v>4353</v>
      </c>
      <c r="F2252" s="3">
        <v>2</v>
      </c>
      <c r="G2252" s="3" t="s">
        <v>65</v>
      </c>
      <c r="H2252" s="5" t="s">
        <v>4346</v>
      </c>
      <c r="I2252" s="136" t="s">
        <v>198</v>
      </c>
      <c r="J2252" s="2" t="s">
        <v>4353</v>
      </c>
      <c r="K2252" s="6">
        <v>33.619999999999997</v>
      </c>
      <c r="L2252" s="6">
        <f>LANÇAMENTO[[#This Row],[VALOR UNITARIO]]*LANÇAMENTO[[#This Row],[QTDADE]]</f>
        <v>67.239999999999995</v>
      </c>
      <c r="M2252" s="4">
        <v>45980</v>
      </c>
      <c r="N2252" s="33" t="str">
        <f>TEXT(LANÇAMENTO[[#This Row],[DATA PEDIDO]],"MMM")&amp;"-"&amp;TEXT(M2252,"AAAA")</f>
        <v>nov-2025</v>
      </c>
      <c r="O2252" s="5" t="s">
        <v>1836</v>
      </c>
      <c r="P2252" s="5" t="s">
        <v>30</v>
      </c>
      <c r="Q2252" s="3" t="s">
        <v>1705</v>
      </c>
      <c r="R2252" s="3">
        <v>2</v>
      </c>
      <c r="S2252" s="4">
        <f>IF(LANÇAMENTO[[#This Row],[DATA PEDIDO]]="","",LANÇAMENTO[[#This Row],[DATA PEDIDO]]+LANÇAMENTO[[#This Row],[PRAZO]])</f>
        <v>45982</v>
      </c>
      <c r="T2252" s="8" t="str">
        <f>IF(LANÇAMENTO[[#This Row],[OBRA COM MATERIAL]]="OK","ENTREGUE",IF(LANÇAMENTO[[#This Row],[PRAZO]]="","",LANÇAMENTO[[#This Row],[PREVISÃO ENTREGA OBRA]]-$E$1))</f>
        <v>ENTREGUE</v>
      </c>
      <c r="U2252" s="3" t="s">
        <v>129</v>
      </c>
      <c r="V2252" s="3"/>
    </row>
    <row r="2253" spans="1:22" x14ac:dyDescent="0.25">
      <c r="A2253" s="4">
        <v>45980</v>
      </c>
      <c r="B2253" s="2" t="s">
        <v>4059</v>
      </c>
      <c r="C2253" s="123" t="str">
        <f>VLOOKUP(LANÇAMENTO[[#This Row],[OBRA]],OBRAS[],2,FALSE)</f>
        <v>B&amp;B</v>
      </c>
      <c r="D2253" s="2" t="s">
        <v>104</v>
      </c>
      <c r="E2253" s="2" t="s">
        <v>4341</v>
      </c>
      <c r="F2253" s="3">
        <v>5</v>
      </c>
      <c r="G2253" s="3" t="s">
        <v>65</v>
      </c>
      <c r="H2253" s="5" t="s">
        <v>4346</v>
      </c>
      <c r="I2253" s="136" t="s">
        <v>198</v>
      </c>
      <c r="J2253" s="2" t="s">
        <v>4341</v>
      </c>
      <c r="K2253" s="6">
        <v>94.85</v>
      </c>
      <c r="L2253" s="6">
        <f>LANÇAMENTO[[#This Row],[VALOR UNITARIO]]*LANÇAMENTO[[#This Row],[QTDADE]]</f>
        <v>474.25</v>
      </c>
      <c r="M2253" s="4">
        <v>45980</v>
      </c>
      <c r="N2253" s="33" t="str">
        <f>TEXT(LANÇAMENTO[[#This Row],[DATA PEDIDO]],"MMM")&amp;"-"&amp;TEXT(M2253,"AAAA")</f>
        <v>nov-2025</v>
      </c>
      <c r="O2253" s="5" t="s">
        <v>1836</v>
      </c>
      <c r="P2253" s="5" t="s">
        <v>30</v>
      </c>
      <c r="Q2253" s="3" t="s">
        <v>1705</v>
      </c>
      <c r="R2253" s="3">
        <v>2</v>
      </c>
      <c r="S2253" s="4">
        <f>IF(LANÇAMENTO[[#This Row],[DATA PEDIDO]]="","",LANÇAMENTO[[#This Row],[DATA PEDIDO]]+LANÇAMENTO[[#This Row],[PRAZO]])</f>
        <v>45982</v>
      </c>
      <c r="T2253" s="8" t="str">
        <f>IF(LANÇAMENTO[[#This Row],[OBRA COM MATERIAL]]="OK","ENTREGUE",IF(LANÇAMENTO[[#This Row],[PRAZO]]="","",LANÇAMENTO[[#This Row],[PREVISÃO ENTREGA OBRA]]-$E$1))</f>
        <v>ENTREGUE</v>
      </c>
      <c r="U2253" s="3" t="s">
        <v>129</v>
      </c>
      <c r="V2253" s="3"/>
    </row>
    <row r="2254" spans="1:22" x14ac:dyDescent="0.25">
      <c r="A2254" s="4">
        <v>45980</v>
      </c>
      <c r="B2254" s="2" t="s">
        <v>4059</v>
      </c>
      <c r="C2254" s="123" t="str">
        <f>VLOOKUP(LANÇAMENTO[[#This Row],[OBRA]],OBRAS[],2,FALSE)</f>
        <v>B&amp;B</v>
      </c>
      <c r="D2254" s="2" t="s">
        <v>104</v>
      </c>
      <c r="E2254" s="2" t="s">
        <v>4342</v>
      </c>
      <c r="F2254" s="3">
        <v>2</v>
      </c>
      <c r="G2254" s="3" t="s">
        <v>65</v>
      </c>
      <c r="H2254" s="5" t="s">
        <v>4346</v>
      </c>
      <c r="I2254" s="136" t="s">
        <v>198</v>
      </c>
      <c r="J2254" s="2" t="s">
        <v>4342</v>
      </c>
      <c r="K2254" s="6">
        <v>178.49</v>
      </c>
      <c r="L2254" s="6">
        <f>LANÇAMENTO[[#This Row],[VALOR UNITARIO]]*LANÇAMENTO[[#This Row],[QTDADE]]</f>
        <v>356.98</v>
      </c>
      <c r="M2254" s="4">
        <v>45980</v>
      </c>
      <c r="N2254" s="33" t="str">
        <f>TEXT(LANÇAMENTO[[#This Row],[DATA PEDIDO]],"MMM")&amp;"-"&amp;TEXT(M2254,"AAAA")</f>
        <v>nov-2025</v>
      </c>
      <c r="O2254" s="5" t="s">
        <v>1836</v>
      </c>
      <c r="P2254" s="5" t="s">
        <v>30</v>
      </c>
      <c r="Q2254" s="3" t="s">
        <v>1705</v>
      </c>
      <c r="R2254" s="3">
        <v>2</v>
      </c>
      <c r="S2254" s="4">
        <f>IF(LANÇAMENTO[[#This Row],[DATA PEDIDO]]="","",LANÇAMENTO[[#This Row],[DATA PEDIDO]]+LANÇAMENTO[[#This Row],[PRAZO]])</f>
        <v>45982</v>
      </c>
      <c r="T2254" s="8" t="str">
        <f>IF(LANÇAMENTO[[#This Row],[OBRA COM MATERIAL]]="OK","ENTREGUE",IF(LANÇAMENTO[[#This Row],[PRAZO]]="","",LANÇAMENTO[[#This Row],[PREVISÃO ENTREGA OBRA]]-$E$1))</f>
        <v>ENTREGUE</v>
      </c>
      <c r="U2254" s="3" t="s">
        <v>129</v>
      </c>
      <c r="V2254" s="3"/>
    </row>
    <row r="2255" spans="1:22" x14ac:dyDescent="0.25">
      <c r="A2255" s="4">
        <v>45980</v>
      </c>
      <c r="B2255" s="2" t="s">
        <v>4059</v>
      </c>
      <c r="C2255" s="123" t="str">
        <f>VLOOKUP(LANÇAMENTO[[#This Row],[OBRA]],OBRAS[],2,FALSE)</f>
        <v>B&amp;B</v>
      </c>
      <c r="D2255" s="2" t="s">
        <v>104</v>
      </c>
      <c r="E2255" s="2" t="s">
        <v>4343</v>
      </c>
      <c r="F2255" s="3">
        <v>6</v>
      </c>
      <c r="G2255" s="3" t="s">
        <v>65</v>
      </c>
      <c r="H2255" s="5" t="s">
        <v>4346</v>
      </c>
      <c r="I2255" s="136" t="s">
        <v>198</v>
      </c>
      <c r="J2255" s="2" t="s">
        <v>4343</v>
      </c>
      <c r="K2255" s="6">
        <v>16.63</v>
      </c>
      <c r="L2255" s="6">
        <f>LANÇAMENTO[[#This Row],[VALOR UNITARIO]]*LANÇAMENTO[[#This Row],[QTDADE]]</f>
        <v>99.78</v>
      </c>
      <c r="M2255" s="4">
        <v>45980</v>
      </c>
      <c r="N2255" s="33" t="str">
        <f>TEXT(LANÇAMENTO[[#This Row],[DATA PEDIDO]],"MMM")&amp;"-"&amp;TEXT(M2255,"AAAA")</f>
        <v>nov-2025</v>
      </c>
      <c r="O2255" s="5" t="s">
        <v>1836</v>
      </c>
      <c r="P2255" s="5" t="s">
        <v>30</v>
      </c>
      <c r="Q2255" s="3" t="s">
        <v>1705</v>
      </c>
      <c r="R2255" s="3">
        <v>2</v>
      </c>
      <c r="S2255" s="4">
        <f>IF(LANÇAMENTO[[#This Row],[DATA PEDIDO]]="","",LANÇAMENTO[[#This Row],[DATA PEDIDO]]+LANÇAMENTO[[#This Row],[PRAZO]])</f>
        <v>45982</v>
      </c>
      <c r="T2255" s="8" t="str">
        <f>IF(LANÇAMENTO[[#This Row],[OBRA COM MATERIAL]]="OK","ENTREGUE",IF(LANÇAMENTO[[#This Row],[PRAZO]]="","",LANÇAMENTO[[#This Row],[PREVISÃO ENTREGA OBRA]]-$E$1))</f>
        <v>ENTREGUE</v>
      </c>
      <c r="U2255" s="3" t="s">
        <v>129</v>
      </c>
      <c r="V2255" s="3"/>
    </row>
    <row r="2256" spans="1:22" x14ac:dyDescent="0.25">
      <c r="A2256" s="4">
        <v>45980</v>
      </c>
      <c r="B2256" s="2" t="s">
        <v>4059</v>
      </c>
      <c r="C2256" s="123" t="str">
        <f>VLOOKUP(LANÇAMENTO[[#This Row],[OBRA]],OBRAS[],2,FALSE)</f>
        <v>B&amp;B</v>
      </c>
      <c r="D2256" s="2" t="s">
        <v>104</v>
      </c>
      <c r="E2256" s="2" t="s">
        <v>4336</v>
      </c>
      <c r="F2256" s="3">
        <v>4</v>
      </c>
      <c r="G2256" s="3" t="s">
        <v>65</v>
      </c>
      <c r="H2256" s="5" t="s">
        <v>4346</v>
      </c>
      <c r="I2256" s="136" t="s">
        <v>198</v>
      </c>
      <c r="J2256" s="2" t="s">
        <v>4336</v>
      </c>
      <c r="K2256" s="6">
        <v>18.809999999999999</v>
      </c>
      <c r="L2256" s="6">
        <f>LANÇAMENTO[[#This Row],[VALOR UNITARIO]]*LANÇAMENTO[[#This Row],[QTDADE]]</f>
        <v>75.239999999999995</v>
      </c>
      <c r="M2256" s="4">
        <v>45980</v>
      </c>
      <c r="N2256" s="33" t="str">
        <f>TEXT(LANÇAMENTO[[#This Row],[DATA PEDIDO]],"MMM")&amp;"-"&amp;TEXT(M2256,"AAAA")</f>
        <v>nov-2025</v>
      </c>
      <c r="O2256" s="5" t="s">
        <v>1836</v>
      </c>
      <c r="P2256" s="5" t="s">
        <v>30</v>
      </c>
      <c r="Q2256" s="3" t="s">
        <v>1705</v>
      </c>
      <c r="R2256" s="3">
        <v>2</v>
      </c>
      <c r="S2256" s="4">
        <f>IF(LANÇAMENTO[[#This Row],[DATA PEDIDO]]="","",LANÇAMENTO[[#This Row],[DATA PEDIDO]]+LANÇAMENTO[[#This Row],[PRAZO]])</f>
        <v>45982</v>
      </c>
      <c r="T2256" s="8" t="str">
        <f>IF(LANÇAMENTO[[#This Row],[OBRA COM MATERIAL]]="OK","ENTREGUE",IF(LANÇAMENTO[[#This Row],[PRAZO]]="","",LANÇAMENTO[[#This Row],[PREVISÃO ENTREGA OBRA]]-$E$1))</f>
        <v>ENTREGUE</v>
      </c>
      <c r="U2256" s="3" t="s">
        <v>129</v>
      </c>
      <c r="V2256" s="3"/>
    </row>
    <row r="2257" spans="1:22" x14ac:dyDescent="0.25">
      <c r="A2257" s="4">
        <v>45980</v>
      </c>
      <c r="B2257" s="2" t="s">
        <v>4059</v>
      </c>
      <c r="C2257" s="123" t="str">
        <f>VLOOKUP(LANÇAMENTO[[#This Row],[OBRA]],OBRAS[],2,FALSE)</f>
        <v>B&amp;B</v>
      </c>
      <c r="D2257" s="2" t="s">
        <v>104</v>
      </c>
      <c r="E2257" s="2" t="s">
        <v>4344</v>
      </c>
      <c r="F2257" s="3">
        <v>2</v>
      </c>
      <c r="G2257" s="3" t="s">
        <v>65</v>
      </c>
      <c r="H2257" s="5" t="s">
        <v>4346</v>
      </c>
      <c r="I2257" s="136" t="s">
        <v>198</v>
      </c>
      <c r="J2257" s="2" t="s">
        <v>4344</v>
      </c>
      <c r="K2257" s="6">
        <v>17.149999999999999</v>
      </c>
      <c r="L2257" s="6">
        <f>LANÇAMENTO[[#This Row],[VALOR UNITARIO]]*LANÇAMENTO[[#This Row],[QTDADE]]</f>
        <v>34.299999999999997</v>
      </c>
      <c r="M2257" s="4">
        <v>45980</v>
      </c>
      <c r="N2257" s="33" t="str">
        <f>TEXT(LANÇAMENTO[[#This Row],[DATA PEDIDO]],"MMM")&amp;"-"&amp;TEXT(M2257,"AAAA")</f>
        <v>nov-2025</v>
      </c>
      <c r="O2257" s="5" t="s">
        <v>1836</v>
      </c>
      <c r="P2257" s="5" t="s">
        <v>30</v>
      </c>
      <c r="Q2257" s="3" t="s">
        <v>1705</v>
      </c>
      <c r="R2257" s="3">
        <v>2</v>
      </c>
      <c r="S2257" s="4">
        <f>IF(LANÇAMENTO[[#This Row],[DATA PEDIDO]]="","",LANÇAMENTO[[#This Row],[DATA PEDIDO]]+LANÇAMENTO[[#This Row],[PRAZO]])</f>
        <v>45982</v>
      </c>
      <c r="T2257" s="8" t="str">
        <f>IF(LANÇAMENTO[[#This Row],[OBRA COM MATERIAL]]="OK","ENTREGUE",IF(LANÇAMENTO[[#This Row],[PRAZO]]="","",LANÇAMENTO[[#This Row],[PREVISÃO ENTREGA OBRA]]-$E$1))</f>
        <v>ENTREGUE</v>
      </c>
      <c r="U2257" s="3" t="s">
        <v>129</v>
      </c>
      <c r="V2257" s="3"/>
    </row>
    <row r="2258" spans="1:22" x14ac:dyDescent="0.25">
      <c r="A2258" s="4">
        <v>45980</v>
      </c>
      <c r="B2258" s="2" t="s">
        <v>4059</v>
      </c>
      <c r="C2258" s="123" t="str">
        <f>VLOOKUP(LANÇAMENTO[[#This Row],[OBRA]],OBRAS[],2,FALSE)</f>
        <v>B&amp;B</v>
      </c>
      <c r="D2258" s="2" t="s">
        <v>104</v>
      </c>
      <c r="E2258" s="2" t="s">
        <v>4345</v>
      </c>
      <c r="F2258" s="3">
        <v>4</v>
      </c>
      <c r="G2258" s="3" t="s">
        <v>65</v>
      </c>
      <c r="H2258" s="5" t="s">
        <v>4346</v>
      </c>
      <c r="I2258" s="136" t="s">
        <v>198</v>
      </c>
      <c r="J2258" s="2" t="s">
        <v>4345</v>
      </c>
      <c r="K2258" s="6">
        <v>11.81</v>
      </c>
      <c r="L2258" s="6">
        <f>LANÇAMENTO[[#This Row],[VALOR UNITARIO]]*LANÇAMENTO[[#This Row],[QTDADE]]</f>
        <v>47.24</v>
      </c>
      <c r="M2258" s="4">
        <v>45980</v>
      </c>
      <c r="N2258" s="33" t="str">
        <f>TEXT(LANÇAMENTO[[#This Row],[DATA PEDIDO]],"MMM")&amp;"-"&amp;TEXT(M2258,"AAAA")</f>
        <v>nov-2025</v>
      </c>
      <c r="O2258" s="5" t="s">
        <v>1836</v>
      </c>
      <c r="P2258" s="5" t="s">
        <v>30</v>
      </c>
      <c r="Q2258" s="3" t="s">
        <v>1705</v>
      </c>
      <c r="R2258" s="3">
        <v>2</v>
      </c>
      <c r="S2258" s="4">
        <f>IF(LANÇAMENTO[[#This Row],[DATA PEDIDO]]="","",LANÇAMENTO[[#This Row],[DATA PEDIDO]]+LANÇAMENTO[[#This Row],[PRAZO]])</f>
        <v>45982</v>
      </c>
      <c r="T2258" s="8" t="str">
        <f>IF(LANÇAMENTO[[#This Row],[OBRA COM MATERIAL]]="OK","ENTREGUE",IF(LANÇAMENTO[[#This Row],[PRAZO]]="","",LANÇAMENTO[[#This Row],[PREVISÃO ENTREGA OBRA]]-$E$1))</f>
        <v>ENTREGUE</v>
      </c>
      <c r="U2258" s="3" t="s">
        <v>129</v>
      </c>
      <c r="V2258" s="3"/>
    </row>
    <row r="2259" spans="1:22" x14ac:dyDescent="0.25">
      <c r="A2259" s="4">
        <v>45980</v>
      </c>
      <c r="B2259" s="2" t="s">
        <v>4059</v>
      </c>
      <c r="C2259" s="123" t="str">
        <f>VLOOKUP(LANÇAMENTO[[#This Row],[OBRA]],OBRAS[],2,FALSE)</f>
        <v>B&amp;B</v>
      </c>
      <c r="D2259" s="2" t="s">
        <v>104</v>
      </c>
      <c r="E2259" s="2" t="s">
        <v>4347</v>
      </c>
      <c r="F2259" s="3">
        <v>10</v>
      </c>
      <c r="G2259" s="3" t="s">
        <v>65</v>
      </c>
      <c r="H2259" s="5" t="s">
        <v>4346</v>
      </c>
      <c r="I2259" s="136" t="s">
        <v>198</v>
      </c>
      <c r="J2259" s="2" t="s">
        <v>4347</v>
      </c>
      <c r="K2259" s="6">
        <v>25.96</v>
      </c>
      <c r="L2259" s="6">
        <f>LANÇAMENTO[[#This Row],[VALOR UNITARIO]]*LANÇAMENTO[[#This Row],[QTDADE]]</f>
        <v>259.60000000000002</v>
      </c>
      <c r="M2259" s="4">
        <v>45980</v>
      </c>
      <c r="N2259" s="33" t="str">
        <f>TEXT(LANÇAMENTO[[#This Row],[DATA PEDIDO]],"MMM")&amp;"-"&amp;TEXT(M2259,"AAAA")</f>
        <v>nov-2025</v>
      </c>
      <c r="O2259" s="5" t="s">
        <v>1836</v>
      </c>
      <c r="P2259" s="5" t="s">
        <v>30</v>
      </c>
      <c r="Q2259" s="3" t="s">
        <v>1705</v>
      </c>
      <c r="R2259" s="3">
        <v>2</v>
      </c>
      <c r="S2259" s="4">
        <f>IF(LANÇAMENTO[[#This Row],[DATA PEDIDO]]="","",LANÇAMENTO[[#This Row],[DATA PEDIDO]]+LANÇAMENTO[[#This Row],[PRAZO]])</f>
        <v>45982</v>
      </c>
      <c r="T2259" s="8" t="str">
        <f>IF(LANÇAMENTO[[#This Row],[OBRA COM MATERIAL]]="OK","ENTREGUE",IF(LANÇAMENTO[[#This Row],[PRAZO]]="","",LANÇAMENTO[[#This Row],[PREVISÃO ENTREGA OBRA]]-$E$1))</f>
        <v>ENTREGUE</v>
      </c>
      <c r="U2259" s="3" t="s">
        <v>129</v>
      </c>
      <c r="V2259" s="3"/>
    </row>
    <row r="2260" spans="1:22" x14ac:dyDescent="0.25">
      <c r="A2260" s="4">
        <v>45980</v>
      </c>
      <c r="B2260" s="2" t="s">
        <v>4059</v>
      </c>
      <c r="C2260" s="123" t="str">
        <f>VLOOKUP(LANÇAMENTO[[#This Row],[OBRA]],OBRAS[],2,FALSE)</f>
        <v>B&amp;B</v>
      </c>
      <c r="D2260" s="2" t="s">
        <v>104</v>
      </c>
      <c r="E2260" s="2" t="s">
        <v>4348</v>
      </c>
      <c r="F2260" s="3">
        <v>2</v>
      </c>
      <c r="G2260" s="3" t="s">
        <v>65</v>
      </c>
      <c r="H2260" s="5" t="s">
        <v>4346</v>
      </c>
      <c r="I2260" s="136" t="s">
        <v>198</v>
      </c>
      <c r="J2260" s="2" t="s">
        <v>4348</v>
      </c>
      <c r="K2260" s="6">
        <v>306.2</v>
      </c>
      <c r="L2260" s="6">
        <f>LANÇAMENTO[[#This Row],[VALOR UNITARIO]]*LANÇAMENTO[[#This Row],[QTDADE]]</f>
        <v>612.4</v>
      </c>
      <c r="M2260" s="4">
        <v>45980</v>
      </c>
      <c r="N2260" s="33" t="str">
        <f>TEXT(LANÇAMENTO[[#This Row],[DATA PEDIDO]],"MMM")&amp;"-"&amp;TEXT(M2260,"AAAA")</f>
        <v>nov-2025</v>
      </c>
      <c r="O2260" s="5" t="s">
        <v>1836</v>
      </c>
      <c r="P2260" s="5" t="s">
        <v>30</v>
      </c>
      <c r="Q2260" s="3" t="s">
        <v>1705</v>
      </c>
      <c r="R2260" s="3">
        <v>2</v>
      </c>
      <c r="S2260" s="4">
        <f>IF(LANÇAMENTO[[#This Row],[DATA PEDIDO]]="","",LANÇAMENTO[[#This Row],[DATA PEDIDO]]+LANÇAMENTO[[#This Row],[PRAZO]])</f>
        <v>45982</v>
      </c>
      <c r="T2260" s="8" t="str">
        <f>IF(LANÇAMENTO[[#This Row],[OBRA COM MATERIAL]]="OK","ENTREGUE",IF(LANÇAMENTO[[#This Row],[PRAZO]]="","",LANÇAMENTO[[#This Row],[PREVISÃO ENTREGA OBRA]]-$E$1))</f>
        <v>ENTREGUE</v>
      </c>
      <c r="U2260" s="3" t="s">
        <v>129</v>
      </c>
      <c r="V2260" s="3"/>
    </row>
    <row r="2261" spans="1:22" x14ac:dyDescent="0.25">
      <c r="A2261" s="4">
        <v>45980</v>
      </c>
      <c r="B2261" s="2" t="s">
        <v>1772</v>
      </c>
      <c r="C2261" s="123" t="str">
        <f>VLOOKUP(LANÇAMENTO[[#This Row],[OBRA]],OBRAS[],2,FALSE)</f>
        <v>INTERIORANA</v>
      </c>
      <c r="D2261" s="2" t="s">
        <v>27</v>
      </c>
      <c r="E2261" s="2" t="s">
        <v>4349</v>
      </c>
      <c r="F2261" s="3">
        <v>1</v>
      </c>
      <c r="G2261" s="3" t="s">
        <v>65</v>
      </c>
      <c r="H2261" s="5" t="s">
        <v>4350</v>
      </c>
      <c r="I2261" s="136" t="s">
        <v>3028</v>
      </c>
      <c r="J2261" s="2" t="s">
        <v>4349</v>
      </c>
      <c r="K2261" s="6">
        <v>2000</v>
      </c>
      <c r="L2261" s="6">
        <f>LANÇAMENTO[[#This Row],[VALOR UNITARIO]]*LANÇAMENTO[[#This Row],[QTDADE]]</f>
        <v>2000</v>
      </c>
      <c r="M2261" s="4">
        <v>45980</v>
      </c>
      <c r="N2261" s="33" t="str">
        <f>TEXT(LANÇAMENTO[[#This Row],[DATA PEDIDO]],"MMM")&amp;"-"&amp;TEXT(M2261,"AAAA")</f>
        <v>nov-2025</v>
      </c>
      <c r="O2261" s="5" t="s">
        <v>1818</v>
      </c>
      <c r="P2261" s="5" t="s">
        <v>192</v>
      </c>
      <c r="Q2261" s="3" t="s">
        <v>12</v>
      </c>
      <c r="R2261" s="3">
        <v>0</v>
      </c>
      <c r="S2261" s="4">
        <f>IF(LANÇAMENTO[[#This Row],[DATA PEDIDO]]="","",LANÇAMENTO[[#This Row],[DATA PEDIDO]]+LANÇAMENTO[[#This Row],[PRAZO]])</f>
        <v>45980</v>
      </c>
      <c r="T2261" s="8" t="str">
        <f>IF(LANÇAMENTO[[#This Row],[OBRA COM MATERIAL]]="OK","ENTREGUE",IF(LANÇAMENTO[[#This Row],[PRAZO]]="","",LANÇAMENTO[[#This Row],[PREVISÃO ENTREGA OBRA]]-$E$1))</f>
        <v>ENTREGUE</v>
      </c>
      <c r="U2261" s="3" t="s">
        <v>129</v>
      </c>
      <c r="V2261" s="3"/>
    </row>
    <row r="2262" spans="1:22" x14ac:dyDescent="0.25">
      <c r="A2262" s="4">
        <v>45980</v>
      </c>
      <c r="B2262" s="2" t="s">
        <v>1802</v>
      </c>
      <c r="C2262" s="123" t="str">
        <f>VLOOKUP(LANÇAMENTO[[#This Row],[OBRA]],OBRAS[],2,FALSE)</f>
        <v>INTERIORANA</v>
      </c>
      <c r="D2262" s="2" t="s">
        <v>104</v>
      </c>
      <c r="E2262" s="2" t="s">
        <v>4351</v>
      </c>
      <c r="F2262" s="3">
        <v>6</v>
      </c>
      <c r="G2262" s="3" t="s">
        <v>140</v>
      </c>
      <c r="H2262" s="5" t="s">
        <v>4352</v>
      </c>
      <c r="I2262" s="136" t="s">
        <v>1027</v>
      </c>
      <c r="J2262" s="2" t="s">
        <v>4351</v>
      </c>
      <c r="K2262" s="6">
        <v>118.59</v>
      </c>
      <c r="L2262" s="6">
        <f>LANÇAMENTO[[#This Row],[VALOR UNITARIO]]*LANÇAMENTO[[#This Row],[QTDADE]]</f>
        <v>711.54</v>
      </c>
      <c r="M2262" s="4">
        <v>45980</v>
      </c>
      <c r="N2262" s="33" t="str">
        <f>TEXT(LANÇAMENTO[[#This Row],[DATA PEDIDO]],"MMM")&amp;"-"&amp;TEXT(M2262,"AAAA")</f>
        <v>nov-2025</v>
      </c>
      <c r="O2262" s="5" t="s">
        <v>1692</v>
      </c>
      <c r="P2262" s="5" t="s">
        <v>30</v>
      </c>
      <c r="Q2262" s="3" t="s">
        <v>12</v>
      </c>
      <c r="R2262" s="3">
        <v>2</v>
      </c>
      <c r="S2262" s="4">
        <f>IF(LANÇAMENTO[[#This Row],[DATA PEDIDO]]="","",LANÇAMENTO[[#This Row],[DATA PEDIDO]]+LANÇAMENTO[[#This Row],[PRAZO]])</f>
        <v>45982</v>
      </c>
      <c r="T2262" s="8" t="str">
        <f>IF(LANÇAMENTO[[#This Row],[OBRA COM MATERIAL]]="OK","ENTREGUE",IF(LANÇAMENTO[[#This Row],[PRAZO]]="","",LANÇAMENTO[[#This Row],[PREVISÃO ENTREGA OBRA]]-$E$1))</f>
        <v>ENTREGUE</v>
      </c>
      <c r="U2262" s="3" t="s">
        <v>129</v>
      </c>
      <c r="V2262" s="3"/>
    </row>
    <row r="2263" spans="1:22" x14ac:dyDescent="0.25">
      <c r="A2263" s="4">
        <v>45980</v>
      </c>
      <c r="B2263" s="2" t="s">
        <v>4059</v>
      </c>
      <c r="C2263" s="123" t="str">
        <f>VLOOKUP(LANÇAMENTO[[#This Row],[OBRA]],OBRAS[],2,FALSE)</f>
        <v>B&amp;B</v>
      </c>
      <c r="D2263" s="2" t="s">
        <v>104</v>
      </c>
      <c r="E2263" s="2" t="s">
        <v>1840</v>
      </c>
      <c r="F2263" s="3">
        <v>1</v>
      </c>
      <c r="G2263" s="3" t="s">
        <v>110</v>
      </c>
      <c r="H2263" s="5" t="s">
        <v>4356</v>
      </c>
      <c r="I2263" s="136" t="s">
        <v>147</v>
      </c>
      <c r="J2263" s="2" t="s">
        <v>1840</v>
      </c>
      <c r="K2263" s="6">
        <v>89.9</v>
      </c>
      <c r="L2263" s="6">
        <f>LANÇAMENTO[[#This Row],[VALOR UNITARIO]]*LANÇAMENTO[[#This Row],[QTDADE]]</f>
        <v>89.9</v>
      </c>
      <c r="M2263" s="4">
        <v>45980</v>
      </c>
      <c r="N2263" s="33" t="str">
        <f>TEXT(LANÇAMENTO[[#This Row],[DATA PEDIDO]],"MMM")&amp;"-"&amp;TEXT(M2263,"AAAA")</f>
        <v>nov-2025</v>
      </c>
      <c r="O2263" s="5" t="s">
        <v>1715</v>
      </c>
      <c r="P2263" s="5" t="s">
        <v>30</v>
      </c>
      <c r="Q2263" s="3" t="s">
        <v>1705</v>
      </c>
      <c r="R2263" s="3">
        <v>2</v>
      </c>
      <c r="S2263" s="4">
        <f>IF(LANÇAMENTO[[#This Row],[DATA PEDIDO]]="","",LANÇAMENTO[[#This Row],[DATA PEDIDO]]+LANÇAMENTO[[#This Row],[PRAZO]])</f>
        <v>45982</v>
      </c>
      <c r="T2263" s="8" t="str">
        <f>IF(LANÇAMENTO[[#This Row],[OBRA COM MATERIAL]]="OK","ENTREGUE",IF(LANÇAMENTO[[#This Row],[PRAZO]]="","",LANÇAMENTO[[#This Row],[PREVISÃO ENTREGA OBRA]]-$E$1))</f>
        <v>ENTREGUE</v>
      </c>
      <c r="U2263" s="3" t="s">
        <v>129</v>
      </c>
      <c r="V2263" s="3"/>
    </row>
    <row r="2264" spans="1:22" x14ac:dyDescent="0.25">
      <c r="A2264" s="4">
        <v>45980</v>
      </c>
      <c r="B2264" s="2" t="s">
        <v>4059</v>
      </c>
      <c r="C2264" s="123" t="str">
        <f>VLOOKUP(LANÇAMENTO[[#This Row],[OBRA]],OBRAS[],2,FALSE)</f>
        <v>B&amp;B</v>
      </c>
      <c r="D2264" s="2" t="s">
        <v>104</v>
      </c>
      <c r="E2264" s="2" t="s">
        <v>4354</v>
      </c>
      <c r="F2264" s="3">
        <v>1</v>
      </c>
      <c r="G2264" s="3" t="s">
        <v>65</v>
      </c>
      <c r="H2264" s="5" t="s">
        <v>4356</v>
      </c>
      <c r="I2264" s="136" t="s">
        <v>147</v>
      </c>
      <c r="J2264" s="2" t="s">
        <v>4354</v>
      </c>
      <c r="K2264" s="6">
        <v>35</v>
      </c>
      <c r="L2264" s="6">
        <f>LANÇAMENTO[[#This Row],[VALOR UNITARIO]]*LANÇAMENTO[[#This Row],[QTDADE]]</f>
        <v>35</v>
      </c>
      <c r="M2264" s="4">
        <v>45980</v>
      </c>
      <c r="N2264" s="33" t="str">
        <f>TEXT(LANÇAMENTO[[#This Row],[DATA PEDIDO]],"MMM")&amp;"-"&amp;TEXT(M2264,"AAAA")</f>
        <v>nov-2025</v>
      </c>
      <c r="O2264" s="5" t="s">
        <v>1715</v>
      </c>
      <c r="P2264" s="5" t="s">
        <v>30</v>
      </c>
      <c r="Q2264" s="3" t="s">
        <v>1705</v>
      </c>
      <c r="R2264" s="3">
        <v>2</v>
      </c>
      <c r="S2264" s="4">
        <f>IF(LANÇAMENTO[[#This Row],[DATA PEDIDO]]="","",LANÇAMENTO[[#This Row],[DATA PEDIDO]]+LANÇAMENTO[[#This Row],[PRAZO]])</f>
        <v>45982</v>
      </c>
      <c r="T2264" s="8" t="str">
        <f>IF(LANÇAMENTO[[#This Row],[OBRA COM MATERIAL]]="OK","ENTREGUE",IF(LANÇAMENTO[[#This Row],[PRAZO]]="","",LANÇAMENTO[[#This Row],[PREVISÃO ENTREGA OBRA]]-$E$1))</f>
        <v>ENTREGUE</v>
      </c>
      <c r="U2264" s="3" t="s">
        <v>129</v>
      </c>
      <c r="V2264" s="3"/>
    </row>
    <row r="2265" spans="1:22" x14ac:dyDescent="0.25">
      <c r="A2265" s="4">
        <v>45980</v>
      </c>
      <c r="B2265" s="2" t="s">
        <v>4059</v>
      </c>
      <c r="C2265" s="123" t="str">
        <f>VLOOKUP(LANÇAMENTO[[#This Row],[OBRA]],OBRAS[],2,FALSE)</f>
        <v>B&amp;B</v>
      </c>
      <c r="D2265" s="2" t="s">
        <v>104</v>
      </c>
      <c r="E2265" s="2" t="s">
        <v>2334</v>
      </c>
      <c r="F2265" s="3">
        <v>1</v>
      </c>
      <c r="G2265" s="3" t="s">
        <v>110</v>
      </c>
      <c r="H2265" s="5" t="s">
        <v>4356</v>
      </c>
      <c r="I2265" s="136" t="s">
        <v>147</v>
      </c>
      <c r="J2265" s="2" t="s">
        <v>2334</v>
      </c>
      <c r="K2265" s="6">
        <v>69.900000000000006</v>
      </c>
      <c r="L2265" s="6">
        <f>LANÇAMENTO[[#This Row],[VALOR UNITARIO]]*LANÇAMENTO[[#This Row],[QTDADE]]</f>
        <v>69.900000000000006</v>
      </c>
      <c r="M2265" s="4">
        <v>45980</v>
      </c>
      <c r="N2265" s="33" t="str">
        <f>TEXT(LANÇAMENTO[[#This Row],[DATA PEDIDO]],"MMM")&amp;"-"&amp;TEXT(M2265,"AAAA")</f>
        <v>nov-2025</v>
      </c>
      <c r="O2265" s="5" t="s">
        <v>1715</v>
      </c>
      <c r="P2265" s="5" t="s">
        <v>30</v>
      </c>
      <c r="Q2265" s="3" t="s">
        <v>1705</v>
      </c>
      <c r="R2265" s="3">
        <v>2</v>
      </c>
      <c r="S2265" s="4">
        <f>IF(LANÇAMENTO[[#This Row],[DATA PEDIDO]]="","",LANÇAMENTO[[#This Row],[DATA PEDIDO]]+LANÇAMENTO[[#This Row],[PRAZO]])</f>
        <v>45982</v>
      </c>
      <c r="T2265" s="8" t="str">
        <f>IF(LANÇAMENTO[[#This Row],[OBRA COM MATERIAL]]="OK","ENTREGUE",IF(LANÇAMENTO[[#This Row],[PRAZO]]="","",LANÇAMENTO[[#This Row],[PREVISÃO ENTREGA OBRA]]-$E$1))</f>
        <v>ENTREGUE</v>
      </c>
      <c r="U2265" s="3" t="s">
        <v>129</v>
      </c>
      <c r="V2265" s="3"/>
    </row>
    <row r="2266" spans="1:22" x14ac:dyDescent="0.25">
      <c r="A2266" s="4">
        <v>45980</v>
      </c>
      <c r="B2266" s="2" t="s">
        <v>4059</v>
      </c>
      <c r="C2266" s="123" t="str">
        <f>VLOOKUP(LANÇAMENTO[[#This Row],[OBRA]],OBRAS[],2,FALSE)</f>
        <v>B&amp;B</v>
      </c>
      <c r="D2266" s="2" t="s">
        <v>104</v>
      </c>
      <c r="E2266" s="2" t="s">
        <v>4355</v>
      </c>
      <c r="F2266" s="3">
        <v>1</v>
      </c>
      <c r="G2266" s="3" t="s">
        <v>65</v>
      </c>
      <c r="H2266" s="5" t="s">
        <v>4356</v>
      </c>
      <c r="I2266" s="136" t="s">
        <v>147</v>
      </c>
      <c r="J2266" s="2" t="s">
        <v>4355</v>
      </c>
      <c r="K2266" s="6">
        <v>7.99</v>
      </c>
      <c r="L2266" s="6">
        <f>LANÇAMENTO[[#This Row],[VALOR UNITARIO]]*LANÇAMENTO[[#This Row],[QTDADE]]</f>
        <v>7.99</v>
      </c>
      <c r="M2266" s="4">
        <v>45980</v>
      </c>
      <c r="N2266" s="33" t="str">
        <f>TEXT(LANÇAMENTO[[#This Row],[DATA PEDIDO]],"MMM")&amp;"-"&amp;TEXT(M2266,"AAAA")</f>
        <v>nov-2025</v>
      </c>
      <c r="O2266" s="5" t="s">
        <v>1715</v>
      </c>
      <c r="P2266" s="5" t="s">
        <v>30</v>
      </c>
      <c r="Q2266" s="3" t="s">
        <v>1705</v>
      </c>
      <c r="R2266" s="3">
        <v>2</v>
      </c>
      <c r="S2266" s="4">
        <f>IF(LANÇAMENTO[[#This Row],[DATA PEDIDO]]="","",LANÇAMENTO[[#This Row],[DATA PEDIDO]]+LANÇAMENTO[[#This Row],[PRAZO]])</f>
        <v>45982</v>
      </c>
      <c r="T2266" s="8" t="str">
        <f>IF(LANÇAMENTO[[#This Row],[OBRA COM MATERIAL]]="OK","ENTREGUE",IF(LANÇAMENTO[[#This Row],[PRAZO]]="","",LANÇAMENTO[[#This Row],[PREVISÃO ENTREGA OBRA]]-$E$1))</f>
        <v>ENTREGUE</v>
      </c>
      <c r="U2266" s="3" t="s">
        <v>129</v>
      </c>
      <c r="V2266" s="3"/>
    </row>
    <row r="2267" spans="1:22" x14ac:dyDescent="0.25">
      <c r="A2267" s="4">
        <v>45980</v>
      </c>
      <c r="B2267" s="2" t="s">
        <v>4059</v>
      </c>
      <c r="C2267" s="123" t="str">
        <f>VLOOKUP(LANÇAMENTO[[#This Row],[OBRA]],OBRAS[],2,FALSE)</f>
        <v>B&amp;B</v>
      </c>
      <c r="D2267" s="2" t="s">
        <v>104</v>
      </c>
      <c r="E2267" s="2" t="s">
        <v>2336</v>
      </c>
      <c r="F2267" s="3">
        <v>2</v>
      </c>
      <c r="G2267" s="3" t="s">
        <v>65</v>
      </c>
      <c r="H2267" s="5" t="s">
        <v>4356</v>
      </c>
      <c r="I2267" s="136" t="s">
        <v>147</v>
      </c>
      <c r="J2267" s="2" t="s">
        <v>2336</v>
      </c>
      <c r="K2267" s="6">
        <v>4.99</v>
      </c>
      <c r="L2267" s="6">
        <f>LANÇAMENTO[[#This Row],[VALOR UNITARIO]]*LANÇAMENTO[[#This Row],[QTDADE]]</f>
        <v>9.98</v>
      </c>
      <c r="M2267" s="4">
        <v>45980</v>
      </c>
      <c r="N2267" s="33" t="str">
        <f>TEXT(LANÇAMENTO[[#This Row],[DATA PEDIDO]],"MMM")&amp;"-"&amp;TEXT(M2267,"AAAA")</f>
        <v>nov-2025</v>
      </c>
      <c r="O2267" s="5" t="s">
        <v>1715</v>
      </c>
      <c r="P2267" s="5" t="s">
        <v>30</v>
      </c>
      <c r="Q2267" s="3" t="s">
        <v>1705</v>
      </c>
      <c r="R2267" s="3">
        <v>2</v>
      </c>
      <c r="S2267" s="4">
        <f>IF(LANÇAMENTO[[#This Row],[DATA PEDIDO]]="","",LANÇAMENTO[[#This Row],[DATA PEDIDO]]+LANÇAMENTO[[#This Row],[PRAZO]])</f>
        <v>45982</v>
      </c>
      <c r="T2267" s="8" t="str">
        <f>IF(LANÇAMENTO[[#This Row],[OBRA COM MATERIAL]]="OK","ENTREGUE",IF(LANÇAMENTO[[#This Row],[PRAZO]]="","",LANÇAMENTO[[#This Row],[PREVISÃO ENTREGA OBRA]]-$E$1))</f>
        <v>ENTREGUE</v>
      </c>
      <c r="U2267" s="3" t="s">
        <v>129</v>
      </c>
      <c r="V2267" s="3"/>
    </row>
    <row r="2268" spans="1:22" x14ac:dyDescent="0.25">
      <c r="A2268" s="4">
        <v>45982</v>
      </c>
      <c r="B2268" s="2" t="s">
        <v>1802</v>
      </c>
      <c r="C2268" s="123" t="str">
        <f>VLOOKUP(LANÇAMENTO[[#This Row],[OBRA]],OBRAS[],2,FALSE)</f>
        <v>INTERIORANA</v>
      </c>
      <c r="D2268" s="2" t="s">
        <v>21</v>
      </c>
      <c r="E2268" t="s">
        <v>4357</v>
      </c>
      <c r="F2268" s="3">
        <v>1</v>
      </c>
      <c r="G2268" s="3" t="s">
        <v>65</v>
      </c>
      <c r="H2268" s="5" t="s">
        <v>4361</v>
      </c>
      <c r="I2268" s="136" t="s">
        <v>198</v>
      </c>
      <c r="J2268" t="s">
        <v>4357</v>
      </c>
      <c r="K2268" s="6">
        <v>176.64</v>
      </c>
      <c r="L2268" s="6">
        <f>LANÇAMENTO[[#This Row],[VALOR UNITARIO]]*LANÇAMENTO[[#This Row],[QTDADE]]</f>
        <v>176.64</v>
      </c>
      <c r="M2268" s="4">
        <v>45982</v>
      </c>
      <c r="N2268" s="33" t="str">
        <f>TEXT(LANÇAMENTO[[#This Row],[DATA PEDIDO]],"MMM")&amp;"-"&amp;TEXT(M2268,"AAAA")</f>
        <v>nov-2025</v>
      </c>
      <c r="O2268" s="5" t="s">
        <v>1715</v>
      </c>
      <c r="P2268" s="5" t="s">
        <v>30</v>
      </c>
      <c r="Q2268" s="3" t="s">
        <v>1705</v>
      </c>
      <c r="R2268" s="3">
        <v>3</v>
      </c>
      <c r="S2268" s="4">
        <f>IF(LANÇAMENTO[[#This Row],[DATA PEDIDO]]="","",LANÇAMENTO[[#This Row],[DATA PEDIDO]]+LANÇAMENTO[[#This Row],[PRAZO]])</f>
        <v>45985</v>
      </c>
      <c r="T2268" s="8" t="str">
        <f>IF(LANÇAMENTO[[#This Row],[OBRA COM MATERIAL]]="OK","ENTREGUE",IF(LANÇAMENTO[[#This Row],[PRAZO]]="","",LANÇAMENTO[[#This Row],[PREVISÃO ENTREGA OBRA]]-$E$1))</f>
        <v>ENTREGUE</v>
      </c>
      <c r="U2268" s="3" t="s">
        <v>129</v>
      </c>
      <c r="V2268" s="3"/>
    </row>
    <row r="2269" spans="1:22" x14ac:dyDescent="0.25">
      <c r="A2269" s="4">
        <v>45982</v>
      </c>
      <c r="B2269" s="2" t="s">
        <v>1802</v>
      </c>
      <c r="C2269" s="123" t="str">
        <f>VLOOKUP(LANÇAMENTO[[#This Row],[OBRA]],OBRAS[],2,FALSE)</f>
        <v>INTERIORANA</v>
      </c>
      <c r="D2269" s="2" t="s">
        <v>21</v>
      </c>
      <c r="E2269" t="s">
        <v>3474</v>
      </c>
      <c r="F2269" s="3">
        <v>1</v>
      </c>
      <c r="G2269" s="3" t="s">
        <v>65</v>
      </c>
      <c r="H2269" s="5" t="s">
        <v>4361</v>
      </c>
      <c r="I2269" s="136" t="s">
        <v>198</v>
      </c>
      <c r="J2269" t="s">
        <v>3474</v>
      </c>
      <c r="K2269" s="6">
        <v>20.88</v>
      </c>
      <c r="L2269" s="6">
        <f>LANÇAMENTO[[#This Row],[VALOR UNITARIO]]*LANÇAMENTO[[#This Row],[QTDADE]]</f>
        <v>20.88</v>
      </c>
      <c r="M2269" s="4">
        <v>45982</v>
      </c>
      <c r="N2269" s="33" t="str">
        <f>TEXT(LANÇAMENTO[[#This Row],[DATA PEDIDO]],"MMM")&amp;"-"&amp;TEXT(M2269,"AAAA")</f>
        <v>nov-2025</v>
      </c>
      <c r="O2269" s="5" t="s">
        <v>1715</v>
      </c>
      <c r="P2269" s="5" t="s">
        <v>30</v>
      </c>
      <c r="Q2269" s="3" t="s">
        <v>1705</v>
      </c>
      <c r="R2269" s="3">
        <v>3</v>
      </c>
      <c r="S2269" s="4">
        <f>IF(LANÇAMENTO[[#This Row],[DATA PEDIDO]]="","",LANÇAMENTO[[#This Row],[DATA PEDIDO]]+LANÇAMENTO[[#This Row],[PRAZO]])</f>
        <v>45985</v>
      </c>
      <c r="T2269" s="8" t="str">
        <f>IF(LANÇAMENTO[[#This Row],[OBRA COM MATERIAL]]="OK","ENTREGUE",IF(LANÇAMENTO[[#This Row],[PRAZO]]="","",LANÇAMENTO[[#This Row],[PREVISÃO ENTREGA OBRA]]-$E$1))</f>
        <v>ENTREGUE</v>
      </c>
      <c r="U2269" s="3" t="s">
        <v>129</v>
      </c>
      <c r="V2269" s="3"/>
    </row>
    <row r="2270" spans="1:22" x14ac:dyDescent="0.25">
      <c r="A2270" s="4">
        <v>45982</v>
      </c>
      <c r="B2270" s="2" t="s">
        <v>1802</v>
      </c>
      <c r="C2270" s="123" t="str">
        <f>VLOOKUP(LANÇAMENTO[[#This Row],[OBRA]],OBRAS[],2,FALSE)</f>
        <v>INTERIORANA</v>
      </c>
      <c r="D2270" s="2" t="s">
        <v>21</v>
      </c>
      <c r="E2270" t="s">
        <v>4358</v>
      </c>
      <c r="F2270" s="3">
        <v>1</v>
      </c>
      <c r="G2270" s="3" t="s">
        <v>65</v>
      </c>
      <c r="H2270" s="5" t="s">
        <v>4361</v>
      </c>
      <c r="I2270" s="136" t="s">
        <v>198</v>
      </c>
      <c r="J2270" t="s">
        <v>4358</v>
      </c>
      <c r="K2270" s="6">
        <v>13.29</v>
      </c>
      <c r="L2270" s="6">
        <f>LANÇAMENTO[[#This Row],[VALOR UNITARIO]]*LANÇAMENTO[[#This Row],[QTDADE]]</f>
        <v>13.29</v>
      </c>
      <c r="M2270" s="4">
        <v>45982</v>
      </c>
      <c r="N2270" s="33" t="str">
        <f>TEXT(LANÇAMENTO[[#This Row],[DATA PEDIDO]],"MMM")&amp;"-"&amp;TEXT(M2270,"AAAA")</f>
        <v>nov-2025</v>
      </c>
      <c r="O2270" s="5" t="s">
        <v>1715</v>
      </c>
      <c r="P2270" s="5" t="s">
        <v>30</v>
      </c>
      <c r="Q2270" s="3" t="s">
        <v>1705</v>
      </c>
      <c r="R2270" s="3">
        <v>3</v>
      </c>
      <c r="S2270" s="4">
        <f>IF(LANÇAMENTO[[#This Row],[DATA PEDIDO]]="","",LANÇAMENTO[[#This Row],[DATA PEDIDO]]+LANÇAMENTO[[#This Row],[PRAZO]])</f>
        <v>45985</v>
      </c>
      <c r="T2270" s="8" t="str">
        <f>IF(LANÇAMENTO[[#This Row],[OBRA COM MATERIAL]]="OK","ENTREGUE",IF(LANÇAMENTO[[#This Row],[PRAZO]]="","",LANÇAMENTO[[#This Row],[PREVISÃO ENTREGA OBRA]]-$E$1))</f>
        <v>ENTREGUE</v>
      </c>
      <c r="U2270" s="3" t="s">
        <v>129</v>
      </c>
      <c r="V2270" s="3"/>
    </row>
    <row r="2271" spans="1:22" x14ac:dyDescent="0.25">
      <c r="A2271" s="4">
        <v>45982</v>
      </c>
      <c r="B2271" s="2" t="s">
        <v>1802</v>
      </c>
      <c r="C2271" s="123" t="str">
        <f>VLOOKUP(LANÇAMENTO[[#This Row],[OBRA]],OBRAS[],2,FALSE)</f>
        <v>INTERIORANA</v>
      </c>
      <c r="D2271" s="2" t="s">
        <v>21</v>
      </c>
      <c r="E2271" s="2" t="s">
        <v>2006</v>
      </c>
      <c r="F2271" s="3">
        <v>1</v>
      </c>
      <c r="G2271" s="3" t="s">
        <v>65</v>
      </c>
      <c r="H2271" s="5" t="s">
        <v>4361</v>
      </c>
      <c r="I2271" s="136" t="s">
        <v>198</v>
      </c>
      <c r="J2271" s="2" t="s">
        <v>2006</v>
      </c>
      <c r="K2271" s="6">
        <v>12.62</v>
      </c>
      <c r="L2271" s="6">
        <f>LANÇAMENTO[[#This Row],[VALOR UNITARIO]]*LANÇAMENTO[[#This Row],[QTDADE]]</f>
        <v>12.62</v>
      </c>
      <c r="M2271" s="4">
        <v>45982</v>
      </c>
      <c r="N2271" s="33" t="str">
        <f>TEXT(LANÇAMENTO[[#This Row],[DATA PEDIDO]],"MMM")&amp;"-"&amp;TEXT(M2271,"AAAA")</f>
        <v>nov-2025</v>
      </c>
      <c r="O2271" s="5" t="s">
        <v>1715</v>
      </c>
      <c r="P2271" s="5" t="s">
        <v>30</v>
      </c>
      <c r="Q2271" s="3" t="s">
        <v>1705</v>
      </c>
      <c r="R2271" s="3">
        <v>3</v>
      </c>
      <c r="S2271" s="4">
        <f>IF(LANÇAMENTO[[#This Row],[DATA PEDIDO]]="","",LANÇAMENTO[[#This Row],[DATA PEDIDO]]+LANÇAMENTO[[#This Row],[PRAZO]])</f>
        <v>45985</v>
      </c>
      <c r="T2271" s="8" t="str">
        <f>IF(LANÇAMENTO[[#This Row],[OBRA COM MATERIAL]]="OK","ENTREGUE",IF(LANÇAMENTO[[#This Row],[PRAZO]]="","",LANÇAMENTO[[#This Row],[PREVISÃO ENTREGA OBRA]]-$E$1))</f>
        <v>ENTREGUE</v>
      </c>
      <c r="U2271" s="3" t="s">
        <v>129</v>
      </c>
      <c r="V2271" s="3"/>
    </row>
    <row r="2272" spans="1:22" x14ac:dyDescent="0.25">
      <c r="A2272" s="4">
        <v>45982</v>
      </c>
      <c r="B2272" s="2" t="s">
        <v>1802</v>
      </c>
      <c r="C2272" s="123" t="str">
        <f>VLOOKUP(LANÇAMENTO[[#This Row],[OBRA]],OBRAS[],2,FALSE)</f>
        <v>INTERIORANA</v>
      </c>
      <c r="D2272" s="2" t="s">
        <v>21</v>
      </c>
      <c r="E2272" t="s">
        <v>3478</v>
      </c>
      <c r="F2272" s="3">
        <v>2</v>
      </c>
      <c r="G2272" s="3" t="s">
        <v>65</v>
      </c>
      <c r="H2272" s="5" t="s">
        <v>4361</v>
      </c>
      <c r="I2272" s="136" t="s">
        <v>198</v>
      </c>
      <c r="J2272" t="s">
        <v>3478</v>
      </c>
      <c r="K2272" s="6">
        <v>22.26</v>
      </c>
      <c r="L2272" s="6">
        <f>LANÇAMENTO[[#This Row],[VALOR UNITARIO]]*LANÇAMENTO[[#This Row],[QTDADE]]</f>
        <v>44.52</v>
      </c>
      <c r="M2272" s="4">
        <v>45982</v>
      </c>
      <c r="N2272" s="33" t="str">
        <f>TEXT(LANÇAMENTO[[#This Row],[DATA PEDIDO]],"MMM")&amp;"-"&amp;TEXT(M2272,"AAAA")</f>
        <v>nov-2025</v>
      </c>
      <c r="O2272" s="5" t="s">
        <v>1715</v>
      </c>
      <c r="P2272" s="5" t="s">
        <v>30</v>
      </c>
      <c r="Q2272" s="3" t="s">
        <v>1705</v>
      </c>
      <c r="R2272" s="3">
        <v>3</v>
      </c>
      <c r="S2272" s="4">
        <f>IF(LANÇAMENTO[[#This Row],[DATA PEDIDO]]="","",LANÇAMENTO[[#This Row],[DATA PEDIDO]]+LANÇAMENTO[[#This Row],[PRAZO]])</f>
        <v>45985</v>
      </c>
      <c r="T2272" s="8" t="str">
        <f>IF(LANÇAMENTO[[#This Row],[OBRA COM MATERIAL]]="OK","ENTREGUE",IF(LANÇAMENTO[[#This Row],[PRAZO]]="","",LANÇAMENTO[[#This Row],[PREVISÃO ENTREGA OBRA]]-$E$1))</f>
        <v>ENTREGUE</v>
      </c>
      <c r="U2272" s="3" t="s">
        <v>129</v>
      </c>
      <c r="V2272" s="3"/>
    </row>
    <row r="2273" spans="1:22" x14ac:dyDescent="0.25">
      <c r="A2273" s="4">
        <v>45982</v>
      </c>
      <c r="B2273" s="2" t="s">
        <v>1802</v>
      </c>
      <c r="C2273" s="123" t="str">
        <f>VLOOKUP(LANÇAMENTO[[#This Row],[OBRA]],OBRAS[],2,FALSE)</f>
        <v>INTERIORANA</v>
      </c>
      <c r="D2273" s="2" t="s">
        <v>21</v>
      </c>
      <c r="E2273" t="s">
        <v>4359</v>
      </c>
      <c r="F2273" s="3">
        <v>2</v>
      </c>
      <c r="G2273" s="3" t="s">
        <v>65</v>
      </c>
      <c r="H2273" s="5" t="s">
        <v>4361</v>
      </c>
      <c r="I2273" s="136" t="s">
        <v>198</v>
      </c>
      <c r="J2273" t="s">
        <v>4359</v>
      </c>
      <c r="K2273" s="6">
        <v>76.959999999999994</v>
      </c>
      <c r="L2273" s="6">
        <f>LANÇAMENTO[[#This Row],[VALOR UNITARIO]]*LANÇAMENTO[[#This Row],[QTDADE]]</f>
        <v>153.91999999999999</v>
      </c>
      <c r="M2273" s="4">
        <v>45982</v>
      </c>
      <c r="N2273" s="33" t="str">
        <f>TEXT(LANÇAMENTO[[#This Row],[DATA PEDIDO]],"MMM")&amp;"-"&amp;TEXT(M2273,"AAAA")</f>
        <v>nov-2025</v>
      </c>
      <c r="O2273" s="5" t="s">
        <v>1715</v>
      </c>
      <c r="P2273" s="5" t="s">
        <v>30</v>
      </c>
      <c r="Q2273" s="3" t="s">
        <v>1705</v>
      </c>
      <c r="R2273" s="3">
        <v>3</v>
      </c>
      <c r="S2273" s="4">
        <f>IF(LANÇAMENTO[[#This Row],[DATA PEDIDO]]="","",LANÇAMENTO[[#This Row],[DATA PEDIDO]]+LANÇAMENTO[[#This Row],[PRAZO]])</f>
        <v>45985</v>
      </c>
      <c r="T2273" s="8" t="str">
        <f>IF(LANÇAMENTO[[#This Row],[OBRA COM MATERIAL]]="OK","ENTREGUE",IF(LANÇAMENTO[[#This Row],[PRAZO]]="","",LANÇAMENTO[[#This Row],[PREVISÃO ENTREGA OBRA]]-$E$1))</f>
        <v>ENTREGUE</v>
      </c>
      <c r="U2273" s="3" t="s">
        <v>129</v>
      </c>
      <c r="V2273" s="3"/>
    </row>
    <row r="2274" spans="1:22" x14ac:dyDescent="0.25">
      <c r="A2274" s="4">
        <v>45982</v>
      </c>
      <c r="B2274" s="2" t="s">
        <v>1802</v>
      </c>
      <c r="C2274" s="123" t="str">
        <f>VLOOKUP(LANÇAMENTO[[#This Row],[OBRA]],OBRAS[],2,FALSE)</f>
        <v>INTERIORANA</v>
      </c>
      <c r="D2274" s="2" t="s">
        <v>21</v>
      </c>
      <c r="E2274" s="2" t="s">
        <v>4360</v>
      </c>
      <c r="F2274" s="3">
        <v>1</v>
      </c>
      <c r="G2274" s="3" t="s">
        <v>65</v>
      </c>
      <c r="H2274" s="5" t="s">
        <v>4361</v>
      </c>
      <c r="I2274" s="136" t="s">
        <v>198</v>
      </c>
      <c r="J2274" s="2" t="s">
        <v>4360</v>
      </c>
      <c r="K2274" s="6">
        <v>66.010000000000005</v>
      </c>
      <c r="L2274" s="6">
        <f>LANÇAMENTO[[#This Row],[VALOR UNITARIO]]*LANÇAMENTO[[#This Row],[QTDADE]]</f>
        <v>66.010000000000005</v>
      </c>
      <c r="M2274" s="4">
        <v>45982</v>
      </c>
      <c r="N2274" s="33" t="str">
        <f>TEXT(LANÇAMENTO[[#This Row],[DATA PEDIDO]],"MMM")&amp;"-"&amp;TEXT(M2274,"AAAA")</f>
        <v>nov-2025</v>
      </c>
      <c r="O2274" s="5" t="s">
        <v>1715</v>
      </c>
      <c r="P2274" s="5" t="s">
        <v>30</v>
      </c>
      <c r="Q2274" s="3" t="s">
        <v>1705</v>
      </c>
      <c r="R2274" s="3">
        <v>3</v>
      </c>
      <c r="S2274" s="4">
        <f>IF(LANÇAMENTO[[#This Row],[DATA PEDIDO]]="","",LANÇAMENTO[[#This Row],[DATA PEDIDO]]+LANÇAMENTO[[#This Row],[PRAZO]])</f>
        <v>45985</v>
      </c>
      <c r="T2274" s="8" t="str">
        <f>IF(LANÇAMENTO[[#This Row],[OBRA COM MATERIAL]]="OK","ENTREGUE",IF(LANÇAMENTO[[#This Row],[PRAZO]]="","",LANÇAMENTO[[#This Row],[PREVISÃO ENTREGA OBRA]]-$E$1))</f>
        <v>ENTREGUE</v>
      </c>
      <c r="U2274" s="3" t="s">
        <v>129</v>
      </c>
      <c r="V2274" s="3"/>
    </row>
    <row r="2275" spans="1:22" x14ac:dyDescent="0.25">
      <c r="A2275" s="4">
        <v>45982</v>
      </c>
      <c r="B2275" s="2" t="s">
        <v>2128</v>
      </c>
      <c r="C2275" s="123" t="str">
        <f>VLOOKUP(LANÇAMENTO[[#This Row],[OBRA]],OBRAS[],2,FALSE)</f>
        <v>B&amp;B</v>
      </c>
      <c r="D2275" s="2" t="s">
        <v>104</v>
      </c>
      <c r="E2275" s="2" t="s">
        <v>4362</v>
      </c>
      <c r="F2275" s="3">
        <v>131.1</v>
      </c>
      <c r="G2275" s="3" t="s">
        <v>65</v>
      </c>
      <c r="H2275" s="5" t="s">
        <v>4365</v>
      </c>
      <c r="I2275" s="136" t="s">
        <v>615</v>
      </c>
      <c r="J2275" s="2" t="s">
        <v>4362</v>
      </c>
      <c r="K2275" s="6">
        <v>46.61</v>
      </c>
      <c r="L2275" s="6">
        <f>LANÇAMENTO[[#This Row],[VALOR UNITARIO]]*LANÇAMENTO[[#This Row],[QTDADE]]</f>
        <v>6110.5709999999999</v>
      </c>
      <c r="M2275" s="4">
        <v>45982</v>
      </c>
      <c r="N2275" s="33" t="str">
        <f>TEXT(LANÇAMENTO[[#This Row],[DATA PEDIDO]],"MMM")&amp;"-"&amp;TEXT(M2275,"AAAA")</f>
        <v>nov-2025</v>
      </c>
      <c r="O2275" s="5" t="s">
        <v>1869</v>
      </c>
      <c r="P2275" s="5" t="s">
        <v>30</v>
      </c>
      <c r="Q2275" s="3" t="s">
        <v>12</v>
      </c>
      <c r="R2275" s="3">
        <v>5</v>
      </c>
      <c r="S2275" s="4">
        <f>IF(LANÇAMENTO[[#This Row],[DATA PEDIDO]]="","",LANÇAMENTO[[#This Row],[DATA PEDIDO]]+LANÇAMENTO[[#This Row],[PRAZO]])</f>
        <v>45987</v>
      </c>
      <c r="T2275" s="8" t="str">
        <f>IF(LANÇAMENTO[[#This Row],[OBRA COM MATERIAL]]="OK","ENTREGUE",IF(LANÇAMENTO[[#This Row],[PRAZO]]="","",LANÇAMENTO[[#This Row],[PREVISÃO ENTREGA OBRA]]-$E$1))</f>
        <v>ENTREGUE</v>
      </c>
      <c r="U2275" s="3" t="s">
        <v>129</v>
      </c>
      <c r="V2275" s="3"/>
    </row>
    <row r="2276" spans="1:22" x14ac:dyDescent="0.25">
      <c r="A2276" s="4">
        <v>45982</v>
      </c>
      <c r="B2276" s="2" t="s">
        <v>2128</v>
      </c>
      <c r="C2276" s="123" t="str">
        <f>VLOOKUP(LANÇAMENTO[[#This Row],[OBRA]],OBRAS[],2,FALSE)</f>
        <v>B&amp;B</v>
      </c>
      <c r="D2276" s="2" t="s">
        <v>104</v>
      </c>
      <c r="E2276" s="2" t="s">
        <v>4363</v>
      </c>
      <c r="F2276" s="3">
        <v>50</v>
      </c>
      <c r="G2276" s="3" t="s">
        <v>65</v>
      </c>
      <c r="H2276" s="5" t="s">
        <v>4365</v>
      </c>
      <c r="I2276" s="136" t="s">
        <v>615</v>
      </c>
      <c r="J2276" s="2" t="s">
        <v>4363</v>
      </c>
      <c r="K2276" s="6">
        <v>15.26</v>
      </c>
      <c r="L2276" s="6">
        <f>LANÇAMENTO[[#This Row],[VALOR UNITARIO]]*LANÇAMENTO[[#This Row],[QTDADE]]</f>
        <v>763</v>
      </c>
      <c r="M2276" s="4">
        <v>45982</v>
      </c>
      <c r="N2276" s="33" t="str">
        <f>TEXT(LANÇAMENTO[[#This Row],[DATA PEDIDO]],"MMM")&amp;"-"&amp;TEXT(M2276,"AAAA")</f>
        <v>nov-2025</v>
      </c>
      <c r="O2276" s="5" t="s">
        <v>1869</v>
      </c>
      <c r="P2276" s="5" t="s">
        <v>30</v>
      </c>
      <c r="Q2276" s="3" t="s">
        <v>12</v>
      </c>
      <c r="R2276" s="3">
        <v>5</v>
      </c>
      <c r="S2276" s="4">
        <f>IF(LANÇAMENTO[[#This Row],[DATA PEDIDO]]="","",LANÇAMENTO[[#This Row],[DATA PEDIDO]]+LANÇAMENTO[[#This Row],[PRAZO]])</f>
        <v>45987</v>
      </c>
      <c r="T2276" s="8" t="str">
        <f>IF(LANÇAMENTO[[#This Row],[OBRA COM MATERIAL]]="OK","ENTREGUE",IF(LANÇAMENTO[[#This Row],[PRAZO]]="","",LANÇAMENTO[[#This Row],[PREVISÃO ENTREGA OBRA]]-$E$1))</f>
        <v>ENTREGUE</v>
      </c>
      <c r="U2276" s="3" t="s">
        <v>129</v>
      </c>
      <c r="V2276" s="3"/>
    </row>
    <row r="2277" spans="1:22" x14ac:dyDescent="0.25">
      <c r="A2277" s="4">
        <v>45982</v>
      </c>
      <c r="B2277" s="2" t="s">
        <v>2128</v>
      </c>
      <c r="C2277" s="123" t="str">
        <f>VLOOKUP(LANÇAMENTO[[#This Row],[OBRA]],OBRAS[],2,FALSE)</f>
        <v>B&amp;B</v>
      </c>
      <c r="D2277" s="2" t="s">
        <v>104</v>
      </c>
      <c r="E2277" s="2" t="s">
        <v>4364</v>
      </c>
      <c r="F2277" s="3">
        <v>3</v>
      </c>
      <c r="G2277" s="3" t="s">
        <v>65</v>
      </c>
      <c r="H2277" s="5" t="s">
        <v>4365</v>
      </c>
      <c r="I2277" s="136" t="s">
        <v>615</v>
      </c>
      <c r="J2277" s="2" t="s">
        <v>4364</v>
      </c>
      <c r="K2277" s="6">
        <v>34.9</v>
      </c>
      <c r="L2277" s="6">
        <f>LANÇAMENTO[[#This Row],[VALOR UNITARIO]]*LANÇAMENTO[[#This Row],[QTDADE]]</f>
        <v>104.69999999999999</v>
      </c>
      <c r="M2277" s="4">
        <v>45982</v>
      </c>
      <c r="N2277" s="33" t="str">
        <f>TEXT(LANÇAMENTO[[#This Row],[DATA PEDIDO]],"MMM")&amp;"-"&amp;TEXT(M2277,"AAAA")</f>
        <v>nov-2025</v>
      </c>
      <c r="O2277" s="5" t="s">
        <v>1869</v>
      </c>
      <c r="P2277" s="5" t="s">
        <v>30</v>
      </c>
      <c r="Q2277" s="3" t="s">
        <v>12</v>
      </c>
      <c r="R2277" s="3">
        <v>5</v>
      </c>
      <c r="S2277" s="4">
        <f>IF(LANÇAMENTO[[#This Row],[DATA PEDIDO]]="","",LANÇAMENTO[[#This Row],[DATA PEDIDO]]+LANÇAMENTO[[#This Row],[PRAZO]])</f>
        <v>45987</v>
      </c>
      <c r="T2277" s="8" t="str">
        <f>IF(LANÇAMENTO[[#This Row],[OBRA COM MATERIAL]]="OK","ENTREGUE",IF(LANÇAMENTO[[#This Row],[PRAZO]]="","",LANÇAMENTO[[#This Row],[PREVISÃO ENTREGA OBRA]]-$E$1))</f>
        <v>ENTREGUE</v>
      </c>
      <c r="U2277" s="3" t="s">
        <v>129</v>
      </c>
      <c r="V2277" s="3"/>
    </row>
    <row r="2278" spans="1:22" x14ac:dyDescent="0.25">
      <c r="A2278" s="4">
        <v>45982</v>
      </c>
      <c r="B2278" s="2" t="s">
        <v>2128</v>
      </c>
      <c r="C2278" s="123" t="str">
        <f>VLOOKUP(LANÇAMENTO[[#This Row],[OBRA]],OBRAS[],2,FALSE)</f>
        <v>B&amp;B</v>
      </c>
      <c r="D2278" s="2" t="s">
        <v>104</v>
      </c>
      <c r="E2278" s="2" t="s">
        <v>1814</v>
      </c>
      <c r="F2278" s="3">
        <v>1</v>
      </c>
      <c r="G2278" s="3" t="s">
        <v>65</v>
      </c>
      <c r="H2278" s="5" t="s">
        <v>4365</v>
      </c>
      <c r="I2278" s="136" t="s">
        <v>615</v>
      </c>
      <c r="J2278" s="2" t="s">
        <v>1814</v>
      </c>
      <c r="K2278" s="6">
        <v>485.75</v>
      </c>
      <c r="L2278" s="6">
        <f>LANÇAMENTO[[#This Row],[VALOR UNITARIO]]*LANÇAMENTO[[#This Row],[QTDADE]]</f>
        <v>485.75</v>
      </c>
      <c r="M2278" s="4">
        <v>45982</v>
      </c>
      <c r="N2278" s="33" t="str">
        <f>TEXT(LANÇAMENTO[[#This Row],[DATA PEDIDO]],"MMM")&amp;"-"&amp;TEXT(M2278,"AAAA")</f>
        <v>nov-2025</v>
      </c>
      <c r="O2278" s="5" t="s">
        <v>1869</v>
      </c>
      <c r="P2278" s="5" t="s">
        <v>30</v>
      </c>
      <c r="Q2278" s="3" t="s">
        <v>12</v>
      </c>
      <c r="R2278" s="3">
        <v>5</v>
      </c>
      <c r="S2278" s="4">
        <f>IF(LANÇAMENTO[[#This Row],[DATA PEDIDO]]="","",LANÇAMENTO[[#This Row],[DATA PEDIDO]]+LANÇAMENTO[[#This Row],[PRAZO]])</f>
        <v>45987</v>
      </c>
      <c r="T2278" s="8" t="str">
        <f>IF(LANÇAMENTO[[#This Row],[OBRA COM MATERIAL]]="OK","ENTREGUE",IF(LANÇAMENTO[[#This Row],[PRAZO]]="","",LANÇAMENTO[[#This Row],[PREVISÃO ENTREGA OBRA]]-$E$1))</f>
        <v>ENTREGUE</v>
      </c>
      <c r="U2278" s="3" t="s">
        <v>129</v>
      </c>
      <c r="V2278" s="3"/>
    </row>
    <row r="2279" spans="1:22" x14ac:dyDescent="0.25">
      <c r="A2279" s="4">
        <v>45982</v>
      </c>
      <c r="B2279" s="2" t="s">
        <v>4257</v>
      </c>
      <c r="C2279" s="123" t="str">
        <f>VLOOKUP(LANÇAMENTO[[#This Row],[OBRA]],OBRAS[],2,FALSE)</f>
        <v>INTERIORANA</v>
      </c>
      <c r="D2279" s="2" t="s">
        <v>11</v>
      </c>
      <c r="E2279" s="2" t="s">
        <v>4366</v>
      </c>
      <c r="F2279" s="3">
        <v>6</v>
      </c>
      <c r="G2279" s="3" t="s">
        <v>65</v>
      </c>
      <c r="H2279" s="5" t="s">
        <v>4372</v>
      </c>
      <c r="I2279" s="136" t="s">
        <v>147</v>
      </c>
      <c r="J2279" s="2" t="s">
        <v>4366</v>
      </c>
      <c r="K2279" s="6">
        <v>5.99</v>
      </c>
      <c r="L2279" s="6">
        <f>LANÇAMENTO[[#This Row],[VALOR UNITARIO]]*LANÇAMENTO[[#This Row],[QTDADE]]</f>
        <v>35.94</v>
      </c>
      <c r="M2279" s="4">
        <v>45982</v>
      </c>
      <c r="N2279" s="33" t="str">
        <f>TEXT(LANÇAMENTO[[#This Row],[DATA PEDIDO]],"MMM")&amp;"-"&amp;TEXT(M2279,"AAAA")</f>
        <v>nov-2025</v>
      </c>
      <c r="O2279" s="5" t="s">
        <v>1836</v>
      </c>
      <c r="P2279" s="5" t="s">
        <v>30</v>
      </c>
      <c r="Q2279" s="3" t="s">
        <v>12</v>
      </c>
      <c r="R2279" s="3">
        <v>3</v>
      </c>
      <c r="S2279" s="4">
        <f>IF(LANÇAMENTO[[#This Row],[DATA PEDIDO]]="","",LANÇAMENTO[[#This Row],[DATA PEDIDO]]+LANÇAMENTO[[#This Row],[PRAZO]])</f>
        <v>45985</v>
      </c>
      <c r="T2279" s="8" t="str">
        <f>IF(LANÇAMENTO[[#This Row],[OBRA COM MATERIAL]]="OK","ENTREGUE",IF(LANÇAMENTO[[#This Row],[PRAZO]]="","",LANÇAMENTO[[#This Row],[PREVISÃO ENTREGA OBRA]]-$E$1))</f>
        <v>ENTREGUE</v>
      </c>
      <c r="U2279" s="3" t="s">
        <v>129</v>
      </c>
      <c r="V2279" s="3"/>
    </row>
    <row r="2280" spans="1:22" x14ac:dyDescent="0.25">
      <c r="A2280" s="4">
        <v>45982</v>
      </c>
      <c r="B2280" s="2" t="s">
        <v>4257</v>
      </c>
      <c r="C2280" s="123" t="str">
        <f>VLOOKUP(LANÇAMENTO[[#This Row],[OBRA]],OBRAS[],2,FALSE)</f>
        <v>INTERIORANA</v>
      </c>
      <c r="D2280" s="2" t="s">
        <v>11</v>
      </c>
      <c r="E2280" s="2" t="s">
        <v>3340</v>
      </c>
      <c r="F2280" s="3">
        <v>2</v>
      </c>
      <c r="G2280" s="3" t="s">
        <v>65</v>
      </c>
      <c r="H2280" s="5" t="s">
        <v>4372</v>
      </c>
      <c r="I2280" s="136" t="s">
        <v>147</v>
      </c>
      <c r="J2280" s="2" t="s">
        <v>3340</v>
      </c>
      <c r="K2280" s="6">
        <v>10.99</v>
      </c>
      <c r="L2280" s="6">
        <f>LANÇAMENTO[[#This Row],[VALOR UNITARIO]]*LANÇAMENTO[[#This Row],[QTDADE]]</f>
        <v>21.98</v>
      </c>
      <c r="M2280" s="4">
        <v>45982</v>
      </c>
      <c r="N2280" s="33" t="str">
        <f>TEXT(LANÇAMENTO[[#This Row],[DATA PEDIDO]],"MMM")&amp;"-"&amp;TEXT(M2280,"AAAA")</f>
        <v>nov-2025</v>
      </c>
      <c r="O2280" s="5" t="s">
        <v>1836</v>
      </c>
      <c r="P2280" s="5" t="s">
        <v>30</v>
      </c>
      <c r="Q2280" s="3" t="s">
        <v>12</v>
      </c>
      <c r="R2280" s="3">
        <v>3</v>
      </c>
      <c r="S2280" s="4">
        <f>IF(LANÇAMENTO[[#This Row],[DATA PEDIDO]]="","",LANÇAMENTO[[#This Row],[DATA PEDIDO]]+LANÇAMENTO[[#This Row],[PRAZO]])</f>
        <v>45985</v>
      </c>
      <c r="T2280" s="8" t="str">
        <f>IF(LANÇAMENTO[[#This Row],[OBRA COM MATERIAL]]="OK","ENTREGUE",IF(LANÇAMENTO[[#This Row],[PRAZO]]="","",LANÇAMENTO[[#This Row],[PREVISÃO ENTREGA OBRA]]-$E$1))</f>
        <v>ENTREGUE</v>
      </c>
      <c r="U2280" s="3" t="s">
        <v>129</v>
      </c>
      <c r="V2280" s="3"/>
    </row>
    <row r="2281" spans="1:22" x14ac:dyDescent="0.25">
      <c r="A2281" s="4">
        <v>45982</v>
      </c>
      <c r="B2281" s="2" t="s">
        <v>4257</v>
      </c>
      <c r="C2281" s="123" t="str">
        <f>VLOOKUP(LANÇAMENTO[[#This Row],[OBRA]],OBRAS[],2,FALSE)</f>
        <v>INTERIORANA</v>
      </c>
      <c r="D2281" s="2" t="s">
        <v>11</v>
      </c>
      <c r="E2281" s="2" t="s">
        <v>4367</v>
      </c>
      <c r="F2281" s="3">
        <v>4</v>
      </c>
      <c r="G2281" s="3" t="s">
        <v>65</v>
      </c>
      <c r="H2281" s="5" t="s">
        <v>4372</v>
      </c>
      <c r="I2281" s="136" t="s">
        <v>147</v>
      </c>
      <c r="J2281" s="2" t="s">
        <v>4367</v>
      </c>
      <c r="K2281" s="6">
        <v>4.5</v>
      </c>
      <c r="L2281" s="6">
        <f>LANÇAMENTO[[#This Row],[VALOR UNITARIO]]*LANÇAMENTO[[#This Row],[QTDADE]]</f>
        <v>18</v>
      </c>
      <c r="M2281" s="4">
        <v>45982</v>
      </c>
      <c r="N2281" s="33" t="str">
        <f>TEXT(LANÇAMENTO[[#This Row],[DATA PEDIDO]],"MMM")&amp;"-"&amp;TEXT(M2281,"AAAA")</f>
        <v>nov-2025</v>
      </c>
      <c r="O2281" s="5" t="s">
        <v>1836</v>
      </c>
      <c r="P2281" s="5" t="s">
        <v>30</v>
      </c>
      <c r="Q2281" s="3" t="s">
        <v>12</v>
      </c>
      <c r="R2281" s="3">
        <v>3</v>
      </c>
      <c r="S2281" s="4">
        <f>IF(LANÇAMENTO[[#This Row],[DATA PEDIDO]]="","",LANÇAMENTO[[#This Row],[DATA PEDIDO]]+LANÇAMENTO[[#This Row],[PRAZO]])</f>
        <v>45985</v>
      </c>
      <c r="T2281" s="8" t="str">
        <f>IF(LANÇAMENTO[[#This Row],[OBRA COM MATERIAL]]="OK","ENTREGUE",IF(LANÇAMENTO[[#This Row],[PRAZO]]="","",LANÇAMENTO[[#This Row],[PREVISÃO ENTREGA OBRA]]-$E$1))</f>
        <v>ENTREGUE</v>
      </c>
      <c r="U2281" s="3" t="s">
        <v>129</v>
      </c>
      <c r="V2281" s="3"/>
    </row>
    <row r="2282" spans="1:22" x14ac:dyDescent="0.25">
      <c r="A2282" s="4">
        <v>45982</v>
      </c>
      <c r="B2282" s="2" t="s">
        <v>4257</v>
      </c>
      <c r="C2282" s="123" t="str">
        <f>VLOOKUP(LANÇAMENTO[[#This Row],[OBRA]],OBRAS[],2,FALSE)</f>
        <v>INTERIORANA</v>
      </c>
      <c r="D2282" s="2" t="s">
        <v>11</v>
      </c>
      <c r="E2282" s="2" t="s">
        <v>3342</v>
      </c>
      <c r="F2282" s="3">
        <v>4</v>
      </c>
      <c r="G2282" s="3" t="s">
        <v>65</v>
      </c>
      <c r="H2282" s="5" t="s">
        <v>4372</v>
      </c>
      <c r="I2282" s="136" t="s">
        <v>147</v>
      </c>
      <c r="J2282" s="2" t="s">
        <v>3342</v>
      </c>
      <c r="K2282" s="6">
        <v>8.9</v>
      </c>
      <c r="L2282" s="6">
        <f>LANÇAMENTO[[#This Row],[VALOR UNITARIO]]*LANÇAMENTO[[#This Row],[QTDADE]]</f>
        <v>35.6</v>
      </c>
      <c r="M2282" s="4">
        <v>45982</v>
      </c>
      <c r="N2282" s="33" t="str">
        <f>TEXT(LANÇAMENTO[[#This Row],[DATA PEDIDO]],"MMM")&amp;"-"&amp;TEXT(M2282,"AAAA")</f>
        <v>nov-2025</v>
      </c>
      <c r="O2282" s="5" t="s">
        <v>1836</v>
      </c>
      <c r="P2282" s="5" t="s">
        <v>30</v>
      </c>
      <c r="Q2282" s="3" t="s">
        <v>12</v>
      </c>
      <c r="R2282" s="3">
        <v>3</v>
      </c>
      <c r="S2282" s="4">
        <f>IF(LANÇAMENTO[[#This Row],[DATA PEDIDO]]="","",LANÇAMENTO[[#This Row],[DATA PEDIDO]]+LANÇAMENTO[[#This Row],[PRAZO]])</f>
        <v>45985</v>
      </c>
      <c r="T2282" s="8" t="str">
        <f>IF(LANÇAMENTO[[#This Row],[OBRA COM MATERIAL]]="OK","ENTREGUE",IF(LANÇAMENTO[[#This Row],[PRAZO]]="","",LANÇAMENTO[[#This Row],[PREVISÃO ENTREGA OBRA]]-$E$1))</f>
        <v>ENTREGUE</v>
      </c>
      <c r="U2282" s="3" t="s">
        <v>129</v>
      </c>
      <c r="V2282" s="3"/>
    </row>
    <row r="2283" spans="1:22" x14ac:dyDescent="0.25">
      <c r="A2283" s="4">
        <v>45982</v>
      </c>
      <c r="B2283" s="2" t="s">
        <v>4257</v>
      </c>
      <c r="C2283" s="123" t="str">
        <f>VLOOKUP(LANÇAMENTO[[#This Row],[OBRA]],OBRAS[],2,FALSE)</f>
        <v>INTERIORANA</v>
      </c>
      <c r="D2283" s="2" t="s">
        <v>11</v>
      </c>
      <c r="E2283" s="2" t="s">
        <v>2330</v>
      </c>
      <c r="F2283" s="3">
        <v>4</v>
      </c>
      <c r="G2283" s="3" t="s">
        <v>65</v>
      </c>
      <c r="H2283" s="5" t="s">
        <v>4372</v>
      </c>
      <c r="I2283" s="136" t="s">
        <v>147</v>
      </c>
      <c r="J2283" s="2" t="s">
        <v>2330</v>
      </c>
      <c r="K2283" s="6">
        <v>8.99</v>
      </c>
      <c r="L2283" s="6">
        <f>LANÇAMENTO[[#This Row],[VALOR UNITARIO]]*LANÇAMENTO[[#This Row],[QTDADE]]</f>
        <v>35.96</v>
      </c>
      <c r="M2283" s="4">
        <v>45982</v>
      </c>
      <c r="N2283" s="33" t="str">
        <f>TEXT(LANÇAMENTO[[#This Row],[DATA PEDIDO]],"MMM")&amp;"-"&amp;TEXT(M2283,"AAAA")</f>
        <v>nov-2025</v>
      </c>
      <c r="O2283" s="5" t="s">
        <v>1836</v>
      </c>
      <c r="P2283" s="5" t="s">
        <v>30</v>
      </c>
      <c r="Q2283" s="3" t="s">
        <v>12</v>
      </c>
      <c r="R2283" s="3">
        <v>3</v>
      </c>
      <c r="S2283" s="4">
        <f>IF(LANÇAMENTO[[#This Row],[DATA PEDIDO]]="","",LANÇAMENTO[[#This Row],[DATA PEDIDO]]+LANÇAMENTO[[#This Row],[PRAZO]])</f>
        <v>45985</v>
      </c>
      <c r="T2283" s="8" t="str">
        <f>IF(LANÇAMENTO[[#This Row],[OBRA COM MATERIAL]]="OK","ENTREGUE",IF(LANÇAMENTO[[#This Row],[PRAZO]]="","",LANÇAMENTO[[#This Row],[PREVISÃO ENTREGA OBRA]]-$E$1))</f>
        <v>ENTREGUE</v>
      </c>
      <c r="U2283" s="3" t="s">
        <v>129</v>
      </c>
      <c r="V2283" s="3"/>
    </row>
    <row r="2284" spans="1:22" x14ac:dyDescent="0.25">
      <c r="A2284" s="4">
        <v>45982</v>
      </c>
      <c r="B2284" s="2" t="s">
        <v>4257</v>
      </c>
      <c r="C2284" s="123" t="str">
        <f>VLOOKUP(LANÇAMENTO[[#This Row],[OBRA]],OBRAS[],2,FALSE)</f>
        <v>INTERIORANA</v>
      </c>
      <c r="D2284" s="2" t="s">
        <v>11</v>
      </c>
      <c r="E2284" s="2" t="s">
        <v>2331</v>
      </c>
      <c r="F2284" s="3">
        <v>4</v>
      </c>
      <c r="G2284" s="3" t="s">
        <v>65</v>
      </c>
      <c r="H2284" s="5" t="s">
        <v>4372</v>
      </c>
      <c r="I2284" s="136" t="s">
        <v>147</v>
      </c>
      <c r="J2284" s="2" t="s">
        <v>2331</v>
      </c>
      <c r="K2284" s="6">
        <v>4.99</v>
      </c>
      <c r="L2284" s="6">
        <f>LANÇAMENTO[[#This Row],[VALOR UNITARIO]]*LANÇAMENTO[[#This Row],[QTDADE]]</f>
        <v>19.96</v>
      </c>
      <c r="M2284" s="4">
        <v>45982</v>
      </c>
      <c r="N2284" s="33" t="str">
        <f>TEXT(LANÇAMENTO[[#This Row],[DATA PEDIDO]],"MMM")&amp;"-"&amp;TEXT(M2284,"AAAA")</f>
        <v>nov-2025</v>
      </c>
      <c r="O2284" s="5" t="s">
        <v>1836</v>
      </c>
      <c r="P2284" s="5" t="s">
        <v>30</v>
      </c>
      <c r="Q2284" s="3" t="s">
        <v>12</v>
      </c>
      <c r="R2284" s="3">
        <v>3</v>
      </c>
      <c r="S2284" s="4">
        <f>IF(LANÇAMENTO[[#This Row],[DATA PEDIDO]]="","",LANÇAMENTO[[#This Row],[DATA PEDIDO]]+LANÇAMENTO[[#This Row],[PRAZO]])</f>
        <v>45985</v>
      </c>
      <c r="T2284" s="8" t="str">
        <f>IF(LANÇAMENTO[[#This Row],[OBRA COM MATERIAL]]="OK","ENTREGUE",IF(LANÇAMENTO[[#This Row],[PRAZO]]="","",LANÇAMENTO[[#This Row],[PREVISÃO ENTREGA OBRA]]-$E$1))</f>
        <v>ENTREGUE</v>
      </c>
      <c r="U2284" s="3" t="s">
        <v>129</v>
      </c>
      <c r="V2284" s="3"/>
    </row>
    <row r="2285" spans="1:22" x14ac:dyDescent="0.25">
      <c r="A2285" s="4">
        <v>45982</v>
      </c>
      <c r="B2285" s="2" t="s">
        <v>4257</v>
      </c>
      <c r="C2285" s="123" t="str">
        <f>VLOOKUP(LANÇAMENTO[[#This Row],[OBRA]],OBRAS[],2,FALSE)</f>
        <v>INTERIORANA</v>
      </c>
      <c r="D2285" s="2" t="s">
        <v>11</v>
      </c>
      <c r="E2285" s="2" t="s">
        <v>4368</v>
      </c>
      <c r="F2285" s="3">
        <v>8</v>
      </c>
      <c r="G2285" s="3" t="s">
        <v>110</v>
      </c>
      <c r="H2285" s="5" t="s">
        <v>4372</v>
      </c>
      <c r="I2285" s="136" t="s">
        <v>147</v>
      </c>
      <c r="J2285" s="2" t="s">
        <v>4368</v>
      </c>
      <c r="K2285" s="6">
        <v>89.9</v>
      </c>
      <c r="L2285" s="6">
        <f>LANÇAMENTO[[#This Row],[VALOR UNITARIO]]*LANÇAMENTO[[#This Row],[QTDADE]]</f>
        <v>719.2</v>
      </c>
      <c r="M2285" s="4">
        <v>45982</v>
      </c>
      <c r="N2285" s="33" t="str">
        <f>TEXT(LANÇAMENTO[[#This Row],[DATA PEDIDO]],"MMM")&amp;"-"&amp;TEXT(M2285,"AAAA")</f>
        <v>nov-2025</v>
      </c>
      <c r="O2285" s="5" t="s">
        <v>1836</v>
      </c>
      <c r="P2285" s="5" t="s">
        <v>30</v>
      </c>
      <c r="Q2285" s="3" t="s">
        <v>12</v>
      </c>
      <c r="R2285" s="3">
        <v>3</v>
      </c>
      <c r="S2285" s="4">
        <f>IF(LANÇAMENTO[[#This Row],[DATA PEDIDO]]="","",LANÇAMENTO[[#This Row],[DATA PEDIDO]]+LANÇAMENTO[[#This Row],[PRAZO]])</f>
        <v>45985</v>
      </c>
      <c r="T2285" s="8" t="str">
        <f>IF(LANÇAMENTO[[#This Row],[OBRA COM MATERIAL]]="OK","ENTREGUE",IF(LANÇAMENTO[[#This Row],[PRAZO]]="","",LANÇAMENTO[[#This Row],[PREVISÃO ENTREGA OBRA]]-$E$1))</f>
        <v>ENTREGUE</v>
      </c>
      <c r="U2285" s="3" t="s">
        <v>129</v>
      </c>
      <c r="V2285" s="3"/>
    </row>
    <row r="2286" spans="1:22" x14ac:dyDescent="0.25">
      <c r="A2286" s="4">
        <v>45982</v>
      </c>
      <c r="B2286" s="2" t="s">
        <v>4257</v>
      </c>
      <c r="C2286" s="123" t="str">
        <f>VLOOKUP(LANÇAMENTO[[#This Row],[OBRA]],OBRAS[],2,FALSE)</f>
        <v>INTERIORANA</v>
      </c>
      <c r="D2286" s="2" t="s">
        <v>11</v>
      </c>
      <c r="E2286" s="2" t="s">
        <v>4369</v>
      </c>
      <c r="F2286" s="3">
        <v>16</v>
      </c>
      <c r="G2286" s="3" t="s">
        <v>110</v>
      </c>
      <c r="H2286" s="5" t="s">
        <v>4372</v>
      </c>
      <c r="I2286" s="136" t="s">
        <v>147</v>
      </c>
      <c r="J2286" s="2" t="s">
        <v>4369</v>
      </c>
      <c r="K2286" s="6">
        <v>89.9</v>
      </c>
      <c r="L2286" s="6">
        <f>LANÇAMENTO[[#This Row],[VALOR UNITARIO]]*LANÇAMENTO[[#This Row],[QTDADE]]</f>
        <v>1438.4</v>
      </c>
      <c r="M2286" s="4">
        <v>45982</v>
      </c>
      <c r="N2286" s="33" t="str">
        <f>TEXT(LANÇAMENTO[[#This Row],[DATA PEDIDO]],"MMM")&amp;"-"&amp;TEXT(M2286,"AAAA")</f>
        <v>nov-2025</v>
      </c>
      <c r="O2286" s="5" t="s">
        <v>1836</v>
      </c>
      <c r="P2286" s="5" t="s">
        <v>30</v>
      </c>
      <c r="Q2286" s="3" t="s">
        <v>12</v>
      </c>
      <c r="R2286" s="3">
        <v>3</v>
      </c>
      <c r="S2286" s="4">
        <f>IF(LANÇAMENTO[[#This Row],[DATA PEDIDO]]="","",LANÇAMENTO[[#This Row],[DATA PEDIDO]]+LANÇAMENTO[[#This Row],[PRAZO]])</f>
        <v>45985</v>
      </c>
      <c r="T2286" s="8" t="str">
        <f>IF(LANÇAMENTO[[#This Row],[OBRA COM MATERIAL]]="OK","ENTREGUE",IF(LANÇAMENTO[[#This Row],[PRAZO]]="","",LANÇAMENTO[[#This Row],[PREVISÃO ENTREGA OBRA]]-$E$1))</f>
        <v>ENTREGUE</v>
      </c>
      <c r="U2286" s="3" t="s">
        <v>129</v>
      </c>
      <c r="V2286" s="3"/>
    </row>
    <row r="2287" spans="1:22" x14ac:dyDescent="0.25">
      <c r="A2287" s="4">
        <v>45982</v>
      </c>
      <c r="B2287" s="2" t="s">
        <v>4257</v>
      </c>
      <c r="C2287" s="123" t="str">
        <f>VLOOKUP(LANÇAMENTO[[#This Row],[OBRA]],OBRAS[],2,FALSE)</f>
        <v>INTERIORANA</v>
      </c>
      <c r="D2287" s="2" t="s">
        <v>11</v>
      </c>
      <c r="E2287" s="2" t="s">
        <v>3572</v>
      </c>
      <c r="F2287" s="3">
        <v>3</v>
      </c>
      <c r="G2287" s="3" t="s">
        <v>24</v>
      </c>
      <c r="H2287" s="5" t="s">
        <v>4372</v>
      </c>
      <c r="I2287" s="136" t="s">
        <v>147</v>
      </c>
      <c r="J2287" s="2" t="s">
        <v>3572</v>
      </c>
      <c r="K2287" s="6">
        <v>69.900000000000006</v>
      </c>
      <c r="L2287" s="6">
        <f>LANÇAMENTO[[#This Row],[VALOR UNITARIO]]*LANÇAMENTO[[#This Row],[QTDADE]]</f>
        <v>209.70000000000002</v>
      </c>
      <c r="M2287" s="4">
        <v>45982</v>
      </c>
      <c r="N2287" s="33" t="str">
        <f>TEXT(LANÇAMENTO[[#This Row],[DATA PEDIDO]],"MMM")&amp;"-"&amp;TEXT(M2287,"AAAA")</f>
        <v>nov-2025</v>
      </c>
      <c r="O2287" s="5" t="s">
        <v>1836</v>
      </c>
      <c r="P2287" s="5" t="s">
        <v>30</v>
      </c>
      <c r="Q2287" s="3" t="s">
        <v>12</v>
      </c>
      <c r="R2287" s="3">
        <v>3</v>
      </c>
      <c r="S2287" s="4">
        <f>IF(LANÇAMENTO[[#This Row],[DATA PEDIDO]]="","",LANÇAMENTO[[#This Row],[DATA PEDIDO]]+LANÇAMENTO[[#This Row],[PRAZO]])</f>
        <v>45985</v>
      </c>
      <c r="T2287" s="8" t="str">
        <f>IF(LANÇAMENTO[[#This Row],[OBRA COM MATERIAL]]="OK","ENTREGUE",IF(LANÇAMENTO[[#This Row],[PRAZO]]="","",LANÇAMENTO[[#This Row],[PREVISÃO ENTREGA OBRA]]-$E$1))</f>
        <v>ENTREGUE</v>
      </c>
      <c r="U2287" s="3" t="s">
        <v>129</v>
      </c>
      <c r="V2287" s="3"/>
    </row>
    <row r="2288" spans="1:22" x14ac:dyDescent="0.25">
      <c r="A2288" s="4">
        <v>45982</v>
      </c>
      <c r="B2288" s="2" t="s">
        <v>4257</v>
      </c>
      <c r="C2288" s="123" t="str">
        <f>VLOOKUP(LANÇAMENTO[[#This Row],[OBRA]],OBRAS[],2,FALSE)</f>
        <v>INTERIORANA</v>
      </c>
      <c r="D2288" s="2" t="s">
        <v>11</v>
      </c>
      <c r="E2288" s="2" t="s">
        <v>2184</v>
      </c>
      <c r="F2288" s="3">
        <v>4</v>
      </c>
      <c r="G2288" s="3" t="s">
        <v>24</v>
      </c>
      <c r="H2288" s="5" t="s">
        <v>4372</v>
      </c>
      <c r="I2288" s="136" t="s">
        <v>147</v>
      </c>
      <c r="J2288" s="2" t="s">
        <v>2184</v>
      </c>
      <c r="K2288" s="6">
        <v>249.9</v>
      </c>
      <c r="L2288" s="6">
        <f>LANÇAMENTO[[#This Row],[VALOR UNITARIO]]*LANÇAMENTO[[#This Row],[QTDADE]]</f>
        <v>999.6</v>
      </c>
      <c r="M2288" s="4">
        <v>45982</v>
      </c>
      <c r="N2288" s="33" t="str">
        <f>TEXT(LANÇAMENTO[[#This Row],[DATA PEDIDO]],"MMM")&amp;"-"&amp;TEXT(M2288,"AAAA")</f>
        <v>nov-2025</v>
      </c>
      <c r="O2288" s="5" t="s">
        <v>1836</v>
      </c>
      <c r="P2288" s="5" t="s">
        <v>30</v>
      </c>
      <c r="Q2288" s="3" t="s">
        <v>12</v>
      </c>
      <c r="R2288" s="3">
        <v>3</v>
      </c>
      <c r="S2288" s="4">
        <f>IF(LANÇAMENTO[[#This Row],[DATA PEDIDO]]="","",LANÇAMENTO[[#This Row],[DATA PEDIDO]]+LANÇAMENTO[[#This Row],[PRAZO]])</f>
        <v>45985</v>
      </c>
      <c r="T2288" s="8" t="str">
        <f>IF(LANÇAMENTO[[#This Row],[OBRA COM MATERIAL]]="OK","ENTREGUE",IF(LANÇAMENTO[[#This Row],[PRAZO]]="","",LANÇAMENTO[[#This Row],[PREVISÃO ENTREGA OBRA]]-$E$1))</f>
        <v>ENTREGUE</v>
      </c>
      <c r="U2288" s="3" t="s">
        <v>129</v>
      </c>
      <c r="V2288" s="3"/>
    </row>
    <row r="2289" spans="1:22" x14ac:dyDescent="0.25">
      <c r="A2289" s="4">
        <v>45982</v>
      </c>
      <c r="B2289" s="2" t="s">
        <v>4257</v>
      </c>
      <c r="C2289" s="123" t="str">
        <f>VLOOKUP(LANÇAMENTO[[#This Row],[OBRA]],OBRAS[],2,FALSE)</f>
        <v>INTERIORANA</v>
      </c>
      <c r="D2289" s="2" t="s">
        <v>11</v>
      </c>
      <c r="E2289" s="2" t="s">
        <v>4370</v>
      </c>
      <c r="F2289" s="3">
        <v>3</v>
      </c>
      <c r="G2289" s="3" t="s">
        <v>110</v>
      </c>
      <c r="H2289" s="5" t="s">
        <v>4372</v>
      </c>
      <c r="I2289" s="136" t="s">
        <v>147</v>
      </c>
      <c r="J2289" s="2" t="s">
        <v>4370</v>
      </c>
      <c r="K2289" s="6">
        <v>69.900000000000006</v>
      </c>
      <c r="L2289" s="6">
        <f>LANÇAMENTO[[#This Row],[VALOR UNITARIO]]*LANÇAMENTO[[#This Row],[QTDADE]]</f>
        <v>209.70000000000002</v>
      </c>
      <c r="M2289" s="4">
        <v>45982</v>
      </c>
      <c r="N2289" s="33" t="str">
        <f>TEXT(LANÇAMENTO[[#This Row],[DATA PEDIDO]],"MMM")&amp;"-"&amp;TEXT(M2289,"AAAA")</f>
        <v>nov-2025</v>
      </c>
      <c r="O2289" s="5" t="s">
        <v>1836</v>
      </c>
      <c r="P2289" s="5" t="s">
        <v>30</v>
      </c>
      <c r="Q2289" s="3" t="s">
        <v>12</v>
      </c>
      <c r="R2289" s="3">
        <v>3</v>
      </c>
      <c r="S2289" s="4">
        <f>IF(LANÇAMENTO[[#This Row],[DATA PEDIDO]]="","",LANÇAMENTO[[#This Row],[DATA PEDIDO]]+LANÇAMENTO[[#This Row],[PRAZO]])</f>
        <v>45985</v>
      </c>
      <c r="T2289" s="8" t="str">
        <f>IF(LANÇAMENTO[[#This Row],[OBRA COM MATERIAL]]="OK","ENTREGUE",IF(LANÇAMENTO[[#This Row],[PRAZO]]="","",LANÇAMENTO[[#This Row],[PREVISÃO ENTREGA OBRA]]-$E$1))</f>
        <v>ENTREGUE</v>
      </c>
      <c r="U2289" s="3" t="s">
        <v>129</v>
      </c>
      <c r="V2289" s="3"/>
    </row>
    <row r="2290" spans="1:22" x14ac:dyDescent="0.25">
      <c r="A2290" s="4">
        <v>45982</v>
      </c>
      <c r="B2290" s="2" t="s">
        <v>4257</v>
      </c>
      <c r="C2290" s="123" t="str">
        <f>VLOOKUP(LANÇAMENTO[[#This Row],[OBRA]],OBRAS[],2,FALSE)</f>
        <v>INTERIORANA</v>
      </c>
      <c r="D2290" s="2" t="s">
        <v>11</v>
      </c>
      <c r="E2290" s="2" t="s">
        <v>2335</v>
      </c>
      <c r="F2290" s="3">
        <v>3</v>
      </c>
      <c r="G2290" s="3" t="s">
        <v>110</v>
      </c>
      <c r="H2290" s="5" t="s">
        <v>4372</v>
      </c>
      <c r="I2290" s="136" t="s">
        <v>147</v>
      </c>
      <c r="J2290" s="2" t="s">
        <v>2335</v>
      </c>
      <c r="K2290" s="6">
        <v>69.900000000000006</v>
      </c>
      <c r="L2290" s="6">
        <f>LANÇAMENTO[[#This Row],[VALOR UNITARIO]]*LANÇAMENTO[[#This Row],[QTDADE]]</f>
        <v>209.70000000000002</v>
      </c>
      <c r="M2290" s="4">
        <v>45982</v>
      </c>
      <c r="N2290" s="33" t="str">
        <f>TEXT(LANÇAMENTO[[#This Row],[DATA PEDIDO]],"MMM")&amp;"-"&amp;TEXT(M2290,"AAAA")</f>
        <v>nov-2025</v>
      </c>
      <c r="O2290" s="5" t="s">
        <v>1836</v>
      </c>
      <c r="P2290" s="5" t="s">
        <v>30</v>
      </c>
      <c r="Q2290" s="3" t="s">
        <v>12</v>
      </c>
      <c r="R2290" s="3">
        <v>3</v>
      </c>
      <c r="S2290" s="4">
        <f>IF(LANÇAMENTO[[#This Row],[DATA PEDIDO]]="","",LANÇAMENTO[[#This Row],[DATA PEDIDO]]+LANÇAMENTO[[#This Row],[PRAZO]])</f>
        <v>45985</v>
      </c>
      <c r="T2290" s="8" t="str">
        <f>IF(LANÇAMENTO[[#This Row],[OBRA COM MATERIAL]]="OK","ENTREGUE",IF(LANÇAMENTO[[#This Row],[PRAZO]]="","",LANÇAMENTO[[#This Row],[PREVISÃO ENTREGA OBRA]]-$E$1))</f>
        <v>ENTREGUE</v>
      </c>
      <c r="U2290" s="3" t="s">
        <v>129</v>
      </c>
      <c r="V2290" s="3"/>
    </row>
    <row r="2291" spans="1:22" x14ac:dyDescent="0.25">
      <c r="A2291" s="4">
        <v>45982</v>
      </c>
      <c r="B2291" s="2" t="s">
        <v>4257</v>
      </c>
      <c r="C2291" s="123" t="str">
        <f>VLOOKUP(LANÇAMENTO[[#This Row],[OBRA]],OBRAS[],2,FALSE)</f>
        <v>INTERIORANA</v>
      </c>
      <c r="D2291" s="2" t="s">
        <v>11</v>
      </c>
      <c r="E2291" s="2" t="s">
        <v>4355</v>
      </c>
      <c r="F2291" s="3">
        <v>1</v>
      </c>
      <c r="G2291" s="3" t="s">
        <v>65</v>
      </c>
      <c r="H2291" s="5" t="s">
        <v>4372</v>
      </c>
      <c r="I2291" s="136" t="s">
        <v>147</v>
      </c>
      <c r="J2291" s="2" t="s">
        <v>4355</v>
      </c>
      <c r="K2291" s="6">
        <v>7.99</v>
      </c>
      <c r="L2291" s="6">
        <f>LANÇAMENTO[[#This Row],[VALOR UNITARIO]]*LANÇAMENTO[[#This Row],[QTDADE]]</f>
        <v>7.99</v>
      </c>
      <c r="M2291" s="4">
        <v>45982</v>
      </c>
      <c r="N2291" s="33" t="str">
        <f>TEXT(LANÇAMENTO[[#This Row],[DATA PEDIDO]],"MMM")&amp;"-"&amp;TEXT(M2291,"AAAA")</f>
        <v>nov-2025</v>
      </c>
      <c r="O2291" s="5" t="s">
        <v>1836</v>
      </c>
      <c r="P2291" s="5" t="s">
        <v>30</v>
      </c>
      <c r="Q2291" s="3" t="s">
        <v>12</v>
      </c>
      <c r="R2291" s="3">
        <v>3</v>
      </c>
      <c r="S2291" s="4">
        <f>IF(LANÇAMENTO[[#This Row],[DATA PEDIDO]]="","",LANÇAMENTO[[#This Row],[DATA PEDIDO]]+LANÇAMENTO[[#This Row],[PRAZO]])</f>
        <v>45985</v>
      </c>
      <c r="T2291" s="8" t="str">
        <f>IF(LANÇAMENTO[[#This Row],[OBRA COM MATERIAL]]="OK","ENTREGUE",IF(LANÇAMENTO[[#This Row],[PRAZO]]="","",LANÇAMENTO[[#This Row],[PREVISÃO ENTREGA OBRA]]-$E$1))</f>
        <v>ENTREGUE</v>
      </c>
      <c r="U2291" s="3" t="s">
        <v>129</v>
      </c>
      <c r="V2291" s="3"/>
    </row>
    <row r="2292" spans="1:22" x14ac:dyDescent="0.25">
      <c r="A2292" s="4">
        <v>45982</v>
      </c>
      <c r="B2292" s="2" t="s">
        <v>4257</v>
      </c>
      <c r="C2292" s="123" t="str">
        <f>VLOOKUP(LANÇAMENTO[[#This Row],[OBRA]],OBRAS[],2,FALSE)</f>
        <v>INTERIORANA</v>
      </c>
      <c r="D2292" s="2" t="s">
        <v>11</v>
      </c>
      <c r="E2292" s="2" t="s">
        <v>4371</v>
      </c>
      <c r="F2292" s="3">
        <v>3</v>
      </c>
      <c r="G2292" s="3" t="s">
        <v>65</v>
      </c>
      <c r="H2292" s="5" t="s">
        <v>4372</v>
      </c>
      <c r="I2292" s="136" t="s">
        <v>147</v>
      </c>
      <c r="J2292" s="2" t="s">
        <v>4371</v>
      </c>
      <c r="K2292" s="6">
        <v>2.99</v>
      </c>
      <c r="L2292" s="6">
        <f>LANÇAMENTO[[#This Row],[VALOR UNITARIO]]*LANÇAMENTO[[#This Row],[QTDADE]]</f>
        <v>8.9700000000000006</v>
      </c>
      <c r="M2292" s="4">
        <v>45982</v>
      </c>
      <c r="N2292" s="33" t="str">
        <f>TEXT(LANÇAMENTO[[#This Row],[DATA PEDIDO]],"MMM")&amp;"-"&amp;TEXT(M2292,"AAAA")</f>
        <v>nov-2025</v>
      </c>
      <c r="O2292" s="5" t="s">
        <v>1836</v>
      </c>
      <c r="P2292" s="5" t="s">
        <v>30</v>
      </c>
      <c r="Q2292" s="3" t="s">
        <v>12</v>
      </c>
      <c r="R2292" s="3">
        <v>3</v>
      </c>
      <c r="S2292" s="4">
        <f>IF(LANÇAMENTO[[#This Row],[DATA PEDIDO]]="","",LANÇAMENTO[[#This Row],[DATA PEDIDO]]+LANÇAMENTO[[#This Row],[PRAZO]])</f>
        <v>45985</v>
      </c>
      <c r="T2292" s="8" t="str">
        <f>IF(LANÇAMENTO[[#This Row],[OBRA COM MATERIAL]]="OK","ENTREGUE",IF(LANÇAMENTO[[#This Row],[PRAZO]]="","",LANÇAMENTO[[#This Row],[PREVISÃO ENTREGA OBRA]]-$E$1))</f>
        <v>ENTREGUE</v>
      </c>
      <c r="U2292" s="3" t="s">
        <v>129</v>
      </c>
      <c r="V2292" s="3"/>
    </row>
    <row r="2293" spans="1:22" x14ac:dyDescent="0.25">
      <c r="A2293" s="4">
        <v>45982</v>
      </c>
      <c r="B2293" s="2" t="s">
        <v>4257</v>
      </c>
      <c r="C2293" s="123" t="str">
        <f>VLOOKUP(LANÇAMENTO[[#This Row],[OBRA]],OBRAS[],2,FALSE)</f>
        <v>INTERIORANA</v>
      </c>
      <c r="D2293" s="2" t="s">
        <v>11</v>
      </c>
      <c r="E2293" s="2" t="s">
        <v>2336</v>
      </c>
      <c r="F2293" s="3">
        <v>6</v>
      </c>
      <c r="G2293" s="3" t="s">
        <v>65</v>
      </c>
      <c r="H2293" s="5" t="s">
        <v>4372</v>
      </c>
      <c r="I2293" s="136" t="s">
        <v>147</v>
      </c>
      <c r="J2293" s="2" t="s">
        <v>2336</v>
      </c>
      <c r="K2293" s="6">
        <v>4.99</v>
      </c>
      <c r="L2293" s="6">
        <f>LANÇAMENTO[[#This Row],[VALOR UNITARIO]]*LANÇAMENTO[[#This Row],[QTDADE]]</f>
        <v>29.94</v>
      </c>
      <c r="M2293" s="4">
        <v>45982</v>
      </c>
      <c r="N2293" s="33" t="str">
        <f>TEXT(LANÇAMENTO[[#This Row],[DATA PEDIDO]],"MMM")&amp;"-"&amp;TEXT(M2293,"AAAA")</f>
        <v>nov-2025</v>
      </c>
      <c r="O2293" s="5" t="s">
        <v>1836</v>
      </c>
      <c r="P2293" s="5" t="s">
        <v>30</v>
      </c>
      <c r="Q2293" s="3" t="s">
        <v>12</v>
      </c>
      <c r="R2293" s="3">
        <v>3</v>
      </c>
      <c r="S2293" s="4">
        <f>IF(LANÇAMENTO[[#This Row],[DATA PEDIDO]]="","",LANÇAMENTO[[#This Row],[DATA PEDIDO]]+LANÇAMENTO[[#This Row],[PRAZO]])</f>
        <v>45985</v>
      </c>
      <c r="T2293" s="8" t="str">
        <f>IF(LANÇAMENTO[[#This Row],[OBRA COM MATERIAL]]="OK","ENTREGUE",IF(LANÇAMENTO[[#This Row],[PRAZO]]="","",LANÇAMENTO[[#This Row],[PREVISÃO ENTREGA OBRA]]-$E$1))</f>
        <v>ENTREGUE</v>
      </c>
      <c r="U2293" s="3" t="s">
        <v>129</v>
      </c>
      <c r="V2293" s="3"/>
    </row>
    <row r="2294" spans="1:22" x14ac:dyDescent="0.25">
      <c r="A2294" s="4">
        <v>45982</v>
      </c>
      <c r="B2294" s="2" t="s">
        <v>1802</v>
      </c>
      <c r="C2294" s="123" t="str">
        <f>VLOOKUP(LANÇAMENTO[[#This Row],[OBRA]],OBRAS[],2,FALSE)</f>
        <v>INTERIORANA</v>
      </c>
      <c r="D2294" s="2" t="s">
        <v>11</v>
      </c>
      <c r="E2294" s="2" t="s">
        <v>2332</v>
      </c>
      <c r="F2294" s="3">
        <v>2</v>
      </c>
      <c r="G2294" s="3" t="s">
        <v>110</v>
      </c>
      <c r="H2294" s="5" t="s">
        <v>4373</v>
      </c>
      <c r="I2294" s="136" t="s">
        <v>147</v>
      </c>
      <c r="J2294" s="2" t="s">
        <v>2332</v>
      </c>
      <c r="K2294" s="6">
        <v>89.9</v>
      </c>
      <c r="L2294" s="6">
        <f>LANÇAMENTO[[#This Row],[VALOR UNITARIO]]*LANÇAMENTO[[#This Row],[QTDADE]]</f>
        <v>179.8</v>
      </c>
      <c r="M2294" s="4">
        <v>45982</v>
      </c>
      <c r="N2294" s="33" t="str">
        <f>TEXT(LANÇAMENTO[[#This Row],[DATA PEDIDO]],"MMM")&amp;"-"&amp;TEXT(M2294,"AAAA")</f>
        <v>nov-2025</v>
      </c>
      <c r="O2294" s="5" t="s">
        <v>1715</v>
      </c>
      <c r="P2294" s="5" t="s">
        <v>30</v>
      </c>
      <c r="Q2294" s="3" t="s">
        <v>12</v>
      </c>
      <c r="R2294" s="3">
        <v>3</v>
      </c>
      <c r="S2294" s="4">
        <f>IF(LANÇAMENTO[[#This Row],[DATA PEDIDO]]="","",LANÇAMENTO[[#This Row],[DATA PEDIDO]]+LANÇAMENTO[[#This Row],[PRAZO]])</f>
        <v>45985</v>
      </c>
      <c r="T2294" s="8" t="str">
        <f>IF(LANÇAMENTO[[#This Row],[OBRA COM MATERIAL]]="OK","ENTREGUE",IF(LANÇAMENTO[[#This Row],[PRAZO]]="","",LANÇAMENTO[[#This Row],[PREVISÃO ENTREGA OBRA]]-$E$1))</f>
        <v>ENTREGUE</v>
      </c>
      <c r="U2294" s="3" t="s">
        <v>129</v>
      </c>
      <c r="V2294" s="3"/>
    </row>
    <row r="2295" spans="1:22" x14ac:dyDescent="0.25">
      <c r="A2295" s="4">
        <v>45982</v>
      </c>
      <c r="B2295" s="2" t="s">
        <v>4164</v>
      </c>
      <c r="C2295" s="123" t="str">
        <f>VLOOKUP(LANÇAMENTO[[#This Row],[OBRA]],OBRAS[],2,FALSE)</f>
        <v>B&amp;B</v>
      </c>
      <c r="D2295" s="2" t="s">
        <v>11</v>
      </c>
      <c r="E2295" s="2" t="s">
        <v>1840</v>
      </c>
      <c r="F2295" s="3">
        <v>1</v>
      </c>
      <c r="G2295" s="3" t="s">
        <v>110</v>
      </c>
      <c r="H2295" s="5" t="s">
        <v>4374</v>
      </c>
      <c r="I2295" s="136" t="s">
        <v>147</v>
      </c>
      <c r="J2295" s="2" t="s">
        <v>1840</v>
      </c>
      <c r="K2295" s="6">
        <v>89.9</v>
      </c>
      <c r="L2295" s="6">
        <f>LANÇAMENTO[[#This Row],[VALOR UNITARIO]]*LANÇAMENTO[[#This Row],[QTDADE]]</f>
        <v>89.9</v>
      </c>
      <c r="M2295" s="4">
        <v>45982</v>
      </c>
      <c r="N2295" s="33" t="str">
        <f>TEXT(LANÇAMENTO[[#This Row],[DATA PEDIDO]],"MMM")&amp;"-"&amp;TEXT(M2295,"AAAA")</f>
        <v>nov-2025</v>
      </c>
      <c r="O2295" s="5" t="s">
        <v>1715</v>
      </c>
      <c r="P2295" s="5" t="s">
        <v>30</v>
      </c>
      <c r="Q2295" s="3" t="s">
        <v>12</v>
      </c>
      <c r="R2295" s="3">
        <v>3</v>
      </c>
      <c r="S2295" s="4">
        <f>IF(LANÇAMENTO[[#This Row],[DATA PEDIDO]]="","",LANÇAMENTO[[#This Row],[DATA PEDIDO]]+LANÇAMENTO[[#This Row],[PRAZO]])</f>
        <v>45985</v>
      </c>
      <c r="T2295" s="8" t="str">
        <f>IF(LANÇAMENTO[[#This Row],[OBRA COM MATERIAL]]="OK","ENTREGUE",IF(LANÇAMENTO[[#This Row],[PRAZO]]="","",LANÇAMENTO[[#This Row],[PREVISÃO ENTREGA OBRA]]-$E$1))</f>
        <v>ENTREGUE</v>
      </c>
      <c r="U2295" s="3" t="s">
        <v>129</v>
      </c>
      <c r="V2295" s="3"/>
    </row>
    <row r="2296" spans="1:22" x14ac:dyDescent="0.25">
      <c r="A2296" s="4">
        <v>45982</v>
      </c>
      <c r="B2296" s="2" t="s">
        <v>4164</v>
      </c>
      <c r="C2296" s="123" t="str">
        <f>VLOOKUP(LANÇAMENTO[[#This Row],[OBRA]],OBRAS[],2,FALSE)</f>
        <v>B&amp;B</v>
      </c>
      <c r="D2296" s="2" t="s">
        <v>11</v>
      </c>
      <c r="E2296" s="2" t="s">
        <v>2345</v>
      </c>
      <c r="F2296" s="3">
        <v>1</v>
      </c>
      <c r="G2296" s="3" t="s">
        <v>24</v>
      </c>
      <c r="H2296" s="5" t="s">
        <v>4374</v>
      </c>
      <c r="I2296" s="136" t="s">
        <v>147</v>
      </c>
      <c r="J2296" s="2" t="s">
        <v>2345</v>
      </c>
      <c r="K2296" s="6">
        <v>249.9</v>
      </c>
      <c r="L2296" s="6">
        <f>LANÇAMENTO[[#This Row],[VALOR UNITARIO]]*LANÇAMENTO[[#This Row],[QTDADE]]</f>
        <v>249.9</v>
      </c>
      <c r="M2296" s="4">
        <v>45982</v>
      </c>
      <c r="N2296" s="33" t="str">
        <f>TEXT(LANÇAMENTO[[#This Row],[DATA PEDIDO]],"MMM")&amp;"-"&amp;TEXT(M2296,"AAAA")</f>
        <v>nov-2025</v>
      </c>
      <c r="O2296" s="5" t="s">
        <v>1715</v>
      </c>
      <c r="P2296" s="5" t="s">
        <v>30</v>
      </c>
      <c r="Q2296" s="3" t="s">
        <v>12</v>
      </c>
      <c r="R2296" s="3">
        <v>3</v>
      </c>
      <c r="S2296" s="4">
        <f>IF(LANÇAMENTO[[#This Row],[DATA PEDIDO]]="","",LANÇAMENTO[[#This Row],[DATA PEDIDO]]+LANÇAMENTO[[#This Row],[PRAZO]])</f>
        <v>45985</v>
      </c>
      <c r="T2296" s="8" t="str">
        <f>IF(LANÇAMENTO[[#This Row],[OBRA COM MATERIAL]]="OK","ENTREGUE",IF(LANÇAMENTO[[#This Row],[PRAZO]]="","",LANÇAMENTO[[#This Row],[PREVISÃO ENTREGA OBRA]]-$E$1))</f>
        <v>ENTREGUE</v>
      </c>
      <c r="U2296" s="3" t="s">
        <v>129</v>
      </c>
      <c r="V2296" s="3"/>
    </row>
    <row r="2297" spans="1:22" x14ac:dyDescent="0.25">
      <c r="A2297" s="4">
        <v>45982</v>
      </c>
      <c r="B2297" s="2" t="s">
        <v>4257</v>
      </c>
      <c r="C2297" s="123" t="str">
        <f>VLOOKUP(LANÇAMENTO[[#This Row],[OBRA]],OBRAS[],2,FALSE)</f>
        <v>INTERIORANA</v>
      </c>
      <c r="D2297" s="2" t="s">
        <v>27</v>
      </c>
      <c r="E2297" s="2" t="s">
        <v>1814</v>
      </c>
      <c r="F2297" s="3">
        <v>1</v>
      </c>
      <c r="G2297" s="3" t="s">
        <v>65</v>
      </c>
      <c r="H2297" s="5" t="s">
        <v>4375</v>
      </c>
      <c r="I2297" s="136" t="s">
        <v>4288</v>
      </c>
      <c r="J2297" s="2" t="s">
        <v>1814</v>
      </c>
      <c r="K2297" s="6">
        <v>150</v>
      </c>
      <c r="L2297" s="6">
        <f>LANÇAMENTO[[#This Row],[VALOR UNITARIO]]*LANÇAMENTO[[#This Row],[QTDADE]]</f>
        <v>150</v>
      </c>
      <c r="M2297" s="4">
        <v>45982</v>
      </c>
      <c r="N2297" s="33" t="str">
        <f>TEXT(LANÇAMENTO[[#This Row],[DATA PEDIDO]],"MMM")&amp;"-"&amp;TEXT(M2297,"AAAA")</f>
        <v>nov-2025</v>
      </c>
      <c r="O2297" s="5" t="s">
        <v>1778</v>
      </c>
      <c r="P2297" s="5" t="s">
        <v>30</v>
      </c>
      <c r="Q2297" s="3" t="s">
        <v>12</v>
      </c>
      <c r="R2297" s="3">
        <v>3</v>
      </c>
      <c r="S2297" s="4">
        <f>IF(LANÇAMENTO[[#This Row],[DATA PEDIDO]]="","",LANÇAMENTO[[#This Row],[DATA PEDIDO]]+LANÇAMENTO[[#This Row],[PRAZO]])</f>
        <v>45985</v>
      </c>
      <c r="T2297" s="8" t="str">
        <f>IF(LANÇAMENTO[[#This Row],[OBRA COM MATERIAL]]="OK","ENTREGUE",IF(LANÇAMENTO[[#This Row],[PRAZO]]="","",LANÇAMENTO[[#This Row],[PREVISÃO ENTREGA OBRA]]-$E$1))</f>
        <v>ENTREGUE</v>
      </c>
      <c r="U2297" s="3" t="s">
        <v>129</v>
      </c>
      <c r="V2297" s="3"/>
    </row>
    <row r="2298" spans="1:22" x14ac:dyDescent="0.25">
      <c r="A2298" s="4">
        <v>45982</v>
      </c>
      <c r="B2298" s="2" t="s">
        <v>4257</v>
      </c>
      <c r="C2298" s="123" t="str">
        <f>VLOOKUP(LANÇAMENTO[[#This Row],[OBRA]],OBRAS[],2,FALSE)</f>
        <v>INTERIORANA</v>
      </c>
      <c r="D2298" s="2" t="s">
        <v>27</v>
      </c>
      <c r="E2298" s="2" t="s">
        <v>4017</v>
      </c>
      <c r="F2298" s="3">
        <v>1</v>
      </c>
      <c r="G2298" s="3" t="s">
        <v>65</v>
      </c>
      <c r="H2298" s="5" t="s">
        <v>4375</v>
      </c>
      <c r="I2298" s="136" t="s">
        <v>4288</v>
      </c>
      <c r="J2298" s="2" t="s">
        <v>4017</v>
      </c>
      <c r="K2298" s="6">
        <v>350</v>
      </c>
      <c r="L2298" s="6">
        <f>LANÇAMENTO[[#This Row],[VALOR UNITARIO]]*LANÇAMENTO[[#This Row],[QTDADE]]</f>
        <v>350</v>
      </c>
      <c r="M2298" s="4">
        <v>45982</v>
      </c>
      <c r="N2298" s="33" t="str">
        <f>TEXT(LANÇAMENTO[[#This Row],[DATA PEDIDO]],"MMM")&amp;"-"&amp;TEXT(M2298,"AAAA")</f>
        <v>nov-2025</v>
      </c>
      <c r="O2298" s="5" t="s">
        <v>1778</v>
      </c>
      <c r="P2298" s="5" t="s">
        <v>30</v>
      </c>
      <c r="Q2298" s="3" t="s">
        <v>12</v>
      </c>
      <c r="R2298" s="3">
        <v>3</v>
      </c>
      <c r="S2298" s="4">
        <f>IF(LANÇAMENTO[[#This Row],[DATA PEDIDO]]="","",LANÇAMENTO[[#This Row],[DATA PEDIDO]]+LANÇAMENTO[[#This Row],[PRAZO]])</f>
        <v>45985</v>
      </c>
      <c r="T2298" s="8" t="str">
        <f>IF(LANÇAMENTO[[#This Row],[OBRA COM MATERIAL]]="OK","ENTREGUE",IF(LANÇAMENTO[[#This Row],[PRAZO]]="","",LANÇAMENTO[[#This Row],[PREVISÃO ENTREGA OBRA]]-$E$1))</f>
        <v>ENTREGUE</v>
      </c>
      <c r="U2298" s="3" t="s">
        <v>129</v>
      </c>
      <c r="V2298" s="3"/>
    </row>
    <row r="2299" spans="1:22" x14ac:dyDescent="0.25">
      <c r="A2299" s="4">
        <v>45985</v>
      </c>
      <c r="B2299" s="2" t="s">
        <v>2128</v>
      </c>
      <c r="C2299" s="123" t="str">
        <f>VLOOKUP(LANÇAMENTO[[#This Row],[OBRA]],OBRAS[],2,FALSE)</f>
        <v>B&amp;B</v>
      </c>
      <c r="D2299" s="2" t="s">
        <v>11</v>
      </c>
      <c r="E2299" s="2" t="s">
        <v>2330</v>
      </c>
      <c r="F2299" s="3">
        <v>8</v>
      </c>
      <c r="G2299" s="3" t="s">
        <v>65</v>
      </c>
      <c r="H2299" s="5" t="s">
        <v>4376</v>
      </c>
      <c r="I2299" s="136" t="s">
        <v>147</v>
      </c>
      <c r="J2299" s="2" t="s">
        <v>2330</v>
      </c>
      <c r="K2299" s="6">
        <v>8.99</v>
      </c>
      <c r="L2299" s="6">
        <f>LANÇAMENTO[[#This Row],[VALOR UNITARIO]]*LANÇAMENTO[[#This Row],[QTDADE]]</f>
        <v>71.92</v>
      </c>
      <c r="M2299" s="4">
        <v>45985</v>
      </c>
      <c r="N2299" s="33" t="str">
        <f>TEXT(LANÇAMENTO[[#This Row],[DATA PEDIDO]],"MMM")&amp;"-"&amp;TEXT(M2299,"AAAA")</f>
        <v>nov-2025</v>
      </c>
      <c r="O2299" s="5" t="s">
        <v>1836</v>
      </c>
      <c r="P2299" s="5" t="s">
        <v>30</v>
      </c>
      <c r="Q2299" s="3" t="s">
        <v>12</v>
      </c>
      <c r="R2299" s="3">
        <v>0</v>
      </c>
      <c r="S2299" s="4">
        <f>IF(LANÇAMENTO[[#This Row],[DATA PEDIDO]]="","",LANÇAMENTO[[#This Row],[DATA PEDIDO]]+LANÇAMENTO[[#This Row],[PRAZO]])</f>
        <v>45985</v>
      </c>
      <c r="T2299" s="8" t="str">
        <f>IF(LANÇAMENTO[[#This Row],[OBRA COM MATERIAL]]="OK","ENTREGUE",IF(LANÇAMENTO[[#This Row],[PRAZO]]="","",LANÇAMENTO[[#This Row],[PREVISÃO ENTREGA OBRA]]-$E$1))</f>
        <v>ENTREGUE</v>
      </c>
      <c r="U2299" s="3" t="s">
        <v>129</v>
      </c>
      <c r="V2299" s="3"/>
    </row>
    <row r="2300" spans="1:22" x14ac:dyDescent="0.25">
      <c r="A2300" s="4">
        <v>45985</v>
      </c>
      <c r="B2300" s="2" t="s">
        <v>2128</v>
      </c>
      <c r="C2300" s="123" t="str">
        <f>VLOOKUP(LANÇAMENTO[[#This Row],[OBRA]],OBRAS[],2,FALSE)</f>
        <v>B&amp;B</v>
      </c>
      <c r="D2300" s="2" t="s">
        <v>11</v>
      </c>
      <c r="E2300" s="2" t="s">
        <v>2331</v>
      </c>
      <c r="F2300" s="3">
        <v>8</v>
      </c>
      <c r="G2300" s="3" t="s">
        <v>65</v>
      </c>
      <c r="H2300" s="5" t="s">
        <v>4376</v>
      </c>
      <c r="I2300" s="136" t="s">
        <v>147</v>
      </c>
      <c r="J2300" s="2" t="s">
        <v>2331</v>
      </c>
      <c r="K2300" s="6">
        <v>4.99</v>
      </c>
      <c r="L2300" s="6">
        <f>LANÇAMENTO[[#This Row],[VALOR UNITARIO]]*LANÇAMENTO[[#This Row],[QTDADE]]</f>
        <v>39.92</v>
      </c>
      <c r="M2300" s="4">
        <v>45985</v>
      </c>
      <c r="N2300" s="33" t="str">
        <f>TEXT(LANÇAMENTO[[#This Row],[DATA PEDIDO]],"MMM")&amp;"-"&amp;TEXT(M2300,"AAAA")</f>
        <v>nov-2025</v>
      </c>
      <c r="O2300" s="5" t="s">
        <v>1836</v>
      </c>
      <c r="P2300" s="5" t="s">
        <v>30</v>
      </c>
      <c r="Q2300" s="3" t="s">
        <v>12</v>
      </c>
      <c r="R2300" s="3">
        <v>0</v>
      </c>
      <c r="S2300" s="4">
        <f>IF(LANÇAMENTO[[#This Row],[DATA PEDIDO]]="","",LANÇAMENTO[[#This Row],[DATA PEDIDO]]+LANÇAMENTO[[#This Row],[PRAZO]])</f>
        <v>45985</v>
      </c>
      <c r="T2300" s="8" t="str">
        <f>IF(LANÇAMENTO[[#This Row],[OBRA COM MATERIAL]]="OK","ENTREGUE",IF(LANÇAMENTO[[#This Row],[PRAZO]]="","",LANÇAMENTO[[#This Row],[PREVISÃO ENTREGA OBRA]]-$E$1))</f>
        <v>ENTREGUE</v>
      </c>
      <c r="U2300" s="3" t="s">
        <v>129</v>
      </c>
      <c r="V2300" s="3"/>
    </row>
    <row r="2301" spans="1:22" x14ac:dyDescent="0.25">
      <c r="A2301" s="4">
        <v>45985</v>
      </c>
      <c r="B2301" s="2" t="s">
        <v>2128</v>
      </c>
      <c r="C2301" s="123" t="str">
        <f>VLOOKUP(LANÇAMENTO[[#This Row],[OBRA]],OBRAS[],2,FALSE)</f>
        <v>B&amp;B</v>
      </c>
      <c r="D2301" s="2" t="s">
        <v>11</v>
      </c>
      <c r="E2301" s="2" t="s">
        <v>3451</v>
      </c>
      <c r="F2301" s="3">
        <v>12</v>
      </c>
      <c r="G2301" s="3" t="s">
        <v>110</v>
      </c>
      <c r="H2301" s="5" t="s">
        <v>4376</v>
      </c>
      <c r="I2301" s="136" t="s">
        <v>147</v>
      </c>
      <c r="J2301" s="2" t="s">
        <v>3451</v>
      </c>
      <c r="K2301" s="6">
        <v>89.9</v>
      </c>
      <c r="L2301" s="6">
        <f>LANÇAMENTO[[#This Row],[VALOR UNITARIO]]*LANÇAMENTO[[#This Row],[QTDADE]]</f>
        <v>1078.8000000000002</v>
      </c>
      <c r="M2301" s="4">
        <v>45985</v>
      </c>
      <c r="N2301" s="33" t="str">
        <f>TEXT(LANÇAMENTO[[#This Row],[DATA PEDIDO]],"MMM")&amp;"-"&amp;TEXT(M2301,"AAAA")</f>
        <v>nov-2025</v>
      </c>
      <c r="O2301" s="5" t="s">
        <v>1836</v>
      </c>
      <c r="P2301" s="5" t="s">
        <v>30</v>
      </c>
      <c r="Q2301" s="3" t="s">
        <v>12</v>
      </c>
      <c r="R2301" s="3">
        <v>0</v>
      </c>
      <c r="S2301" s="4">
        <f>IF(LANÇAMENTO[[#This Row],[DATA PEDIDO]]="","",LANÇAMENTO[[#This Row],[DATA PEDIDO]]+LANÇAMENTO[[#This Row],[PRAZO]])</f>
        <v>45985</v>
      </c>
      <c r="T2301" s="8" t="str">
        <f>IF(LANÇAMENTO[[#This Row],[OBRA COM MATERIAL]]="OK","ENTREGUE",IF(LANÇAMENTO[[#This Row],[PRAZO]]="","",LANÇAMENTO[[#This Row],[PREVISÃO ENTREGA OBRA]]-$E$1))</f>
        <v>ENTREGUE</v>
      </c>
      <c r="U2301" s="3" t="s">
        <v>129</v>
      </c>
      <c r="V2301" s="3"/>
    </row>
    <row r="2302" spans="1:22" x14ac:dyDescent="0.25">
      <c r="A2302" s="4">
        <v>45985</v>
      </c>
      <c r="B2302" s="2" t="s">
        <v>2128</v>
      </c>
      <c r="C2302" s="123" t="str">
        <f>VLOOKUP(LANÇAMENTO[[#This Row],[OBRA]],OBRAS[],2,FALSE)</f>
        <v>B&amp;B</v>
      </c>
      <c r="D2302" s="2" t="s">
        <v>11</v>
      </c>
      <c r="E2302" s="2" t="s">
        <v>2332</v>
      </c>
      <c r="F2302" s="3">
        <v>24</v>
      </c>
      <c r="G2302" s="3" t="s">
        <v>110</v>
      </c>
      <c r="H2302" s="5" t="s">
        <v>4376</v>
      </c>
      <c r="I2302" s="136" t="s">
        <v>147</v>
      </c>
      <c r="J2302" s="2" t="s">
        <v>2332</v>
      </c>
      <c r="K2302" s="6">
        <v>89.9</v>
      </c>
      <c r="L2302" s="6">
        <f>LANÇAMENTO[[#This Row],[VALOR UNITARIO]]*LANÇAMENTO[[#This Row],[QTDADE]]</f>
        <v>2157.6000000000004</v>
      </c>
      <c r="M2302" s="4">
        <v>45985</v>
      </c>
      <c r="N2302" s="33" t="str">
        <f>TEXT(LANÇAMENTO[[#This Row],[DATA PEDIDO]],"MMM")&amp;"-"&amp;TEXT(M2302,"AAAA")</f>
        <v>nov-2025</v>
      </c>
      <c r="O2302" s="5" t="s">
        <v>1836</v>
      </c>
      <c r="P2302" s="5" t="s">
        <v>30</v>
      </c>
      <c r="Q2302" s="3" t="s">
        <v>12</v>
      </c>
      <c r="R2302" s="3">
        <v>0</v>
      </c>
      <c r="S2302" s="4">
        <f>IF(LANÇAMENTO[[#This Row],[DATA PEDIDO]]="","",LANÇAMENTO[[#This Row],[DATA PEDIDO]]+LANÇAMENTO[[#This Row],[PRAZO]])</f>
        <v>45985</v>
      </c>
      <c r="T2302" s="8" t="str">
        <f>IF(LANÇAMENTO[[#This Row],[OBRA COM MATERIAL]]="OK","ENTREGUE",IF(LANÇAMENTO[[#This Row],[PRAZO]]="","",LANÇAMENTO[[#This Row],[PREVISÃO ENTREGA OBRA]]-$E$1))</f>
        <v>ENTREGUE</v>
      </c>
      <c r="U2302" s="3" t="s">
        <v>129</v>
      </c>
      <c r="V2302" s="3"/>
    </row>
    <row r="2303" spans="1:22" x14ac:dyDescent="0.25">
      <c r="A2303" s="4">
        <v>45985</v>
      </c>
      <c r="B2303" s="2" t="s">
        <v>2128</v>
      </c>
      <c r="C2303" s="123" t="str">
        <f>VLOOKUP(LANÇAMENTO[[#This Row],[OBRA]],OBRAS[],2,FALSE)</f>
        <v>B&amp;B</v>
      </c>
      <c r="D2303" s="2" t="s">
        <v>11</v>
      </c>
      <c r="E2303" s="2" t="s">
        <v>3572</v>
      </c>
      <c r="F2303" s="3">
        <v>1</v>
      </c>
      <c r="G2303" s="3" t="s">
        <v>24</v>
      </c>
      <c r="H2303" s="5" t="s">
        <v>4376</v>
      </c>
      <c r="I2303" s="136" t="s">
        <v>147</v>
      </c>
      <c r="J2303" s="2" t="s">
        <v>3572</v>
      </c>
      <c r="K2303" s="6">
        <v>69.900000000000006</v>
      </c>
      <c r="L2303" s="6">
        <f>LANÇAMENTO[[#This Row],[VALOR UNITARIO]]*LANÇAMENTO[[#This Row],[QTDADE]]</f>
        <v>69.900000000000006</v>
      </c>
      <c r="M2303" s="4">
        <v>45985</v>
      </c>
      <c r="N2303" s="33" t="str">
        <f>TEXT(LANÇAMENTO[[#This Row],[DATA PEDIDO]],"MMM")&amp;"-"&amp;TEXT(M2303,"AAAA")</f>
        <v>nov-2025</v>
      </c>
      <c r="O2303" s="5" t="s">
        <v>1836</v>
      </c>
      <c r="P2303" s="5" t="s">
        <v>30</v>
      </c>
      <c r="Q2303" s="3" t="s">
        <v>12</v>
      </c>
      <c r="R2303" s="3">
        <v>0</v>
      </c>
      <c r="S2303" s="4">
        <f>IF(LANÇAMENTO[[#This Row],[DATA PEDIDO]]="","",LANÇAMENTO[[#This Row],[DATA PEDIDO]]+LANÇAMENTO[[#This Row],[PRAZO]])</f>
        <v>45985</v>
      </c>
      <c r="T2303" s="8" t="str">
        <f>IF(LANÇAMENTO[[#This Row],[OBRA COM MATERIAL]]="OK","ENTREGUE",IF(LANÇAMENTO[[#This Row],[PRAZO]]="","",LANÇAMENTO[[#This Row],[PREVISÃO ENTREGA OBRA]]-$E$1))</f>
        <v>ENTREGUE</v>
      </c>
      <c r="U2303" s="3" t="s">
        <v>129</v>
      </c>
      <c r="V2303" s="3"/>
    </row>
    <row r="2304" spans="1:22" x14ac:dyDescent="0.25">
      <c r="A2304" s="4">
        <v>45985</v>
      </c>
      <c r="B2304" s="2" t="s">
        <v>2128</v>
      </c>
      <c r="C2304" s="123" t="str">
        <f>VLOOKUP(LANÇAMENTO[[#This Row],[OBRA]],OBRAS[],2,FALSE)</f>
        <v>B&amp;B</v>
      </c>
      <c r="D2304" s="2" t="s">
        <v>11</v>
      </c>
      <c r="E2304" s="2" t="s">
        <v>3648</v>
      </c>
      <c r="F2304" s="3">
        <v>3</v>
      </c>
      <c r="G2304" s="3" t="s">
        <v>24</v>
      </c>
      <c r="H2304" s="5" t="s">
        <v>4376</v>
      </c>
      <c r="I2304" s="136" t="s">
        <v>147</v>
      </c>
      <c r="J2304" s="2" t="s">
        <v>3648</v>
      </c>
      <c r="K2304" s="6">
        <v>249.9</v>
      </c>
      <c r="L2304" s="6">
        <f>LANÇAMENTO[[#This Row],[VALOR UNITARIO]]*LANÇAMENTO[[#This Row],[QTDADE]]</f>
        <v>749.7</v>
      </c>
      <c r="M2304" s="4">
        <v>45985</v>
      </c>
      <c r="N2304" s="33" t="str">
        <f>TEXT(LANÇAMENTO[[#This Row],[DATA PEDIDO]],"MMM")&amp;"-"&amp;TEXT(M2304,"AAAA")</f>
        <v>nov-2025</v>
      </c>
      <c r="O2304" s="5" t="s">
        <v>1836</v>
      </c>
      <c r="P2304" s="5" t="s">
        <v>30</v>
      </c>
      <c r="Q2304" s="3" t="s">
        <v>12</v>
      </c>
      <c r="R2304" s="3">
        <v>0</v>
      </c>
      <c r="S2304" s="4">
        <f>IF(LANÇAMENTO[[#This Row],[DATA PEDIDO]]="","",LANÇAMENTO[[#This Row],[DATA PEDIDO]]+LANÇAMENTO[[#This Row],[PRAZO]])</f>
        <v>45985</v>
      </c>
      <c r="T2304" s="8" t="str">
        <f>IF(LANÇAMENTO[[#This Row],[OBRA COM MATERIAL]]="OK","ENTREGUE",IF(LANÇAMENTO[[#This Row],[PRAZO]]="","",LANÇAMENTO[[#This Row],[PREVISÃO ENTREGA OBRA]]-$E$1))</f>
        <v>ENTREGUE</v>
      </c>
      <c r="U2304" s="3" t="s">
        <v>129</v>
      </c>
      <c r="V2304" s="3"/>
    </row>
    <row r="2305" spans="1:22" x14ac:dyDescent="0.25">
      <c r="A2305" s="4">
        <v>45985</v>
      </c>
      <c r="B2305" s="2" t="s">
        <v>2128</v>
      </c>
      <c r="C2305" s="123" t="str">
        <f>VLOOKUP(LANÇAMENTO[[#This Row],[OBRA]],OBRAS[],2,FALSE)</f>
        <v>B&amp;B</v>
      </c>
      <c r="D2305" s="2" t="s">
        <v>11</v>
      </c>
      <c r="E2305" s="2" t="s">
        <v>2184</v>
      </c>
      <c r="F2305" s="3">
        <v>3</v>
      </c>
      <c r="G2305" s="3" t="s">
        <v>24</v>
      </c>
      <c r="H2305" s="5" t="s">
        <v>4376</v>
      </c>
      <c r="I2305" s="136" t="s">
        <v>147</v>
      </c>
      <c r="J2305" s="2" t="s">
        <v>2184</v>
      </c>
      <c r="K2305" s="6">
        <v>249.9</v>
      </c>
      <c r="L2305" s="6">
        <f>LANÇAMENTO[[#This Row],[VALOR UNITARIO]]*LANÇAMENTO[[#This Row],[QTDADE]]</f>
        <v>749.7</v>
      </c>
      <c r="M2305" s="4">
        <v>45985</v>
      </c>
      <c r="N2305" s="33" t="str">
        <f>TEXT(LANÇAMENTO[[#This Row],[DATA PEDIDO]],"MMM")&amp;"-"&amp;TEXT(M2305,"AAAA")</f>
        <v>nov-2025</v>
      </c>
      <c r="O2305" s="5" t="s">
        <v>1836</v>
      </c>
      <c r="P2305" s="5" t="s">
        <v>30</v>
      </c>
      <c r="Q2305" s="3" t="s">
        <v>12</v>
      </c>
      <c r="R2305" s="3">
        <v>0</v>
      </c>
      <c r="S2305" s="4">
        <f>IF(LANÇAMENTO[[#This Row],[DATA PEDIDO]]="","",LANÇAMENTO[[#This Row],[DATA PEDIDO]]+LANÇAMENTO[[#This Row],[PRAZO]])</f>
        <v>45985</v>
      </c>
      <c r="T2305" s="8" t="str">
        <f>IF(LANÇAMENTO[[#This Row],[OBRA COM MATERIAL]]="OK","ENTREGUE",IF(LANÇAMENTO[[#This Row],[PRAZO]]="","",LANÇAMENTO[[#This Row],[PREVISÃO ENTREGA OBRA]]-$E$1))</f>
        <v>ENTREGUE</v>
      </c>
      <c r="U2305" s="3" t="s">
        <v>129</v>
      </c>
      <c r="V2305" s="3"/>
    </row>
    <row r="2306" spans="1:22" x14ac:dyDescent="0.25">
      <c r="A2306" s="4">
        <v>45985</v>
      </c>
      <c r="B2306" s="2" t="s">
        <v>2128</v>
      </c>
      <c r="C2306" s="123" t="str">
        <f>VLOOKUP(LANÇAMENTO[[#This Row],[OBRA]],OBRAS[],2,FALSE)</f>
        <v>B&amp;B</v>
      </c>
      <c r="D2306" s="2" t="s">
        <v>11</v>
      </c>
      <c r="E2306" s="2" t="s">
        <v>2334</v>
      </c>
      <c r="F2306" s="3">
        <v>4</v>
      </c>
      <c r="G2306" s="3" t="s">
        <v>110</v>
      </c>
      <c r="H2306" s="5" t="s">
        <v>4376</v>
      </c>
      <c r="I2306" s="136" t="s">
        <v>147</v>
      </c>
      <c r="J2306" s="2" t="s">
        <v>2334</v>
      </c>
      <c r="K2306" s="6">
        <v>69.900000000000006</v>
      </c>
      <c r="L2306" s="6">
        <f>LANÇAMENTO[[#This Row],[VALOR UNITARIO]]*LANÇAMENTO[[#This Row],[QTDADE]]</f>
        <v>279.60000000000002</v>
      </c>
      <c r="M2306" s="4">
        <v>45985</v>
      </c>
      <c r="N2306" s="33" t="str">
        <f>TEXT(LANÇAMENTO[[#This Row],[DATA PEDIDO]],"MMM")&amp;"-"&amp;TEXT(M2306,"AAAA")</f>
        <v>nov-2025</v>
      </c>
      <c r="O2306" s="5" t="s">
        <v>1836</v>
      </c>
      <c r="P2306" s="5" t="s">
        <v>30</v>
      </c>
      <c r="Q2306" s="3" t="s">
        <v>12</v>
      </c>
      <c r="R2306" s="3">
        <v>0</v>
      </c>
      <c r="S2306" s="4">
        <f>IF(LANÇAMENTO[[#This Row],[DATA PEDIDO]]="","",LANÇAMENTO[[#This Row],[DATA PEDIDO]]+LANÇAMENTO[[#This Row],[PRAZO]])</f>
        <v>45985</v>
      </c>
      <c r="T2306" s="8" t="str">
        <f>IF(LANÇAMENTO[[#This Row],[OBRA COM MATERIAL]]="OK","ENTREGUE",IF(LANÇAMENTO[[#This Row],[PRAZO]]="","",LANÇAMENTO[[#This Row],[PREVISÃO ENTREGA OBRA]]-$E$1))</f>
        <v>ENTREGUE</v>
      </c>
      <c r="U2306" s="3" t="s">
        <v>129</v>
      </c>
      <c r="V2306" s="3"/>
    </row>
    <row r="2307" spans="1:22" x14ac:dyDescent="0.25">
      <c r="A2307" s="4">
        <v>45985</v>
      </c>
      <c r="B2307" s="2" t="s">
        <v>2128</v>
      </c>
      <c r="C2307" s="123" t="str">
        <f>VLOOKUP(LANÇAMENTO[[#This Row],[OBRA]],OBRAS[],2,FALSE)</f>
        <v>B&amp;B</v>
      </c>
      <c r="D2307" s="2" t="s">
        <v>11</v>
      </c>
      <c r="E2307" s="2" t="s">
        <v>2335</v>
      </c>
      <c r="F2307" s="3">
        <v>4</v>
      </c>
      <c r="G2307" s="3" t="s">
        <v>110</v>
      </c>
      <c r="H2307" s="5" t="s">
        <v>4376</v>
      </c>
      <c r="I2307" s="136" t="s">
        <v>147</v>
      </c>
      <c r="J2307" s="2" t="s">
        <v>2335</v>
      </c>
      <c r="K2307" s="6">
        <v>69.900000000000006</v>
      </c>
      <c r="L2307" s="6">
        <f>LANÇAMENTO[[#This Row],[VALOR UNITARIO]]*LANÇAMENTO[[#This Row],[QTDADE]]</f>
        <v>279.60000000000002</v>
      </c>
      <c r="M2307" s="4">
        <v>45985</v>
      </c>
      <c r="N2307" s="33" t="str">
        <f>TEXT(LANÇAMENTO[[#This Row],[DATA PEDIDO]],"MMM")&amp;"-"&amp;TEXT(M2307,"AAAA")</f>
        <v>nov-2025</v>
      </c>
      <c r="O2307" s="5" t="s">
        <v>1836</v>
      </c>
      <c r="P2307" s="5" t="s">
        <v>30</v>
      </c>
      <c r="Q2307" s="3" t="s">
        <v>12</v>
      </c>
      <c r="R2307" s="3">
        <v>0</v>
      </c>
      <c r="S2307" s="4">
        <f>IF(LANÇAMENTO[[#This Row],[DATA PEDIDO]]="","",LANÇAMENTO[[#This Row],[DATA PEDIDO]]+LANÇAMENTO[[#This Row],[PRAZO]])</f>
        <v>45985</v>
      </c>
      <c r="T2307" s="8" t="str">
        <f>IF(LANÇAMENTO[[#This Row],[OBRA COM MATERIAL]]="OK","ENTREGUE",IF(LANÇAMENTO[[#This Row],[PRAZO]]="","",LANÇAMENTO[[#This Row],[PREVISÃO ENTREGA OBRA]]-$E$1))</f>
        <v>ENTREGUE</v>
      </c>
      <c r="U2307" s="3" t="s">
        <v>129</v>
      </c>
      <c r="V2307" s="3"/>
    </row>
    <row r="2308" spans="1:22" x14ac:dyDescent="0.25">
      <c r="A2308" s="4">
        <v>45985</v>
      </c>
      <c r="B2308" s="2" t="s">
        <v>2128</v>
      </c>
      <c r="C2308" s="123" t="str">
        <f>VLOOKUP(LANÇAMENTO[[#This Row],[OBRA]],OBRAS[],2,FALSE)</f>
        <v>B&amp;B</v>
      </c>
      <c r="D2308" s="2" t="s">
        <v>11</v>
      </c>
      <c r="E2308" s="2" t="s">
        <v>2336</v>
      </c>
      <c r="F2308" s="3">
        <v>4</v>
      </c>
      <c r="G2308" s="3" t="s">
        <v>65</v>
      </c>
      <c r="H2308" s="5" t="s">
        <v>4376</v>
      </c>
      <c r="I2308" s="136" t="s">
        <v>147</v>
      </c>
      <c r="J2308" s="2" t="s">
        <v>2336</v>
      </c>
      <c r="K2308" s="6">
        <v>4.99</v>
      </c>
      <c r="L2308" s="6">
        <f>LANÇAMENTO[[#This Row],[VALOR UNITARIO]]*LANÇAMENTO[[#This Row],[QTDADE]]</f>
        <v>19.96</v>
      </c>
      <c r="M2308" s="4">
        <v>45985</v>
      </c>
      <c r="N2308" s="33" t="str">
        <f>TEXT(LANÇAMENTO[[#This Row],[DATA PEDIDO]],"MMM")&amp;"-"&amp;TEXT(M2308,"AAAA")</f>
        <v>nov-2025</v>
      </c>
      <c r="O2308" s="5" t="s">
        <v>1836</v>
      </c>
      <c r="P2308" s="5" t="s">
        <v>30</v>
      </c>
      <c r="Q2308" s="3" t="s">
        <v>12</v>
      </c>
      <c r="R2308" s="3">
        <v>0</v>
      </c>
      <c r="S2308" s="4">
        <f>IF(LANÇAMENTO[[#This Row],[DATA PEDIDO]]="","",LANÇAMENTO[[#This Row],[DATA PEDIDO]]+LANÇAMENTO[[#This Row],[PRAZO]])</f>
        <v>45985</v>
      </c>
      <c r="T2308" s="8" t="str">
        <f>IF(LANÇAMENTO[[#This Row],[OBRA COM MATERIAL]]="OK","ENTREGUE",IF(LANÇAMENTO[[#This Row],[PRAZO]]="","",LANÇAMENTO[[#This Row],[PREVISÃO ENTREGA OBRA]]-$E$1))</f>
        <v>ENTREGUE</v>
      </c>
      <c r="U2308" s="3" t="s">
        <v>129</v>
      </c>
      <c r="V2308" s="3"/>
    </row>
    <row r="2309" spans="1:22" x14ac:dyDescent="0.25">
      <c r="A2309" s="4">
        <v>45985</v>
      </c>
      <c r="B2309" s="2" t="s">
        <v>1772</v>
      </c>
      <c r="C2309" s="123" t="str">
        <f>VLOOKUP(LANÇAMENTO[[#This Row],[OBRA]],OBRAS[],2,FALSE)</f>
        <v>INTERIORANA</v>
      </c>
      <c r="D2309" s="2" t="s">
        <v>104</v>
      </c>
      <c r="E2309" s="2" t="s">
        <v>3523</v>
      </c>
      <c r="F2309" s="3">
        <v>240</v>
      </c>
      <c r="G2309" s="3" t="s">
        <v>72</v>
      </c>
      <c r="H2309" s="5" t="s">
        <v>4377</v>
      </c>
      <c r="I2309" s="136" t="s">
        <v>587</v>
      </c>
      <c r="J2309" s="2" t="s">
        <v>3523</v>
      </c>
      <c r="K2309" s="6">
        <v>9.5</v>
      </c>
      <c r="L2309" s="6">
        <f>LANÇAMENTO[[#This Row],[VALOR UNITARIO]]*LANÇAMENTO[[#This Row],[QTDADE]]</f>
        <v>2280</v>
      </c>
      <c r="M2309" s="4">
        <v>45985</v>
      </c>
      <c r="N2309" s="33" t="str">
        <f>TEXT(LANÇAMENTO[[#This Row],[DATA PEDIDO]],"MMM")&amp;"-"&amp;TEXT(M2309,"AAAA")</f>
        <v>nov-2025</v>
      </c>
      <c r="O2309" s="5" t="s">
        <v>1715</v>
      </c>
      <c r="P2309" s="5" t="s">
        <v>30</v>
      </c>
      <c r="Q2309" s="3" t="s">
        <v>12</v>
      </c>
      <c r="R2309" s="3">
        <v>0</v>
      </c>
      <c r="S2309" s="4">
        <f>IF(LANÇAMENTO[[#This Row],[DATA PEDIDO]]="","",LANÇAMENTO[[#This Row],[DATA PEDIDO]]+LANÇAMENTO[[#This Row],[PRAZO]])</f>
        <v>45985</v>
      </c>
      <c r="T2309" s="8" t="str">
        <f>IF(LANÇAMENTO[[#This Row],[OBRA COM MATERIAL]]="OK","ENTREGUE",IF(LANÇAMENTO[[#This Row],[PRAZO]]="","",LANÇAMENTO[[#This Row],[PREVISÃO ENTREGA OBRA]]-$E$1))</f>
        <v>ENTREGUE</v>
      </c>
      <c r="U2309" s="3" t="s">
        <v>129</v>
      </c>
      <c r="V2309" s="3"/>
    </row>
    <row r="2310" spans="1:22" x14ac:dyDescent="0.25">
      <c r="A2310" s="4">
        <v>45985</v>
      </c>
      <c r="B2310" s="2" t="s">
        <v>4257</v>
      </c>
      <c r="C2310" s="123" t="str">
        <f>VLOOKUP(LANÇAMENTO[[#This Row],[OBRA]],OBRAS[],2,FALSE)</f>
        <v>INTERIORANA</v>
      </c>
      <c r="D2310" s="2" t="s">
        <v>104</v>
      </c>
      <c r="E2310" s="2" t="s">
        <v>1974</v>
      </c>
      <c r="F2310" s="3">
        <v>45</v>
      </c>
      <c r="G2310" s="3" t="s">
        <v>65</v>
      </c>
      <c r="H2310" s="5" t="s">
        <v>4379</v>
      </c>
      <c r="I2310" s="136" t="s">
        <v>372</v>
      </c>
      <c r="J2310" s="2" t="s">
        <v>1974</v>
      </c>
      <c r="K2310" s="6">
        <v>53</v>
      </c>
      <c r="L2310" s="6">
        <f>LANÇAMENTO[[#This Row],[VALOR UNITARIO]]*LANÇAMENTO[[#This Row],[QTDADE]]</f>
        <v>2385</v>
      </c>
      <c r="M2310" s="4">
        <v>45985</v>
      </c>
      <c r="N2310" s="33" t="str">
        <f>TEXT(LANÇAMENTO[[#This Row],[DATA PEDIDO]],"MMM")&amp;"-"&amp;TEXT(M2310,"AAAA")</f>
        <v>nov-2025</v>
      </c>
      <c r="O2310" s="5" t="s">
        <v>1836</v>
      </c>
      <c r="P2310" s="5" t="s">
        <v>30</v>
      </c>
      <c r="Q2310" s="3" t="s">
        <v>12</v>
      </c>
      <c r="R2310" s="3">
        <v>0</v>
      </c>
      <c r="S2310" s="4">
        <f>IF(LANÇAMENTO[[#This Row],[DATA PEDIDO]]="","",LANÇAMENTO[[#This Row],[DATA PEDIDO]]+LANÇAMENTO[[#This Row],[PRAZO]])</f>
        <v>45985</v>
      </c>
      <c r="T2310" s="8" t="str">
        <f>IF(LANÇAMENTO[[#This Row],[OBRA COM MATERIAL]]="OK","ENTREGUE",IF(LANÇAMENTO[[#This Row],[PRAZO]]="","",LANÇAMENTO[[#This Row],[PREVISÃO ENTREGA OBRA]]-$E$1))</f>
        <v>ENTREGUE</v>
      </c>
      <c r="U2310" s="3" t="s">
        <v>129</v>
      </c>
      <c r="V2310" s="3"/>
    </row>
    <row r="2311" spans="1:22" x14ac:dyDescent="0.25">
      <c r="A2311" s="4">
        <v>45985</v>
      </c>
      <c r="B2311" s="2" t="s">
        <v>4257</v>
      </c>
      <c r="C2311" s="123" t="str">
        <f>VLOOKUP(LANÇAMENTO[[#This Row],[OBRA]],OBRAS[],2,FALSE)</f>
        <v>INTERIORANA</v>
      </c>
      <c r="D2311" s="2" t="s">
        <v>104</v>
      </c>
      <c r="E2311" s="2" t="s">
        <v>4378</v>
      </c>
      <c r="F2311" s="3">
        <v>90</v>
      </c>
      <c r="G2311" s="3" t="s">
        <v>65</v>
      </c>
      <c r="H2311" s="5" t="s">
        <v>4379</v>
      </c>
      <c r="I2311" s="136" t="s">
        <v>372</v>
      </c>
      <c r="J2311" s="2" t="s">
        <v>4378</v>
      </c>
      <c r="K2311" s="6">
        <v>8</v>
      </c>
      <c r="L2311" s="6">
        <f>LANÇAMENTO[[#This Row],[VALOR UNITARIO]]*LANÇAMENTO[[#This Row],[QTDADE]]</f>
        <v>720</v>
      </c>
      <c r="M2311" s="4">
        <v>45985</v>
      </c>
      <c r="N2311" s="33" t="str">
        <f>TEXT(LANÇAMENTO[[#This Row],[DATA PEDIDO]],"MMM")&amp;"-"&amp;TEXT(M2311,"AAAA")</f>
        <v>nov-2025</v>
      </c>
      <c r="O2311" s="5" t="s">
        <v>1836</v>
      </c>
      <c r="P2311" s="5" t="s">
        <v>30</v>
      </c>
      <c r="Q2311" s="3" t="s">
        <v>12</v>
      </c>
      <c r="R2311" s="3">
        <v>0</v>
      </c>
      <c r="S2311" s="4">
        <f>IF(LANÇAMENTO[[#This Row],[DATA PEDIDO]]="","",LANÇAMENTO[[#This Row],[DATA PEDIDO]]+LANÇAMENTO[[#This Row],[PRAZO]])</f>
        <v>45985</v>
      </c>
      <c r="T2311" s="8" t="str">
        <f>IF(LANÇAMENTO[[#This Row],[OBRA COM MATERIAL]]="OK","ENTREGUE",IF(LANÇAMENTO[[#This Row],[PRAZO]]="","",LANÇAMENTO[[#This Row],[PREVISÃO ENTREGA OBRA]]-$E$1))</f>
        <v>ENTREGUE</v>
      </c>
      <c r="U2311" s="3" t="s">
        <v>129</v>
      </c>
      <c r="V2311" s="3"/>
    </row>
    <row r="2312" spans="1:22" x14ac:dyDescent="0.25">
      <c r="A2312" s="4">
        <v>45985</v>
      </c>
      <c r="B2312" s="2" t="s">
        <v>4257</v>
      </c>
      <c r="C2312" s="123" t="str">
        <f>VLOOKUP(LANÇAMENTO[[#This Row],[OBRA]],OBRAS[],2,FALSE)</f>
        <v>INTERIORANA</v>
      </c>
      <c r="D2312" s="2" t="s">
        <v>27</v>
      </c>
      <c r="E2312" s="2" t="s">
        <v>2134</v>
      </c>
      <c r="F2312" s="3">
        <v>1</v>
      </c>
      <c r="G2312" s="3" t="s">
        <v>65</v>
      </c>
      <c r="H2312" s="5" t="s">
        <v>4381</v>
      </c>
      <c r="I2312" s="136" t="s">
        <v>2395</v>
      </c>
      <c r="J2312" s="2" t="s">
        <v>2134</v>
      </c>
      <c r="K2312" s="6">
        <v>320</v>
      </c>
      <c r="L2312" s="6">
        <f>LANÇAMENTO[[#This Row],[VALOR UNITARIO]]*LANÇAMENTO[[#This Row],[QTDADE]]</f>
        <v>320</v>
      </c>
      <c r="M2312" s="4">
        <v>45985</v>
      </c>
      <c r="N2312" s="33" t="str">
        <f>TEXT(LANÇAMENTO[[#This Row],[DATA PEDIDO]],"MMM")&amp;"-"&amp;TEXT(M2312,"AAAA")</f>
        <v>nov-2025</v>
      </c>
      <c r="O2312" s="5" t="s">
        <v>2515</v>
      </c>
      <c r="P2312" s="5" t="s">
        <v>30</v>
      </c>
      <c r="Q2312" s="3" t="s">
        <v>12</v>
      </c>
      <c r="R2312" s="3">
        <v>0</v>
      </c>
      <c r="S2312" s="4">
        <f>IF(LANÇAMENTO[[#This Row],[DATA PEDIDO]]="","",LANÇAMENTO[[#This Row],[DATA PEDIDO]]+LANÇAMENTO[[#This Row],[PRAZO]])</f>
        <v>45985</v>
      </c>
      <c r="T2312" s="8" t="str">
        <f>IF(LANÇAMENTO[[#This Row],[OBRA COM MATERIAL]]="OK","ENTREGUE",IF(LANÇAMENTO[[#This Row],[PRAZO]]="","",LANÇAMENTO[[#This Row],[PREVISÃO ENTREGA OBRA]]-$E$1))</f>
        <v>ENTREGUE</v>
      </c>
      <c r="U2312" s="3" t="s">
        <v>129</v>
      </c>
      <c r="V2312" s="3"/>
    </row>
    <row r="2313" spans="1:22" x14ac:dyDescent="0.25">
      <c r="A2313" s="4">
        <v>45985</v>
      </c>
      <c r="B2313" s="2" t="s">
        <v>4257</v>
      </c>
      <c r="C2313" s="123" t="str">
        <f>VLOOKUP(LANÇAMENTO[[#This Row],[OBRA]],OBRAS[],2,FALSE)</f>
        <v>INTERIORANA</v>
      </c>
      <c r="D2313" s="2" t="s">
        <v>17</v>
      </c>
      <c r="E2313" s="2" t="s">
        <v>2752</v>
      </c>
      <c r="F2313" s="3">
        <v>400</v>
      </c>
      <c r="G2313" s="3" t="s">
        <v>111</v>
      </c>
      <c r="H2313" s="5" t="s">
        <v>4380</v>
      </c>
      <c r="I2313" s="136" t="s">
        <v>260</v>
      </c>
      <c r="J2313" s="2" t="s">
        <v>2752</v>
      </c>
      <c r="K2313" s="6">
        <v>1.96</v>
      </c>
      <c r="L2313" s="6">
        <f>LANÇAMENTO[[#This Row],[VALOR UNITARIO]]*LANÇAMENTO[[#This Row],[QTDADE]]</f>
        <v>784</v>
      </c>
      <c r="M2313" s="4">
        <v>45985</v>
      </c>
      <c r="N2313" s="33" t="str">
        <f>TEXT(LANÇAMENTO[[#This Row],[DATA PEDIDO]],"MMM")&amp;"-"&amp;TEXT(M2313,"AAAA")</f>
        <v>nov-2025</v>
      </c>
      <c r="O2313" s="5" t="s">
        <v>1836</v>
      </c>
      <c r="P2313" s="5" t="s">
        <v>30</v>
      </c>
      <c r="Q2313" s="3" t="s">
        <v>12</v>
      </c>
      <c r="R2313" s="3">
        <v>0</v>
      </c>
      <c r="S2313" s="4">
        <f>IF(LANÇAMENTO[[#This Row],[DATA PEDIDO]]="","",LANÇAMENTO[[#This Row],[DATA PEDIDO]]+LANÇAMENTO[[#This Row],[PRAZO]])</f>
        <v>45985</v>
      </c>
      <c r="T2313" s="8" t="str">
        <f>IF(LANÇAMENTO[[#This Row],[OBRA COM MATERIAL]]="OK","ENTREGUE",IF(LANÇAMENTO[[#This Row],[PRAZO]]="","",LANÇAMENTO[[#This Row],[PREVISÃO ENTREGA OBRA]]-$E$1))</f>
        <v>ENTREGUE</v>
      </c>
      <c r="U2313" s="3" t="s">
        <v>129</v>
      </c>
      <c r="V2313" s="3"/>
    </row>
    <row r="2314" spans="1:22" x14ac:dyDescent="0.25">
      <c r="A2314" s="4">
        <v>45985</v>
      </c>
      <c r="B2314" s="2" t="s">
        <v>4257</v>
      </c>
      <c r="C2314" s="123" t="str">
        <f>VLOOKUP(LANÇAMENTO[[#This Row],[OBRA]],OBRAS[],2,FALSE)</f>
        <v>INTERIORANA</v>
      </c>
      <c r="D2314" s="2" t="s">
        <v>17</v>
      </c>
      <c r="E2314" s="2" t="s">
        <v>2753</v>
      </c>
      <c r="F2314" s="3">
        <v>400</v>
      </c>
      <c r="G2314" s="3" t="s">
        <v>111</v>
      </c>
      <c r="H2314" s="5" t="s">
        <v>4380</v>
      </c>
      <c r="I2314" s="136" t="s">
        <v>260</v>
      </c>
      <c r="J2314" s="2" t="s">
        <v>2753</v>
      </c>
      <c r="K2314" s="6">
        <v>1.96</v>
      </c>
      <c r="L2314" s="6">
        <f>LANÇAMENTO[[#This Row],[VALOR UNITARIO]]*LANÇAMENTO[[#This Row],[QTDADE]]</f>
        <v>784</v>
      </c>
      <c r="M2314" s="4">
        <v>45985</v>
      </c>
      <c r="N2314" s="33" t="str">
        <f>TEXT(LANÇAMENTO[[#This Row],[DATA PEDIDO]],"MMM")&amp;"-"&amp;TEXT(M2314,"AAAA")</f>
        <v>nov-2025</v>
      </c>
      <c r="O2314" s="5" t="s">
        <v>1836</v>
      </c>
      <c r="P2314" s="5" t="s">
        <v>30</v>
      </c>
      <c r="Q2314" s="3" t="s">
        <v>12</v>
      </c>
      <c r="R2314" s="3">
        <v>0</v>
      </c>
      <c r="S2314" s="4">
        <f>IF(LANÇAMENTO[[#This Row],[DATA PEDIDO]]="","",LANÇAMENTO[[#This Row],[DATA PEDIDO]]+LANÇAMENTO[[#This Row],[PRAZO]])</f>
        <v>45985</v>
      </c>
      <c r="T2314" s="8" t="str">
        <f>IF(LANÇAMENTO[[#This Row],[OBRA COM MATERIAL]]="OK","ENTREGUE",IF(LANÇAMENTO[[#This Row],[PRAZO]]="","",LANÇAMENTO[[#This Row],[PREVISÃO ENTREGA OBRA]]-$E$1))</f>
        <v>ENTREGUE</v>
      </c>
      <c r="U2314" s="3" t="s">
        <v>129</v>
      </c>
      <c r="V2314" s="3"/>
    </row>
    <row r="2315" spans="1:22" x14ac:dyDescent="0.25">
      <c r="A2315" s="4">
        <v>45985</v>
      </c>
      <c r="B2315" s="2" t="s">
        <v>4257</v>
      </c>
      <c r="C2315" s="123" t="str">
        <f>VLOOKUP(LANÇAMENTO[[#This Row],[OBRA]],OBRAS[],2,FALSE)</f>
        <v>INTERIORANA</v>
      </c>
      <c r="D2315" s="2" t="s">
        <v>17</v>
      </c>
      <c r="E2315" s="2" t="s">
        <v>2751</v>
      </c>
      <c r="F2315" s="3">
        <v>200</v>
      </c>
      <c r="G2315" s="3" t="s">
        <v>111</v>
      </c>
      <c r="H2315" s="5" t="s">
        <v>4380</v>
      </c>
      <c r="I2315" s="136" t="s">
        <v>260</v>
      </c>
      <c r="J2315" s="2" t="s">
        <v>2751</v>
      </c>
      <c r="K2315" s="6">
        <v>1.96</v>
      </c>
      <c r="L2315" s="6">
        <f>LANÇAMENTO[[#This Row],[VALOR UNITARIO]]*LANÇAMENTO[[#This Row],[QTDADE]]</f>
        <v>392</v>
      </c>
      <c r="M2315" s="4">
        <v>45985</v>
      </c>
      <c r="N2315" s="33" t="str">
        <f>TEXT(LANÇAMENTO[[#This Row],[DATA PEDIDO]],"MMM")&amp;"-"&amp;TEXT(M2315,"AAAA")</f>
        <v>nov-2025</v>
      </c>
      <c r="O2315" s="5" t="s">
        <v>1836</v>
      </c>
      <c r="P2315" s="5" t="s">
        <v>30</v>
      </c>
      <c r="Q2315" s="3" t="s">
        <v>12</v>
      </c>
      <c r="R2315" s="3">
        <v>0</v>
      </c>
      <c r="S2315" s="4">
        <f>IF(LANÇAMENTO[[#This Row],[DATA PEDIDO]]="","",LANÇAMENTO[[#This Row],[DATA PEDIDO]]+LANÇAMENTO[[#This Row],[PRAZO]])</f>
        <v>45985</v>
      </c>
      <c r="T2315" s="8" t="str">
        <f>IF(LANÇAMENTO[[#This Row],[OBRA COM MATERIAL]]="OK","ENTREGUE",IF(LANÇAMENTO[[#This Row],[PRAZO]]="","",LANÇAMENTO[[#This Row],[PREVISÃO ENTREGA OBRA]]-$E$1))</f>
        <v>ENTREGUE</v>
      </c>
      <c r="U2315" s="3" t="s">
        <v>129</v>
      </c>
      <c r="V2315" s="3"/>
    </row>
    <row r="2316" spans="1:22" x14ac:dyDescent="0.25">
      <c r="A2316" s="4">
        <v>45985</v>
      </c>
      <c r="B2316" s="2" t="s">
        <v>4257</v>
      </c>
      <c r="C2316" s="123" t="str">
        <f>VLOOKUP(LANÇAMENTO[[#This Row],[OBRA]],OBRAS[],2,FALSE)</f>
        <v>INTERIORANA</v>
      </c>
      <c r="D2316" s="2" t="s">
        <v>17</v>
      </c>
      <c r="E2316" s="2" t="s">
        <v>2903</v>
      </c>
      <c r="F2316" s="3">
        <v>5</v>
      </c>
      <c r="G2316" s="3" t="s">
        <v>115</v>
      </c>
      <c r="H2316" s="5" t="s">
        <v>4380</v>
      </c>
      <c r="I2316" s="136" t="s">
        <v>260</v>
      </c>
      <c r="J2316" s="2" t="s">
        <v>2903</v>
      </c>
      <c r="K2316" s="6">
        <v>6.6</v>
      </c>
      <c r="L2316" s="6">
        <f>LANÇAMENTO[[#This Row],[VALOR UNITARIO]]*LANÇAMENTO[[#This Row],[QTDADE]]</f>
        <v>33</v>
      </c>
      <c r="M2316" s="4">
        <v>45985</v>
      </c>
      <c r="N2316" s="33" t="str">
        <f>TEXT(LANÇAMENTO[[#This Row],[DATA PEDIDO]],"MMM")&amp;"-"&amp;TEXT(M2316,"AAAA")</f>
        <v>nov-2025</v>
      </c>
      <c r="O2316" s="5" t="s">
        <v>1836</v>
      </c>
      <c r="P2316" s="5" t="s">
        <v>30</v>
      </c>
      <c r="Q2316" s="3" t="s">
        <v>12</v>
      </c>
      <c r="R2316" s="3">
        <v>0</v>
      </c>
      <c r="S2316" s="4">
        <f>IF(LANÇAMENTO[[#This Row],[DATA PEDIDO]]="","",LANÇAMENTO[[#This Row],[DATA PEDIDO]]+LANÇAMENTO[[#This Row],[PRAZO]])</f>
        <v>45985</v>
      </c>
      <c r="T2316" s="8" t="str">
        <f>IF(LANÇAMENTO[[#This Row],[OBRA COM MATERIAL]]="OK","ENTREGUE",IF(LANÇAMENTO[[#This Row],[PRAZO]]="","",LANÇAMENTO[[#This Row],[PREVISÃO ENTREGA OBRA]]-$E$1))</f>
        <v>ENTREGUE</v>
      </c>
      <c r="U2316" s="3" t="s">
        <v>129</v>
      </c>
      <c r="V2316" s="3"/>
    </row>
    <row r="2317" spans="1:22" x14ac:dyDescent="0.25">
      <c r="A2317" s="4">
        <v>45985</v>
      </c>
      <c r="B2317" s="2" t="s">
        <v>4257</v>
      </c>
      <c r="C2317" s="123" t="str">
        <f>VLOOKUP(LANÇAMENTO[[#This Row],[OBRA]],OBRAS[],2,FALSE)</f>
        <v>INTERIORANA</v>
      </c>
      <c r="D2317" s="2" t="s">
        <v>17</v>
      </c>
      <c r="E2317" s="2" t="s">
        <v>1883</v>
      </c>
      <c r="F2317" s="3">
        <v>100</v>
      </c>
      <c r="G2317" s="3" t="s">
        <v>65</v>
      </c>
      <c r="H2317" s="5" t="s">
        <v>4380</v>
      </c>
      <c r="I2317" s="136" t="s">
        <v>260</v>
      </c>
      <c r="J2317" s="2" t="s">
        <v>1883</v>
      </c>
      <c r="K2317" s="6">
        <v>0.6</v>
      </c>
      <c r="L2317" s="6">
        <f>LANÇAMENTO[[#This Row],[VALOR UNITARIO]]*LANÇAMENTO[[#This Row],[QTDADE]]</f>
        <v>60</v>
      </c>
      <c r="M2317" s="4">
        <v>45985</v>
      </c>
      <c r="N2317" s="33" t="str">
        <f>TEXT(LANÇAMENTO[[#This Row],[DATA PEDIDO]],"MMM")&amp;"-"&amp;TEXT(M2317,"AAAA")</f>
        <v>nov-2025</v>
      </c>
      <c r="O2317" s="5" t="s">
        <v>1836</v>
      </c>
      <c r="P2317" s="5" t="s">
        <v>30</v>
      </c>
      <c r="Q2317" s="3" t="s">
        <v>12</v>
      </c>
      <c r="R2317" s="3">
        <v>0</v>
      </c>
      <c r="S2317" s="4">
        <f>IF(LANÇAMENTO[[#This Row],[DATA PEDIDO]]="","",LANÇAMENTO[[#This Row],[DATA PEDIDO]]+LANÇAMENTO[[#This Row],[PRAZO]])</f>
        <v>45985</v>
      </c>
      <c r="T2317" s="8" t="str">
        <f>IF(LANÇAMENTO[[#This Row],[OBRA COM MATERIAL]]="OK","ENTREGUE",IF(LANÇAMENTO[[#This Row],[PRAZO]]="","",LANÇAMENTO[[#This Row],[PREVISÃO ENTREGA OBRA]]-$E$1))</f>
        <v>ENTREGUE</v>
      </c>
      <c r="U2317" s="3" t="s">
        <v>129</v>
      </c>
      <c r="V2317" s="3"/>
    </row>
    <row r="2318" spans="1:22" x14ac:dyDescent="0.25">
      <c r="A2318" s="4">
        <v>45985</v>
      </c>
      <c r="B2318" s="2" t="s">
        <v>4257</v>
      </c>
      <c r="C2318" s="123" t="str">
        <f>VLOOKUP(LANÇAMENTO[[#This Row],[OBRA]],OBRAS[],2,FALSE)</f>
        <v>INTERIORANA</v>
      </c>
      <c r="D2318" s="2" t="s">
        <v>17</v>
      </c>
      <c r="E2318" s="2" t="s">
        <v>1954</v>
      </c>
      <c r="F2318" s="3">
        <v>50</v>
      </c>
      <c r="G2318" s="3" t="s">
        <v>65</v>
      </c>
      <c r="H2318" s="5" t="s">
        <v>4380</v>
      </c>
      <c r="I2318" s="136" t="s">
        <v>260</v>
      </c>
      <c r="J2318" s="2" t="s">
        <v>1954</v>
      </c>
      <c r="K2318" s="6">
        <v>6.8</v>
      </c>
      <c r="L2318" s="6">
        <f>LANÇAMENTO[[#This Row],[VALOR UNITARIO]]*LANÇAMENTO[[#This Row],[QTDADE]]</f>
        <v>340</v>
      </c>
      <c r="M2318" s="4">
        <v>45985</v>
      </c>
      <c r="N2318" s="33" t="str">
        <f>TEXT(LANÇAMENTO[[#This Row],[DATA PEDIDO]],"MMM")&amp;"-"&amp;TEXT(M2318,"AAAA")</f>
        <v>nov-2025</v>
      </c>
      <c r="O2318" s="5" t="s">
        <v>1836</v>
      </c>
      <c r="P2318" s="5" t="s">
        <v>30</v>
      </c>
      <c r="Q2318" s="3" t="s">
        <v>12</v>
      </c>
      <c r="R2318" s="3">
        <v>0</v>
      </c>
      <c r="S2318" s="4">
        <f>IF(LANÇAMENTO[[#This Row],[DATA PEDIDO]]="","",LANÇAMENTO[[#This Row],[DATA PEDIDO]]+LANÇAMENTO[[#This Row],[PRAZO]])</f>
        <v>45985</v>
      </c>
      <c r="T2318" s="8" t="str">
        <f>IF(LANÇAMENTO[[#This Row],[OBRA COM MATERIAL]]="OK","ENTREGUE",IF(LANÇAMENTO[[#This Row],[PRAZO]]="","",LANÇAMENTO[[#This Row],[PREVISÃO ENTREGA OBRA]]-$E$1))</f>
        <v>ENTREGUE</v>
      </c>
      <c r="U2318" s="3" t="s">
        <v>129</v>
      </c>
      <c r="V2318" s="3"/>
    </row>
    <row r="2319" spans="1:22" x14ac:dyDescent="0.25">
      <c r="A2319" s="4">
        <v>45985</v>
      </c>
      <c r="B2319" s="2" t="s">
        <v>4257</v>
      </c>
      <c r="C2319" s="123" t="str">
        <f>VLOOKUP(LANÇAMENTO[[#This Row],[OBRA]],OBRAS[],2,FALSE)</f>
        <v>INTERIORANA</v>
      </c>
      <c r="D2319" s="2" t="s">
        <v>17</v>
      </c>
      <c r="E2319" s="2" t="s">
        <v>1952</v>
      </c>
      <c r="F2319" s="3">
        <v>30</v>
      </c>
      <c r="G2319" s="3" t="s">
        <v>141</v>
      </c>
      <c r="H2319" s="5" t="s">
        <v>4380</v>
      </c>
      <c r="I2319" s="136" t="s">
        <v>260</v>
      </c>
      <c r="J2319" s="2" t="s">
        <v>1952</v>
      </c>
      <c r="K2319" s="6">
        <v>14</v>
      </c>
      <c r="L2319" s="6">
        <f>LANÇAMENTO[[#This Row],[VALOR UNITARIO]]*LANÇAMENTO[[#This Row],[QTDADE]]</f>
        <v>420</v>
      </c>
      <c r="M2319" s="4">
        <v>45985</v>
      </c>
      <c r="N2319" s="33" t="str">
        <f>TEXT(LANÇAMENTO[[#This Row],[DATA PEDIDO]],"MMM")&amp;"-"&amp;TEXT(M2319,"AAAA")</f>
        <v>nov-2025</v>
      </c>
      <c r="O2319" s="5" t="s">
        <v>1836</v>
      </c>
      <c r="P2319" s="5" t="s">
        <v>30</v>
      </c>
      <c r="Q2319" s="3" t="s">
        <v>12</v>
      </c>
      <c r="R2319" s="3">
        <v>0</v>
      </c>
      <c r="S2319" s="4">
        <f>IF(LANÇAMENTO[[#This Row],[DATA PEDIDO]]="","",LANÇAMENTO[[#This Row],[DATA PEDIDO]]+LANÇAMENTO[[#This Row],[PRAZO]])</f>
        <v>45985</v>
      </c>
      <c r="T2319" s="8" t="str">
        <f>IF(LANÇAMENTO[[#This Row],[OBRA COM MATERIAL]]="OK","ENTREGUE",IF(LANÇAMENTO[[#This Row],[PRAZO]]="","",LANÇAMENTO[[#This Row],[PREVISÃO ENTREGA OBRA]]-$E$1))</f>
        <v>ENTREGUE</v>
      </c>
      <c r="U2319" s="3" t="s">
        <v>129</v>
      </c>
      <c r="V2319" s="3"/>
    </row>
    <row r="2320" spans="1:22" x14ac:dyDescent="0.25">
      <c r="A2320" s="4">
        <v>45985</v>
      </c>
      <c r="B2320" s="2" t="s">
        <v>4257</v>
      </c>
      <c r="C2320" s="123" t="str">
        <f>VLOOKUP(LANÇAMENTO[[#This Row],[OBRA]],OBRAS[],2,FALSE)</f>
        <v>INTERIORANA</v>
      </c>
      <c r="D2320" s="2" t="s">
        <v>17</v>
      </c>
      <c r="E2320" s="2" t="s">
        <v>4382</v>
      </c>
      <c r="F2320" s="3">
        <v>80</v>
      </c>
      <c r="G2320" s="3" t="s">
        <v>65</v>
      </c>
      <c r="H2320" s="5" t="s">
        <v>4380</v>
      </c>
      <c r="I2320" s="136" t="s">
        <v>260</v>
      </c>
      <c r="J2320" s="2" t="s">
        <v>4382</v>
      </c>
      <c r="K2320" s="6">
        <v>2.5</v>
      </c>
      <c r="L2320" s="6">
        <f>LANÇAMENTO[[#This Row],[VALOR UNITARIO]]*LANÇAMENTO[[#This Row],[QTDADE]]</f>
        <v>200</v>
      </c>
      <c r="M2320" s="4">
        <v>45985</v>
      </c>
      <c r="N2320" s="33" t="str">
        <f>TEXT(LANÇAMENTO[[#This Row],[DATA PEDIDO]],"MMM")&amp;"-"&amp;TEXT(M2320,"AAAA")</f>
        <v>nov-2025</v>
      </c>
      <c r="O2320" s="5" t="s">
        <v>1836</v>
      </c>
      <c r="P2320" s="5" t="s">
        <v>30</v>
      </c>
      <c r="Q2320" s="3" t="s">
        <v>12</v>
      </c>
      <c r="R2320" s="3">
        <v>0</v>
      </c>
      <c r="S2320" s="4">
        <f>IF(LANÇAMENTO[[#This Row],[DATA PEDIDO]]="","",LANÇAMENTO[[#This Row],[DATA PEDIDO]]+LANÇAMENTO[[#This Row],[PRAZO]])</f>
        <v>45985</v>
      </c>
      <c r="T2320" s="8" t="str">
        <f>IF(LANÇAMENTO[[#This Row],[OBRA COM MATERIAL]]="OK","ENTREGUE",IF(LANÇAMENTO[[#This Row],[PRAZO]]="","",LANÇAMENTO[[#This Row],[PREVISÃO ENTREGA OBRA]]-$E$1))</f>
        <v>ENTREGUE</v>
      </c>
      <c r="U2320" s="3" t="s">
        <v>129</v>
      </c>
      <c r="V2320" s="3"/>
    </row>
    <row r="2321" spans="1:22" x14ac:dyDescent="0.25">
      <c r="A2321" s="4">
        <v>45985</v>
      </c>
      <c r="B2321" s="2" t="s">
        <v>4257</v>
      </c>
      <c r="C2321" s="123" t="str">
        <f>VLOOKUP(LANÇAMENTO[[#This Row],[OBRA]],OBRAS[],2,FALSE)</f>
        <v>INTERIORANA</v>
      </c>
      <c r="D2321" s="2" t="s">
        <v>17</v>
      </c>
      <c r="E2321" s="2" t="s">
        <v>1953</v>
      </c>
      <c r="F2321" s="3">
        <v>10</v>
      </c>
      <c r="G2321" s="3" t="s">
        <v>65</v>
      </c>
      <c r="H2321" s="5" t="s">
        <v>4380</v>
      </c>
      <c r="I2321" s="136" t="s">
        <v>260</v>
      </c>
      <c r="J2321" s="2" t="s">
        <v>1953</v>
      </c>
      <c r="K2321" s="6">
        <v>3</v>
      </c>
      <c r="L2321" s="6">
        <f>LANÇAMENTO[[#This Row],[VALOR UNITARIO]]*LANÇAMENTO[[#This Row],[QTDADE]]</f>
        <v>30</v>
      </c>
      <c r="M2321" s="4">
        <v>45985</v>
      </c>
      <c r="N2321" s="33" t="str">
        <f>TEXT(LANÇAMENTO[[#This Row],[DATA PEDIDO]],"MMM")&amp;"-"&amp;TEXT(M2321,"AAAA")</f>
        <v>nov-2025</v>
      </c>
      <c r="O2321" s="5" t="s">
        <v>1836</v>
      </c>
      <c r="P2321" s="5" t="s">
        <v>30</v>
      </c>
      <c r="Q2321" s="3" t="s">
        <v>12</v>
      </c>
      <c r="R2321" s="3">
        <v>0</v>
      </c>
      <c r="S2321" s="4">
        <f>IF(LANÇAMENTO[[#This Row],[DATA PEDIDO]]="","",LANÇAMENTO[[#This Row],[DATA PEDIDO]]+LANÇAMENTO[[#This Row],[PRAZO]])</f>
        <v>45985</v>
      </c>
      <c r="T2321" s="8" t="str">
        <f>IF(LANÇAMENTO[[#This Row],[OBRA COM MATERIAL]]="OK","ENTREGUE",IF(LANÇAMENTO[[#This Row],[PRAZO]]="","",LANÇAMENTO[[#This Row],[PREVISÃO ENTREGA OBRA]]-$E$1))</f>
        <v>ENTREGUE</v>
      </c>
      <c r="U2321" s="3" t="s">
        <v>129</v>
      </c>
      <c r="V2321" s="3"/>
    </row>
    <row r="2322" spans="1:22" x14ac:dyDescent="0.25">
      <c r="A2322" s="4">
        <v>45985</v>
      </c>
      <c r="B2322" s="2" t="s">
        <v>4257</v>
      </c>
      <c r="C2322" s="123" t="str">
        <f>VLOOKUP(LANÇAMENTO[[#This Row],[OBRA]],OBRAS[],2,FALSE)</f>
        <v>INTERIORANA</v>
      </c>
      <c r="D2322" s="2" t="s">
        <v>17</v>
      </c>
      <c r="E2322" s="2" t="s">
        <v>2905</v>
      </c>
      <c r="F2322" s="3">
        <v>100</v>
      </c>
      <c r="G2322" s="3" t="s">
        <v>111</v>
      </c>
      <c r="H2322" s="5" t="s">
        <v>4380</v>
      </c>
      <c r="I2322" s="136" t="s">
        <v>260</v>
      </c>
      <c r="J2322" s="2" t="s">
        <v>2905</v>
      </c>
      <c r="K2322" s="6">
        <v>1</v>
      </c>
      <c r="L2322" s="6">
        <f>LANÇAMENTO[[#This Row],[VALOR UNITARIO]]*LANÇAMENTO[[#This Row],[QTDADE]]</f>
        <v>100</v>
      </c>
      <c r="M2322" s="4">
        <v>45985</v>
      </c>
      <c r="N2322" s="33" t="str">
        <f>TEXT(LANÇAMENTO[[#This Row],[DATA PEDIDO]],"MMM")&amp;"-"&amp;TEXT(M2322,"AAAA")</f>
        <v>nov-2025</v>
      </c>
      <c r="O2322" s="5" t="s">
        <v>1836</v>
      </c>
      <c r="P2322" s="5" t="s">
        <v>30</v>
      </c>
      <c r="Q2322" s="3" t="s">
        <v>12</v>
      </c>
      <c r="R2322" s="3">
        <v>0</v>
      </c>
      <c r="S2322" s="4">
        <f>IF(LANÇAMENTO[[#This Row],[DATA PEDIDO]]="","",LANÇAMENTO[[#This Row],[DATA PEDIDO]]+LANÇAMENTO[[#This Row],[PRAZO]])</f>
        <v>45985</v>
      </c>
      <c r="T2322" s="8" t="str">
        <f>IF(LANÇAMENTO[[#This Row],[OBRA COM MATERIAL]]="OK","ENTREGUE",IF(LANÇAMENTO[[#This Row],[PRAZO]]="","",LANÇAMENTO[[#This Row],[PREVISÃO ENTREGA OBRA]]-$E$1))</f>
        <v>ENTREGUE</v>
      </c>
      <c r="U2322" s="3" t="s">
        <v>129</v>
      </c>
      <c r="V2322" s="3"/>
    </row>
    <row r="2323" spans="1:22" x14ac:dyDescent="0.25">
      <c r="A2323" s="4">
        <v>45985</v>
      </c>
      <c r="B2323" s="2" t="s">
        <v>4257</v>
      </c>
      <c r="C2323" s="123" t="str">
        <f>VLOOKUP(LANÇAMENTO[[#This Row],[OBRA]],OBRAS[],2,FALSE)</f>
        <v>INTERIORANA</v>
      </c>
      <c r="D2323" s="2" t="s">
        <v>17</v>
      </c>
      <c r="E2323" s="2" t="s">
        <v>1881</v>
      </c>
      <c r="F2323" s="3">
        <v>30</v>
      </c>
      <c r="G2323" s="3" t="s">
        <v>65</v>
      </c>
      <c r="H2323" s="5" t="s">
        <v>4380</v>
      </c>
      <c r="I2323" s="136" t="s">
        <v>260</v>
      </c>
      <c r="J2323" s="2" t="s">
        <v>1881</v>
      </c>
      <c r="K2323" s="6">
        <v>1.9</v>
      </c>
      <c r="L2323" s="6">
        <f>LANÇAMENTO[[#This Row],[VALOR UNITARIO]]*LANÇAMENTO[[#This Row],[QTDADE]]</f>
        <v>57</v>
      </c>
      <c r="M2323" s="4">
        <v>45985</v>
      </c>
      <c r="N2323" s="33" t="str">
        <f>TEXT(LANÇAMENTO[[#This Row],[DATA PEDIDO]],"MMM")&amp;"-"&amp;TEXT(M2323,"AAAA")</f>
        <v>nov-2025</v>
      </c>
      <c r="O2323" s="5" t="s">
        <v>1836</v>
      </c>
      <c r="P2323" s="5" t="s">
        <v>30</v>
      </c>
      <c r="Q2323" s="3" t="s">
        <v>12</v>
      </c>
      <c r="R2323" s="3">
        <v>0</v>
      </c>
      <c r="S2323" s="4">
        <f>IF(LANÇAMENTO[[#This Row],[DATA PEDIDO]]="","",LANÇAMENTO[[#This Row],[DATA PEDIDO]]+LANÇAMENTO[[#This Row],[PRAZO]])</f>
        <v>45985</v>
      </c>
      <c r="T2323" s="8" t="str">
        <f>IF(LANÇAMENTO[[#This Row],[OBRA COM MATERIAL]]="OK","ENTREGUE",IF(LANÇAMENTO[[#This Row],[PRAZO]]="","",LANÇAMENTO[[#This Row],[PREVISÃO ENTREGA OBRA]]-$E$1))</f>
        <v>ENTREGUE</v>
      </c>
      <c r="U2323" s="3" t="s">
        <v>129</v>
      </c>
      <c r="V2323" s="3"/>
    </row>
    <row r="2324" spans="1:22" x14ac:dyDescent="0.25">
      <c r="A2324" s="4">
        <v>45985</v>
      </c>
      <c r="B2324" s="2" t="s">
        <v>4257</v>
      </c>
      <c r="C2324" s="123" t="str">
        <f>VLOOKUP(LANÇAMENTO[[#This Row],[OBRA]],OBRAS[],2,FALSE)</f>
        <v>INTERIORANA</v>
      </c>
      <c r="D2324" s="2" t="s">
        <v>17</v>
      </c>
      <c r="E2324" s="2" t="s">
        <v>2353</v>
      </c>
      <c r="F2324" s="3">
        <v>5</v>
      </c>
      <c r="G2324" s="3" t="s">
        <v>65</v>
      </c>
      <c r="H2324" s="5" t="s">
        <v>4380</v>
      </c>
      <c r="I2324" s="136" t="s">
        <v>260</v>
      </c>
      <c r="J2324" s="2" t="s">
        <v>2353</v>
      </c>
      <c r="K2324" s="6">
        <v>1.9</v>
      </c>
      <c r="L2324" s="6">
        <f>LANÇAMENTO[[#This Row],[VALOR UNITARIO]]*LANÇAMENTO[[#This Row],[QTDADE]]</f>
        <v>9.5</v>
      </c>
      <c r="M2324" s="4">
        <v>45985</v>
      </c>
      <c r="N2324" s="33" t="str">
        <f>TEXT(LANÇAMENTO[[#This Row],[DATA PEDIDO]],"MMM")&amp;"-"&amp;TEXT(M2324,"AAAA")</f>
        <v>nov-2025</v>
      </c>
      <c r="O2324" s="5" t="s">
        <v>1836</v>
      </c>
      <c r="P2324" s="5" t="s">
        <v>30</v>
      </c>
      <c r="Q2324" s="3" t="s">
        <v>12</v>
      </c>
      <c r="R2324" s="3">
        <v>0</v>
      </c>
      <c r="S2324" s="4">
        <f>IF(LANÇAMENTO[[#This Row],[DATA PEDIDO]]="","",LANÇAMENTO[[#This Row],[DATA PEDIDO]]+LANÇAMENTO[[#This Row],[PRAZO]])</f>
        <v>45985</v>
      </c>
      <c r="T2324" s="8" t="str">
        <f>IF(LANÇAMENTO[[#This Row],[OBRA COM MATERIAL]]="OK","ENTREGUE",IF(LANÇAMENTO[[#This Row],[PRAZO]]="","",LANÇAMENTO[[#This Row],[PREVISÃO ENTREGA OBRA]]-$E$1))</f>
        <v>ENTREGUE</v>
      </c>
      <c r="U2324" s="3" t="s">
        <v>129</v>
      </c>
      <c r="V2324" s="3"/>
    </row>
    <row r="2325" spans="1:22" x14ac:dyDescent="0.25">
      <c r="A2325" s="4">
        <v>45985</v>
      </c>
      <c r="B2325" s="2" t="s">
        <v>4257</v>
      </c>
      <c r="C2325" s="123" t="str">
        <f>VLOOKUP(LANÇAMENTO[[#This Row],[OBRA]],OBRAS[],2,FALSE)</f>
        <v>INTERIORANA</v>
      </c>
      <c r="D2325" s="2" t="s">
        <v>17</v>
      </c>
      <c r="E2325" s="2" t="s">
        <v>1876</v>
      </c>
      <c r="F2325" s="3">
        <v>30</v>
      </c>
      <c r="G2325" s="3" t="s">
        <v>65</v>
      </c>
      <c r="H2325" s="5" t="s">
        <v>4380</v>
      </c>
      <c r="I2325" s="136" t="s">
        <v>260</v>
      </c>
      <c r="J2325" s="2" t="s">
        <v>1876</v>
      </c>
      <c r="K2325" s="6">
        <v>6.4</v>
      </c>
      <c r="L2325" s="6">
        <f>LANÇAMENTO[[#This Row],[VALOR UNITARIO]]*LANÇAMENTO[[#This Row],[QTDADE]]</f>
        <v>192</v>
      </c>
      <c r="M2325" s="4">
        <v>45985</v>
      </c>
      <c r="N2325" s="33" t="str">
        <f>TEXT(LANÇAMENTO[[#This Row],[DATA PEDIDO]],"MMM")&amp;"-"&amp;TEXT(M2325,"AAAA")</f>
        <v>nov-2025</v>
      </c>
      <c r="O2325" s="5" t="s">
        <v>1836</v>
      </c>
      <c r="P2325" s="5" t="s">
        <v>30</v>
      </c>
      <c r="Q2325" s="3" t="s">
        <v>12</v>
      </c>
      <c r="R2325" s="3">
        <v>0</v>
      </c>
      <c r="S2325" s="4">
        <f>IF(LANÇAMENTO[[#This Row],[DATA PEDIDO]]="","",LANÇAMENTO[[#This Row],[DATA PEDIDO]]+LANÇAMENTO[[#This Row],[PRAZO]])</f>
        <v>45985</v>
      </c>
      <c r="T2325" s="8" t="str">
        <f>IF(LANÇAMENTO[[#This Row],[OBRA COM MATERIAL]]="OK","ENTREGUE",IF(LANÇAMENTO[[#This Row],[PRAZO]]="","",LANÇAMENTO[[#This Row],[PREVISÃO ENTREGA OBRA]]-$E$1))</f>
        <v>ENTREGUE</v>
      </c>
      <c r="U2325" s="3" t="s">
        <v>129</v>
      </c>
      <c r="V2325" s="3"/>
    </row>
    <row r="2326" spans="1:22" x14ac:dyDescent="0.25">
      <c r="A2326" s="4">
        <v>45985</v>
      </c>
      <c r="B2326" s="2" t="s">
        <v>4257</v>
      </c>
      <c r="C2326" s="123" t="str">
        <f>VLOOKUP(LANÇAMENTO[[#This Row],[OBRA]],OBRAS[],2,FALSE)</f>
        <v>INTERIORANA</v>
      </c>
      <c r="D2326" s="2" t="s">
        <v>17</v>
      </c>
      <c r="E2326" s="2" t="s">
        <v>2352</v>
      </c>
      <c r="F2326" s="3">
        <v>5</v>
      </c>
      <c r="G2326" s="3" t="s">
        <v>65</v>
      </c>
      <c r="H2326" s="5" t="s">
        <v>4380</v>
      </c>
      <c r="I2326" s="136" t="s">
        <v>260</v>
      </c>
      <c r="J2326" s="2" t="s">
        <v>2352</v>
      </c>
      <c r="K2326" s="6">
        <v>4.5999999999999996</v>
      </c>
      <c r="L2326" s="6">
        <f>LANÇAMENTO[[#This Row],[VALOR UNITARIO]]*LANÇAMENTO[[#This Row],[QTDADE]]</f>
        <v>23</v>
      </c>
      <c r="M2326" s="4">
        <v>45985</v>
      </c>
      <c r="N2326" s="33" t="str">
        <f>TEXT(LANÇAMENTO[[#This Row],[DATA PEDIDO]],"MMM")&amp;"-"&amp;TEXT(M2326,"AAAA")</f>
        <v>nov-2025</v>
      </c>
      <c r="O2326" s="5" t="s">
        <v>1836</v>
      </c>
      <c r="P2326" s="5" t="s">
        <v>30</v>
      </c>
      <c r="Q2326" s="3" t="s">
        <v>12</v>
      </c>
      <c r="R2326" s="3">
        <v>0</v>
      </c>
      <c r="S2326" s="4">
        <f>IF(LANÇAMENTO[[#This Row],[DATA PEDIDO]]="","",LANÇAMENTO[[#This Row],[DATA PEDIDO]]+LANÇAMENTO[[#This Row],[PRAZO]])</f>
        <v>45985</v>
      </c>
      <c r="T2326" s="8" t="str">
        <f>IF(LANÇAMENTO[[#This Row],[OBRA COM MATERIAL]]="OK","ENTREGUE",IF(LANÇAMENTO[[#This Row],[PRAZO]]="","",LANÇAMENTO[[#This Row],[PREVISÃO ENTREGA OBRA]]-$E$1))</f>
        <v>ENTREGUE</v>
      </c>
      <c r="U2326" s="3" t="s">
        <v>129</v>
      </c>
      <c r="V2326" s="3"/>
    </row>
    <row r="2327" spans="1:22" x14ac:dyDescent="0.25">
      <c r="A2327" s="4">
        <v>45985</v>
      </c>
      <c r="B2327" s="2" t="s">
        <v>1802</v>
      </c>
      <c r="C2327" s="123" t="str">
        <f>VLOOKUP(LANÇAMENTO[[#This Row],[OBRA]],OBRAS[],2,FALSE)</f>
        <v>INTERIORANA</v>
      </c>
      <c r="D2327" s="2" t="s">
        <v>104</v>
      </c>
      <c r="E2327" s="2" t="s">
        <v>4383</v>
      </c>
      <c r="F2327" s="3">
        <v>33</v>
      </c>
      <c r="G2327" s="3" t="s">
        <v>111</v>
      </c>
      <c r="H2327" s="5" t="s">
        <v>4384</v>
      </c>
      <c r="I2327" s="136" t="s">
        <v>1255</v>
      </c>
      <c r="J2327" s="2" t="s">
        <v>4383</v>
      </c>
      <c r="K2327" s="6">
        <v>55</v>
      </c>
      <c r="L2327" s="6">
        <f>LANÇAMENTO[[#This Row],[VALOR UNITARIO]]*LANÇAMENTO[[#This Row],[QTDADE]]</f>
        <v>1815</v>
      </c>
      <c r="M2327" s="4">
        <v>45985</v>
      </c>
      <c r="N2327" s="33" t="str">
        <f>TEXT(LANÇAMENTO[[#This Row],[DATA PEDIDO]],"MMM")&amp;"-"&amp;TEXT(M2327,"AAAA")</f>
        <v>nov-2025</v>
      </c>
      <c r="O2327" s="5" t="s">
        <v>1715</v>
      </c>
      <c r="P2327" s="5" t="s">
        <v>30</v>
      </c>
      <c r="Q2327" s="3" t="s">
        <v>12</v>
      </c>
      <c r="R2327" s="3">
        <v>5</v>
      </c>
      <c r="S2327" s="4">
        <f>IF(LANÇAMENTO[[#This Row],[DATA PEDIDO]]="","",LANÇAMENTO[[#This Row],[DATA PEDIDO]]+LANÇAMENTO[[#This Row],[PRAZO]])</f>
        <v>45990</v>
      </c>
      <c r="T2327" s="8" t="str">
        <f>IF(LANÇAMENTO[[#This Row],[OBRA COM MATERIAL]]="OK","ENTREGUE",IF(LANÇAMENTO[[#This Row],[PRAZO]]="","",LANÇAMENTO[[#This Row],[PREVISÃO ENTREGA OBRA]]-$E$1))</f>
        <v>ENTREGUE</v>
      </c>
      <c r="U2327" s="3" t="s">
        <v>129</v>
      </c>
      <c r="V2327" s="3"/>
    </row>
    <row r="2328" spans="1:22" x14ac:dyDescent="0.25">
      <c r="A2328" s="4">
        <v>45985</v>
      </c>
      <c r="B2328" s="2" t="s">
        <v>1772</v>
      </c>
      <c r="C2328" s="123" t="s">
        <v>1234</v>
      </c>
      <c r="D2328" s="2" t="s">
        <v>27</v>
      </c>
      <c r="E2328" s="2" t="s">
        <v>3072</v>
      </c>
      <c r="F2328" s="3">
        <v>1</v>
      </c>
      <c r="G2328" s="3" t="s">
        <v>65</v>
      </c>
      <c r="H2328" s="5" t="s">
        <v>4385</v>
      </c>
      <c r="I2328" s="136" t="s">
        <v>3076</v>
      </c>
      <c r="J2328" s="2" t="s">
        <v>3072</v>
      </c>
      <c r="K2328" s="6">
        <v>770</v>
      </c>
      <c r="L2328" s="6">
        <f>LANÇAMENTO[[#This Row],[VALOR UNITARIO]]*LANÇAMENTO[[#This Row],[QTDADE]]</f>
        <v>770</v>
      </c>
      <c r="M2328" s="4">
        <v>45985</v>
      </c>
      <c r="N2328" s="33" t="str">
        <f>TEXT(LANÇAMENTO[[#This Row],[DATA PEDIDO]],"MMM")&amp;"-"&amp;TEXT(M2328,"AAAA")</f>
        <v>nov-2025</v>
      </c>
      <c r="O2328" s="5" t="s">
        <v>1715</v>
      </c>
      <c r="P2328" s="5" t="s">
        <v>30</v>
      </c>
      <c r="Q2328" s="3" t="s">
        <v>12</v>
      </c>
      <c r="R2328" s="3">
        <v>0</v>
      </c>
      <c r="S2328" s="4">
        <f>IF(LANÇAMENTO[[#This Row],[DATA PEDIDO]]="","",LANÇAMENTO[[#This Row],[DATA PEDIDO]]+LANÇAMENTO[[#This Row],[PRAZO]])</f>
        <v>45985</v>
      </c>
      <c r="T2328" s="8" t="str">
        <f>IF(LANÇAMENTO[[#This Row],[OBRA COM MATERIAL]]="OK","ENTREGUE",IF(LANÇAMENTO[[#This Row],[PRAZO]]="","",LANÇAMENTO[[#This Row],[PREVISÃO ENTREGA OBRA]]-$E$1))</f>
        <v>ENTREGUE</v>
      </c>
      <c r="U2328" s="3" t="s">
        <v>129</v>
      </c>
      <c r="V2328" s="3"/>
    </row>
    <row r="2329" spans="1:22" x14ac:dyDescent="0.25">
      <c r="A2329" s="4">
        <v>45985</v>
      </c>
      <c r="B2329" s="2" t="s">
        <v>3309</v>
      </c>
      <c r="C2329" s="123" t="str">
        <f>VLOOKUP(LANÇAMENTO[[#This Row],[OBRA]],OBRAS[],2,FALSE)</f>
        <v>B&amp;B</v>
      </c>
      <c r="D2329" s="2" t="s">
        <v>104</v>
      </c>
      <c r="E2329" s="2" t="s">
        <v>2134</v>
      </c>
      <c r="F2329" s="3">
        <v>1</v>
      </c>
      <c r="G2329" s="3" t="s">
        <v>65</v>
      </c>
      <c r="H2329" s="5" t="s">
        <v>4386</v>
      </c>
      <c r="I2329" s="136" t="s">
        <v>3468</v>
      </c>
      <c r="J2329" s="2" t="s">
        <v>2134</v>
      </c>
      <c r="K2329" s="6">
        <v>350</v>
      </c>
      <c r="L2329" s="6">
        <f>LANÇAMENTO[[#This Row],[VALOR UNITARIO]]*LANÇAMENTO[[#This Row],[QTDADE]]</f>
        <v>350</v>
      </c>
      <c r="M2329" s="4">
        <v>45985</v>
      </c>
      <c r="N2329" s="33" t="str">
        <f>TEXT(LANÇAMENTO[[#This Row],[DATA PEDIDO]],"MMM")&amp;"-"&amp;TEXT(M2329,"AAAA")</f>
        <v>nov-2025</v>
      </c>
      <c r="O2329" s="5" t="s">
        <v>1778</v>
      </c>
      <c r="P2329" s="5" t="s">
        <v>192</v>
      </c>
      <c r="Q2329" s="3" t="s">
        <v>12</v>
      </c>
      <c r="R2329" s="3">
        <v>0</v>
      </c>
      <c r="S2329" s="4">
        <f>IF(LANÇAMENTO[[#This Row],[DATA PEDIDO]]="","",LANÇAMENTO[[#This Row],[DATA PEDIDO]]+LANÇAMENTO[[#This Row],[PRAZO]])</f>
        <v>45985</v>
      </c>
      <c r="T2329" s="8" t="str">
        <f>IF(LANÇAMENTO[[#This Row],[OBRA COM MATERIAL]]="OK","ENTREGUE",IF(LANÇAMENTO[[#This Row],[PRAZO]]="","",LANÇAMENTO[[#This Row],[PREVISÃO ENTREGA OBRA]]-$E$1))</f>
        <v>ENTREGUE</v>
      </c>
      <c r="U2329" s="3" t="s">
        <v>129</v>
      </c>
      <c r="V2329" s="3"/>
    </row>
    <row r="2330" spans="1:22" x14ac:dyDescent="0.25">
      <c r="A2330" s="4">
        <v>45985</v>
      </c>
      <c r="B2330" s="2" t="s">
        <v>2461</v>
      </c>
      <c r="C2330" s="123" t="str">
        <f>VLOOKUP(LANÇAMENTO[[#This Row],[OBRA]],OBRAS[],2,FALSE)</f>
        <v>B&amp;B</v>
      </c>
      <c r="D2330" s="2" t="s">
        <v>27</v>
      </c>
      <c r="E2330" s="2" t="s">
        <v>2112</v>
      </c>
      <c r="F2330" s="3">
        <v>6</v>
      </c>
      <c r="G2330" s="3" t="s">
        <v>65</v>
      </c>
      <c r="H2330" s="5" t="s">
        <v>4387</v>
      </c>
      <c r="I2330" s="136" t="s">
        <v>1516</v>
      </c>
      <c r="J2330" s="2" t="s">
        <v>2112</v>
      </c>
      <c r="K2330" s="6">
        <v>9.1999999999999993</v>
      </c>
      <c r="L2330" s="6">
        <f>LANÇAMENTO[[#This Row],[VALOR UNITARIO]]*LANÇAMENTO[[#This Row],[QTDADE]]</f>
        <v>55.199999999999996</v>
      </c>
      <c r="M2330" s="4">
        <v>45985</v>
      </c>
      <c r="N2330" s="33" t="str">
        <f>TEXT(LANÇAMENTO[[#This Row],[DATA PEDIDO]],"MMM")&amp;"-"&amp;TEXT(M2330,"AAAA")</f>
        <v>nov-2025</v>
      </c>
      <c r="O2330" s="5" t="s">
        <v>1715</v>
      </c>
      <c r="P2330" s="5" t="s">
        <v>30</v>
      </c>
      <c r="Q2330" s="3" t="s">
        <v>1705</v>
      </c>
      <c r="R2330" s="3">
        <v>0</v>
      </c>
      <c r="S2330" s="4">
        <f>IF(LANÇAMENTO[[#This Row],[DATA PEDIDO]]="","",LANÇAMENTO[[#This Row],[DATA PEDIDO]]+LANÇAMENTO[[#This Row],[PRAZO]])</f>
        <v>45985</v>
      </c>
      <c r="T2330" s="8" t="str">
        <f>IF(LANÇAMENTO[[#This Row],[OBRA COM MATERIAL]]="OK","ENTREGUE",IF(LANÇAMENTO[[#This Row],[PRAZO]]="","",LANÇAMENTO[[#This Row],[PREVISÃO ENTREGA OBRA]]-$E$1))</f>
        <v>ENTREGUE</v>
      </c>
      <c r="U2330" s="3" t="s">
        <v>129</v>
      </c>
      <c r="V2330" s="3"/>
    </row>
    <row r="2331" spans="1:22" x14ac:dyDescent="0.25">
      <c r="A2331" s="4">
        <v>45985</v>
      </c>
      <c r="B2331" s="2" t="s">
        <v>2461</v>
      </c>
      <c r="C2331" s="123" t="str">
        <f>VLOOKUP(LANÇAMENTO[[#This Row],[OBRA]],OBRAS[],2,FALSE)</f>
        <v>B&amp;B</v>
      </c>
      <c r="D2331" s="2" t="s">
        <v>27</v>
      </c>
      <c r="E2331" s="2" t="s">
        <v>2081</v>
      </c>
      <c r="F2331" s="3">
        <v>5</v>
      </c>
      <c r="G2331" s="3" t="s">
        <v>65</v>
      </c>
      <c r="H2331" s="5" t="s">
        <v>4387</v>
      </c>
      <c r="I2331" s="136" t="s">
        <v>1516</v>
      </c>
      <c r="J2331" s="2" t="s">
        <v>2081</v>
      </c>
      <c r="K2331" s="6">
        <v>13.8</v>
      </c>
      <c r="L2331" s="6">
        <f>LANÇAMENTO[[#This Row],[VALOR UNITARIO]]*LANÇAMENTO[[#This Row],[QTDADE]]</f>
        <v>69</v>
      </c>
      <c r="M2331" s="4">
        <v>45985</v>
      </c>
      <c r="N2331" s="33" t="str">
        <f>TEXT(LANÇAMENTO[[#This Row],[DATA PEDIDO]],"MMM")&amp;"-"&amp;TEXT(M2331,"AAAA")</f>
        <v>nov-2025</v>
      </c>
      <c r="O2331" s="5" t="s">
        <v>1715</v>
      </c>
      <c r="P2331" s="5" t="s">
        <v>30</v>
      </c>
      <c r="Q2331" s="3" t="s">
        <v>1705</v>
      </c>
      <c r="R2331" s="3">
        <v>0</v>
      </c>
      <c r="S2331" s="4">
        <f>IF(LANÇAMENTO[[#This Row],[DATA PEDIDO]]="","",LANÇAMENTO[[#This Row],[DATA PEDIDO]]+LANÇAMENTO[[#This Row],[PRAZO]])</f>
        <v>45985</v>
      </c>
      <c r="T2331" s="8" t="str">
        <f>IF(LANÇAMENTO[[#This Row],[OBRA COM MATERIAL]]="OK","ENTREGUE",IF(LANÇAMENTO[[#This Row],[PRAZO]]="","",LANÇAMENTO[[#This Row],[PREVISÃO ENTREGA OBRA]]-$E$1))</f>
        <v>ENTREGUE</v>
      </c>
      <c r="U2331" s="3" t="s">
        <v>129</v>
      </c>
      <c r="V2331" s="3"/>
    </row>
    <row r="2332" spans="1:22" x14ac:dyDescent="0.25">
      <c r="A2332" s="4">
        <v>45985</v>
      </c>
      <c r="B2332" s="2" t="s">
        <v>2461</v>
      </c>
      <c r="C2332" s="123" t="str">
        <f>VLOOKUP(LANÇAMENTO[[#This Row],[OBRA]],OBRAS[],2,FALSE)</f>
        <v>B&amp;B</v>
      </c>
      <c r="D2332" s="2" t="s">
        <v>27</v>
      </c>
      <c r="E2332" s="2" t="s">
        <v>2681</v>
      </c>
      <c r="F2332" s="3">
        <v>4</v>
      </c>
      <c r="G2332" s="3" t="s">
        <v>65</v>
      </c>
      <c r="H2332" s="5" t="s">
        <v>4387</v>
      </c>
      <c r="I2332" s="136" t="s">
        <v>1516</v>
      </c>
      <c r="J2332" s="2" t="s">
        <v>2681</v>
      </c>
      <c r="K2332" s="6">
        <v>11.5</v>
      </c>
      <c r="L2332" s="6">
        <f>LANÇAMENTO[[#This Row],[VALOR UNITARIO]]*LANÇAMENTO[[#This Row],[QTDADE]]</f>
        <v>46</v>
      </c>
      <c r="M2332" s="4">
        <v>45985</v>
      </c>
      <c r="N2332" s="33" t="str">
        <f>TEXT(LANÇAMENTO[[#This Row],[DATA PEDIDO]],"MMM")&amp;"-"&amp;TEXT(M2332,"AAAA")</f>
        <v>nov-2025</v>
      </c>
      <c r="O2332" s="5" t="s">
        <v>1715</v>
      </c>
      <c r="P2332" s="5" t="s">
        <v>30</v>
      </c>
      <c r="Q2332" s="3" t="s">
        <v>1705</v>
      </c>
      <c r="R2332" s="3">
        <v>0</v>
      </c>
      <c r="S2332" s="4">
        <f>IF(LANÇAMENTO[[#This Row],[DATA PEDIDO]]="","",LANÇAMENTO[[#This Row],[DATA PEDIDO]]+LANÇAMENTO[[#This Row],[PRAZO]])</f>
        <v>45985</v>
      </c>
      <c r="T2332" s="8" t="str">
        <f>IF(LANÇAMENTO[[#This Row],[OBRA COM MATERIAL]]="OK","ENTREGUE",IF(LANÇAMENTO[[#This Row],[PRAZO]]="","",LANÇAMENTO[[#This Row],[PREVISÃO ENTREGA OBRA]]-$E$1))</f>
        <v>ENTREGUE</v>
      </c>
      <c r="U2332" s="3" t="s">
        <v>129</v>
      </c>
      <c r="V2332" s="3"/>
    </row>
    <row r="2333" spans="1:22" x14ac:dyDescent="0.25">
      <c r="A2333" s="4">
        <v>45985</v>
      </c>
      <c r="B2333" s="2" t="s">
        <v>2461</v>
      </c>
      <c r="C2333" s="123" t="str">
        <f>VLOOKUP(LANÇAMENTO[[#This Row],[OBRA]],OBRAS[],2,FALSE)</f>
        <v>B&amp;B</v>
      </c>
      <c r="D2333" s="2" t="s">
        <v>27</v>
      </c>
      <c r="E2333" s="2" t="s">
        <v>2111</v>
      </c>
      <c r="F2333" s="3">
        <v>2</v>
      </c>
      <c r="G2333" s="3" t="s">
        <v>65</v>
      </c>
      <c r="H2333" s="5" t="s">
        <v>4387</v>
      </c>
      <c r="I2333" s="136" t="s">
        <v>1516</v>
      </c>
      <c r="J2333" s="2" t="s">
        <v>2111</v>
      </c>
      <c r="K2333" s="6">
        <v>3.45</v>
      </c>
      <c r="L2333" s="6">
        <f>LANÇAMENTO[[#This Row],[VALOR UNITARIO]]*LANÇAMENTO[[#This Row],[QTDADE]]</f>
        <v>6.9</v>
      </c>
      <c r="M2333" s="4">
        <v>45985</v>
      </c>
      <c r="N2333" s="33" t="str">
        <f>TEXT(LANÇAMENTO[[#This Row],[DATA PEDIDO]],"MMM")&amp;"-"&amp;TEXT(M2333,"AAAA")</f>
        <v>nov-2025</v>
      </c>
      <c r="O2333" s="5" t="s">
        <v>1715</v>
      </c>
      <c r="P2333" s="5" t="s">
        <v>30</v>
      </c>
      <c r="Q2333" s="3" t="s">
        <v>1705</v>
      </c>
      <c r="R2333" s="3">
        <v>0</v>
      </c>
      <c r="S2333" s="4">
        <f>IF(LANÇAMENTO[[#This Row],[DATA PEDIDO]]="","",LANÇAMENTO[[#This Row],[DATA PEDIDO]]+LANÇAMENTO[[#This Row],[PRAZO]])</f>
        <v>45985</v>
      </c>
      <c r="T2333" s="8" t="str">
        <f>IF(LANÇAMENTO[[#This Row],[OBRA COM MATERIAL]]="OK","ENTREGUE",IF(LANÇAMENTO[[#This Row],[PRAZO]]="","",LANÇAMENTO[[#This Row],[PREVISÃO ENTREGA OBRA]]-$E$1))</f>
        <v>ENTREGUE</v>
      </c>
      <c r="U2333" s="3" t="s">
        <v>129</v>
      </c>
      <c r="V2333" s="3"/>
    </row>
    <row r="2334" spans="1:22" x14ac:dyDescent="0.25">
      <c r="A2334" s="4">
        <v>45985</v>
      </c>
      <c r="B2334" s="2" t="s">
        <v>2461</v>
      </c>
      <c r="C2334" s="123" t="str">
        <f>VLOOKUP(LANÇAMENTO[[#This Row],[OBRA]],OBRAS[],2,FALSE)</f>
        <v>B&amp;B</v>
      </c>
      <c r="D2334" s="2" t="s">
        <v>27</v>
      </c>
      <c r="E2334" s="2" t="s">
        <v>2682</v>
      </c>
      <c r="F2334" s="3">
        <v>4</v>
      </c>
      <c r="G2334" s="3" t="s">
        <v>65</v>
      </c>
      <c r="H2334" s="5" t="s">
        <v>4387</v>
      </c>
      <c r="I2334" s="136" t="s">
        <v>1516</v>
      </c>
      <c r="J2334" s="2" t="s">
        <v>2682</v>
      </c>
      <c r="K2334" s="6">
        <v>23</v>
      </c>
      <c r="L2334" s="6">
        <f>LANÇAMENTO[[#This Row],[VALOR UNITARIO]]*LANÇAMENTO[[#This Row],[QTDADE]]</f>
        <v>92</v>
      </c>
      <c r="M2334" s="4">
        <v>45985</v>
      </c>
      <c r="N2334" s="33" t="str">
        <f>TEXT(LANÇAMENTO[[#This Row],[DATA PEDIDO]],"MMM")&amp;"-"&amp;TEXT(M2334,"AAAA")</f>
        <v>nov-2025</v>
      </c>
      <c r="O2334" s="5" t="s">
        <v>1715</v>
      </c>
      <c r="P2334" s="5" t="s">
        <v>30</v>
      </c>
      <c r="Q2334" s="3" t="s">
        <v>1705</v>
      </c>
      <c r="R2334" s="3">
        <v>0</v>
      </c>
      <c r="S2334" s="4">
        <f>IF(LANÇAMENTO[[#This Row],[DATA PEDIDO]]="","",LANÇAMENTO[[#This Row],[DATA PEDIDO]]+LANÇAMENTO[[#This Row],[PRAZO]])</f>
        <v>45985</v>
      </c>
      <c r="T2334" s="8" t="str">
        <f>IF(LANÇAMENTO[[#This Row],[OBRA COM MATERIAL]]="OK","ENTREGUE",IF(LANÇAMENTO[[#This Row],[PRAZO]]="","",LANÇAMENTO[[#This Row],[PREVISÃO ENTREGA OBRA]]-$E$1))</f>
        <v>ENTREGUE</v>
      </c>
      <c r="U2334" s="3" t="s">
        <v>129</v>
      </c>
      <c r="V2334" s="3"/>
    </row>
    <row r="2335" spans="1:22" x14ac:dyDescent="0.25">
      <c r="A2335" s="4">
        <v>45985</v>
      </c>
      <c r="B2335" s="2" t="s">
        <v>2461</v>
      </c>
      <c r="C2335" s="123" t="str">
        <f>VLOOKUP(LANÇAMENTO[[#This Row],[OBRA]],OBRAS[],2,FALSE)</f>
        <v>B&amp;B</v>
      </c>
      <c r="D2335" s="2" t="s">
        <v>27</v>
      </c>
      <c r="E2335" s="2" t="s">
        <v>2181</v>
      </c>
      <c r="F2335" s="3">
        <v>1</v>
      </c>
      <c r="G2335" s="3" t="s">
        <v>65</v>
      </c>
      <c r="H2335" s="5" t="s">
        <v>4387</v>
      </c>
      <c r="I2335" s="136" t="s">
        <v>1516</v>
      </c>
      <c r="J2335" s="2" t="s">
        <v>2181</v>
      </c>
      <c r="K2335" s="6">
        <v>23</v>
      </c>
      <c r="L2335" s="6">
        <f>LANÇAMENTO[[#This Row],[VALOR UNITARIO]]*LANÇAMENTO[[#This Row],[QTDADE]]</f>
        <v>23</v>
      </c>
      <c r="M2335" s="4">
        <v>45985</v>
      </c>
      <c r="N2335" s="33" t="str">
        <f>TEXT(LANÇAMENTO[[#This Row],[DATA PEDIDO]],"MMM")&amp;"-"&amp;TEXT(M2335,"AAAA")</f>
        <v>nov-2025</v>
      </c>
      <c r="O2335" s="5" t="s">
        <v>1715</v>
      </c>
      <c r="P2335" s="5" t="s">
        <v>30</v>
      </c>
      <c r="Q2335" s="3" t="s">
        <v>1705</v>
      </c>
      <c r="R2335" s="3">
        <v>0</v>
      </c>
      <c r="S2335" s="4">
        <f>IF(LANÇAMENTO[[#This Row],[DATA PEDIDO]]="","",LANÇAMENTO[[#This Row],[DATA PEDIDO]]+LANÇAMENTO[[#This Row],[PRAZO]])</f>
        <v>45985</v>
      </c>
      <c r="T2335" s="8" t="str">
        <f>IF(LANÇAMENTO[[#This Row],[OBRA COM MATERIAL]]="OK","ENTREGUE",IF(LANÇAMENTO[[#This Row],[PRAZO]]="","",LANÇAMENTO[[#This Row],[PREVISÃO ENTREGA OBRA]]-$E$1))</f>
        <v>ENTREGUE</v>
      </c>
      <c r="U2335" s="3" t="s">
        <v>129</v>
      </c>
      <c r="V2335" s="3"/>
    </row>
    <row r="2336" spans="1:22" x14ac:dyDescent="0.25">
      <c r="A2336" s="4">
        <v>45985</v>
      </c>
      <c r="B2336" s="2" t="s">
        <v>2461</v>
      </c>
      <c r="C2336" s="123" t="str">
        <f>VLOOKUP(LANÇAMENTO[[#This Row],[OBRA]],OBRAS[],2,FALSE)</f>
        <v>B&amp;B</v>
      </c>
      <c r="D2336" s="2" t="s">
        <v>27</v>
      </c>
      <c r="E2336" s="2" t="s">
        <v>2114</v>
      </c>
      <c r="F2336" s="3">
        <v>2</v>
      </c>
      <c r="G2336" s="3" t="s">
        <v>65</v>
      </c>
      <c r="H2336" s="5" t="s">
        <v>4387</v>
      </c>
      <c r="I2336" s="136" t="s">
        <v>1516</v>
      </c>
      <c r="J2336" s="2" t="s">
        <v>2114</v>
      </c>
      <c r="K2336" s="6">
        <v>3.45</v>
      </c>
      <c r="L2336" s="6">
        <f>LANÇAMENTO[[#This Row],[VALOR UNITARIO]]*LANÇAMENTO[[#This Row],[QTDADE]]</f>
        <v>6.9</v>
      </c>
      <c r="M2336" s="4">
        <v>45985</v>
      </c>
      <c r="N2336" s="33" t="str">
        <f>TEXT(LANÇAMENTO[[#This Row],[DATA PEDIDO]],"MMM")&amp;"-"&amp;TEXT(M2336,"AAAA")</f>
        <v>nov-2025</v>
      </c>
      <c r="O2336" s="5" t="s">
        <v>1715</v>
      </c>
      <c r="P2336" s="5" t="s">
        <v>30</v>
      </c>
      <c r="Q2336" s="3" t="s">
        <v>1705</v>
      </c>
      <c r="R2336" s="3">
        <v>0</v>
      </c>
      <c r="S2336" s="4">
        <f>IF(LANÇAMENTO[[#This Row],[DATA PEDIDO]]="","",LANÇAMENTO[[#This Row],[DATA PEDIDO]]+LANÇAMENTO[[#This Row],[PRAZO]])</f>
        <v>45985</v>
      </c>
      <c r="T2336" s="8" t="str">
        <f>IF(LANÇAMENTO[[#This Row],[OBRA COM MATERIAL]]="OK","ENTREGUE",IF(LANÇAMENTO[[#This Row],[PRAZO]]="","",LANÇAMENTO[[#This Row],[PREVISÃO ENTREGA OBRA]]-$E$1))</f>
        <v>ENTREGUE</v>
      </c>
      <c r="U2336" s="3" t="s">
        <v>129</v>
      </c>
      <c r="V2336" s="3"/>
    </row>
    <row r="2337" spans="1:22" x14ac:dyDescent="0.25">
      <c r="A2337" s="4">
        <v>45985</v>
      </c>
      <c r="B2337" s="2" t="s">
        <v>2461</v>
      </c>
      <c r="C2337" s="123" t="str">
        <f>VLOOKUP(LANÇAMENTO[[#This Row],[OBRA]],OBRAS[],2,FALSE)</f>
        <v>B&amp;B</v>
      </c>
      <c r="D2337" s="2" t="s">
        <v>27</v>
      </c>
      <c r="E2337" s="2" t="s">
        <v>3709</v>
      </c>
      <c r="F2337" s="3">
        <v>1</v>
      </c>
      <c r="G2337" s="3" t="s">
        <v>65</v>
      </c>
      <c r="H2337" s="5" t="s">
        <v>4387</v>
      </c>
      <c r="I2337" s="136" t="s">
        <v>1516</v>
      </c>
      <c r="J2337" s="2" t="s">
        <v>3709</v>
      </c>
      <c r="K2337" s="6">
        <v>23</v>
      </c>
      <c r="L2337" s="6">
        <f>LANÇAMENTO[[#This Row],[VALOR UNITARIO]]*LANÇAMENTO[[#This Row],[QTDADE]]</f>
        <v>23</v>
      </c>
      <c r="M2337" s="4">
        <v>45985</v>
      </c>
      <c r="N2337" s="33" t="str">
        <f>TEXT(LANÇAMENTO[[#This Row],[DATA PEDIDO]],"MMM")&amp;"-"&amp;TEXT(M2337,"AAAA")</f>
        <v>nov-2025</v>
      </c>
      <c r="O2337" s="5" t="s">
        <v>1715</v>
      </c>
      <c r="P2337" s="5" t="s">
        <v>30</v>
      </c>
      <c r="Q2337" s="3" t="s">
        <v>1705</v>
      </c>
      <c r="R2337" s="3">
        <v>0</v>
      </c>
      <c r="S2337" s="4">
        <f>IF(LANÇAMENTO[[#This Row],[DATA PEDIDO]]="","",LANÇAMENTO[[#This Row],[DATA PEDIDO]]+LANÇAMENTO[[#This Row],[PRAZO]])</f>
        <v>45985</v>
      </c>
      <c r="T2337" s="8" t="str">
        <f>IF(LANÇAMENTO[[#This Row],[OBRA COM MATERIAL]]="OK","ENTREGUE",IF(LANÇAMENTO[[#This Row],[PRAZO]]="","",LANÇAMENTO[[#This Row],[PREVISÃO ENTREGA OBRA]]-$E$1))</f>
        <v>ENTREGUE</v>
      </c>
      <c r="U2337" s="3" t="s">
        <v>129</v>
      </c>
      <c r="V2337" s="3"/>
    </row>
    <row r="2338" spans="1:22" x14ac:dyDescent="0.25">
      <c r="A2338" s="4">
        <v>45985</v>
      </c>
      <c r="B2338" s="2" t="s">
        <v>2461</v>
      </c>
      <c r="C2338" s="123" t="str">
        <f>VLOOKUP(LANÇAMENTO[[#This Row],[OBRA]],OBRAS[],2,FALSE)</f>
        <v>B&amp;B</v>
      </c>
      <c r="D2338" s="2" t="s">
        <v>27</v>
      </c>
      <c r="E2338" s="2" t="s">
        <v>3711</v>
      </c>
      <c r="F2338" s="3">
        <v>10</v>
      </c>
      <c r="G2338" s="3" t="s">
        <v>65</v>
      </c>
      <c r="H2338" s="5" t="s">
        <v>4388</v>
      </c>
      <c r="I2338" s="136" t="s">
        <v>1516</v>
      </c>
      <c r="J2338" s="2" t="s">
        <v>3711</v>
      </c>
      <c r="K2338" s="6">
        <v>3.258</v>
      </c>
      <c r="L2338" s="6">
        <f>LANÇAMENTO[[#This Row],[VALOR UNITARIO]]*LANÇAMENTO[[#This Row],[QTDADE]]</f>
        <v>32.58</v>
      </c>
      <c r="M2338" s="4">
        <v>45985</v>
      </c>
      <c r="N2338" s="33" t="str">
        <f>TEXT(LANÇAMENTO[[#This Row],[DATA PEDIDO]],"MMM")&amp;"-"&amp;TEXT(M2338,"AAAA")</f>
        <v>nov-2025</v>
      </c>
      <c r="O2338" s="5" t="s">
        <v>1715</v>
      </c>
      <c r="P2338" s="5" t="s">
        <v>30</v>
      </c>
      <c r="Q2338" s="3" t="s">
        <v>1705</v>
      </c>
      <c r="R2338" s="3">
        <v>0</v>
      </c>
      <c r="S2338" s="4">
        <f>IF(LANÇAMENTO[[#This Row],[DATA PEDIDO]]="","",LANÇAMENTO[[#This Row],[DATA PEDIDO]]+LANÇAMENTO[[#This Row],[PRAZO]])</f>
        <v>45985</v>
      </c>
      <c r="T2338" s="8" t="str">
        <f>IF(LANÇAMENTO[[#This Row],[OBRA COM MATERIAL]]="OK","ENTREGUE",IF(LANÇAMENTO[[#This Row],[PRAZO]]="","",LANÇAMENTO[[#This Row],[PREVISÃO ENTREGA OBRA]]-$E$1))</f>
        <v>ENTREGUE</v>
      </c>
      <c r="U2338" s="3" t="s">
        <v>129</v>
      </c>
      <c r="V2338" s="3"/>
    </row>
    <row r="2339" spans="1:22" x14ac:dyDescent="0.25">
      <c r="A2339" s="4">
        <v>45986</v>
      </c>
      <c r="B2339" s="2" t="s">
        <v>1802</v>
      </c>
      <c r="C2339" s="123" t="str">
        <f>VLOOKUP(LANÇAMENTO[[#This Row],[OBRA]],OBRAS[],2,FALSE)</f>
        <v>INTERIORANA</v>
      </c>
      <c r="D2339" s="2" t="s">
        <v>104</v>
      </c>
      <c r="E2339" s="2" t="s">
        <v>3388</v>
      </c>
      <c r="F2339" s="3">
        <v>33</v>
      </c>
      <c r="G2339" s="3" t="s">
        <v>65</v>
      </c>
      <c r="H2339" s="5" t="s">
        <v>4393</v>
      </c>
      <c r="I2339" s="136" t="s">
        <v>238</v>
      </c>
      <c r="J2339" s="2" t="s">
        <v>3388</v>
      </c>
      <c r="K2339" s="6">
        <v>10.6</v>
      </c>
      <c r="L2339" s="6">
        <f>LANÇAMENTO[[#This Row],[VALOR UNITARIO]]*LANÇAMENTO[[#This Row],[QTDADE]]</f>
        <v>349.8</v>
      </c>
      <c r="M2339" s="4">
        <v>45986</v>
      </c>
      <c r="N2339" s="33" t="str">
        <f>TEXT(LANÇAMENTO[[#This Row],[DATA PEDIDO]],"MMM")&amp;"-"&amp;TEXT(M2339,"AAAA")</f>
        <v>nov-2025</v>
      </c>
      <c r="O2339" s="5" t="s">
        <v>2068</v>
      </c>
      <c r="P2339" s="5" t="s">
        <v>30</v>
      </c>
      <c r="Q2339" s="3" t="s">
        <v>12</v>
      </c>
      <c r="R2339" s="3">
        <v>0</v>
      </c>
      <c r="S2339" s="4">
        <f>IF(LANÇAMENTO[[#This Row],[DATA PEDIDO]]="","",LANÇAMENTO[[#This Row],[DATA PEDIDO]]+LANÇAMENTO[[#This Row],[PRAZO]])</f>
        <v>45986</v>
      </c>
      <c r="T2339" s="8" t="str">
        <f>IF(LANÇAMENTO[[#This Row],[OBRA COM MATERIAL]]="OK","ENTREGUE",IF(LANÇAMENTO[[#This Row],[PRAZO]]="","",LANÇAMENTO[[#This Row],[PREVISÃO ENTREGA OBRA]]-$E$1))</f>
        <v>ENTREGUE</v>
      </c>
      <c r="U2339" s="3" t="s">
        <v>129</v>
      </c>
      <c r="V2339" s="3"/>
    </row>
    <row r="2340" spans="1:22" x14ac:dyDescent="0.25">
      <c r="A2340" s="4">
        <v>45986</v>
      </c>
      <c r="B2340" s="2" t="s">
        <v>1802</v>
      </c>
      <c r="C2340" s="123" t="str">
        <f>VLOOKUP(LANÇAMENTO[[#This Row],[OBRA]],OBRAS[],2,FALSE)</f>
        <v>INTERIORANA</v>
      </c>
      <c r="D2340" s="2" t="s">
        <v>104</v>
      </c>
      <c r="E2340" s="2" t="s">
        <v>4389</v>
      </c>
      <c r="F2340" s="3">
        <v>12</v>
      </c>
      <c r="G2340" s="3" t="s">
        <v>65</v>
      </c>
      <c r="H2340" s="5" t="s">
        <v>4393</v>
      </c>
      <c r="I2340" s="136" t="s">
        <v>238</v>
      </c>
      <c r="J2340" s="2" t="s">
        <v>4389</v>
      </c>
      <c r="K2340" s="6">
        <v>6.2</v>
      </c>
      <c r="L2340" s="6">
        <f>LANÇAMENTO[[#This Row],[VALOR UNITARIO]]*LANÇAMENTO[[#This Row],[QTDADE]]</f>
        <v>74.400000000000006</v>
      </c>
      <c r="M2340" s="4">
        <v>45986</v>
      </c>
      <c r="N2340" s="33" t="str">
        <f>TEXT(LANÇAMENTO[[#This Row],[DATA PEDIDO]],"MMM")&amp;"-"&amp;TEXT(M2340,"AAAA")</f>
        <v>nov-2025</v>
      </c>
      <c r="O2340" s="5" t="s">
        <v>2068</v>
      </c>
      <c r="P2340" s="5" t="s">
        <v>30</v>
      </c>
      <c r="Q2340" s="3" t="s">
        <v>12</v>
      </c>
      <c r="R2340" s="3">
        <v>0</v>
      </c>
      <c r="S2340" s="4">
        <f>IF(LANÇAMENTO[[#This Row],[DATA PEDIDO]]="","",LANÇAMENTO[[#This Row],[DATA PEDIDO]]+LANÇAMENTO[[#This Row],[PRAZO]])</f>
        <v>45986</v>
      </c>
      <c r="T2340" s="8" t="str">
        <f>IF(LANÇAMENTO[[#This Row],[OBRA COM MATERIAL]]="OK","ENTREGUE",IF(LANÇAMENTO[[#This Row],[PRAZO]]="","",LANÇAMENTO[[#This Row],[PREVISÃO ENTREGA OBRA]]-$E$1))</f>
        <v>ENTREGUE</v>
      </c>
      <c r="U2340" s="3" t="s">
        <v>129</v>
      </c>
      <c r="V2340" s="3"/>
    </row>
    <row r="2341" spans="1:22" x14ac:dyDescent="0.25">
      <c r="A2341" s="4">
        <v>45986</v>
      </c>
      <c r="B2341" s="2" t="s">
        <v>1802</v>
      </c>
      <c r="C2341" s="123" t="str">
        <f>VLOOKUP(LANÇAMENTO[[#This Row],[OBRA]],OBRAS[],2,FALSE)</f>
        <v>INTERIORANA</v>
      </c>
      <c r="D2341" s="2" t="s">
        <v>104</v>
      </c>
      <c r="E2341" s="2" t="s">
        <v>4390</v>
      </c>
      <c r="F2341" s="3">
        <v>6</v>
      </c>
      <c r="G2341" s="3" t="s">
        <v>65</v>
      </c>
      <c r="H2341" s="5" t="s">
        <v>4393</v>
      </c>
      <c r="I2341" s="136" t="s">
        <v>238</v>
      </c>
      <c r="J2341" s="2" t="s">
        <v>4390</v>
      </c>
      <c r="K2341" s="6">
        <v>8.43</v>
      </c>
      <c r="L2341" s="6">
        <f>LANÇAMENTO[[#This Row],[VALOR UNITARIO]]*LANÇAMENTO[[#This Row],[QTDADE]]</f>
        <v>50.58</v>
      </c>
      <c r="M2341" s="4">
        <v>45986</v>
      </c>
      <c r="N2341" s="33" t="str">
        <f>TEXT(LANÇAMENTO[[#This Row],[DATA PEDIDO]],"MMM")&amp;"-"&amp;TEXT(M2341,"AAAA")</f>
        <v>nov-2025</v>
      </c>
      <c r="O2341" s="5" t="s">
        <v>2068</v>
      </c>
      <c r="P2341" s="5" t="s">
        <v>30</v>
      </c>
      <c r="Q2341" s="3" t="s">
        <v>12</v>
      </c>
      <c r="R2341" s="3">
        <v>0</v>
      </c>
      <c r="S2341" s="4">
        <f>IF(LANÇAMENTO[[#This Row],[DATA PEDIDO]]="","",LANÇAMENTO[[#This Row],[DATA PEDIDO]]+LANÇAMENTO[[#This Row],[PRAZO]])</f>
        <v>45986</v>
      </c>
      <c r="T2341" s="8" t="str">
        <f>IF(LANÇAMENTO[[#This Row],[OBRA COM MATERIAL]]="OK","ENTREGUE",IF(LANÇAMENTO[[#This Row],[PRAZO]]="","",LANÇAMENTO[[#This Row],[PREVISÃO ENTREGA OBRA]]-$E$1))</f>
        <v>ENTREGUE</v>
      </c>
      <c r="U2341" s="3" t="s">
        <v>129</v>
      </c>
      <c r="V2341" s="3"/>
    </row>
    <row r="2342" spans="1:22" x14ac:dyDescent="0.25">
      <c r="A2342" s="4">
        <v>45986</v>
      </c>
      <c r="B2342" s="2" t="s">
        <v>1802</v>
      </c>
      <c r="C2342" s="123" t="str">
        <f>VLOOKUP(LANÇAMENTO[[#This Row],[OBRA]],OBRAS[],2,FALSE)</f>
        <v>INTERIORANA</v>
      </c>
      <c r="D2342" s="2" t="s">
        <v>104</v>
      </c>
      <c r="E2342" s="2" t="s">
        <v>3673</v>
      </c>
      <c r="F2342" s="3">
        <v>10</v>
      </c>
      <c r="G2342" s="3" t="s">
        <v>65</v>
      </c>
      <c r="H2342" s="5" t="s">
        <v>4393</v>
      </c>
      <c r="I2342" s="136" t="s">
        <v>238</v>
      </c>
      <c r="J2342" s="2" t="s">
        <v>3673</v>
      </c>
      <c r="K2342" s="6">
        <v>3.78</v>
      </c>
      <c r="L2342" s="6">
        <f>LANÇAMENTO[[#This Row],[VALOR UNITARIO]]*LANÇAMENTO[[#This Row],[QTDADE]]</f>
        <v>37.799999999999997</v>
      </c>
      <c r="M2342" s="4">
        <v>45986</v>
      </c>
      <c r="N2342" s="33" t="str">
        <f>TEXT(LANÇAMENTO[[#This Row],[DATA PEDIDO]],"MMM")&amp;"-"&amp;TEXT(M2342,"AAAA")</f>
        <v>nov-2025</v>
      </c>
      <c r="O2342" s="5" t="s">
        <v>2068</v>
      </c>
      <c r="P2342" s="5" t="s">
        <v>30</v>
      </c>
      <c r="Q2342" s="3" t="s">
        <v>12</v>
      </c>
      <c r="R2342" s="3">
        <v>0</v>
      </c>
      <c r="S2342" s="4">
        <f>IF(LANÇAMENTO[[#This Row],[DATA PEDIDO]]="","",LANÇAMENTO[[#This Row],[DATA PEDIDO]]+LANÇAMENTO[[#This Row],[PRAZO]])</f>
        <v>45986</v>
      </c>
      <c r="T2342" s="8" t="str">
        <f>IF(LANÇAMENTO[[#This Row],[OBRA COM MATERIAL]]="OK","ENTREGUE",IF(LANÇAMENTO[[#This Row],[PRAZO]]="","",LANÇAMENTO[[#This Row],[PREVISÃO ENTREGA OBRA]]-$E$1))</f>
        <v>ENTREGUE</v>
      </c>
      <c r="U2342" s="3" t="s">
        <v>129</v>
      </c>
      <c r="V2342" s="3"/>
    </row>
    <row r="2343" spans="1:22" x14ac:dyDescent="0.25">
      <c r="A2343" s="4">
        <v>45986</v>
      </c>
      <c r="B2343" s="2" t="s">
        <v>1802</v>
      </c>
      <c r="C2343" s="123" t="str">
        <f>VLOOKUP(LANÇAMENTO[[#This Row],[OBRA]],OBRAS[],2,FALSE)</f>
        <v>INTERIORANA</v>
      </c>
      <c r="D2343" s="2" t="s">
        <v>104</v>
      </c>
      <c r="E2343" s="2" t="s">
        <v>2540</v>
      </c>
      <c r="F2343" s="3">
        <v>37</v>
      </c>
      <c r="G2343" s="3" t="s">
        <v>65</v>
      </c>
      <c r="H2343" s="5" t="s">
        <v>4393</v>
      </c>
      <c r="I2343" s="136" t="s">
        <v>238</v>
      </c>
      <c r="J2343" s="2" t="s">
        <v>2540</v>
      </c>
      <c r="K2343" s="6">
        <v>8.94</v>
      </c>
      <c r="L2343" s="6">
        <f>LANÇAMENTO[[#This Row],[VALOR UNITARIO]]*LANÇAMENTO[[#This Row],[QTDADE]]</f>
        <v>330.78</v>
      </c>
      <c r="M2343" s="4">
        <v>45986</v>
      </c>
      <c r="N2343" s="33" t="str">
        <f>TEXT(LANÇAMENTO[[#This Row],[DATA PEDIDO]],"MMM")&amp;"-"&amp;TEXT(M2343,"AAAA")</f>
        <v>nov-2025</v>
      </c>
      <c r="O2343" s="5" t="s">
        <v>2068</v>
      </c>
      <c r="P2343" s="5" t="s">
        <v>30</v>
      </c>
      <c r="Q2343" s="3" t="s">
        <v>12</v>
      </c>
      <c r="R2343" s="3">
        <v>0</v>
      </c>
      <c r="S2343" s="4">
        <f>IF(LANÇAMENTO[[#This Row],[DATA PEDIDO]]="","",LANÇAMENTO[[#This Row],[DATA PEDIDO]]+LANÇAMENTO[[#This Row],[PRAZO]])</f>
        <v>45986</v>
      </c>
      <c r="T2343" s="8" t="str">
        <f>IF(LANÇAMENTO[[#This Row],[OBRA COM MATERIAL]]="OK","ENTREGUE",IF(LANÇAMENTO[[#This Row],[PRAZO]]="","",LANÇAMENTO[[#This Row],[PREVISÃO ENTREGA OBRA]]-$E$1))</f>
        <v>ENTREGUE</v>
      </c>
      <c r="U2343" s="3" t="s">
        <v>129</v>
      </c>
      <c r="V2343" s="3"/>
    </row>
    <row r="2344" spans="1:22" x14ac:dyDescent="0.25">
      <c r="A2344" s="4">
        <v>45986</v>
      </c>
      <c r="B2344" s="2" t="s">
        <v>1802</v>
      </c>
      <c r="C2344" s="123" t="str">
        <f>VLOOKUP(LANÇAMENTO[[#This Row],[OBRA]],OBRAS[],2,FALSE)</f>
        <v>INTERIORANA</v>
      </c>
      <c r="D2344" s="2" t="s">
        <v>104</v>
      </c>
      <c r="E2344" s="2" t="s">
        <v>3353</v>
      </c>
      <c r="F2344" s="3">
        <v>5</v>
      </c>
      <c r="G2344" s="3" t="s">
        <v>65</v>
      </c>
      <c r="H2344" s="5" t="s">
        <v>4393</v>
      </c>
      <c r="I2344" s="136" t="s">
        <v>238</v>
      </c>
      <c r="J2344" s="2" t="s">
        <v>3353</v>
      </c>
      <c r="K2344" s="6">
        <v>21.28</v>
      </c>
      <c r="L2344" s="6">
        <f>LANÇAMENTO[[#This Row],[VALOR UNITARIO]]*LANÇAMENTO[[#This Row],[QTDADE]]</f>
        <v>106.4</v>
      </c>
      <c r="M2344" s="4">
        <v>45986</v>
      </c>
      <c r="N2344" s="33" t="str">
        <f>TEXT(LANÇAMENTO[[#This Row],[DATA PEDIDO]],"MMM")&amp;"-"&amp;TEXT(M2344,"AAAA")</f>
        <v>nov-2025</v>
      </c>
      <c r="O2344" s="5" t="s">
        <v>2068</v>
      </c>
      <c r="P2344" s="5" t="s">
        <v>30</v>
      </c>
      <c r="Q2344" s="3" t="s">
        <v>12</v>
      </c>
      <c r="R2344" s="3">
        <v>0</v>
      </c>
      <c r="S2344" s="4">
        <f>IF(LANÇAMENTO[[#This Row],[DATA PEDIDO]]="","",LANÇAMENTO[[#This Row],[DATA PEDIDO]]+LANÇAMENTO[[#This Row],[PRAZO]])</f>
        <v>45986</v>
      </c>
      <c r="T2344" s="8" t="str">
        <f>IF(LANÇAMENTO[[#This Row],[OBRA COM MATERIAL]]="OK","ENTREGUE",IF(LANÇAMENTO[[#This Row],[PRAZO]]="","",LANÇAMENTO[[#This Row],[PREVISÃO ENTREGA OBRA]]-$E$1))</f>
        <v>ENTREGUE</v>
      </c>
      <c r="U2344" s="3" t="s">
        <v>129</v>
      </c>
      <c r="V2344" s="3"/>
    </row>
    <row r="2345" spans="1:22" x14ac:dyDescent="0.25">
      <c r="A2345" s="4">
        <v>45986</v>
      </c>
      <c r="B2345" s="2" t="s">
        <v>1802</v>
      </c>
      <c r="C2345" s="123" t="str">
        <f>VLOOKUP(LANÇAMENTO[[#This Row],[OBRA]],OBRAS[],2,FALSE)</f>
        <v>INTERIORANA</v>
      </c>
      <c r="D2345" s="2" t="s">
        <v>104</v>
      </c>
      <c r="E2345" s="2" t="s">
        <v>4196</v>
      </c>
      <c r="F2345" s="3">
        <v>22</v>
      </c>
      <c r="G2345" s="3" t="s">
        <v>65</v>
      </c>
      <c r="H2345" s="5" t="s">
        <v>4393</v>
      </c>
      <c r="I2345" s="136" t="s">
        <v>238</v>
      </c>
      <c r="J2345" s="2" t="s">
        <v>4196</v>
      </c>
      <c r="K2345" s="6">
        <v>7.17</v>
      </c>
      <c r="L2345" s="6">
        <f>LANÇAMENTO[[#This Row],[VALOR UNITARIO]]*LANÇAMENTO[[#This Row],[QTDADE]]</f>
        <v>157.74</v>
      </c>
      <c r="M2345" s="4">
        <v>45986</v>
      </c>
      <c r="N2345" s="33" t="str">
        <f>TEXT(LANÇAMENTO[[#This Row],[DATA PEDIDO]],"MMM")&amp;"-"&amp;TEXT(M2345,"AAAA")</f>
        <v>nov-2025</v>
      </c>
      <c r="O2345" s="5" t="s">
        <v>2068</v>
      </c>
      <c r="P2345" s="5" t="s">
        <v>30</v>
      </c>
      <c r="Q2345" s="3" t="s">
        <v>12</v>
      </c>
      <c r="R2345" s="3">
        <v>0</v>
      </c>
      <c r="S2345" s="4">
        <f>IF(LANÇAMENTO[[#This Row],[DATA PEDIDO]]="","",LANÇAMENTO[[#This Row],[DATA PEDIDO]]+LANÇAMENTO[[#This Row],[PRAZO]])</f>
        <v>45986</v>
      </c>
      <c r="T2345" s="8" t="str">
        <f>IF(LANÇAMENTO[[#This Row],[OBRA COM MATERIAL]]="OK","ENTREGUE",IF(LANÇAMENTO[[#This Row],[PRAZO]]="","",LANÇAMENTO[[#This Row],[PREVISÃO ENTREGA OBRA]]-$E$1))</f>
        <v>ENTREGUE</v>
      </c>
      <c r="U2345" s="3" t="s">
        <v>129</v>
      </c>
      <c r="V2345" s="3"/>
    </row>
    <row r="2346" spans="1:22" x14ac:dyDescent="0.25">
      <c r="A2346" s="4">
        <v>45986</v>
      </c>
      <c r="B2346" s="2" t="s">
        <v>1802</v>
      </c>
      <c r="C2346" s="123" t="str">
        <f>VLOOKUP(LANÇAMENTO[[#This Row],[OBRA]],OBRAS[],2,FALSE)</f>
        <v>INTERIORANA</v>
      </c>
      <c r="D2346" s="2" t="s">
        <v>104</v>
      </c>
      <c r="E2346" s="2" t="s">
        <v>4391</v>
      </c>
      <c r="F2346" s="3">
        <v>36.840000000000003</v>
      </c>
      <c r="G2346" s="3" t="s">
        <v>23</v>
      </c>
      <c r="H2346" s="5" t="s">
        <v>4393</v>
      </c>
      <c r="I2346" s="136" t="s">
        <v>238</v>
      </c>
      <c r="J2346" s="2" t="s">
        <v>4391</v>
      </c>
      <c r="K2346" s="6">
        <v>10.130000000000001</v>
      </c>
      <c r="L2346" s="6">
        <f>LANÇAMENTO[[#This Row],[VALOR UNITARIO]]*LANÇAMENTO[[#This Row],[QTDADE]]</f>
        <v>373.18920000000008</v>
      </c>
      <c r="M2346" s="4">
        <v>45986</v>
      </c>
      <c r="N2346" s="33" t="str">
        <f>TEXT(LANÇAMENTO[[#This Row],[DATA PEDIDO]],"MMM")&amp;"-"&amp;TEXT(M2346,"AAAA")</f>
        <v>nov-2025</v>
      </c>
      <c r="O2346" s="5" t="s">
        <v>2068</v>
      </c>
      <c r="P2346" s="5" t="s">
        <v>30</v>
      </c>
      <c r="Q2346" s="3" t="s">
        <v>12</v>
      </c>
      <c r="R2346" s="3">
        <v>0</v>
      </c>
      <c r="S2346" s="4">
        <f>IF(LANÇAMENTO[[#This Row],[DATA PEDIDO]]="","",LANÇAMENTO[[#This Row],[DATA PEDIDO]]+LANÇAMENTO[[#This Row],[PRAZO]])</f>
        <v>45986</v>
      </c>
      <c r="T2346" s="8" t="str">
        <f>IF(LANÇAMENTO[[#This Row],[OBRA COM MATERIAL]]="OK","ENTREGUE",IF(LANÇAMENTO[[#This Row],[PRAZO]]="","",LANÇAMENTO[[#This Row],[PREVISÃO ENTREGA OBRA]]-$E$1))</f>
        <v>ENTREGUE</v>
      </c>
      <c r="U2346" s="3" t="s">
        <v>129</v>
      </c>
      <c r="V2346" s="3"/>
    </row>
    <row r="2347" spans="1:22" x14ac:dyDescent="0.25">
      <c r="A2347" s="4">
        <v>45986</v>
      </c>
      <c r="B2347" s="2" t="s">
        <v>1802</v>
      </c>
      <c r="C2347" s="123" t="str">
        <f>VLOOKUP(LANÇAMENTO[[#This Row],[OBRA]],OBRAS[],2,FALSE)</f>
        <v>INTERIORANA</v>
      </c>
      <c r="D2347" s="2" t="s">
        <v>104</v>
      </c>
      <c r="E2347" s="2" t="s">
        <v>4392</v>
      </c>
      <c r="F2347" s="3">
        <v>17.899999999999999</v>
      </c>
      <c r="G2347" s="3" t="s">
        <v>23</v>
      </c>
      <c r="H2347" s="5" t="s">
        <v>4393</v>
      </c>
      <c r="I2347" s="136" t="s">
        <v>238</v>
      </c>
      <c r="J2347" s="2" t="s">
        <v>4392</v>
      </c>
      <c r="K2347" s="6">
        <v>9.5500000000000007</v>
      </c>
      <c r="L2347" s="6">
        <f>LANÇAMENTO[[#This Row],[VALOR UNITARIO]]*LANÇAMENTO[[#This Row],[QTDADE]]</f>
        <v>170.94499999999999</v>
      </c>
      <c r="M2347" s="4">
        <v>45986</v>
      </c>
      <c r="N2347" s="33" t="str">
        <f>TEXT(LANÇAMENTO[[#This Row],[DATA PEDIDO]],"MMM")&amp;"-"&amp;TEXT(M2347,"AAAA")</f>
        <v>nov-2025</v>
      </c>
      <c r="O2347" s="5" t="s">
        <v>2068</v>
      </c>
      <c r="P2347" s="5" t="s">
        <v>30</v>
      </c>
      <c r="Q2347" s="3" t="s">
        <v>12</v>
      </c>
      <c r="R2347" s="3">
        <v>0</v>
      </c>
      <c r="S2347" s="4">
        <f>IF(LANÇAMENTO[[#This Row],[DATA PEDIDO]]="","",LANÇAMENTO[[#This Row],[DATA PEDIDO]]+LANÇAMENTO[[#This Row],[PRAZO]])</f>
        <v>45986</v>
      </c>
      <c r="T2347" s="8" t="str">
        <f>IF(LANÇAMENTO[[#This Row],[OBRA COM MATERIAL]]="OK","ENTREGUE",IF(LANÇAMENTO[[#This Row],[PRAZO]]="","",LANÇAMENTO[[#This Row],[PREVISÃO ENTREGA OBRA]]-$E$1))</f>
        <v>ENTREGUE</v>
      </c>
      <c r="U2347" s="3" t="s">
        <v>129</v>
      </c>
      <c r="V2347" s="3"/>
    </row>
    <row r="2348" spans="1:22" x14ac:dyDescent="0.25">
      <c r="A2348" s="4">
        <v>45986</v>
      </c>
      <c r="B2348" s="2" t="s">
        <v>2128</v>
      </c>
      <c r="C2348" s="123" t="str">
        <f>VLOOKUP(LANÇAMENTO[[#This Row],[OBRA]],OBRAS[],2,FALSE)</f>
        <v>B&amp;B</v>
      </c>
      <c r="D2348" s="2" t="s">
        <v>104</v>
      </c>
      <c r="E2348" s="2" t="s">
        <v>2467</v>
      </c>
      <c r="F2348" s="3">
        <v>7</v>
      </c>
      <c r="G2348" s="3" t="s">
        <v>65</v>
      </c>
      <c r="H2348" s="5" t="s">
        <v>4394</v>
      </c>
      <c r="I2348" s="136" t="s">
        <v>230</v>
      </c>
      <c r="J2348" s="2" t="s">
        <v>2467</v>
      </c>
      <c r="K2348" s="6">
        <v>22.61</v>
      </c>
      <c r="L2348" s="6">
        <f>LANÇAMENTO[[#This Row],[VALOR UNITARIO]]*LANÇAMENTO[[#This Row],[QTDADE]]</f>
        <v>158.26999999999998</v>
      </c>
      <c r="M2348" s="4">
        <v>45986</v>
      </c>
      <c r="N2348" s="33" t="str">
        <f>TEXT(LANÇAMENTO[[#This Row],[DATA PEDIDO]],"MMM")&amp;"-"&amp;TEXT(M2348,"AAAA")</f>
        <v>nov-2025</v>
      </c>
      <c r="O2348" s="5" t="s">
        <v>1715</v>
      </c>
      <c r="P2348" s="5" t="s">
        <v>30</v>
      </c>
      <c r="Q2348" s="3" t="s">
        <v>12</v>
      </c>
      <c r="R2348" s="3">
        <v>0</v>
      </c>
      <c r="S2348" s="4">
        <f>IF(LANÇAMENTO[[#This Row],[DATA PEDIDO]]="","",LANÇAMENTO[[#This Row],[DATA PEDIDO]]+LANÇAMENTO[[#This Row],[PRAZO]])</f>
        <v>45986</v>
      </c>
      <c r="T2348" s="8" t="str">
        <f>IF(LANÇAMENTO[[#This Row],[OBRA COM MATERIAL]]="OK","ENTREGUE",IF(LANÇAMENTO[[#This Row],[PRAZO]]="","",LANÇAMENTO[[#This Row],[PREVISÃO ENTREGA OBRA]]-$E$1))</f>
        <v>ENTREGUE</v>
      </c>
      <c r="U2348" s="3" t="s">
        <v>129</v>
      </c>
      <c r="V2348" s="3"/>
    </row>
    <row r="2349" spans="1:22" x14ac:dyDescent="0.25">
      <c r="A2349" s="4">
        <v>45986</v>
      </c>
      <c r="B2349" s="2" t="s">
        <v>2128</v>
      </c>
      <c r="C2349" s="123" t="str">
        <f>VLOOKUP(LANÇAMENTO[[#This Row],[OBRA]],OBRAS[],2,FALSE)</f>
        <v>B&amp;B</v>
      </c>
      <c r="D2349" s="2" t="s">
        <v>104</v>
      </c>
      <c r="E2349" s="2" t="s">
        <v>3275</v>
      </c>
      <c r="F2349" s="3">
        <v>3</v>
      </c>
      <c r="G2349" s="3" t="s">
        <v>65</v>
      </c>
      <c r="H2349" s="5" t="s">
        <v>4394</v>
      </c>
      <c r="I2349" s="136" t="s">
        <v>230</v>
      </c>
      <c r="J2349" s="2" t="s">
        <v>3275</v>
      </c>
      <c r="K2349" s="6">
        <v>14.44</v>
      </c>
      <c r="L2349" s="6">
        <f>LANÇAMENTO[[#This Row],[VALOR UNITARIO]]*LANÇAMENTO[[#This Row],[QTDADE]]</f>
        <v>43.32</v>
      </c>
      <c r="M2349" s="4">
        <v>45986</v>
      </c>
      <c r="N2349" s="33" t="str">
        <f>TEXT(LANÇAMENTO[[#This Row],[DATA PEDIDO]],"MMM")&amp;"-"&amp;TEXT(M2349,"AAAA")</f>
        <v>nov-2025</v>
      </c>
      <c r="O2349" s="5" t="s">
        <v>1715</v>
      </c>
      <c r="P2349" s="5" t="s">
        <v>30</v>
      </c>
      <c r="Q2349" s="3" t="s">
        <v>12</v>
      </c>
      <c r="R2349" s="3">
        <v>0</v>
      </c>
      <c r="S2349" s="4">
        <f>IF(LANÇAMENTO[[#This Row],[DATA PEDIDO]]="","",LANÇAMENTO[[#This Row],[DATA PEDIDO]]+LANÇAMENTO[[#This Row],[PRAZO]])</f>
        <v>45986</v>
      </c>
      <c r="T2349" s="8" t="str">
        <f>IF(LANÇAMENTO[[#This Row],[OBRA COM MATERIAL]]="OK","ENTREGUE",IF(LANÇAMENTO[[#This Row],[PRAZO]]="","",LANÇAMENTO[[#This Row],[PREVISÃO ENTREGA OBRA]]-$E$1))</f>
        <v>ENTREGUE</v>
      </c>
      <c r="U2349" s="3" t="s">
        <v>129</v>
      </c>
      <c r="V2349" s="3"/>
    </row>
    <row r="2350" spans="1:22" x14ac:dyDescent="0.25">
      <c r="A2350" s="4">
        <v>45986</v>
      </c>
      <c r="B2350" s="2" t="s">
        <v>2128</v>
      </c>
      <c r="C2350" s="123" t="str">
        <f>VLOOKUP(LANÇAMENTO[[#This Row],[OBRA]],OBRAS[],2,FALSE)</f>
        <v>B&amp;B</v>
      </c>
      <c r="D2350" s="2" t="s">
        <v>104</v>
      </c>
      <c r="E2350" s="2" t="s">
        <v>4269</v>
      </c>
      <c r="F2350" s="3">
        <v>5</v>
      </c>
      <c r="G2350" s="3" t="s">
        <v>65</v>
      </c>
      <c r="H2350" s="5" t="s">
        <v>4394</v>
      </c>
      <c r="I2350" s="136" t="s">
        <v>230</v>
      </c>
      <c r="J2350" s="2" t="s">
        <v>4269</v>
      </c>
      <c r="K2350" s="6">
        <v>101.85</v>
      </c>
      <c r="L2350" s="6">
        <f>LANÇAMENTO[[#This Row],[VALOR UNITARIO]]*LANÇAMENTO[[#This Row],[QTDADE]]</f>
        <v>509.25</v>
      </c>
      <c r="M2350" s="4">
        <v>45986</v>
      </c>
      <c r="N2350" s="33" t="str">
        <f>TEXT(LANÇAMENTO[[#This Row],[DATA PEDIDO]],"MMM")&amp;"-"&amp;TEXT(M2350,"AAAA")</f>
        <v>nov-2025</v>
      </c>
      <c r="O2350" s="5" t="s">
        <v>1715</v>
      </c>
      <c r="P2350" s="5" t="s">
        <v>30</v>
      </c>
      <c r="Q2350" s="3" t="s">
        <v>12</v>
      </c>
      <c r="R2350" s="3">
        <v>0</v>
      </c>
      <c r="S2350" s="4">
        <f>IF(LANÇAMENTO[[#This Row],[DATA PEDIDO]]="","",LANÇAMENTO[[#This Row],[DATA PEDIDO]]+LANÇAMENTO[[#This Row],[PRAZO]])</f>
        <v>45986</v>
      </c>
      <c r="T2350" s="8" t="str">
        <f>IF(LANÇAMENTO[[#This Row],[OBRA COM MATERIAL]]="OK","ENTREGUE",IF(LANÇAMENTO[[#This Row],[PRAZO]]="","",LANÇAMENTO[[#This Row],[PREVISÃO ENTREGA OBRA]]-$E$1))</f>
        <v>ENTREGUE</v>
      </c>
      <c r="U2350" s="3" t="s">
        <v>129</v>
      </c>
      <c r="V2350" s="3"/>
    </row>
    <row r="2351" spans="1:22" x14ac:dyDescent="0.25">
      <c r="A2351" s="4">
        <v>45986</v>
      </c>
      <c r="B2351" s="2" t="s">
        <v>4257</v>
      </c>
      <c r="C2351" s="123" t="str">
        <f>VLOOKUP(LANÇAMENTO[[#This Row],[OBRA]],OBRAS[],2,FALSE)</f>
        <v>INTERIORANA</v>
      </c>
      <c r="D2351" s="2" t="s">
        <v>104</v>
      </c>
      <c r="E2351" s="2" t="s">
        <v>4300</v>
      </c>
      <c r="F2351" s="3">
        <v>20</v>
      </c>
      <c r="G2351" s="3" t="s">
        <v>65</v>
      </c>
      <c r="H2351" s="5" t="s">
        <v>4397</v>
      </c>
      <c r="I2351" s="136" t="s">
        <v>2480</v>
      </c>
      <c r="J2351" s="2" t="s">
        <v>4300</v>
      </c>
      <c r="K2351" s="6">
        <v>9.9499999999999993</v>
      </c>
      <c r="L2351" s="6">
        <f>LANÇAMENTO[[#This Row],[VALOR UNITARIO]]*LANÇAMENTO[[#This Row],[QTDADE]]</f>
        <v>199</v>
      </c>
      <c r="M2351" s="4">
        <v>45986</v>
      </c>
      <c r="N2351" s="33" t="str">
        <f>TEXT(LANÇAMENTO[[#This Row],[DATA PEDIDO]],"MMM")&amp;"-"&amp;TEXT(M2351,"AAAA")</f>
        <v>nov-2025</v>
      </c>
      <c r="O2351" s="5" t="s">
        <v>2110</v>
      </c>
      <c r="P2351" s="5" t="s">
        <v>30</v>
      </c>
      <c r="Q2351" s="3" t="s">
        <v>12</v>
      </c>
      <c r="R2351" s="3">
        <v>0</v>
      </c>
      <c r="S2351" s="4">
        <f>IF(LANÇAMENTO[[#This Row],[DATA PEDIDO]]="","",LANÇAMENTO[[#This Row],[DATA PEDIDO]]+LANÇAMENTO[[#This Row],[PRAZO]])</f>
        <v>45986</v>
      </c>
      <c r="T2351" s="8" t="str">
        <f>IF(LANÇAMENTO[[#This Row],[OBRA COM MATERIAL]]="OK","ENTREGUE",IF(LANÇAMENTO[[#This Row],[PRAZO]]="","",LANÇAMENTO[[#This Row],[PREVISÃO ENTREGA OBRA]]-$E$1))</f>
        <v>ENTREGUE</v>
      </c>
      <c r="U2351" s="3" t="s">
        <v>129</v>
      </c>
      <c r="V2351" s="3"/>
    </row>
    <row r="2352" spans="1:22" x14ac:dyDescent="0.25">
      <c r="A2352" s="4">
        <v>45986</v>
      </c>
      <c r="B2352" s="2" t="s">
        <v>4257</v>
      </c>
      <c r="C2352" s="123" t="str">
        <f>VLOOKUP(LANÇAMENTO[[#This Row],[OBRA]],OBRAS[],2,FALSE)</f>
        <v>INTERIORANA</v>
      </c>
      <c r="D2352" s="2" t="s">
        <v>104</v>
      </c>
      <c r="E2352" s="2" t="s">
        <v>4395</v>
      </c>
      <c r="F2352" s="3">
        <v>12</v>
      </c>
      <c r="G2352" s="3" t="s">
        <v>65</v>
      </c>
      <c r="H2352" s="5" t="s">
        <v>4397</v>
      </c>
      <c r="I2352" s="136" t="s">
        <v>2480</v>
      </c>
      <c r="J2352" s="2" t="s">
        <v>4395</v>
      </c>
      <c r="K2352" s="6">
        <v>19.73</v>
      </c>
      <c r="L2352" s="6">
        <f>LANÇAMENTO[[#This Row],[VALOR UNITARIO]]*LANÇAMENTO[[#This Row],[QTDADE]]</f>
        <v>236.76</v>
      </c>
      <c r="M2352" s="4">
        <v>45986</v>
      </c>
      <c r="N2352" s="33" t="str">
        <f>TEXT(LANÇAMENTO[[#This Row],[DATA PEDIDO]],"MMM")&amp;"-"&amp;TEXT(M2352,"AAAA")</f>
        <v>nov-2025</v>
      </c>
      <c r="O2352" s="5" t="s">
        <v>2110</v>
      </c>
      <c r="P2352" s="5" t="s">
        <v>30</v>
      </c>
      <c r="Q2352" s="3" t="s">
        <v>12</v>
      </c>
      <c r="R2352" s="3">
        <v>0</v>
      </c>
      <c r="S2352" s="4">
        <f>IF(LANÇAMENTO[[#This Row],[DATA PEDIDO]]="","",LANÇAMENTO[[#This Row],[DATA PEDIDO]]+LANÇAMENTO[[#This Row],[PRAZO]])</f>
        <v>45986</v>
      </c>
      <c r="T2352" s="8" t="str">
        <f>IF(LANÇAMENTO[[#This Row],[OBRA COM MATERIAL]]="OK","ENTREGUE",IF(LANÇAMENTO[[#This Row],[PRAZO]]="","",LANÇAMENTO[[#This Row],[PREVISÃO ENTREGA OBRA]]-$E$1))</f>
        <v>ENTREGUE</v>
      </c>
      <c r="U2352" s="3" t="s">
        <v>129</v>
      </c>
      <c r="V2352" s="3"/>
    </row>
    <row r="2353" spans="1:22" x14ac:dyDescent="0.25">
      <c r="A2353" s="4">
        <v>45986</v>
      </c>
      <c r="B2353" s="2" t="s">
        <v>4257</v>
      </c>
      <c r="C2353" s="123" t="str">
        <f>VLOOKUP(LANÇAMENTO[[#This Row],[OBRA]],OBRAS[],2,FALSE)</f>
        <v>INTERIORANA</v>
      </c>
      <c r="D2353" s="2" t="s">
        <v>104</v>
      </c>
      <c r="E2353" s="2" t="s">
        <v>4301</v>
      </c>
      <c r="F2353" s="3">
        <v>1</v>
      </c>
      <c r="G2353" s="3" t="s">
        <v>65</v>
      </c>
      <c r="H2353" s="5" t="s">
        <v>4397</v>
      </c>
      <c r="I2353" s="136" t="s">
        <v>2480</v>
      </c>
      <c r="J2353" s="2" t="s">
        <v>4301</v>
      </c>
      <c r="K2353" s="6">
        <v>20.11</v>
      </c>
      <c r="L2353" s="6">
        <f>LANÇAMENTO[[#This Row],[VALOR UNITARIO]]*LANÇAMENTO[[#This Row],[QTDADE]]</f>
        <v>20.11</v>
      </c>
      <c r="M2353" s="4">
        <v>45986</v>
      </c>
      <c r="N2353" s="33" t="str">
        <f>TEXT(LANÇAMENTO[[#This Row],[DATA PEDIDO]],"MMM")&amp;"-"&amp;TEXT(M2353,"AAAA")</f>
        <v>nov-2025</v>
      </c>
      <c r="O2353" s="5" t="s">
        <v>2110</v>
      </c>
      <c r="P2353" s="5" t="s">
        <v>30</v>
      </c>
      <c r="Q2353" s="3" t="s">
        <v>12</v>
      </c>
      <c r="R2353" s="3">
        <v>0</v>
      </c>
      <c r="S2353" s="4">
        <f>IF(LANÇAMENTO[[#This Row],[DATA PEDIDO]]="","",LANÇAMENTO[[#This Row],[DATA PEDIDO]]+LANÇAMENTO[[#This Row],[PRAZO]])</f>
        <v>45986</v>
      </c>
      <c r="T2353" s="8" t="str">
        <f>IF(LANÇAMENTO[[#This Row],[OBRA COM MATERIAL]]="OK","ENTREGUE",IF(LANÇAMENTO[[#This Row],[PRAZO]]="","",LANÇAMENTO[[#This Row],[PREVISÃO ENTREGA OBRA]]-$E$1))</f>
        <v>ENTREGUE</v>
      </c>
      <c r="U2353" s="3" t="s">
        <v>129</v>
      </c>
      <c r="V2353" s="3"/>
    </row>
    <row r="2354" spans="1:22" x14ac:dyDescent="0.25">
      <c r="A2354" s="4">
        <v>45986</v>
      </c>
      <c r="B2354" s="2" t="s">
        <v>4257</v>
      </c>
      <c r="C2354" s="123" t="str">
        <f>VLOOKUP(LANÇAMENTO[[#This Row],[OBRA]],OBRAS[],2,FALSE)</f>
        <v>INTERIORANA</v>
      </c>
      <c r="D2354" s="2" t="s">
        <v>104</v>
      </c>
      <c r="E2354" s="2" t="s">
        <v>4396</v>
      </c>
      <c r="F2354" s="3">
        <v>20</v>
      </c>
      <c r="G2354" s="3" t="s">
        <v>65</v>
      </c>
      <c r="H2354" s="5" t="s">
        <v>4397</v>
      </c>
      <c r="I2354" s="136" t="s">
        <v>2480</v>
      </c>
      <c r="J2354" s="2" t="s">
        <v>4396</v>
      </c>
      <c r="K2354" s="6">
        <v>52.8</v>
      </c>
      <c r="L2354" s="6">
        <f>LANÇAMENTO[[#This Row],[VALOR UNITARIO]]*LANÇAMENTO[[#This Row],[QTDADE]]</f>
        <v>1056</v>
      </c>
      <c r="M2354" s="4">
        <v>45986</v>
      </c>
      <c r="N2354" s="33" t="str">
        <f>TEXT(LANÇAMENTO[[#This Row],[DATA PEDIDO]],"MMM")&amp;"-"&amp;TEXT(M2354,"AAAA")</f>
        <v>nov-2025</v>
      </c>
      <c r="O2354" s="5" t="s">
        <v>2110</v>
      </c>
      <c r="P2354" s="5" t="s">
        <v>30</v>
      </c>
      <c r="Q2354" s="3" t="s">
        <v>12</v>
      </c>
      <c r="R2354" s="3">
        <v>0</v>
      </c>
      <c r="S2354" s="4">
        <f>IF(LANÇAMENTO[[#This Row],[DATA PEDIDO]]="","",LANÇAMENTO[[#This Row],[DATA PEDIDO]]+LANÇAMENTO[[#This Row],[PRAZO]])</f>
        <v>45986</v>
      </c>
      <c r="T2354" s="8" t="str">
        <f>IF(LANÇAMENTO[[#This Row],[OBRA COM MATERIAL]]="OK","ENTREGUE",IF(LANÇAMENTO[[#This Row],[PRAZO]]="","",LANÇAMENTO[[#This Row],[PREVISÃO ENTREGA OBRA]]-$E$1))</f>
        <v>ENTREGUE</v>
      </c>
      <c r="U2354" s="3" t="s">
        <v>129</v>
      </c>
      <c r="V2354" s="3"/>
    </row>
    <row r="2355" spans="1:22" x14ac:dyDescent="0.25">
      <c r="A2355" s="4">
        <v>45986</v>
      </c>
      <c r="B2355" s="2" t="s">
        <v>4257</v>
      </c>
      <c r="C2355" s="123" t="str">
        <f>VLOOKUP(LANÇAMENTO[[#This Row],[OBRA]],OBRAS[],2,FALSE)</f>
        <v>INTERIORANA</v>
      </c>
      <c r="D2355" s="2" t="s">
        <v>104</v>
      </c>
      <c r="E2355" s="2" t="s">
        <v>68</v>
      </c>
      <c r="F2355" s="3">
        <v>1</v>
      </c>
      <c r="G2355" s="3" t="s">
        <v>65</v>
      </c>
      <c r="H2355" s="5" t="s">
        <v>4397</v>
      </c>
      <c r="I2355" s="136" t="s">
        <v>2480</v>
      </c>
      <c r="J2355" s="2" t="s">
        <v>68</v>
      </c>
      <c r="K2355" s="6">
        <v>-21.87</v>
      </c>
      <c r="L2355" s="6">
        <f>LANÇAMENTO[[#This Row],[VALOR UNITARIO]]*LANÇAMENTO[[#This Row],[QTDADE]]</f>
        <v>-21.87</v>
      </c>
      <c r="M2355" s="4">
        <v>45986</v>
      </c>
      <c r="N2355" s="33" t="str">
        <f>TEXT(LANÇAMENTO[[#This Row],[DATA PEDIDO]],"MMM")&amp;"-"&amp;TEXT(M2355,"AAAA")</f>
        <v>nov-2025</v>
      </c>
      <c r="O2355" s="5" t="s">
        <v>2110</v>
      </c>
      <c r="P2355" s="5" t="s">
        <v>30</v>
      </c>
      <c r="Q2355" s="3" t="s">
        <v>12</v>
      </c>
      <c r="R2355" s="3">
        <v>0</v>
      </c>
      <c r="S2355" s="4">
        <f>IF(LANÇAMENTO[[#This Row],[DATA PEDIDO]]="","",LANÇAMENTO[[#This Row],[DATA PEDIDO]]+LANÇAMENTO[[#This Row],[PRAZO]])</f>
        <v>45986</v>
      </c>
      <c r="T2355" s="8" t="str">
        <f>IF(LANÇAMENTO[[#This Row],[OBRA COM MATERIAL]]="OK","ENTREGUE",IF(LANÇAMENTO[[#This Row],[PRAZO]]="","",LANÇAMENTO[[#This Row],[PREVISÃO ENTREGA OBRA]]-$E$1))</f>
        <v>ENTREGUE</v>
      </c>
      <c r="U2355" s="3" t="s">
        <v>129</v>
      </c>
      <c r="V2355" s="3"/>
    </row>
    <row r="2356" spans="1:22" x14ac:dyDescent="0.25">
      <c r="A2356" s="4">
        <v>45986</v>
      </c>
      <c r="B2356" s="2" t="s">
        <v>1772</v>
      </c>
      <c r="C2356" s="123" t="str">
        <f>VLOOKUP(LANÇAMENTO[[#This Row],[OBRA]],OBRAS[],2,FALSE)</f>
        <v>INTERIORANA</v>
      </c>
      <c r="D2356" s="2" t="s">
        <v>104</v>
      </c>
      <c r="E2356" s="2" t="s">
        <v>4398</v>
      </c>
      <c r="F2356" s="3">
        <v>2</v>
      </c>
      <c r="G2356" s="3" t="s">
        <v>65</v>
      </c>
      <c r="H2356" s="5" t="s">
        <v>4399</v>
      </c>
      <c r="I2356" s="136" t="s">
        <v>3219</v>
      </c>
      <c r="J2356" s="2" t="s">
        <v>4398</v>
      </c>
      <c r="K2356" s="6">
        <v>1878</v>
      </c>
      <c r="L2356" s="6">
        <f>LANÇAMENTO[[#This Row],[VALOR UNITARIO]]*LANÇAMENTO[[#This Row],[QTDADE]]</f>
        <v>3756</v>
      </c>
      <c r="M2356" s="4">
        <v>45986</v>
      </c>
      <c r="N2356" s="33" t="str">
        <f>TEXT(LANÇAMENTO[[#This Row],[DATA PEDIDO]],"MMM")&amp;"-"&amp;TEXT(M2356,"AAAA")</f>
        <v>nov-2025</v>
      </c>
      <c r="O2356" s="5" t="s">
        <v>1967</v>
      </c>
      <c r="P2356" s="5" t="s">
        <v>30</v>
      </c>
      <c r="Q2356" s="3" t="s">
        <v>12</v>
      </c>
      <c r="R2356" s="3">
        <v>20</v>
      </c>
      <c r="S2356" s="4">
        <f>IF(LANÇAMENTO[[#This Row],[DATA PEDIDO]]="","",LANÇAMENTO[[#This Row],[DATA PEDIDO]]+LANÇAMENTO[[#This Row],[PRAZO]])</f>
        <v>46006</v>
      </c>
      <c r="T2356" s="8" t="str">
        <f>IF(LANÇAMENTO[[#This Row],[OBRA COM MATERIAL]]="OK","ENTREGUE",IF(LANÇAMENTO[[#This Row],[PRAZO]]="","",LANÇAMENTO[[#This Row],[PREVISÃO ENTREGA OBRA]]-$E$1))</f>
        <v>ENTREGUE</v>
      </c>
      <c r="U2356" s="3" t="s">
        <v>129</v>
      </c>
      <c r="V2356" s="3"/>
    </row>
    <row r="2357" spans="1:22" x14ac:dyDescent="0.25">
      <c r="A2357" s="4">
        <v>45986</v>
      </c>
      <c r="B2357" s="2" t="s">
        <v>1802</v>
      </c>
      <c r="C2357" s="123" t="str">
        <f>VLOOKUP(LANÇAMENTO[[#This Row],[OBRA]],OBRAS[],2,FALSE)</f>
        <v>INTERIORANA</v>
      </c>
      <c r="D2357" s="2" t="s">
        <v>104</v>
      </c>
      <c r="E2357" s="2" t="s">
        <v>4400</v>
      </c>
      <c r="F2357" s="3">
        <v>8</v>
      </c>
      <c r="G2357" s="3" t="s">
        <v>140</v>
      </c>
      <c r="H2357" s="5" t="s">
        <v>4401</v>
      </c>
      <c r="I2357" s="136" t="s">
        <v>1021</v>
      </c>
      <c r="J2357" s="2" t="s">
        <v>4400</v>
      </c>
      <c r="K2357" s="6">
        <v>430</v>
      </c>
      <c r="L2357" s="6">
        <f>LANÇAMENTO[[#This Row],[VALOR UNITARIO]]*LANÇAMENTO[[#This Row],[QTDADE]]</f>
        <v>3440</v>
      </c>
      <c r="M2357" s="4">
        <v>45986</v>
      </c>
      <c r="N2357" s="33" t="str">
        <f>TEXT(LANÇAMENTO[[#This Row],[DATA PEDIDO]],"MMM")&amp;"-"&amp;TEXT(M2357,"AAAA")</f>
        <v>nov-2025</v>
      </c>
      <c r="O2357" s="5" t="s">
        <v>1823</v>
      </c>
      <c r="P2357" s="5" t="s">
        <v>30</v>
      </c>
      <c r="Q2357" s="3" t="s">
        <v>12</v>
      </c>
      <c r="R2357" s="3">
        <v>4</v>
      </c>
      <c r="S2357" s="4">
        <f>IF(LANÇAMENTO[[#This Row],[DATA PEDIDO]]="","",LANÇAMENTO[[#This Row],[DATA PEDIDO]]+LANÇAMENTO[[#This Row],[PRAZO]])</f>
        <v>45990</v>
      </c>
      <c r="T2357" s="8" t="str">
        <f>IF(LANÇAMENTO[[#This Row],[OBRA COM MATERIAL]]="OK","ENTREGUE",IF(LANÇAMENTO[[#This Row],[PRAZO]]="","",LANÇAMENTO[[#This Row],[PREVISÃO ENTREGA OBRA]]-$E$1))</f>
        <v>ENTREGUE</v>
      </c>
      <c r="U2357" s="3" t="s">
        <v>129</v>
      </c>
      <c r="V2357" s="3"/>
    </row>
    <row r="2358" spans="1:22" x14ac:dyDescent="0.25">
      <c r="A2358" s="4">
        <v>45986</v>
      </c>
      <c r="B2358" s="2" t="s">
        <v>1802</v>
      </c>
      <c r="C2358" s="123" t="str">
        <f>VLOOKUP(LANÇAMENTO[[#This Row],[OBRA]],OBRAS[],2,FALSE)</f>
        <v>INTERIORANA</v>
      </c>
      <c r="D2358" s="2" t="s">
        <v>104</v>
      </c>
      <c r="E2358" s="2" t="s">
        <v>4402</v>
      </c>
      <c r="F2358" s="3">
        <v>1</v>
      </c>
      <c r="G2358" s="3" t="s">
        <v>65</v>
      </c>
      <c r="H2358" s="5" t="s">
        <v>4401</v>
      </c>
      <c r="I2358" s="136" t="s">
        <v>1021</v>
      </c>
      <c r="J2358" s="2" t="s">
        <v>4402</v>
      </c>
      <c r="K2358" s="6">
        <v>206.4</v>
      </c>
      <c r="L2358" s="6">
        <f>LANÇAMENTO[[#This Row],[VALOR UNITARIO]]*LANÇAMENTO[[#This Row],[QTDADE]]</f>
        <v>206.4</v>
      </c>
      <c r="M2358" s="4">
        <v>45986</v>
      </c>
      <c r="N2358" s="33" t="str">
        <f>TEXT(LANÇAMENTO[[#This Row],[DATA PEDIDO]],"MMM")&amp;"-"&amp;TEXT(M2358,"AAAA")</f>
        <v>nov-2025</v>
      </c>
      <c r="O2358" s="5" t="s">
        <v>1823</v>
      </c>
      <c r="P2358" s="5" t="s">
        <v>30</v>
      </c>
      <c r="Q2358" s="3" t="s">
        <v>12</v>
      </c>
      <c r="R2358" s="3">
        <v>4</v>
      </c>
      <c r="S2358" s="4">
        <f>IF(LANÇAMENTO[[#This Row],[DATA PEDIDO]]="","",LANÇAMENTO[[#This Row],[DATA PEDIDO]]+LANÇAMENTO[[#This Row],[PRAZO]])</f>
        <v>45990</v>
      </c>
      <c r="T2358" s="8" t="str">
        <f>IF(LANÇAMENTO[[#This Row],[OBRA COM MATERIAL]]="OK","ENTREGUE",IF(LANÇAMENTO[[#This Row],[PRAZO]]="","",LANÇAMENTO[[#This Row],[PREVISÃO ENTREGA OBRA]]-$E$1))</f>
        <v>ENTREGUE</v>
      </c>
      <c r="U2358" s="3" t="s">
        <v>129</v>
      </c>
      <c r="V2358" s="3"/>
    </row>
    <row r="2359" spans="1:22" x14ac:dyDescent="0.25">
      <c r="A2359" s="4">
        <v>45986</v>
      </c>
      <c r="B2359" s="2" t="s">
        <v>1802</v>
      </c>
      <c r="C2359" s="123" t="str">
        <f>VLOOKUP(LANÇAMENTO[[#This Row],[OBRA]],OBRAS[],2,FALSE)</f>
        <v>INTERIORANA</v>
      </c>
      <c r="D2359" s="2" t="s">
        <v>104</v>
      </c>
      <c r="E2359" s="2" t="s">
        <v>2330</v>
      </c>
      <c r="F2359" s="3">
        <v>2</v>
      </c>
      <c r="G2359" s="3" t="s">
        <v>65</v>
      </c>
      <c r="H2359" s="5" t="s">
        <v>4406</v>
      </c>
      <c r="I2359" s="136" t="s">
        <v>147</v>
      </c>
      <c r="J2359" s="2" t="s">
        <v>2330</v>
      </c>
      <c r="K2359" s="6">
        <v>8.99</v>
      </c>
      <c r="L2359" s="6">
        <f>LANÇAMENTO[[#This Row],[VALOR UNITARIO]]*LANÇAMENTO[[#This Row],[QTDADE]]</f>
        <v>17.98</v>
      </c>
      <c r="M2359" s="4">
        <v>45986</v>
      </c>
      <c r="N2359" s="33" t="str">
        <f>TEXT(LANÇAMENTO[[#This Row],[DATA PEDIDO]],"MMM")&amp;"-"&amp;TEXT(M2359,"AAAA")</f>
        <v>nov-2025</v>
      </c>
      <c r="O2359" s="5" t="s">
        <v>1715</v>
      </c>
      <c r="P2359" s="5" t="s">
        <v>30</v>
      </c>
      <c r="Q2359" s="3" t="s">
        <v>12</v>
      </c>
      <c r="R2359" s="3">
        <v>0</v>
      </c>
      <c r="S2359" s="4">
        <f>IF(LANÇAMENTO[[#This Row],[DATA PEDIDO]]="","",LANÇAMENTO[[#This Row],[DATA PEDIDO]]+LANÇAMENTO[[#This Row],[PRAZO]])</f>
        <v>45986</v>
      </c>
      <c r="T2359" s="8" t="str">
        <f>IF(LANÇAMENTO[[#This Row],[OBRA COM MATERIAL]]="OK","ENTREGUE",IF(LANÇAMENTO[[#This Row],[PRAZO]]="","",LANÇAMENTO[[#This Row],[PREVISÃO ENTREGA OBRA]]-$E$1))</f>
        <v>ENTREGUE</v>
      </c>
      <c r="U2359" s="3" t="s">
        <v>129</v>
      </c>
      <c r="V2359" s="3"/>
    </row>
    <row r="2360" spans="1:22" x14ac:dyDescent="0.25">
      <c r="A2360" s="4">
        <v>45986</v>
      </c>
      <c r="B2360" s="2" t="s">
        <v>1802</v>
      </c>
      <c r="C2360" s="123" t="str">
        <f>VLOOKUP(LANÇAMENTO[[#This Row],[OBRA]],OBRAS[],2,FALSE)</f>
        <v>INTERIORANA</v>
      </c>
      <c r="D2360" s="2" t="s">
        <v>104</v>
      </c>
      <c r="E2360" s="2" t="s">
        <v>2331</v>
      </c>
      <c r="F2360" s="3">
        <v>2</v>
      </c>
      <c r="G2360" s="3" t="s">
        <v>65</v>
      </c>
      <c r="H2360" s="5" t="s">
        <v>4406</v>
      </c>
      <c r="I2360" s="136" t="s">
        <v>147</v>
      </c>
      <c r="J2360" s="2" t="s">
        <v>2331</v>
      </c>
      <c r="K2360" s="6">
        <v>4.99</v>
      </c>
      <c r="L2360" s="6">
        <f>LANÇAMENTO[[#This Row],[VALOR UNITARIO]]*LANÇAMENTO[[#This Row],[QTDADE]]</f>
        <v>9.98</v>
      </c>
      <c r="M2360" s="4">
        <v>45986</v>
      </c>
      <c r="N2360" s="33" t="str">
        <f>TEXT(LANÇAMENTO[[#This Row],[DATA PEDIDO]],"MMM")&amp;"-"&amp;TEXT(M2360,"AAAA")</f>
        <v>nov-2025</v>
      </c>
      <c r="O2360" s="5" t="s">
        <v>1715</v>
      </c>
      <c r="P2360" s="5" t="s">
        <v>30</v>
      </c>
      <c r="Q2360" s="3" t="s">
        <v>12</v>
      </c>
      <c r="R2360" s="3">
        <v>0</v>
      </c>
      <c r="S2360" s="4">
        <f>IF(LANÇAMENTO[[#This Row],[DATA PEDIDO]]="","",LANÇAMENTO[[#This Row],[DATA PEDIDO]]+LANÇAMENTO[[#This Row],[PRAZO]])</f>
        <v>45986</v>
      </c>
      <c r="T2360" s="8" t="str">
        <f>IF(LANÇAMENTO[[#This Row],[OBRA COM MATERIAL]]="OK","ENTREGUE",IF(LANÇAMENTO[[#This Row],[PRAZO]]="","",LANÇAMENTO[[#This Row],[PREVISÃO ENTREGA OBRA]]-$E$1))</f>
        <v>ENTREGUE</v>
      </c>
      <c r="U2360" s="3" t="s">
        <v>129</v>
      </c>
      <c r="V2360" s="3"/>
    </row>
    <row r="2361" spans="1:22" x14ac:dyDescent="0.25">
      <c r="A2361" s="4">
        <v>45986</v>
      </c>
      <c r="B2361" s="2" t="s">
        <v>1802</v>
      </c>
      <c r="C2361" s="123" t="str">
        <f>VLOOKUP(LANÇAMENTO[[#This Row],[OBRA]],OBRAS[],2,FALSE)</f>
        <v>INTERIORANA</v>
      </c>
      <c r="D2361" s="2" t="s">
        <v>104</v>
      </c>
      <c r="E2361" s="2" t="s">
        <v>2616</v>
      </c>
      <c r="F2361" s="3">
        <v>3</v>
      </c>
      <c r="G2361" s="3" t="s">
        <v>110</v>
      </c>
      <c r="H2361" s="5" t="s">
        <v>4406</v>
      </c>
      <c r="I2361" s="136" t="s">
        <v>147</v>
      </c>
      <c r="J2361" s="2" t="s">
        <v>2616</v>
      </c>
      <c r="K2361" s="6">
        <v>89.9</v>
      </c>
      <c r="L2361" s="6">
        <f>LANÇAMENTO[[#This Row],[VALOR UNITARIO]]*LANÇAMENTO[[#This Row],[QTDADE]]</f>
        <v>269.70000000000005</v>
      </c>
      <c r="M2361" s="4">
        <v>45986</v>
      </c>
      <c r="N2361" s="33" t="str">
        <f>TEXT(LANÇAMENTO[[#This Row],[DATA PEDIDO]],"MMM")&amp;"-"&amp;TEXT(M2361,"AAAA")</f>
        <v>nov-2025</v>
      </c>
      <c r="O2361" s="5" t="s">
        <v>1715</v>
      </c>
      <c r="P2361" s="5" t="s">
        <v>30</v>
      </c>
      <c r="Q2361" s="3" t="s">
        <v>12</v>
      </c>
      <c r="R2361" s="3">
        <v>0</v>
      </c>
      <c r="S2361" s="4">
        <f>IF(LANÇAMENTO[[#This Row],[DATA PEDIDO]]="","",LANÇAMENTO[[#This Row],[DATA PEDIDO]]+LANÇAMENTO[[#This Row],[PRAZO]])</f>
        <v>45986</v>
      </c>
      <c r="T2361" s="8" t="str">
        <f>IF(LANÇAMENTO[[#This Row],[OBRA COM MATERIAL]]="OK","ENTREGUE",IF(LANÇAMENTO[[#This Row],[PRAZO]]="","",LANÇAMENTO[[#This Row],[PREVISÃO ENTREGA OBRA]]-$E$1))</f>
        <v>ENTREGUE</v>
      </c>
      <c r="U2361" s="3" t="s">
        <v>129</v>
      </c>
      <c r="V2361" s="3"/>
    </row>
    <row r="2362" spans="1:22" x14ac:dyDescent="0.25">
      <c r="A2362" s="4">
        <v>45986</v>
      </c>
      <c r="B2362" s="2" t="s">
        <v>1802</v>
      </c>
      <c r="C2362" s="123" t="str">
        <f>VLOOKUP(LANÇAMENTO[[#This Row],[OBRA]],OBRAS[],2,FALSE)</f>
        <v>INTERIORANA</v>
      </c>
      <c r="D2362" s="2" t="s">
        <v>104</v>
      </c>
      <c r="E2362" s="2" t="s">
        <v>2334</v>
      </c>
      <c r="F2362" s="3">
        <v>1</v>
      </c>
      <c r="G2362" s="3" t="s">
        <v>110</v>
      </c>
      <c r="H2362" s="5" t="s">
        <v>4406</v>
      </c>
      <c r="I2362" s="136" t="s">
        <v>147</v>
      </c>
      <c r="J2362" s="2" t="s">
        <v>2334</v>
      </c>
      <c r="K2362" s="6">
        <v>69.900000000000006</v>
      </c>
      <c r="L2362" s="6">
        <f>LANÇAMENTO[[#This Row],[VALOR UNITARIO]]*LANÇAMENTO[[#This Row],[QTDADE]]</f>
        <v>69.900000000000006</v>
      </c>
      <c r="M2362" s="4">
        <v>45986</v>
      </c>
      <c r="N2362" s="33" t="str">
        <f>TEXT(LANÇAMENTO[[#This Row],[DATA PEDIDO]],"MMM")&amp;"-"&amp;TEXT(M2362,"AAAA")</f>
        <v>nov-2025</v>
      </c>
      <c r="O2362" s="5" t="s">
        <v>1715</v>
      </c>
      <c r="P2362" s="5" t="s">
        <v>30</v>
      </c>
      <c r="Q2362" s="3" t="s">
        <v>12</v>
      </c>
      <c r="R2362" s="3">
        <v>0</v>
      </c>
      <c r="S2362" s="4">
        <f>IF(LANÇAMENTO[[#This Row],[DATA PEDIDO]]="","",LANÇAMENTO[[#This Row],[DATA PEDIDO]]+LANÇAMENTO[[#This Row],[PRAZO]])</f>
        <v>45986</v>
      </c>
      <c r="T2362" s="8" t="str">
        <f>IF(LANÇAMENTO[[#This Row],[OBRA COM MATERIAL]]="OK","ENTREGUE",IF(LANÇAMENTO[[#This Row],[PRAZO]]="","",LANÇAMENTO[[#This Row],[PREVISÃO ENTREGA OBRA]]-$E$1))</f>
        <v>ENTREGUE</v>
      </c>
      <c r="U2362" s="3" t="s">
        <v>129</v>
      </c>
      <c r="V2362" s="3"/>
    </row>
    <row r="2363" spans="1:22" x14ac:dyDescent="0.25">
      <c r="A2363" s="4">
        <v>45986</v>
      </c>
      <c r="B2363" s="2" t="s">
        <v>1802</v>
      </c>
      <c r="C2363" s="123" t="str">
        <f>VLOOKUP(LANÇAMENTO[[#This Row],[OBRA]],OBRAS[],2,FALSE)</f>
        <v>INTERIORANA</v>
      </c>
      <c r="D2363" s="2" t="s">
        <v>104</v>
      </c>
      <c r="E2363" s="2" t="s">
        <v>2336</v>
      </c>
      <c r="F2363" s="3">
        <v>4</v>
      </c>
      <c r="G2363" s="3" t="s">
        <v>65</v>
      </c>
      <c r="H2363" s="5" t="s">
        <v>4406</v>
      </c>
      <c r="I2363" s="136" t="s">
        <v>147</v>
      </c>
      <c r="J2363" s="2" t="s">
        <v>2336</v>
      </c>
      <c r="K2363" s="6">
        <v>4.99</v>
      </c>
      <c r="L2363" s="6">
        <f>LANÇAMENTO[[#This Row],[VALOR UNITARIO]]*LANÇAMENTO[[#This Row],[QTDADE]]</f>
        <v>19.96</v>
      </c>
      <c r="M2363" s="4">
        <v>45986</v>
      </c>
      <c r="N2363" s="33" t="str">
        <f>TEXT(LANÇAMENTO[[#This Row],[DATA PEDIDO]],"MMM")&amp;"-"&amp;TEXT(M2363,"AAAA")</f>
        <v>nov-2025</v>
      </c>
      <c r="O2363" s="5" t="s">
        <v>1715</v>
      </c>
      <c r="P2363" s="5" t="s">
        <v>30</v>
      </c>
      <c r="Q2363" s="3" t="s">
        <v>12</v>
      </c>
      <c r="R2363" s="3">
        <v>0</v>
      </c>
      <c r="S2363" s="4">
        <f>IF(LANÇAMENTO[[#This Row],[DATA PEDIDO]]="","",LANÇAMENTO[[#This Row],[DATA PEDIDO]]+LANÇAMENTO[[#This Row],[PRAZO]])</f>
        <v>45986</v>
      </c>
      <c r="T2363" s="8" t="str">
        <f>IF(LANÇAMENTO[[#This Row],[OBRA COM MATERIAL]]="OK","ENTREGUE",IF(LANÇAMENTO[[#This Row],[PRAZO]]="","",LANÇAMENTO[[#This Row],[PREVISÃO ENTREGA OBRA]]-$E$1))</f>
        <v>ENTREGUE</v>
      </c>
      <c r="U2363" s="3" t="s">
        <v>129</v>
      </c>
      <c r="V2363" s="3"/>
    </row>
    <row r="2364" spans="1:22" x14ac:dyDescent="0.25">
      <c r="A2364" s="4">
        <v>45986</v>
      </c>
      <c r="B2364" s="2" t="s">
        <v>1802</v>
      </c>
      <c r="C2364" s="123" t="str">
        <f>VLOOKUP(LANÇAMENTO[[#This Row],[OBRA]],OBRAS[],2,FALSE)</f>
        <v>INTERIORANA</v>
      </c>
      <c r="D2364" s="2" t="s">
        <v>104</v>
      </c>
      <c r="E2364" s="2" t="s">
        <v>4403</v>
      </c>
      <c r="F2364" s="3">
        <v>2</v>
      </c>
      <c r="G2364" s="3" t="s">
        <v>65</v>
      </c>
      <c r="H2364" s="5" t="s">
        <v>4406</v>
      </c>
      <c r="I2364" s="136" t="s">
        <v>147</v>
      </c>
      <c r="J2364" s="2" t="s">
        <v>4403</v>
      </c>
      <c r="K2364" s="6">
        <v>3.99</v>
      </c>
      <c r="L2364" s="6">
        <f>LANÇAMENTO[[#This Row],[VALOR UNITARIO]]*LANÇAMENTO[[#This Row],[QTDADE]]</f>
        <v>7.98</v>
      </c>
      <c r="M2364" s="4">
        <v>45986</v>
      </c>
      <c r="N2364" s="33" t="str">
        <f>TEXT(LANÇAMENTO[[#This Row],[DATA PEDIDO]],"MMM")&amp;"-"&amp;TEXT(M2364,"AAAA")</f>
        <v>nov-2025</v>
      </c>
      <c r="O2364" s="5" t="s">
        <v>1715</v>
      </c>
      <c r="P2364" s="5" t="s">
        <v>30</v>
      </c>
      <c r="Q2364" s="3" t="s">
        <v>12</v>
      </c>
      <c r="R2364" s="3">
        <v>0</v>
      </c>
      <c r="S2364" s="4">
        <f>IF(LANÇAMENTO[[#This Row],[DATA PEDIDO]]="","",LANÇAMENTO[[#This Row],[DATA PEDIDO]]+LANÇAMENTO[[#This Row],[PRAZO]])</f>
        <v>45986</v>
      </c>
      <c r="T2364" s="8" t="str">
        <f>IF(LANÇAMENTO[[#This Row],[OBRA COM MATERIAL]]="OK","ENTREGUE",IF(LANÇAMENTO[[#This Row],[PRAZO]]="","",LANÇAMENTO[[#This Row],[PREVISÃO ENTREGA OBRA]]-$E$1))</f>
        <v>ENTREGUE</v>
      </c>
      <c r="U2364" s="3" t="s">
        <v>129</v>
      </c>
      <c r="V2364" s="3"/>
    </row>
    <row r="2365" spans="1:22" x14ac:dyDescent="0.25">
      <c r="A2365" s="4">
        <v>45986</v>
      </c>
      <c r="B2365" s="2" t="s">
        <v>1802</v>
      </c>
      <c r="C2365" s="123" t="str">
        <f>VLOOKUP(LANÇAMENTO[[#This Row],[OBRA]],OBRAS[],2,FALSE)</f>
        <v>INTERIORANA</v>
      </c>
      <c r="D2365" s="2" t="s">
        <v>104</v>
      </c>
      <c r="E2365" s="2" t="s">
        <v>4404</v>
      </c>
      <c r="F2365" s="3">
        <v>2</v>
      </c>
      <c r="G2365" s="3" t="s">
        <v>65</v>
      </c>
      <c r="H2365" s="5" t="s">
        <v>4406</v>
      </c>
      <c r="I2365" s="136" t="s">
        <v>147</v>
      </c>
      <c r="J2365" s="2" t="s">
        <v>4404</v>
      </c>
      <c r="K2365" s="6">
        <v>4.99</v>
      </c>
      <c r="L2365" s="6">
        <f>LANÇAMENTO[[#This Row],[VALOR UNITARIO]]*LANÇAMENTO[[#This Row],[QTDADE]]</f>
        <v>9.98</v>
      </c>
      <c r="M2365" s="4">
        <v>45986</v>
      </c>
      <c r="N2365" s="33" t="str">
        <f>TEXT(LANÇAMENTO[[#This Row],[DATA PEDIDO]],"MMM")&amp;"-"&amp;TEXT(M2365,"AAAA")</f>
        <v>nov-2025</v>
      </c>
      <c r="O2365" s="5" t="s">
        <v>1715</v>
      </c>
      <c r="P2365" s="5" t="s">
        <v>30</v>
      </c>
      <c r="Q2365" s="3" t="s">
        <v>12</v>
      </c>
      <c r="R2365" s="3">
        <v>0</v>
      </c>
      <c r="S2365" s="4">
        <f>IF(LANÇAMENTO[[#This Row],[DATA PEDIDO]]="","",LANÇAMENTO[[#This Row],[DATA PEDIDO]]+LANÇAMENTO[[#This Row],[PRAZO]])</f>
        <v>45986</v>
      </c>
      <c r="T2365" s="8" t="str">
        <f>IF(LANÇAMENTO[[#This Row],[OBRA COM MATERIAL]]="OK","ENTREGUE",IF(LANÇAMENTO[[#This Row],[PRAZO]]="","",LANÇAMENTO[[#This Row],[PREVISÃO ENTREGA OBRA]]-$E$1))</f>
        <v>ENTREGUE</v>
      </c>
      <c r="U2365" s="3" t="s">
        <v>129</v>
      </c>
      <c r="V2365" s="3"/>
    </row>
    <row r="2366" spans="1:22" x14ac:dyDescent="0.25">
      <c r="A2366" s="4">
        <v>45986</v>
      </c>
      <c r="B2366" s="2" t="s">
        <v>1802</v>
      </c>
      <c r="C2366" s="123" t="str">
        <f>VLOOKUP(LANÇAMENTO[[#This Row],[OBRA]],OBRAS[],2,FALSE)</f>
        <v>INTERIORANA</v>
      </c>
      <c r="D2366" s="2" t="s">
        <v>104</v>
      </c>
      <c r="E2366" s="2" t="s">
        <v>4405</v>
      </c>
      <c r="F2366" s="3">
        <v>20</v>
      </c>
      <c r="G2366" s="3" t="s">
        <v>65</v>
      </c>
      <c r="H2366" s="5" t="s">
        <v>4406</v>
      </c>
      <c r="I2366" s="136" t="s">
        <v>147</v>
      </c>
      <c r="J2366" s="2" t="s">
        <v>4405</v>
      </c>
      <c r="K2366" s="6">
        <v>2.99</v>
      </c>
      <c r="L2366" s="6">
        <f>LANÇAMENTO[[#This Row],[VALOR UNITARIO]]*LANÇAMENTO[[#This Row],[QTDADE]]</f>
        <v>59.800000000000004</v>
      </c>
      <c r="M2366" s="4">
        <v>45986</v>
      </c>
      <c r="N2366" s="33" t="str">
        <f>TEXT(LANÇAMENTO[[#This Row],[DATA PEDIDO]],"MMM")&amp;"-"&amp;TEXT(M2366,"AAAA")</f>
        <v>nov-2025</v>
      </c>
      <c r="O2366" s="5" t="s">
        <v>1715</v>
      </c>
      <c r="P2366" s="5" t="s">
        <v>30</v>
      </c>
      <c r="Q2366" s="3" t="s">
        <v>12</v>
      </c>
      <c r="R2366" s="3">
        <v>0</v>
      </c>
      <c r="S2366" s="4">
        <f>IF(LANÇAMENTO[[#This Row],[DATA PEDIDO]]="","",LANÇAMENTO[[#This Row],[DATA PEDIDO]]+LANÇAMENTO[[#This Row],[PRAZO]])</f>
        <v>45986</v>
      </c>
      <c r="T2366" s="8" t="str">
        <f>IF(LANÇAMENTO[[#This Row],[OBRA COM MATERIAL]]="OK","ENTREGUE",IF(LANÇAMENTO[[#This Row],[PRAZO]]="","",LANÇAMENTO[[#This Row],[PREVISÃO ENTREGA OBRA]]-$E$1))</f>
        <v>ENTREGUE</v>
      </c>
      <c r="U2366" s="3" t="s">
        <v>129</v>
      </c>
      <c r="V2366" s="3"/>
    </row>
    <row r="2367" spans="1:22" x14ac:dyDescent="0.25">
      <c r="A2367" s="4">
        <v>45986</v>
      </c>
      <c r="B2367" s="2" t="s">
        <v>2379</v>
      </c>
      <c r="C2367" s="123" t="str">
        <f>VLOOKUP(LANÇAMENTO[[#This Row],[OBRA]],OBRAS[],2,FALSE)</f>
        <v>INTERIORANA</v>
      </c>
      <c r="D2367" s="2" t="s">
        <v>104</v>
      </c>
      <c r="E2367" s="2" t="s">
        <v>4408</v>
      </c>
      <c r="F2367" s="3">
        <v>6</v>
      </c>
      <c r="G2367" s="3" t="s">
        <v>65</v>
      </c>
      <c r="H2367" s="5" t="s">
        <v>4409</v>
      </c>
      <c r="I2367" s="136" t="s">
        <v>1027</v>
      </c>
      <c r="J2367" s="2" t="s">
        <v>4408</v>
      </c>
      <c r="K2367" s="6">
        <v>45.8</v>
      </c>
      <c r="L2367" s="6">
        <f>LANÇAMENTO[[#This Row],[VALOR UNITARIO]]*LANÇAMENTO[[#This Row],[QTDADE]]</f>
        <v>274.79999999999995</v>
      </c>
      <c r="M2367" s="4">
        <v>45986</v>
      </c>
      <c r="N2367" s="33" t="str">
        <f>TEXT(LANÇAMENTO[[#This Row],[DATA PEDIDO]],"MMM")&amp;"-"&amp;TEXT(M2367,"AAAA")</f>
        <v>nov-2025</v>
      </c>
      <c r="O2367" s="5" t="s">
        <v>1692</v>
      </c>
      <c r="P2367" s="5" t="s">
        <v>30</v>
      </c>
      <c r="Q2367" s="3" t="s">
        <v>12</v>
      </c>
      <c r="R2367" s="3">
        <v>0</v>
      </c>
      <c r="S2367" s="4">
        <f>IF(LANÇAMENTO[[#This Row],[DATA PEDIDO]]="","",LANÇAMENTO[[#This Row],[DATA PEDIDO]]+LANÇAMENTO[[#This Row],[PRAZO]])</f>
        <v>45986</v>
      </c>
      <c r="T2367" s="8" t="str">
        <f>IF(LANÇAMENTO[[#This Row],[OBRA COM MATERIAL]]="OK","ENTREGUE",IF(LANÇAMENTO[[#This Row],[PRAZO]]="","",LANÇAMENTO[[#This Row],[PREVISÃO ENTREGA OBRA]]-$E$1))</f>
        <v>ENTREGUE</v>
      </c>
      <c r="U2367" s="3" t="s">
        <v>129</v>
      </c>
      <c r="V2367" s="3"/>
    </row>
    <row r="2368" spans="1:22" x14ac:dyDescent="0.25">
      <c r="A2368" s="4">
        <v>45986</v>
      </c>
      <c r="B2368" s="2" t="s">
        <v>2379</v>
      </c>
      <c r="C2368" s="123" t="str">
        <f>VLOOKUP(LANÇAMENTO[[#This Row],[OBRA]],OBRAS[],2,FALSE)</f>
        <v>INTERIORANA</v>
      </c>
      <c r="D2368" s="2" t="s">
        <v>104</v>
      </c>
      <c r="E2368" s="2" t="s">
        <v>4407</v>
      </c>
      <c r="F2368" s="3">
        <v>3</v>
      </c>
      <c r="G2368" s="3" t="s">
        <v>65</v>
      </c>
      <c r="H2368" s="5" t="s">
        <v>4409</v>
      </c>
      <c r="I2368" s="136" t="s">
        <v>1027</v>
      </c>
      <c r="J2368" s="2" t="s">
        <v>4407</v>
      </c>
      <c r="K2368" s="6">
        <v>12.16</v>
      </c>
      <c r="L2368" s="6">
        <f>LANÇAMENTO[[#This Row],[VALOR UNITARIO]]*LANÇAMENTO[[#This Row],[QTDADE]]</f>
        <v>36.480000000000004</v>
      </c>
      <c r="M2368" s="4">
        <v>45986</v>
      </c>
      <c r="N2368" s="33" t="str">
        <f>TEXT(LANÇAMENTO[[#This Row],[DATA PEDIDO]],"MMM")&amp;"-"&amp;TEXT(M2368,"AAAA")</f>
        <v>nov-2025</v>
      </c>
      <c r="O2368" s="5" t="s">
        <v>1692</v>
      </c>
      <c r="P2368" s="5" t="s">
        <v>30</v>
      </c>
      <c r="Q2368" s="3" t="s">
        <v>12</v>
      </c>
      <c r="R2368" s="3">
        <v>0</v>
      </c>
      <c r="S2368" s="4">
        <f>IF(LANÇAMENTO[[#This Row],[DATA PEDIDO]]="","",LANÇAMENTO[[#This Row],[DATA PEDIDO]]+LANÇAMENTO[[#This Row],[PRAZO]])</f>
        <v>45986</v>
      </c>
      <c r="T2368" s="8" t="str">
        <f>IF(LANÇAMENTO[[#This Row],[OBRA COM MATERIAL]]="OK","ENTREGUE",IF(LANÇAMENTO[[#This Row],[PRAZO]]="","",LANÇAMENTO[[#This Row],[PREVISÃO ENTREGA OBRA]]-$E$1))</f>
        <v>ENTREGUE</v>
      </c>
      <c r="U2368" s="3" t="s">
        <v>129</v>
      </c>
      <c r="V2368" s="3"/>
    </row>
    <row r="2369" spans="1:22" x14ac:dyDescent="0.25">
      <c r="A2369" s="4">
        <v>45986</v>
      </c>
      <c r="B2369" s="2" t="s">
        <v>2379</v>
      </c>
      <c r="C2369" s="123" t="str">
        <f>VLOOKUP(LANÇAMENTO[[#This Row],[OBRA]],OBRAS[],2,FALSE)</f>
        <v>INTERIORANA</v>
      </c>
      <c r="D2369" s="2" t="s">
        <v>104</v>
      </c>
      <c r="E2369" s="2" t="s">
        <v>3846</v>
      </c>
      <c r="F2369" s="3">
        <v>3</v>
      </c>
      <c r="G2369" s="3" t="s">
        <v>65</v>
      </c>
      <c r="H2369" s="5" t="s">
        <v>4410</v>
      </c>
      <c r="I2369" s="136" t="s">
        <v>198</v>
      </c>
      <c r="J2369" s="2" t="s">
        <v>3846</v>
      </c>
      <c r="K2369" s="6">
        <v>64.430000000000007</v>
      </c>
      <c r="L2369" s="6">
        <f>LANÇAMENTO[[#This Row],[VALOR UNITARIO]]*LANÇAMENTO[[#This Row],[QTDADE]]</f>
        <v>193.29000000000002</v>
      </c>
      <c r="M2369" s="4">
        <v>45986</v>
      </c>
      <c r="N2369" s="33" t="str">
        <f>TEXT(LANÇAMENTO[[#This Row],[DATA PEDIDO]],"MMM")&amp;"-"&amp;TEXT(M2369,"AAAA")</f>
        <v>nov-2025</v>
      </c>
      <c r="O2369" s="5" t="s">
        <v>1715</v>
      </c>
      <c r="P2369" s="5" t="s">
        <v>30</v>
      </c>
      <c r="Q2369" s="3" t="s">
        <v>12</v>
      </c>
      <c r="R2369" s="3">
        <v>1</v>
      </c>
      <c r="S2369" s="4">
        <v>45986</v>
      </c>
      <c r="T2369" s="8" t="str">
        <f>IF(LANÇAMENTO[[#This Row],[OBRA COM MATERIAL]]="OK","ENTREGUE",IF(LANÇAMENTO[[#This Row],[PRAZO]]="","",LANÇAMENTO[[#This Row],[PREVISÃO ENTREGA OBRA]]-$E$1))</f>
        <v>ENTREGUE</v>
      </c>
      <c r="U2369" s="3" t="s">
        <v>129</v>
      </c>
      <c r="V2369" s="3"/>
    </row>
    <row r="2370" spans="1:22" x14ac:dyDescent="0.25">
      <c r="A2370" s="4">
        <v>45986</v>
      </c>
      <c r="B2370" s="2" t="s">
        <v>2379</v>
      </c>
      <c r="C2370" s="123" t="str">
        <f>VLOOKUP(LANÇAMENTO[[#This Row],[OBRA]],OBRAS[],2,FALSE)</f>
        <v>INTERIORANA</v>
      </c>
      <c r="D2370" s="2" t="s">
        <v>104</v>
      </c>
      <c r="E2370" s="2" t="s">
        <v>3474</v>
      </c>
      <c r="F2370" s="3">
        <v>3</v>
      </c>
      <c r="G2370" s="3" t="s">
        <v>65</v>
      </c>
      <c r="H2370" s="5" t="s">
        <v>4410</v>
      </c>
      <c r="I2370" s="136" t="s">
        <v>198</v>
      </c>
      <c r="J2370" s="2" t="s">
        <v>3474</v>
      </c>
      <c r="K2370" s="6">
        <v>20.88</v>
      </c>
      <c r="L2370" s="6">
        <f>LANÇAMENTO[[#This Row],[VALOR UNITARIO]]*LANÇAMENTO[[#This Row],[QTDADE]]</f>
        <v>62.64</v>
      </c>
      <c r="M2370" s="4">
        <v>45986</v>
      </c>
      <c r="N2370" s="33" t="str">
        <f>TEXT(LANÇAMENTO[[#This Row],[DATA PEDIDO]],"MMM")&amp;"-"&amp;TEXT(M2370,"AAAA")</f>
        <v>nov-2025</v>
      </c>
      <c r="O2370" s="5" t="s">
        <v>1715</v>
      </c>
      <c r="P2370" s="5" t="s">
        <v>30</v>
      </c>
      <c r="Q2370" s="3" t="s">
        <v>12</v>
      </c>
      <c r="R2370" s="3">
        <v>1</v>
      </c>
      <c r="S2370" s="4">
        <f>IF(LANÇAMENTO[[#This Row],[DATA PEDIDO]]="","",LANÇAMENTO[[#This Row],[DATA PEDIDO]]+LANÇAMENTO[[#This Row],[PRAZO]])</f>
        <v>45987</v>
      </c>
      <c r="T2370" s="8" t="str">
        <f>IF(LANÇAMENTO[[#This Row],[OBRA COM MATERIAL]]="OK","ENTREGUE",IF(LANÇAMENTO[[#This Row],[PRAZO]]="","",LANÇAMENTO[[#This Row],[PREVISÃO ENTREGA OBRA]]-$E$1))</f>
        <v>ENTREGUE</v>
      </c>
      <c r="U2370" s="3" t="s">
        <v>129</v>
      </c>
      <c r="V2370" s="3"/>
    </row>
    <row r="2371" spans="1:22" x14ac:dyDescent="0.25">
      <c r="A2371" s="4">
        <v>45986</v>
      </c>
      <c r="B2371" s="2" t="s">
        <v>1802</v>
      </c>
      <c r="C2371" s="123" t="str">
        <f>VLOOKUP(LANÇAMENTO[[#This Row],[OBRA]],OBRAS[],2,FALSE)</f>
        <v>INTERIORANA</v>
      </c>
      <c r="D2371" s="2" t="s">
        <v>104</v>
      </c>
      <c r="E2371" s="2" t="s">
        <v>4351</v>
      </c>
      <c r="F2371" s="3">
        <v>3</v>
      </c>
      <c r="G2371" s="3" t="s">
        <v>140</v>
      </c>
      <c r="H2371" s="5" t="s">
        <v>4411</v>
      </c>
      <c r="I2371" s="136" t="s">
        <v>1027</v>
      </c>
      <c r="J2371" s="2" t="s">
        <v>4351</v>
      </c>
      <c r="K2371" s="6">
        <v>118.59</v>
      </c>
      <c r="L2371" s="6">
        <f>LANÇAMENTO[[#This Row],[VALOR UNITARIO]]*LANÇAMENTO[[#This Row],[QTDADE]]</f>
        <v>355.77</v>
      </c>
      <c r="M2371" s="4">
        <v>45986</v>
      </c>
      <c r="N2371" s="33" t="str">
        <f>TEXT(LANÇAMENTO[[#This Row],[DATA PEDIDO]],"MMM")&amp;"-"&amp;TEXT(M2371,"AAAA")</f>
        <v>nov-2025</v>
      </c>
      <c r="O2371" s="5" t="s">
        <v>1692</v>
      </c>
      <c r="P2371" s="5" t="s">
        <v>30</v>
      </c>
      <c r="Q2371" s="3" t="s">
        <v>12</v>
      </c>
      <c r="R2371" s="3">
        <v>1</v>
      </c>
      <c r="S2371" s="4">
        <f>IF(LANÇAMENTO[[#This Row],[DATA PEDIDO]]="","",LANÇAMENTO[[#This Row],[DATA PEDIDO]]+LANÇAMENTO[[#This Row],[PRAZO]])</f>
        <v>45987</v>
      </c>
      <c r="T2371" s="8" t="str">
        <f>IF(LANÇAMENTO[[#This Row],[OBRA COM MATERIAL]]="OK","ENTREGUE",IF(LANÇAMENTO[[#This Row],[PRAZO]]="","",LANÇAMENTO[[#This Row],[PREVISÃO ENTREGA OBRA]]-$E$1))</f>
        <v>ENTREGUE</v>
      </c>
      <c r="U2371" s="3" t="s">
        <v>129</v>
      </c>
      <c r="V2371" s="3"/>
    </row>
    <row r="2372" spans="1:22" x14ac:dyDescent="0.25">
      <c r="A2372" s="4">
        <v>45986</v>
      </c>
      <c r="B2372" s="2" t="s">
        <v>2747</v>
      </c>
      <c r="C2372" s="123" t="str">
        <f>VLOOKUP(LANÇAMENTO[[#This Row],[OBRA]],OBRAS[],2,FALSE)</f>
        <v>B&amp;B</v>
      </c>
      <c r="D2372" s="2" t="s">
        <v>104</v>
      </c>
      <c r="E2372" s="2" t="s">
        <v>1815</v>
      </c>
      <c r="F2372" s="3">
        <v>2</v>
      </c>
      <c r="G2372" s="3" t="s">
        <v>140</v>
      </c>
      <c r="H2372" s="5" t="s">
        <v>4412</v>
      </c>
      <c r="I2372" s="136" t="s">
        <v>1484</v>
      </c>
      <c r="J2372" s="2" t="s">
        <v>1815</v>
      </c>
      <c r="K2372" s="6">
        <v>198</v>
      </c>
      <c r="L2372" s="6">
        <f>LANÇAMENTO[[#This Row],[VALOR UNITARIO]]*LANÇAMENTO[[#This Row],[QTDADE]]</f>
        <v>396</v>
      </c>
      <c r="M2372" s="4">
        <v>45986</v>
      </c>
      <c r="N2372" s="33" t="str">
        <f>TEXT(LANÇAMENTO[[#This Row],[DATA PEDIDO]],"MMM")&amp;"-"&amp;TEXT(M2372,"AAAA")</f>
        <v>nov-2025</v>
      </c>
      <c r="O2372" s="5" t="s">
        <v>4413</v>
      </c>
      <c r="P2372" s="5" t="s">
        <v>30</v>
      </c>
      <c r="Q2372" s="3" t="s">
        <v>12</v>
      </c>
      <c r="R2372" s="3">
        <v>0</v>
      </c>
      <c r="S2372" s="4">
        <f>IF(LANÇAMENTO[[#This Row],[DATA PEDIDO]]="","",LANÇAMENTO[[#This Row],[DATA PEDIDO]]+LANÇAMENTO[[#This Row],[PRAZO]])</f>
        <v>45986</v>
      </c>
      <c r="T2372" s="8" t="str">
        <f>IF(LANÇAMENTO[[#This Row],[OBRA COM MATERIAL]]="OK","ENTREGUE",IF(LANÇAMENTO[[#This Row],[PRAZO]]="","",LANÇAMENTO[[#This Row],[PREVISÃO ENTREGA OBRA]]-$E$1))</f>
        <v>ENTREGUE</v>
      </c>
      <c r="U2372" s="3" t="s">
        <v>129</v>
      </c>
      <c r="V2372" s="3"/>
    </row>
    <row r="2373" spans="1:22" ht="15.75" thickBot="1" x14ac:dyDescent="0.3">
      <c r="A2373" s="4">
        <v>45986</v>
      </c>
      <c r="B2373" s="2" t="s">
        <v>1802</v>
      </c>
      <c r="C2373" s="123" t="str">
        <f>VLOOKUP(LANÇAMENTO[[#This Row],[OBRA]],OBRAS[],2,FALSE)</f>
        <v>INTERIORANA</v>
      </c>
      <c r="D2373" s="2" t="s">
        <v>104</v>
      </c>
      <c r="E2373" s="245" t="s">
        <v>4414</v>
      </c>
      <c r="F2373" s="3">
        <v>134.46</v>
      </c>
      <c r="G2373" s="3" t="s">
        <v>72</v>
      </c>
      <c r="H2373" s="5" t="s">
        <v>4418</v>
      </c>
      <c r="I2373" s="136" t="s">
        <v>346</v>
      </c>
      <c r="J2373" s="245" t="s">
        <v>4414</v>
      </c>
      <c r="K2373" s="246">
        <v>73.709999999999994</v>
      </c>
      <c r="L2373" s="6">
        <f>LANÇAMENTO[[#This Row],[VALOR UNITARIO]]*LANÇAMENTO[[#This Row],[QTDADE]]</f>
        <v>9911.0465999999997</v>
      </c>
      <c r="M2373" s="4">
        <v>45986</v>
      </c>
      <c r="N2373" s="33" t="str">
        <f>TEXT(LANÇAMENTO[[#This Row],[DATA PEDIDO]],"MMM")&amp;"-"&amp;TEXT(M2373,"AAAA")</f>
        <v>nov-2025</v>
      </c>
      <c r="O2373" s="247" t="s">
        <v>4421</v>
      </c>
      <c r="P2373" s="5" t="s">
        <v>30</v>
      </c>
      <c r="Q2373" s="3" t="s">
        <v>12</v>
      </c>
      <c r="R2373" s="3">
        <v>6</v>
      </c>
      <c r="S2373" s="4">
        <f>IF(LANÇAMENTO[[#This Row],[DATA PEDIDO]]="","",LANÇAMENTO[[#This Row],[DATA PEDIDO]]+LANÇAMENTO[[#This Row],[PRAZO]])</f>
        <v>45992</v>
      </c>
      <c r="T2373" s="8" t="str">
        <f>IF(LANÇAMENTO[[#This Row],[OBRA COM MATERIAL]]="OK","ENTREGUE",IF(LANÇAMENTO[[#This Row],[PRAZO]]="","",LANÇAMENTO[[#This Row],[PREVISÃO ENTREGA OBRA]]-$E$1))</f>
        <v>ENTREGUE</v>
      </c>
      <c r="U2373" s="3" t="s">
        <v>129</v>
      </c>
      <c r="V2373" s="3"/>
    </row>
    <row r="2374" spans="1:22" ht="15.75" thickBot="1" x14ac:dyDescent="0.3">
      <c r="A2374" s="4">
        <v>45986</v>
      </c>
      <c r="B2374" s="2" t="s">
        <v>1802</v>
      </c>
      <c r="C2374" s="123" t="str">
        <f>VLOOKUP(LANÇAMENTO[[#This Row],[OBRA]],OBRAS[],2,FALSE)</f>
        <v>INTERIORANA</v>
      </c>
      <c r="D2374" s="2" t="s">
        <v>104</v>
      </c>
      <c r="E2374" s="2" t="s">
        <v>4415</v>
      </c>
      <c r="F2374" s="3">
        <v>6</v>
      </c>
      <c r="G2374" s="3" t="s">
        <v>114</v>
      </c>
      <c r="H2374" s="5" t="s">
        <v>4418</v>
      </c>
      <c r="I2374" s="136" t="s">
        <v>346</v>
      </c>
      <c r="J2374" s="2" t="s">
        <v>4415</v>
      </c>
      <c r="K2374" s="246">
        <v>46.77</v>
      </c>
      <c r="L2374" s="6">
        <f>LANÇAMENTO[[#This Row],[VALOR UNITARIO]]*LANÇAMENTO[[#This Row],[QTDADE]]</f>
        <v>280.62</v>
      </c>
      <c r="M2374" s="4">
        <v>45986</v>
      </c>
      <c r="N2374" s="33" t="str">
        <f>TEXT(LANÇAMENTO[[#This Row],[DATA PEDIDO]],"MMM")&amp;"-"&amp;TEXT(M2374,"AAAA")</f>
        <v>nov-2025</v>
      </c>
      <c r="O2374" s="247" t="s">
        <v>4421</v>
      </c>
      <c r="P2374" s="5" t="s">
        <v>30</v>
      </c>
      <c r="Q2374" s="3" t="s">
        <v>12</v>
      </c>
      <c r="R2374" s="3">
        <v>6</v>
      </c>
      <c r="S2374" s="4">
        <f>IF(LANÇAMENTO[[#This Row],[DATA PEDIDO]]="","",LANÇAMENTO[[#This Row],[DATA PEDIDO]]+LANÇAMENTO[[#This Row],[PRAZO]])</f>
        <v>45992</v>
      </c>
      <c r="T2374" s="8" t="str">
        <f>IF(LANÇAMENTO[[#This Row],[OBRA COM MATERIAL]]="OK","ENTREGUE",IF(LANÇAMENTO[[#This Row],[PRAZO]]="","",LANÇAMENTO[[#This Row],[PREVISÃO ENTREGA OBRA]]-$E$1))</f>
        <v>ENTREGUE</v>
      </c>
      <c r="U2374" s="3" t="s">
        <v>129</v>
      </c>
      <c r="V2374" s="3"/>
    </row>
    <row r="2375" spans="1:22" ht="15.75" thickBot="1" x14ac:dyDescent="0.3">
      <c r="A2375" s="4">
        <v>45986</v>
      </c>
      <c r="B2375" s="2" t="s">
        <v>1802</v>
      </c>
      <c r="C2375" s="123" t="str">
        <f>VLOOKUP(LANÇAMENTO[[#This Row],[OBRA]],OBRAS[],2,FALSE)</f>
        <v>INTERIORANA</v>
      </c>
      <c r="D2375" s="2" t="s">
        <v>104</v>
      </c>
      <c r="E2375" s="2" t="s">
        <v>4416</v>
      </c>
      <c r="F2375" s="3">
        <v>30</v>
      </c>
      <c r="G2375" s="3" t="s">
        <v>114</v>
      </c>
      <c r="H2375" s="5" t="s">
        <v>4418</v>
      </c>
      <c r="I2375" s="136" t="s">
        <v>346</v>
      </c>
      <c r="J2375" s="2" t="s">
        <v>4416</v>
      </c>
      <c r="K2375" s="246">
        <v>13.2</v>
      </c>
      <c r="L2375" s="6">
        <f>LANÇAMENTO[[#This Row],[VALOR UNITARIO]]*LANÇAMENTO[[#This Row],[QTDADE]]</f>
        <v>396</v>
      </c>
      <c r="M2375" s="4">
        <v>45986</v>
      </c>
      <c r="N2375" s="33" t="str">
        <f>TEXT(LANÇAMENTO[[#This Row],[DATA PEDIDO]],"MMM")&amp;"-"&amp;TEXT(M2375,"AAAA")</f>
        <v>nov-2025</v>
      </c>
      <c r="O2375" s="247" t="s">
        <v>4421</v>
      </c>
      <c r="P2375" s="5" t="s">
        <v>30</v>
      </c>
      <c r="Q2375" s="3" t="s">
        <v>12</v>
      </c>
      <c r="R2375" s="3">
        <v>6</v>
      </c>
      <c r="S2375" s="4">
        <f>IF(LANÇAMENTO[[#This Row],[DATA PEDIDO]]="","",LANÇAMENTO[[#This Row],[DATA PEDIDO]]+LANÇAMENTO[[#This Row],[PRAZO]])</f>
        <v>45992</v>
      </c>
      <c r="T2375" s="8" t="str">
        <f>IF(LANÇAMENTO[[#This Row],[OBRA COM MATERIAL]]="OK","ENTREGUE",IF(LANÇAMENTO[[#This Row],[PRAZO]]="","",LANÇAMENTO[[#This Row],[PREVISÃO ENTREGA OBRA]]-$E$1))</f>
        <v>ENTREGUE</v>
      </c>
      <c r="U2375" s="3" t="s">
        <v>129</v>
      </c>
      <c r="V2375" s="3"/>
    </row>
    <row r="2376" spans="1:22" ht="15.75" thickBot="1" x14ac:dyDescent="0.3">
      <c r="A2376" s="4">
        <v>45986</v>
      </c>
      <c r="B2376" s="2" t="s">
        <v>1802</v>
      </c>
      <c r="C2376" s="123" t="str">
        <f>VLOOKUP(LANÇAMENTO[[#This Row],[OBRA]],OBRAS[],2,FALSE)</f>
        <v>INTERIORANA</v>
      </c>
      <c r="D2376" s="2" t="s">
        <v>104</v>
      </c>
      <c r="E2376" s="245" t="s">
        <v>4417</v>
      </c>
      <c r="F2376" s="3">
        <v>30</v>
      </c>
      <c r="G2376" s="3" t="s">
        <v>114</v>
      </c>
      <c r="H2376" s="5" t="s">
        <v>4418</v>
      </c>
      <c r="I2376" s="136" t="s">
        <v>346</v>
      </c>
      <c r="J2376" s="245" t="s">
        <v>4417</v>
      </c>
      <c r="K2376" s="246">
        <v>22.7</v>
      </c>
      <c r="L2376" s="6">
        <f>LANÇAMENTO[[#This Row],[VALOR UNITARIO]]*LANÇAMENTO[[#This Row],[QTDADE]]</f>
        <v>681</v>
      </c>
      <c r="M2376" s="4">
        <v>45986</v>
      </c>
      <c r="N2376" s="33" t="str">
        <f>TEXT(LANÇAMENTO[[#This Row],[DATA PEDIDO]],"MMM")&amp;"-"&amp;TEXT(M2376,"AAAA")</f>
        <v>nov-2025</v>
      </c>
      <c r="O2376" s="247" t="s">
        <v>4421</v>
      </c>
      <c r="P2376" s="5" t="s">
        <v>30</v>
      </c>
      <c r="Q2376" s="3" t="s">
        <v>12</v>
      </c>
      <c r="R2376" s="3">
        <v>6</v>
      </c>
      <c r="S2376" s="4">
        <f>IF(LANÇAMENTO[[#This Row],[DATA PEDIDO]]="","",LANÇAMENTO[[#This Row],[DATA PEDIDO]]+LANÇAMENTO[[#This Row],[PRAZO]])</f>
        <v>45992</v>
      </c>
      <c r="T2376" s="8" t="str">
        <f>IF(LANÇAMENTO[[#This Row],[OBRA COM MATERIAL]]="OK","ENTREGUE",IF(LANÇAMENTO[[#This Row],[PRAZO]]="","",LANÇAMENTO[[#This Row],[PREVISÃO ENTREGA OBRA]]-$E$1))</f>
        <v>ENTREGUE</v>
      </c>
      <c r="U2376" s="3" t="s">
        <v>129</v>
      </c>
      <c r="V2376" s="3"/>
    </row>
    <row r="2377" spans="1:22" x14ac:dyDescent="0.25">
      <c r="A2377" s="4">
        <v>45986</v>
      </c>
      <c r="B2377" s="2" t="s">
        <v>1802</v>
      </c>
      <c r="C2377" s="123" t="str">
        <f>VLOOKUP(LANÇAMENTO[[#This Row],[OBRA]],OBRAS[],2,FALSE)</f>
        <v>INTERIORANA</v>
      </c>
      <c r="D2377" s="2" t="s">
        <v>104</v>
      </c>
      <c r="E2377" s="2" t="s">
        <v>1814</v>
      </c>
      <c r="F2377" s="3">
        <v>1</v>
      </c>
      <c r="G2377" s="3" t="s">
        <v>65</v>
      </c>
      <c r="H2377" s="5" t="s">
        <v>4418</v>
      </c>
      <c r="I2377" s="136" t="s">
        <v>346</v>
      </c>
      <c r="J2377" s="2" t="s">
        <v>1814</v>
      </c>
      <c r="K2377" s="6">
        <v>897.96</v>
      </c>
      <c r="L2377" s="6">
        <f>LANÇAMENTO[[#This Row],[VALOR UNITARIO]]*LANÇAMENTO[[#This Row],[QTDADE]]</f>
        <v>897.96</v>
      </c>
      <c r="M2377" s="4">
        <v>45986</v>
      </c>
      <c r="N2377" s="33" t="str">
        <f>TEXT(LANÇAMENTO[[#This Row],[DATA PEDIDO]],"MMM")&amp;"-"&amp;TEXT(M2377,"AAAA")</f>
        <v>nov-2025</v>
      </c>
      <c r="O2377" s="247" t="s">
        <v>4421</v>
      </c>
      <c r="P2377" s="5" t="s">
        <v>30</v>
      </c>
      <c r="Q2377" s="3" t="s">
        <v>12</v>
      </c>
      <c r="R2377" s="3">
        <v>6</v>
      </c>
      <c r="S2377" s="4">
        <f>IF(LANÇAMENTO[[#This Row],[DATA PEDIDO]]="","",LANÇAMENTO[[#This Row],[DATA PEDIDO]]+LANÇAMENTO[[#This Row],[PRAZO]])</f>
        <v>45992</v>
      </c>
      <c r="T2377" s="8" t="str">
        <f>IF(LANÇAMENTO[[#This Row],[OBRA COM MATERIAL]]="OK","ENTREGUE",IF(LANÇAMENTO[[#This Row],[PRAZO]]="","",LANÇAMENTO[[#This Row],[PREVISÃO ENTREGA OBRA]]-$E$1))</f>
        <v>ENTREGUE</v>
      </c>
      <c r="U2377" s="3" t="s">
        <v>129</v>
      </c>
      <c r="V2377" s="3"/>
    </row>
    <row r="2378" spans="1:22" x14ac:dyDescent="0.25">
      <c r="A2378" s="4">
        <v>45986</v>
      </c>
      <c r="B2378" s="2" t="s">
        <v>1802</v>
      </c>
      <c r="C2378" s="123" t="str">
        <f>VLOOKUP(LANÇAMENTO[[#This Row],[OBRA]],OBRAS[],2,FALSE)</f>
        <v>INTERIORANA</v>
      </c>
      <c r="D2378" s="2" t="s">
        <v>104</v>
      </c>
      <c r="E2378" s="2" t="s">
        <v>4269</v>
      </c>
      <c r="F2378" s="3">
        <v>1</v>
      </c>
      <c r="G2378" s="3" t="s">
        <v>65</v>
      </c>
      <c r="H2378" s="5" t="s">
        <v>4420</v>
      </c>
      <c r="I2378" s="136" t="s">
        <v>230</v>
      </c>
      <c r="J2378" s="2" t="s">
        <v>4269</v>
      </c>
      <c r="K2378" s="6">
        <v>101.85</v>
      </c>
      <c r="L2378" s="6">
        <f>LANÇAMENTO[[#This Row],[VALOR UNITARIO]]*LANÇAMENTO[[#This Row],[QTDADE]]</f>
        <v>101.85</v>
      </c>
      <c r="M2378" s="4">
        <v>45986</v>
      </c>
      <c r="N2378" s="33" t="str">
        <f>TEXT(LANÇAMENTO[[#This Row],[DATA PEDIDO]],"MMM")&amp;"-"&amp;TEXT(M2378,"AAAA")</f>
        <v>nov-2025</v>
      </c>
      <c r="O2378" s="5" t="s">
        <v>1823</v>
      </c>
      <c r="P2378" s="5" t="s">
        <v>30</v>
      </c>
      <c r="Q2378" s="3" t="s">
        <v>12</v>
      </c>
      <c r="R2378" s="3">
        <v>0</v>
      </c>
      <c r="S2378" s="4">
        <f>IF(LANÇAMENTO[[#This Row],[DATA PEDIDO]]="","",LANÇAMENTO[[#This Row],[DATA PEDIDO]]+LANÇAMENTO[[#This Row],[PRAZO]])</f>
        <v>45986</v>
      </c>
      <c r="T2378" s="8" t="str">
        <f>IF(LANÇAMENTO[[#This Row],[OBRA COM MATERIAL]]="OK","ENTREGUE",IF(LANÇAMENTO[[#This Row],[PRAZO]]="","",LANÇAMENTO[[#This Row],[PREVISÃO ENTREGA OBRA]]-$E$1))</f>
        <v>ENTREGUE</v>
      </c>
      <c r="U2378" s="3" t="s">
        <v>129</v>
      </c>
      <c r="V2378" s="3"/>
    </row>
    <row r="2379" spans="1:22" x14ac:dyDescent="0.25">
      <c r="A2379" s="4">
        <v>45986</v>
      </c>
      <c r="B2379" s="2" t="s">
        <v>1802</v>
      </c>
      <c r="C2379" s="123" t="str">
        <f>VLOOKUP(LANÇAMENTO[[#This Row],[OBRA]],OBRAS[],2,FALSE)</f>
        <v>INTERIORANA</v>
      </c>
      <c r="D2379" s="2" t="s">
        <v>104</v>
      </c>
      <c r="E2379" s="2" t="s">
        <v>4419</v>
      </c>
      <c r="F2379" s="3">
        <v>5</v>
      </c>
      <c r="G2379" s="3" t="s">
        <v>65</v>
      </c>
      <c r="H2379" s="5" t="s">
        <v>4420</v>
      </c>
      <c r="I2379" s="136" t="s">
        <v>230</v>
      </c>
      <c r="J2379" s="2" t="s">
        <v>4419</v>
      </c>
      <c r="K2379" s="6">
        <v>23.45</v>
      </c>
      <c r="L2379" s="6">
        <f>LANÇAMENTO[[#This Row],[VALOR UNITARIO]]*LANÇAMENTO[[#This Row],[QTDADE]]</f>
        <v>117.25</v>
      </c>
      <c r="M2379" s="4">
        <v>45986</v>
      </c>
      <c r="N2379" s="33" t="str">
        <f>TEXT(LANÇAMENTO[[#This Row],[DATA PEDIDO]],"MMM")&amp;"-"&amp;TEXT(M2379,"AAAA")</f>
        <v>nov-2025</v>
      </c>
      <c r="O2379" s="5" t="s">
        <v>1823</v>
      </c>
      <c r="P2379" s="5" t="s">
        <v>30</v>
      </c>
      <c r="Q2379" s="3" t="s">
        <v>12</v>
      </c>
      <c r="R2379" s="3">
        <v>0</v>
      </c>
      <c r="S2379" s="4">
        <f>IF(LANÇAMENTO[[#This Row],[DATA PEDIDO]]="","",LANÇAMENTO[[#This Row],[DATA PEDIDO]]+LANÇAMENTO[[#This Row],[PRAZO]])</f>
        <v>45986</v>
      </c>
      <c r="T2379" s="8" t="str">
        <f>IF(LANÇAMENTO[[#This Row],[OBRA COM MATERIAL]]="OK","ENTREGUE",IF(LANÇAMENTO[[#This Row],[PRAZO]]="","",LANÇAMENTO[[#This Row],[PREVISÃO ENTREGA OBRA]]-$E$1))</f>
        <v>ENTREGUE</v>
      </c>
      <c r="U2379" s="3" t="s">
        <v>129</v>
      </c>
      <c r="V2379" s="3"/>
    </row>
    <row r="2380" spans="1:22" x14ac:dyDescent="0.25">
      <c r="A2380" s="4">
        <v>45986</v>
      </c>
      <c r="B2380" s="2" t="s">
        <v>2747</v>
      </c>
      <c r="C2380" s="123" t="str">
        <f>VLOOKUP(LANÇAMENTO[[#This Row],[OBRA]],OBRAS[],2,FALSE)</f>
        <v>B&amp;B</v>
      </c>
      <c r="D2380" s="2" t="s">
        <v>104</v>
      </c>
      <c r="E2380" s="2" t="s">
        <v>4422</v>
      </c>
      <c r="F2380" s="3">
        <v>160</v>
      </c>
      <c r="G2380" s="3" t="s">
        <v>65</v>
      </c>
      <c r="H2380" s="5" t="s">
        <v>4423</v>
      </c>
      <c r="I2380" s="136" t="s">
        <v>3368</v>
      </c>
      <c r="J2380" s="2" t="s">
        <v>4422</v>
      </c>
      <c r="K2380" s="6">
        <v>4.55</v>
      </c>
      <c r="L2380" s="6">
        <f>LANÇAMENTO[[#This Row],[VALOR UNITARIO]]*LANÇAMENTO[[#This Row],[QTDADE]]</f>
        <v>728</v>
      </c>
      <c r="M2380" s="4">
        <v>45986</v>
      </c>
      <c r="N2380" s="33" t="str">
        <f>TEXT(LANÇAMENTO[[#This Row],[DATA PEDIDO]],"MMM")&amp;"-"&amp;TEXT(M2380,"AAAA")</f>
        <v>nov-2025</v>
      </c>
      <c r="O2380" s="5" t="s">
        <v>1818</v>
      </c>
      <c r="P2380" s="5" t="s">
        <v>192</v>
      </c>
      <c r="Q2380" s="3" t="s">
        <v>12</v>
      </c>
      <c r="R2380" s="3">
        <v>1</v>
      </c>
      <c r="S2380" s="4">
        <f>IF(LANÇAMENTO[[#This Row],[DATA PEDIDO]]="","",LANÇAMENTO[[#This Row],[DATA PEDIDO]]+LANÇAMENTO[[#This Row],[PRAZO]])</f>
        <v>45987</v>
      </c>
      <c r="T2380" s="8" t="str">
        <f>IF(LANÇAMENTO[[#This Row],[OBRA COM MATERIAL]]="OK","ENTREGUE",IF(LANÇAMENTO[[#This Row],[PRAZO]]="","",LANÇAMENTO[[#This Row],[PREVISÃO ENTREGA OBRA]]-$E$1))</f>
        <v>ENTREGUE</v>
      </c>
      <c r="U2380" s="3" t="s">
        <v>129</v>
      </c>
      <c r="V2380" s="3"/>
    </row>
    <row r="2381" spans="1:22" x14ac:dyDescent="0.25">
      <c r="A2381" s="4">
        <v>45986</v>
      </c>
      <c r="B2381" s="2" t="s">
        <v>4164</v>
      </c>
      <c r="C2381" s="123" t="str">
        <f>VLOOKUP(LANÇAMENTO[[#This Row],[OBRA]],OBRAS[],2,FALSE)</f>
        <v>B&amp;B</v>
      </c>
      <c r="D2381" s="2" t="s">
        <v>104</v>
      </c>
      <c r="E2381" s="2" t="s">
        <v>4424</v>
      </c>
      <c r="F2381" s="3">
        <v>1</v>
      </c>
      <c r="G2381" s="3" t="s">
        <v>65</v>
      </c>
      <c r="H2381" s="5" t="s">
        <v>4426</v>
      </c>
      <c r="I2381" s="136" t="s">
        <v>288</v>
      </c>
      <c r="J2381" s="2" t="s">
        <v>4424</v>
      </c>
      <c r="K2381" s="6">
        <v>702</v>
      </c>
      <c r="L2381" s="6">
        <f>LANÇAMENTO[[#This Row],[VALOR UNITARIO]]*LANÇAMENTO[[#This Row],[QTDADE]]</f>
        <v>702</v>
      </c>
      <c r="M2381" s="4">
        <v>45986</v>
      </c>
      <c r="N2381" s="33" t="str">
        <f>TEXT(LANÇAMENTO[[#This Row],[DATA PEDIDO]],"MMM")&amp;"-"&amp;TEXT(M2381,"AAAA")</f>
        <v>nov-2025</v>
      </c>
      <c r="O2381" s="5" t="s">
        <v>1715</v>
      </c>
      <c r="P2381" s="5" t="s">
        <v>30</v>
      </c>
      <c r="Q2381" s="3" t="s">
        <v>12</v>
      </c>
      <c r="R2381" s="3">
        <v>2</v>
      </c>
      <c r="S2381" s="4">
        <f>IF(LANÇAMENTO[[#This Row],[DATA PEDIDO]]="","",LANÇAMENTO[[#This Row],[DATA PEDIDO]]+LANÇAMENTO[[#This Row],[PRAZO]])</f>
        <v>45988</v>
      </c>
      <c r="T2381" s="8" t="str">
        <f>IF(LANÇAMENTO[[#This Row],[OBRA COM MATERIAL]]="OK","ENTREGUE",IF(LANÇAMENTO[[#This Row],[PRAZO]]="","",LANÇAMENTO[[#This Row],[PREVISÃO ENTREGA OBRA]]-$E$1))</f>
        <v>ENTREGUE</v>
      </c>
      <c r="U2381" s="3" t="s">
        <v>129</v>
      </c>
      <c r="V2381" s="3"/>
    </row>
    <row r="2382" spans="1:22" x14ac:dyDescent="0.25">
      <c r="A2382" s="4">
        <v>45986</v>
      </c>
      <c r="B2382" s="2" t="s">
        <v>4164</v>
      </c>
      <c r="C2382" s="123" t="str">
        <f>VLOOKUP(LANÇAMENTO[[#This Row],[OBRA]],OBRAS[],2,FALSE)</f>
        <v>B&amp;B</v>
      </c>
      <c r="D2382" s="2" t="s">
        <v>104</v>
      </c>
      <c r="E2382" s="2" t="s">
        <v>4425</v>
      </c>
      <c r="F2382" s="3">
        <v>2</v>
      </c>
      <c r="G2382" s="3" t="s">
        <v>65</v>
      </c>
      <c r="H2382" s="5" t="s">
        <v>4426</v>
      </c>
      <c r="I2382" s="136" t="s">
        <v>288</v>
      </c>
      <c r="J2382" s="2" t="s">
        <v>4425</v>
      </c>
      <c r="K2382" s="6">
        <v>47</v>
      </c>
      <c r="L2382" s="6">
        <f>LANÇAMENTO[[#This Row],[VALOR UNITARIO]]*LANÇAMENTO[[#This Row],[QTDADE]]</f>
        <v>94</v>
      </c>
      <c r="M2382" s="4">
        <v>45986</v>
      </c>
      <c r="N2382" s="33" t="str">
        <f>TEXT(LANÇAMENTO[[#This Row],[DATA PEDIDO]],"MMM")&amp;"-"&amp;TEXT(M2382,"AAAA")</f>
        <v>nov-2025</v>
      </c>
      <c r="O2382" s="5" t="s">
        <v>1715</v>
      </c>
      <c r="P2382" s="5" t="s">
        <v>30</v>
      </c>
      <c r="Q2382" s="3" t="s">
        <v>12</v>
      </c>
      <c r="R2382" s="3">
        <v>2</v>
      </c>
      <c r="S2382" s="4">
        <f>IF(LANÇAMENTO[[#This Row],[DATA PEDIDO]]="","",LANÇAMENTO[[#This Row],[DATA PEDIDO]]+LANÇAMENTO[[#This Row],[PRAZO]])</f>
        <v>45988</v>
      </c>
      <c r="T2382" s="8" t="str">
        <f>IF(LANÇAMENTO[[#This Row],[OBRA COM MATERIAL]]="OK","ENTREGUE",IF(LANÇAMENTO[[#This Row],[PRAZO]]="","",LANÇAMENTO[[#This Row],[PREVISÃO ENTREGA OBRA]]-$E$1))</f>
        <v>ENTREGUE</v>
      </c>
      <c r="U2382" s="3" t="s">
        <v>129</v>
      </c>
      <c r="V2382" s="3"/>
    </row>
    <row r="2383" spans="1:22" x14ac:dyDescent="0.25">
      <c r="A2383" s="4">
        <v>45988</v>
      </c>
      <c r="B2383" s="2" t="s">
        <v>2461</v>
      </c>
      <c r="C2383" s="123" t="str">
        <f>VLOOKUP(LANÇAMENTO[[#This Row],[OBRA]],OBRAS[],2,FALSE)</f>
        <v>B&amp;B</v>
      </c>
      <c r="D2383" s="2" t="s">
        <v>104</v>
      </c>
      <c r="E2383" s="2" t="s">
        <v>3450</v>
      </c>
      <c r="F2383" s="3">
        <v>1</v>
      </c>
      <c r="G2383" s="3" t="s">
        <v>110</v>
      </c>
      <c r="H2383" s="5" t="s">
        <v>4427</v>
      </c>
      <c r="I2383" s="136" t="s">
        <v>147</v>
      </c>
      <c r="J2383" s="2" t="s">
        <v>3450</v>
      </c>
      <c r="K2383" s="6">
        <v>129.9</v>
      </c>
      <c r="L2383" s="6">
        <f>LANÇAMENTO[[#This Row],[VALOR UNITARIO]]*LANÇAMENTO[[#This Row],[QTDADE]]</f>
        <v>129.9</v>
      </c>
      <c r="M2383" s="4">
        <v>45988</v>
      </c>
      <c r="N2383" s="33" t="str">
        <f>TEXT(LANÇAMENTO[[#This Row],[DATA PEDIDO]],"MMM")&amp;"-"&amp;TEXT(M2383,"AAAA")</f>
        <v>nov-2025</v>
      </c>
      <c r="O2383" s="5" t="s">
        <v>1715</v>
      </c>
      <c r="P2383" s="5" t="s">
        <v>30</v>
      </c>
      <c r="Q2383" s="3" t="s">
        <v>12</v>
      </c>
      <c r="R2383" s="3">
        <v>1</v>
      </c>
      <c r="S2383" s="4">
        <f>IF(LANÇAMENTO[[#This Row],[DATA PEDIDO]]="","",LANÇAMENTO[[#This Row],[DATA PEDIDO]]+LANÇAMENTO[[#This Row],[PRAZO]])</f>
        <v>45989</v>
      </c>
      <c r="T2383" s="8" t="str">
        <f>IF(LANÇAMENTO[[#This Row],[OBRA COM MATERIAL]]="OK","ENTREGUE",IF(LANÇAMENTO[[#This Row],[PRAZO]]="","",LANÇAMENTO[[#This Row],[PREVISÃO ENTREGA OBRA]]-$E$1))</f>
        <v>ENTREGUE</v>
      </c>
      <c r="U2383" s="3" t="s">
        <v>129</v>
      </c>
      <c r="V2383" s="3"/>
    </row>
    <row r="2384" spans="1:22" x14ac:dyDescent="0.25">
      <c r="A2384" s="4">
        <v>45988</v>
      </c>
      <c r="B2384" s="2" t="s">
        <v>2461</v>
      </c>
      <c r="C2384" s="123" t="str">
        <f>VLOOKUP(LANÇAMENTO[[#This Row],[OBRA]],OBRAS[],2,FALSE)</f>
        <v>B&amp;B</v>
      </c>
      <c r="D2384" s="2" t="s">
        <v>104</v>
      </c>
      <c r="E2384" s="2" t="s">
        <v>3451</v>
      </c>
      <c r="F2384" s="3">
        <v>1</v>
      </c>
      <c r="G2384" s="3" t="s">
        <v>110</v>
      </c>
      <c r="H2384" s="5" t="s">
        <v>4427</v>
      </c>
      <c r="I2384" s="136" t="s">
        <v>147</v>
      </c>
      <c r="J2384" s="2" t="s">
        <v>3451</v>
      </c>
      <c r="K2384" s="6">
        <v>89.9</v>
      </c>
      <c r="L2384" s="6">
        <f>LANÇAMENTO[[#This Row],[VALOR UNITARIO]]*LANÇAMENTO[[#This Row],[QTDADE]]</f>
        <v>89.9</v>
      </c>
      <c r="M2384" s="4">
        <v>45988</v>
      </c>
      <c r="N2384" s="33" t="str">
        <f>TEXT(LANÇAMENTO[[#This Row],[DATA PEDIDO]],"MMM")&amp;"-"&amp;TEXT(M2384,"AAAA")</f>
        <v>nov-2025</v>
      </c>
      <c r="O2384" s="5" t="s">
        <v>1715</v>
      </c>
      <c r="P2384" s="5" t="s">
        <v>30</v>
      </c>
      <c r="Q2384" s="3" t="s">
        <v>12</v>
      </c>
      <c r="R2384" s="3">
        <v>1</v>
      </c>
      <c r="S2384" s="4">
        <f>IF(LANÇAMENTO[[#This Row],[DATA PEDIDO]]="","",LANÇAMENTO[[#This Row],[DATA PEDIDO]]+LANÇAMENTO[[#This Row],[PRAZO]])</f>
        <v>45989</v>
      </c>
      <c r="T2384" s="8" t="str">
        <f>IF(LANÇAMENTO[[#This Row],[OBRA COM MATERIAL]]="OK","ENTREGUE",IF(LANÇAMENTO[[#This Row],[PRAZO]]="","",LANÇAMENTO[[#This Row],[PREVISÃO ENTREGA OBRA]]-$E$1))</f>
        <v>ENTREGUE</v>
      </c>
      <c r="U2384" s="3" t="s">
        <v>129</v>
      </c>
      <c r="V2384" s="3"/>
    </row>
    <row r="2385" spans="1:22" x14ac:dyDescent="0.25">
      <c r="A2385" s="4">
        <v>45988</v>
      </c>
      <c r="B2385" s="2" t="s">
        <v>1802</v>
      </c>
      <c r="C2385" s="123" t="str">
        <f>VLOOKUP(LANÇAMENTO[[#This Row],[OBRA]],OBRAS[],2,FALSE)</f>
        <v>INTERIORANA</v>
      </c>
      <c r="D2385" s="2" t="s">
        <v>104</v>
      </c>
      <c r="E2385" s="2" t="s">
        <v>4428</v>
      </c>
      <c r="F2385" s="3">
        <v>2</v>
      </c>
      <c r="G2385" s="3" t="s">
        <v>65</v>
      </c>
      <c r="H2385" s="5" t="s">
        <v>4429</v>
      </c>
      <c r="I2385" s="136" t="s">
        <v>1027</v>
      </c>
      <c r="J2385" s="2" t="s">
        <v>4428</v>
      </c>
      <c r="K2385" s="6">
        <v>41.79</v>
      </c>
      <c r="L2385" s="6">
        <f>LANÇAMENTO[[#This Row],[VALOR UNITARIO]]*LANÇAMENTO[[#This Row],[QTDADE]]</f>
        <v>83.58</v>
      </c>
      <c r="M2385" s="4">
        <v>45988</v>
      </c>
      <c r="N2385" s="33" t="str">
        <f>TEXT(LANÇAMENTO[[#This Row],[DATA PEDIDO]],"MMM")&amp;"-"&amp;TEXT(M2385,"AAAA")</f>
        <v>nov-2025</v>
      </c>
      <c r="O2385" s="5" t="s">
        <v>1692</v>
      </c>
      <c r="P2385" s="5" t="s">
        <v>30</v>
      </c>
      <c r="Q2385" s="3" t="s">
        <v>1705</v>
      </c>
      <c r="R2385" s="3">
        <v>0</v>
      </c>
      <c r="S2385" s="4">
        <f>IF(LANÇAMENTO[[#This Row],[DATA PEDIDO]]="","",LANÇAMENTO[[#This Row],[DATA PEDIDO]]+LANÇAMENTO[[#This Row],[PRAZO]])</f>
        <v>45988</v>
      </c>
      <c r="T2385" s="8" t="str">
        <f>IF(LANÇAMENTO[[#This Row],[OBRA COM MATERIAL]]="OK","ENTREGUE",IF(LANÇAMENTO[[#This Row],[PRAZO]]="","",LANÇAMENTO[[#This Row],[PREVISÃO ENTREGA OBRA]]-$E$1))</f>
        <v>ENTREGUE</v>
      </c>
      <c r="U2385" s="3" t="s">
        <v>129</v>
      </c>
      <c r="V2385" s="3"/>
    </row>
    <row r="2386" spans="1:22" x14ac:dyDescent="0.25">
      <c r="A2386" s="4">
        <v>45992</v>
      </c>
      <c r="B2386" s="2" t="s">
        <v>1802</v>
      </c>
      <c r="C2386" s="123" t="str">
        <f>VLOOKUP(LANÇAMENTO[[#This Row],[OBRA]],OBRAS[],2,FALSE)</f>
        <v>INTERIORANA</v>
      </c>
      <c r="D2386" s="2" t="s">
        <v>104</v>
      </c>
      <c r="E2386" s="2" t="s">
        <v>4431</v>
      </c>
      <c r="F2386" s="3">
        <v>1</v>
      </c>
      <c r="G2386" s="3" t="s">
        <v>65</v>
      </c>
      <c r="H2386" s="5" t="s">
        <v>4432</v>
      </c>
      <c r="I2386" s="136" t="s">
        <v>1027</v>
      </c>
      <c r="J2386" s="2" t="s">
        <v>4430</v>
      </c>
      <c r="K2386" s="6">
        <v>102</v>
      </c>
      <c r="L2386" s="6">
        <f>LANÇAMENTO[[#This Row],[VALOR UNITARIO]]*LANÇAMENTO[[#This Row],[QTDADE]]</f>
        <v>102</v>
      </c>
      <c r="M2386" s="4">
        <v>45992</v>
      </c>
      <c r="N2386" s="33" t="str">
        <f>TEXT(LANÇAMENTO[[#This Row],[DATA PEDIDO]],"MMM")&amp;"-"&amp;TEXT(M2386,"AAAA")</f>
        <v>dez-2025</v>
      </c>
      <c r="O2386" s="5" t="s">
        <v>1818</v>
      </c>
      <c r="P2386" s="5" t="s">
        <v>192</v>
      </c>
      <c r="Q2386" s="3" t="s">
        <v>12</v>
      </c>
      <c r="R2386" s="3">
        <v>0</v>
      </c>
      <c r="S2386" s="4">
        <f>IF(LANÇAMENTO[[#This Row],[DATA PEDIDO]]="","",LANÇAMENTO[[#This Row],[DATA PEDIDO]]+LANÇAMENTO[[#This Row],[PRAZO]])</f>
        <v>45992</v>
      </c>
      <c r="T2386" s="8" t="str">
        <f>IF(LANÇAMENTO[[#This Row],[OBRA COM MATERIAL]]="OK","ENTREGUE",IF(LANÇAMENTO[[#This Row],[PRAZO]]="","",LANÇAMENTO[[#This Row],[PREVISÃO ENTREGA OBRA]]-$E$1))</f>
        <v>ENTREGUE</v>
      </c>
      <c r="U2386" s="3" t="s">
        <v>129</v>
      </c>
      <c r="V2386" s="3"/>
    </row>
    <row r="2387" spans="1:22" x14ac:dyDescent="0.25">
      <c r="A2387" s="4">
        <v>45992</v>
      </c>
      <c r="B2387" s="2" t="s">
        <v>4059</v>
      </c>
      <c r="C2387" s="123" t="str">
        <f>VLOOKUP(LANÇAMENTO[[#This Row],[OBRA]],OBRAS[],2,FALSE)</f>
        <v>B&amp;B</v>
      </c>
      <c r="D2387" s="2" t="s">
        <v>11</v>
      </c>
      <c r="E2387" s="2" t="s">
        <v>2092</v>
      </c>
      <c r="F2387" s="3">
        <v>2</v>
      </c>
      <c r="G2387" s="3" t="s">
        <v>24</v>
      </c>
      <c r="H2387" s="5" t="s">
        <v>4433</v>
      </c>
      <c r="I2387" s="136" t="s">
        <v>147</v>
      </c>
      <c r="J2387" s="2" t="s">
        <v>2092</v>
      </c>
      <c r="K2387" s="6">
        <v>240</v>
      </c>
      <c r="L2387" s="6">
        <f>LANÇAMENTO[[#This Row],[VALOR UNITARIO]]*LANÇAMENTO[[#This Row],[QTDADE]]</f>
        <v>480</v>
      </c>
      <c r="M2387" s="4">
        <v>45992</v>
      </c>
      <c r="N2387" s="33" t="str">
        <f>TEXT(LANÇAMENTO[[#This Row],[DATA PEDIDO]],"MMM")&amp;"-"&amp;TEXT(M2387,"AAAA")</f>
        <v>dez-2025</v>
      </c>
      <c r="O2387" s="5" t="s">
        <v>1715</v>
      </c>
      <c r="P2387" s="5" t="s">
        <v>30</v>
      </c>
      <c r="Q2387" s="3" t="s">
        <v>12</v>
      </c>
      <c r="R2387" s="3">
        <v>1</v>
      </c>
      <c r="S2387" s="4">
        <f>IF(LANÇAMENTO[[#This Row],[DATA PEDIDO]]="","",LANÇAMENTO[[#This Row],[DATA PEDIDO]]+LANÇAMENTO[[#This Row],[PRAZO]])</f>
        <v>45993</v>
      </c>
      <c r="T2387" s="8" t="str">
        <f>IF(LANÇAMENTO[[#This Row],[OBRA COM MATERIAL]]="OK","ENTREGUE",IF(LANÇAMENTO[[#This Row],[PRAZO]]="","",LANÇAMENTO[[#This Row],[PREVISÃO ENTREGA OBRA]]-$E$1))</f>
        <v>ENTREGUE</v>
      </c>
      <c r="U2387" s="3" t="s">
        <v>129</v>
      </c>
      <c r="V2387" s="3"/>
    </row>
    <row r="2388" spans="1:22" x14ac:dyDescent="0.25">
      <c r="A2388" s="4">
        <v>45992</v>
      </c>
      <c r="B2388" s="2" t="s">
        <v>4059</v>
      </c>
      <c r="C2388" s="123" t="str">
        <f>VLOOKUP(LANÇAMENTO[[#This Row],[OBRA]],OBRAS[],2,FALSE)</f>
        <v>B&amp;B</v>
      </c>
      <c r="D2388" s="2" t="s">
        <v>11</v>
      </c>
      <c r="E2388" s="2" t="s">
        <v>2100</v>
      </c>
      <c r="F2388" s="3">
        <v>2</v>
      </c>
      <c r="G2388" s="3" t="s">
        <v>110</v>
      </c>
      <c r="H2388" s="5" t="s">
        <v>4433</v>
      </c>
      <c r="I2388" s="136" t="s">
        <v>147</v>
      </c>
      <c r="J2388" s="2" t="s">
        <v>2100</v>
      </c>
      <c r="K2388" s="6">
        <v>89</v>
      </c>
      <c r="L2388" s="6">
        <f>LANÇAMENTO[[#This Row],[VALOR UNITARIO]]*LANÇAMENTO[[#This Row],[QTDADE]]</f>
        <v>178</v>
      </c>
      <c r="M2388" s="4">
        <v>45992</v>
      </c>
      <c r="N2388" s="33" t="str">
        <f>TEXT(LANÇAMENTO[[#This Row],[DATA PEDIDO]],"MMM")&amp;"-"&amp;TEXT(M2388,"AAAA")</f>
        <v>dez-2025</v>
      </c>
      <c r="O2388" s="5" t="s">
        <v>1715</v>
      </c>
      <c r="P2388" s="5" t="s">
        <v>30</v>
      </c>
      <c r="Q2388" s="3" t="s">
        <v>12</v>
      </c>
      <c r="R2388" s="3">
        <v>1</v>
      </c>
      <c r="S2388" s="4">
        <f>IF(LANÇAMENTO[[#This Row],[DATA PEDIDO]]="","",LANÇAMENTO[[#This Row],[DATA PEDIDO]]+LANÇAMENTO[[#This Row],[PRAZO]])</f>
        <v>45993</v>
      </c>
      <c r="T2388" s="8" t="str">
        <f>IF(LANÇAMENTO[[#This Row],[OBRA COM MATERIAL]]="OK","ENTREGUE",IF(LANÇAMENTO[[#This Row],[PRAZO]]="","",LANÇAMENTO[[#This Row],[PREVISÃO ENTREGA OBRA]]-$E$1))</f>
        <v>ENTREGUE</v>
      </c>
      <c r="U2388" s="3" t="s">
        <v>129</v>
      </c>
      <c r="V2388" s="3"/>
    </row>
    <row r="2389" spans="1:22" x14ac:dyDescent="0.25">
      <c r="A2389" s="4">
        <v>45992</v>
      </c>
      <c r="B2389" s="2" t="s">
        <v>4059</v>
      </c>
      <c r="C2389" s="123" t="str">
        <f>VLOOKUP(LANÇAMENTO[[#This Row],[OBRA]],OBRAS[],2,FALSE)</f>
        <v>B&amp;B</v>
      </c>
      <c r="D2389" s="2" t="s">
        <v>11</v>
      </c>
      <c r="E2389" s="2" t="s">
        <v>2099</v>
      </c>
      <c r="F2389" s="3">
        <v>1</v>
      </c>
      <c r="G2389" s="3" t="s">
        <v>110</v>
      </c>
      <c r="H2389" s="5" t="s">
        <v>4433</v>
      </c>
      <c r="I2389" s="136" t="s">
        <v>147</v>
      </c>
      <c r="J2389" s="2" t="s">
        <v>2099</v>
      </c>
      <c r="K2389" s="6">
        <v>59</v>
      </c>
      <c r="L2389" s="6">
        <f>LANÇAMENTO[[#This Row],[VALOR UNITARIO]]*LANÇAMENTO[[#This Row],[QTDADE]]</f>
        <v>59</v>
      </c>
      <c r="M2389" s="4">
        <v>45992</v>
      </c>
      <c r="N2389" s="33" t="str">
        <f>TEXT(LANÇAMENTO[[#This Row],[DATA PEDIDO]],"MMM")&amp;"-"&amp;TEXT(M2389,"AAAA")</f>
        <v>dez-2025</v>
      </c>
      <c r="O2389" s="5" t="s">
        <v>1715</v>
      </c>
      <c r="P2389" s="5" t="s">
        <v>30</v>
      </c>
      <c r="Q2389" s="3" t="s">
        <v>12</v>
      </c>
      <c r="R2389" s="3">
        <v>1</v>
      </c>
      <c r="S2389" s="4">
        <f>IF(LANÇAMENTO[[#This Row],[DATA PEDIDO]]="","",LANÇAMENTO[[#This Row],[DATA PEDIDO]]+LANÇAMENTO[[#This Row],[PRAZO]])</f>
        <v>45993</v>
      </c>
      <c r="T2389" s="8" t="str">
        <f>IF(LANÇAMENTO[[#This Row],[OBRA COM MATERIAL]]="OK","ENTREGUE",IF(LANÇAMENTO[[#This Row],[PRAZO]]="","",LANÇAMENTO[[#This Row],[PREVISÃO ENTREGA OBRA]]-$E$1))</f>
        <v>ENTREGUE</v>
      </c>
      <c r="U2389" s="3" t="s">
        <v>129</v>
      </c>
      <c r="V2389" s="3"/>
    </row>
    <row r="2390" spans="1:22" x14ac:dyDescent="0.25">
      <c r="A2390" s="4">
        <v>45992</v>
      </c>
      <c r="B2390" s="2" t="s">
        <v>4059</v>
      </c>
      <c r="C2390" s="123" t="str">
        <f>VLOOKUP(LANÇAMENTO[[#This Row],[OBRA]],OBRAS[],2,FALSE)</f>
        <v>B&amp;B</v>
      </c>
      <c r="D2390" s="2" t="s">
        <v>11</v>
      </c>
      <c r="E2390" s="2" t="s">
        <v>2342</v>
      </c>
      <c r="F2390" s="3">
        <v>1</v>
      </c>
      <c r="G2390" s="3" t="s">
        <v>110</v>
      </c>
      <c r="H2390" s="5" t="s">
        <v>4433</v>
      </c>
      <c r="I2390" s="136" t="s">
        <v>147</v>
      </c>
      <c r="J2390" s="2" t="s">
        <v>2342</v>
      </c>
      <c r="K2390" s="6">
        <v>69</v>
      </c>
      <c r="L2390" s="6">
        <f>LANÇAMENTO[[#This Row],[VALOR UNITARIO]]*LANÇAMENTO[[#This Row],[QTDADE]]</f>
        <v>69</v>
      </c>
      <c r="M2390" s="4">
        <v>45992</v>
      </c>
      <c r="N2390" s="33" t="str">
        <f>TEXT(LANÇAMENTO[[#This Row],[DATA PEDIDO]],"MMM")&amp;"-"&amp;TEXT(M2390,"AAAA")</f>
        <v>dez-2025</v>
      </c>
      <c r="O2390" s="5" t="s">
        <v>1715</v>
      </c>
      <c r="P2390" s="5" t="s">
        <v>30</v>
      </c>
      <c r="Q2390" s="3" t="s">
        <v>12</v>
      </c>
      <c r="R2390" s="3">
        <v>1</v>
      </c>
      <c r="S2390" s="4">
        <f>IF(LANÇAMENTO[[#This Row],[DATA PEDIDO]]="","",LANÇAMENTO[[#This Row],[DATA PEDIDO]]+LANÇAMENTO[[#This Row],[PRAZO]])</f>
        <v>45993</v>
      </c>
      <c r="T2390" s="8" t="str">
        <f>IF(LANÇAMENTO[[#This Row],[OBRA COM MATERIAL]]="OK","ENTREGUE",IF(LANÇAMENTO[[#This Row],[PRAZO]]="","",LANÇAMENTO[[#This Row],[PREVISÃO ENTREGA OBRA]]-$E$1))</f>
        <v>ENTREGUE</v>
      </c>
      <c r="U2390" s="3" t="s">
        <v>129</v>
      </c>
      <c r="V2390" s="3"/>
    </row>
    <row r="2391" spans="1:22" x14ac:dyDescent="0.25">
      <c r="A2391" s="4">
        <v>45992</v>
      </c>
      <c r="B2391" s="2" t="s">
        <v>2379</v>
      </c>
      <c r="C2391" s="123" t="str">
        <f>VLOOKUP(LANÇAMENTO[[#This Row],[OBRA]],OBRAS[],2,FALSE)</f>
        <v>INTERIORANA</v>
      </c>
      <c r="D2391" s="2" t="s">
        <v>104</v>
      </c>
      <c r="E2391" s="2" t="s">
        <v>4434</v>
      </c>
      <c r="F2391" s="3">
        <v>2</v>
      </c>
      <c r="G2391" s="3" t="s">
        <v>140</v>
      </c>
      <c r="H2391" s="5" t="s">
        <v>4435</v>
      </c>
      <c r="I2391" s="136" t="s">
        <v>1027</v>
      </c>
      <c r="J2391" s="2" t="s">
        <v>4434</v>
      </c>
      <c r="K2391" s="6">
        <v>118.59</v>
      </c>
      <c r="L2391" s="6">
        <f>LANÇAMENTO[[#This Row],[VALOR UNITARIO]]*LANÇAMENTO[[#This Row],[QTDADE]]</f>
        <v>237.18</v>
      </c>
      <c r="M2391" s="4">
        <v>45992</v>
      </c>
      <c r="N2391" s="33" t="str">
        <f>TEXT(LANÇAMENTO[[#This Row],[DATA PEDIDO]],"MMM")&amp;"-"&amp;TEXT(M2391,"AAAA")</f>
        <v>dez-2025</v>
      </c>
      <c r="O2391" s="5" t="s">
        <v>1692</v>
      </c>
      <c r="P2391" s="5" t="s">
        <v>30</v>
      </c>
      <c r="Q2391" s="3" t="s">
        <v>12</v>
      </c>
      <c r="R2391" s="3">
        <v>2</v>
      </c>
      <c r="S2391" s="4">
        <f>IF(LANÇAMENTO[[#This Row],[DATA PEDIDO]]="","",LANÇAMENTO[[#This Row],[DATA PEDIDO]]+LANÇAMENTO[[#This Row],[PRAZO]])</f>
        <v>45994</v>
      </c>
      <c r="T2391" s="8" t="str">
        <f>IF(LANÇAMENTO[[#This Row],[OBRA COM MATERIAL]]="OK","ENTREGUE",IF(LANÇAMENTO[[#This Row],[PRAZO]]="","",LANÇAMENTO[[#This Row],[PREVISÃO ENTREGA OBRA]]-$E$1))</f>
        <v>ENTREGUE</v>
      </c>
      <c r="U2391" s="3" t="s">
        <v>129</v>
      </c>
      <c r="V2391" s="3"/>
    </row>
    <row r="2392" spans="1:22" x14ac:dyDescent="0.25">
      <c r="A2392" s="4">
        <v>45992</v>
      </c>
      <c r="B2392" s="2" t="s">
        <v>2379</v>
      </c>
      <c r="C2392" s="123" t="str">
        <f>VLOOKUP(LANÇAMENTO[[#This Row],[OBRA]],OBRAS[],2,FALSE)</f>
        <v>INTERIORANA</v>
      </c>
      <c r="D2392" s="2" t="s">
        <v>104</v>
      </c>
      <c r="E2392" s="2" t="s">
        <v>1815</v>
      </c>
      <c r="F2392" s="3">
        <v>3</v>
      </c>
      <c r="G2392" s="3" t="s">
        <v>140</v>
      </c>
      <c r="H2392" s="5" t="s">
        <v>4435</v>
      </c>
      <c r="I2392" s="136" t="s">
        <v>1027</v>
      </c>
      <c r="J2392" s="2" t="s">
        <v>1815</v>
      </c>
      <c r="K2392" s="6">
        <v>146</v>
      </c>
      <c r="L2392" s="6">
        <f>LANÇAMENTO[[#This Row],[VALOR UNITARIO]]*LANÇAMENTO[[#This Row],[QTDADE]]</f>
        <v>438</v>
      </c>
      <c r="M2392" s="4">
        <v>45992</v>
      </c>
      <c r="N2392" s="33" t="str">
        <f>TEXT(LANÇAMENTO[[#This Row],[DATA PEDIDO]],"MMM")&amp;"-"&amp;TEXT(M2392,"AAAA")</f>
        <v>dez-2025</v>
      </c>
      <c r="O2392" s="5" t="s">
        <v>1692</v>
      </c>
      <c r="P2392" s="5" t="s">
        <v>30</v>
      </c>
      <c r="Q2392" s="3" t="s">
        <v>12</v>
      </c>
      <c r="R2392" s="3">
        <v>2</v>
      </c>
      <c r="S2392" s="4">
        <f>IF(LANÇAMENTO[[#This Row],[DATA PEDIDO]]="","",LANÇAMENTO[[#This Row],[DATA PEDIDO]]+LANÇAMENTO[[#This Row],[PRAZO]])</f>
        <v>45994</v>
      </c>
      <c r="T2392" s="8" t="str">
        <f>IF(LANÇAMENTO[[#This Row],[OBRA COM MATERIAL]]="OK","ENTREGUE",IF(LANÇAMENTO[[#This Row],[PRAZO]]="","",LANÇAMENTO[[#This Row],[PREVISÃO ENTREGA OBRA]]-$E$1))</f>
        <v>ENTREGUE</v>
      </c>
      <c r="U2392" s="3" t="s">
        <v>129</v>
      </c>
      <c r="V2392" s="3"/>
    </row>
    <row r="2393" spans="1:22" x14ac:dyDescent="0.25">
      <c r="A2393" s="4">
        <v>45992</v>
      </c>
      <c r="B2393" s="2" t="s">
        <v>2379</v>
      </c>
      <c r="C2393" s="123" t="str">
        <f>VLOOKUP(LANÇAMENTO[[#This Row],[OBRA]],OBRAS[],2,FALSE)</f>
        <v>INTERIORANA</v>
      </c>
      <c r="D2393" s="2" t="s">
        <v>104</v>
      </c>
      <c r="E2393" s="2" t="s">
        <v>1822</v>
      </c>
      <c r="F2393" s="3">
        <v>20</v>
      </c>
      <c r="G2393" s="3" t="s">
        <v>114</v>
      </c>
      <c r="H2393" s="5" t="s">
        <v>4435</v>
      </c>
      <c r="I2393" s="136" t="s">
        <v>1027</v>
      </c>
      <c r="J2393" s="2" t="s">
        <v>1822</v>
      </c>
      <c r="K2393" s="6">
        <v>36.9</v>
      </c>
      <c r="L2393" s="6">
        <f>LANÇAMENTO[[#This Row],[VALOR UNITARIO]]*LANÇAMENTO[[#This Row],[QTDADE]]</f>
        <v>738</v>
      </c>
      <c r="M2393" s="4">
        <v>45992</v>
      </c>
      <c r="N2393" s="33" t="str">
        <f>TEXT(LANÇAMENTO[[#This Row],[DATA PEDIDO]],"MMM")&amp;"-"&amp;TEXT(M2393,"AAAA")</f>
        <v>dez-2025</v>
      </c>
      <c r="O2393" s="5" t="s">
        <v>1692</v>
      </c>
      <c r="P2393" s="5" t="s">
        <v>30</v>
      </c>
      <c r="Q2393" s="3" t="s">
        <v>12</v>
      </c>
      <c r="R2393" s="3">
        <v>2</v>
      </c>
      <c r="S2393" s="4">
        <f>IF(LANÇAMENTO[[#This Row],[DATA PEDIDO]]="","",LANÇAMENTO[[#This Row],[DATA PEDIDO]]+LANÇAMENTO[[#This Row],[PRAZO]])</f>
        <v>45994</v>
      </c>
      <c r="T2393" s="8" t="str">
        <f>IF(LANÇAMENTO[[#This Row],[OBRA COM MATERIAL]]="OK","ENTREGUE",IF(LANÇAMENTO[[#This Row],[PRAZO]]="","",LANÇAMENTO[[#This Row],[PREVISÃO ENTREGA OBRA]]-$E$1))</f>
        <v>ENTREGUE</v>
      </c>
      <c r="U2393" s="3" t="s">
        <v>129</v>
      </c>
      <c r="V2393" s="3"/>
    </row>
    <row r="2394" spans="1:22" x14ac:dyDescent="0.25">
      <c r="A2394" s="4">
        <v>45992</v>
      </c>
      <c r="B2394" s="2" t="s">
        <v>1902</v>
      </c>
      <c r="C2394" s="123" t="str">
        <f>VLOOKUP(LANÇAMENTO[[#This Row],[OBRA]],OBRAS[],2,FALSE)</f>
        <v>INTERIORANA</v>
      </c>
      <c r="D2394" s="2" t="s">
        <v>11</v>
      </c>
      <c r="E2394" s="2" t="s">
        <v>4436</v>
      </c>
      <c r="F2394" s="3">
        <v>1</v>
      </c>
      <c r="G2394" s="3" t="s">
        <v>110</v>
      </c>
      <c r="H2394" s="5" t="s">
        <v>4437</v>
      </c>
      <c r="I2394" s="136" t="s">
        <v>151</v>
      </c>
      <c r="J2394" s="2" t="s">
        <v>4436</v>
      </c>
      <c r="K2394" s="6">
        <v>89</v>
      </c>
      <c r="L2394" s="6">
        <f>LANÇAMENTO[[#This Row],[VALOR UNITARIO]]*LANÇAMENTO[[#This Row],[QTDADE]]</f>
        <v>89</v>
      </c>
      <c r="M2394" s="4">
        <v>45992</v>
      </c>
      <c r="N2394" s="33" t="str">
        <f>TEXT(LANÇAMENTO[[#This Row],[DATA PEDIDO]],"MMM")&amp;"-"&amp;TEXT(M2394,"AAAA")</f>
        <v>dez-2025</v>
      </c>
      <c r="O2394" s="5" t="s">
        <v>2656</v>
      </c>
      <c r="P2394" s="5" t="s">
        <v>30</v>
      </c>
      <c r="Q2394" s="3" t="s">
        <v>12</v>
      </c>
      <c r="R2394" s="3">
        <v>1</v>
      </c>
      <c r="S2394" s="4">
        <f>IF(LANÇAMENTO[[#This Row],[DATA PEDIDO]]="","",LANÇAMENTO[[#This Row],[DATA PEDIDO]]+LANÇAMENTO[[#This Row],[PRAZO]])</f>
        <v>45993</v>
      </c>
      <c r="T2394" s="8" t="str">
        <f>IF(LANÇAMENTO[[#This Row],[OBRA COM MATERIAL]]="OK","ENTREGUE",IF(LANÇAMENTO[[#This Row],[PRAZO]]="","",LANÇAMENTO[[#This Row],[PREVISÃO ENTREGA OBRA]]-$E$1))</f>
        <v>ENTREGUE</v>
      </c>
      <c r="U2394" s="3" t="s">
        <v>129</v>
      </c>
      <c r="V2394" s="3"/>
    </row>
    <row r="2395" spans="1:22" x14ac:dyDescent="0.25">
      <c r="A2395" s="4">
        <v>45992</v>
      </c>
      <c r="B2395" s="2" t="s">
        <v>4257</v>
      </c>
      <c r="C2395" s="123" t="str">
        <f>VLOOKUP(LANÇAMENTO[[#This Row],[OBRA]],OBRAS[],2,FALSE)</f>
        <v>INTERIORANA</v>
      </c>
      <c r="D2395" s="2" t="s">
        <v>104</v>
      </c>
      <c r="E2395" s="2" t="s">
        <v>4439</v>
      </c>
      <c r="F2395" s="3">
        <v>10</v>
      </c>
      <c r="G2395" s="3" t="s">
        <v>65</v>
      </c>
      <c r="H2395" s="5" t="s">
        <v>4440</v>
      </c>
      <c r="I2395" s="136" t="s">
        <v>2480</v>
      </c>
      <c r="J2395" s="2" t="s">
        <v>4439</v>
      </c>
      <c r="K2395" s="6">
        <v>35.9</v>
      </c>
      <c r="L2395" s="6">
        <f>LANÇAMENTO[[#This Row],[VALOR UNITARIO]]*LANÇAMENTO[[#This Row],[QTDADE]]</f>
        <v>359</v>
      </c>
      <c r="M2395" s="4">
        <v>45992</v>
      </c>
      <c r="N2395" s="33" t="str">
        <f>TEXT(LANÇAMENTO[[#This Row],[DATA PEDIDO]],"MMM")&amp;"-"&amp;TEXT(M2395,"AAAA")</f>
        <v>dez-2025</v>
      </c>
      <c r="O2395" s="5" t="s">
        <v>2110</v>
      </c>
      <c r="P2395" s="5" t="s">
        <v>30</v>
      </c>
      <c r="Q2395" s="3" t="s">
        <v>12</v>
      </c>
      <c r="R2395" s="3">
        <v>1</v>
      </c>
      <c r="S2395" s="4">
        <f>IF(LANÇAMENTO[[#This Row],[DATA PEDIDO]]="","",LANÇAMENTO[[#This Row],[DATA PEDIDO]]+LANÇAMENTO[[#This Row],[PRAZO]])</f>
        <v>45993</v>
      </c>
      <c r="T2395" s="8" t="str">
        <f>IF(LANÇAMENTO[[#This Row],[OBRA COM MATERIAL]]="OK","ENTREGUE",IF(LANÇAMENTO[[#This Row],[PRAZO]]="","",LANÇAMENTO[[#This Row],[PREVISÃO ENTREGA OBRA]]-$E$1))</f>
        <v>ENTREGUE</v>
      </c>
      <c r="U2395" s="3" t="s">
        <v>129</v>
      </c>
      <c r="V2395" s="3"/>
    </row>
    <row r="2396" spans="1:22" x14ac:dyDescent="0.25">
      <c r="A2396" s="4">
        <v>45992</v>
      </c>
      <c r="B2396" s="2" t="s">
        <v>4059</v>
      </c>
      <c r="C2396" s="123" t="str">
        <f>VLOOKUP(LANÇAMENTO[[#This Row],[OBRA]],OBRAS[],2,FALSE)</f>
        <v>B&amp;B</v>
      </c>
      <c r="D2396" s="2" t="s">
        <v>104</v>
      </c>
      <c r="E2396" s="2" t="s">
        <v>2720</v>
      </c>
      <c r="F2396" s="3">
        <v>1</v>
      </c>
      <c r="G2396" s="3" t="s">
        <v>110</v>
      </c>
      <c r="H2396" s="5" t="s">
        <v>4442</v>
      </c>
      <c r="I2396" s="136" t="s">
        <v>230</v>
      </c>
      <c r="J2396" s="2" t="s">
        <v>2720</v>
      </c>
      <c r="K2396" s="6">
        <v>57.63</v>
      </c>
      <c r="L2396" s="6">
        <f>LANÇAMENTO[[#This Row],[VALOR UNITARIO]]*LANÇAMENTO[[#This Row],[QTDADE]]</f>
        <v>57.63</v>
      </c>
      <c r="M2396" s="4">
        <v>45992</v>
      </c>
      <c r="N2396" s="33" t="str">
        <f>TEXT(LANÇAMENTO[[#This Row],[DATA PEDIDO]],"MMM")&amp;"-"&amp;TEXT(M2396,"AAAA")</f>
        <v>dez-2025</v>
      </c>
      <c r="O2396" s="5" t="s">
        <v>1823</v>
      </c>
      <c r="P2396" s="5" t="s">
        <v>30</v>
      </c>
      <c r="Q2396" s="3" t="s">
        <v>12</v>
      </c>
      <c r="R2396" s="3">
        <v>0</v>
      </c>
      <c r="S2396" s="4">
        <f>IF(LANÇAMENTO[[#This Row],[DATA PEDIDO]]="","",LANÇAMENTO[[#This Row],[DATA PEDIDO]]+LANÇAMENTO[[#This Row],[PRAZO]])</f>
        <v>45992</v>
      </c>
      <c r="T2396" s="8" t="str">
        <f>IF(LANÇAMENTO[[#This Row],[OBRA COM MATERIAL]]="OK","ENTREGUE",IF(LANÇAMENTO[[#This Row],[PRAZO]]="","",LANÇAMENTO[[#This Row],[PREVISÃO ENTREGA OBRA]]-$E$1))</f>
        <v>ENTREGUE</v>
      </c>
      <c r="U2396" s="3" t="s">
        <v>129</v>
      </c>
      <c r="V2396" s="3"/>
    </row>
    <row r="2397" spans="1:22" x14ac:dyDescent="0.25">
      <c r="A2397" s="4">
        <v>45992</v>
      </c>
      <c r="B2397" s="2" t="s">
        <v>4059</v>
      </c>
      <c r="C2397" s="123" t="str">
        <f>VLOOKUP(LANÇAMENTO[[#This Row],[OBRA]],OBRAS[],2,FALSE)</f>
        <v>B&amp;B</v>
      </c>
      <c r="D2397" s="2" t="s">
        <v>104</v>
      </c>
      <c r="E2397" s="2" t="s">
        <v>4441</v>
      </c>
      <c r="F2397" s="3">
        <v>10</v>
      </c>
      <c r="G2397" s="3" t="s">
        <v>111</v>
      </c>
      <c r="H2397" s="5" t="s">
        <v>4442</v>
      </c>
      <c r="I2397" s="136" t="s">
        <v>230</v>
      </c>
      <c r="J2397" s="2" t="s">
        <v>4441</v>
      </c>
      <c r="K2397" s="6">
        <v>5.72</v>
      </c>
      <c r="L2397" s="6">
        <f>LANÇAMENTO[[#This Row],[VALOR UNITARIO]]*LANÇAMENTO[[#This Row],[QTDADE]]</f>
        <v>57.199999999999996</v>
      </c>
      <c r="M2397" s="4">
        <v>45992</v>
      </c>
      <c r="N2397" s="33" t="str">
        <f>TEXT(LANÇAMENTO[[#This Row],[DATA PEDIDO]],"MMM")&amp;"-"&amp;TEXT(M2397,"AAAA")</f>
        <v>dez-2025</v>
      </c>
      <c r="O2397" s="5" t="s">
        <v>1823</v>
      </c>
      <c r="P2397" s="5" t="s">
        <v>30</v>
      </c>
      <c r="Q2397" s="3" t="s">
        <v>12</v>
      </c>
      <c r="R2397" s="3">
        <v>0</v>
      </c>
      <c r="S2397" s="4">
        <f>IF(LANÇAMENTO[[#This Row],[DATA PEDIDO]]="","",LANÇAMENTO[[#This Row],[DATA PEDIDO]]+LANÇAMENTO[[#This Row],[PRAZO]])</f>
        <v>45992</v>
      </c>
      <c r="T2397" s="8" t="str">
        <f>IF(LANÇAMENTO[[#This Row],[OBRA COM MATERIAL]]="OK","ENTREGUE",IF(LANÇAMENTO[[#This Row],[PRAZO]]="","",LANÇAMENTO[[#This Row],[PREVISÃO ENTREGA OBRA]]-$E$1))</f>
        <v>ENTREGUE</v>
      </c>
      <c r="U2397" s="3" t="s">
        <v>129</v>
      </c>
      <c r="V2397" s="3"/>
    </row>
    <row r="2398" spans="1:22" x14ac:dyDescent="0.25">
      <c r="A2398" s="4">
        <v>45992</v>
      </c>
      <c r="B2398" s="2" t="s">
        <v>4059</v>
      </c>
      <c r="C2398" s="123" t="str">
        <f>VLOOKUP(LANÇAMENTO[[#This Row],[OBRA]],OBRAS[],2,FALSE)</f>
        <v>B&amp;B</v>
      </c>
      <c r="D2398" s="2" t="s">
        <v>104</v>
      </c>
      <c r="E2398" s="2" t="s">
        <v>1815</v>
      </c>
      <c r="F2398" s="3">
        <v>20</v>
      </c>
      <c r="G2398" s="3" t="s">
        <v>114</v>
      </c>
      <c r="H2398" s="5" t="s">
        <v>4444</v>
      </c>
      <c r="I2398" s="136" t="s">
        <v>222</v>
      </c>
      <c r="J2398" s="2" t="s">
        <v>1815</v>
      </c>
      <c r="K2398" s="6">
        <v>9</v>
      </c>
      <c r="L2398" s="6">
        <f>LANÇAMENTO[[#This Row],[VALOR UNITARIO]]*LANÇAMENTO[[#This Row],[QTDADE]]</f>
        <v>180</v>
      </c>
      <c r="M2398" s="4">
        <v>45992</v>
      </c>
      <c r="N2398" s="33" t="str">
        <f>TEXT(LANÇAMENTO[[#This Row],[DATA PEDIDO]],"MMM")&amp;"-"&amp;TEXT(M2398,"AAAA")</f>
        <v>dez-2025</v>
      </c>
      <c r="O2398" s="5" t="s">
        <v>1823</v>
      </c>
      <c r="P2398" s="5" t="s">
        <v>30</v>
      </c>
      <c r="Q2398" s="3" t="s">
        <v>12</v>
      </c>
      <c r="R2398" s="3">
        <v>1</v>
      </c>
      <c r="S2398" s="4">
        <f>IF(LANÇAMENTO[[#This Row],[DATA PEDIDO]]="","",LANÇAMENTO[[#This Row],[DATA PEDIDO]]+LANÇAMENTO[[#This Row],[PRAZO]])</f>
        <v>45993</v>
      </c>
      <c r="T2398" s="8" t="str">
        <f>IF(LANÇAMENTO[[#This Row],[OBRA COM MATERIAL]]="OK","ENTREGUE",IF(LANÇAMENTO[[#This Row],[PRAZO]]="","",LANÇAMENTO[[#This Row],[PREVISÃO ENTREGA OBRA]]-$E$1))</f>
        <v>ENTREGUE</v>
      </c>
      <c r="U2398" s="3" t="s">
        <v>129</v>
      </c>
      <c r="V2398" s="3"/>
    </row>
    <row r="2399" spans="1:22" x14ac:dyDescent="0.25">
      <c r="A2399" s="4">
        <v>45992</v>
      </c>
      <c r="B2399" s="2" t="s">
        <v>4059</v>
      </c>
      <c r="C2399" s="123" t="str">
        <f>VLOOKUP(LANÇAMENTO[[#This Row],[OBRA]],OBRAS[],2,FALSE)</f>
        <v>B&amp;B</v>
      </c>
      <c r="D2399" s="2" t="s">
        <v>104</v>
      </c>
      <c r="E2399" s="2" t="s">
        <v>4443</v>
      </c>
      <c r="F2399" s="3">
        <v>3</v>
      </c>
      <c r="G2399" s="3" t="s">
        <v>114</v>
      </c>
      <c r="H2399" s="5" t="s">
        <v>4444</v>
      </c>
      <c r="I2399" s="136" t="s">
        <v>222</v>
      </c>
      <c r="J2399" s="2" t="s">
        <v>4443</v>
      </c>
      <c r="K2399" s="6">
        <v>42</v>
      </c>
      <c r="L2399" s="6">
        <f>LANÇAMENTO[[#This Row],[VALOR UNITARIO]]*LANÇAMENTO[[#This Row],[QTDADE]]</f>
        <v>126</v>
      </c>
      <c r="M2399" s="4">
        <v>45992</v>
      </c>
      <c r="N2399" s="33" t="str">
        <f>TEXT(LANÇAMENTO[[#This Row],[DATA PEDIDO]],"MMM")&amp;"-"&amp;TEXT(M2399,"AAAA")</f>
        <v>dez-2025</v>
      </c>
      <c r="O2399" s="5" t="s">
        <v>1823</v>
      </c>
      <c r="P2399" s="5" t="s">
        <v>30</v>
      </c>
      <c r="Q2399" s="3" t="s">
        <v>12</v>
      </c>
      <c r="R2399" s="3">
        <v>1</v>
      </c>
      <c r="S2399" s="4">
        <f>IF(LANÇAMENTO[[#This Row],[DATA PEDIDO]]="","",LANÇAMENTO[[#This Row],[DATA PEDIDO]]+LANÇAMENTO[[#This Row],[PRAZO]])</f>
        <v>45993</v>
      </c>
      <c r="T2399" s="8" t="str">
        <f>IF(LANÇAMENTO[[#This Row],[OBRA COM MATERIAL]]="OK","ENTREGUE",IF(LANÇAMENTO[[#This Row],[PRAZO]]="","",LANÇAMENTO[[#This Row],[PREVISÃO ENTREGA OBRA]]-$E$1))</f>
        <v>ENTREGUE</v>
      </c>
      <c r="U2399" s="3" t="s">
        <v>129</v>
      </c>
      <c r="V2399" s="3"/>
    </row>
    <row r="2400" spans="1:22" x14ac:dyDescent="0.25">
      <c r="A2400" s="4">
        <v>45992</v>
      </c>
      <c r="B2400" s="2" t="s">
        <v>3690</v>
      </c>
      <c r="C2400" s="123" t="str">
        <f>VLOOKUP(LANÇAMENTO[[#This Row],[OBRA]],OBRAS[],2,FALSE)</f>
        <v>BRASUL</v>
      </c>
      <c r="D2400" s="2" t="s">
        <v>104</v>
      </c>
      <c r="E2400" s="2" t="s">
        <v>4445</v>
      </c>
      <c r="F2400" s="3">
        <v>1</v>
      </c>
      <c r="G2400" s="3" t="s">
        <v>65</v>
      </c>
      <c r="H2400" s="5" t="s">
        <v>4446</v>
      </c>
      <c r="I2400" s="136" t="s">
        <v>4449</v>
      </c>
      <c r="J2400" s="2" t="s">
        <v>4445</v>
      </c>
      <c r="K2400" s="6">
        <v>12500</v>
      </c>
      <c r="L2400" s="6">
        <f>LANÇAMENTO[[#This Row],[VALOR UNITARIO]]*LANÇAMENTO[[#This Row],[QTDADE]]</f>
        <v>12500</v>
      </c>
      <c r="M2400" s="4">
        <v>45992</v>
      </c>
      <c r="N2400" s="33" t="str">
        <f>TEXT(LANÇAMENTO[[#This Row],[DATA PEDIDO]],"MMM")&amp;"-"&amp;TEXT(M2400,"AAAA")</f>
        <v>dez-2025</v>
      </c>
      <c r="O2400" s="5" t="s">
        <v>4453</v>
      </c>
      <c r="P2400" s="5" t="s">
        <v>192</v>
      </c>
      <c r="Q2400" s="3" t="s">
        <v>12</v>
      </c>
      <c r="R2400" s="3">
        <v>3</v>
      </c>
      <c r="S2400" s="4">
        <f>IF(LANÇAMENTO[[#This Row],[DATA PEDIDO]]="","",LANÇAMENTO[[#This Row],[DATA PEDIDO]]+LANÇAMENTO[[#This Row],[PRAZO]])</f>
        <v>45995</v>
      </c>
      <c r="T2400" s="8" t="str">
        <f>IF(LANÇAMENTO[[#This Row],[OBRA COM MATERIAL]]="OK","ENTREGUE",IF(LANÇAMENTO[[#This Row],[PRAZO]]="","",LANÇAMENTO[[#This Row],[PREVISÃO ENTREGA OBRA]]-$E$1))</f>
        <v>ENTREGUE</v>
      </c>
      <c r="U2400" s="3" t="s">
        <v>129</v>
      </c>
      <c r="V2400" s="3"/>
    </row>
    <row r="2401" spans="1:22" x14ac:dyDescent="0.25">
      <c r="A2401" s="4">
        <v>45992</v>
      </c>
      <c r="B2401" s="2" t="s">
        <v>4257</v>
      </c>
      <c r="C2401" s="123" t="str">
        <f>VLOOKUP(LANÇAMENTO[[#This Row],[OBRA]],OBRAS[],2,FALSE)</f>
        <v>INTERIORANA</v>
      </c>
      <c r="D2401" s="2" t="s">
        <v>104</v>
      </c>
      <c r="E2401" s="2" t="s">
        <v>4454</v>
      </c>
      <c r="F2401" s="3">
        <v>12</v>
      </c>
      <c r="G2401" s="3" t="s">
        <v>65</v>
      </c>
      <c r="H2401" s="5" t="s">
        <v>4455</v>
      </c>
      <c r="I2401" s="136" t="s">
        <v>554</v>
      </c>
      <c r="J2401" s="2" t="s">
        <v>4454</v>
      </c>
      <c r="K2401" s="6">
        <v>59.54</v>
      </c>
      <c r="L2401" s="6">
        <f>LANÇAMENTO[[#This Row],[VALOR UNITARIO]]*LANÇAMENTO[[#This Row],[QTDADE]]</f>
        <v>714.48</v>
      </c>
      <c r="M2401" s="4">
        <v>45992</v>
      </c>
      <c r="N2401" s="33" t="str">
        <f>TEXT(LANÇAMENTO[[#This Row],[DATA PEDIDO]],"MMM")&amp;"-"&amp;TEXT(M2401,"AAAA")</f>
        <v>dez-2025</v>
      </c>
      <c r="O2401" s="5" t="s">
        <v>1715</v>
      </c>
      <c r="P2401" s="5" t="s">
        <v>30</v>
      </c>
      <c r="Q2401" s="3" t="s">
        <v>1705</v>
      </c>
      <c r="R2401" s="3">
        <v>2</v>
      </c>
      <c r="S2401" s="4">
        <f>IF(LANÇAMENTO[[#This Row],[DATA PEDIDO]]="","",LANÇAMENTO[[#This Row],[DATA PEDIDO]]+LANÇAMENTO[[#This Row],[PRAZO]])</f>
        <v>45994</v>
      </c>
      <c r="T2401" s="8" t="str">
        <f>IF(LANÇAMENTO[[#This Row],[OBRA COM MATERIAL]]="OK","ENTREGUE",IF(LANÇAMENTO[[#This Row],[PRAZO]]="","",LANÇAMENTO[[#This Row],[PREVISÃO ENTREGA OBRA]]-$E$1))</f>
        <v>ENTREGUE</v>
      </c>
      <c r="U2401" s="3" t="s">
        <v>129</v>
      </c>
      <c r="V2401" s="3"/>
    </row>
    <row r="2402" spans="1:22" x14ac:dyDescent="0.25">
      <c r="A2402" s="4">
        <v>45992</v>
      </c>
      <c r="B2402" s="2" t="s">
        <v>1772</v>
      </c>
      <c r="C2402" s="123" t="s">
        <v>1234</v>
      </c>
      <c r="D2402" s="2" t="s">
        <v>27</v>
      </c>
      <c r="E2402" s="2" t="s">
        <v>4285</v>
      </c>
      <c r="F2402" s="3">
        <v>4</v>
      </c>
      <c r="G2402" s="3" t="s">
        <v>65</v>
      </c>
      <c r="H2402" s="5" t="s">
        <v>4456</v>
      </c>
      <c r="I2402" s="136" t="s">
        <v>2285</v>
      </c>
      <c r="J2402" s="2" t="s">
        <v>4285</v>
      </c>
      <c r="K2402" s="6">
        <v>22.5</v>
      </c>
      <c r="L2402" s="6">
        <f>LANÇAMENTO[[#This Row],[VALOR UNITARIO]]*LANÇAMENTO[[#This Row],[QTDADE]]</f>
        <v>90</v>
      </c>
      <c r="M2402" s="4">
        <v>45992</v>
      </c>
      <c r="N2402" s="33" t="str">
        <f>TEXT(LANÇAMENTO[[#This Row],[DATA PEDIDO]],"MMM")&amp;"-"&amp;TEXT(M2402,"AAAA")</f>
        <v>dez-2025</v>
      </c>
      <c r="O2402" s="5" t="s">
        <v>2287</v>
      </c>
      <c r="P2402" s="5" t="s">
        <v>30</v>
      </c>
      <c r="Q2402" s="3" t="s">
        <v>12</v>
      </c>
      <c r="R2402" s="3">
        <v>0</v>
      </c>
      <c r="S2402" s="4">
        <f>IF(LANÇAMENTO[[#This Row],[DATA PEDIDO]]="","",LANÇAMENTO[[#This Row],[DATA PEDIDO]]+LANÇAMENTO[[#This Row],[PRAZO]])</f>
        <v>45992</v>
      </c>
      <c r="T2402" s="8" t="str">
        <f>IF(LANÇAMENTO[[#This Row],[OBRA COM MATERIAL]]="OK","ENTREGUE",IF(LANÇAMENTO[[#This Row],[PRAZO]]="","",LANÇAMENTO[[#This Row],[PREVISÃO ENTREGA OBRA]]-$E$1))</f>
        <v>ENTREGUE</v>
      </c>
      <c r="U2402" s="3" t="s">
        <v>129</v>
      </c>
      <c r="V2402" s="3"/>
    </row>
    <row r="2403" spans="1:22" x14ac:dyDescent="0.25">
      <c r="A2403" s="4">
        <v>45992</v>
      </c>
      <c r="B2403" s="2" t="s">
        <v>4257</v>
      </c>
      <c r="C2403" s="123" t="str">
        <f>VLOOKUP(LANÇAMENTO[[#This Row],[OBRA]],OBRAS[],2,FALSE)</f>
        <v>INTERIORANA</v>
      </c>
      <c r="D2403" s="2" t="s">
        <v>104</v>
      </c>
      <c r="E2403" s="2" t="s">
        <v>4457</v>
      </c>
      <c r="F2403" s="3">
        <v>50</v>
      </c>
      <c r="G2403" s="3" t="s">
        <v>65</v>
      </c>
      <c r="H2403" s="5" t="s">
        <v>4459</v>
      </c>
      <c r="I2403" s="136" t="s">
        <v>2480</v>
      </c>
      <c r="J2403" s="2" t="s">
        <v>4457</v>
      </c>
      <c r="K2403" s="6">
        <v>7.19</v>
      </c>
      <c r="L2403" s="6">
        <f>LANÇAMENTO[[#This Row],[VALOR UNITARIO]]*LANÇAMENTO[[#This Row],[QTDADE]]</f>
        <v>359.5</v>
      </c>
      <c r="M2403" s="4">
        <v>45992</v>
      </c>
      <c r="N2403" s="33" t="str">
        <f>TEXT(LANÇAMENTO[[#This Row],[DATA PEDIDO]],"MMM")&amp;"-"&amp;TEXT(M2403,"AAAA")</f>
        <v>dez-2025</v>
      </c>
      <c r="O2403" s="5" t="s">
        <v>2110</v>
      </c>
      <c r="P2403" s="5" t="s">
        <v>30</v>
      </c>
      <c r="Q2403" s="3" t="s">
        <v>12</v>
      </c>
      <c r="R2403" s="3">
        <v>1</v>
      </c>
      <c r="S2403" s="4">
        <f>IF(LANÇAMENTO[[#This Row],[DATA PEDIDO]]="","",LANÇAMENTO[[#This Row],[DATA PEDIDO]]+LANÇAMENTO[[#This Row],[PRAZO]])</f>
        <v>45993</v>
      </c>
      <c r="T2403" s="8" t="str">
        <f>IF(LANÇAMENTO[[#This Row],[OBRA COM MATERIAL]]="OK","ENTREGUE",IF(LANÇAMENTO[[#This Row],[PRAZO]]="","",LANÇAMENTO[[#This Row],[PREVISÃO ENTREGA OBRA]]-$E$1))</f>
        <v>ENTREGUE</v>
      </c>
      <c r="U2403" s="3" t="s">
        <v>129</v>
      </c>
      <c r="V2403" s="3"/>
    </row>
    <row r="2404" spans="1:22" x14ac:dyDescent="0.25">
      <c r="A2404" s="4">
        <v>45992</v>
      </c>
      <c r="B2404" s="2" t="s">
        <v>4257</v>
      </c>
      <c r="C2404" s="123" t="str">
        <f>VLOOKUP(LANÇAMENTO[[#This Row],[OBRA]],OBRAS[],2,FALSE)</f>
        <v>INTERIORANA</v>
      </c>
      <c r="D2404" s="2" t="s">
        <v>104</v>
      </c>
      <c r="E2404" s="2" t="s">
        <v>4458</v>
      </c>
      <c r="F2404" s="3">
        <v>15</v>
      </c>
      <c r="G2404" s="3" t="s">
        <v>65</v>
      </c>
      <c r="H2404" s="5" t="s">
        <v>4459</v>
      </c>
      <c r="I2404" s="136" t="s">
        <v>2480</v>
      </c>
      <c r="J2404" s="2" t="s">
        <v>4458</v>
      </c>
      <c r="K2404" s="6">
        <v>4.9800000000000004</v>
      </c>
      <c r="L2404" s="6">
        <f>LANÇAMENTO[[#This Row],[VALOR UNITARIO]]*LANÇAMENTO[[#This Row],[QTDADE]]</f>
        <v>74.7</v>
      </c>
      <c r="M2404" s="4">
        <v>45992</v>
      </c>
      <c r="N2404" s="33" t="str">
        <f>TEXT(LANÇAMENTO[[#This Row],[DATA PEDIDO]],"MMM")&amp;"-"&amp;TEXT(M2404,"AAAA")</f>
        <v>dez-2025</v>
      </c>
      <c r="O2404" s="5" t="s">
        <v>2110</v>
      </c>
      <c r="P2404" s="5" t="s">
        <v>30</v>
      </c>
      <c r="Q2404" s="3" t="s">
        <v>12</v>
      </c>
      <c r="R2404" s="3">
        <v>1</v>
      </c>
      <c r="S2404" s="4">
        <f>IF(LANÇAMENTO[[#This Row],[DATA PEDIDO]]="","",LANÇAMENTO[[#This Row],[DATA PEDIDO]]+LANÇAMENTO[[#This Row],[PRAZO]])</f>
        <v>45993</v>
      </c>
      <c r="T2404" s="8" t="str">
        <f>IF(LANÇAMENTO[[#This Row],[OBRA COM MATERIAL]]="OK","ENTREGUE",IF(LANÇAMENTO[[#This Row],[PRAZO]]="","",LANÇAMENTO[[#This Row],[PREVISÃO ENTREGA OBRA]]-$E$1))</f>
        <v>ENTREGUE</v>
      </c>
      <c r="U2404" s="3" t="s">
        <v>129</v>
      </c>
      <c r="V2404" s="3"/>
    </row>
    <row r="2405" spans="1:22" x14ac:dyDescent="0.25">
      <c r="A2405" s="4">
        <v>45993</v>
      </c>
      <c r="B2405" s="2" t="s">
        <v>2128</v>
      </c>
      <c r="C2405" s="123" t="str">
        <f>VLOOKUP(LANÇAMENTO[[#This Row],[OBRA]],OBRAS[],2,FALSE)</f>
        <v>B&amp;B</v>
      </c>
      <c r="D2405" s="2" t="s">
        <v>104</v>
      </c>
      <c r="E2405" s="2" t="s">
        <v>2134</v>
      </c>
      <c r="F2405" s="3">
        <v>1</v>
      </c>
      <c r="G2405" s="3" t="s">
        <v>65</v>
      </c>
      <c r="H2405" s="5" t="s">
        <v>4473</v>
      </c>
      <c r="I2405" s="136" t="s">
        <v>1612</v>
      </c>
      <c r="J2405" s="2" t="s">
        <v>2134</v>
      </c>
      <c r="K2405" s="6">
        <v>350</v>
      </c>
      <c r="L2405" s="6">
        <f>LANÇAMENTO[[#This Row],[VALOR UNITARIO]]*LANÇAMENTO[[#This Row],[QTDADE]]</f>
        <v>350</v>
      </c>
      <c r="M2405" s="4">
        <v>45993</v>
      </c>
      <c r="N2405" s="33" t="str">
        <f>TEXT(LANÇAMENTO[[#This Row],[DATA PEDIDO]],"MMM")&amp;"-"&amp;TEXT(M2405,"AAAA")</f>
        <v>dez-2025</v>
      </c>
      <c r="O2405" s="5" t="s">
        <v>1778</v>
      </c>
      <c r="P2405" s="5" t="s">
        <v>30</v>
      </c>
      <c r="Q2405" s="3" t="s">
        <v>12</v>
      </c>
      <c r="R2405" s="3">
        <v>0</v>
      </c>
      <c r="S2405" s="4">
        <f>IF(LANÇAMENTO[[#This Row],[DATA PEDIDO]]="","",LANÇAMENTO[[#This Row],[DATA PEDIDO]]+LANÇAMENTO[[#This Row],[PRAZO]])</f>
        <v>45993</v>
      </c>
      <c r="T2405" s="8" t="str">
        <f>IF(LANÇAMENTO[[#This Row],[OBRA COM MATERIAL]]="OK","ENTREGUE",IF(LANÇAMENTO[[#This Row],[PRAZO]]="","",LANÇAMENTO[[#This Row],[PREVISÃO ENTREGA OBRA]]-$E$1))</f>
        <v>ENTREGUE</v>
      </c>
      <c r="U2405" s="3" t="s">
        <v>129</v>
      </c>
      <c r="V2405" s="3"/>
    </row>
    <row r="2406" spans="1:22" x14ac:dyDescent="0.25">
      <c r="A2406" s="4">
        <v>45993</v>
      </c>
      <c r="B2406" s="2" t="s">
        <v>4257</v>
      </c>
      <c r="C2406" s="123" t="str">
        <f>VLOOKUP(LANÇAMENTO[[#This Row],[OBRA]],OBRAS[],2,FALSE)</f>
        <v>INTERIORANA</v>
      </c>
      <c r="D2406" s="2" t="s">
        <v>21</v>
      </c>
      <c r="E2406" s="2" t="s">
        <v>2856</v>
      </c>
      <c r="F2406" s="3">
        <v>1</v>
      </c>
      <c r="G2406" s="3" t="s">
        <v>65</v>
      </c>
      <c r="H2406" s="5" t="s">
        <v>4474</v>
      </c>
      <c r="I2406" s="136" t="s">
        <v>198</v>
      </c>
      <c r="J2406" s="2" t="s">
        <v>2856</v>
      </c>
      <c r="K2406" s="6">
        <v>83.54</v>
      </c>
      <c r="L2406" s="6">
        <f>LANÇAMENTO[[#This Row],[VALOR UNITARIO]]*LANÇAMENTO[[#This Row],[QTDADE]]</f>
        <v>83.54</v>
      </c>
      <c r="M2406" s="4">
        <v>45993</v>
      </c>
      <c r="N2406" s="33" t="str">
        <f>TEXT(LANÇAMENTO[[#This Row],[DATA PEDIDO]],"MMM")&amp;"-"&amp;TEXT(M2406,"AAAA")</f>
        <v>dez-2025</v>
      </c>
      <c r="O2406" s="5" t="s">
        <v>1715</v>
      </c>
      <c r="P2406" s="5" t="s">
        <v>30</v>
      </c>
      <c r="Q2406" s="3" t="s">
        <v>1705</v>
      </c>
      <c r="R2406" s="3">
        <v>0</v>
      </c>
      <c r="S2406" s="4">
        <f>IF(LANÇAMENTO[[#This Row],[DATA PEDIDO]]="","",LANÇAMENTO[[#This Row],[DATA PEDIDO]]+LANÇAMENTO[[#This Row],[PRAZO]])</f>
        <v>45993</v>
      </c>
      <c r="T2406" s="8" t="str">
        <f>IF(LANÇAMENTO[[#This Row],[OBRA COM MATERIAL]]="OK","ENTREGUE",IF(LANÇAMENTO[[#This Row],[PRAZO]]="","",LANÇAMENTO[[#This Row],[PREVISÃO ENTREGA OBRA]]-$E$1))</f>
        <v>ENTREGUE</v>
      </c>
      <c r="U2406" s="3" t="s">
        <v>129</v>
      </c>
      <c r="V2406" s="3"/>
    </row>
    <row r="2407" spans="1:22" x14ac:dyDescent="0.25">
      <c r="A2407" s="4">
        <v>45993</v>
      </c>
      <c r="B2407" s="2" t="s">
        <v>4257</v>
      </c>
      <c r="C2407" s="123" t="str">
        <f>VLOOKUP(LANÇAMENTO[[#This Row],[OBRA]],OBRAS[],2,FALSE)</f>
        <v>INTERIORANA</v>
      </c>
      <c r="D2407" s="2" t="s">
        <v>21</v>
      </c>
      <c r="E2407" s="2" t="s">
        <v>4475</v>
      </c>
      <c r="F2407" s="3">
        <v>1</v>
      </c>
      <c r="G2407" s="3" t="s">
        <v>65</v>
      </c>
      <c r="H2407" s="5" t="s">
        <v>4474</v>
      </c>
      <c r="I2407" s="136" t="s">
        <v>198</v>
      </c>
      <c r="J2407" s="2" t="s">
        <v>4475</v>
      </c>
      <c r="K2407" s="6">
        <v>19.38</v>
      </c>
      <c r="L2407" s="6">
        <f>LANÇAMENTO[[#This Row],[VALOR UNITARIO]]*LANÇAMENTO[[#This Row],[QTDADE]]</f>
        <v>19.38</v>
      </c>
      <c r="M2407" s="4">
        <v>45993</v>
      </c>
      <c r="N2407" s="33" t="str">
        <f>TEXT(LANÇAMENTO[[#This Row],[DATA PEDIDO]],"MMM")&amp;"-"&amp;TEXT(M2407,"AAAA")</f>
        <v>dez-2025</v>
      </c>
      <c r="O2407" s="5" t="s">
        <v>1715</v>
      </c>
      <c r="P2407" s="5" t="s">
        <v>30</v>
      </c>
      <c r="Q2407" s="3" t="s">
        <v>1705</v>
      </c>
      <c r="R2407" s="3">
        <v>0</v>
      </c>
      <c r="S2407" s="4">
        <f>IF(LANÇAMENTO[[#This Row],[DATA PEDIDO]]="","",LANÇAMENTO[[#This Row],[DATA PEDIDO]]+LANÇAMENTO[[#This Row],[PRAZO]])</f>
        <v>45993</v>
      </c>
      <c r="T2407" s="8" t="str">
        <f>IF(LANÇAMENTO[[#This Row],[OBRA COM MATERIAL]]="OK","ENTREGUE",IF(LANÇAMENTO[[#This Row],[PRAZO]]="","",LANÇAMENTO[[#This Row],[PREVISÃO ENTREGA OBRA]]-$E$1))</f>
        <v>ENTREGUE</v>
      </c>
      <c r="U2407" s="3" t="s">
        <v>129</v>
      </c>
      <c r="V2407" s="3"/>
    </row>
    <row r="2408" spans="1:22" x14ac:dyDescent="0.25">
      <c r="A2408" s="4">
        <v>45993</v>
      </c>
      <c r="B2408" s="2" t="s">
        <v>4257</v>
      </c>
      <c r="C2408" s="123" t="str">
        <f>VLOOKUP(LANÇAMENTO[[#This Row],[OBRA]],OBRAS[],2,FALSE)</f>
        <v>INTERIORANA</v>
      </c>
      <c r="D2408" s="2" t="s">
        <v>21</v>
      </c>
      <c r="E2408" s="2" t="s">
        <v>4476</v>
      </c>
      <c r="F2408" s="3">
        <v>2</v>
      </c>
      <c r="G2408" s="3" t="s">
        <v>65</v>
      </c>
      <c r="H2408" s="5" t="s">
        <v>4474</v>
      </c>
      <c r="I2408" s="136" t="s">
        <v>198</v>
      </c>
      <c r="J2408" s="2" t="s">
        <v>4476</v>
      </c>
      <c r="K2408" s="6">
        <v>10.75</v>
      </c>
      <c r="L2408" s="6">
        <f>LANÇAMENTO[[#This Row],[VALOR UNITARIO]]*LANÇAMENTO[[#This Row],[QTDADE]]</f>
        <v>21.5</v>
      </c>
      <c r="M2408" s="4">
        <v>45993</v>
      </c>
      <c r="N2408" s="33" t="str">
        <f>TEXT(LANÇAMENTO[[#This Row],[DATA PEDIDO]],"MMM")&amp;"-"&amp;TEXT(M2408,"AAAA")</f>
        <v>dez-2025</v>
      </c>
      <c r="O2408" s="5" t="s">
        <v>1715</v>
      </c>
      <c r="P2408" s="5" t="s">
        <v>30</v>
      </c>
      <c r="Q2408" s="3" t="s">
        <v>1705</v>
      </c>
      <c r="R2408" s="3">
        <v>0</v>
      </c>
      <c r="S2408" s="4">
        <f>IF(LANÇAMENTO[[#This Row],[DATA PEDIDO]]="","",LANÇAMENTO[[#This Row],[DATA PEDIDO]]+LANÇAMENTO[[#This Row],[PRAZO]])</f>
        <v>45993</v>
      </c>
      <c r="T2408" s="8" t="str">
        <f>IF(LANÇAMENTO[[#This Row],[OBRA COM MATERIAL]]="OK","ENTREGUE",IF(LANÇAMENTO[[#This Row],[PRAZO]]="","",LANÇAMENTO[[#This Row],[PREVISÃO ENTREGA OBRA]]-$E$1))</f>
        <v>ENTREGUE</v>
      </c>
      <c r="U2408" s="3" t="s">
        <v>129</v>
      </c>
      <c r="V2408" s="3"/>
    </row>
    <row r="2409" spans="1:22" x14ac:dyDescent="0.25">
      <c r="A2409" s="4">
        <v>45993</v>
      </c>
      <c r="B2409" s="2" t="s">
        <v>4257</v>
      </c>
      <c r="C2409" s="123" t="str">
        <f>VLOOKUP(LANÇAMENTO[[#This Row],[OBRA]],OBRAS[],2,FALSE)</f>
        <v>INTERIORANA</v>
      </c>
      <c r="D2409" s="2" t="s">
        <v>21</v>
      </c>
      <c r="E2409" s="2" t="s">
        <v>4477</v>
      </c>
      <c r="F2409" s="3">
        <v>1</v>
      </c>
      <c r="G2409" s="3" t="s">
        <v>65</v>
      </c>
      <c r="H2409" s="5" t="s">
        <v>4474</v>
      </c>
      <c r="I2409" s="136" t="s">
        <v>198</v>
      </c>
      <c r="J2409" s="2" t="s">
        <v>4477</v>
      </c>
      <c r="K2409" s="6">
        <v>51.7</v>
      </c>
      <c r="L2409" s="6">
        <f>LANÇAMENTO[[#This Row],[VALOR UNITARIO]]*LANÇAMENTO[[#This Row],[QTDADE]]</f>
        <v>51.7</v>
      </c>
      <c r="M2409" s="4">
        <v>45993</v>
      </c>
      <c r="N2409" s="33" t="str">
        <f>TEXT(LANÇAMENTO[[#This Row],[DATA PEDIDO]],"MMM")&amp;"-"&amp;TEXT(M2409,"AAAA")</f>
        <v>dez-2025</v>
      </c>
      <c r="O2409" s="5" t="s">
        <v>1715</v>
      </c>
      <c r="P2409" s="5" t="s">
        <v>30</v>
      </c>
      <c r="Q2409" s="3" t="s">
        <v>1705</v>
      </c>
      <c r="R2409" s="3">
        <v>0</v>
      </c>
      <c r="S2409" s="4">
        <f>IF(LANÇAMENTO[[#This Row],[DATA PEDIDO]]="","",LANÇAMENTO[[#This Row],[DATA PEDIDO]]+LANÇAMENTO[[#This Row],[PRAZO]])</f>
        <v>45993</v>
      </c>
      <c r="T2409" s="8" t="str">
        <f>IF(LANÇAMENTO[[#This Row],[OBRA COM MATERIAL]]="OK","ENTREGUE",IF(LANÇAMENTO[[#This Row],[PRAZO]]="","",LANÇAMENTO[[#This Row],[PREVISÃO ENTREGA OBRA]]-$E$1))</f>
        <v>ENTREGUE</v>
      </c>
      <c r="U2409" s="3" t="s">
        <v>129</v>
      </c>
      <c r="V2409" s="3"/>
    </row>
    <row r="2410" spans="1:22" x14ac:dyDescent="0.25">
      <c r="A2410" s="4">
        <v>45993</v>
      </c>
      <c r="B2410" s="2" t="s">
        <v>4257</v>
      </c>
      <c r="C2410" s="123" t="str">
        <f>VLOOKUP(LANÇAMENTO[[#This Row],[OBRA]],OBRAS[],2,FALSE)</f>
        <v>INTERIORANA</v>
      </c>
      <c r="D2410" s="2" t="s">
        <v>21</v>
      </c>
      <c r="E2410" s="2" t="s">
        <v>1999</v>
      </c>
      <c r="F2410" s="3">
        <v>1</v>
      </c>
      <c r="G2410" s="3" t="s">
        <v>65</v>
      </c>
      <c r="H2410" s="5" t="s">
        <v>4474</v>
      </c>
      <c r="I2410" s="136" t="s">
        <v>198</v>
      </c>
      <c r="J2410" s="2" t="s">
        <v>1999</v>
      </c>
      <c r="K2410" s="6">
        <v>43.75</v>
      </c>
      <c r="L2410" s="6">
        <f>LANÇAMENTO[[#This Row],[VALOR UNITARIO]]*LANÇAMENTO[[#This Row],[QTDADE]]</f>
        <v>43.75</v>
      </c>
      <c r="M2410" s="4">
        <v>45993</v>
      </c>
      <c r="N2410" s="33" t="str">
        <f>TEXT(LANÇAMENTO[[#This Row],[DATA PEDIDO]],"MMM")&amp;"-"&amp;TEXT(M2410,"AAAA")</f>
        <v>dez-2025</v>
      </c>
      <c r="O2410" s="5" t="s">
        <v>1715</v>
      </c>
      <c r="P2410" s="5" t="s">
        <v>30</v>
      </c>
      <c r="Q2410" s="3" t="s">
        <v>1705</v>
      </c>
      <c r="R2410" s="3">
        <v>0</v>
      </c>
      <c r="S2410" s="4">
        <f>IF(LANÇAMENTO[[#This Row],[DATA PEDIDO]]="","",LANÇAMENTO[[#This Row],[DATA PEDIDO]]+LANÇAMENTO[[#This Row],[PRAZO]])</f>
        <v>45993</v>
      </c>
      <c r="T2410" s="8" t="str">
        <f>IF(LANÇAMENTO[[#This Row],[OBRA COM MATERIAL]]="OK","ENTREGUE",IF(LANÇAMENTO[[#This Row],[PRAZO]]="","",LANÇAMENTO[[#This Row],[PREVISÃO ENTREGA OBRA]]-$E$1))</f>
        <v>ENTREGUE</v>
      </c>
      <c r="U2410" s="3" t="s">
        <v>129</v>
      </c>
      <c r="V2410" s="3"/>
    </row>
    <row r="2411" spans="1:22" x14ac:dyDescent="0.25">
      <c r="A2411" s="4">
        <v>45993</v>
      </c>
      <c r="B2411" s="2" t="s">
        <v>4257</v>
      </c>
      <c r="C2411" s="123" t="str">
        <f>VLOOKUP(LANÇAMENTO[[#This Row],[OBRA]],OBRAS[],2,FALSE)</f>
        <v>INTERIORANA</v>
      </c>
      <c r="D2411" s="2" t="s">
        <v>21</v>
      </c>
      <c r="E2411" s="2" t="s">
        <v>1997</v>
      </c>
      <c r="F2411" s="3">
        <v>1</v>
      </c>
      <c r="G2411" s="3" t="s">
        <v>65</v>
      </c>
      <c r="H2411" s="5" t="s">
        <v>4474</v>
      </c>
      <c r="I2411" s="136" t="s">
        <v>198</v>
      </c>
      <c r="J2411" s="2" t="s">
        <v>1997</v>
      </c>
      <c r="K2411" s="6">
        <v>115.94</v>
      </c>
      <c r="L2411" s="6">
        <f>LANÇAMENTO[[#This Row],[VALOR UNITARIO]]*LANÇAMENTO[[#This Row],[QTDADE]]</f>
        <v>115.94</v>
      </c>
      <c r="M2411" s="4">
        <v>45993</v>
      </c>
      <c r="N2411" s="33" t="str">
        <f>TEXT(LANÇAMENTO[[#This Row],[DATA PEDIDO]],"MMM")&amp;"-"&amp;TEXT(M2411,"AAAA")</f>
        <v>dez-2025</v>
      </c>
      <c r="O2411" s="5" t="s">
        <v>1715</v>
      </c>
      <c r="P2411" s="5" t="s">
        <v>30</v>
      </c>
      <c r="Q2411" s="3" t="s">
        <v>1705</v>
      </c>
      <c r="R2411" s="3">
        <v>0</v>
      </c>
      <c r="S2411" s="4">
        <f>IF(LANÇAMENTO[[#This Row],[DATA PEDIDO]]="","",LANÇAMENTO[[#This Row],[DATA PEDIDO]]+LANÇAMENTO[[#This Row],[PRAZO]])</f>
        <v>45993</v>
      </c>
      <c r="T2411" s="8" t="str">
        <f>IF(LANÇAMENTO[[#This Row],[OBRA COM MATERIAL]]="OK","ENTREGUE",IF(LANÇAMENTO[[#This Row],[PRAZO]]="","",LANÇAMENTO[[#This Row],[PREVISÃO ENTREGA OBRA]]-$E$1))</f>
        <v>ENTREGUE</v>
      </c>
      <c r="U2411" s="3" t="s">
        <v>129</v>
      </c>
      <c r="V2411" s="3"/>
    </row>
    <row r="2412" spans="1:22" x14ac:dyDescent="0.25">
      <c r="A2412" s="4">
        <v>45993</v>
      </c>
      <c r="B2412" s="2" t="s">
        <v>4257</v>
      </c>
      <c r="C2412" s="123" t="str">
        <f>VLOOKUP(LANÇAMENTO[[#This Row],[OBRA]],OBRAS[],2,FALSE)</f>
        <v>INTERIORANA</v>
      </c>
      <c r="D2412" s="2" t="s">
        <v>21</v>
      </c>
      <c r="E2412" s="2" t="s">
        <v>1994</v>
      </c>
      <c r="F2412" s="3">
        <v>2</v>
      </c>
      <c r="G2412" s="3" t="s">
        <v>65</v>
      </c>
      <c r="H2412" s="5" t="s">
        <v>4474</v>
      </c>
      <c r="I2412" s="136" t="s">
        <v>198</v>
      </c>
      <c r="J2412" s="2" t="s">
        <v>1994</v>
      </c>
      <c r="K2412" s="6">
        <v>0.8</v>
      </c>
      <c r="L2412" s="6">
        <f>LANÇAMENTO[[#This Row],[VALOR UNITARIO]]*LANÇAMENTO[[#This Row],[QTDADE]]</f>
        <v>1.6</v>
      </c>
      <c r="M2412" s="4">
        <v>45993</v>
      </c>
      <c r="N2412" s="33" t="str">
        <f>TEXT(LANÇAMENTO[[#This Row],[DATA PEDIDO]],"MMM")&amp;"-"&amp;TEXT(M2412,"AAAA")</f>
        <v>dez-2025</v>
      </c>
      <c r="O2412" s="5" t="s">
        <v>1715</v>
      </c>
      <c r="P2412" s="5" t="s">
        <v>30</v>
      </c>
      <c r="Q2412" s="3" t="s">
        <v>1705</v>
      </c>
      <c r="R2412" s="3">
        <v>0</v>
      </c>
      <c r="S2412" s="4">
        <f>IF(LANÇAMENTO[[#This Row],[DATA PEDIDO]]="","",LANÇAMENTO[[#This Row],[DATA PEDIDO]]+LANÇAMENTO[[#This Row],[PRAZO]])</f>
        <v>45993</v>
      </c>
      <c r="T2412" s="8" t="str">
        <f>IF(LANÇAMENTO[[#This Row],[OBRA COM MATERIAL]]="OK","ENTREGUE",IF(LANÇAMENTO[[#This Row],[PRAZO]]="","",LANÇAMENTO[[#This Row],[PREVISÃO ENTREGA OBRA]]-$E$1))</f>
        <v>ENTREGUE</v>
      </c>
      <c r="U2412" s="3" t="s">
        <v>129</v>
      </c>
      <c r="V2412" s="3"/>
    </row>
    <row r="2413" spans="1:22" x14ac:dyDescent="0.25">
      <c r="A2413" s="4">
        <v>45993</v>
      </c>
      <c r="B2413" s="2" t="s">
        <v>4257</v>
      </c>
      <c r="C2413" s="123" t="str">
        <f>VLOOKUP(LANÇAMENTO[[#This Row],[OBRA]],OBRAS[],2,FALSE)</f>
        <v>INTERIORANA</v>
      </c>
      <c r="D2413" s="2" t="s">
        <v>21</v>
      </c>
      <c r="E2413" s="2" t="s">
        <v>1993</v>
      </c>
      <c r="F2413" s="3">
        <v>2</v>
      </c>
      <c r="G2413" s="3" t="s">
        <v>65</v>
      </c>
      <c r="H2413" s="5" t="s">
        <v>4474</v>
      </c>
      <c r="I2413" s="136" t="s">
        <v>198</v>
      </c>
      <c r="J2413" s="2" t="s">
        <v>1993</v>
      </c>
      <c r="K2413" s="6">
        <v>10.58</v>
      </c>
      <c r="L2413" s="6">
        <f>LANÇAMENTO[[#This Row],[VALOR UNITARIO]]*LANÇAMENTO[[#This Row],[QTDADE]]</f>
        <v>21.16</v>
      </c>
      <c r="M2413" s="4">
        <v>45993</v>
      </c>
      <c r="N2413" s="33" t="str">
        <f>TEXT(LANÇAMENTO[[#This Row],[DATA PEDIDO]],"MMM")&amp;"-"&amp;TEXT(M2413,"AAAA")</f>
        <v>dez-2025</v>
      </c>
      <c r="O2413" s="5" t="s">
        <v>1715</v>
      </c>
      <c r="P2413" s="5" t="s">
        <v>30</v>
      </c>
      <c r="Q2413" s="3" t="s">
        <v>1705</v>
      </c>
      <c r="R2413" s="3">
        <v>0</v>
      </c>
      <c r="S2413" s="4">
        <f>IF(LANÇAMENTO[[#This Row],[DATA PEDIDO]]="","",LANÇAMENTO[[#This Row],[DATA PEDIDO]]+LANÇAMENTO[[#This Row],[PRAZO]])</f>
        <v>45993</v>
      </c>
      <c r="T2413" s="8" t="str">
        <f>IF(LANÇAMENTO[[#This Row],[OBRA COM MATERIAL]]="OK","ENTREGUE",IF(LANÇAMENTO[[#This Row],[PRAZO]]="","",LANÇAMENTO[[#This Row],[PREVISÃO ENTREGA OBRA]]-$E$1))</f>
        <v>ENTREGUE</v>
      </c>
      <c r="U2413" s="3" t="s">
        <v>129</v>
      </c>
      <c r="V2413" s="3"/>
    </row>
    <row r="2414" spans="1:22" x14ac:dyDescent="0.25">
      <c r="A2414" s="4">
        <v>45993</v>
      </c>
      <c r="B2414" s="2" t="s">
        <v>4257</v>
      </c>
      <c r="C2414" s="123" t="str">
        <f>VLOOKUP(LANÇAMENTO[[#This Row],[OBRA]],OBRAS[],2,FALSE)</f>
        <v>INTERIORANA</v>
      </c>
      <c r="D2414" s="2" t="s">
        <v>21</v>
      </c>
      <c r="E2414" s="2" t="s">
        <v>2477</v>
      </c>
      <c r="F2414" s="3">
        <v>1</v>
      </c>
      <c r="G2414" s="3" t="s">
        <v>65</v>
      </c>
      <c r="H2414" s="5" t="s">
        <v>4474</v>
      </c>
      <c r="I2414" s="136" t="s">
        <v>198</v>
      </c>
      <c r="J2414" s="2" t="s">
        <v>2477</v>
      </c>
      <c r="K2414" s="6">
        <v>39.729999999999997</v>
      </c>
      <c r="L2414" s="6">
        <f>LANÇAMENTO[[#This Row],[VALOR UNITARIO]]*LANÇAMENTO[[#This Row],[QTDADE]]</f>
        <v>39.729999999999997</v>
      </c>
      <c r="M2414" s="4">
        <v>45993</v>
      </c>
      <c r="N2414" s="33" t="str">
        <f>TEXT(LANÇAMENTO[[#This Row],[DATA PEDIDO]],"MMM")&amp;"-"&amp;TEXT(M2414,"AAAA")</f>
        <v>dez-2025</v>
      </c>
      <c r="O2414" s="5" t="s">
        <v>1715</v>
      </c>
      <c r="P2414" s="5" t="s">
        <v>30</v>
      </c>
      <c r="Q2414" s="3" t="s">
        <v>1705</v>
      </c>
      <c r="R2414" s="3">
        <v>0</v>
      </c>
      <c r="S2414" s="4">
        <f>IF(LANÇAMENTO[[#This Row],[DATA PEDIDO]]="","",LANÇAMENTO[[#This Row],[DATA PEDIDO]]+LANÇAMENTO[[#This Row],[PRAZO]])</f>
        <v>45993</v>
      </c>
      <c r="T2414" s="8" t="str">
        <f>IF(LANÇAMENTO[[#This Row],[OBRA COM MATERIAL]]="OK","ENTREGUE",IF(LANÇAMENTO[[#This Row],[PRAZO]]="","",LANÇAMENTO[[#This Row],[PREVISÃO ENTREGA OBRA]]-$E$1))</f>
        <v>ENTREGUE</v>
      </c>
      <c r="U2414" s="3" t="s">
        <v>129</v>
      </c>
      <c r="V2414" s="3"/>
    </row>
    <row r="2415" spans="1:22" x14ac:dyDescent="0.25">
      <c r="A2415" s="4">
        <v>45993</v>
      </c>
      <c r="B2415" s="2" t="s">
        <v>4257</v>
      </c>
      <c r="C2415" s="123" t="str">
        <f>VLOOKUP(LANÇAMENTO[[#This Row],[OBRA]],OBRAS[],2,FALSE)</f>
        <v>INTERIORANA</v>
      </c>
      <c r="D2415" s="2" t="s">
        <v>21</v>
      </c>
      <c r="E2415" s="2" t="s">
        <v>1727</v>
      </c>
      <c r="F2415" s="3">
        <v>3</v>
      </c>
      <c r="G2415" s="3" t="s">
        <v>111</v>
      </c>
      <c r="H2415" s="5" t="s">
        <v>4474</v>
      </c>
      <c r="I2415" s="136" t="s">
        <v>198</v>
      </c>
      <c r="J2415" s="2" t="s">
        <v>1727</v>
      </c>
      <c r="K2415" s="6">
        <v>3.22</v>
      </c>
      <c r="L2415" s="6">
        <f>LANÇAMENTO[[#This Row],[VALOR UNITARIO]]*LANÇAMENTO[[#This Row],[QTDADE]]</f>
        <v>9.66</v>
      </c>
      <c r="M2415" s="4">
        <v>45993</v>
      </c>
      <c r="N2415" s="33" t="str">
        <f>TEXT(LANÇAMENTO[[#This Row],[DATA PEDIDO]],"MMM")&amp;"-"&amp;TEXT(M2415,"AAAA")</f>
        <v>dez-2025</v>
      </c>
      <c r="O2415" s="5" t="s">
        <v>1715</v>
      </c>
      <c r="P2415" s="5" t="s">
        <v>30</v>
      </c>
      <c r="Q2415" s="3" t="s">
        <v>1705</v>
      </c>
      <c r="R2415" s="3">
        <v>0</v>
      </c>
      <c r="S2415" s="4">
        <f>IF(LANÇAMENTO[[#This Row],[DATA PEDIDO]]="","",LANÇAMENTO[[#This Row],[DATA PEDIDO]]+LANÇAMENTO[[#This Row],[PRAZO]])</f>
        <v>45993</v>
      </c>
      <c r="T2415" s="8" t="str">
        <f>IF(LANÇAMENTO[[#This Row],[OBRA COM MATERIAL]]="OK","ENTREGUE",IF(LANÇAMENTO[[#This Row],[PRAZO]]="","",LANÇAMENTO[[#This Row],[PREVISÃO ENTREGA OBRA]]-$E$1))</f>
        <v>ENTREGUE</v>
      </c>
      <c r="U2415" s="3" t="s">
        <v>129</v>
      </c>
      <c r="V2415" s="3"/>
    </row>
    <row r="2416" spans="1:22" x14ac:dyDescent="0.25">
      <c r="A2416" s="4">
        <v>45993</v>
      </c>
      <c r="B2416" s="2" t="s">
        <v>4257</v>
      </c>
      <c r="C2416" s="123" t="str">
        <f>VLOOKUP(LANÇAMENTO[[#This Row],[OBRA]],OBRAS[],2,FALSE)</f>
        <v>INTERIORANA</v>
      </c>
      <c r="D2416" s="2" t="s">
        <v>21</v>
      </c>
      <c r="E2416" s="2" t="s">
        <v>4162</v>
      </c>
      <c r="F2416" s="3">
        <v>3</v>
      </c>
      <c r="G2416" s="3" t="s">
        <v>65</v>
      </c>
      <c r="H2416" s="5" t="s">
        <v>4474</v>
      </c>
      <c r="I2416" s="136" t="s">
        <v>198</v>
      </c>
      <c r="J2416" s="2" t="s">
        <v>4162</v>
      </c>
      <c r="K2416" s="6">
        <v>3.68</v>
      </c>
      <c r="L2416" s="6">
        <f>LANÇAMENTO[[#This Row],[VALOR UNITARIO]]*LANÇAMENTO[[#This Row],[QTDADE]]</f>
        <v>11.040000000000001</v>
      </c>
      <c r="M2416" s="4">
        <v>45993</v>
      </c>
      <c r="N2416" s="33" t="str">
        <f>TEXT(LANÇAMENTO[[#This Row],[DATA PEDIDO]],"MMM")&amp;"-"&amp;TEXT(M2416,"AAAA")</f>
        <v>dez-2025</v>
      </c>
      <c r="O2416" s="5" t="s">
        <v>1715</v>
      </c>
      <c r="P2416" s="5" t="s">
        <v>30</v>
      </c>
      <c r="Q2416" s="3" t="s">
        <v>1705</v>
      </c>
      <c r="R2416" s="3">
        <v>0</v>
      </c>
      <c r="S2416" s="4">
        <f>IF(LANÇAMENTO[[#This Row],[DATA PEDIDO]]="","",LANÇAMENTO[[#This Row],[DATA PEDIDO]]+LANÇAMENTO[[#This Row],[PRAZO]])</f>
        <v>45993</v>
      </c>
      <c r="T2416" s="8" t="str">
        <f>IF(LANÇAMENTO[[#This Row],[OBRA COM MATERIAL]]="OK","ENTREGUE",IF(LANÇAMENTO[[#This Row],[PRAZO]]="","",LANÇAMENTO[[#This Row],[PREVISÃO ENTREGA OBRA]]-$E$1))</f>
        <v>ENTREGUE</v>
      </c>
      <c r="U2416" s="3" t="s">
        <v>129</v>
      </c>
      <c r="V2416" s="3"/>
    </row>
    <row r="2417" spans="1:22" x14ac:dyDescent="0.25">
      <c r="A2417" s="4">
        <v>45993</v>
      </c>
      <c r="B2417" s="2" t="s">
        <v>4257</v>
      </c>
      <c r="C2417" s="123" t="str">
        <f>VLOOKUP(LANÇAMENTO[[#This Row],[OBRA]],OBRAS[],2,FALSE)</f>
        <v>INTERIORANA</v>
      </c>
      <c r="D2417" s="2" t="s">
        <v>21</v>
      </c>
      <c r="E2417" s="2" t="s">
        <v>1725</v>
      </c>
      <c r="F2417" s="3">
        <v>3</v>
      </c>
      <c r="G2417" s="3" t="s">
        <v>65</v>
      </c>
      <c r="H2417" s="5" t="s">
        <v>4474</v>
      </c>
      <c r="I2417" s="136" t="s">
        <v>198</v>
      </c>
      <c r="J2417" s="2" t="s">
        <v>1725</v>
      </c>
      <c r="K2417" s="6">
        <v>0.56999999999999995</v>
      </c>
      <c r="L2417" s="6">
        <f>LANÇAMENTO[[#This Row],[VALOR UNITARIO]]*LANÇAMENTO[[#This Row],[QTDADE]]</f>
        <v>1.71</v>
      </c>
      <c r="M2417" s="4">
        <v>45993</v>
      </c>
      <c r="N2417" s="33" t="str">
        <f>TEXT(LANÇAMENTO[[#This Row],[DATA PEDIDO]],"MMM")&amp;"-"&amp;TEXT(M2417,"AAAA")</f>
        <v>dez-2025</v>
      </c>
      <c r="O2417" s="5" t="s">
        <v>1715</v>
      </c>
      <c r="P2417" s="5" t="s">
        <v>30</v>
      </c>
      <c r="Q2417" s="3" t="s">
        <v>1705</v>
      </c>
      <c r="R2417" s="3">
        <v>0</v>
      </c>
      <c r="S2417" s="4">
        <f>IF(LANÇAMENTO[[#This Row],[DATA PEDIDO]]="","",LANÇAMENTO[[#This Row],[DATA PEDIDO]]+LANÇAMENTO[[#This Row],[PRAZO]])</f>
        <v>45993</v>
      </c>
      <c r="T2417" s="8" t="str">
        <f>IF(LANÇAMENTO[[#This Row],[OBRA COM MATERIAL]]="OK","ENTREGUE",IF(LANÇAMENTO[[#This Row],[PRAZO]]="","",LANÇAMENTO[[#This Row],[PREVISÃO ENTREGA OBRA]]-$E$1))</f>
        <v>ENTREGUE</v>
      </c>
      <c r="U2417" s="3" t="s">
        <v>129</v>
      </c>
      <c r="V2417" s="3"/>
    </row>
    <row r="2418" spans="1:22" x14ac:dyDescent="0.25">
      <c r="A2418" s="4">
        <v>45993</v>
      </c>
      <c r="B2418" s="2" t="s">
        <v>4257</v>
      </c>
      <c r="C2418" s="123" t="str">
        <f>VLOOKUP(LANÇAMENTO[[#This Row],[OBRA]],OBRAS[],2,FALSE)</f>
        <v>INTERIORANA</v>
      </c>
      <c r="D2418" s="2" t="s">
        <v>21</v>
      </c>
      <c r="E2418" s="2" t="s">
        <v>1718</v>
      </c>
      <c r="F2418" s="3">
        <v>1</v>
      </c>
      <c r="G2418" s="3" t="s">
        <v>65</v>
      </c>
      <c r="H2418" s="5" t="s">
        <v>4474</v>
      </c>
      <c r="I2418" s="136" t="s">
        <v>198</v>
      </c>
      <c r="J2418" s="2" t="s">
        <v>1718</v>
      </c>
      <c r="K2418" s="6">
        <v>2.54</v>
      </c>
      <c r="L2418" s="6">
        <f>LANÇAMENTO[[#This Row],[VALOR UNITARIO]]*LANÇAMENTO[[#This Row],[QTDADE]]</f>
        <v>2.54</v>
      </c>
      <c r="M2418" s="4">
        <v>45993</v>
      </c>
      <c r="N2418" s="33" t="str">
        <f>TEXT(LANÇAMENTO[[#This Row],[DATA PEDIDO]],"MMM")&amp;"-"&amp;TEXT(M2418,"AAAA")</f>
        <v>dez-2025</v>
      </c>
      <c r="O2418" s="5" t="s">
        <v>1715</v>
      </c>
      <c r="P2418" s="5" t="s">
        <v>30</v>
      </c>
      <c r="Q2418" s="3" t="s">
        <v>1705</v>
      </c>
      <c r="R2418" s="3">
        <v>0</v>
      </c>
      <c r="S2418" s="4">
        <f>IF(LANÇAMENTO[[#This Row],[DATA PEDIDO]]="","",LANÇAMENTO[[#This Row],[DATA PEDIDO]]+LANÇAMENTO[[#This Row],[PRAZO]])</f>
        <v>45993</v>
      </c>
      <c r="T2418" s="8" t="str">
        <f>IF(LANÇAMENTO[[#This Row],[OBRA COM MATERIAL]]="OK","ENTREGUE",IF(LANÇAMENTO[[#This Row],[PRAZO]]="","",LANÇAMENTO[[#This Row],[PREVISÃO ENTREGA OBRA]]-$E$1))</f>
        <v>ENTREGUE</v>
      </c>
      <c r="U2418" s="3" t="s">
        <v>129</v>
      </c>
      <c r="V2418" s="3"/>
    </row>
    <row r="2419" spans="1:22" x14ac:dyDescent="0.25">
      <c r="A2419" s="4">
        <v>45993</v>
      </c>
      <c r="B2419" s="2" t="s">
        <v>4257</v>
      </c>
      <c r="C2419" s="123" t="str">
        <f>VLOOKUP(LANÇAMENTO[[#This Row],[OBRA]],OBRAS[],2,FALSE)</f>
        <v>INTERIORANA</v>
      </c>
      <c r="D2419" s="2" t="s">
        <v>21</v>
      </c>
      <c r="E2419" s="2" t="s">
        <v>1992</v>
      </c>
      <c r="F2419" s="3">
        <v>1</v>
      </c>
      <c r="G2419" s="3" t="s">
        <v>65</v>
      </c>
      <c r="H2419" s="5" t="s">
        <v>4474</v>
      </c>
      <c r="I2419" s="136" t="s">
        <v>198</v>
      </c>
      <c r="J2419" s="2" t="s">
        <v>1992</v>
      </c>
      <c r="K2419" s="6">
        <v>0.56999999999999995</v>
      </c>
      <c r="L2419" s="6">
        <f>LANÇAMENTO[[#This Row],[VALOR UNITARIO]]*LANÇAMENTO[[#This Row],[QTDADE]]</f>
        <v>0.56999999999999995</v>
      </c>
      <c r="M2419" s="4">
        <v>45993</v>
      </c>
      <c r="N2419" s="33" t="str">
        <f>TEXT(LANÇAMENTO[[#This Row],[DATA PEDIDO]],"MMM")&amp;"-"&amp;TEXT(M2419,"AAAA")</f>
        <v>dez-2025</v>
      </c>
      <c r="O2419" s="5" t="s">
        <v>1715</v>
      </c>
      <c r="P2419" s="5" t="s">
        <v>30</v>
      </c>
      <c r="Q2419" s="3" t="s">
        <v>1705</v>
      </c>
      <c r="R2419" s="3">
        <v>0</v>
      </c>
      <c r="S2419" s="4">
        <f>IF(LANÇAMENTO[[#This Row],[DATA PEDIDO]]="","",LANÇAMENTO[[#This Row],[DATA PEDIDO]]+LANÇAMENTO[[#This Row],[PRAZO]])</f>
        <v>45993</v>
      </c>
      <c r="T2419" s="8" t="str">
        <f>IF(LANÇAMENTO[[#This Row],[OBRA COM MATERIAL]]="OK","ENTREGUE",IF(LANÇAMENTO[[#This Row],[PRAZO]]="","",LANÇAMENTO[[#This Row],[PREVISÃO ENTREGA OBRA]]-$E$1))</f>
        <v>ENTREGUE</v>
      </c>
      <c r="U2419" s="3" t="s">
        <v>129</v>
      </c>
      <c r="V2419" s="3"/>
    </row>
    <row r="2420" spans="1:22" x14ac:dyDescent="0.25">
      <c r="A2420" s="4">
        <v>45993</v>
      </c>
      <c r="B2420" s="2" t="s">
        <v>3309</v>
      </c>
      <c r="C2420" s="123" t="str">
        <f>VLOOKUP(LANÇAMENTO[[#This Row],[OBRA]],OBRAS[],2,FALSE)</f>
        <v>B&amp;B</v>
      </c>
      <c r="D2420" s="2" t="s">
        <v>27</v>
      </c>
      <c r="E2420" s="2" t="s">
        <v>2134</v>
      </c>
      <c r="F2420" s="3">
        <v>1</v>
      </c>
      <c r="G2420" s="3" t="s">
        <v>65</v>
      </c>
      <c r="H2420" s="5" t="s">
        <v>4478</v>
      </c>
      <c r="I2420" s="136" t="s">
        <v>3468</v>
      </c>
      <c r="J2420" s="2" t="s">
        <v>2134</v>
      </c>
      <c r="K2420" s="6">
        <v>350</v>
      </c>
      <c r="L2420" s="6">
        <f>LANÇAMENTO[[#This Row],[VALOR UNITARIO]]*LANÇAMENTO[[#This Row],[QTDADE]]</f>
        <v>350</v>
      </c>
      <c r="M2420" s="4">
        <v>45993</v>
      </c>
      <c r="N2420" s="33" t="str">
        <f>TEXT(LANÇAMENTO[[#This Row],[DATA PEDIDO]],"MMM")&amp;"-"&amp;TEXT(M2420,"AAAA")</f>
        <v>dez-2025</v>
      </c>
      <c r="O2420" s="5" t="s">
        <v>1778</v>
      </c>
      <c r="P2420" s="5" t="s">
        <v>192</v>
      </c>
      <c r="Q2420" s="3" t="s">
        <v>12</v>
      </c>
      <c r="R2420" s="3">
        <v>0</v>
      </c>
      <c r="S2420" s="4">
        <f>IF(LANÇAMENTO[[#This Row],[DATA PEDIDO]]="","",LANÇAMENTO[[#This Row],[DATA PEDIDO]]+LANÇAMENTO[[#This Row],[PRAZO]])</f>
        <v>45993</v>
      </c>
      <c r="T2420" s="8" t="str">
        <f>IF(LANÇAMENTO[[#This Row],[OBRA COM MATERIAL]]="OK","ENTREGUE",IF(LANÇAMENTO[[#This Row],[PRAZO]]="","",LANÇAMENTO[[#This Row],[PREVISÃO ENTREGA OBRA]]-$E$1))</f>
        <v>ENTREGUE</v>
      </c>
      <c r="U2420" s="3" t="s">
        <v>129</v>
      </c>
      <c r="V2420" s="3"/>
    </row>
    <row r="2421" spans="1:22" x14ac:dyDescent="0.25">
      <c r="A2421" s="4">
        <v>45993</v>
      </c>
      <c r="B2421" s="2" t="s">
        <v>4059</v>
      </c>
      <c r="C2421" s="123" t="str">
        <f>VLOOKUP(LANÇAMENTO[[#This Row],[OBRA]],OBRAS[],2,FALSE)</f>
        <v>B&amp;B</v>
      </c>
      <c r="D2421" s="2" t="s">
        <v>27</v>
      </c>
      <c r="E2421" s="2" t="s">
        <v>2134</v>
      </c>
      <c r="F2421" s="3">
        <v>1</v>
      </c>
      <c r="G2421" s="3" t="s">
        <v>65</v>
      </c>
      <c r="H2421" s="5" t="s">
        <v>4479</v>
      </c>
      <c r="I2421" s="136" t="s">
        <v>4244</v>
      </c>
      <c r="J2421" s="2" t="s">
        <v>2134</v>
      </c>
      <c r="K2421" s="6">
        <v>180</v>
      </c>
      <c r="L2421" s="6">
        <f>LANÇAMENTO[[#This Row],[VALOR UNITARIO]]*LANÇAMENTO[[#This Row],[QTDADE]]</f>
        <v>180</v>
      </c>
      <c r="M2421" s="4">
        <v>45993</v>
      </c>
      <c r="N2421" s="33" t="str">
        <f>TEXT(LANÇAMENTO[[#This Row],[DATA PEDIDO]],"MMM")&amp;"-"&amp;TEXT(M2421,"AAAA")</f>
        <v>dez-2025</v>
      </c>
      <c r="O2421" s="5" t="s">
        <v>1692</v>
      </c>
      <c r="P2421" s="5" t="s">
        <v>30</v>
      </c>
      <c r="Q2421" s="3" t="s">
        <v>12</v>
      </c>
      <c r="R2421" s="3">
        <v>0</v>
      </c>
      <c r="S2421" s="4">
        <f>IF(LANÇAMENTO[[#This Row],[DATA PEDIDO]]="","",LANÇAMENTO[[#This Row],[DATA PEDIDO]]+LANÇAMENTO[[#This Row],[PRAZO]])</f>
        <v>45993</v>
      </c>
      <c r="T2421" s="8" t="str">
        <f>IF(LANÇAMENTO[[#This Row],[OBRA COM MATERIAL]]="OK","ENTREGUE",IF(LANÇAMENTO[[#This Row],[PRAZO]]="","",LANÇAMENTO[[#This Row],[PREVISÃO ENTREGA OBRA]]-$E$1))</f>
        <v>ENTREGUE</v>
      </c>
      <c r="U2421" s="3" t="s">
        <v>129</v>
      </c>
      <c r="V2421" s="3"/>
    </row>
    <row r="2422" spans="1:22" x14ac:dyDescent="0.25">
      <c r="A2422" s="4">
        <v>45993</v>
      </c>
      <c r="B2422" s="2" t="s">
        <v>2379</v>
      </c>
      <c r="C2422" s="123" t="str">
        <f>VLOOKUP(LANÇAMENTO[[#This Row],[OBRA]],OBRAS[],2,FALSE)</f>
        <v>INTERIORANA</v>
      </c>
      <c r="D2422" s="2" t="s">
        <v>104</v>
      </c>
      <c r="E2422" s="2" t="s">
        <v>4483</v>
      </c>
      <c r="F2422" s="3">
        <v>10</v>
      </c>
      <c r="G2422" s="3" t="s">
        <v>141</v>
      </c>
      <c r="H2422" s="5" t="s">
        <v>4484</v>
      </c>
      <c r="I2422" s="136" t="s">
        <v>1027</v>
      </c>
      <c r="J2422" s="2" t="s">
        <v>4483</v>
      </c>
      <c r="K2422" s="6">
        <v>45.8</v>
      </c>
      <c r="L2422" s="6">
        <f>LANÇAMENTO[[#This Row],[VALOR UNITARIO]]*LANÇAMENTO[[#This Row],[QTDADE]]</f>
        <v>458</v>
      </c>
      <c r="M2422" s="4">
        <v>45993</v>
      </c>
      <c r="N2422" s="33" t="str">
        <f>TEXT(LANÇAMENTO[[#This Row],[DATA PEDIDO]],"MMM")&amp;"-"&amp;TEXT(M2422,"AAAA")</f>
        <v>dez-2025</v>
      </c>
      <c r="O2422" s="5" t="s">
        <v>1692</v>
      </c>
      <c r="P2422" s="5" t="s">
        <v>30</v>
      </c>
      <c r="Q2422" s="3" t="s">
        <v>12</v>
      </c>
      <c r="R2422" s="3">
        <v>1</v>
      </c>
      <c r="S2422" s="4">
        <f>IF(LANÇAMENTO[[#This Row],[DATA PEDIDO]]="","",LANÇAMENTO[[#This Row],[DATA PEDIDO]]+LANÇAMENTO[[#This Row],[PRAZO]])</f>
        <v>45994</v>
      </c>
      <c r="T2422" s="8" t="str">
        <f>IF(LANÇAMENTO[[#This Row],[OBRA COM MATERIAL]]="OK","ENTREGUE",IF(LANÇAMENTO[[#This Row],[PRAZO]]="","",LANÇAMENTO[[#This Row],[PREVISÃO ENTREGA OBRA]]-$E$1))</f>
        <v>ENTREGUE</v>
      </c>
      <c r="U2422" s="3" t="s">
        <v>129</v>
      </c>
      <c r="V2422" s="3"/>
    </row>
    <row r="2423" spans="1:22" x14ac:dyDescent="0.25">
      <c r="A2423" s="4">
        <v>45993</v>
      </c>
      <c r="B2423" s="2" t="s">
        <v>2379</v>
      </c>
      <c r="C2423" s="123" t="str">
        <f>VLOOKUP(LANÇAMENTO[[#This Row],[OBRA]],OBRAS[],2,FALSE)</f>
        <v>INTERIORANA</v>
      </c>
      <c r="D2423" s="2" t="s">
        <v>104</v>
      </c>
      <c r="E2423" s="2" t="s">
        <v>4485</v>
      </c>
      <c r="F2423" s="3">
        <v>2</v>
      </c>
      <c r="G2423" s="3" t="s">
        <v>65</v>
      </c>
      <c r="H2423" s="5" t="s">
        <v>4484</v>
      </c>
      <c r="I2423" s="136" t="s">
        <v>1027</v>
      </c>
      <c r="J2423" s="2" t="s">
        <v>4485</v>
      </c>
      <c r="K2423" s="6">
        <v>41.79</v>
      </c>
      <c r="L2423" s="6">
        <f>LANÇAMENTO[[#This Row],[VALOR UNITARIO]]*LANÇAMENTO[[#This Row],[QTDADE]]</f>
        <v>83.58</v>
      </c>
      <c r="M2423" s="4">
        <v>45993</v>
      </c>
      <c r="N2423" s="33" t="str">
        <f>TEXT(LANÇAMENTO[[#This Row],[DATA PEDIDO]],"MMM")&amp;"-"&amp;TEXT(M2423,"AAAA")</f>
        <v>dez-2025</v>
      </c>
      <c r="O2423" s="5" t="s">
        <v>1692</v>
      </c>
      <c r="P2423" s="5" t="s">
        <v>30</v>
      </c>
      <c r="Q2423" s="3" t="s">
        <v>12</v>
      </c>
      <c r="R2423" s="3">
        <v>1</v>
      </c>
      <c r="S2423" s="4">
        <f>IF(LANÇAMENTO[[#This Row],[DATA PEDIDO]]="","",LANÇAMENTO[[#This Row],[DATA PEDIDO]]+LANÇAMENTO[[#This Row],[PRAZO]])</f>
        <v>45994</v>
      </c>
      <c r="T2423" s="8" t="str">
        <f>IF(LANÇAMENTO[[#This Row],[OBRA COM MATERIAL]]="OK","ENTREGUE",IF(LANÇAMENTO[[#This Row],[PRAZO]]="","",LANÇAMENTO[[#This Row],[PREVISÃO ENTREGA OBRA]]-$E$1))</f>
        <v>ENTREGUE</v>
      </c>
      <c r="U2423" s="3" t="s">
        <v>129</v>
      </c>
      <c r="V2423" s="3"/>
    </row>
    <row r="2424" spans="1:22" x14ac:dyDescent="0.25">
      <c r="A2424" s="4">
        <v>45993</v>
      </c>
      <c r="B2424" s="2" t="s">
        <v>4257</v>
      </c>
      <c r="C2424" s="123" t="str">
        <f>VLOOKUP(LANÇAMENTO[[#This Row],[OBRA]],OBRAS[],2,FALSE)</f>
        <v>INTERIORANA</v>
      </c>
      <c r="D2424" s="2" t="s">
        <v>104</v>
      </c>
      <c r="E2424" s="2" t="s">
        <v>4486</v>
      </c>
      <c r="F2424" s="3">
        <v>1</v>
      </c>
      <c r="G2424" s="3" t="s">
        <v>65</v>
      </c>
      <c r="H2424" s="5" t="s">
        <v>4487</v>
      </c>
      <c r="I2424" s="136" t="s">
        <v>2480</v>
      </c>
      <c r="J2424" s="2" t="s">
        <v>4486</v>
      </c>
      <c r="K2424" s="6">
        <v>284.72000000000003</v>
      </c>
      <c r="L2424" s="6">
        <f>LANÇAMENTO[[#This Row],[VALOR UNITARIO]]*LANÇAMENTO[[#This Row],[QTDADE]]</f>
        <v>284.72000000000003</v>
      </c>
      <c r="M2424" s="4">
        <v>45993</v>
      </c>
      <c r="N2424" s="33" t="str">
        <f>TEXT(LANÇAMENTO[[#This Row],[DATA PEDIDO]],"MMM")&amp;"-"&amp;TEXT(M2424,"AAAA")</f>
        <v>dez-2025</v>
      </c>
      <c r="O2424" s="5" t="s">
        <v>2110</v>
      </c>
      <c r="P2424" s="5" t="s">
        <v>30</v>
      </c>
      <c r="Q2424" s="3" t="s">
        <v>12</v>
      </c>
      <c r="R2424" s="3">
        <v>1</v>
      </c>
      <c r="S2424" s="4">
        <f>IF(LANÇAMENTO[[#This Row],[DATA PEDIDO]]="","",LANÇAMENTO[[#This Row],[DATA PEDIDO]]+LANÇAMENTO[[#This Row],[PRAZO]])</f>
        <v>45994</v>
      </c>
      <c r="T2424" s="8" t="str">
        <f>IF(LANÇAMENTO[[#This Row],[OBRA COM MATERIAL]]="OK","ENTREGUE",IF(LANÇAMENTO[[#This Row],[PRAZO]]="","",LANÇAMENTO[[#This Row],[PREVISÃO ENTREGA OBRA]]-$E$1))</f>
        <v>ENTREGUE</v>
      </c>
      <c r="U2424" s="3" t="s">
        <v>129</v>
      </c>
      <c r="V2424" s="3"/>
    </row>
    <row r="2425" spans="1:22" x14ac:dyDescent="0.25">
      <c r="A2425" s="4">
        <v>45993</v>
      </c>
      <c r="B2425" s="2" t="s">
        <v>3690</v>
      </c>
      <c r="C2425" s="123" t="str">
        <f>VLOOKUP(LANÇAMENTO[[#This Row],[OBRA]],OBRAS[],2,FALSE)</f>
        <v>BRASUL</v>
      </c>
      <c r="D2425" s="2" t="s">
        <v>104</v>
      </c>
      <c r="E2425" s="2" t="s">
        <v>4488</v>
      </c>
      <c r="F2425" s="3">
        <v>1</v>
      </c>
      <c r="G2425" s="3" t="s">
        <v>65</v>
      </c>
      <c r="H2425" s="5" t="s">
        <v>4494</v>
      </c>
      <c r="I2425" s="136" t="s">
        <v>4497</v>
      </c>
      <c r="J2425" s="2" t="s">
        <v>4488</v>
      </c>
      <c r="K2425" s="6">
        <v>300</v>
      </c>
      <c r="L2425" s="6">
        <f>LANÇAMENTO[[#This Row],[VALOR UNITARIO]]*LANÇAMENTO[[#This Row],[QTDADE]]</f>
        <v>300</v>
      </c>
      <c r="M2425" s="4">
        <v>45993</v>
      </c>
      <c r="N2425" s="33" t="str">
        <f>TEXT(LANÇAMENTO[[#This Row],[DATA PEDIDO]],"MMM")&amp;"-"&amp;TEXT(M2425,"AAAA")</f>
        <v>dez-2025</v>
      </c>
      <c r="O2425" s="5" t="s">
        <v>1778</v>
      </c>
      <c r="P2425" s="5" t="s">
        <v>30</v>
      </c>
      <c r="Q2425" s="3" t="s">
        <v>1705</v>
      </c>
      <c r="R2425" s="3">
        <v>0</v>
      </c>
      <c r="S2425" s="4">
        <f>IF(LANÇAMENTO[[#This Row],[DATA PEDIDO]]="","",LANÇAMENTO[[#This Row],[DATA PEDIDO]]+LANÇAMENTO[[#This Row],[PRAZO]])</f>
        <v>45993</v>
      </c>
      <c r="T2425" s="8" t="str">
        <f>IF(LANÇAMENTO[[#This Row],[OBRA COM MATERIAL]]="OK","ENTREGUE",IF(LANÇAMENTO[[#This Row],[PRAZO]]="","",LANÇAMENTO[[#This Row],[PREVISÃO ENTREGA OBRA]]-$E$1))</f>
        <v>ENTREGUE</v>
      </c>
      <c r="U2425" s="3" t="s">
        <v>129</v>
      </c>
      <c r="V2425" s="3"/>
    </row>
    <row r="2426" spans="1:22" x14ac:dyDescent="0.25">
      <c r="A2426" s="4">
        <v>45993</v>
      </c>
      <c r="B2426" s="2" t="s">
        <v>3690</v>
      </c>
      <c r="C2426" s="123" t="str">
        <f>VLOOKUP(LANÇAMENTO[[#This Row],[OBRA]],OBRAS[],2,FALSE)</f>
        <v>BRASUL</v>
      </c>
      <c r="D2426" s="2" t="s">
        <v>104</v>
      </c>
      <c r="E2426" s="2" t="s">
        <v>4489</v>
      </c>
      <c r="F2426" s="3">
        <v>1</v>
      </c>
      <c r="G2426" s="3" t="s">
        <v>65</v>
      </c>
      <c r="H2426" s="5" t="s">
        <v>4494</v>
      </c>
      <c r="I2426" s="136" t="s">
        <v>4497</v>
      </c>
      <c r="J2426" s="2" t="s">
        <v>4489</v>
      </c>
      <c r="K2426" s="6">
        <v>520</v>
      </c>
      <c r="L2426" s="6">
        <f>LANÇAMENTO[[#This Row],[VALOR UNITARIO]]*LANÇAMENTO[[#This Row],[QTDADE]]</f>
        <v>520</v>
      </c>
      <c r="M2426" s="4">
        <v>45993</v>
      </c>
      <c r="N2426" s="33" t="str">
        <f>TEXT(LANÇAMENTO[[#This Row],[DATA PEDIDO]],"MMM")&amp;"-"&amp;TEXT(M2426,"AAAA")</f>
        <v>dez-2025</v>
      </c>
      <c r="O2426" s="5" t="s">
        <v>1778</v>
      </c>
      <c r="P2426" s="5" t="s">
        <v>30</v>
      </c>
      <c r="Q2426" s="3" t="s">
        <v>1705</v>
      </c>
      <c r="R2426" s="3">
        <v>0</v>
      </c>
      <c r="S2426" s="4">
        <f>IF(LANÇAMENTO[[#This Row],[DATA PEDIDO]]="","",LANÇAMENTO[[#This Row],[DATA PEDIDO]]+LANÇAMENTO[[#This Row],[PRAZO]])</f>
        <v>45993</v>
      </c>
      <c r="T2426" s="8" t="str">
        <f>IF(LANÇAMENTO[[#This Row],[OBRA COM MATERIAL]]="OK","ENTREGUE",IF(LANÇAMENTO[[#This Row],[PRAZO]]="","",LANÇAMENTO[[#This Row],[PREVISÃO ENTREGA OBRA]]-$E$1))</f>
        <v>ENTREGUE</v>
      </c>
      <c r="U2426" s="3" t="s">
        <v>129</v>
      </c>
      <c r="V2426" s="3"/>
    </row>
    <row r="2427" spans="1:22" x14ac:dyDescent="0.25">
      <c r="A2427" s="4">
        <v>45993</v>
      </c>
      <c r="B2427" s="2" t="s">
        <v>3690</v>
      </c>
      <c r="C2427" s="123" t="str">
        <f>VLOOKUP(LANÇAMENTO[[#This Row],[OBRA]],OBRAS[],2,FALSE)</f>
        <v>BRASUL</v>
      </c>
      <c r="D2427" s="2" t="s">
        <v>104</v>
      </c>
      <c r="E2427" s="2" t="s">
        <v>4490</v>
      </c>
      <c r="F2427" s="3">
        <v>1</v>
      </c>
      <c r="G2427" s="3" t="s">
        <v>65</v>
      </c>
      <c r="H2427" s="5" t="s">
        <v>4494</v>
      </c>
      <c r="I2427" s="136" t="s">
        <v>4497</v>
      </c>
      <c r="J2427" s="2" t="s">
        <v>4490</v>
      </c>
      <c r="K2427" s="6">
        <v>80</v>
      </c>
      <c r="L2427" s="6">
        <f>LANÇAMENTO[[#This Row],[VALOR UNITARIO]]*LANÇAMENTO[[#This Row],[QTDADE]]</f>
        <v>80</v>
      </c>
      <c r="M2427" s="4">
        <v>45993</v>
      </c>
      <c r="N2427" s="33" t="str">
        <f>TEXT(LANÇAMENTO[[#This Row],[DATA PEDIDO]],"MMM")&amp;"-"&amp;TEXT(M2427,"AAAA")</f>
        <v>dez-2025</v>
      </c>
      <c r="O2427" s="5" t="s">
        <v>1778</v>
      </c>
      <c r="P2427" s="5" t="s">
        <v>30</v>
      </c>
      <c r="Q2427" s="3" t="s">
        <v>1705</v>
      </c>
      <c r="R2427" s="3">
        <v>0</v>
      </c>
      <c r="S2427" s="4">
        <f>IF(LANÇAMENTO[[#This Row],[DATA PEDIDO]]="","",LANÇAMENTO[[#This Row],[DATA PEDIDO]]+LANÇAMENTO[[#This Row],[PRAZO]])</f>
        <v>45993</v>
      </c>
      <c r="T2427" s="8" t="str">
        <f>IF(LANÇAMENTO[[#This Row],[OBRA COM MATERIAL]]="OK","ENTREGUE",IF(LANÇAMENTO[[#This Row],[PRAZO]]="","",LANÇAMENTO[[#This Row],[PREVISÃO ENTREGA OBRA]]-$E$1))</f>
        <v>ENTREGUE</v>
      </c>
      <c r="U2427" s="3" t="s">
        <v>129</v>
      </c>
      <c r="V2427" s="3"/>
    </row>
    <row r="2428" spans="1:22" x14ac:dyDescent="0.25">
      <c r="A2428" s="4">
        <v>45993</v>
      </c>
      <c r="B2428" s="2" t="s">
        <v>3690</v>
      </c>
      <c r="C2428" s="123" t="str">
        <f>VLOOKUP(LANÇAMENTO[[#This Row],[OBRA]],OBRAS[],2,FALSE)</f>
        <v>BRASUL</v>
      </c>
      <c r="D2428" s="2" t="s">
        <v>104</v>
      </c>
      <c r="E2428" s="2" t="s">
        <v>4491</v>
      </c>
      <c r="F2428" s="3">
        <v>6</v>
      </c>
      <c r="G2428" s="3" t="s">
        <v>65</v>
      </c>
      <c r="H2428" s="5" t="s">
        <v>4494</v>
      </c>
      <c r="I2428" s="136" t="s">
        <v>4497</v>
      </c>
      <c r="J2428" s="2" t="s">
        <v>4491</v>
      </c>
      <c r="K2428" s="6">
        <v>45</v>
      </c>
      <c r="L2428" s="6">
        <f>LANÇAMENTO[[#This Row],[VALOR UNITARIO]]*LANÇAMENTO[[#This Row],[QTDADE]]</f>
        <v>270</v>
      </c>
      <c r="M2428" s="4">
        <v>45993</v>
      </c>
      <c r="N2428" s="33" t="str">
        <f>TEXT(LANÇAMENTO[[#This Row],[DATA PEDIDO]],"MMM")&amp;"-"&amp;TEXT(M2428,"AAAA")</f>
        <v>dez-2025</v>
      </c>
      <c r="O2428" s="5" t="s">
        <v>1778</v>
      </c>
      <c r="P2428" s="5" t="s">
        <v>30</v>
      </c>
      <c r="Q2428" s="3" t="s">
        <v>1705</v>
      </c>
      <c r="R2428" s="3">
        <v>0</v>
      </c>
      <c r="S2428" s="4">
        <f>IF(LANÇAMENTO[[#This Row],[DATA PEDIDO]]="","",LANÇAMENTO[[#This Row],[DATA PEDIDO]]+LANÇAMENTO[[#This Row],[PRAZO]])</f>
        <v>45993</v>
      </c>
      <c r="T2428" s="8" t="str">
        <f>IF(LANÇAMENTO[[#This Row],[OBRA COM MATERIAL]]="OK","ENTREGUE",IF(LANÇAMENTO[[#This Row],[PRAZO]]="","",LANÇAMENTO[[#This Row],[PREVISÃO ENTREGA OBRA]]-$E$1))</f>
        <v>ENTREGUE</v>
      </c>
      <c r="U2428" s="3" t="s">
        <v>129</v>
      </c>
      <c r="V2428" s="3"/>
    </row>
    <row r="2429" spans="1:22" x14ac:dyDescent="0.25">
      <c r="A2429" s="4">
        <v>45993</v>
      </c>
      <c r="B2429" s="2" t="s">
        <v>3690</v>
      </c>
      <c r="C2429" s="123" t="str">
        <f>VLOOKUP(LANÇAMENTO[[#This Row],[OBRA]],OBRAS[],2,FALSE)</f>
        <v>BRASUL</v>
      </c>
      <c r="D2429" s="2" t="s">
        <v>104</v>
      </c>
      <c r="E2429" s="2" t="s">
        <v>4492</v>
      </c>
      <c r="F2429" s="3">
        <v>5</v>
      </c>
      <c r="G2429" s="3" t="s">
        <v>65</v>
      </c>
      <c r="H2429" s="5" t="s">
        <v>4494</v>
      </c>
      <c r="I2429" s="136" t="s">
        <v>4497</v>
      </c>
      <c r="J2429" s="2" t="s">
        <v>4492</v>
      </c>
      <c r="K2429" s="6">
        <v>40</v>
      </c>
      <c r="L2429" s="6">
        <f>LANÇAMENTO[[#This Row],[VALOR UNITARIO]]*LANÇAMENTO[[#This Row],[QTDADE]]</f>
        <v>200</v>
      </c>
      <c r="M2429" s="4">
        <v>45993</v>
      </c>
      <c r="N2429" s="33" t="str">
        <f>TEXT(LANÇAMENTO[[#This Row],[DATA PEDIDO]],"MMM")&amp;"-"&amp;TEXT(M2429,"AAAA")</f>
        <v>dez-2025</v>
      </c>
      <c r="O2429" s="5" t="s">
        <v>1778</v>
      </c>
      <c r="P2429" s="5" t="s">
        <v>30</v>
      </c>
      <c r="Q2429" s="3" t="s">
        <v>1705</v>
      </c>
      <c r="R2429" s="3">
        <v>0</v>
      </c>
      <c r="S2429" s="4">
        <f>IF(LANÇAMENTO[[#This Row],[DATA PEDIDO]]="","",LANÇAMENTO[[#This Row],[DATA PEDIDO]]+LANÇAMENTO[[#This Row],[PRAZO]])</f>
        <v>45993</v>
      </c>
      <c r="T2429" s="8" t="str">
        <f>IF(LANÇAMENTO[[#This Row],[OBRA COM MATERIAL]]="OK","ENTREGUE",IF(LANÇAMENTO[[#This Row],[PRAZO]]="","",LANÇAMENTO[[#This Row],[PREVISÃO ENTREGA OBRA]]-$E$1))</f>
        <v>ENTREGUE</v>
      </c>
      <c r="U2429" s="3" t="s">
        <v>129</v>
      </c>
      <c r="V2429" s="3"/>
    </row>
    <row r="2430" spans="1:22" x14ac:dyDescent="0.25">
      <c r="A2430" s="4">
        <v>45993</v>
      </c>
      <c r="B2430" s="2" t="s">
        <v>3690</v>
      </c>
      <c r="C2430" s="123" t="str">
        <f>VLOOKUP(LANÇAMENTO[[#This Row],[OBRA]],OBRAS[],2,FALSE)</f>
        <v>BRASUL</v>
      </c>
      <c r="D2430" s="2" t="s">
        <v>104</v>
      </c>
      <c r="E2430" s="2" t="s">
        <v>4493</v>
      </c>
      <c r="F2430" s="3">
        <v>5</v>
      </c>
      <c r="G2430" s="3" t="s">
        <v>65</v>
      </c>
      <c r="H2430" s="5" t="s">
        <v>4494</v>
      </c>
      <c r="I2430" s="136" t="s">
        <v>4497</v>
      </c>
      <c r="J2430" s="2" t="s">
        <v>4493</v>
      </c>
      <c r="K2430" s="6">
        <v>40</v>
      </c>
      <c r="L2430" s="6">
        <f>LANÇAMENTO[[#This Row],[VALOR UNITARIO]]*LANÇAMENTO[[#This Row],[QTDADE]]</f>
        <v>200</v>
      </c>
      <c r="M2430" s="4">
        <v>45993</v>
      </c>
      <c r="N2430" s="33" t="str">
        <f>TEXT(LANÇAMENTO[[#This Row],[DATA PEDIDO]],"MMM")&amp;"-"&amp;TEXT(M2430,"AAAA")</f>
        <v>dez-2025</v>
      </c>
      <c r="O2430" s="5" t="s">
        <v>1778</v>
      </c>
      <c r="P2430" s="5" t="s">
        <v>30</v>
      </c>
      <c r="Q2430" s="3" t="s">
        <v>1705</v>
      </c>
      <c r="R2430" s="3">
        <v>0</v>
      </c>
      <c r="S2430" s="4">
        <f>IF(LANÇAMENTO[[#This Row],[DATA PEDIDO]]="","",LANÇAMENTO[[#This Row],[DATA PEDIDO]]+LANÇAMENTO[[#This Row],[PRAZO]])</f>
        <v>45993</v>
      </c>
      <c r="T2430" s="8" t="str">
        <f>IF(LANÇAMENTO[[#This Row],[OBRA COM MATERIAL]]="OK","ENTREGUE",IF(LANÇAMENTO[[#This Row],[PRAZO]]="","",LANÇAMENTO[[#This Row],[PREVISÃO ENTREGA OBRA]]-$E$1))</f>
        <v>ENTREGUE</v>
      </c>
      <c r="U2430" s="3" t="s">
        <v>129</v>
      </c>
      <c r="V2430" s="3"/>
    </row>
    <row r="2431" spans="1:22" x14ac:dyDescent="0.25">
      <c r="A2431" s="4">
        <v>45994</v>
      </c>
      <c r="B2431" s="2" t="s">
        <v>4164</v>
      </c>
      <c r="C2431" s="123" t="str">
        <f>VLOOKUP(LANÇAMENTO[[#This Row],[OBRA]],OBRAS[],2,FALSE)</f>
        <v>B&amp;B</v>
      </c>
      <c r="D2431" s="2" t="s">
        <v>104</v>
      </c>
      <c r="E2431" s="2" t="s">
        <v>4498</v>
      </c>
      <c r="F2431" s="3">
        <v>1</v>
      </c>
      <c r="G2431" s="3" t="s">
        <v>65</v>
      </c>
      <c r="H2431" s="5" t="s">
        <v>4502</v>
      </c>
      <c r="I2431" s="136" t="s">
        <v>238</v>
      </c>
      <c r="J2431" s="2" t="s">
        <v>4498</v>
      </c>
      <c r="K2431" s="6">
        <v>126</v>
      </c>
      <c r="L2431" s="6">
        <f>LANÇAMENTO[[#This Row],[VALOR UNITARIO]]*LANÇAMENTO[[#This Row],[QTDADE]]</f>
        <v>126</v>
      </c>
      <c r="M2431" s="4">
        <v>45994</v>
      </c>
      <c r="N2431" s="33" t="str">
        <f>TEXT(LANÇAMENTO[[#This Row],[DATA PEDIDO]],"MMM")&amp;"-"&amp;TEXT(M2431,"AAAA")</f>
        <v>dez-2025</v>
      </c>
      <c r="O2431" s="5" t="s">
        <v>1715</v>
      </c>
      <c r="P2431" s="5" t="s">
        <v>30</v>
      </c>
      <c r="Q2431" s="3" t="s">
        <v>12</v>
      </c>
      <c r="R2431" s="3">
        <v>0</v>
      </c>
      <c r="S2431" s="4">
        <f>IF(LANÇAMENTO[[#This Row],[DATA PEDIDO]]="","",LANÇAMENTO[[#This Row],[DATA PEDIDO]]+LANÇAMENTO[[#This Row],[PRAZO]])</f>
        <v>45994</v>
      </c>
      <c r="T2431" s="8" t="str">
        <f>IF(LANÇAMENTO[[#This Row],[OBRA COM MATERIAL]]="OK","ENTREGUE",IF(LANÇAMENTO[[#This Row],[PRAZO]]="","",LANÇAMENTO[[#This Row],[PREVISÃO ENTREGA OBRA]]-$E$1))</f>
        <v>ENTREGUE</v>
      </c>
      <c r="U2431" s="3" t="s">
        <v>129</v>
      </c>
      <c r="V2431" s="3"/>
    </row>
    <row r="2432" spans="1:22" x14ac:dyDescent="0.25">
      <c r="A2432" s="4">
        <v>45994</v>
      </c>
      <c r="B2432" s="2" t="s">
        <v>4164</v>
      </c>
      <c r="C2432" s="123" t="str">
        <f>VLOOKUP(LANÇAMENTO[[#This Row],[OBRA]],OBRAS[],2,FALSE)</f>
        <v>B&amp;B</v>
      </c>
      <c r="D2432" s="2" t="s">
        <v>104</v>
      </c>
      <c r="E2432" s="2" t="s">
        <v>4499</v>
      </c>
      <c r="F2432" s="3">
        <v>23.2</v>
      </c>
      <c r="G2432" s="3" t="s">
        <v>65</v>
      </c>
      <c r="H2432" s="5" t="s">
        <v>4502</v>
      </c>
      <c r="I2432" s="136" t="s">
        <v>238</v>
      </c>
      <c r="J2432" s="2" t="s">
        <v>4499</v>
      </c>
      <c r="K2432" s="6">
        <v>9.5500000000000007</v>
      </c>
      <c r="L2432" s="6">
        <f>LANÇAMENTO[[#This Row],[VALOR UNITARIO]]*LANÇAMENTO[[#This Row],[QTDADE]]</f>
        <v>221.56</v>
      </c>
      <c r="M2432" s="4">
        <v>45994</v>
      </c>
      <c r="N2432" s="33" t="str">
        <f>TEXT(LANÇAMENTO[[#This Row],[DATA PEDIDO]],"MMM")&amp;"-"&amp;TEXT(M2432,"AAAA")</f>
        <v>dez-2025</v>
      </c>
      <c r="O2432" s="5" t="s">
        <v>1715</v>
      </c>
      <c r="P2432" s="5" t="s">
        <v>30</v>
      </c>
      <c r="Q2432" s="3" t="s">
        <v>12</v>
      </c>
      <c r="R2432" s="3">
        <v>0</v>
      </c>
      <c r="S2432" s="4">
        <f>IF(LANÇAMENTO[[#This Row],[DATA PEDIDO]]="","",LANÇAMENTO[[#This Row],[DATA PEDIDO]]+LANÇAMENTO[[#This Row],[PRAZO]])</f>
        <v>45994</v>
      </c>
      <c r="T2432" s="8" t="str">
        <f>IF(LANÇAMENTO[[#This Row],[OBRA COM MATERIAL]]="OK","ENTREGUE",IF(LANÇAMENTO[[#This Row],[PRAZO]]="","",LANÇAMENTO[[#This Row],[PREVISÃO ENTREGA OBRA]]-$E$1))</f>
        <v>ENTREGUE</v>
      </c>
      <c r="U2432" s="3" t="s">
        <v>129</v>
      </c>
      <c r="V2432" s="3"/>
    </row>
    <row r="2433" spans="1:22" x14ac:dyDescent="0.25">
      <c r="A2433" s="4">
        <v>45994</v>
      </c>
      <c r="B2433" s="2" t="s">
        <v>4164</v>
      </c>
      <c r="C2433" s="123" t="str">
        <f>VLOOKUP(LANÇAMENTO[[#This Row],[OBRA]],OBRAS[],2,FALSE)</f>
        <v>B&amp;B</v>
      </c>
      <c r="D2433" s="2" t="s">
        <v>104</v>
      </c>
      <c r="E2433" s="2" t="s">
        <v>4500</v>
      </c>
      <c r="F2433" s="3">
        <v>7.3</v>
      </c>
      <c r="G2433" s="3" t="s">
        <v>65</v>
      </c>
      <c r="H2433" s="5" t="s">
        <v>4502</v>
      </c>
      <c r="I2433" s="136" t="s">
        <v>238</v>
      </c>
      <c r="J2433" s="2" t="s">
        <v>4500</v>
      </c>
      <c r="K2433" s="6">
        <v>9.5500000000000007</v>
      </c>
      <c r="L2433" s="6">
        <f>LANÇAMENTO[[#This Row],[VALOR UNITARIO]]*LANÇAMENTO[[#This Row],[QTDADE]]</f>
        <v>69.715000000000003</v>
      </c>
      <c r="M2433" s="4">
        <v>45994</v>
      </c>
      <c r="N2433" s="33" t="str">
        <f>TEXT(LANÇAMENTO[[#This Row],[DATA PEDIDO]],"MMM")&amp;"-"&amp;TEXT(M2433,"AAAA")</f>
        <v>dez-2025</v>
      </c>
      <c r="O2433" s="5" t="s">
        <v>1715</v>
      </c>
      <c r="P2433" s="5" t="s">
        <v>30</v>
      </c>
      <c r="Q2433" s="3" t="s">
        <v>12</v>
      </c>
      <c r="R2433" s="3">
        <v>0</v>
      </c>
      <c r="S2433" s="4">
        <f>IF(LANÇAMENTO[[#This Row],[DATA PEDIDO]]="","",LANÇAMENTO[[#This Row],[DATA PEDIDO]]+LANÇAMENTO[[#This Row],[PRAZO]])</f>
        <v>45994</v>
      </c>
      <c r="T2433" s="8" t="str">
        <f>IF(LANÇAMENTO[[#This Row],[OBRA COM MATERIAL]]="OK","ENTREGUE",IF(LANÇAMENTO[[#This Row],[PRAZO]]="","",LANÇAMENTO[[#This Row],[PREVISÃO ENTREGA OBRA]]-$E$1))</f>
        <v>ENTREGUE</v>
      </c>
      <c r="U2433" s="3" t="s">
        <v>129</v>
      </c>
      <c r="V2433" s="3"/>
    </row>
    <row r="2434" spans="1:22" x14ac:dyDescent="0.25">
      <c r="A2434" s="4">
        <v>45994</v>
      </c>
      <c r="B2434" s="2" t="s">
        <v>4164</v>
      </c>
      <c r="C2434" s="123" t="str">
        <f>VLOOKUP(LANÇAMENTO[[#This Row],[OBRA]],OBRAS[],2,FALSE)</f>
        <v>B&amp;B</v>
      </c>
      <c r="D2434" s="2" t="s">
        <v>104</v>
      </c>
      <c r="E2434" s="2" t="s">
        <v>4501</v>
      </c>
      <c r="F2434" s="3">
        <v>4.5999999999999996</v>
      </c>
      <c r="G2434" s="3" t="s">
        <v>65</v>
      </c>
      <c r="H2434" s="5" t="s">
        <v>4502</v>
      </c>
      <c r="I2434" s="136" t="s">
        <v>238</v>
      </c>
      <c r="J2434" s="2" t="s">
        <v>4501</v>
      </c>
      <c r="K2434" s="6">
        <v>9.5500000000000007</v>
      </c>
      <c r="L2434" s="6">
        <f>LANÇAMENTO[[#This Row],[VALOR UNITARIO]]*LANÇAMENTO[[#This Row],[QTDADE]]</f>
        <v>43.93</v>
      </c>
      <c r="M2434" s="4">
        <v>45994</v>
      </c>
      <c r="N2434" s="33" t="str">
        <f>TEXT(LANÇAMENTO[[#This Row],[DATA PEDIDO]],"MMM")&amp;"-"&amp;TEXT(M2434,"AAAA")</f>
        <v>dez-2025</v>
      </c>
      <c r="O2434" s="5" t="s">
        <v>1715</v>
      </c>
      <c r="P2434" s="5" t="s">
        <v>30</v>
      </c>
      <c r="Q2434" s="3" t="s">
        <v>12</v>
      </c>
      <c r="R2434" s="3">
        <v>0</v>
      </c>
      <c r="S2434" s="4">
        <f>IF(LANÇAMENTO[[#This Row],[DATA PEDIDO]]="","",LANÇAMENTO[[#This Row],[DATA PEDIDO]]+LANÇAMENTO[[#This Row],[PRAZO]])</f>
        <v>45994</v>
      </c>
      <c r="T2434" s="8" t="str">
        <f>IF(LANÇAMENTO[[#This Row],[OBRA COM MATERIAL]]="OK","ENTREGUE",IF(LANÇAMENTO[[#This Row],[PRAZO]]="","",LANÇAMENTO[[#This Row],[PREVISÃO ENTREGA OBRA]]-$E$1))</f>
        <v>ENTREGUE</v>
      </c>
      <c r="U2434" s="3" t="s">
        <v>129</v>
      </c>
      <c r="V2434" s="3"/>
    </row>
    <row r="2435" spans="1:22" x14ac:dyDescent="0.25">
      <c r="A2435" s="4">
        <v>45994</v>
      </c>
      <c r="B2435" s="2" t="s">
        <v>2379</v>
      </c>
      <c r="C2435" s="123" t="str">
        <f>VLOOKUP(LANÇAMENTO[[#This Row],[OBRA]],OBRAS[],2,FALSE)</f>
        <v>INTERIORANA</v>
      </c>
      <c r="D2435" s="2" t="s">
        <v>104</v>
      </c>
      <c r="E2435" s="2" t="s">
        <v>4503</v>
      </c>
      <c r="F2435" s="3">
        <v>3</v>
      </c>
      <c r="G2435" s="3" t="s">
        <v>65</v>
      </c>
      <c r="H2435" s="5" t="s">
        <v>4504</v>
      </c>
      <c r="I2435" s="136" t="s">
        <v>198</v>
      </c>
      <c r="J2435" s="2" t="s">
        <v>4503</v>
      </c>
      <c r="K2435" s="6">
        <v>51.52</v>
      </c>
      <c r="L2435" s="6">
        <f>LANÇAMENTO[[#This Row],[VALOR UNITARIO]]*LANÇAMENTO[[#This Row],[QTDADE]]</f>
        <v>154.56</v>
      </c>
      <c r="M2435" s="4">
        <v>45994</v>
      </c>
      <c r="N2435" s="33" t="str">
        <f>TEXT(LANÇAMENTO[[#This Row],[DATA PEDIDO]],"MMM")&amp;"-"&amp;TEXT(M2435,"AAAA")</f>
        <v>dez-2025</v>
      </c>
      <c r="O2435" s="5" t="s">
        <v>1715</v>
      </c>
      <c r="P2435" s="5" t="s">
        <v>30</v>
      </c>
      <c r="Q2435" s="3" t="s">
        <v>12</v>
      </c>
      <c r="R2435" s="3">
        <v>1</v>
      </c>
      <c r="S2435" s="4">
        <f>IF(LANÇAMENTO[[#This Row],[DATA PEDIDO]]="","",LANÇAMENTO[[#This Row],[DATA PEDIDO]]+LANÇAMENTO[[#This Row],[PRAZO]])</f>
        <v>45995</v>
      </c>
      <c r="T2435" s="8" t="str">
        <f>IF(LANÇAMENTO[[#This Row],[OBRA COM MATERIAL]]="OK","ENTREGUE",IF(LANÇAMENTO[[#This Row],[PRAZO]]="","",LANÇAMENTO[[#This Row],[PREVISÃO ENTREGA OBRA]]-$E$1))</f>
        <v>ENTREGUE</v>
      </c>
      <c r="U2435" s="3" t="s">
        <v>129</v>
      </c>
      <c r="V2435" s="3"/>
    </row>
    <row r="2436" spans="1:22" x14ac:dyDescent="0.25">
      <c r="A2436" s="4">
        <v>45994</v>
      </c>
      <c r="B2436" s="2" t="s">
        <v>4257</v>
      </c>
      <c r="C2436" s="123" t="str">
        <f>VLOOKUP(LANÇAMENTO[[#This Row],[OBRA]],OBRAS[],2,FALSE)</f>
        <v>INTERIORANA</v>
      </c>
      <c r="D2436" s="2" t="s">
        <v>104</v>
      </c>
      <c r="E2436" s="2" t="s">
        <v>4535</v>
      </c>
      <c r="F2436" s="3">
        <v>46</v>
      </c>
      <c r="G2436" s="3" t="s">
        <v>65</v>
      </c>
      <c r="H2436" s="5" t="s">
        <v>4505</v>
      </c>
      <c r="I2436" s="136" t="s">
        <v>238</v>
      </c>
      <c r="J2436" s="2" t="s">
        <v>4535</v>
      </c>
      <c r="K2436" s="6">
        <v>42.62</v>
      </c>
      <c r="L2436" s="6">
        <f>LANÇAMENTO[[#This Row],[VALOR UNITARIO]]*LANÇAMENTO[[#This Row],[QTDADE]]</f>
        <v>1960.52</v>
      </c>
      <c r="M2436" s="4">
        <v>45994</v>
      </c>
      <c r="N2436" s="33" t="str">
        <f>TEXT(LANÇAMENTO[[#This Row],[DATA PEDIDO]],"MMM")&amp;"-"&amp;TEXT(M2436,"AAAA")</f>
        <v>dez-2025</v>
      </c>
      <c r="O2436" s="5" t="s">
        <v>2068</v>
      </c>
      <c r="P2436" s="5" t="s">
        <v>30</v>
      </c>
      <c r="Q2436" s="3" t="s">
        <v>12</v>
      </c>
      <c r="R2436" s="3">
        <v>6</v>
      </c>
      <c r="S2436" s="4">
        <f>IF(LANÇAMENTO[[#This Row],[DATA PEDIDO]]="","",LANÇAMENTO[[#This Row],[DATA PEDIDO]]+LANÇAMENTO[[#This Row],[PRAZO]])</f>
        <v>46000</v>
      </c>
      <c r="T2436" s="8" t="str">
        <f>IF(LANÇAMENTO[[#This Row],[OBRA COM MATERIAL]]="OK","ENTREGUE",IF(LANÇAMENTO[[#This Row],[PRAZO]]="","",LANÇAMENTO[[#This Row],[PREVISÃO ENTREGA OBRA]]-$E$1))</f>
        <v>ENTREGUE</v>
      </c>
      <c r="U2436" s="3" t="s">
        <v>129</v>
      </c>
      <c r="V2436" s="3"/>
    </row>
    <row r="2437" spans="1:22" x14ac:dyDescent="0.25">
      <c r="A2437" s="4">
        <v>45994</v>
      </c>
      <c r="B2437" s="2" t="s">
        <v>1802</v>
      </c>
      <c r="C2437" s="123" t="str">
        <f>VLOOKUP(LANÇAMENTO[[#This Row],[OBRA]],OBRAS[],2,FALSE)</f>
        <v>INTERIORANA</v>
      </c>
      <c r="D2437" s="2" t="s">
        <v>27</v>
      </c>
      <c r="E2437" s="2" t="s">
        <v>2134</v>
      </c>
      <c r="F2437" s="3">
        <v>1</v>
      </c>
      <c r="G2437" s="3" t="s">
        <v>65</v>
      </c>
      <c r="H2437" s="5" t="s">
        <v>4510</v>
      </c>
      <c r="I2437" s="136" t="s">
        <v>1033</v>
      </c>
      <c r="J2437" s="2" t="s">
        <v>2134</v>
      </c>
      <c r="K2437" s="6">
        <v>440</v>
      </c>
      <c r="L2437" s="6">
        <f>LANÇAMENTO[[#This Row],[VALOR UNITARIO]]*LANÇAMENTO[[#This Row],[QTDADE]]</f>
        <v>440</v>
      </c>
      <c r="M2437" s="4">
        <v>45994</v>
      </c>
      <c r="N2437" s="33" t="str">
        <f>TEXT(LANÇAMENTO[[#This Row],[DATA PEDIDO]],"MMM")&amp;"-"&amp;TEXT(M2437,"AAAA")</f>
        <v>dez-2025</v>
      </c>
      <c r="O2437" s="5" t="s">
        <v>1823</v>
      </c>
      <c r="P2437" s="5" t="s">
        <v>30</v>
      </c>
      <c r="Q2437" s="3" t="s">
        <v>12</v>
      </c>
      <c r="R2437" s="3">
        <v>1</v>
      </c>
      <c r="S2437" s="4">
        <f>IF(LANÇAMENTO[[#This Row],[DATA PEDIDO]]="","",LANÇAMENTO[[#This Row],[DATA PEDIDO]]+LANÇAMENTO[[#This Row],[PRAZO]])</f>
        <v>45995</v>
      </c>
      <c r="T2437" s="8" t="str">
        <f>IF(LANÇAMENTO[[#This Row],[OBRA COM MATERIAL]]="OK","ENTREGUE",IF(LANÇAMENTO[[#This Row],[PRAZO]]="","",LANÇAMENTO[[#This Row],[PREVISÃO ENTREGA OBRA]]-$E$1))</f>
        <v>ENTREGUE</v>
      </c>
      <c r="U2437" s="3" t="s">
        <v>129</v>
      </c>
      <c r="V2437" s="3"/>
    </row>
    <row r="2438" spans="1:22" x14ac:dyDescent="0.25">
      <c r="A2438" s="4">
        <v>45994</v>
      </c>
      <c r="B2438" s="2" t="s">
        <v>1802</v>
      </c>
      <c r="C2438" s="123" t="str">
        <f>VLOOKUP(LANÇAMENTO[[#This Row],[OBRA]],OBRAS[],2,FALSE)</f>
        <v>INTERIORANA</v>
      </c>
      <c r="D2438" s="2" t="s">
        <v>11</v>
      </c>
      <c r="E2438" s="2" t="s">
        <v>2805</v>
      </c>
      <c r="F2438" s="3">
        <v>4</v>
      </c>
      <c r="G2438" s="3" t="s">
        <v>24</v>
      </c>
      <c r="H2438" s="5" t="s">
        <v>4512</v>
      </c>
      <c r="I2438" s="136" t="s">
        <v>151</v>
      </c>
      <c r="J2438" s="2" t="s">
        <v>2805</v>
      </c>
      <c r="K2438" s="6">
        <v>240</v>
      </c>
      <c r="L2438" s="6">
        <f>LANÇAMENTO[[#This Row],[VALOR UNITARIO]]*LANÇAMENTO[[#This Row],[QTDADE]]</f>
        <v>960</v>
      </c>
      <c r="M2438" s="4">
        <v>45994</v>
      </c>
      <c r="N2438" s="33" t="str">
        <f>TEXT(LANÇAMENTO[[#This Row],[DATA PEDIDO]],"MMM")&amp;"-"&amp;TEXT(M2438,"AAAA")</f>
        <v>dez-2025</v>
      </c>
      <c r="O2438" s="5" t="s">
        <v>2656</v>
      </c>
      <c r="P2438" s="5" t="s">
        <v>30</v>
      </c>
      <c r="Q2438" s="3" t="s">
        <v>12</v>
      </c>
      <c r="R2438" s="3">
        <v>1</v>
      </c>
      <c r="S2438" s="4">
        <f>IF(LANÇAMENTO[[#This Row],[DATA PEDIDO]]="","",LANÇAMENTO[[#This Row],[DATA PEDIDO]]+LANÇAMENTO[[#This Row],[PRAZO]])</f>
        <v>45995</v>
      </c>
      <c r="T2438" s="8" t="str">
        <f>IF(LANÇAMENTO[[#This Row],[OBRA COM MATERIAL]]="OK","ENTREGUE",IF(LANÇAMENTO[[#This Row],[PRAZO]]="","",LANÇAMENTO[[#This Row],[PREVISÃO ENTREGA OBRA]]-$E$1))</f>
        <v>ENTREGUE</v>
      </c>
      <c r="U2438" s="3" t="s">
        <v>129</v>
      </c>
      <c r="V2438" s="3"/>
    </row>
    <row r="2439" spans="1:22" x14ac:dyDescent="0.25">
      <c r="A2439" s="4">
        <v>45994</v>
      </c>
      <c r="B2439" s="2" t="s">
        <v>1802</v>
      </c>
      <c r="C2439" s="123" t="str">
        <f>VLOOKUP(LANÇAMENTO[[#This Row],[OBRA]],OBRAS[],2,FALSE)</f>
        <v>INTERIORANA</v>
      </c>
      <c r="D2439" s="2" t="s">
        <v>11</v>
      </c>
      <c r="E2439" s="2" t="s">
        <v>4511</v>
      </c>
      <c r="F2439" s="3">
        <v>4</v>
      </c>
      <c r="G2439" s="3" t="s">
        <v>110</v>
      </c>
      <c r="H2439" s="5" t="s">
        <v>4512</v>
      </c>
      <c r="I2439" s="136" t="s">
        <v>151</v>
      </c>
      <c r="J2439" s="2" t="s">
        <v>4511</v>
      </c>
      <c r="K2439" s="6">
        <v>89</v>
      </c>
      <c r="L2439" s="6">
        <f>LANÇAMENTO[[#This Row],[VALOR UNITARIO]]*LANÇAMENTO[[#This Row],[QTDADE]]</f>
        <v>356</v>
      </c>
      <c r="M2439" s="4">
        <v>45994</v>
      </c>
      <c r="N2439" s="33" t="str">
        <f>TEXT(LANÇAMENTO[[#This Row],[DATA PEDIDO]],"MMM")&amp;"-"&amp;TEXT(M2439,"AAAA")</f>
        <v>dez-2025</v>
      </c>
      <c r="O2439" s="5" t="s">
        <v>2656</v>
      </c>
      <c r="P2439" s="5" t="s">
        <v>30</v>
      </c>
      <c r="Q2439" s="3" t="s">
        <v>12</v>
      </c>
      <c r="R2439" s="3">
        <v>1</v>
      </c>
      <c r="S2439" s="4">
        <f>IF(LANÇAMENTO[[#This Row],[DATA PEDIDO]]="","",LANÇAMENTO[[#This Row],[DATA PEDIDO]]+LANÇAMENTO[[#This Row],[PRAZO]])</f>
        <v>45995</v>
      </c>
      <c r="T2439" s="8" t="str">
        <f>IF(LANÇAMENTO[[#This Row],[OBRA COM MATERIAL]]="OK","ENTREGUE",IF(LANÇAMENTO[[#This Row],[PRAZO]]="","",LANÇAMENTO[[#This Row],[PREVISÃO ENTREGA OBRA]]-$E$1))</f>
        <v>ENTREGUE</v>
      </c>
      <c r="U2439" s="3" t="s">
        <v>129</v>
      </c>
      <c r="V2439" s="3"/>
    </row>
    <row r="2440" spans="1:22" x14ac:dyDescent="0.25">
      <c r="A2440" s="4">
        <v>45994</v>
      </c>
      <c r="B2440" s="2" t="s">
        <v>1802</v>
      </c>
      <c r="C2440" s="123" t="str">
        <f>VLOOKUP(LANÇAMENTO[[#This Row],[OBRA]],OBRAS[],2,FALSE)</f>
        <v>INTERIORANA</v>
      </c>
      <c r="D2440" s="2" t="s">
        <v>104</v>
      </c>
      <c r="E2440" s="2" t="s">
        <v>4425</v>
      </c>
      <c r="F2440" s="3">
        <v>5</v>
      </c>
      <c r="G2440" s="3" t="s">
        <v>65</v>
      </c>
      <c r="H2440" s="5" t="s">
        <v>4513</v>
      </c>
      <c r="I2440" s="136" t="s">
        <v>288</v>
      </c>
      <c r="J2440" s="2" t="s">
        <v>4425</v>
      </c>
      <c r="K2440" s="6">
        <v>47</v>
      </c>
      <c r="L2440" s="6">
        <f>LANÇAMENTO[[#This Row],[VALOR UNITARIO]]*LANÇAMENTO[[#This Row],[QTDADE]]</f>
        <v>235</v>
      </c>
      <c r="M2440" s="4">
        <v>45994</v>
      </c>
      <c r="N2440" s="33" t="str">
        <f>TEXT(LANÇAMENTO[[#This Row],[DATA PEDIDO]],"MMM")&amp;"-"&amp;TEXT(M2440,"AAAA")</f>
        <v>dez-2025</v>
      </c>
      <c r="O2440" s="5" t="s">
        <v>1778</v>
      </c>
      <c r="P2440" s="5" t="s">
        <v>30</v>
      </c>
      <c r="Q2440" s="3" t="s">
        <v>1705</v>
      </c>
      <c r="R2440" s="3">
        <v>2</v>
      </c>
      <c r="S2440" s="4">
        <f>IF(LANÇAMENTO[[#This Row],[DATA PEDIDO]]="","",LANÇAMENTO[[#This Row],[DATA PEDIDO]]+LANÇAMENTO[[#This Row],[PRAZO]])</f>
        <v>45996</v>
      </c>
      <c r="T2440" s="8" t="str">
        <f>IF(LANÇAMENTO[[#This Row],[OBRA COM MATERIAL]]="OK","ENTREGUE",IF(LANÇAMENTO[[#This Row],[PRAZO]]="","",LANÇAMENTO[[#This Row],[PREVISÃO ENTREGA OBRA]]-$E$1))</f>
        <v>ENTREGUE</v>
      </c>
      <c r="U2440" s="3" t="s">
        <v>129</v>
      </c>
      <c r="V2440" s="3"/>
    </row>
    <row r="2441" spans="1:22" x14ac:dyDescent="0.25">
      <c r="A2441" s="4">
        <v>45994</v>
      </c>
      <c r="B2441" s="2" t="s">
        <v>1802</v>
      </c>
      <c r="C2441" s="123" t="str">
        <f>VLOOKUP(LANÇAMENTO[[#This Row],[OBRA]],OBRAS[],2,FALSE)</f>
        <v>INTERIORANA</v>
      </c>
      <c r="D2441" s="2" t="s">
        <v>104</v>
      </c>
      <c r="E2441" s="2" t="s">
        <v>3523</v>
      </c>
      <c r="F2441" s="3">
        <v>30</v>
      </c>
      <c r="G2441" s="3" t="s">
        <v>72</v>
      </c>
      <c r="H2441" s="5" t="s">
        <v>4514</v>
      </c>
      <c r="I2441" s="136" t="s">
        <v>587</v>
      </c>
      <c r="J2441" s="2" t="s">
        <v>3523</v>
      </c>
      <c r="K2441" s="6">
        <v>26.666666599999999</v>
      </c>
      <c r="L2441" s="6">
        <f>LANÇAMENTO[[#This Row],[VALOR UNITARIO]]*LANÇAMENTO[[#This Row],[QTDADE]]</f>
        <v>799.99999800000001</v>
      </c>
      <c r="M2441" s="4">
        <v>45994</v>
      </c>
      <c r="N2441" s="33" t="str">
        <f>TEXT(LANÇAMENTO[[#This Row],[DATA PEDIDO]],"MMM")&amp;"-"&amp;TEXT(M2441,"AAAA")</f>
        <v>dez-2025</v>
      </c>
      <c r="O2441" s="5" t="s">
        <v>1778</v>
      </c>
      <c r="P2441" s="5" t="s">
        <v>30</v>
      </c>
      <c r="Q2441" s="3" t="s">
        <v>12</v>
      </c>
      <c r="R2441" s="3">
        <v>7</v>
      </c>
      <c r="S2441" s="4">
        <f>IF(LANÇAMENTO[[#This Row],[DATA PEDIDO]]="","",LANÇAMENTO[[#This Row],[DATA PEDIDO]]+LANÇAMENTO[[#This Row],[PRAZO]])</f>
        <v>46001</v>
      </c>
      <c r="T2441" s="8" t="str">
        <f>IF(LANÇAMENTO[[#This Row],[OBRA COM MATERIAL]]="OK","ENTREGUE",IF(LANÇAMENTO[[#This Row],[PRAZO]]="","",LANÇAMENTO[[#This Row],[PREVISÃO ENTREGA OBRA]]-$E$1))</f>
        <v>ENTREGUE</v>
      </c>
      <c r="U2441" s="3" t="s">
        <v>129</v>
      </c>
      <c r="V2441" s="3"/>
    </row>
    <row r="2442" spans="1:22" x14ac:dyDescent="0.25">
      <c r="A2442" s="4">
        <v>45994</v>
      </c>
      <c r="B2442" s="2" t="s">
        <v>2723</v>
      </c>
      <c r="C2442" s="123" t="str">
        <f>VLOOKUP(LANÇAMENTO[[#This Row],[OBRA]],OBRAS[],2,FALSE)</f>
        <v>B&amp;B</v>
      </c>
      <c r="D2442" s="2" t="s">
        <v>104</v>
      </c>
      <c r="E2442" s="2" t="s">
        <v>4515</v>
      </c>
      <c r="F2442" s="3">
        <v>90</v>
      </c>
      <c r="G2442" s="3" t="s">
        <v>111</v>
      </c>
      <c r="H2442" s="5" t="s">
        <v>4520</v>
      </c>
      <c r="I2442" s="136" t="s">
        <v>1141</v>
      </c>
      <c r="J2442" s="2" t="s">
        <v>4515</v>
      </c>
      <c r="K2442" s="6">
        <v>79.09</v>
      </c>
      <c r="L2442" s="6">
        <f>LANÇAMENTO[[#This Row],[VALOR UNITARIO]]*LANÇAMENTO[[#This Row],[QTDADE]]</f>
        <v>7118.1</v>
      </c>
      <c r="M2442" s="4">
        <v>45994</v>
      </c>
      <c r="N2442" s="33" t="str">
        <f>TEXT(LANÇAMENTO[[#This Row],[DATA PEDIDO]],"MMM")&amp;"-"&amp;TEXT(M2442,"AAAA")</f>
        <v>dez-2025</v>
      </c>
      <c r="O2442" s="5" t="s">
        <v>1983</v>
      </c>
      <c r="P2442" s="5" t="s">
        <v>30</v>
      </c>
      <c r="Q2442" s="3" t="s">
        <v>1705</v>
      </c>
      <c r="R2442" s="3">
        <v>1</v>
      </c>
      <c r="S2442" s="4">
        <f>IF(LANÇAMENTO[[#This Row],[DATA PEDIDO]]="","",LANÇAMENTO[[#This Row],[DATA PEDIDO]]+LANÇAMENTO[[#This Row],[PRAZO]])</f>
        <v>45995</v>
      </c>
      <c r="T2442" s="8" t="str">
        <f>IF(LANÇAMENTO[[#This Row],[OBRA COM MATERIAL]]="OK","ENTREGUE",IF(LANÇAMENTO[[#This Row],[PRAZO]]="","",LANÇAMENTO[[#This Row],[PREVISÃO ENTREGA OBRA]]-$E$1))</f>
        <v>ENTREGUE</v>
      </c>
      <c r="U2442" s="3" t="s">
        <v>129</v>
      </c>
      <c r="V2442" s="3"/>
    </row>
    <row r="2443" spans="1:22" x14ac:dyDescent="0.25">
      <c r="A2443" s="4">
        <v>45994</v>
      </c>
      <c r="B2443" s="2" t="s">
        <v>2723</v>
      </c>
      <c r="C2443" s="123" t="str">
        <f>VLOOKUP(LANÇAMENTO[[#This Row],[OBRA]],OBRAS[],2,FALSE)</f>
        <v>B&amp;B</v>
      </c>
      <c r="D2443" s="2" t="s">
        <v>104</v>
      </c>
      <c r="E2443" s="2" t="s">
        <v>4516</v>
      </c>
      <c r="F2443" s="3">
        <v>30</v>
      </c>
      <c r="G2443" s="3" t="s">
        <v>111</v>
      </c>
      <c r="H2443" s="5" t="s">
        <v>4520</v>
      </c>
      <c r="I2443" s="136" t="s">
        <v>1141</v>
      </c>
      <c r="J2443" s="2" t="s">
        <v>4516</v>
      </c>
      <c r="K2443" s="6">
        <v>79.09</v>
      </c>
      <c r="L2443" s="6">
        <f>LANÇAMENTO[[#This Row],[VALOR UNITARIO]]*LANÇAMENTO[[#This Row],[QTDADE]]</f>
        <v>2372.7000000000003</v>
      </c>
      <c r="M2443" s="4">
        <v>45994</v>
      </c>
      <c r="N2443" s="33" t="str">
        <f>TEXT(LANÇAMENTO[[#This Row],[DATA PEDIDO]],"MMM")&amp;"-"&amp;TEXT(M2443,"AAAA")</f>
        <v>dez-2025</v>
      </c>
      <c r="O2443" s="5" t="s">
        <v>1983</v>
      </c>
      <c r="P2443" s="5" t="s">
        <v>30</v>
      </c>
      <c r="Q2443" s="3" t="s">
        <v>1705</v>
      </c>
      <c r="R2443" s="3">
        <v>1</v>
      </c>
      <c r="S2443" s="4">
        <f>IF(LANÇAMENTO[[#This Row],[DATA PEDIDO]]="","",LANÇAMENTO[[#This Row],[DATA PEDIDO]]+LANÇAMENTO[[#This Row],[PRAZO]])</f>
        <v>45995</v>
      </c>
      <c r="T2443" s="8" t="str">
        <f>IF(LANÇAMENTO[[#This Row],[OBRA COM MATERIAL]]="OK","ENTREGUE",IF(LANÇAMENTO[[#This Row],[PRAZO]]="","",LANÇAMENTO[[#This Row],[PREVISÃO ENTREGA OBRA]]-$E$1))</f>
        <v>ENTREGUE</v>
      </c>
      <c r="U2443" s="3" t="s">
        <v>129</v>
      </c>
      <c r="V2443" s="3"/>
    </row>
    <row r="2444" spans="1:22" x14ac:dyDescent="0.25">
      <c r="A2444" s="4">
        <v>45994</v>
      </c>
      <c r="B2444" s="2" t="s">
        <v>2723</v>
      </c>
      <c r="C2444" s="123" t="str">
        <f>VLOOKUP(LANÇAMENTO[[#This Row],[OBRA]],OBRAS[],2,FALSE)</f>
        <v>B&amp;B</v>
      </c>
      <c r="D2444" s="2" t="s">
        <v>104</v>
      </c>
      <c r="E2444" s="2" t="s">
        <v>4517</v>
      </c>
      <c r="F2444" s="3">
        <v>30</v>
      </c>
      <c r="G2444" s="3" t="s">
        <v>111</v>
      </c>
      <c r="H2444" s="5" t="s">
        <v>4520</v>
      </c>
      <c r="I2444" s="136" t="s">
        <v>1141</v>
      </c>
      <c r="J2444" s="2" t="s">
        <v>4517</v>
      </c>
      <c r="K2444" s="6">
        <v>79.09</v>
      </c>
      <c r="L2444" s="6">
        <f>LANÇAMENTO[[#This Row],[VALOR UNITARIO]]*LANÇAMENTO[[#This Row],[QTDADE]]</f>
        <v>2372.7000000000003</v>
      </c>
      <c r="M2444" s="4">
        <v>45994</v>
      </c>
      <c r="N2444" s="33" t="str">
        <f>TEXT(LANÇAMENTO[[#This Row],[DATA PEDIDO]],"MMM")&amp;"-"&amp;TEXT(M2444,"AAAA")</f>
        <v>dez-2025</v>
      </c>
      <c r="O2444" s="5" t="s">
        <v>1983</v>
      </c>
      <c r="P2444" s="5" t="s">
        <v>30</v>
      </c>
      <c r="Q2444" s="3" t="s">
        <v>1705</v>
      </c>
      <c r="R2444" s="3">
        <v>1</v>
      </c>
      <c r="S2444" s="4">
        <f>IF(LANÇAMENTO[[#This Row],[DATA PEDIDO]]="","",LANÇAMENTO[[#This Row],[DATA PEDIDO]]+LANÇAMENTO[[#This Row],[PRAZO]])</f>
        <v>45995</v>
      </c>
      <c r="T2444" s="8" t="str">
        <f>IF(LANÇAMENTO[[#This Row],[OBRA COM MATERIAL]]="OK","ENTREGUE",IF(LANÇAMENTO[[#This Row],[PRAZO]]="","",LANÇAMENTO[[#This Row],[PREVISÃO ENTREGA OBRA]]-$E$1))</f>
        <v>ENTREGUE</v>
      </c>
      <c r="U2444" s="3" t="s">
        <v>129</v>
      </c>
      <c r="V2444" s="3"/>
    </row>
    <row r="2445" spans="1:22" x14ac:dyDescent="0.25">
      <c r="A2445" s="4">
        <v>45994</v>
      </c>
      <c r="B2445" s="2" t="s">
        <v>2723</v>
      </c>
      <c r="C2445" s="123" t="str">
        <f>VLOOKUP(LANÇAMENTO[[#This Row],[OBRA]],OBRAS[],2,FALSE)</f>
        <v>B&amp;B</v>
      </c>
      <c r="D2445" s="2" t="s">
        <v>104</v>
      </c>
      <c r="E2445" s="2" t="s">
        <v>4518</v>
      </c>
      <c r="F2445" s="3">
        <v>120</v>
      </c>
      <c r="G2445" s="3" t="s">
        <v>111</v>
      </c>
      <c r="H2445" s="5" t="s">
        <v>4520</v>
      </c>
      <c r="I2445" s="136" t="s">
        <v>1141</v>
      </c>
      <c r="J2445" s="2" t="s">
        <v>4518</v>
      </c>
      <c r="K2445" s="6">
        <v>13.84</v>
      </c>
      <c r="L2445" s="6">
        <f>LANÇAMENTO[[#This Row],[VALOR UNITARIO]]*LANÇAMENTO[[#This Row],[QTDADE]]</f>
        <v>1660.8</v>
      </c>
      <c r="M2445" s="4">
        <v>45994</v>
      </c>
      <c r="N2445" s="33" t="str">
        <f>TEXT(LANÇAMENTO[[#This Row],[DATA PEDIDO]],"MMM")&amp;"-"&amp;TEXT(M2445,"AAAA")</f>
        <v>dez-2025</v>
      </c>
      <c r="O2445" s="5" t="s">
        <v>1983</v>
      </c>
      <c r="P2445" s="5" t="s">
        <v>30</v>
      </c>
      <c r="Q2445" s="3" t="s">
        <v>1705</v>
      </c>
      <c r="R2445" s="3">
        <v>1</v>
      </c>
      <c r="S2445" s="4">
        <f>IF(LANÇAMENTO[[#This Row],[DATA PEDIDO]]="","",LANÇAMENTO[[#This Row],[DATA PEDIDO]]+LANÇAMENTO[[#This Row],[PRAZO]])</f>
        <v>45995</v>
      </c>
      <c r="T2445" s="8" t="str">
        <f>IF(LANÇAMENTO[[#This Row],[OBRA COM MATERIAL]]="OK","ENTREGUE",IF(LANÇAMENTO[[#This Row],[PRAZO]]="","",LANÇAMENTO[[#This Row],[PREVISÃO ENTREGA OBRA]]-$E$1))</f>
        <v>ENTREGUE</v>
      </c>
      <c r="U2445" s="3" t="s">
        <v>129</v>
      </c>
      <c r="V2445" s="3"/>
    </row>
    <row r="2446" spans="1:22" x14ac:dyDescent="0.25">
      <c r="A2446" s="4">
        <v>45994</v>
      </c>
      <c r="B2446" s="2" t="s">
        <v>2723</v>
      </c>
      <c r="C2446" s="123" t="str">
        <f>VLOOKUP(LANÇAMENTO[[#This Row],[OBRA]],OBRAS[],2,FALSE)</f>
        <v>B&amp;B</v>
      </c>
      <c r="D2446" s="2" t="s">
        <v>104</v>
      </c>
      <c r="E2446" s="2" t="s">
        <v>3519</v>
      </c>
      <c r="F2446" s="3">
        <v>40</v>
      </c>
      <c r="G2446" s="3" t="s">
        <v>111</v>
      </c>
      <c r="H2446" s="5" t="s">
        <v>4520</v>
      </c>
      <c r="I2446" s="136" t="s">
        <v>1141</v>
      </c>
      <c r="J2446" s="2" t="s">
        <v>3519</v>
      </c>
      <c r="K2446" s="6">
        <v>13.84</v>
      </c>
      <c r="L2446" s="6">
        <f>LANÇAMENTO[[#This Row],[VALOR UNITARIO]]*LANÇAMENTO[[#This Row],[QTDADE]]</f>
        <v>553.6</v>
      </c>
      <c r="M2446" s="4">
        <v>45994</v>
      </c>
      <c r="N2446" s="33" t="str">
        <f>TEXT(LANÇAMENTO[[#This Row],[DATA PEDIDO]],"MMM")&amp;"-"&amp;TEXT(M2446,"AAAA")</f>
        <v>dez-2025</v>
      </c>
      <c r="O2446" s="5" t="s">
        <v>1983</v>
      </c>
      <c r="P2446" s="5" t="s">
        <v>30</v>
      </c>
      <c r="Q2446" s="3" t="s">
        <v>1705</v>
      </c>
      <c r="R2446" s="3">
        <v>1</v>
      </c>
      <c r="S2446" s="4">
        <f>IF(LANÇAMENTO[[#This Row],[DATA PEDIDO]]="","",LANÇAMENTO[[#This Row],[DATA PEDIDO]]+LANÇAMENTO[[#This Row],[PRAZO]])</f>
        <v>45995</v>
      </c>
      <c r="T2446" s="8" t="str">
        <f>IF(LANÇAMENTO[[#This Row],[OBRA COM MATERIAL]]="OK","ENTREGUE",IF(LANÇAMENTO[[#This Row],[PRAZO]]="","",LANÇAMENTO[[#This Row],[PREVISÃO ENTREGA OBRA]]-$E$1))</f>
        <v>ENTREGUE</v>
      </c>
      <c r="U2446" s="3" t="s">
        <v>129</v>
      </c>
      <c r="V2446" s="3"/>
    </row>
    <row r="2447" spans="1:22" x14ac:dyDescent="0.25">
      <c r="A2447" s="4">
        <v>45994</v>
      </c>
      <c r="B2447" s="2" t="s">
        <v>2723</v>
      </c>
      <c r="C2447" s="123" t="str">
        <f>VLOOKUP(LANÇAMENTO[[#This Row],[OBRA]],OBRAS[],2,FALSE)</f>
        <v>B&amp;B</v>
      </c>
      <c r="D2447" s="2" t="s">
        <v>104</v>
      </c>
      <c r="E2447" s="2" t="s">
        <v>3521</v>
      </c>
      <c r="F2447" s="3">
        <v>40</v>
      </c>
      <c r="G2447" s="3" t="s">
        <v>111</v>
      </c>
      <c r="H2447" s="5" t="s">
        <v>4520</v>
      </c>
      <c r="I2447" s="136" t="s">
        <v>1141</v>
      </c>
      <c r="J2447" s="2" t="s">
        <v>3521</v>
      </c>
      <c r="K2447" s="6">
        <v>13.84</v>
      </c>
      <c r="L2447" s="6">
        <f>LANÇAMENTO[[#This Row],[VALOR UNITARIO]]*LANÇAMENTO[[#This Row],[QTDADE]]</f>
        <v>553.6</v>
      </c>
      <c r="M2447" s="4">
        <v>45994</v>
      </c>
      <c r="N2447" s="33" t="str">
        <f>TEXT(LANÇAMENTO[[#This Row],[DATA PEDIDO]],"MMM")&amp;"-"&amp;TEXT(M2447,"AAAA")</f>
        <v>dez-2025</v>
      </c>
      <c r="O2447" s="5" t="s">
        <v>1983</v>
      </c>
      <c r="P2447" s="5" t="s">
        <v>30</v>
      </c>
      <c r="Q2447" s="3" t="s">
        <v>1705</v>
      </c>
      <c r="R2447" s="3">
        <v>1</v>
      </c>
      <c r="S2447" s="4">
        <f>IF(LANÇAMENTO[[#This Row],[DATA PEDIDO]]="","",LANÇAMENTO[[#This Row],[DATA PEDIDO]]+LANÇAMENTO[[#This Row],[PRAZO]])</f>
        <v>45995</v>
      </c>
      <c r="T2447" s="8" t="str">
        <f>IF(LANÇAMENTO[[#This Row],[OBRA COM MATERIAL]]="OK","ENTREGUE",IF(LANÇAMENTO[[#This Row],[PRAZO]]="","",LANÇAMENTO[[#This Row],[PREVISÃO ENTREGA OBRA]]-$E$1))</f>
        <v>ENTREGUE</v>
      </c>
      <c r="U2447" s="3" t="s">
        <v>129</v>
      </c>
      <c r="V2447" s="3"/>
    </row>
    <row r="2448" spans="1:22" x14ac:dyDescent="0.25">
      <c r="A2448" s="4">
        <v>45994</v>
      </c>
      <c r="B2448" s="2" t="s">
        <v>2723</v>
      </c>
      <c r="C2448" s="123" t="str">
        <f>VLOOKUP(LANÇAMENTO[[#This Row],[OBRA]],OBRAS[],2,FALSE)</f>
        <v>B&amp;B</v>
      </c>
      <c r="D2448" s="2" t="s">
        <v>104</v>
      </c>
      <c r="E2448" s="2" t="s">
        <v>2753</v>
      </c>
      <c r="F2448" s="3">
        <v>500</v>
      </c>
      <c r="G2448" s="3" t="s">
        <v>111</v>
      </c>
      <c r="H2448" s="5" t="s">
        <v>4520</v>
      </c>
      <c r="I2448" s="136" t="s">
        <v>1141</v>
      </c>
      <c r="J2448" s="2" t="s">
        <v>2753</v>
      </c>
      <c r="K2448" s="6">
        <v>2</v>
      </c>
      <c r="L2448" s="6">
        <f>LANÇAMENTO[[#This Row],[VALOR UNITARIO]]*LANÇAMENTO[[#This Row],[QTDADE]]</f>
        <v>1000</v>
      </c>
      <c r="M2448" s="4">
        <v>45994</v>
      </c>
      <c r="N2448" s="33" t="str">
        <f>TEXT(LANÇAMENTO[[#This Row],[DATA PEDIDO]],"MMM")&amp;"-"&amp;TEXT(M2448,"AAAA")</f>
        <v>dez-2025</v>
      </c>
      <c r="O2448" s="5" t="s">
        <v>1983</v>
      </c>
      <c r="P2448" s="5" t="s">
        <v>30</v>
      </c>
      <c r="Q2448" s="3" t="s">
        <v>1705</v>
      </c>
      <c r="R2448" s="3">
        <v>1</v>
      </c>
      <c r="S2448" s="4">
        <f>IF(LANÇAMENTO[[#This Row],[DATA PEDIDO]]="","",LANÇAMENTO[[#This Row],[DATA PEDIDO]]+LANÇAMENTO[[#This Row],[PRAZO]])</f>
        <v>45995</v>
      </c>
      <c r="T2448" s="8" t="str">
        <f>IF(LANÇAMENTO[[#This Row],[OBRA COM MATERIAL]]="OK","ENTREGUE",IF(LANÇAMENTO[[#This Row],[PRAZO]]="","",LANÇAMENTO[[#This Row],[PREVISÃO ENTREGA OBRA]]-$E$1))</f>
        <v>ENTREGUE</v>
      </c>
      <c r="U2448" s="3" t="s">
        <v>129</v>
      </c>
      <c r="V2448" s="3"/>
    </row>
    <row r="2449" spans="1:22" x14ac:dyDescent="0.25">
      <c r="A2449" s="4">
        <v>45994</v>
      </c>
      <c r="B2449" s="2" t="s">
        <v>2723</v>
      </c>
      <c r="C2449" s="123" t="str">
        <f>VLOOKUP(LANÇAMENTO[[#This Row],[OBRA]],OBRAS[],2,FALSE)</f>
        <v>B&amp;B</v>
      </c>
      <c r="D2449" s="2" t="s">
        <v>104</v>
      </c>
      <c r="E2449" s="2" t="s">
        <v>2751</v>
      </c>
      <c r="F2449" s="3">
        <v>500</v>
      </c>
      <c r="G2449" s="3" t="s">
        <v>111</v>
      </c>
      <c r="H2449" s="5" t="s">
        <v>4520</v>
      </c>
      <c r="I2449" s="136" t="s">
        <v>1141</v>
      </c>
      <c r="J2449" s="2" t="s">
        <v>2751</v>
      </c>
      <c r="K2449" s="6">
        <v>2</v>
      </c>
      <c r="L2449" s="6">
        <f>LANÇAMENTO[[#This Row],[VALOR UNITARIO]]*LANÇAMENTO[[#This Row],[QTDADE]]</f>
        <v>1000</v>
      </c>
      <c r="M2449" s="4">
        <v>45994</v>
      </c>
      <c r="N2449" s="33" t="str">
        <f>TEXT(LANÇAMENTO[[#This Row],[DATA PEDIDO]],"MMM")&amp;"-"&amp;TEXT(M2449,"AAAA")</f>
        <v>dez-2025</v>
      </c>
      <c r="O2449" s="5" t="s">
        <v>1983</v>
      </c>
      <c r="P2449" s="5" t="s">
        <v>30</v>
      </c>
      <c r="Q2449" s="3" t="s">
        <v>1705</v>
      </c>
      <c r="R2449" s="3">
        <v>1</v>
      </c>
      <c r="S2449" s="4">
        <f>IF(LANÇAMENTO[[#This Row],[DATA PEDIDO]]="","",LANÇAMENTO[[#This Row],[DATA PEDIDO]]+LANÇAMENTO[[#This Row],[PRAZO]])</f>
        <v>45995</v>
      </c>
      <c r="T2449" s="8" t="str">
        <f>IF(LANÇAMENTO[[#This Row],[OBRA COM MATERIAL]]="OK","ENTREGUE",IF(LANÇAMENTO[[#This Row],[PRAZO]]="","",LANÇAMENTO[[#This Row],[PREVISÃO ENTREGA OBRA]]-$E$1))</f>
        <v>ENTREGUE</v>
      </c>
      <c r="U2449" s="3" t="s">
        <v>129</v>
      </c>
      <c r="V2449" s="3"/>
    </row>
    <row r="2450" spans="1:22" x14ac:dyDescent="0.25">
      <c r="A2450" s="4">
        <v>45994</v>
      </c>
      <c r="B2450" s="2" t="s">
        <v>2723</v>
      </c>
      <c r="C2450" s="123" t="str">
        <f>VLOOKUP(LANÇAMENTO[[#This Row],[OBRA]],OBRAS[],2,FALSE)</f>
        <v>B&amp;B</v>
      </c>
      <c r="D2450" s="2" t="s">
        <v>104</v>
      </c>
      <c r="E2450" s="2" t="s">
        <v>4519</v>
      </c>
      <c r="F2450" s="3">
        <v>500</v>
      </c>
      <c r="G2450" s="3" t="s">
        <v>111</v>
      </c>
      <c r="H2450" s="5" t="s">
        <v>4520</v>
      </c>
      <c r="I2450" s="136" t="s">
        <v>1141</v>
      </c>
      <c r="J2450" s="2" t="s">
        <v>4519</v>
      </c>
      <c r="K2450" s="6">
        <v>2</v>
      </c>
      <c r="L2450" s="6">
        <f>LANÇAMENTO[[#This Row],[VALOR UNITARIO]]*LANÇAMENTO[[#This Row],[QTDADE]]</f>
        <v>1000</v>
      </c>
      <c r="M2450" s="4">
        <v>45994</v>
      </c>
      <c r="N2450" s="33" t="str">
        <f>TEXT(LANÇAMENTO[[#This Row],[DATA PEDIDO]],"MMM")&amp;"-"&amp;TEXT(M2450,"AAAA")</f>
        <v>dez-2025</v>
      </c>
      <c r="O2450" s="5" t="s">
        <v>1983</v>
      </c>
      <c r="P2450" s="5" t="s">
        <v>30</v>
      </c>
      <c r="Q2450" s="3" t="s">
        <v>1705</v>
      </c>
      <c r="R2450" s="3">
        <v>1</v>
      </c>
      <c r="S2450" s="4">
        <f>IF(LANÇAMENTO[[#This Row],[DATA PEDIDO]]="","",LANÇAMENTO[[#This Row],[DATA PEDIDO]]+LANÇAMENTO[[#This Row],[PRAZO]])</f>
        <v>45995</v>
      </c>
      <c r="T2450" s="8" t="str">
        <f>IF(LANÇAMENTO[[#This Row],[OBRA COM MATERIAL]]="OK","ENTREGUE",IF(LANÇAMENTO[[#This Row],[PRAZO]]="","",LANÇAMENTO[[#This Row],[PREVISÃO ENTREGA OBRA]]-$E$1))</f>
        <v>ENTREGUE</v>
      </c>
      <c r="U2450" s="3" t="s">
        <v>129</v>
      </c>
      <c r="V2450" s="3"/>
    </row>
    <row r="2451" spans="1:22" x14ac:dyDescent="0.25">
      <c r="A2451" s="4">
        <v>45994</v>
      </c>
      <c r="B2451" s="2" t="s">
        <v>2723</v>
      </c>
      <c r="C2451" s="123" t="str">
        <f>VLOOKUP(LANÇAMENTO[[#This Row],[OBRA]],OBRAS[],2,FALSE)</f>
        <v>B&amp;B</v>
      </c>
      <c r="D2451" s="2" t="s">
        <v>104</v>
      </c>
      <c r="E2451" s="2" t="s">
        <v>2756</v>
      </c>
      <c r="F2451" s="3">
        <v>500</v>
      </c>
      <c r="G2451" s="3" t="s">
        <v>111</v>
      </c>
      <c r="H2451" s="5" t="s">
        <v>4520</v>
      </c>
      <c r="I2451" s="136" t="s">
        <v>1141</v>
      </c>
      <c r="J2451" s="2" t="s">
        <v>2756</v>
      </c>
      <c r="K2451" s="6">
        <v>2</v>
      </c>
      <c r="L2451" s="6">
        <f>LANÇAMENTO[[#This Row],[VALOR UNITARIO]]*LANÇAMENTO[[#This Row],[QTDADE]]</f>
        <v>1000</v>
      </c>
      <c r="M2451" s="4">
        <v>45994</v>
      </c>
      <c r="N2451" s="33" t="str">
        <f>TEXT(LANÇAMENTO[[#This Row],[DATA PEDIDO]],"MMM")&amp;"-"&amp;TEXT(M2451,"AAAA")</f>
        <v>dez-2025</v>
      </c>
      <c r="O2451" s="5" t="s">
        <v>1983</v>
      </c>
      <c r="P2451" s="5" t="s">
        <v>30</v>
      </c>
      <c r="Q2451" s="3" t="s">
        <v>1705</v>
      </c>
      <c r="R2451" s="3">
        <v>1</v>
      </c>
      <c r="S2451" s="4">
        <f>IF(LANÇAMENTO[[#This Row],[DATA PEDIDO]]="","",LANÇAMENTO[[#This Row],[DATA PEDIDO]]+LANÇAMENTO[[#This Row],[PRAZO]])</f>
        <v>45995</v>
      </c>
      <c r="T2451" s="8" t="str">
        <f>IF(LANÇAMENTO[[#This Row],[OBRA COM MATERIAL]]="OK","ENTREGUE",IF(LANÇAMENTO[[#This Row],[PRAZO]]="","",LANÇAMENTO[[#This Row],[PREVISÃO ENTREGA OBRA]]-$E$1))</f>
        <v>ENTREGUE</v>
      </c>
      <c r="U2451" s="3" t="s">
        <v>129</v>
      </c>
      <c r="V2451" s="3"/>
    </row>
    <row r="2452" spans="1:22" x14ac:dyDescent="0.25">
      <c r="A2452" s="4">
        <v>45994</v>
      </c>
      <c r="B2452" s="2" t="s">
        <v>2723</v>
      </c>
      <c r="C2452" s="123" t="str">
        <f>VLOOKUP(LANÇAMENTO[[#This Row],[OBRA]],OBRAS[],2,FALSE)</f>
        <v>B&amp;B</v>
      </c>
      <c r="D2452" s="2" t="s">
        <v>104</v>
      </c>
      <c r="E2452" s="2" t="s">
        <v>3256</v>
      </c>
      <c r="F2452" s="3">
        <v>2</v>
      </c>
      <c r="G2452" s="3" t="s">
        <v>65</v>
      </c>
      <c r="H2452" s="5" t="s">
        <v>4532</v>
      </c>
      <c r="I2452" s="136" t="s">
        <v>260</v>
      </c>
      <c r="J2452" s="2" t="s">
        <v>3256</v>
      </c>
      <c r="K2452" s="6">
        <v>70.900000000000006</v>
      </c>
      <c r="L2452" s="6">
        <f>LANÇAMENTO[[#This Row],[VALOR UNITARIO]]*LANÇAMENTO[[#This Row],[QTDADE]]</f>
        <v>141.80000000000001</v>
      </c>
      <c r="M2452" s="4">
        <v>45994</v>
      </c>
      <c r="N2452" s="33" t="str">
        <f>TEXT(LANÇAMENTO[[#This Row],[DATA PEDIDO]],"MMM")&amp;"-"&amp;TEXT(M2452,"AAAA")</f>
        <v>dez-2025</v>
      </c>
      <c r="O2452" s="5" t="s">
        <v>1983</v>
      </c>
      <c r="P2452" s="5" t="s">
        <v>30</v>
      </c>
      <c r="Q2452" s="3" t="s">
        <v>1705</v>
      </c>
      <c r="R2452" s="3">
        <v>1</v>
      </c>
      <c r="S2452" s="4">
        <f>IF(LANÇAMENTO[[#This Row],[DATA PEDIDO]]="","",LANÇAMENTO[[#This Row],[DATA PEDIDO]]+LANÇAMENTO[[#This Row],[PRAZO]])</f>
        <v>45995</v>
      </c>
      <c r="T2452" s="8" t="str">
        <f>IF(LANÇAMENTO[[#This Row],[OBRA COM MATERIAL]]="OK","ENTREGUE",IF(LANÇAMENTO[[#This Row],[PRAZO]]="","",LANÇAMENTO[[#This Row],[PREVISÃO ENTREGA OBRA]]-$E$1))</f>
        <v>ENTREGUE</v>
      </c>
      <c r="U2452" s="3" t="s">
        <v>129</v>
      </c>
      <c r="V2452" s="3"/>
    </row>
    <row r="2453" spans="1:22" x14ac:dyDescent="0.25">
      <c r="A2453" s="4">
        <v>45994</v>
      </c>
      <c r="B2453" s="2" t="s">
        <v>2723</v>
      </c>
      <c r="C2453" s="123" t="str">
        <f>VLOOKUP(LANÇAMENTO[[#This Row],[OBRA]],OBRAS[],2,FALSE)</f>
        <v>B&amp;B</v>
      </c>
      <c r="D2453" s="2" t="s">
        <v>104</v>
      </c>
      <c r="E2453" s="2" t="s">
        <v>3255</v>
      </c>
      <c r="F2453" s="3">
        <v>10</v>
      </c>
      <c r="G2453" s="3" t="s">
        <v>65</v>
      </c>
      <c r="H2453" s="5" t="s">
        <v>4532</v>
      </c>
      <c r="I2453" s="136" t="s">
        <v>260</v>
      </c>
      <c r="J2453" s="2" t="s">
        <v>3255</v>
      </c>
      <c r="K2453" s="6">
        <v>61.98</v>
      </c>
      <c r="L2453" s="6">
        <f>LANÇAMENTO[[#This Row],[VALOR UNITARIO]]*LANÇAMENTO[[#This Row],[QTDADE]]</f>
        <v>619.79999999999995</v>
      </c>
      <c r="M2453" s="4">
        <v>45994</v>
      </c>
      <c r="N2453" s="33" t="str">
        <f>TEXT(LANÇAMENTO[[#This Row],[DATA PEDIDO]],"MMM")&amp;"-"&amp;TEXT(M2453,"AAAA")</f>
        <v>dez-2025</v>
      </c>
      <c r="O2453" s="5" t="s">
        <v>1983</v>
      </c>
      <c r="P2453" s="5" t="s">
        <v>30</v>
      </c>
      <c r="Q2453" s="3" t="s">
        <v>1705</v>
      </c>
      <c r="R2453" s="3">
        <v>1</v>
      </c>
      <c r="S2453" s="4">
        <f>IF(LANÇAMENTO[[#This Row],[DATA PEDIDO]]="","",LANÇAMENTO[[#This Row],[DATA PEDIDO]]+LANÇAMENTO[[#This Row],[PRAZO]])</f>
        <v>45995</v>
      </c>
      <c r="T2453" s="8" t="str">
        <f>IF(LANÇAMENTO[[#This Row],[OBRA COM MATERIAL]]="OK","ENTREGUE",IF(LANÇAMENTO[[#This Row],[PRAZO]]="","",LANÇAMENTO[[#This Row],[PREVISÃO ENTREGA OBRA]]-$E$1))</f>
        <v>ENTREGUE</v>
      </c>
      <c r="U2453" s="3" t="s">
        <v>129</v>
      </c>
      <c r="V2453" s="3"/>
    </row>
    <row r="2454" spans="1:22" x14ac:dyDescent="0.25">
      <c r="A2454" s="4">
        <v>45994</v>
      </c>
      <c r="B2454" s="2" t="s">
        <v>2723</v>
      </c>
      <c r="C2454" s="123" t="str">
        <f>VLOOKUP(LANÇAMENTO[[#This Row],[OBRA]],OBRAS[],2,FALSE)</f>
        <v>B&amp;B</v>
      </c>
      <c r="D2454" s="2" t="s">
        <v>104</v>
      </c>
      <c r="E2454" s="2" t="s">
        <v>2350</v>
      </c>
      <c r="F2454" s="3">
        <v>20</v>
      </c>
      <c r="G2454" s="3" t="s">
        <v>65</v>
      </c>
      <c r="H2454" s="5" t="s">
        <v>4532</v>
      </c>
      <c r="I2454" s="136" t="s">
        <v>260</v>
      </c>
      <c r="J2454" s="2" t="s">
        <v>2350</v>
      </c>
      <c r="K2454" s="6">
        <v>31.35</v>
      </c>
      <c r="L2454" s="6">
        <f>LANÇAMENTO[[#This Row],[VALOR UNITARIO]]*LANÇAMENTO[[#This Row],[QTDADE]]</f>
        <v>627</v>
      </c>
      <c r="M2454" s="4">
        <v>45994</v>
      </c>
      <c r="N2454" s="33" t="str">
        <f>TEXT(LANÇAMENTO[[#This Row],[DATA PEDIDO]],"MMM")&amp;"-"&amp;TEXT(M2454,"AAAA")</f>
        <v>dez-2025</v>
      </c>
      <c r="O2454" s="5" t="s">
        <v>1983</v>
      </c>
      <c r="P2454" s="5" t="s">
        <v>30</v>
      </c>
      <c r="Q2454" s="3" t="s">
        <v>1705</v>
      </c>
      <c r="R2454" s="3">
        <v>1</v>
      </c>
      <c r="S2454" s="4">
        <f>IF(LANÇAMENTO[[#This Row],[DATA PEDIDO]]="","",LANÇAMENTO[[#This Row],[DATA PEDIDO]]+LANÇAMENTO[[#This Row],[PRAZO]])</f>
        <v>45995</v>
      </c>
      <c r="T2454" s="8" t="str">
        <f>IF(LANÇAMENTO[[#This Row],[OBRA COM MATERIAL]]="OK","ENTREGUE",IF(LANÇAMENTO[[#This Row],[PRAZO]]="","",LANÇAMENTO[[#This Row],[PREVISÃO ENTREGA OBRA]]-$E$1))</f>
        <v>ENTREGUE</v>
      </c>
      <c r="U2454" s="3" t="s">
        <v>129</v>
      </c>
      <c r="V2454" s="3"/>
    </row>
    <row r="2455" spans="1:22" x14ac:dyDescent="0.25">
      <c r="A2455" s="4">
        <v>45994</v>
      </c>
      <c r="B2455" s="2" t="s">
        <v>2723</v>
      </c>
      <c r="C2455" s="123" t="str">
        <f>VLOOKUP(LANÇAMENTO[[#This Row],[OBRA]],OBRAS[],2,FALSE)</f>
        <v>B&amp;B</v>
      </c>
      <c r="D2455" s="2" t="s">
        <v>104</v>
      </c>
      <c r="E2455" s="2" t="s">
        <v>4521</v>
      </c>
      <c r="F2455" s="3">
        <v>1</v>
      </c>
      <c r="G2455" s="3" t="s">
        <v>65</v>
      </c>
      <c r="H2455" s="5" t="s">
        <v>4532</v>
      </c>
      <c r="I2455" s="136" t="s">
        <v>260</v>
      </c>
      <c r="J2455" s="2" t="s">
        <v>4521</v>
      </c>
      <c r="K2455" s="6">
        <v>716</v>
      </c>
      <c r="L2455" s="6">
        <f>LANÇAMENTO[[#This Row],[VALOR UNITARIO]]*LANÇAMENTO[[#This Row],[QTDADE]]</f>
        <v>716</v>
      </c>
      <c r="M2455" s="4">
        <v>45994</v>
      </c>
      <c r="N2455" s="33" t="str">
        <f>TEXT(LANÇAMENTO[[#This Row],[DATA PEDIDO]],"MMM")&amp;"-"&amp;TEXT(M2455,"AAAA")</f>
        <v>dez-2025</v>
      </c>
      <c r="O2455" s="5" t="s">
        <v>1983</v>
      </c>
      <c r="P2455" s="5" t="s">
        <v>30</v>
      </c>
      <c r="Q2455" s="3" t="s">
        <v>1705</v>
      </c>
      <c r="R2455" s="3">
        <v>1</v>
      </c>
      <c r="S2455" s="4">
        <f>IF(LANÇAMENTO[[#This Row],[DATA PEDIDO]]="","",LANÇAMENTO[[#This Row],[DATA PEDIDO]]+LANÇAMENTO[[#This Row],[PRAZO]])</f>
        <v>45995</v>
      </c>
      <c r="T2455" s="8" t="str">
        <f>IF(LANÇAMENTO[[#This Row],[OBRA COM MATERIAL]]="OK","ENTREGUE",IF(LANÇAMENTO[[#This Row],[PRAZO]]="","",LANÇAMENTO[[#This Row],[PREVISÃO ENTREGA OBRA]]-$E$1))</f>
        <v>ENTREGUE</v>
      </c>
      <c r="U2455" s="3" t="s">
        <v>129</v>
      </c>
      <c r="V2455" s="3"/>
    </row>
    <row r="2456" spans="1:22" x14ac:dyDescent="0.25">
      <c r="A2456" s="4">
        <v>45994</v>
      </c>
      <c r="B2456" s="2" t="s">
        <v>2723</v>
      </c>
      <c r="C2456" s="123" t="str">
        <f>VLOOKUP(LANÇAMENTO[[#This Row],[OBRA]],OBRAS[],2,FALSE)</f>
        <v>B&amp;B</v>
      </c>
      <c r="D2456" s="2" t="s">
        <v>104</v>
      </c>
      <c r="E2456" s="2" t="s">
        <v>3254</v>
      </c>
      <c r="F2456" s="3">
        <v>20</v>
      </c>
      <c r="G2456" s="3" t="s">
        <v>65</v>
      </c>
      <c r="H2456" s="5" t="s">
        <v>4532</v>
      </c>
      <c r="I2456" s="136" t="s">
        <v>260</v>
      </c>
      <c r="J2456" s="2" t="s">
        <v>3254</v>
      </c>
      <c r="K2456" s="6">
        <v>3.4</v>
      </c>
      <c r="L2456" s="6">
        <f>LANÇAMENTO[[#This Row],[VALOR UNITARIO]]*LANÇAMENTO[[#This Row],[QTDADE]]</f>
        <v>68</v>
      </c>
      <c r="M2456" s="4">
        <v>45994</v>
      </c>
      <c r="N2456" s="33" t="str">
        <f>TEXT(LANÇAMENTO[[#This Row],[DATA PEDIDO]],"MMM")&amp;"-"&amp;TEXT(M2456,"AAAA")</f>
        <v>dez-2025</v>
      </c>
      <c r="O2456" s="5" t="s">
        <v>1983</v>
      </c>
      <c r="P2456" s="5" t="s">
        <v>30</v>
      </c>
      <c r="Q2456" s="3" t="s">
        <v>1705</v>
      </c>
      <c r="R2456" s="3">
        <v>1</v>
      </c>
      <c r="S2456" s="4">
        <f>IF(LANÇAMENTO[[#This Row],[DATA PEDIDO]]="","",LANÇAMENTO[[#This Row],[DATA PEDIDO]]+LANÇAMENTO[[#This Row],[PRAZO]])</f>
        <v>45995</v>
      </c>
      <c r="T2456" s="8" t="str">
        <f>IF(LANÇAMENTO[[#This Row],[OBRA COM MATERIAL]]="OK","ENTREGUE",IF(LANÇAMENTO[[#This Row],[PRAZO]]="","",LANÇAMENTO[[#This Row],[PREVISÃO ENTREGA OBRA]]-$E$1))</f>
        <v>ENTREGUE</v>
      </c>
      <c r="U2456" s="3" t="s">
        <v>129</v>
      </c>
      <c r="V2456" s="3"/>
    </row>
    <row r="2457" spans="1:22" x14ac:dyDescent="0.25">
      <c r="A2457" s="4">
        <v>45994</v>
      </c>
      <c r="B2457" s="2" t="s">
        <v>2723</v>
      </c>
      <c r="C2457" s="123" t="str">
        <f>VLOOKUP(LANÇAMENTO[[#This Row],[OBRA]],OBRAS[],2,FALSE)</f>
        <v>B&amp;B</v>
      </c>
      <c r="D2457" s="2" t="s">
        <v>104</v>
      </c>
      <c r="E2457" s="2" t="s">
        <v>4522</v>
      </c>
      <c r="F2457" s="3">
        <v>10</v>
      </c>
      <c r="G2457" s="3" t="s">
        <v>65</v>
      </c>
      <c r="H2457" s="5" t="s">
        <v>4532</v>
      </c>
      <c r="I2457" s="136" t="s">
        <v>260</v>
      </c>
      <c r="J2457" s="2" t="s">
        <v>4522</v>
      </c>
      <c r="K2457" s="6">
        <v>30</v>
      </c>
      <c r="L2457" s="6">
        <f>LANÇAMENTO[[#This Row],[VALOR UNITARIO]]*LANÇAMENTO[[#This Row],[QTDADE]]</f>
        <v>300</v>
      </c>
      <c r="M2457" s="4">
        <v>45994</v>
      </c>
      <c r="N2457" s="33" t="str">
        <f>TEXT(LANÇAMENTO[[#This Row],[DATA PEDIDO]],"MMM")&amp;"-"&amp;TEXT(M2457,"AAAA")</f>
        <v>dez-2025</v>
      </c>
      <c r="O2457" s="5" t="s">
        <v>1983</v>
      </c>
      <c r="P2457" s="5" t="s">
        <v>30</v>
      </c>
      <c r="Q2457" s="3" t="s">
        <v>1705</v>
      </c>
      <c r="R2457" s="3">
        <v>1</v>
      </c>
      <c r="S2457" s="4">
        <f>IF(LANÇAMENTO[[#This Row],[DATA PEDIDO]]="","",LANÇAMENTO[[#This Row],[DATA PEDIDO]]+LANÇAMENTO[[#This Row],[PRAZO]])</f>
        <v>45995</v>
      </c>
      <c r="T2457" s="8" t="str">
        <f>IF(LANÇAMENTO[[#This Row],[OBRA COM MATERIAL]]="OK","ENTREGUE",IF(LANÇAMENTO[[#This Row],[PRAZO]]="","",LANÇAMENTO[[#This Row],[PREVISÃO ENTREGA OBRA]]-$E$1))</f>
        <v>ENTREGUE</v>
      </c>
      <c r="U2457" s="3" t="s">
        <v>129</v>
      </c>
      <c r="V2457" s="3"/>
    </row>
    <row r="2458" spans="1:22" x14ac:dyDescent="0.25">
      <c r="A2458" s="4">
        <v>45994</v>
      </c>
      <c r="B2458" s="2" t="s">
        <v>2723</v>
      </c>
      <c r="C2458" s="123" t="str">
        <f>VLOOKUP(LANÇAMENTO[[#This Row],[OBRA]],OBRAS[],2,FALSE)</f>
        <v>B&amp;B</v>
      </c>
      <c r="D2458" s="2" t="s">
        <v>104</v>
      </c>
      <c r="E2458" s="2" t="s">
        <v>4523</v>
      </c>
      <c r="F2458" s="3">
        <v>6</v>
      </c>
      <c r="G2458" s="3" t="s">
        <v>65</v>
      </c>
      <c r="H2458" s="5" t="s">
        <v>4532</v>
      </c>
      <c r="I2458" s="136" t="s">
        <v>260</v>
      </c>
      <c r="J2458" s="2" t="s">
        <v>4523</v>
      </c>
      <c r="K2458" s="6">
        <v>8.3000000000000007</v>
      </c>
      <c r="L2458" s="6">
        <f>LANÇAMENTO[[#This Row],[VALOR UNITARIO]]*LANÇAMENTO[[#This Row],[QTDADE]]</f>
        <v>49.800000000000004</v>
      </c>
      <c r="M2458" s="4">
        <v>45994</v>
      </c>
      <c r="N2458" s="33" t="str">
        <f>TEXT(LANÇAMENTO[[#This Row],[DATA PEDIDO]],"MMM")&amp;"-"&amp;TEXT(M2458,"AAAA")</f>
        <v>dez-2025</v>
      </c>
      <c r="O2458" s="5" t="s">
        <v>1983</v>
      </c>
      <c r="P2458" s="5" t="s">
        <v>30</v>
      </c>
      <c r="Q2458" s="3" t="s">
        <v>1705</v>
      </c>
      <c r="R2458" s="3">
        <v>1</v>
      </c>
      <c r="S2458" s="4">
        <f>IF(LANÇAMENTO[[#This Row],[DATA PEDIDO]]="","",LANÇAMENTO[[#This Row],[DATA PEDIDO]]+LANÇAMENTO[[#This Row],[PRAZO]])</f>
        <v>45995</v>
      </c>
      <c r="T2458" s="8" t="str">
        <f>IF(LANÇAMENTO[[#This Row],[OBRA COM MATERIAL]]="OK","ENTREGUE",IF(LANÇAMENTO[[#This Row],[PRAZO]]="","",LANÇAMENTO[[#This Row],[PREVISÃO ENTREGA OBRA]]-$E$1))</f>
        <v>ENTREGUE</v>
      </c>
      <c r="U2458" s="3" t="s">
        <v>129</v>
      </c>
      <c r="V2458" s="3"/>
    </row>
    <row r="2459" spans="1:22" x14ac:dyDescent="0.25">
      <c r="A2459" s="4">
        <v>45994</v>
      </c>
      <c r="B2459" s="2" t="s">
        <v>2723</v>
      </c>
      <c r="C2459" s="123" t="str">
        <f>VLOOKUP(LANÇAMENTO[[#This Row],[OBRA]],OBRAS[],2,FALSE)</f>
        <v>B&amp;B</v>
      </c>
      <c r="D2459" s="2" t="s">
        <v>104</v>
      </c>
      <c r="E2459" s="2" t="s">
        <v>4524</v>
      </c>
      <c r="F2459" s="3">
        <v>5</v>
      </c>
      <c r="G2459" s="3" t="s">
        <v>65</v>
      </c>
      <c r="H2459" s="5" t="s">
        <v>4532</v>
      </c>
      <c r="I2459" s="136" t="s">
        <v>260</v>
      </c>
      <c r="J2459" s="2" t="s">
        <v>4524</v>
      </c>
      <c r="K2459" s="6">
        <v>33.5</v>
      </c>
      <c r="L2459" s="6">
        <f>LANÇAMENTO[[#This Row],[VALOR UNITARIO]]*LANÇAMENTO[[#This Row],[QTDADE]]</f>
        <v>167.5</v>
      </c>
      <c r="M2459" s="4">
        <v>45994</v>
      </c>
      <c r="N2459" s="33" t="str">
        <f>TEXT(LANÇAMENTO[[#This Row],[DATA PEDIDO]],"MMM")&amp;"-"&amp;TEXT(M2459,"AAAA")</f>
        <v>dez-2025</v>
      </c>
      <c r="O2459" s="5" t="s">
        <v>1983</v>
      </c>
      <c r="P2459" s="5" t="s">
        <v>30</v>
      </c>
      <c r="Q2459" s="3" t="s">
        <v>1705</v>
      </c>
      <c r="R2459" s="3">
        <v>1</v>
      </c>
      <c r="S2459" s="4">
        <f>IF(LANÇAMENTO[[#This Row],[DATA PEDIDO]]="","",LANÇAMENTO[[#This Row],[DATA PEDIDO]]+LANÇAMENTO[[#This Row],[PRAZO]])</f>
        <v>45995</v>
      </c>
      <c r="T2459" s="8" t="str">
        <f>IF(LANÇAMENTO[[#This Row],[OBRA COM MATERIAL]]="OK","ENTREGUE",IF(LANÇAMENTO[[#This Row],[PRAZO]]="","",LANÇAMENTO[[#This Row],[PREVISÃO ENTREGA OBRA]]-$E$1))</f>
        <v>ENTREGUE</v>
      </c>
      <c r="U2459" s="3" t="s">
        <v>129</v>
      </c>
      <c r="V2459" s="3"/>
    </row>
    <row r="2460" spans="1:22" x14ac:dyDescent="0.25">
      <c r="A2460" s="4">
        <v>45994</v>
      </c>
      <c r="B2460" s="2" t="s">
        <v>2723</v>
      </c>
      <c r="C2460" s="123" t="str">
        <f>VLOOKUP(LANÇAMENTO[[#This Row],[OBRA]],OBRAS[],2,FALSE)</f>
        <v>B&amp;B</v>
      </c>
      <c r="D2460" s="2" t="s">
        <v>104</v>
      </c>
      <c r="E2460" s="2" t="s">
        <v>4525</v>
      </c>
      <c r="F2460" s="3">
        <v>4</v>
      </c>
      <c r="G2460" s="3" t="s">
        <v>65</v>
      </c>
      <c r="H2460" s="5" t="s">
        <v>4532</v>
      </c>
      <c r="I2460" s="136" t="s">
        <v>260</v>
      </c>
      <c r="J2460" s="2" t="s">
        <v>4525</v>
      </c>
      <c r="K2460" s="6">
        <v>16.100000000000001</v>
      </c>
      <c r="L2460" s="6">
        <f>LANÇAMENTO[[#This Row],[VALOR UNITARIO]]*LANÇAMENTO[[#This Row],[QTDADE]]</f>
        <v>64.400000000000006</v>
      </c>
      <c r="M2460" s="4">
        <v>45994</v>
      </c>
      <c r="N2460" s="33" t="str">
        <f>TEXT(LANÇAMENTO[[#This Row],[DATA PEDIDO]],"MMM")&amp;"-"&amp;TEXT(M2460,"AAAA")</f>
        <v>dez-2025</v>
      </c>
      <c r="O2460" s="5" t="s">
        <v>1983</v>
      </c>
      <c r="P2460" s="5" t="s">
        <v>30</v>
      </c>
      <c r="Q2460" s="3" t="s">
        <v>1705</v>
      </c>
      <c r="R2460" s="3">
        <v>1</v>
      </c>
      <c r="S2460" s="4">
        <f>IF(LANÇAMENTO[[#This Row],[DATA PEDIDO]]="","",LANÇAMENTO[[#This Row],[DATA PEDIDO]]+LANÇAMENTO[[#This Row],[PRAZO]])</f>
        <v>45995</v>
      </c>
      <c r="T2460" s="8" t="str">
        <f>IF(LANÇAMENTO[[#This Row],[OBRA COM MATERIAL]]="OK","ENTREGUE",IF(LANÇAMENTO[[#This Row],[PRAZO]]="","",LANÇAMENTO[[#This Row],[PREVISÃO ENTREGA OBRA]]-$E$1))</f>
        <v>ENTREGUE</v>
      </c>
      <c r="U2460" s="3" t="s">
        <v>129</v>
      </c>
      <c r="V2460" s="3"/>
    </row>
    <row r="2461" spans="1:22" x14ac:dyDescent="0.25">
      <c r="A2461" s="4">
        <v>45994</v>
      </c>
      <c r="B2461" s="2" t="s">
        <v>2723</v>
      </c>
      <c r="C2461" s="123" t="str">
        <f>VLOOKUP(LANÇAMENTO[[#This Row],[OBRA]],OBRAS[],2,FALSE)</f>
        <v>B&amp;B</v>
      </c>
      <c r="D2461" s="2" t="s">
        <v>104</v>
      </c>
      <c r="E2461" s="2" t="s">
        <v>4526</v>
      </c>
      <c r="F2461" s="3">
        <v>10</v>
      </c>
      <c r="G2461" s="3" t="s">
        <v>65</v>
      </c>
      <c r="H2461" s="5" t="s">
        <v>4532</v>
      </c>
      <c r="I2461" s="136" t="s">
        <v>260</v>
      </c>
      <c r="J2461" s="2" t="s">
        <v>4526</v>
      </c>
      <c r="K2461" s="6">
        <v>3.15</v>
      </c>
      <c r="L2461" s="6">
        <f>LANÇAMENTO[[#This Row],[VALOR UNITARIO]]*LANÇAMENTO[[#This Row],[QTDADE]]</f>
        <v>31.5</v>
      </c>
      <c r="M2461" s="4">
        <v>45994</v>
      </c>
      <c r="N2461" s="33" t="str">
        <f>TEXT(LANÇAMENTO[[#This Row],[DATA PEDIDO]],"MMM")&amp;"-"&amp;TEXT(M2461,"AAAA")</f>
        <v>dez-2025</v>
      </c>
      <c r="O2461" s="5" t="s">
        <v>1983</v>
      </c>
      <c r="P2461" s="5" t="s">
        <v>30</v>
      </c>
      <c r="Q2461" s="3" t="s">
        <v>1705</v>
      </c>
      <c r="R2461" s="3">
        <v>1</v>
      </c>
      <c r="S2461" s="4">
        <f>IF(LANÇAMENTO[[#This Row],[DATA PEDIDO]]="","",LANÇAMENTO[[#This Row],[DATA PEDIDO]]+LANÇAMENTO[[#This Row],[PRAZO]])</f>
        <v>45995</v>
      </c>
      <c r="T2461" s="8" t="str">
        <f>IF(LANÇAMENTO[[#This Row],[OBRA COM MATERIAL]]="OK","ENTREGUE",IF(LANÇAMENTO[[#This Row],[PRAZO]]="","",LANÇAMENTO[[#This Row],[PREVISÃO ENTREGA OBRA]]-$E$1))</f>
        <v>ENTREGUE</v>
      </c>
      <c r="U2461" s="3" t="s">
        <v>129</v>
      </c>
      <c r="V2461" s="3"/>
    </row>
    <row r="2462" spans="1:22" x14ac:dyDescent="0.25">
      <c r="A2462" s="4">
        <v>45994</v>
      </c>
      <c r="B2462" s="2" t="s">
        <v>2723</v>
      </c>
      <c r="C2462" s="123" t="str">
        <f>VLOOKUP(LANÇAMENTO[[#This Row],[OBRA]],OBRAS[],2,FALSE)</f>
        <v>B&amp;B</v>
      </c>
      <c r="D2462" s="2" t="s">
        <v>104</v>
      </c>
      <c r="E2462" s="2" t="s">
        <v>3904</v>
      </c>
      <c r="F2462" s="3">
        <v>10</v>
      </c>
      <c r="G2462" s="3" t="s">
        <v>65</v>
      </c>
      <c r="H2462" s="5" t="s">
        <v>4532</v>
      </c>
      <c r="I2462" s="136" t="s">
        <v>260</v>
      </c>
      <c r="J2462" s="2" t="s">
        <v>3904</v>
      </c>
      <c r="K2462" s="6">
        <v>0.55000000000000004</v>
      </c>
      <c r="L2462" s="6">
        <f>LANÇAMENTO[[#This Row],[VALOR UNITARIO]]*LANÇAMENTO[[#This Row],[QTDADE]]</f>
        <v>5.5</v>
      </c>
      <c r="M2462" s="4">
        <v>45994</v>
      </c>
      <c r="N2462" s="33" t="str">
        <f>TEXT(LANÇAMENTO[[#This Row],[DATA PEDIDO]],"MMM")&amp;"-"&amp;TEXT(M2462,"AAAA")</f>
        <v>dez-2025</v>
      </c>
      <c r="O2462" s="5" t="s">
        <v>1983</v>
      </c>
      <c r="P2462" s="5" t="s">
        <v>30</v>
      </c>
      <c r="Q2462" s="3" t="s">
        <v>1705</v>
      </c>
      <c r="R2462" s="3">
        <v>1</v>
      </c>
      <c r="S2462" s="4">
        <f>IF(LANÇAMENTO[[#This Row],[DATA PEDIDO]]="","",LANÇAMENTO[[#This Row],[DATA PEDIDO]]+LANÇAMENTO[[#This Row],[PRAZO]])</f>
        <v>45995</v>
      </c>
      <c r="T2462" s="8" t="str">
        <f>IF(LANÇAMENTO[[#This Row],[OBRA COM MATERIAL]]="OK","ENTREGUE",IF(LANÇAMENTO[[#This Row],[PRAZO]]="","",LANÇAMENTO[[#This Row],[PREVISÃO ENTREGA OBRA]]-$E$1))</f>
        <v>ENTREGUE</v>
      </c>
      <c r="U2462" s="3" t="s">
        <v>129</v>
      </c>
      <c r="V2462" s="3"/>
    </row>
    <row r="2463" spans="1:22" x14ac:dyDescent="0.25">
      <c r="A2463" s="4">
        <v>45994</v>
      </c>
      <c r="B2463" s="2" t="s">
        <v>2723</v>
      </c>
      <c r="C2463" s="123" t="str">
        <f>VLOOKUP(LANÇAMENTO[[#This Row],[OBRA]],OBRAS[],2,FALSE)</f>
        <v>B&amp;B</v>
      </c>
      <c r="D2463" s="2" t="s">
        <v>104</v>
      </c>
      <c r="E2463" s="2" t="s">
        <v>1954</v>
      </c>
      <c r="F2463" s="3">
        <v>46</v>
      </c>
      <c r="G2463" s="3" t="s">
        <v>65</v>
      </c>
      <c r="H2463" s="5" t="s">
        <v>4532</v>
      </c>
      <c r="I2463" s="136" t="s">
        <v>260</v>
      </c>
      <c r="J2463" s="2" t="s">
        <v>1954</v>
      </c>
      <c r="K2463" s="6">
        <v>6.15</v>
      </c>
      <c r="L2463" s="6">
        <f>LANÇAMENTO[[#This Row],[VALOR UNITARIO]]*LANÇAMENTO[[#This Row],[QTDADE]]</f>
        <v>282.90000000000003</v>
      </c>
      <c r="M2463" s="4">
        <v>45994</v>
      </c>
      <c r="N2463" s="33" t="str">
        <f>TEXT(LANÇAMENTO[[#This Row],[DATA PEDIDO]],"MMM")&amp;"-"&amp;TEXT(M2463,"AAAA")</f>
        <v>dez-2025</v>
      </c>
      <c r="O2463" s="5" t="s">
        <v>1983</v>
      </c>
      <c r="P2463" s="5" t="s">
        <v>30</v>
      </c>
      <c r="Q2463" s="3" t="s">
        <v>1705</v>
      </c>
      <c r="R2463" s="3">
        <v>1</v>
      </c>
      <c r="S2463" s="4">
        <f>IF(LANÇAMENTO[[#This Row],[DATA PEDIDO]]="","",LANÇAMENTO[[#This Row],[DATA PEDIDO]]+LANÇAMENTO[[#This Row],[PRAZO]])</f>
        <v>45995</v>
      </c>
      <c r="T2463" s="8" t="str">
        <f>IF(LANÇAMENTO[[#This Row],[OBRA COM MATERIAL]]="OK","ENTREGUE",IF(LANÇAMENTO[[#This Row],[PRAZO]]="","",LANÇAMENTO[[#This Row],[PREVISÃO ENTREGA OBRA]]-$E$1))</f>
        <v>ENTREGUE</v>
      </c>
      <c r="U2463" s="3" t="s">
        <v>129</v>
      </c>
      <c r="V2463" s="3"/>
    </row>
    <row r="2464" spans="1:22" x14ac:dyDescent="0.25">
      <c r="A2464" s="4">
        <v>45994</v>
      </c>
      <c r="B2464" s="2" t="s">
        <v>2723</v>
      </c>
      <c r="C2464" s="123" t="str">
        <f>VLOOKUP(LANÇAMENTO[[#This Row],[OBRA]],OBRAS[],2,FALSE)</f>
        <v>B&amp;B</v>
      </c>
      <c r="D2464" s="2" t="s">
        <v>104</v>
      </c>
      <c r="E2464" s="2" t="s">
        <v>1956</v>
      </c>
      <c r="F2464" s="3">
        <v>40</v>
      </c>
      <c r="G2464" s="3" t="s">
        <v>65</v>
      </c>
      <c r="H2464" s="5" t="s">
        <v>4532</v>
      </c>
      <c r="I2464" s="136" t="s">
        <v>260</v>
      </c>
      <c r="J2464" s="2" t="s">
        <v>1956</v>
      </c>
      <c r="K2464" s="6">
        <v>2.8</v>
      </c>
      <c r="L2464" s="6">
        <f>LANÇAMENTO[[#This Row],[VALOR UNITARIO]]*LANÇAMENTO[[#This Row],[QTDADE]]</f>
        <v>112</v>
      </c>
      <c r="M2464" s="4">
        <v>45994</v>
      </c>
      <c r="N2464" s="33" t="str">
        <f>TEXT(LANÇAMENTO[[#This Row],[DATA PEDIDO]],"MMM")&amp;"-"&amp;TEXT(M2464,"AAAA")</f>
        <v>dez-2025</v>
      </c>
      <c r="O2464" s="5" t="s">
        <v>1983</v>
      </c>
      <c r="P2464" s="5" t="s">
        <v>30</v>
      </c>
      <c r="Q2464" s="3" t="s">
        <v>1705</v>
      </c>
      <c r="R2464" s="3">
        <v>1</v>
      </c>
      <c r="S2464" s="4">
        <f>IF(LANÇAMENTO[[#This Row],[DATA PEDIDO]]="","",LANÇAMENTO[[#This Row],[DATA PEDIDO]]+LANÇAMENTO[[#This Row],[PRAZO]])</f>
        <v>45995</v>
      </c>
      <c r="T2464" s="8" t="str">
        <f>IF(LANÇAMENTO[[#This Row],[OBRA COM MATERIAL]]="OK","ENTREGUE",IF(LANÇAMENTO[[#This Row],[PRAZO]]="","",LANÇAMENTO[[#This Row],[PREVISÃO ENTREGA OBRA]]-$E$1))</f>
        <v>ENTREGUE</v>
      </c>
      <c r="U2464" s="3" t="s">
        <v>129</v>
      </c>
      <c r="V2464" s="3"/>
    </row>
    <row r="2465" spans="1:22" x14ac:dyDescent="0.25">
      <c r="A2465" s="4">
        <v>45994</v>
      </c>
      <c r="B2465" s="2" t="s">
        <v>2723</v>
      </c>
      <c r="C2465" s="123" t="str">
        <f>VLOOKUP(LANÇAMENTO[[#This Row],[OBRA]],OBRAS[],2,FALSE)</f>
        <v>B&amp;B</v>
      </c>
      <c r="D2465" s="2" t="s">
        <v>104</v>
      </c>
      <c r="E2465" s="2" t="s">
        <v>3882</v>
      </c>
      <c r="F2465" s="3">
        <v>6</v>
      </c>
      <c r="G2465" s="3" t="s">
        <v>65</v>
      </c>
      <c r="H2465" s="5" t="s">
        <v>4532</v>
      </c>
      <c r="I2465" s="136" t="s">
        <v>260</v>
      </c>
      <c r="J2465" s="2" t="s">
        <v>3882</v>
      </c>
      <c r="K2465" s="6">
        <v>1.35</v>
      </c>
      <c r="L2465" s="6">
        <f>LANÇAMENTO[[#This Row],[VALOR UNITARIO]]*LANÇAMENTO[[#This Row],[QTDADE]]</f>
        <v>8.1000000000000014</v>
      </c>
      <c r="M2465" s="4">
        <v>45994</v>
      </c>
      <c r="N2465" s="33" t="str">
        <f>TEXT(LANÇAMENTO[[#This Row],[DATA PEDIDO]],"MMM")&amp;"-"&amp;TEXT(M2465,"AAAA")</f>
        <v>dez-2025</v>
      </c>
      <c r="O2465" s="5" t="s">
        <v>1983</v>
      </c>
      <c r="P2465" s="5" t="s">
        <v>30</v>
      </c>
      <c r="Q2465" s="3" t="s">
        <v>1705</v>
      </c>
      <c r="R2465" s="3">
        <v>1</v>
      </c>
      <c r="S2465" s="4">
        <f>IF(LANÇAMENTO[[#This Row],[DATA PEDIDO]]="","",LANÇAMENTO[[#This Row],[DATA PEDIDO]]+LANÇAMENTO[[#This Row],[PRAZO]])</f>
        <v>45995</v>
      </c>
      <c r="T2465" s="8" t="str">
        <f>IF(LANÇAMENTO[[#This Row],[OBRA COM MATERIAL]]="OK","ENTREGUE",IF(LANÇAMENTO[[#This Row],[PRAZO]]="","",LANÇAMENTO[[#This Row],[PREVISÃO ENTREGA OBRA]]-$E$1))</f>
        <v>ENTREGUE</v>
      </c>
      <c r="U2465" s="3" t="s">
        <v>129</v>
      </c>
      <c r="V2465" s="3"/>
    </row>
    <row r="2466" spans="1:22" x14ac:dyDescent="0.25">
      <c r="A2466" s="4">
        <v>45994</v>
      </c>
      <c r="B2466" s="2" t="s">
        <v>2723</v>
      </c>
      <c r="C2466" s="123" t="str">
        <f>VLOOKUP(LANÇAMENTO[[#This Row],[OBRA]],OBRAS[],2,FALSE)</f>
        <v>B&amp;B</v>
      </c>
      <c r="D2466" s="2" t="s">
        <v>104</v>
      </c>
      <c r="E2466" s="2" t="s">
        <v>2735</v>
      </c>
      <c r="F2466" s="3">
        <v>10</v>
      </c>
      <c r="G2466" s="3" t="s">
        <v>65</v>
      </c>
      <c r="H2466" s="5" t="s">
        <v>4532</v>
      </c>
      <c r="I2466" s="136" t="s">
        <v>260</v>
      </c>
      <c r="J2466" s="2" t="s">
        <v>2735</v>
      </c>
      <c r="K2466" s="6">
        <v>59.9</v>
      </c>
      <c r="L2466" s="6">
        <f>LANÇAMENTO[[#This Row],[VALOR UNITARIO]]*LANÇAMENTO[[#This Row],[QTDADE]]</f>
        <v>599</v>
      </c>
      <c r="M2466" s="4">
        <v>45994</v>
      </c>
      <c r="N2466" s="33" t="str">
        <f>TEXT(LANÇAMENTO[[#This Row],[DATA PEDIDO]],"MMM")&amp;"-"&amp;TEXT(M2466,"AAAA")</f>
        <v>dez-2025</v>
      </c>
      <c r="O2466" s="5" t="s">
        <v>1983</v>
      </c>
      <c r="P2466" s="5" t="s">
        <v>30</v>
      </c>
      <c r="Q2466" s="3" t="s">
        <v>1705</v>
      </c>
      <c r="R2466" s="3">
        <v>1</v>
      </c>
      <c r="S2466" s="4">
        <f>IF(LANÇAMENTO[[#This Row],[DATA PEDIDO]]="","",LANÇAMENTO[[#This Row],[DATA PEDIDO]]+LANÇAMENTO[[#This Row],[PRAZO]])</f>
        <v>45995</v>
      </c>
      <c r="T2466" s="8" t="str">
        <f>IF(LANÇAMENTO[[#This Row],[OBRA COM MATERIAL]]="OK","ENTREGUE",IF(LANÇAMENTO[[#This Row],[PRAZO]]="","",LANÇAMENTO[[#This Row],[PREVISÃO ENTREGA OBRA]]-$E$1))</f>
        <v>ENTREGUE</v>
      </c>
      <c r="U2466" s="3" t="s">
        <v>129</v>
      </c>
      <c r="V2466" s="3"/>
    </row>
    <row r="2467" spans="1:22" x14ac:dyDescent="0.25">
      <c r="A2467" s="4">
        <v>45994</v>
      </c>
      <c r="B2467" s="2" t="s">
        <v>2723</v>
      </c>
      <c r="C2467" s="123" t="str">
        <f>VLOOKUP(LANÇAMENTO[[#This Row],[OBRA]],OBRAS[],2,FALSE)</f>
        <v>B&amp;B</v>
      </c>
      <c r="D2467" s="2" t="s">
        <v>104</v>
      </c>
      <c r="E2467" s="2" t="s">
        <v>2347</v>
      </c>
      <c r="F2467" s="3">
        <v>10</v>
      </c>
      <c r="G2467" s="3" t="s">
        <v>65</v>
      </c>
      <c r="H2467" s="5" t="s">
        <v>4532</v>
      </c>
      <c r="I2467" s="136" t="s">
        <v>260</v>
      </c>
      <c r="J2467" s="2" t="s">
        <v>2347</v>
      </c>
      <c r="K2467" s="6">
        <v>14.3</v>
      </c>
      <c r="L2467" s="6">
        <f>LANÇAMENTO[[#This Row],[VALOR UNITARIO]]*LANÇAMENTO[[#This Row],[QTDADE]]</f>
        <v>143</v>
      </c>
      <c r="M2467" s="4">
        <v>45994</v>
      </c>
      <c r="N2467" s="33" t="str">
        <f>TEXT(LANÇAMENTO[[#This Row],[DATA PEDIDO]],"MMM")&amp;"-"&amp;TEXT(M2467,"AAAA")</f>
        <v>dez-2025</v>
      </c>
      <c r="O2467" s="5" t="s">
        <v>1983</v>
      </c>
      <c r="P2467" s="5" t="s">
        <v>30</v>
      </c>
      <c r="Q2467" s="3" t="s">
        <v>1705</v>
      </c>
      <c r="R2467" s="3">
        <v>1</v>
      </c>
      <c r="S2467" s="4">
        <f>IF(LANÇAMENTO[[#This Row],[DATA PEDIDO]]="","",LANÇAMENTO[[#This Row],[DATA PEDIDO]]+LANÇAMENTO[[#This Row],[PRAZO]])</f>
        <v>45995</v>
      </c>
      <c r="T2467" s="8" t="str">
        <f>IF(LANÇAMENTO[[#This Row],[OBRA COM MATERIAL]]="OK","ENTREGUE",IF(LANÇAMENTO[[#This Row],[PRAZO]]="","",LANÇAMENTO[[#This Row],[PREVISÃO ENTREGA OBRA]]-$E$1))</f>
        <v>ENTREGUE</v>
      </c>
      <c r="U2467" s="3" t="s">
        <v>129</v>
      </c>
      <c r="V2467" s="3"/>
    </row>
    <row r="2468" spans="1:22" x14ac:dyDescent="0.25">
      <c r="A2468" s="4">
        <v>45994</v>
      </c>
      <c r="B2468" s="2" t="s">
        <v>2723</v>
      </c>
      <c r="C2468" s="123" t="str">
        <f>VLOOKUP(LANÇAMENTO[[#This Row],[OBRA]],OBRAS[],2,FALSE)</f>
        <v>B&amp;B</v>
      </c>
      <c r="D2468" s="2" t="s">
        <v>104</v>
      </c>
      <c r="E2468" s="2" t="s">
        <v>4527</v>
      </c>
      <c r="F2468" s="3">
        <v>30</v>
      </c>
      <c r="G2468" s="3" t="s">
        <v>65</v>
      </c>
      <c r="H2468" s="5" t="s">
        <v>4532</v>
      </c>
      <c r="I2468" s="136" t="s">
        <v>260</v>
      </c>
      <c r="J2468" s="2" t="s">
        <v>4527</v>
      </c>
      <c r="K2468" s="6">
        <v>2</v>
      </c>
      <c r="L2468" s="6">
        <f>LANÇAMENTO[[#This Row],[VALOR UNITARIO]]*LANÇAMENTO[[#This Row],[QTDADE]]</f>
        <v>60</v>
      </c>
      <c r="M2468" s="4">
        <v>45994</v>
      </c>
      <c r="N2468" s="33" t="str">
        <f>TEXT(LANÇAMENTO[[#This Row],[DATA PEDIDO]],"MMM")&amp;"-"&amp;TEXT(M2468,"AAAA")</f>
        <v>dez-2025</v>
      </c>
      <c r="O2468" s="5" t="s">
        <v>1983</v>
      </c>
      <c r="P2468" s="5" t="s">
        <v>30</v>
      </c>
      <c r="Q2468" s="3" t="s">
        <v>1705</v>
      </c>
      <c r="R2468" s="3">
        <v>1</v>
      </c>
      <c r="S2468" s="4">
        <f>IF(LANÇAMENTO[[#This Row],[DATA PEDIDO]]="","",LANÇAMENTO[[#This Row],[DATA PEDIDO]]+LANÇAMENTO[[#This Row],[PRAZO]])</f>
        <v>45995</v>
      </c>
      <c r="T2468" s="8" t="str">
        <f>IF(LANÇAMENTO[[#This Row],[OBRA COM MATERIAL]]="OK","ENTREGUE",IF(LANÇAMENTO[[#This Row],[PRAZO]]="","",LANÇAMENTO[[#This Row],[PREVISÃO ENTREGA OBRA]]-$E$1))</f>
        <v>ENTREGUE</v>
      </c>
      <c r="U2468" s="3" t="s">
        <v>129</v>
      </c>
      <c r="V2468" s="3"/>
    </row>
    <row r="2469" spans="1:22" x14ac:dyDescent="0.25">
      <c r="A2469" s="4">
        <v>45994</v>
      </c>
      <c r="B2469" s="2" t="s">
        <v>2723</v>
      </c>
      <c r="C2469" s="123" t="str">
        <f>VLOOKUP(LANÇAMENTO[[#This Row],[OBRA]],OBRAS[],2,FALSE)</f>
        <v>B&amp;B</v>
      </c>
      <c r="D2469" s="2" t="s">
        <v>104</v>
      </c>
      <c r="E2469" s="2" t="s">
        <v>1760</v>
      </c>
      <c r="F2469" s="3">
        <v>12</v>
      </c>
      <c r="G2469" s="3" t="s">
        <v>65</v>
      </c>
      <c r="H2469" s="5" t="s">
        <v>4532</v>
      </c>
      <c r="I2469" s="136" t="s">
        <v>260</v>
      </c>
      <c r="J2469" s="2" t="s">
        <v>1760</v>
      </c>
      <c r="K2469" s="6">
        <v>51.4</v>
      </c>
      <c r="L2469" s="6">
        <f>LANÇAMENTO[[#This Row],[VALOR UNITARIO]]*LANÇAMENTO[[#This Row],[QTDADE]]</f>
        <v>616.79999999999995</v>
      </c>
      <c r="M2469" s="4">
        <v>45994</v>
      </c>
      <c r="N2469" s="33" t="str">
        <f>TEXT(LANÇAMENTO[[#This Row],[DATA PEDIDO]],"MMM")&amp;"-"&amp;TEXT(M2469,"AAAA")</f>
        <v>dez-2025</v>
      </c>
      <c r="O2469" s="5" t="s">
        <v>1983</v>
      </c>
      <c r="P2469" s="5" t="s">
        <v>30</v>
      </c>
      <c r="Q2469" s="3" t="s">
        <v>1705</v>
      </c>
      <c r="R2469" s="3">
        <v>1</v>
      </c>
      <c r="S2469" s="4">
        <f>IF(LANÇAMENTO[[#This Row],[DATA PEDIDO]]="","",LANÇAMENTO[[#This Row],[DATA PEDIDO]]+LANÇAMENTO[[#This Row],[PRAZO]])</f>
        <v>45995</v>
      </c>
      <c r="T2469" s="8" t="str">
        <f>IF(LANÇAMENTO[[#This Row],[OBRA COM MATERIAL]]="OK","ENTREGUE",IF(LANÇAMENTO[[#This Row],[PRAZO]]="","",LANÇAMENTO[[#This Row],[PREVISÃO ENTREGA OBRA]]-$E$1))</f>
        <v>ENTREGUE</v>
      </c>
      <c r="U2469" s="3" t="s">
        <v>129</v>
      </c>
      <c r="V2469" s="3"/>
    </row>
    <row r="2470" spans="1:22" x14ac:dyDescent="0.25">
      <c r="A2470" s="4">
        <v>45994</v>
      </c>
      <c r="B2470" s="2" t="s">
        <v>2723</v>
      </c>
      <c r="C2470" s="123" t="str">
        <f>VLOOKUP(LANÇAMENTO[[#This Row],[OBRA]],OBRAS[],2,FALSE)</f>
        <v>B&amp;B</v>
      </c>
      <c r="D2470" s="2" t="s">
        <v>104</v>
      </c>
      <c r="E2470" s="2" t="s">
        <v>1952</v>
      </c>
      <c r="F2470" s="3">
        <v>40</v>
      </c>
      <c r="G2470" s="3" t="s">
        <v>65</v>
      </c>
      <c r="H2470" s="5" t="s">
        <v>4532</v>
      </c>
      <c r="I2470" s="136" t="s">
        <v>260</v>
      </c>
      <c r="J2470" s="2" t="s">
        <v>1952</v>
      </c>
      <c r="K2470" s="6">
        <v>15.8</v>
      </c>
      <c r="L2470" s="6">
        <f>LANÇAMENTO[[#This Row],[VALOR UNITARIO]]*LANÇAMENTO[[#This Row],[QTDADE]]</f>
        <v>632</v>
      </c>
      <c r="M2470" s="4">
        <v>45994</v>
      </c>
      <c r="N2470" s="33" t="str">
        <f>TEXT(LANÇAMENTO[[#This Row],[DATA PEDIDO]],"MMM")&amp;"-"&amp;TEXT(M2470,"AAAA")</f>
        <v>dez-2025</v>
      </c>
      <c r="O2470" s="5" t="s">
        <v>1983</v>
      </c>
      <c r="P2470" s="5" t="s">
        <v>30</v>
      </c>
      <c r="Q2470" s="3" t="s">
        <v>1705</v>
      </c>
      <c r="R2470" s="3">
        <v>1</v>
      </c>
      <c r="S2470" s="4">
        <f>IF(LANÇAMENTO[[#This Row],[DATA PEDIDO]]="","",LANÇAMENTO[[#This Row],[DATA PEDIDO]]+LANÇAMENTO[[#This Row],[PRAZO]])</f>
        <v>45995</v>
      </c>
      <c r="T2470" s="8" t="str">
        <f>IF(LANÇAMENTO[[#This Row],[OBRA COM MATERIAL]]="OK","ENTREGUE",IF(LANÇAMENTO[[#This Row],[PRAZO]]="","",LANÇAMENTO[[#This Row],[PREVISÃO ENTREGA OBRA]]-$E$1))</f>
        <v>ENTREGUE</v>
      </c>
      <c r="U2470" s="3" t="s">
        <v>129</v>
      </c>
      <c r="V2470" s="3"/>
    </row>
    <row r="2471" spans="1:22" x14ac:dyDescent="0.25">
      <c r="A2471" s="4">
        <v>45994</v>
      </c>
      <c r="B2471" s="2" t="s">
        <v>2723</v>
      </c>
      <c r="C2471" s="123" t="str">
        <f>VLOOKUP(LANÇAMENTO[[#This Row],[OBRA]],OBRAS[],2,FALSE)</f>
        <v>B&amp;B</v>
      </c>
      <c r="D2471" s="2" t="s">
        <v>104</v>
      </c>
      <c r="E2471" s="2" t="s">
        <v>2581</v>
      </c>
      <c r="F2471" s="3">
        <v>100</v>
      </c>
      <c r="G2471" s="3" t="s">
        <v>65</v>
      </c>
      <c r="H2471" s="5" t="s">
        <v>4532</v>
      </c>
      <c r="I2471" s="136" t="s">
        <v>260</v>
      </c>
      <c r="J2471" s="2" t="s">
        <v>2581</v>
      </c>
      <c r="K2471" s="6">
        <v>0.05</v>
      </c>
      <c r="L2471" s="6">
        <f>LANÇAMENTO[[#This Row],[VALOR UNITARIO]]*LANÇAMENTO[[#This Row],[QTDADE]]</f>
        <v>5</v>
      </c>
      <c r="M2471" s="4">
        <v>45994</v>
      </c>
      <c r="N2471" s="33" t="str">
        <f>TEXT(LANÇAMENTO[[#This Row],[DATA PEDIDO]],"MMM")&amp;"-"&amp;TEXT(M2471,"AAAA")</f>
        <v>dez-2025</v>
      </c>
      <c r="O2471" s="5" t="s">
        <v>1983</v>
      </c>
      <c r="P2471" s="5" t="s">
        <v>30</v>
      </c>
      <c r="Q2471" s="3" t="s">
        <v>1705</v>
      </c>
      <c r="R2471" s="3">
        <v>1</v>
      </c>
      <c r="S2471" s="4">
        <f>IF(LANÇAMENTO[[#This Row],[DATA PEDIDO]]="","",LANÇAMENTO[[#This Row],[DATA PEDIDO]]+LANÇAMENTO[[#This Row],[PRAZO]])</f>
        <v>45995</v>
      </c>
      <c r="T2471" s="8" t="str">
        <f>IF(LANÇAMENTO[[#This Row],[OBRA COM MATERIAL]]="OK","ENTREGUE",IF(LANÇAMENTO[[#This Row],[PRAZO]]="","",LANÇAMENTO[[#This Row],[PREVISÃO ENTREGA OBRA]]-$E$1))</f>
        <v>ENTREGUE</v>
      </c>
      <c r="U2471" s="3" t="s">
        <v>129</v>
      </c>
      <c r="V2471" s="3"/>
    </row>
    <row r="2472" spans="1:22" x14ac:dyDescent="0.25">
      <c r="A2472" s="4">
        <v>45994</v>
      </c>
      <c r="B2472" s="2" t="s">
        <v>2723</v>
      </c>
      <c r="C2472" s="123" t="str">
        <f>VLOOKUP(LANÇAMENTO[[#This Row],[OBRA]],OBRAS[],2,FALSE)</f>
        <v>B&amp;B</v>
      </c>
      <c r="D2472" s="2" t="s">
        <v>104</v>
      </c>
      <c r="E2472" s="2" t="s">
        <v>2582</v>
      </c>
      <c r="F2472" s="3">
        <v>100</v>
      </c>
      <c r="G2472" s="3" t="s">
        <v>65</v>
      </c>
      <c r="H2472" s="5" t="s">
        <v>4532</v>
      </c>
      <c r="I2472" s="136" t="s">
        <v>260</v>
      </c>
      <c r="J2472" s="2" t="s">
        <v>2582</v>
      </c>
      <c r="K2472" s="6">
        <v>0.17</v>
      </c>
      <c r="L2472" s="6">
        <f>LANÇAMENTO[[#This Row],[VALOR UNITARIO]]*LANÇAMENTO[[#This Row],[QTDADE]]</f>
        <v>17</v>
      </c>
      <c r="M2472" s="4">
        <v>45994</v>
      </c>
      <c r="N2472" s="33" t="str">
        <f>TEXT(LANÇAMENTO[[#This Row],[DATA PEDIDO]],"MMM")&amp;"-"&amp;TEXT(M2472,"AAAA")</f>
        <v>dez-2025</v>
      </c>
      <c r="O2472" s="5" t="s">
        <v>1983</v>
      </c>
      <c r="P2472" s="5" t="s">
        <v>30</v>
      </c>
      <c r="Q2472" s="3" t="s">
        <v>1705</v>
      </c>
      <c r="R2472" s="3">
        <v>1</v>
      </c>
      <c r="S2472" s="4">
        <f>IF(LANÇAMENTO[[#This Row],[DATA PEDIDO]]="","",LANÇAMENTO[[#This Row],[DATA PEDIDO]]+LANÇAMENTO[[#This Row],[PRAZO]])</f>
        <v>45995</v>
      </c>
      <c r="T2472" s="8" t="str">
        <f>IF(LANÇAMENTO[[#This Row],[OBRA COM MATERIAL]]="OK","ENTREGUE",IF(LANÇAMENTO[[#This Row],[PRAZO]]="","",LANÇAMENTO[[#This Row],[PREVISÃO ENTREGA OBRA]]-$E$1))</f>
        <v>ENTREGUE</v>
      </c>
      <c r="U2472" s="3" t="s">
        <v>129</v>
      </c>
      <c r="V2472" s="3"/>
    </row>
    <row r="2473" spans="1:22" x14ac:dyDescent="0.25">
      <c r="A2473" s="4">
        <v>45994</v>
      </c>
      <c r="B2473" s="2" t="s">
        <v>2723</v>
      </c>
      <c r="C2473" s="123" t="str">
        <f>VLOOKUP(LANÇAMENTO[[#This Row],[OBRA]],OBRAS[],2,FALSE)</f>
        <v>B&amp;B</v>
      </c>
      <c r="D2473" s="2" t="s">
        <v>104</v>
      </c>
      <c r="E2473" s="2" t="s">
        <v>4528</v>
      </c>
      <c r="F2473" s="3">
        <v>50</v>
      </c>
      <c r="G2473" s="3" t="s">
        <v>65</v>
      </c>
      <c r="H2473" s="5" t="s">
        <v>4532</v>
      </c>
      <c r="I2473" s="136" t="s">
        <v>260</v>
      </c>
      <c r="J2473" s="2" t="s">
        <v>4528</v>
      </c>
      <c r="K2473" s="6">
        <v>0.12</v>
      </c>
      <c r="L2473" s="6">
        <f>LANÇAMENTO[[#This Row],[VALOR UNITARIO]]*LANÇAMENTO[[#This Row],[QTDADE]]</f>
        <v>6</v>
      </c>
      <c r="M2473" s="4">
        <v>45994</v>
      </c>
      <c r="N2473" s="33" t="str">
        <f>TEXT(LANÇAMENTO[[#This Row],[DATA PEDIDO]],"MMM")&amp;"-"&amp;TEXT(M2473,"AAAA")</f>
        <v>dez-2025</v>
      </c>
      <c r="O2473" s="5" t="s">
        <v>1983</v>
      </c>
      <c r="P2473" s="5" t="s">
        <v>30</v>
      </c>
      <c r="Q2473" s="3" t="s">
        <v>1705</v>
      </c>
      <c r="R2473" s="3">
        <v>1</v>
      </c>
      <c r="S2473" s="4">
        <f>IF(LANÇAMENTO[[#This Row],[DATA PEDIDO]]="","",LANÇAMENTO[[#This Row],[DATA PEDIDO]]+LANÇAMENTO[[#This Row],[PRAZO]])</f>
        <v>45995</v>
      </c>
      <c r="T2473" s="8" t="str">
        <f>IF(LANÇAMENTO[[#This Row],[OBRA COM MATERIAL]]="OK","ENTREGUE",IF(LANÇAMENTO[[#This Row],[PRAZO]]="","",LANÇAMENTO[[#This Row],[PREVISÃO ENTREGA OBRA]]-$E$1))</f>
        <v>ENTREGUE</v>
      </c>
      <c r="U2473" s="3" t="s">
        <v>129</v>
      </c>
      <c r="V2473" s="3"/>
    </row>
    <row r="2474" spans="1:22" x14ac:dyDescent="0.25">
      <c r="A2474" s="4">
        <v>45994</v>
      </c>
      <c r="B2474" s="2" t="s">
        <v>2723</v>
      </c>
      <c r="C2474" s="123" t="str">
        <f>VLOOKUP(LANÇAMENTO[[#This Row],[OBRA]],OBRAS[],2,FALSE)</f>
        <v>B&amp;B</v>
      </c>
      <c r="D2474" s="2" t="s">
        <v>104</v>
      </c>
      <c r="E2474" s="2" t="s">
        <v>4529</v>
      </c>
      <c r="F2474" s="3">
        <v>50</v>
      </c>
      <c r="G2474" s="3" t="s">
        <v>65</v>
      </c>
      <c r="H2474" s="5" t="s">
        <v>4532</v>
      </c>
      <c r="I2474" s="136" t="s">
        <v>260</v>
      </c>
      <c r="J2474" s="2" t="s">
        <v>4529</v>
      </c>
      <c r="K2474" s="6">
        <v>0.24</v>
      </c>
      <c r="L2474" s="6">
        <f>LANÇAMENTO[[#This Row],[VALOR UNITARIO]]*LANÇAMENTO[[#This Row],[QTDADE]]</f>
        <v>12</v>
      </c>
      <c r="M2474" s="4">
        <v>45994</v>
      </c>
      <c r="N2474" s="33" t="str">
        <f>TEXT(LANÇAMENTO[[#This Row],[DATA PEDIDO]],"MMM")&amp;"-"&amp;TEXT(M2474,"AAAA")</f>
        <v>dez-2025</v>
      </c>
      <c r="O2474" s="5" t="s">
        <v>1983</v>
      </c>
      <c r="P2474" s="5" t="s">
        <v>30</v>
      </c>
      <c r="Q2474" s="3" t="s">
        <v>1705</v>
      </c>
      <c r="R2474" s="3">
        <v>1</v>
      </c>
      <c r="S2474" s="4">
        <f>IF(LANÇAMENTO[[#This Row],[DATA PEDIDO]]="","",LANÇAMENTO[[#This Row],[DATA PEDIDO]]+LANÇAMENTO[[#This Row],[PRAZO]])</f>
        <v>45995</v>
      </c>
      <c r="T2474" s="8" t="str">
        <f>IF(LANÇAMENTO[[#This Row],[OBRA COM MATERIAL]]="OK","ENTREGUE",IF(LANÇAMENTO[[#This Row],[PRAZO]]="","",LANÇAMENTO[[#This Row],[PREVISÃO ENTREGA OBRA]]-$E$1))</f>
        <v>ENTREGUE</v>
      </c>
      <c r="U2474" s="3" t="s">
        <v>129</v>
      </c>
      <c r="V2474" s="3"/>
    </row>
    <row r="2475" spans="1:22" x14ac:dyDescent="0.25">
      <c r="A2475" s="4">
        <v>45994</v>
      </c>
      <c r="B2475" s="2" t="s">
        <v>2723</v>
      </c>
      <c r="C2475" s="123" t="str">
        <f>VLOOKUP(LANÇAMENTO[[#This Row],[OBRA]],OBRAS[],2,FALSE)</f>
        <v>B&amp;B</v>
      </c>
      <c r="D2475" s="2" t="s">
        <v>104</v>
      </c>
      <c r="E2475" s="2" t="s">
        <v>3411</v>
      </c>
      <c r="F2475" s="3">
        <v>1</v>
      </c>
      <c r="G2475" s="3" t="s">
        <v>65</v>
      </c>
      <c r="H2475" s="5" t="s">
        <v>4532</v>
      </c>
      <c r="I2475" s="136" t="s">
        <v>260</v>
      </c>
      <c r="J2475" s="2" t="s">
        <v>3411</v>
      </c>
      <c r="K2475" s="6">
        <v>30.2</v>
      </c>
      <c r="L2475" s="6">
        <f>LANÇAMENTO[[#This Row],[VALOR UNITARIO]]*LANÇAMENTO[[#This Row],[QTDADE]]</f>
        <v>30.2</v>
      </c>
      <c r="M2475" s="4">
        <v>45994</v>
      </c>
      <c r="N2475" s="33" t="str">
        <f>TEXT(LANÇAMENTO[[#This Row],[DATA PEDIDO]],"MMM")&amp;"-"&amp;TEXT(M2475,"AAAA")</f>
        <v>dez-2025</v>
      </c>
      <c r="O2475" s="5" t="s">
        <v>1983</v>
      </c>
      <c r="P2475" s="5" t="s">
        <v>30</v>
      </c>
      <c r="Q2475" s="3" t="s">
        <v>1705</v>
      </c>
      <c r="R2475" s="3">
        <v>1</v>
      </c>
      <c r="S2475" s="4">
        <f>IF(LANÇAMENTO[[#This Row],[DATA PEDIDO]]="","",LANÇAMENTO[[#This Row],[DATA PEDIDO]]+LANÇAMENTO[[#This Row],[PRAZO]])</f>
        <v>45995</v>
      </c>
      <c r="T2475" s="8" t="str">
        <f>IF(LANÇAMENTO[[#This Row],[OBRA COM MATERIAL]]="OK","ENTREGUE",IF(LANÇAMENTO[[#This Row],[PRAZO]]="","",LANÇAMENTO[[#This Row],[PREVISÃO ENTREGA OBRA]]-$E$1))</f>
        <v>ENTREGUE</v>
      </c>
      <c r="U2475" s="3" t="s">
        <v>129</v>
      </c>
      <c r="V2475" s="3"/>
    </row>
    <row r="2476" spans="1:22" x14ac:dyDescent="0.25">
      <c r="A2476" s="4">
        <v>45994</v>
      </c>
      <c r="B2476" s="2" t="s">
        <v>2723</v>
      </c>
      <c r="C2476" s="123" t="str">
        <f>VLOOKUP(LANÇAMENTO[[#This Row],[OBRA]],OBRAS[],2,FALSE)</f>
        <v>B&amp;B</v>
      </c>
      <c r="D2476" s="2" t="s">
        <v>104</v>
      </c>
      <c r="E2476" s="2" t="s">
        <v>2903</v>
      </c>
      <c r="F2476" s="3">
        <v>10</v>
      </c>
      <c r="G2476" s="3" t="s">
        <v>65</v>
      </c>
      <c r="H2476" s="5" t="s">
        <v>4532</v>
      </c>
      <c r="I2476" s="136" t="s">
        <v>260</v>
      </c>
      <c r="J2476" s="2" t="s">
        <v>2903</v>
      </c>
      <c r="K2476" s="6">
        <v>7.1</v>
      </c>
      <c r="L2476" s="6">
        <f>LANÇAMENTO[[#This Row],[VALOR UNITARIO]]*LANÇAMENTO[[#This Row],[QTDADE]]</f>
        <v>71</v>
      </c>
      <c r="M2476" s="4">
        <v>45994</v>
      </c>
      <c r="N2476" s="33" t="str">
        <f>TEXT(LANÇAMENTO[[#This Row],[DATA PEDIDO]],"MMM")&amp;"-"&amp;TEXT(M2476,"AAAA")</f>
        <v>dez-2025</v>
      </c>
      <c r="O2476" s="5" t="s">
        <v>1983</v>
      </c>
      <c r="P2476" s="5" t="s">
        <v>30</v>
      </c>
      <c r="Q2476" s="3" t="s">
        <v>1705</v>
      </c>
      <c r="R2476" s="3">
        <v>1</v>
      </c>
      <c r="S2476" s="4">
        <f>IF(LANÇAMENTO[[#This Row],[DATA PEDIDO]]="","",LANÇAMENTO[[#This Row],[DATA PEDIDO]]+LANÇAMENTO[[#This Row],[PRAZO]])</f>
        <v>45995</v>
      </c>
      <c r="T2476" s="8" t="str">
        <f>IF(LANÇAMENTO[[#This Row],[OBRA COM MATERIAL]]="OK","ENTREGUE",IF(LANÇAMENTO[[#This Row],[PRAZO]]="","",LANÇAMENTO[[#This Row],[PREVISÃO ENTREGA OBRA]]-$E$1))</f>
        <v>ENTREGUE</v>
      </c>
      <c r="U2476" s="3" t="s">
        <v>129</v>
      </c>
      <c r="V2476" s="3"/>
    </row>
    <row r="2477" spans="1:22" x14ac:dyDescent="0.25">
      <c r="A2477" s="4">
        <v>45994</v>
      </c>
      <c r="B2477" s="2" t="s">
        <v>2723</v>
      </c>
      <c r="C2477" s="123" t="str">
        <f>VLOOKUP(LANÇAMENTO[[#This Row],[OBRA]],OBRAS[],2,FALSE)</f>
        <v>B&amp;B</v>
      </c>
      <c r="D2477" s="2" t="s">
        <v>104</v>
      </c>
      <c r="E2477" s="2" t="s">
        <v>4530</v>
      </c>
      <c r="F2477" s="3">
        <v>10</v>
      </c>
      <c r="G2477" s="3" t="s">
        <v>65</v>
      </c>
      <c r="H2477" s="5" t="s">
        <v>4532</v>
      </c>
      <c r="I2477" s="136" t="s">
        <v>260</v>
      </c>
      <c r="J2477" s="2" t="s">
        <v>4530</v>
      </c>
      <c r="K2477" s="6">
        <v>12.65</v>
      </c>
      <c r="L2477" s="6">
        <f>LANÇAMENTO[[#This Row],[VALOR UNITARIO]]*LANÇAMENTO[[#This Row],[QTDADE]]</f>
        <v>126.5</v>
      </c>
      <c r="M2477" s="4">
        <v>45994</v>
      </c>
      <c r="N2477" s="33" t="str">
        <f>TEXT(LANÇAMENTO[[#This Row],[DATA PEDIDO]],"MMM")&amp;"-"&amp;TEXT(M2477,"AAAA")</f>
        <v>dez-2025</v>
      </c>
      <c r="O2477" s="5" t="s">
        <v>1983</v>
      </c>
      <c r="P2477" s="5" t="s">
        <v>30</v>
      </c>
      <c r="Q2477" s="3" t="s">
        <v>1705</v>
      </c>
      <c r="R2477" s="3">
        <v>1</v>
      </c>
      <c r="S2477" s="4">
        <f>IF(LANÇAMENTO[[#This Row],[DATA PEDIDO]]="","",LANÇAMENTO[[#This Row],[DATA PEDIDO]]+LANÇAMENTO[[#This Row],[PRAZO]])</f>
        <v>45995</v>
      </c>
      <c r="T2477" s="8" t="str">
        <f>IF(LANÇAMENTO[[#This Row],[OBRA COM MATERIAL]]="OK","ENTREGUE",IF(LANÇAMENTO[[#This Row],[PRAZO]]="","",LANÇAMENTO[[#This Row],[PREVISÃO ENTREGA OBRA]]-$E$1))</f>
        <v>ENTREGUE</v>
      </c>
      <c r="U2477" s="3" t="s">
        <v>129</v>
      </c>
      <c r="V2477" s="3"/>
    </row>
    <row r="2478" spans="1:22" x14ac:dyDescent="0.25">
      <c r="A2478" s="4">
        <v>45994</v>
      </c>
      <c r="B2478" s="2" t="s">
        <v>2723</v>
      </c>
      <c r="C2478" s="123" t="str">
        <f>VLOOKUP(LANÇAMENTO[[#This Row],[OBRA]],OBRAS[],2,FALSE)</f>
        <v>B&amp;B</v>
      </c>
      <c r="D2478" s="2" t="s">
        <v>104</v>
      </c>
      <c r="E2478" s="2" t="s">
        <v>4531</v>
      </c>
      <c r="F2478" s="3">
        <v>5</v>
      </c>
      <c r="G2478" s="3" t="s">
        <v>65</v>
      </c>
      <c r="H2478" s="5" t="s">
        <v>4532</v>
      </c>
      <c r="I2478" s="136" t="s">
        <v>260</v>
      </c>
      <c r="J2478" s="2" t="s">
        <v>4531</v>
      </c>
      <c r="K2478" s="6">
        <v>3.9</v>
      </c>
      <c r="L2478" s="6">
        <f>LANÇAMENTO[[#This Row],[VALOR UNITARIO]]*LANÇAMENTO[[#This Row],[QTDADE]]</f>
        <v>19.5</v>
      </c>
      <c r="M2478" s="4">
        <v>45994</v>
      </c>
      <c r="N2478" s="33" t="str">
        <f>TEXT(LANÇAMENTO[[#This Row],[DATA PEDIDO]],"MMM")&amp;"-"&amp;TEXT(M2478,"AAAA")</f>
        <v>dez-2025</v>
      </c>
      <c r="O2478" s="5" t="s">
        <v>1983</v>
      </c>
      <c r="P2478" s="5" t="s">
        <v>30</v>
      </c>
      <c r="Q2478" s="3" t="s">
        <v>1705</v>
      </c>
      <c r="R2478" s="3">
        <v>1</v>
      </c>
      <c r="S2478" s="4">
        <f>IF(LANÇAMENTO[[#This Row],[DATA PEDIDO]]="","",LANÇAMENTO[[#This Row],[DATA PEDIDO]]+LANÇAMENTO[[#This Row],[PRAZO]])</f>
        <v>45995</v>
      </c>
      <c r="T2478" s="8" t="str">
        <f>IF(LANÇAMENTO[[#This Row],[OBRA COM MATERIAL]]="OK","ENTREGUE",IF(LANÇAMENTO[[#This Row],[PRAZO]]="","",LANÇAMENTO[[#This Row],[PREVISÃO ENTREGA OBRA]]-$E$1))</f>
        <v>ENTREGUE</v>
      </c>
      <c r="U2478" s="3" t="s">
        <v>129</v>
      </c>
      <c r="V2478" s="3"/>
    </row>
    <row r="2479" spans="1:22" x14ac:dyDescent="0.25">
      <c r="A2479" s="4">
        <v>45994</v>
      </c>
      <c r="B2479" s="2" t="s">
        <v>2723</v>
      </c>
      <c r="C2479" s="123" t="str">
        <f>VLOOKUP(LANÇAMENTO[[#This Row],[OBRA]],OBRAS[],2,FALSE)</f>
        <v>B&amp;B</v>
      </c>
      <c r="D2479" s="2" t="s">
        <v>104</v>
      </c>
      <c r="E2479" s="2" t="s">
        <v>4533</v>
      </c>
      <c r="F2479" s="3">
        <v>10</v>
      </c>
      <c r="G2479" s="3" t="s">
        <v>65</v>
      </c>
      <c r="H2479" s="5" t="s">
        <v>4534</v>
      </c>
      <c r="I2479" s="136" t="s">
        <v>358</v>
      </c>
      <c r="J2479" s="2" t="s">
        <v>4533</v>
      </c>
      <c r="K2479" s="6">
        <v>168.79</v>
      </c>
      <c r="L2479" s="6">
        <f>LANÇAMENTO[[#This Row],[VALOR UNITARIO]]*LANÇAMENTO[[#This Row],[QTDADE]]</f>
        <v>1687.8999999999999</v>
      </c>
      <c r="M2479" s="4">
        <v>45994</v>
      </c>
      <c r="N2479" s="33" t="str">
        <f>TEXT(LANÇAMENTO[[#This Row],[DATA PEDIDO]],"MMM")&amp;"-"&amp;TEXT(M2479,"AAAA")</f>
        <v>dez-2025</v>
      </c>
      <c r="O2479" s="5" t="s">
        <v>1715</v>
      </c>
      <c r="P2479" s="5" t="s">
        <v>30</v>
      </c>
      <c r="Q2479" s="3" t="s">
        <v>12</v>
      </c>
      <c r="R2479" s="3">
        <v>1</v>
      </c>
      <c r="S2479" s="4">
        <f>IF(LANÇAMENTO[[#This Row],[DATA PEDIDO]]="","",LANÇAMENTO[[#This Row],[DATA PEDIDO]]+LANÇAMENTO[[#This Row],[PRAZO]])</f>
        <v>45995</v>
      </c>
      <c r="T2479" s="8" t="str">
        <f>IF(LANÇAMENTO[[#This Row],[OBRA COM MATERIAL]]="OK","ENTREGUE",IF(LANÇAMENTO[[#This Row],[PRAZO]]="","",LANÇAMENTO[[#This Row],[PREVISÃO ENTREGA OBRA]]-$E$1))</f>
        <v>ENTREGUE</v>
      </c>
      <c r="U2479" s="3" t="s">
        <v>129</v>
      </c>
      <c r="V2479" s="3"/>
    </row>
    <row r="2480" spans="1:22" x14ac:dyDescent="0.25">
      <c r="A2480" s="4">
        <v>45995</v>
      </c>
      <c r="B2480" s="2" t="s">
        <v>2128</v>
      </c>
      <c r="C2480" s="123" t="str">
        <f>VLOOKUP(LANÇAMENTO[[#This Row],[OBRA]],OBRAS[],2,FALSE)</f>
        <v>B&amp;B</v>
      </c>
      <c r="D2480" s="2" t="s">
        <v>104</v>
      </c>
      <c r="E2480" s="2" t="s">
        <v>4537</v>
      </c>
      <c r="F2480" s="3">
        <v>2</v>
      </c>
      <c r="G2480" s="3" t="s">
        <v>65</v>
      </c>
      <c r="H2480" s="5" t="s">
        <v>4536</v>
      </c>
      <c r="I2480" s="136" t="s">
        <v>230</v>
      </c>
      <c r="J2480" s="2" t="s">
        <v>4537</v>
      </c>
      <c r="K2480" s="6">
        <v>9.5</v>
      </c>
      <c r="L2480" s="6">
        <f>LANÇAMENTO[[#This Row],[VALOR UNITARIO]]*LANÇAMENTO[[#This Row],[QTDADE]]</f>
        <v>19</v>
      </c>
      <c r="M2480" s="4">
        <v>45995</v>
      </c>
      <c r="N2480" s="33" t="str">
        <f>TEXT(LANÇAMENTO[[#This Row],[DATA PEDIDO]],"MMM")&amp;"-"&amp;TEXT(M2480,"AAAA")</f>
        <v>dez-2025</v>
      </c>
      <c r="O2480" s="5" t="s">
        <v>1778</v>
      </c>
      <c r="P2480" s="5" t="s">
        <v>30</v>
      </c>
      <c r="Q2480" s="3" t="s">
        <v>12</v>
      </c>
      <c r="R2480" s="3">
        <v>0</v>
      </c>
      <c r="S2480" s="4">
        <f>IF(LANÇAMENTO[[#This Row],[DATA PEDIDO]]="","",LANÇAMENTO[[#This Row],[DATA PEDIDO]]+LANÇAMENTO[[#This Row],[PRAZO]])</f>
        <v>45995</v>
      </c>
      <c r="T2480" s="8" t="str">
        <f>IF(LANÇAMENTO[[#This Row],[OBRA COM MATERIAL]]="OK","ENTREGUE",IF(LANÇAMENTO[[#This Row],[PRAZO]]="","",LANÇAMENTO[[#This Row],[PREVISÃO ENTREGA OBRA]]-$E$1))</f>
        <v>ENTREGUE</v>
      </c>
      <c r="U2480" s="3" t="s">
        <v>129</v>
      </c>
      <c r="V2480" s="3"/>
    </row>
    <row r="2481" spans="1:22" x14ac:dyDescent="0.25">
      <c r="A2481" s="4">
        <v>45995</v>
      </c>
      <c r="B2481" s="2" t="s">
        <v>2128</v>
      </c>
      <c r="C2481" s="123" t="str">
        <f>VLOOKUP(LANÇAMENTO[[#This Row],[OBRA]],OBRAS[],2,FALSE)</f>
        <v>B&amp;B</v>
      </c>
      <c r="D2481" s="2" t="s">
        <v>104</v>
      </c>
      <c r="E2481" s="2" t="s">
        <v>4538</v>
      </c>
      <c r="F2481" s="3">
        <v>1</v>
      </c>
      <c r="G2481" s="3" t="s">
        <v>65</v>
      </c>
      <c r="H2481" s="5" t="s">
        <v>4536</v>
      </c>
      <c r="I2481" s="136" t="s">
        <v>230</v>
      </c>
      <c r="J2481" s="2" t="s">
        <v>4538</v>
      </c>
      <c r="K2481" s="6">
        <v>8.8699999999999992</v>
      </c>
      <c r="L2481" s="6">
        <f>LANÇAMENTO[[#This Row],[VALOR UNITARIO]]*LANÇAMENTO[[#This Row],[QTDADE]]</f>
        <v>8.8699999999999992</v>
      </c>
      <c r="M2481" s="4">
        <v>45995</v>
      </c>
      <c r="N2481" s="33" t="str">
        <f>TEXT(LANÇAMENTO[[#This Row],[DATA PEDIDO]],"MMM")&amp;"-"&amp;TEXT(M2481,"AAAA")</f>
        <v>dez-2025</v>
      </c>
      <c r="O2481" s="5" t="s">
        <v>1778</v>
      </c>
      <c r="P2481" s="5" t="s">
        <v>30</v>
      </c>
      <c r="Q2481" s="3" t="s">
        <v>12</v>
      </c>
      <c r="R2481" s="3">
        <v>0</v>
      </c>
      <c r="S2481" s="4">
        <f>IF(LANÇAMENTO[[#This Row],[DATA PEDIDO]]="","",LANÇAMENTO[[#This Row],[DATA PEDIDO]]+LANÇAMENTO[[#This Row],[PRAZO]])</f>
        <v>45995</v>
      </c>
      <c r="T2481" s="8" t="str">
        <f>IF(LANÇAMENTO[[#This Row],[OBRA COM MATERIAL]]="OK","ENTREGUE",IF(LANÇAMENTO[[#This Row],[PRAZO]]="","",LANÇAMENTO[[#This Row],[PREVISÃO ENTREGA OBRA]]-$E$1))</f>
        <v>ENTREGUE</v>
      </c>
      <c r="U2481" s="3" t="s">
        <v>129</v>
      </c>
      <c r="V2481" s="3"/>
    </row>
    <row r="2482" spans="1:22" x14ac:dyDescent="0.25">
      <c r="A2482" s="4">
        <v>45995</v>
      </c>
      <c r="B2482" s="2" t="s">
        <v>2128</v>
      </c>
      <c r="C2482" s="123" t="str">
        <f>VLOOKUP(LANÇAMENTO[[#This Row],[OBRA]],OBRAS[],2,FALSE)</f>
        <v>B&amp;B</v>
      </c>
      <c r="D2482" s="2" t="s">
        <v>104</v>
      </c>
      <c r="E2482" s="2" t="s">
        <v>4538</v>
      </c>
      <c r="F2482" s="3">
        <v>1</v>
      </c>
      <c r="G2482" s="3" t="s">
        <v>65</v>
      </c>
      <c r="H2482" s="5" t="s">
        <v>4536</v>
      </c>
      <c r="I2482" s="136" t="s">
        <v>230</v>
      </c>
      <c r="J2482" s="2" t="s">
        <v>4538</v>
      </c>
      <c r="K2482" s="6">
        <v>339.9</v>
      </c>
      <c r="L2482" s="6">
        <f>LANÇAMENTO[[#This Row],[VALOR UNITARIO]]*LANÇAMENTO[[#This Row],[QTDADE]]</f>
        <v>339.9</v>
      </c>
      <c r="M2482" s="4">
        <v>45995</v>
      </c>
      <c r="N2482" s="33" t="str">
        <f>TEXT(LANÇAMENTO[[#This Row],[DATA PEDIDO]],"MMM")&amp;"-"&amp;TEXT(M2482,"AAAA")</f>
        <v>dez-2025</v>
      </c>
      <c r="O2482" s="5" t="s">
        <v>1778</v>
      </c>
      <c r="P2482" s="5" t="s">
        <v>30</v>
      </c>
      <c r="Q2482" s="3" t="s">
        <v>12</v>
      </c>
      <c r="R2482" s="3">
        <v>0</v>
      </c>
      <c r="S2482" s="4">
        <f>IF(LANÇAMENTO[[#This Row],[DATA PEDIDO]]="","",LANÇAMENTO[[#This Row],[DATA PEDIDO]]+LANÇAMENTO[[#This Row],[PRAZO]])</f>
        <v>45995</v>
      </c>
      <c r="T2482" s="8" t="str">
        <f>IF(LANÇAMENTO[[#This Row],[OBRA COM MATERIAL]]="OK","ENTREGUE",IF(LANÇAMENTO[[#This Row],[PRAZO]]="","",LANÇAMENTO[[#This Row],[PREVISÃO ENTREGA OBRA]]-$E$1))</f>
        <v>ENTREGUE</v>
      </c>
      <c r="U2482" s="3" t="s">
        <v>129</v>
      </c>
      <c r="V2482" s="3"/>
    </row>
    <row r="2483" spans="1:22" x14ac:dyDescent="0.25">
      <c r="A2483" s="4">
        <v>45995</v>
      </c>
      <c r="B2483" s="2" t="s">
        <v>3309</v>
      </c>
      <c r="C2483" s="123" t="str">
        <f>VLOOKUP(LANÇAMENTO[[#This Row],[OBRA]],OBRAS[],2,FALSE)</f>
        <v>B&amp;B</v>
      </c>
      <c r="D2483" s="2" t="s">
        <v>104</v>
      </c>
      <c r="E2483" s="2" t="s">
        <v>4540</v>
      </c>
      <c r="F2483" s="3">
        <v>15</v>
      </c>
      <c r="G2483" s="3" t="s">
        <v>114</v>
      </c>
      <c r="H2483" s="5" t="s">
        <v>4539</v>
      </c>
      <c r="I2483" s="136" t="s">
        <v>230</v>
      </c>
      <c r="J2483" s="2" t="s">
        <v>4540</v>
      </c>
      <c r="K2483" s="6">
        <v>13</v>
      </c>
      <c r="L2483" s="6">
        <f>LANÇAMENTO[[#This Row],[VALOR UNITARIO]]*LANÇAMENTO[[#This Row],[QTDADE]]</f>
        <v>195</v>
      </c>
      <c r="M2483" s="4">
        <v>45995</v>
      </c>
      <c r="N2483" s="33" t="str">
        <f>TEXT(LANÇAMENTO[[#This Row],[DATA PEDIDO]],"MMM")&amp;"-"&amp;TEXT(M2483,"AAAA")</f>
        <v>dez-2025</v>
      </c>
      <c r="O2483" s="5" t="s">
        <v>1823</v>
      </c>
      <c r="P2483" s="5" t="s">
        <v>30</v>
      </c>
      <c r="Q2483" s="3" t="s">
        <v>12</v>
      </c>
      <c r="R2483" s="3">
        <v>0</v>
      </c>
      <c r="S2483" s="4">
        <f>IF(LANÇAMENTO[[#This Row],[DATA PEDIDO]]="","",LANÇAMENTO[[#This Row],[DATA PEDIDO]]+LANÇAMENTO[[#This Row],[PRAZO]])</f>
        <v>45995</v>
      </c>
      <c r="T2483" s="8" t="str">
        <f>IF(LANÇAMENTO[[#This Row],[OBRA COM MATERIAL]]="OK","ENTREGUE",IF(LANÇAMENTO[[#This Row],[PRAZO]]="","",LANÇAMENTO[[#This Row],[PREVISÃO ENTREGA OBRA]]-$E$1))</f>
        <v>ENTREGUE</v>
      </c>
      <c r="U2483" s="3" t="s">
        <v>129</v>
      </c>
      <c r="V2483" s="3"/>
    </row>
    <row r="2484" spans="1:22" x14ac:dyDescent="0.25">
      <c r="A2484" s="4">
        <v>45995</v>
      </c>
      <c r="B2484" s="2" t="s">
        <v>1802</v>
      </c>
      <c r="C2484" s="123" t="str">
        <f>VLOOKUP(LANÇAMENTO[[#This Row],[OBRA]],OBRAS[],2,FALSE)</f>
        <v>INTERIORANA</v>
      </c>
      <c r="D2484" s="2" t="s">
        <v>27</v>
      </c>
      <c r="E2484" s="2" t="s">
        <v>2134</v>
      </c>
      <c r="F2484" s="3">
        <v>1</v>
      </c>
      <c r="G2484" s="3" t="s">
        <v>65</v>
      </c>
      <c r="H2484" s="5" t="s">
        <v>4541</v>
      </c>
      <c r="I2484" s="136" t="s">
        <v>1033</v>
      </c>
      <c r="J2484" s="2" t="s">
        <v>2134</v>
      </c>
      <c r="K2484" s="6">
        <v>440</v>
      </c>
      <c r="L2484" s="6">
        <f>LANÇAMENTO[[#This Row],[VALOR UNITARIO]]*LANÇAMENTO[[#This Row],[QTDADE]]</f>
        <v>440</v>
      </c>
      <c r="M2484" s="4">
        <v>45995</v>
      </c>
      <c r="N2484" s="33" t="str">
        <f>TEXT(LANÇAMENTO[[#This Row],[DATA PEDIDO]],"MMM")&amp;"-"&amp;TEXT(M2484,"AAAA")</f>
        <v>dez-2025</v>
      </c>
      <c r="O2484" s="5" t="s">
        <v>1823</v>
      </c>
      <c r="P2484" s="5" t="s">
        <v>30</v>
      </c>
      <c r="Q2484" s="3" t="s">
        <v>12</v>
      </c>
      <c r="R2484" s="3">
        <v>0</v>
      </c>
      <c r="S2484" s="4">
        <f>IF(LANÇAMENTO[[#This Row],[DATA PEDIDO]]="","",LANÇAMENTO[[#This Row],[DATA PEDIDO]]+LANÇAMENTO[[#This Row],[PRAZO]])</f>
        <v>45995</v>
      </c>
      <c r="T2484" s="8" t="str">
        <f>IF(LANÇAMENTO[[#This Row],[OBRA COM MATERIAL]]="OK","ENTREGUE",IF(LANÇAMENTO[[#This Row],[PRAZO]]="","",LANÇAMENTO[[#This Row],[PREVISÃO ENTREGA OBRA]]-$E$1))</f>
        <v>ENTREGUE</v>
      </c>
      <c r="U2484" s="3" t="s">
        <v>129</v>
      </c>
      <c r="V2484" s="3"/>
    </row>
    <row r="2485" spans="1:22" x14ac:dyDescent="0.25">
      <c r="A2485" s="4">
        <v>45996</v>
      </c>
      <c r="B2485" s="2" t="s">
        <v>1802</v>
      </c>
      <c r="C2485" s="123" t="str">
        <f>VLOOKUP(LANÇAMENTO[[#This Row],[OBRA]],OBRAS[],2,FALSE)</f>
        <v>INTERIORANA</v>
      </c>
      <c r="D2485" s="2" t="s">
        <v>104</v>
      </c>
      <c r="E2485" s="2" t="s">
        <v>4542</v>
      </c>
      <c r="F2485" s="3">
        <v>1</v>
      </c>
      <c r="G2485" s="3" t="s">
        <v>24</v>
      </c>
      <c r="H2485" s="5" t="s">
        <v>4543</v>
      </c>
      <c r="I2485" s="136" t="s">
        <v>375</v>
      </c>
      <c r="J2485" s="2" t="s">
        <v>4542</v>
      </c>
      <c r="K2485" s="6">
        <v>65</v>
      </c>
      <c r="L2485" s="6">
        <f>LANÇAMENTO[[#This Row],[VALOR UNITARIO]]*LANÇAMENTO[[#This Row],[QTDADE]]</f>
        <v>65</v>
      </c>
      <c r="M2485" s="4">
        <v>45996</v>
      </c>
      <c r="N2485" s="33" t="str">
        <f>TEXT(LANÇAMENTO[[#This Row],[DATA PEDIDO]],"MMM")&amp;"-"&amp;TEXT(M2485,"AAAA")</f>
        <v>dez-2025</v>
      </c>
      <c r="O2485" s="5" t="s">
        <v>1692</v>
      </c>
      <c r="P2485" s="5" t="s">
        <v>192</v>
      </c>
      <c r="Q2485" s="3" t="s">
        <v>1705</v>
      </c>
      <c r="R2485" s="3">
        <v>0</v>
      </c>
      <c r="S2485" s="4">
        <f>IF(LANÇAMENTO[[#This Row],[DATA PEDIDO]]="","",LANÇAMENTO[[#This Row],[DATA PEDIDO]]+LANÇAMENTO[[#This Row],[PRAZO]])</f>
        <v>45996</v>
      </c>
      <c r="T2485" s="8" t="str">
        <f>IF(LANÇAMENTO[[#This Row],[OBRA COM MATERIAL]]="OK","ENTREGUE",IF(LANÇAMENTO[[#This Row],[PRAZO]]="","",LANÇAMENTO[[#This Row],[PREVISÃO ENTREGA OBRA]]-$E$1))</f>
        <v>ENTREGUE</v>
      </c>
      <c r="U2485" s="3" t="s">
        <v>129</v>
      </c>
      <c r="V2485" s="3"/>
    </row>
    <row r="2486" spans="1:22" x14ac:dyDescent="0.25">
      <c r="A2486" s="4">
        <v>45996</v>
      </c>
      <c r="B2486" s="2" t="s">
        <v>2723</v>
      </c>
      <c r="C2486" s="123" t="str">
        <f>VLOOKUP(LANÇAMENTO[[#This Row],[OBRA]],OBRAS[],2,FALSE)</f>
        <v>B&amp;B</v>
      </c>
      <c r="D2486" s="2" t="s">
        <v>17</v>
      </c>
      <c r="E2486" s="2" t="s">
        <v>2349</v>
      </c>
      <c r="F2486" s="3">
        <v>10</v>
      </c>
      <c r="G2486" s="3" t="s">
        <v>65</v>
      </c>
      <c r="H2486" s="5" t="s">
        <v>4545</v>
      </c>
      <c r="I2486" s="136" t="s">
        <v>260</v>
      </c>
      <c r="J2486" s="2" t="s">
        <v>2349</v>
      </c>
      <c r="K2486" s="6">
        <v>169.7</v>
      </c>
      <c r="L2486" s="6">
        <f>LANÇAMENTO[[#This Row],[VALOR UNITARIO]]*LANÇAMENTO[[#This Row],[QTDADE]]</f>
        <v>1697</v>
      </c>
      <c r="M2486" s="4">
        <v>45996</v>
      </c>
      <c r="N2486" s="33" t="str">
        <f>TEXT(LANÇAMENTO[[#This Row],[DATA PEDIDO]],"MMM")&amp;"-"&amp;TEXT(M2486,"AAAA")</f>
        <v>dez-2025</v>
      </c>
      <c r="O2486" s="5" t="s">
        <v>2068</v>
      </c>
      <c r="P2486" s="5" t="s">
        <v>30</v>
      </c>
      <c r="Q2486" s="3" t="s">
        <v>12</v>
      </c>
      <c r="R2486" s="3">
        <v>0</v>
      </c>
      <c r="S2486" s="4">
        <f>IF(LANÇAMENTO[[#This Row],[DATA PEDIDO]]="","",LANÇAMENTO[[#This Row],[DATA PEDIDO]]+LANÇAMENTO[[#This Row],[PRAZO]])</f>
        <v>45996</v>
      </c>
      <c r="T2486" s="8" t="str">
        <f>IF(LANÇAMENTO[[#This Row],[OBRA COM MATERIAL]]="OK","ENTREGUE",IF(LANÇAMENTO[[#This Row],[PRAZO]]="","",LANÇAMENTO[[#This Row],[PREVISÃO ENTREGA OBRA]]-$E$1))</f>
        <v>ENTREGUE</v>
      </c>
      <c r="U2486" s="3" t="s">
        <v>129</v>
      </c>
      <c r="V2486" s="3"/>
    </row>
    <row r="2487" spans="1:22" x14ac:dyDescent="0.25">
      <c r="A2487" s="4">
        <v>45996</v>
      </c>
      <c r="B2487" s="2" t="s">
        <v>4257</v>
      </c>
      <c r="C2487" s="123" t="str">
        <f>VLOOKUP(LANÇAMENTO[[#This Row],[OBRA]],OBRAS[],2,FALSE)</f>
        <v>INTERIORANA</v>
      </c>
      <c r="D2487" s="2" t="s">
        <v>27</v>
      </c>
      <c r="E2487" s="2" t="s">
        <v>2134</v>
      </c>
      <c r="F2487" s="3">
        <v>1</v>
      </c>
      <c r="G2487" s="3" t="s">
        <v>65</v>
      </c>
      <c r="H2487" s="5" t="s">
        <v>4546</v>
      </c>
      <c r="I2487" s="136" t="s">
        <v>2395</v>
      </c>
      <c r="J2487" s="2" t="s">
        <v>2134</v>
      </c>
      <c r="K2487" s="6">
        <v>300</v>
      </c>
      <c r="L2487" s="6">
        <f>LANÇAMENTO[[#This Row],[VALOR UNITARIO]]*LANÇAMENTO[[#This Row],[QTDADE]]</f>
        <v>300</v>
      </c>
      <c r="M2487" s="4">
        <v>45996</v>
      </c>
      <c r="N2487" s="33" t="str">
        <f>TEXT(LANÇAMENTO[[#This Row],[DATA PEDIDO]],"MMM")&amp;"-"&amp;TEXT(M2487,"AAAA")</f>
        <v>dez-2025</v>
      </c>
      <c r="O2487" s="5" t="s">
        <v>1692</v>
      </c>
      <c r="P2487" s="5" t="s">
        <v>192</v>
      </c>
      <c r="Q2487" s="3" t="s">
        <v>12</v>
      </c>
      <c r="R2487" s="3">
        <v>3</v>
      </c>
      <c r="S2487" s="4">
        <f>IF(LANÇAMENTO[[#This Row],[DATA PEDIDO]]="","",LANÇAMENTO[[#This Row],[DATA PEDIDO]]+LANÇAMENTO[[#This Row],[PRAZO]])</f>
        <v>45999</v>
      </c>
      <c r="T2487" s="8" t="str">
        <f>IF(LANÇAMENTO[[#This Row],[OBRA COM MATERIAL]]="OK","ENTREGUE",IF(LANÇAMENTO[[#This Row],[PRAZO]]="","",LANÇAMENTO[[#This Row],[PREVISÃO ENTREGA OBRA]]-$E$1))</f>
        <v>ENTREGUE</v>
      </c>
      <c r="U2487" s="3" t="s">
        <v>129</v>
      </c>
      <c r="V2487" s="3"/>
    </row>
    <row r="2488" spans="1:22" x14ac:dyDescent="0.25">
      <c r="A2488" s="4">
        <v>45996</v>
      </c>
      <c r="B2488" s="2" t="s">
        <v>2128</v>
      </c>
      <c r="C2488" s="123" t="str">
        <f>VLOOKUP(LANÇAMENTO[[#This Row],[OBRA]],OBRAS[],2,FALSE)</f>
        <v>B&amp;B</v>
      </c>
      <c r="D2488" s="2" t="s">
        <v>104</v>
      </c>
      <c r="E2488" s="2" t="s">
        <v>4547</v>
      </c>
      <c r="F2488" s="3">
        <v>1</v>
      </c>
      <c r="G2488" s="3" t="s">
        <v>65</v>
      </c>
      <c r="H2488" s="5" t="s">
        <v>4548</v>
      </c>
      <c r="I2488" s="136" t="s">
        <v>3115</v>
      </c>
      <c r="J2488" s="2" t="s">
        <v>4547</v>
      </c>
      <c r="K2488" s="6">
        <v>7000</v>
      </c>
      <c r="L2488" s="6">
        <f>LANÇAMENTO[[#This Row],[VALOR UNITARIO]]*LANÇAMENTO[[#This Row],[QTDADE]]</f>
        <v>7000</v>
      </c>
      <c r="M2488" s="4">
        <v>45996</v>
      </c>
      <c r="N2488" s="33" t="str">
        <f>TEXT(LANÇAMENTO[[#This Row],[DATA PEDIDO]],"MMM")&amp;"-"&amp;TEXT(M2488,"AAAA")</f>
        <v>dez-2025</v>
      </c>
      <c r="O2488" s="5" t="s">
        <v>4549</v>
      </c>
      <c r="P2488" s="5" t="s">
        <v>192</v>
      </c>
      <c r="Q2488" s="3" t="s">
        <v>12</v>
      </c>
      <c r="R2488" s="3">
        <v>3</v>
      </c>
      <c r="S2488" s="4">
        <f>IF(LANÇAMENTO[[#This Row],[DATA PEDIDO]]="","",LANÇAMENTO[[#This Row],[DATA PEDIDO]]+LANÇAMENTO[[#This Row],[PRAZO]])</f>
        <v>45999</v>
      </c>
      <c r="T2488" s="8" t="str">
        <f>IF(LANÇAMENTO[[#This Row],[OBRA COM MATERIAL]]="OK","ENTREGUE",IF(LANÇAMENTO[[#This Row],[PRAZO]]="","",LANÇAMENTO[[#This Row],[PREVISÃO ENTREGA OBRA]]-$E$1))</f>
        <v>ENTREGUE</v>
      </c>
      <c r="U2488" s="3" t="s">
        <v>129</v>
      </c>
      <c r="V2488" s="3"/>
    </row>
    <row r="2489" spans="1:22" x14ac:dyDescent="0.25">
      <c r="A2489" s="4">
        <v>45999</v>
      </c>
      <c r="B2489" s="2" t="s">
        <v>1802</v>
      </c>
      <c r="C2489" s="123" t="str">
        <f>VLOOKUP(LANÇAMENTO[[#This Row],[OBRA]],OBRAS[],2,FALSE)</f>
        <v>INTERIORANA</v>
      </c>
      <c r="D2489" s="2" t="s">
        <v>27</v>
      </c>
      <c r="E2489" s="2" t="s">
        <v>2134</v>
      </c>
      <c r="F2489" s="3">
        <v>1</v>
      </c>
      <c r="G2489" s="3" t="s">
        <v>65</v>
      </c>
      <c r="H2489" s="5" t="s">
        <v>4550</v>
      </c>
      <c r="I2489" s="136" t="s">
        <v>1033</v>
      </c>
      <c r="J2489" s="2" t="s">
        <v>2134</v>
      </c>
      <c r="K2489" s="6">
        <v>440</v>
      </c>
      <c r="L2489" s="6">
        <f>LANÇAMENTO[[#This Row],[VALOR UNITARIO]]*LANÇAMENTO[[#This Row],[QTDADE]]</f>
        <v>440</v>
      </c>
      <c r="M2489" s="4">
        <v>45999</v>
      </c>
      <c r="N2489" s="33" t="str">
        <f>TEXT(LANÇAMENTO[[#This Row],[DATA PEDIDO]],"MMM")&amp;"-"&amp;TEXT(M2489,"AAAA")</f>
        <v>dez-2025</v>
      </c>
      <c r="O2489" s="5" t="s">
        <v>1823</v>
      </c>
      <c r="P2489" s="5" t="s">
        <v>30</v>
      </c>
      <c r="Q2489" s="3" t="s">
        <v>12</v>
      </c>
      <c r="R2489" s="3">
        <v>0</v>
      </c>
      <c r="S2489" s="4">
        <f>IF(LANÇAMENTO[[#This Row],[DATA PEDIDO]]="","",LANÇAMENTO[[#This Row],[DATA PEDIDO]]+LANÇAMENTO[[#This Row],[PRAZO]])</f>
        <v>45999</v>
      </c>
      <c r="T2489" s="8" t="str">
        <f>IF(LANÇAMENTO[[#This Row],[OBRA COM MATERIAL]]="OK","ENTREGUE",IF(LANÇAMENTO[[#This Row],[PRAZO]]="","",LANÇAMENTO[[#This Row],[PREVISÃO ENTREGA OBRA]]-$E$1))</f>
        <v>ENTREGUE</v>
      </c>
      <c r="U2489" s="3" t="s">
        <v>129</v>
      </c>
      <c r="V2489" s="3"/>
    </row>
    <row r="2490" spans="1:22" x14ac:dyDescent="0.25">
      <c r="A2490" s="4">
        <v>45999</v>
      </c>
      <c r="B2490" s="2" t="s">
        <v>1802</v>
      </c>
      <c r="C2490" s="123" t="str">
        <f>VLOOKUP(LANÇAMENTO[[#This Row],[OBRA]],OBRAS[],2,FALSE)</f>
        <v>INTERIORANA</v>
      </c>
      <c r="D2490" s="2" t="s">
        <v>104</v>
      </c>
      <c r="E2490" s="2" t="s">
        <v>4551</v>
      </c>
      <c r="F2490" s="3">
        <v>5</v>
      </c>
      <c r="G2490" s="3" t="s">
        <v>65</v>
      </c>
      <c r="H2490" s="5" t="s">
        <v>4552</v>
      </c>
      <c r="I2490" s="136" t="s">
        <v>1027</v>
      </c>
      <c r="J2490" s="2" t="s">
        <v>4551</v>
      </c>
      <c r="K2490" s="6">
        <v>37.9</v>
      </c>
      <c r="L2490" s="6">
        <f>LANÇAMENTO[[#This Row],[VALOR UNITARIO]]*LANÇAMENTO[[#This Row],[QTDADE]]</f>
        <v>189.5</v>
      </c>
      <c r="M2490" s="4">
        <v>45999</v>
      </c>
      <c r="N2490" s="33" t="str">
        <f>TEXT(LANÇAMENTO[[#This Row],[DATA PEDIDO]],"MMM")&amp;"-"&amp;TEXT(M2490,"AAAA")</f>
        <v>dez-2025</v>
      </c>
      <c r="O2490" s="5" t="s">
        <v>1692</v>
      </c>
      <c r="P2490" s="5" t="s">
        <v>30</v>
      </c>
      <c r="Q2490" s="3" t="s">
        <v>12</v>
      </c>
      <c r="R2490" s="3">
        <v>1</v>
      </c>
      <c r="S2490" s="4">
        <f>IF(LANÇAMENTO[[#This Row],[DATA PEDIDO]]="","",LANÇAMENTO[[#This Row],[DATA PEDIDO]]+LANÇAMENTO[[#This Row],[PRAZO]])</f>
        <v>46000</v>
      </c>
      <c r="T2490" s="8" t="str">
        <f>IF(LANÇAMENTO[[#This Row],[OBRA COM MATERIAL]]="OK","ENTREGUE",IF(LANÇAMENTO[[#This Row],[PRAZO]]="","",LANÇAMENTO[[#This Row],[PREVISÃO ENTREGA OBRA]]-$E$1))</f>
        <v>ENTREGUE</v>
      </c>
      <c r="U2490" s="3" t="s">
        <v>129</v>
      </c>
      <c r="V2490" s="3"/>
    </row>
    <row r="2491" spans="1:22" x14ac:dyDescent="0.25">
      <c r="A2491" s="4">
        <v>45999</v>
      </c>
      <c r="B2491" s="2" t="s">
        <v>1802</v>
      </c>
      <c r="C2491" s="123" t="str">
        <f>VLOOKUP(LANÇAMENTO[[#This Row],[OBRA]],OBRAS[],2,FALSE)</f>
        <v>INTERIORANA</v>
      </c>
      <c r="D2491" s="2" t="s">
        <v>104</v>
      </c>
      <c r="E2491" s="2" t="s">
        <v>2406</v>
      </c>
      <c r="F2491" s="3">
        <v>1</v>
      </c>
      <c r="G2491" s="3" t="s">
        <v>140</v>
      </c>
      <c r="H2491" s="5" t="s">
        <v>4553</v>
      </c>
      <c r="I2491" s="136" t="s">
        <v>1027</v>
      </c>
      <c r="J2491" s="2" t="s">
        <v>2406</v>
      </c>
      <c r="K2491" s="6">
        <v>146</v>
      </c>
      <c r="L2491" s="6">
        <f>LANÇAMENTO[[#This Row],[VALOR UNITARIO]]*LANÇAMENTO[[#This Row],[QTDADE]]</f>
        <v>146</v>
      </c>
      <c r="M2491" s="4">
        <v>45999</v>
      </c>
      <c r="N2491" s="33" t="str">
        <f>TEXT(LANÇAMENTO[[#This Row],[DATA PEDIDO]],"MMM")&amp;"-"&amp;TEXT(M2491,"AAAA")</f>
        <v>dez-2025</v>
      </c>
      <c r="O2491" s="5" t="s">
        <v>1692</v>
      </c>
      <c r="P2491" s="5" t="s">
        <v>30</v>
      </c>
      <c r="Q2491" s="3" t="s">
        <v>12</v>
      </c>
      <c r="R2491" s="3">
        <v>1</v>
      </c>
      <c r="S2491" s="4">
        <f>IF(LANÇAMENTO[[#This Row],[DATA PEDIDO]]="","",LANÇAMENTO[[#This Row],[DATA PEDIDO]]+LANÇAMENTO[[#This Row],[PRAZO]])</f>
        <v>46000</v>
      </c>
      <c r="T2491" s="8" t="str">
        <f>IF(LANÇAMENTO[[#This Row],[OBRA COM MATERIAL]]="OK","ENTREGUE",IF(LANÇAMENTO[[#This Row],[PRAZO]]="","",LANÇAMENTO[[#This Row],[PREVISÃO ENTREGA OBRA]]-$E$1))</f>
        <v>ENTREGUE</v>
      </c>
      <c r="U2491" s="3" t="s">
        <v>129</v>
      </c>
      <c r="V2491" s="3"/>
    </row>
    <row r="2492" spans="1:22" x14ac:dyDescent="0.25">
      <c r="A2492" s="4">
        <v>46000</v>
      </c>
      <c r="B2492" s="2" t="s">
        <v>2723</v>
      </c>
      <c r="C2492" s="123" t="str">
        <f>VLOOKUP(LANÇAMENTO[[#This Row],[OBRA]],OBRAS[],2,FALSE)</f>
        <v>B&amp;B</v>
      </c>
      <c r="D2492" s="2" t="s">
        <v>104</v>
      </c>
      <c r="E2492" s="2" t="s">
        <v>3257</v>
      </c>
      <c r="F2492" s="3">
        <v>8</v>
      </c>
      <c r="G2492" s="3" t="s">
        <v>65</v>
      </c>
      <c r="H2492" s="5" t="s">
        <v>4554</v>
      </c>
      <c r="I2492" s="136" t="s">
        <v>177</v>
      </c>
      <c r="J2492" s="2" t="s">
        <v>3257</v>
      </c>
      <c r="K2492" s="6">
        <v>25.9</v>
      </c>
      <c r="L2492" s="6">
        <f>LANÇAMENTO[[#This Row],[VALOR UNITARIO]]*LANÇAMENTO[[#This Row],[QTDADE]]</f>
        <v>207.2</v>
      </c>
      <c r="M2492" s="4">
        <v>46000</v>
      </c>
      <c r="N2492" s="33" t="str">
        <f>TEXT(LANÇAMENTO[[#This Row],[DATA PEDIDO]],"MMM")&amp;"-"&amp;TEXT(M2492,"AAAA")</f>
        <v>dez-2025</v>
      </c>
      <c r="O2492" s="5" t="s">
        <v>1715</v>
      </c>
      <c r="P2492" s="5" t="s">
        <v>30</v>
      </c>
      <c r="Q2492" s="3" t="s">
        <v>12</v>
      </c>
      <c r="R2492" s="3">
        <v>0</v>
      </c>
      <c r="S2492" s="4">
        <f>IF(LANÇAMENTO[[#This Row],[DATA PEDIDO]]="","",LANÇAMENTO[[#This Row],[DATA PEDIDO]]+LANÇAMENTO[[#This Row],[PRAZO]])</f>
        <v>46000</v>
      </c>
      <c r="T2492" s="8" t="str">
        <f>IF(LANÇAMENTO[[#This Row],[OBRA COM MATERIAL]]="OK","ENTREGUE",IF(LANÇAMENTO[[#This Row],[PRAZO]]="","",LANÇAMENTO[[#This Row],[PREVISÃO ENTREGA OBRA]]-$E$1))</f>
        <v>ENTREGUE</v>
      </c>
      <c r="U2492" s="3" t="s">
        <v>129</v>
      </c>
      <c r="V2492" s="3"/>
    </row>
    <row r="2493" spans="1:22" x14ac:dyDescent="0.25">
      <c r="A2493" s="4">
        <v>46000</v>
      </c>
      <c r="B2493" s="2" t="s">
        <v>2128</v>
      </c>
      <c r="C2493" s="123" t="str">
        <f>VLOOKUP(LANÇAMENTO[[#This Row],[OBRA]],OBRAS[],2,FALSE)</f>
        <v>B&amp;B</v>
      </c>
      <c r="D2493" s="2" t="s">
        <v>104</v>
      </c>
      <c r="E2493" s="2" t="s">
        <v>4556</v>
      </c>
      <c r="F2493" s="3">
        <v>1</v>
      </c>
      <c r="G2493" s="3" t="s">
        <v>110</v>
      </c>
      <c r="H2493" s="5" t="s">
        <v>4555</v>
      </c>
      <c r="I2493" s="136" t="s">
        <v>147</v>
      </c>
      <c r="J2493" s="2" t="s">
        <v>4556</v>
      </c>
      <c r="K2493" s="6">
        <v>69.900000000000006</v>
      </c>
      <c r="L2493" s="6">
        <f>LANÇAMENTO[[#This Row],[VALOR UNITARIO]]*LANÇAMENTO[[#This Row],[QTDADE]]</f>
        <v>69.900000000000006</v>
      </c>
      <c r="M2493" s="4">
        <v>46000</v>
      </c>
      <c r="N2493" s="33" t="str">
        <f>TEXT(LANÇAMENTO[[#This Row],[DATA PEDIDO]],"MMM")&amp;"-"&amp;TEXT(M2493,"AAAA")</f>
        <v>dez-2025</v>
      </c>
      <c r="O2493" s="5" t="s">
        <v>1715</v>
      </c>
      <c r="P2493" s="5" t="s">
        <v>30</v>
      </c>
      <c r="Q2493" s="3" t="s">
        <v>1705</v>
      </c>
      <c r="R2493" s="3">
        <v>0</v>
      </c>
      <c r="S2493" s="4">
        <f>IF(LANÇAMENTO[[#This Row],[DATA PEDIDO]]="","",LANÇAMENTO[[#This Row],[DATA PEDIDO]]+LANÇAMENTO[[#This Row],[PRAZO]])</f>
        <v>46000</v>
      </c>
      <c r="T2493" s="8" t="str">
        <f>IF(LANÇAMENTO[[#This Row],[OBRA COM MATERIAL]]="OK","ENTREGUE",IF(LANÇAMENTO[[#This Row],[PRAZO]]="","",LANÇAMENTO[[#This Row],[PREVISÃO ENTREGA OBRA]]-$E$1))</f>
        <v>ENTREGUE</v>
      </c>
      <c r="U2493" s="3" t="s">
        <v>129</v>
      </c>
      <c r="V2493" s="3"/>
    </row>
    <row r="2494" spans="1:22" x14ac:dyDescent="0.25">
      <c r="A2494" s="4">
        <v>46000</v>
      </c>
      <c r="B2494" s="2" t="s">
        <v>4257</v>
      </c>
      <c r="C2494" s="123" t="str">
        <f>VLOOKUP(LANÇAMENTO[[#This Row],[OBRA]],OBRAS[],2,FALSE)</f>
        <v>INTERIORANA</v>
      </c>
      <c r="D2494" s="2" t="s">
        <v>11</v>
      </c>
      <c r="E2494" s="2" t="s">
        <v>2099</v>
      </c>
      <c r="F2494" s="3">
        <v>2</v>
      </c>
      <c r="G2494" s="3" t="s">
        <v>110</v>
      </c>
      <c r="H2494" s="5" t="s">
        <v>4558</v>
      </c>
      <c r="I2494" s="136" t="s">
        <v>151</v>
      </c>
      <c r="J2494" s="2" t="s">
        <v>2099</v>
      </c>
      <c r="K2494" s="6">
        <v>59</v>
      </c>
      <c r="L2494" s="6">
        <f>LANÇAMENTO[[#This Row],[VALOR UNITARIO]]*LANÇAMENTO[[#This Row],[QTDADE]]</f>
        <v>118</v>
      </c>
      <c r="M2494" s="4">
        <v>46000</v>
      </c>
      <c r="N2494" s="33" t="str">
        <f>TEXT(LANÇAMENTO[[#This Row],[DATA PEDIDO]],"MMM")&amp;"-"&amp;TEXT(M2494,"AAAA")</f>
        <v>dez-2025</v>
      </c>
      <c r="O2494" s="5" t="s">
        <v>1983</v>
      </c>
      <c r="P2494" s="5" t="s">
        <v>30</v>
      </c>
      <c r="Q2494" s="3" t="s">
        <v>12</v>
      </c>
      <c r="R2494" s="3">
        <v>1</v>
      </c>
      <c r="S2494" s="4">
        <f>IF(LANÇAMENTO[[#This Row],[DATA PEDIDO]]="","",LANÇAMENTO[[#This Row],[DATA PEDIDO]]+LANÇAMENTO[[#This Row],[PRAZO]])</f>
        <v>46001</v>
      </c>
      <c r="T2494" s="8" t="str">
        <f>IF(LANÇAMENTO[[#This Row],[OBRA COM MATERIAL]]="OK","ENTREGUE",IF(LANÇAMENTO[[#This Row],[PRAZO]]="","",LANÇAMENTO[[#This Row],[PREVISÃO ENTREGA OBRA]]-$E$1))</f>
        <v>ENTREGUE</v>
      </c>
      <c r="U2494" s="3" t="s">
        <v>129</v>
      </c>
      <c r="V2494" s="3"/>
    </row>
    <row r="2495" spans="1:22" x14ac:dyDescent="0.25">
      <c r="A2495" s="4">
        <v>46000</v>
      </c>
      <c r="B2495" s="2" t="s">
        <v>4257</v>
      </c>
      <c r="C2495" s="123" t="str">
        <f>VLOOKUP(LANÇAMENTO[[#This Row],[OBRA]],OBRAS[],2,FALSE)</f>
        <v>INTERIORANA</v>
      </c>
      <c r="D2495" s="2" t="s">
        <v>11</v>
      </c>
      <c r="E2495" s="2" t="s">
        <v>2261</v>
      </c>
      <c r="F2495" s="3">
        <v>4</v>
      </c>
      <c r="G2495" s="3" t="s">
        <v>24</v>
      </c>
      <c r="H2495" s="5" t="s">
        <v>4558</v>
      </c>
      <c r="I2495" s="136" t="s">
        <v>151</v>
      </c>
      <c r="J2495" s="2" t="s">
        <v>2261</v>
      </c>
      <c r="K2495" s="6">
        <v>260</v>
      </c>
      <c r="L2495" s="6">
        <f>LANÇAMENTO[[#This Row],[VALOR UNITARIO]]*LANÇAMENTO[[#This Row],[QTDADE]]</f>
        <v>1040</v>
      </c>
      <c r="M2495" s="4">
        <v>46000</v>
      </c>
      <c r="N2495" s="33" t="str">
        <f>TEXT(LANÇAMENTO[[#This Row],[DATA PEDIDO]],"MMM")&amp;"-"&amp;TEXT(M2495,"AAAA")</f>
        <v>dez-2025</v>
      </c>
      <c r="O2495" s="5" t="s">
        <v>1983</v>
      </c>
      <c r="P2495" s="5" t="s">
        <v>30</v>
      </c>
      <c r="Q2495" s="3" t="s">
        <v>12</v>
      </c>
      <c r="R2495" s="3">
        <v>1</v>
      </c>
      <c r="S2495" s="4">
        <f>IF(LANÇAMENTO[[#This Row],[DATA PEDIDO]]="","",LANÇAMENTO[[#This Row],[DATA PEDIDO]]+LANÇAMENTO[[#This Row],[PRAZO]])</f>
        <v>46001</v>
      </c>
      <c r="T2495" s="8" t="str">
        <f>IF(LANÇAMENTO[[#This Row],[OBRA COM MATERIAL]]="OK","ENTREGUE",IF(LANÇAMENTO[[#This Row],[PRAZO]]="","",LANÇAMENTO[[#This Row],[PREVISÃO ENTREGA OBRA]]-$E$1))</f>
        <v>ENTREGUE</v>
      </c>
      <c r="U2495" s="3" t="s">
        <v>129</v>
      </c>
      <c r="V2495" s="3"/>
    </row>
    <row r="2496" spans="1:22" x14ac:dyDescent="0.25">
      <c r="A2496" s="4">
        <v>46000</v>
      </c>
      <c r="B2496" s="2" t="s">
        <v>4257</v>
      </c>
      <c r="C2496" s="123" t="str">
        <f>VLOOKUP(LANÇAMENTO[[#This Row],[OBRA]],OBRAS[],2,FALSE)</f>
        <v>INTERIORANA</v>
      </c>
      <c r="D2496" s="2" t="s">
        <v>11</v>
      </c>
      <c r="E2496" s="2" t="s">
        <v>2340</v>
      </c>
      <c r="F2496" s="3">
        <v>10</v>
      </c>
      <c r="G2496" s="3" t="s">
        <v>23</v>
      </c>
      <c r="H2496" s="5" t="s">
        <v>4558</v>
      </c>
      <c r="I2496" s="136" t="s">
        <v>151</v>
      </c>
      <c r="J2496" s="2" t="s">
        <v>2340</v>
      </c>
      <c r="K2496" s="6">
        <v>59.9</v>
      </c>
      <c r="L2496" s="6">
        <f>LANÇAMENTO[[#This Row],[VALOR UNITARIO]]*LANÇAMENTO[[#This Row],[QTDADE]]</f>
        <v>599</v>
      </c>
      <c r="M2496" s="4">
        <v>46000</v>
      </c>
      <c r="N2496" s="33" t="str">
        <f>TEXT(LANÇAMENTO[[#This Row],[DATA PEDIDO]],"MMM")&amp;"-"&amp;TEXT(M2496,"AAAA")</f>
        <v>dez-2025</v>
      </c>
      <c r="O2496" s="5" t="s">
        <v>1983</v>
      </c>
      <c r="P2496" s="5" t="s">
        <v>30</v>
      </c>
      <c r="Q2496" s="3" t="s">
        <v>12</v>
      </c>
      <c r="R2496" s="3">
        <v>1</v>
      </c>
      <c r="S2496" s="4">
        <f>IF(LANÇAMENTO[[#This Row],[DATA PEDIDO]]="","",LANÇAMENTO[[#This Row],[DATA PEDIDO]]+LANÇAMENTO[[#This Row],[PRAZO]])</f>
        <v>46001</v>
      </c>
      <c r="T2496" s="8" t="str">
        <f>IF(LANÇAMENTO[[#This Row],[OBRA COM MATERIAL]]="OK","ENTREGUE",IF(LANÇAMENTO[[#This Row],[PRAZO]]="","",LANÇAMENTO[[#This Row],[PREVISÃO ENTREGA OBRA]]-$E$1))</f>
        <v>ENTREGUE</v>
      </c>
      <c r="U2496" s="3" t="s">
        <v>129</v>
      </c>
      <c r="V2496" s="3"/>
    </row>
    <row r="2497" spans="1:22" x14ac:dyDescent="0.25">
      <c r="A2497" s="4">
        <v>46000</v>
      </c>
      <c r="B2497" s="2" t="s">
        <v>4257</v>
      </c>
      <c r="C2497" s="123" t="str">
        <f>VLOOKUP(LANÇAMENTO[[#This Row],[OBRA]],OBRAS[],2,FALSE)</f>
        <v>INTERIORANA</v>
      </c>
      <c r="D2497" s="2" t="s">
        <v>11</v>
      </c>
      <c r="E2497" s="2" t="s">
        <v>2885</v>
      </c>
      <c r="F2497" s="3">
        <v>8</v>
      </c>
      <c r="G2497" s="3" t="s">
        <v>110</v>
      </c>
      <c r="H2497" s="5" t="s">
        <v>4558</v>
      </c>
      <c r="I2497" s="136" t="s">
        <v>151</v>
      </c>
      <c r="J2497" s="2" t="s">
        <v>2885</v>
      </c>
      <c r="K2497" s="6">
        <v>89</v>
      </c>
      <c r="L2497" s="6">
        <f>LANÇAMENTO[[#This Row],[VALOR UNITARIO]]*LANÇAMENTO[[#This Row],[QTDADE]]</f>
        <v>712</v>
      </c>
      <c r="M2497" s="4">
        <v>46000</v>
      </c>
      <c r="N2497" s="33" t="str">
        <f>TEXT(LANÇAMENTO[[#This Row],[DATA PEDIDO]],"MMM")&amp;"-"&amp;TEXT(M2497,"AAAA")</f>
        <v>dez-2025</v>
      </c>
      <c r="O2497" s="5" t="s">
        <v>1983</v>
      </c>
      <c r="P2497" s="5" t="s">
        <v>30</v>
      </c>
      <c r="Q2497" s="3" t="s">
        <v>12</v>
      </c>
      <c r="R2497" s="3">
        <v>1</v>
      </c>
      <c r="S2497" s="4">
        <f>IF(LANÇAMENTO[[#This Row],[DATA PEDIDO]]="","",LANÇAMENTO[[#This Row],[DATA PEDIDO]]+LANÇAMENTO[[#This Row],[PRAZO]])</f>
        <v>46001</v>
      </c>
      <c r="T2497" s="8" t="str">
        <f>IF(LANÇAMENTO[[#This Row],[OBRA COM MATERIAL]]="OK","ENTREGUE",IF(LANÇAMENTO[[#This Row],[PRAZO]]="","",LANÇAMENTO[[#This Row],[PREVISÃO ENTREGA OBRA]]-$E$1))</f>
        <v>ENTREGUE</v>
      </c>
      <c r="U2497" s="3" t="s">
        <v>129</v>
      </c>
      <c r="V2497" s="3"/>
    </row>
    <row r="2498" spans="1:22" x14ac:dyDescent="0.25">
      <c r="A2498" s="4">
        <v>46000</v>
      </c>
      <c r="B2498" s="2" t="s">
        <v>4257</v>
      </c>
      <c r="C2498" s="123" t="str">
        <f>VLOOKUP(LANÇAMENTO[[#This Row],[OBRA]],OBRAS[],2,FALSE)</f>
        <v>INTERIORANA</v>
      </c>
      <c r="D2498" s="2" t="s">
        <v>11</v>
      </c>
      <c r="E2498" s="2" t="s">
        <v>4557</v>
      </c>
      <c r="F2498" s="3">
        <v>14</v>
      </c>
      <c r="G2498" s="3" t="s">
        <v>110</v>
      </c>
      <c r="H2498" s="5" t="s">
        <v>4558</v>
      </c>
      <c r="I2498" s="136" t="s">
        <v>151</v>
      </c>
      <c r="J2498" s="2" t="s">
        <v>4557</v>
      </c>
      <c r="K2498" s="6">
        <v>89</v>
      </c>
      <c r="L2498" s="6">
        <f>LANÇAMENTO[[#This Row],[VALOR UNITARIO]]*LANÇAMENTO[[#This Row],[QTDADE]]</f>
        <v>1246</v>
      </c>
      <c r="M2498" s="4">
        <v>46000</v>
      </c>
      <c r="N2498" s="33" t="str">
        <f>TEXT(LANÇAMENTO[[#This Row],[DATA PEDIDO]],"MMM")&amp;"-"&amp;TEXT(M2498,"AAAA")</f>
        <v>dez-2025</v>
      </c>
      <c r="O2498" s="5" t="s">
        <v>1983</v>
      </c>
      <c r="P2498" s="5" t="s">
        <v>30</v>
      </c>
      <c r="Q2498" s="3" t="s">
        <v>12</v>
      </c>
      <c r="R2498" s="3">
        <v>1</v>
      </c>
      <c r="S2498" s="4">
        <f>IF(LANÇAMENTO[[#This Row],[DATA PEDIDO]]="","",LANÇAMENTO[[#This Row],[DATA PEDIDO]]+LANÇAMENTO[[#This Row],[PRAZO]])</f>
        <v>46001</v>
      </c>
      <c r="T2498" s="8" t="str">
        <f>IF(LANÇAMENTO[[#This Row],[OBRA COM MATERIAL]]="OK","ENTREGUE",IF(LANÇAMENTO[[#This Row],[PRAZO]]="","",LANÇAMENTO[[#This Row],[PREVISÃO ENTREGA OBRA]]-$E$1))</f>
        <v>ENTREGUE</v>
      </c>
      <c r="U2498" s="3" t="s">
        <v>129</v>
      </c>
      <c r="V2498" s="3"/>
    </row>
    <row r="2499" spans="1:22" x14ac:dyDescent="0.25">
      <c r="A2499" s="4">
        <v>46000</v>
      </c>
      <c r="B2499" s="2" t="s">
        <v>4257</v>
      </c>
      <c r="C2499" s="123" t="str">
        <f>VLOOKUP(LANÇAMENTO[[#This Row],[OBRA]],OBRAS[],2,FALSE)</f>
        <v>INTERIORANA</v>
      </c>
      <c r="D2499" s="2" t="s">
        <v>11</v>
      </c>
      <c r="E2499" s="2" t="s">
        <v>2806</v>
      </c>
      <c r="F2499" s="3">
        <v>4</v>
      </c>
      <c r="G2499" s="3" t="s">
        <v>65</v>
      </c>
      <c r="H2499" s="5" t="s">
        <v>4558</v>
      </c>
      <c r="I2499" s="136" t="s">
        <v>151</v>
      </c>
      <c r="J2499" s="2" t="s">
        <v>2806</v>
      </c>
      <c r="K2499" s="6">
        <v>11.8</v>
      </c>
      <c r="L2499" s="6">
        <f>LANÇAMENTO[[#This Row],[VALOR UNITARIO]]*LANÇAMENTO[[#This Row],[QTDADE]]</f>
        <v>47.2</v>
      </c>
      <c r="M2499" s="4">
        <v>46000</v>
      </c>
      <c r="N2499" s="33" t="str">
        <f>TEXT(LANÇAMENTO[[#This Row],[DATA PEDIDO]],"MMM")&amp;"-"&amp;TEXT(M2499,"AAAA")</f>
        <v>dez-2025</v>
      </c>
      <c r="O2499" s="5" t="s">
        <v>1983</v>
      </c>
      <c r="P2499" s="5" t="s">
        <v>30</v>
      </c>
      <c r="Q2499" s="3" t="s">
        <v>12</v>
      </c>
      <c r="R2499" s="3">
        <v>1</v>
      </c>
      <c r="S2499" s="4">
        <f>IF(LANÇAMENTO[[#This Row],[DATA PEDIDO]]="","",LANÇAMENTO[[#This Row],[DATA PEDIDO]]+LANÇAMENTO[[#This Row],[PRAZO]])</f>
        <v>46001</v>
      </c>
      <c r="T2499" s="8" t="str">
        <f>IF(LANÇAMENTO[[#This Row],[OBRA COM MATERIAL]]="OK","ENTREGUE",IF(LANÇAMENTO[[#This Row],[PRAZO]]="","",LANÇAMENTO[[#This Row],[PREVISÃO ENTREGA OBRA]]-$E$1))</f>
        <v>ENTREGUE</v>
      </c>
      <c r="U2499" s="3" t="s">
        <v>129</v>
      </c>
      <c r="V2499" s="3"/>
    </row>
    <row r="2500" spans="1:22" x14ac:dyDescent="0.25">
      <c r="A2500" s="4">
        <v>46000</v>
      </c>
      <c r="B2500" s="2" t="s">
        <v>4257</v>
      </c>
      <c r="C2500" s="123" t="str">
        <f>VLOOKUP(LANÇAMENTO[[#This Row],[OBRA]],OBRAS[],2,FALSE)</f>
        <v>INTERIORANA</v>
      </c>
      <c r="D2500" s="2" t="s">
        <v>11</v>
      </c>
      <c r="E2500" s="2" t="s">
        <v>2342</v>
      </c>
      <c r="F2500" s="3">
        <v>4</v>
      </c>
      <c r="G2500" s="3" t="s">
        <v>110</v>
      </c>
      <c r="H2500" s="5" t="s">
        <v>4558</v>
      </c>
      <c r="I2500" s="136" t="s">
        <v>151</v>
      </c>
      <c r="J2500" s="2" t="s">
        <v>2342</v>
      </c>
      <c r="K2500" s="6">
        <v>69</v>
      </c>
      <c r="L2500" s="6">
        <f>LANÇAMENTO[[#This Row],[VALOR UNITARIO]]*LANÇAMENTO[[#This Row],[QTDADE]]</f>
        <v>276</v>
      </c>
      <c r="M2500" s="4">
        <v>46000</v>
      </c>
      <c r="N2500" s="33" t="str">
        <f>TEXT(LANÇAMENTO[[#This Row],[DATA PEDIDO]],"MMM")&amp;"-"&amp;TEXT(M2500,"AAAA")</f>
        <v>dez-2025</v>
      </c>
      <c r="O2500" s="5" t="s">
        <v>1983</v>
      </c>
      <c r="P2500" s="5" t="s">
        <v>30</v>
      </c>
      <c r="Q2500" s="3" t="s">
        <v>12</v>
      </c>
      <c r="R2500" s="3">
        <v>1</v>
      </c>
      <c r="S2500" s="4">
        <f>IF(LANÇAMENTO[[#This Row],[DATA PEDIDO]]="","",LANÇAMENTO[[#This Row],[DATA PEDIDO]]+LANÇAMENTO[[#This Row],[PRAZO]])</f>
        <v>46001</v>
      </c>
      <c r="T2500" s="8" t="str">
        <f>IF(LANÇAMENTO[[#This Row],[OBRA COM MATERIAL]]="OK","ENTREGUE",IF(LANÇAMENTO[[#This Row],[PRAZO]]="","",LANÇAMENTO[[#This Row],[PREVISÃO ENTREGA OBRA]]-$E$1))</f>
        <v>ENTREGUE</v>
      </c>
      <c r="U2500" s="3" t="s">
        <v>129</v>
      </c>
      <c r="V2500" s="3"/>
    </row>
    <row r="2501" spans="1:22" x14ac:dyDescent="0.25">
      <c r="A2501" s="4">
        <v>46001</v>
      </c>
      <c r="B2501" s="2" t="s">
        <v>4257</v>
      </c>
      <c r="C2501" s="123" t="str">
        <f>VLOOKUP(LANÇAMENTO[[#This Row],[OBRA]],OBRAS[],2,FALSE)</f>
        <v>INTERIORANA</v>
      </c>
      <c r="D2501" s="2" t="s">
        <v>104</v>
      </c>
      <c r="E2501" s="2" t="s">
        <v>4559</v>
      </c>
      <c r="F2501" s="3">
        <v>50</v>
      </c>
      <c r="G2501" s="3" t="s">
        <v>65</v>
      </c>
      <c r="H2501" s="5" t="s">
        <v>4563</v>
      </c>
      <c r="I2501" s="136" t="s">
        <v>2480</v>
      </c>
      <c r="J2501" s="2" t="s">
        <v>4559</v>
      </c>
      <c r="K2501" s="6">
        <v>1.58</v>
      </c>
      <c r="L2501" s="6">
        <f>LANÇAMENTO[[#This Row],[VALOR UNITARIO]]*LANÇAMENTO[[#This Row],[QTDADE]]</f>
        <v>79</v>
      </c>
      <c r="M2501" s="4">
        <v>46001</v>
      </c>
      <c r="N2501" s="33" t="str">
        <f>TEXT(LANÇAMENTO[[#This Row],[DATA PEDIDO]],"MMM")&amp;"-"&amp;TEXT(M2501,"AAAA")</f>
        <v>dez-2025</v>
      </c>
      <c r="O2501" s="5" t="s">
        <v>2110</v>
      </c>
      <c r="P2501" s="5" t="s">
        <v>30</v>
      </c>
      <c r="Q2501" s="3" t="s">
        <v>12</v>
      </c>
      <c r="R2501" s="3">
        <v>0</v>
      </c>
      <c r="S2501" s="4">
        <f>IF(LANÇAMENTO[[#This Row],[DATA PEDIDO]]="","",LANÇAMENTO[[#This Row],[DATA PEDIDO]]+LANÇAMENTO[[#This Row],[PRAZO]])</f>
        <v>46001</v>
      </c>
      <c r="T2501" s="8" t="str">
        <f>IF(LANÇAMENTO[[#This Row],[OBRA COM MATERIAL]]="OK","ENTREGUE",IF(LANÇAMENTO[[#This Row],[PRAZO]]="","",LANÇAMENTO[[#This Row],[PREVISÃO ENTREGA OBRA]]-$E$1))</f>
        <v>ENTREGUE</v>
      </c>
      <c r="U2501" s="3" t="s">
        <v>129</v>
      </c>
      <c r="V2501" s="3"/>
    </row>
    <row r="2502" spans="1:22" x14ac:dyDescent="0.25">
      <c r="A2502" s="4">
        <v>46001</v>
      </c>
      <c r="B2502" s="2" t="s">
        <v>4257</v>
      </c>
      <c r="C2502" s="123" t="str">
        <f>VLOOKUP(LANÇAMENTO[[#This Row],[OBRA]],OBRAS[],2,FALSE)</f>
        <v>INTERIORANA</v>
      </c>
      <c r="D2502" s="2" t="s">
        <v>104</v>
      </c>
      <c r="E2502" s="2" t="s">
        <v>4560</v>
      </c>
      <c r="F2502" s="3">
        <v>50</v>
      </c>
      <c r="G2502" s="3" t="s">
        <v>65</v>
      </c>
      <c r="H2502" s="5" t="s">
        <v>4563</v>
      </c>
      <c r="I2502" s="136" t="s">
        <v>2480</v>
      </c>
      <c r="J2502" s="2" t="s">
        <v>4560</v>
      </c>
      <c r="K2502" s="6">
        <v>1.58</v>
      </c>
      <c r="L2502" s="6">
        <f>LANÇAMENTO[[#This Row],[VALOR UNITARIO]]*LANÇAMENTO[[#This Row],[QTDADE]]</f>
        <v>79</v>
      </c>
      <c r="M2502" s="4">
        <v>46001</v>
      </c>
      <c r="N2502" s="33" t="str">
        <f>TEXT(LANÇAMENTO[[#This Row],[DATA PEDIDO]],"MMM")&amp;"-"&amp;TEXT(M2502,"AAAA")</f>
        <v>dez-2025</v>
      </c>
      <c r="O2502" s="5" t="s">
        <v>2110</v>
      </c>
      <c r="P2502" s="5" t="s">
        <v>30</v>
      </c>
      <c r="Q2502" s="3" t="s">
        <v>12</v>
      </c>
      <c r="R2502" s="3">
        <v>0</v>
      </c>
      <c r="S2502" s="4">
        <f>IF(LANÇAMENTO[[#This Row],[DATA PEDIDO]]="","",LANÇAMENTO[[#This Row],[DATA PEDIDO]]+LANÇAMENTO[[#This Row],[PRAZO]])</f>
        <v>46001</v>
      </c>
      <c r="T2502" s="8" t="str">
        <f>IF(LANÇAMENTO[[#This Row],[OBRA COM MATERIAL]]="OK","ENTREGUE",IF(LANÇAMENTO[[#This Row],[PRAZO]]="","",LANÇAMENTO[[#This Row],[PREVISÃO ENTREGA OBRA]]-$E$1))</f>
        <v>ENTREGUE</v>
      </c>
      <c r="U2502" s="3" t="s">
        <v>129</v>
      </c>
      <c r="V2502" s="3"/>
    </row>
    <row r="2503" spans="1:22" x14ac:dyDescent="0.25">
      <c r="A2503" s="4">
        <v>46001</v>
      </c>
      <c r="B2503" s="2" t="s">
        <v>4257</v>
      </c>
      <c r="C2503" s="123" t="str">
        <f>VLOOKUP(LANÇAMENTO[[#This Row],[OBRA]],OBRAS[],2,FALSE)</f>
        <v>INTERIORANA</v>
      </c>
      <c r="D2503" s="2" t="s">
        <v>104</v>
      </c>
      <c r="E2503" s="2" t="s">
        <v>4561</v>
      </c>
      <c r="F2503" s="3">
        <v>100</v>
      </c>
      <c r="G2503" s="3" t="s">
        <v>65</v>
      </c>
      <c r="H2503" s="5" t="s">
        <v>4563</v>
      </c>
      <c r="I2503" s="136" t="s">
        <v>2480</v>
      </c>
      <c r="J2503" s="2" t="s">
        <v>4561</v>
      </c>
      <c r="K2503" s="6">
        <v>0.67</v>
      </c>
      <c r="L2503" s="6">
        <f>LANÇAMENTO[[#This Row],[VALOR UNITARIO]]*LANÇAMENTO[[#This Row],[QTDADE]]</f>
        <v>67</v>
      </c>
      <c r="M2503" s="4">
        <v>46001</v>
      </c>
      <c r="N2503" s="33" t="str">
        <f>TEXT(LANÇAMENTO[[#This Row],[DATA PEDIDO]],"MMM")&amp;"-"&amp;TEXT(M2503,"AAAA")</f>
        <v>dez-2025</v>
      </c>
      <c r="O2503" s="5" t="s">
        <v>2110</v>
      </c>
      <c r="P2503" s="5" t="s">
        <v>30</v>
      </c>
      <c r="Q2503" s="3" t="s">
        <v>12</v>
      </c>
      <c r="R2503" s="3">
        <v>0</v>
      </c>
      <c r="S2503" s="4">
        <f>IF(LANÇAMENTO[[#This Row],[DATA PEDIDO]]="","",LANÇAMENTO[[#This Row],[DATA PEDIDO]]+LANÇAMENTO[[#This Row],[PRAZO]])</f>
        <v>46001</v>
      </c>
      <c r="T2503" s="8" t="str">
        <f>IF(LANÇAMENTO[[#This Row],[OBRA COM MATERIAL]]="OK","ENTREGUE",IF(LANÇAMENTO[[#This Row],[PRAZO]]="","",LANÇAMENTO[[#This Row],[PREVISÃO ENTREGA OBRA]]-$E$1))</f>
        <v>ENTREGUE</v>
      </c>
      <c r="U2503" s="3" t="s">
        <v>129</v>
      </c>
      <c r="V2503" s="3"/>
    </row>
    <row r="2504" spans="1:22" x14ac:dyDescent="0.25">
      <c r="A2504" s="4">
        <v>46001</v>
      </c>
      <c r="B2504" s="2" t="s">
        <v>4257</v>
      </c>
      <c r="C2504" s="123" t="str">
        <f>VLOOKUP(LANÇAMENTO[[#This Row],[OBRA]],OBRAS[],2,FALSE)</f>
        <v>INTERIORANA</v>
      </c>
      <c r="D2504" s="2" t="s">
        <v>104</v>
      </c>
      <c r="E2504" s="2" t="s">
        <v>4562</v>
      </c>
      <c r="F2504" s="3">
        <v>100</v>
      </c>
      <c r="G2504" s="3" t="s">
        <v>65</v>
      </c>
      <c r="H2504" s="5" t="s">
        <v>4563</v>
      </c>
      <c r="I2504" s="136" t="s">
        <v>2480</v>
      </c>
      <c r="J2504" s="2" t="s">
        <v>4562</v>
      </c>
      <c r="K2504" s="6">
        <v>0.5</v>
      </c>
      <c r="L2504" s="6">
        <f>LANÇAMENTO[[#This Row],[VALOR UNITARIO]]*LANÇAMENTO[[#This Row],[QTDADE]]</f>
        <v>50</v>
      </c>
      <c r="M2504" s="4">
        <v>46001</v>
      </c>
      <c r="N2504" s="33" t="str">
        <f>TEXT(LANÇAMENTO[[#This Row],[DATA PEDIDO]],"MMM")&amp;"-"&amp;TEXT(M2504,"AAAA")</f>
        <v>dez-2025</v>
      </c>
      <c r="O2504" s="5" t="s">
        <v>2110</v>
      </c>
      <c r="P2504" s="5" t="s">
        <v>30</v>
      </c>
      <c r="Q2504" s="3" t="s">
        <v>12</v>
      </c>
      <c r="R2504" s="3">
        <v>0</v>
      </c>
      <c r="S2504" s="4">
        <f>IF(LANÇAMENTO[[#This Row],[DATA PEDIDO]]="","",LANÇAMENTO[[#This Row],[DATA PEDIDO]]+LANÇAMENTO[[#This Row],[PRAZO]])</f>
        <v>46001</v>
      </c>
      <c r="T2504" s="8" t="str">
        <f>IF(LANÇAMENTO[[#This Row],[OBRA COM MATERIAL]]="OK","ENTREGUE",IF(LANÇAMENTO[[#This Row],[PRAZO]]="","",LANÇAMENTO[[#This Row],[PREVISÃO ENTREGA OBRA]]-$E$1))</f>
        <v>ENTREGUE</v>
      </c>
      <c r="U2504" s="3" t="s">
        <v>129</v>
      </c>
      <c r="V2504" s="3"/>
    </row>
    <row r="2505" spans="1:22" x14ac:dyDescent="0.25">
      <c r="A2505" s="4">
        <v>46001</v>
      </c>
      <c r="B2505" s="2" t="s">
        <v>1802</v>
      </c>
      <c r="C2505" s="123" t="str">
        <f>VLOOKUP(LANÇAMENTO[[#This Row],[OBRA]],OBRAS[],2,FALSE)</f>
        <v>INTERIORANA</v>
      </c>
      <c r="D2505" s="2" t="s">
        <v>27</v>
      </c>
      <c r="E2505" s="2" t="s">
        <v>2134</v>
      </c>
      <c r="F2505" s="3">
        <v>1</v>
      </c>
      <c r="G2505" s="3" t="s">
        <v>65</v>
      </c>
      <c r="H2505" s="5" t="s">
        <v>4564</v>
      </c>
      <c r="I2505" s="136" t="s">
        <v>1033</v>
      </c>
      <c r="J2505" s="2" t="s">
        <v>2134</v>
      </c>
      <c r="K2505" s="6">
        <v>440</v>
      </c>
      <c r="L2505" s="6">
        <f>LANÇAMENTO[[#This Row],[VALOR UNITARIO]]*LANÇAMENTO[[#This Row],[QTDADE]]</f>
        <v>440</v>
      </c>
      <c r="M2505" s="4">
        <v>46001</v>
      </c>
      <c r="N2505" s="33" t="str">
        <f>TEXT(LANÇAMENTO[[#This Row],[DATA PEDIDO]],"MMM")&amp;"-"&amp;TEXT(M2505,"AAAA")</f>
        <v>dez-2025</v>
      </c>
      <c r="O2505" s="5" t="s">
        <v>1823</v>
      </c>
      <c r="P2505" s="5" t="s">
        <v>30</v>
      </c>
      <c r="Q2505" s="3" t="s">
        <v>12</v>
      </c>
      <c r="R2505" s="3">
        <v>0</v>
      </c>
      <c r="S2505" s="4">
        <f>IF(LANÇAMENTO[[#This Row],[DATA PEDIDO]]="","",LANÇAMENTO[[#This Row],[DATA PEDIDO]]+LANÇAMENTO[[#This Row],[PRAZO]])</f>
        <v>46001</v>
      </c>
      <c r="T2505" s="8" t="str">
        <f>IF(LANÇAMENTO[[#This Row],[OBRA COM MATERIAL]]="OK","ENTREGUE",IF(LANÇAMENTO[[#This Row],[PRAZO]]="","",LANÇAMENTO[[#This Row],[PREVISÃO ENTREGA OBRA]]-$E$1))</f>
        <v>ENTREGUE</v>
      </c>
      <c r="U2505" s="3" t="s">
        <v>129</v>
      </c>
      <c r="V2505" s="3"/>
    </row>
    <row r="2506" spans="1:22" x14ac:dyDescent="0.25">
      <c r="A2506" s="4">
        <v>46001</v>
      </c>
      <c r="B2506" s="2" t="s">
        <v>4257</v>
      </c>
      <c r="C2506" s="123" t="str">
        <f>VLOOKUP(LANÇAMENTO[[#This Row],[OBRA]],OBRAS[],2,FALSE)</f>
        <v>INTERIORANA</v>
      </c>
      <c r="D2506" s="2" t="s">
        <v>104</v>
      </c>
      <c r="E2506" s="2" t="s">
        <v>2893</v>
      </c>
      <c r="F2506" s="3">
        <v>8</v>
      </c>
      <c r="G2506" s="3" t="s">
        <v>110</v>
      </c>
      <c r="H2506" s="5" t="s">
        <v>4565</v>
      </c>
      <c r="I2506" s="136" t="s">
        <v>151</v>
      </c>
      <c r="J2506" s="2" t="s">
        <v>2893</v>
      </c>
      <c r="K2506" s="6">
        <v>89</v>
      </c>
      <c r="L2506" s="6">
        <f>LANÇAMENTO[[#This Row],[VALOR UNITARIO]]*LANÇAMENTO[[#This Row],[QTDADE]]</f>
        <v>712</v>
      </c>
      <c r="M2506" s="4">
        <v>46001</v>
      </c>
      <c r="N2506" s="33" t="str">
        <f>TEXT(LANÇAMENTO[[#This Row],[DATA PEDIDO]],"MMM")&amp;"-"&amp;TEXT(M2506,"AAAA")</f>
        <v>dez-2025</v>
      </c>
      <c r="O2506" s="5" t="s">
        <v>2656</v>
      </c>
      <c r="P2506" s="5" t="s">
        <v>30</v>
      </c>
      <c r="Q2506" s="3" t="s">
        <v>12</v>
      </c>
      <c r="R2506" s="3">
        <v>1</v>
      </c>
      <c r="S2506" s="4">
        <f>IF(LANÇAMENTO[[#This Row],[DATA PEDIDO]]="","",LANÇAMENTO[[#This Row],[DATA PEDIDO]]+LANÇAMENTO[[#This Row],[PRAZO]])</f>
        <v>46002</v>
      </c>
      <c r="T2506" s="8" t="str">
        <f>IF(LANÇAMENTO[[#This Row],[OBRA COM MATERIAL]]="OK","ENTREGUE",IF(LANÇAMENTO[[#This Row],[PRAZO]]="","",LANÇAMENTO[[#This Row],[PREVISÃO ENTREGA OBRA]]-$E$1))</f>
        <v>ENTREGUE</v>
      </c>
      <c r="U2506" s="3" t="s">
        <v>129</v>
      </c>
      <c r="V2506" s="3"/>
    </row>
    <row r="2507" spans="1:22" x14ac:dyDescent="0.25">
      <c r="A2507" s="4">
        <v>46001</v>
      </c>
      <c r="B2507" s="2" t="s">
        <v>4257</v>
      </c>
      <c r="C2507" s="123" t="str">
        <f>VLOOKUP(LANÇAMENTO[[#This Row],[OBRA]],OBRAS[],2,FALSE)</f>
        <v>INTERIORANA</v>
      </c>
      <c r="D2507" s="2" t="s">
        <v>104</v>
      </c>
      <c r="E2507" s="2" t="s">
        <v>4557</v>
      </c>
      <c r="F2507" s="3">
        <v>6</v>
      </c>
      <c r="G2507" s="3" t="s">
        <v>110</v>
      </c>
      <c r="H2507" s="5" t="s">
        <v>4565</v>
      </c>
      <c r="I2507" s="136" t="s">
        <v>151</v>
      </c>
      <c r="J2507" s="2" t="s">
        <v>4557</v>
      </c>
      <c r="K2507" s="6">
        <v>89</v>
      </c>
      <c r="L2507" s="6">
        <f>LANÇAMENTO[[#This Row],[VALOR UNITARIO]]*LANÇAMENTO[[#This Row],[QTDADE]]</f>
        <v>534</v>
      </c>
      <c r="M2507" s="4">
        <v>46001</v>
      </c>
      <c r="N2507" s="33" t="str">
        <f>TEXT(LANÇAMENTO[[#This Row],[DATA PEDIDO]],"MMM")&amp;"-"&amp;TEXT(M2507,"AAAA")</f>
        <v>dez-2025</v>
      </c>
      <c r="O2507" s="5" t="s">
        <v>2656</v>
      </c>
      <c r="P2507" s="5" t="s">
        <v>30</v>
      </c>
      <c r="Q2507" s="3" t="s">
        <v>12</v>
      </c>
      <c r="R2507" s="3">
        <v>1</v>
      </c>
      <c r="S2507" s="4">
        <f>IF(LANÇAMENTO[[#This Row],[DATA PEDIDO]]="","",LANÇAMENTO[[#This Row],[DATA PEDIDO]]+LANÇAMENTO[[#This Row],[PRAZO]])</f>
        <v>46002</v>
      </c>
      <c r="T2507" s="8" t="str">
        <f>IF(LANÇAMENTO[[#This Row],[OBRA COM MATERIAL]]="OK","ENTREGUE",IF(LANÇAMENTO[[#This Row],[PRAZO]]="","",LANÇAMENTO[[#This Row],[PREVISÃO ENTREGA OBRA]]-$E$1))</f>
        <v>ENTREGUE</v>
      </c>
      <c r="U2507" s="3" t="s">
        <v>129</v>
      </c>
      <c r="V2507" s="3"/>
    </row>
    <row r="2508" spans="1:22" x14ac:dyDescent="0.25">
      <c r="A2508" s="4">
        <v>46001</v>
      </c>
      <c r="B2508" s="2" t="s">
        <v>4257</v>
      </c>
      <c r="C2508" s="123" t="str">
        <f>VLOOKUP(LANÇAMENTO[[#This Row],[OBRA]],OBRAS[],2,FALSE)</f>
        <v>INTERIORANA</v>
      </c>
      <c r="D2508" s="2" t="s">
        <v>104</v>
      </c>
      <c r="E2508" s="2" t="s">
        <v>4220</v>
      </c>
      <c r="F2508" s="3">
        <v>10</v>
      </c>
      <c r="G2508" s="3" t="s">
        <v>65</v>
      </c>
      <c r="H2508" s="5" t="s">
        <v>4568</v>
      </c>
      <c r="I2508" s="136" t="s">
        <v>230</v>
      </c>
      <c r="J2508" s="2" t="s">
        <v>4220</v>
      </c>
      <c r="K2508" s="6">
        <v>1.61</v>
      </c>
      <c r="L2508" s="6">
        <f>LANÇAMENTO[[#This Row],[VALOR UNITARIO]]*LANÇAMENTO[[#This Row],[QTDADE]]</f>
        <v>16.100000000000001</v>
      </c>
      <c r="M2508" s="4">
        <v>46001</v>
      </c>
      <c r="N2508" s="33" t="str">
        <f>TEXT(LANÇAMENTO[[#This Row],[DATA PEDIDO]],"MMM")&amp;"-"&amp;TEXT(M2508,"AAAA")</f>
        <v>dez-2025</v>
      </c>
      <c r="O2508" s="5" t="s">
        <v>1778</v>
      </c>
      <c r="P2508" s="5" t="s">
        <v>30</v>
      </c>
      <c r="Q2508" s="3" t="s">
        <v>1705</v>
      </c>
      <c r="R2508" s="3">
        <v>0</v>
      </c>
      <c r="S2508" s="4">
        <f>IF(LANÇAMENTO[[#This Row],[DATA PEDIDO]]="","",LANÇAMENTO[[#This Row],[DATA PEDIDO]]+LANÇAMENTO[[#This Row],[PRAZO]])</f>
        <v>46001</v>
      </c>
      <c r="T2508" s="8" t="str">
        <f>IF(LANÇAMENTO[[#This Row],[OBRA COM MATERIAL]]="OK","ENTREGUE",IF(LANÇAMENTO[[#This Row],[PRAZO]]="","",LANÇAMENTO[[#This Row],[PREVISÃO ENTREGA OBRA]]-$E$1))</f>
        <v>ENTREGUE</v>
      </c>
      <c r="U2508" s="3" t="s">
        <v>129</v>
      </c>
      <c r="V2508" s="3"/>
    </row>
    <row r="2509" spans="1:22" x14ac:dyDescent="0.25">
      <c r="A2509" s="4">
        <v>46001</v>
      </c>
      <c r="B2509" s="2" t="s">
        <v>4257</v>
      </c>
      <c r="C2509" s="123" t="str">
        <f>VLOOKUP(LANÇAMENTO[[#This Row],[OBRA]],OBRAS[],2,FALSE)</f>
        <v>INTERIORANA</v>
      </c>
      <c r="D2509" s="2" t="s">
        <v>104</v>
      </c>
      <c r="E2509" s="2" t="s">
        <v>2108</v>
      </c>
      <c r="F2509" s="3">
        <v>1</v>
      </c>
      <c r="G2509" s="3" t="s">
        <v>65</v>
      </c>
      <c r="H2509" s="5" t="s">
        <v>4568</v>
      </c>
      <c r="I2509" s="136" t="s">
        <v>230</v>
      </c>
      <c r="J2509" s="2" t="s">
        <v>2108</v>
      </c>
      <c r="K2509" s="6">
        <v>1.58</v>
      </c>
      <c r="L2509" s="6">
        <f>LANÇAMENTO[[#This Row],[VALOR UNITARIO]]*LANÇAMENTO[[#This Row],[QTDADE]]</f>
        <v>1.58</v>
      </c>
      <c r="M2509" s="4">
        <v>46001</v>
      </c>
      <c r="N2509" s="33" t="str">
        <f>TEXT(LANÇAMENTO[[#This Row],[DATA PEDIDO]],"MMM")&amp;"-"&amp;TEXT(M2509,"AAAA")</f>
        <v>dez-2025</v>
      </c>
      <c r="O2509" s="5" t="s">
        <v>1778</v>
      </c>
      <c r="P2509" s="5" t="s">
        <v>30</v>
      </c>
      <c r="Q2509" s="3" t="s">
        <v>1705</v>
      </c>
      <c r="R2509" s="3">
        <v>0</v>
      </c>
      <c r="S2509" s="4">
        <f>IF(LANÇAMENTO[[#This Row],[DATA PEDIDO]]="","",LANÇAMENTO[[#This Row],[DATA PEDIDO]]+LANÇAMENTO[[#This Row],[PRAZO]])</f>
        <v>46001</v>
      </c>
      <c r="T2509" s="8" t="str">
        <f>IF(LANÇAMENTO[[#This Row],[OBRA COM MATERIAL]]="OK","ENTREGUE",IF(LANÇAMENTO[[#This Row],[PRAZO]]="","",LANÇAMENTO[[#This Row],[PREVISÃO ENTREGA OBRA]]-$E$1))</f>
        <v>ENTREGUE</v>
      </c>
      <c r="U2509" s="3" t="s">
        <v>129</v>
      </c>
      <c r="V2509" s="3"/>
    </row>
    <row r="2510" spans="1:22" x14ac:dyDescent="0.25">
      <c r="A2510" s="4">
        <v>46001</v>
      </c>
      <c r="B2510" s="2" t="s">
        <v>4257</v>
      </c>
      <c r="C2510" s="123" t="str">
        <f>VLOOKUP(LANÇAMENTO[[#This Row],[OBRA]],OBRAS[],2,FALSE)</f>
        <v>INTERIORANA</v>
      </c>
      <c r="D2510" s="2" t="s">
        <v>104</v>
      </c>
      <c r="E2510" s="2" t="s">
        <v>4566</v>
      </c>
      <c r="F2510" s="3">
        <v>2</v>
      </c>
      <c r="G2510" s="3" t="s">
        <v>23</v>
      </c>
      <c r="H2510" s="5" t="s">
        <v>4568</v>
      </c>
      <c r="I2510" s="136" t="s">
        <v>230</v>
      </c>
      <c r="J2510" s="2" t="s">
        <v>4566</v>
      </c>
      <c r="K2510" s="6">
        <v>23</v>
      </c>
      <c r="L2510" s="6">
        <f>LANÇAMENTO[[#This Row],[VALOR UNITARIO]]*LANÇAMENTO[[#This Row],[QTDADE]]</f>
        <v>46</v>
      </c>
      <c r="M2510" s="4">
        <v>46001</v>
      </c>
      <c r="N2510" s="33" t="str">
        <f>TEXT(LANÇAMENTO[[#This Row],[DATA PEDIDO]],"MMM")&amp;"-"&amp;TEXT(M2510,"AAAA")</f>
        <v>dez-2025</v>
      </c>
      <c r="O2510" s="5" t="s">
        <v>1778</v>
      </c>
      <c r="P2510" s="5" t="s">
        <v>30</v>
      </c>
      <c r="Q2510" s="3" t="s">
        <v>1705</v>
      </c>
      <c r="R2510" s="3">
        <v>0</v>
      </c>
      <c r="S2510" s="4">
        <f>IF(LANÇAMENTO[[#This Row],[DATA PEDIDO]]="","",LANÇAMENTO[[#This Row],[DATA PEDIDO]]+LANÇAMENTO[[#This Row],[PRAZO]])</f>
        <v>46001</v>
      </c>
      <c r="T2510" s="8" t="str">
        <f>IF(LANÇAMENTO[[#This Row],[OBRA COM MATERIAL]]="OK","ENTREGUE",IF(LANÇAMENTO[[#This Row],[PRAZO]]="","",LANÇAMENTO[[#This Row],[PREVISÃO ENTREGA OBRA]]-$E$1))</f>
        <v>ENTREGUE</v>
      </c>
      <c r="U2510" s="3" t="s">
        <v>129</v>
      </c>
      <c r="V2510" s="3"/>
    </row>
    <row r="2511" spans="1:22" x14ac:dyDescent="0.25">
      <c r="A2511" s="4">
        <v>46001</v>
      </c>
      <c r="B2511" s="2" t="s">
        <v>4257</v>
      </c>
      <c r="C2511" s="123" t="str">
        <f>VLOOKUP(LANÇAMENTO[[#This Row],[OBRA]],OBRAS[],2,FALSE)</f>
        <v>INTERIORANA</v>
      </c>
      <c r="D2511" s="2" t="s">
        <v>104</v>
      </c>
      <c r="E2511" s="2" t="s">
        <v>4567</v>
      </c>
      <c r="F2511" s="3">
        <v>2</v>
      </c>
      <c r="G2511" s="3" t="s">
        <v>65</v>
      </c>
      <c r="H2511" s="5" t="s">
        <v>4568</v>
      </c>
      <c r="I2511" s="136" t="s">
        <v>230</v>
      </c>
      <c r="J2511" s="2" t="s">
        <v>4567</v>
      </c>
      <c r="K2511" s="6">
        <v>74.650000000000006</v>
      </c>
      <c r="L2511" s="6">
        <f>LANÇAMENTO[[#This Row],[VALOR UNITARIO]]*LANÇAMENTO[[#This Row],[QTDADE]]</f>
        <v>149.30000000000001</v>
      </c>
      <c r="M2511" s="4">
        <v>46001</v>
      </c>
      <c r="N2511" s="33" t="str">
        <f>TEXT(LANÇAMENTO[[#This Row],[DATA PEDIDO]],"MMM")&amp;"-"&amp;TEXT(M2511,"AAAA")</f>
        <v>dez-2025</v>
      </c>
      <c r="O2511" s="5" t="s">
        <v>1778</v>
      </c>
      <c r="P2511" s="5" t="s">
        <v>30</v>
      </c>
      <c r="Q2511" s="3" t="s">
        <v>1705</v>
      </c>
      <c r="R2511" s="3">
        <v>0</v>
      </c>
      <c r="S2511" s="4">
        <f>IF(LANÇAMENTO[[#This Row],[DATA PEDIDO]]="","",LANÇAMENTO[[#This Row],[DATA PEDIDO]]+LANÇAMENTO[[#This Row],[PRAZO]])</f>
        <v>46001</v>
      </c>
      <c r="T2511" s="8" t="str">
        <f>IF(LANÇAMENTO[[#This Row],[OBRA COM MATERIAL]]="OK","ENTREGUE",IF(LANÇAMENTO[[#This Row],[PRAZO]]="","",LANÇAMENTO[[#This Row],[PREVISÃO ENTREGA OBRA]]-$E$1))</f>
        <v>ENTREGUE</v>
      </c>
      <c r="U2511" s="3" t="s">
        <v>129</v>
      </c>
      <c r="V2511" s="3"/>
    </row>
    <row r="2512" spans="1:22" x14ac:dyDescent="0.25">
      <c r="A2512" s="4">
        <v>46001</v>
      </c>
      <c r="B2512" s="2" t="s">
        <v>4257</v>
      </c>
      <c r="C2512" s="123" t="str">
        <f>VLOOKUP(LANÇAMENTO[[#This Row],[OBRA]],OBRAS[],2,FALSE)</f>
        <v>INTERIORANA</v>
      </c>
      <c r="D2512" s="2" t="s">
        <v>104</v>
      </c>
      <c r="E2512" s="2" t="s">
        <v>1984</v>
      </c>
      <c r="F2512" s="3">
        <v>2</v>
      </c>
      <c r="G2512" s="3" t="s">
        <v>110</v>
      </c>
      <c r="H2512" s="5" t="s">
        <v>4569</v>
      </c>
      <c r="I2512" s="136" t="s">
        <v>151</v>
      </c>
      <c r="J2512" s="2" t="s">
        <v>1984</v>
      </c>
      <c r="K2512" s="6">
        <v>230</v>
      </c>
      <c r="L2512" s="6">
        <f>LANÇAMENTO[[#This Row],[VALOR UNITARIO]]*LANÇAMENTO[[#This Row],[QTDADE]]</f>
        <v>460</v>
      </c>
      <c r="M2512" s="4">
        <v>46001</v>
      </c>
      <c r="N2512" s="33" t="str">
        <f>TEXT(LANÇAMENTO[[#This Row],[DATA PEDIDO]],"MMM")&amp;"-"&amp;TEXT(M2512,"AAAA")</f>
        <v>dez-2025</v>
      </c>
      <c r="O2512" s="5" t="s">
        <v>2656</v>
      </c>
      <c r="P2512" s="5" t="s">
        <v>30</v>
      </c>
      <c r="Q2512" s="3" t="s">
        <v>12</v>
      </c>
      <c r="R2512" s="3">
        <v>1</v>
      </c>
      <c r="S2512" s="4">
        <f>IF(LANÇAMENTO[[#This Row],[DATA PEDIDO]]="","",LANÇAMENTO[[#This Row],[DATA PEDIDO]]+LANÇAMENTO[[#This Row],[PRAZO]])</f>
        <v>46002</v>
      </c>
      <c r="T2512" s="8" t="str">
        <f>IF(LANÇAMENTO[[#This Row],[OBRA COM MATERIAL]]="OK","ENTREGUE",IF(LANÇAMENTO[[#This Row],[PRAZO]]="","",LANÇAMENTO[[#This Row],[PREVISÃO ENTREGA OBRA]]-$E$1))</f>
        <v>ENTREGUE</v>
      </c>
      <c r="U2512" s="3" t="s">
        <v>129</v>
      </c>
      <c r="V2512" s="3"/>
    </row>
    <row r="2513" spans="1:22" x14ac:dyDescent="0.25">
      <c r="A2513" s="4">
        <v>46002</v>
      </c>
      <c r="B2513" s="2" t="s">
        <v>4257</v>
      </c>
      <c r="C2513" s="123" t="str">
        <f>VLOOKUP(LANÇAMENTO[[#This Row],[OBRA]],OBRAS[],2,FALSE)</f>
        <v>INTERIORANA</v>
      </c>
      <c r="D2513" s="2" t="s">
        <v>104</v>
      </c>
      <c r="E2513" s="2" t="s">
        <v>4570</v>
      </c>
      <c r="F2513" s="3">
        <v>50</v>
      </c>
      <c r="G2513" s="3" t="s">
        <v>65</v>
      </c>
      <c r="H2513" s="5" t="s">
        <v>4571</v>
      </c>
      <c r="I2513" s="136" t="s">
        <v>1255</v>
      </c>
      <c r="J2513" s="2" t="s">
        <v>4570</v>
      </c>
      <c r="K2513" s="6">
        <v>57</v>
      </c>
      <c r="L2513" s="6">
        <f>LANÇAMENTO[[#This Row],[VALOR UNITARIO]]*LANÇAMENTO[[#This Row],[QTDADE]]</f>
        <v>2850</v>
      </c>
      <c r="M2513" s="4">
        <v>46002</v>
      </c>
      <c r="N2513" s="33" t="str">
        <f>TEXT(LANÇAMENTO[[#This Row],[DATA PEDIDO]],"MMM")&amp;"-"&amp;TEXT(M2513,"AAAA")</f>
        <v>dez-2025</v>
      </c>
      <c r="O2513" s="5" t="s">
        <v>1715</v>
      </c>
      <c r="P2513" s="5" t="s">
        <v>30</v>
      </c>
      <c r="Q2513" s="3" t="s">
        <v>12</v>
      </c>
      <c r="R2513" s="3">
        <v>7</v>
      </c>
      <c r="S2513" s="4">
        <f>IF(LANÇAMENTO[[#This Row],[DATA PEDIDO]]="","",LANÇAMENTO[[#This Row],[DATA PEDIDO]]+LANÇAMENTO[[#This Row],[PRAZO]])</f>
        <v>46009</v>
      </c>
      <c r="T2513" s="8" t="str">
        <f>IF(LANÇAMENTO[[#This Row],[OBRA COM MATERIAL]]="OK","ENTREGUE",IF(LANÇAMENTO[[#This Row],[PRAZO]]="","",LANÇAMENTO[[#This Row],[PREVISÃO ENTREGA OBRA]]-$E$1))</f>
        <v>ENTREGUE</v>
      </c>
      <c r="U2513" s="3" t="s">
        <v>129</v>
      </c>
      <c r="V2513" s="3"/>
    </row>
    <row r="2514" spans="1:22" x14ac:dyDescent="0.25">
      <c r="A2514" s="4">
        <v>46002</v>
      </c>
      <c r="B2514" s="2" t="s">
        <v>4257</v>
      </c>
      <c r="C2514" s="123" t="str">
        <f>VLOOKUP(LANÇAMENTO[[#This Row],[OBRA]],OBRAS[],2,FALSE)</f>
        <v>INTERIORANA</v>
      </c>
      <c r="D2514" s="2" t="s">
        <v>17</v>
      </c>
      <c r="E2514" s="2" t="s">
        <v>2903</v>
      </c>
      <c r="F2514" s="3">
        <v>10</v>
      </c>
      <c r="G2514" s="3" t="s">
        <v>115</v>
      </c>
      <c r="H2514" s="5" t="s">
        <v>4573</v>
      </c>
      <c r="I2514" s="136" t="s">
        <v>260</v>
      </c>
      <c r="J2514" s="2" t="s">
        <v>2903</v>
      </c>
      <c r="K2514" s="6">
        <v>6.9</v>
      </c>
      <c r="L2514" s="6">
        <f>LANÇAMENTO[[#This Row],[VALOR UNITARIO]]*LANÇAMENTO[[#This Row],[QTDADE]]</f>
        <v>69</v>
      </c>
      <c r="M2514" s="4">
        <v>46002</v>
      </c>
      <c r="N2514" s="33" t="str">
        <f>TEXT(LANÇAMENTO[[#This Row],[DATA PEDIDO]],"MMM")&amp;"-"&amp;TEXT(M2514,"AAAA")</f>
        <v>dez-2025</v>
      </c>
      <c r="O2514" s="5" t="s">
        <v>2059</v>
      </c>
      <c r="P2514" s="5" t="s">
        <v>30</v>
      </c>
      <c r="Q2514" s="3" t="s">
        <v>1705</v>
      </c>
      <c r="R2514" s="3">
        <v>0</v>
      </c>
      <c r="S2514" s="4">
        <f>IF(LANÇAMENTO[[#This Row],[DATA PEDIDO]]="","",LANÇAMENTO[[#This Row],[DATA PEDIDO]]+LANÇAMENTO[[#This Row],[PRAZO]])</f>
        <v>46002</v>
      </c>
      <c r="T2514" s="8" t="str">
        <f>IF(LANÇAMENTO[[#This Row],[OBRA COM MATERIAL]]="OK","ENTREGUE",IF(LANÇAMENTO[[#This Row],[PRAZO]]="","",LANÇAMENTO[[#This Row],[PREVISÃO ENTREGA OBRA]]-$E$1))</f>
        <v>ENTREGUE</v>
      </c>
      <c r="U2514" s="3" t="s">
        <v>129</v>
      </c>
      <c r="V2514" s="3"/>
    </row>
    <row r="2515" spans="1:22" x14ac:dyDescent="0.25">
      <c r="A2515" s="4">
        <v>46002</v>
      </c>
      <c r="B2515" s="2" t="s">
        <v>4257</v>
      </c>
      <c r="C2515" s="123" t="str">
        <f>VLOOKUP(LANÇAMENTO[[#This Row],[OBRA]],OBRAS[],2,FALSE)</f>
        <v>INTERIORANA</v>
      </c>
      <c r="D2515" s="2" t="s">
        <v>17</v>
      </c>
      <c r="E2515" s="2" t="s">
        <v>1954</v>
      </c>
      <c r="F2515" s="3">
        <v>50</v>
      </c>
      <c r="G2515" s="3" t="s">
        <v>65</v>
      </c>
      <c r="H2515" s="5" t="s">
        <v>4573</v>
      </c>
      <c r="I2515" s="136" t="s">
        <v>260</v>
      </c>
      <c r="J2515" s="2" t="s">
        <v>1954</v>
      </c>
      <c r="K2515" s="6">
        <v>6.9</v>
      </c>
      <c r="L2515" s="6">
        <f>LANÇAMENTO[[#This Row],[VALOR UNITARIO]]*LANÇAMENTO[[#This Row],[QTDADE]]</f>
        <v>345</v>
      </c>
      <c r="M2515" s="4">
        <v>46002</v>
      </c>
      <c r="N2515" s="33" t="str">
        <f>TEXT(LANÇAMENTO[[#This Row],[DATA PEDIDO]],"MMM")&amp;"-"&amp;TEXT(M2515,"AAAA")</f>
        <v>dez-2025</v>
      </c>
      <c r="O2515" s="5" t="s">
        <v>2059</v>
      </c>
      <c r="P2515" s="5" t="s">
        <v>30</v>
      </c>
      <c r="Q2515" s="3" t="s">
        <v>1705</v>
      </c>
      <c r="R2515" s="3">
        <v>0</v>
      </c>
      <c r="S2515" s="4">
        <f>IF(LANÇAMENTO[[#This Row],[DATA PEDIDO]]="","",LANÇAMENTO[[#This Row],[DATA PEDIDO]]+LANÇAMENTO[[#This Row],[PRAZO]])</f>
        <v>46002</v>
      </c>
      <c r="T2515" s="8" t="str">
        <f>IF(LANÇAMENTO[[#This Row],[OBRA COM MATERIAL]]="OK","ENTREGUE",IF(LANÇAMENTO[[#This Row],[PRAZO]]="","",LANÇAMENTO[[#This Row],[PREVISÃO ENTREGA OBRA]]-$E$1))</f>
        <v>ENTREGUE</v>
      </c>
      <c r="U2515" s="3" t="s">
        <v>129</v>
      </c>
      <c r="V2515" s="3"/>
    </row>
    <row r="2516" spans="1:22" x14ac:dyDescent="0.25">
      <c r="A2516" s="4">
        <v>46002</v>
      </c>
      <c r="B2516" s="2" t="s">
        <v>4257</v>
      </c>
      <c r="C2516" s="123" t="str">
        <f>VLOOKUP(LANÇAMENTO[[#This Row],[OBRA]],OBRAS[],2,FALSE)</f>
        <v>INTERIORANA</v>
      </c>
      <c r="D2516" s="2" t="s">
        <v>17</v>
      </c>
      <c r="E2516" s="2" t="s">
        <v>4382</v>
      </c>
      <c r="F2516" s="3">
        <v>50</v>
      </c>
      <c r="G2516" s="3" t="s">
        <v>65</v>
      </c>
      <c r="H2516" s="5" t="s">
        <v>4573</v>
      </c>
      <c r="I2516" s="136" t="s">
        <v>260</v>
      </c>
      <c r="J2516" s="2" t="s">
        <v>4382</v>
      </c>
      <c r="K2516" s="6">
        <v>2.6</v>
      </c>
      <c r="L2516" s="6">
        <f>LANÇAMENTO[[#This Row],[VALOR UNITARIO]]*LANÇAMENTO[[#This Row],[QTDADE]]</f>
        <v>130</v>
      </c>
      <c r="M2516" s="4">
        <v>46002</v>
      </c>
      <c r="N2516" s="33" t="str">
        <f>TEXT(LANÇAMENTO[[#This Row],[DATA PEDIDO]],"MMM")&amp;"-"&amp;TEXT(M2516,"AAAA")</f>
        <v>dez-2025</v>
      </c>
      <c r="O2516" s="5" t="s">
        <v>2059</v>
      </c>
      <c r="P2516" s="5" t="s">
        <v>30</v>
      </c>
      <c r="Q2516" s="3" t="s">
        <v>1705</v>
      </c>
      <c r="R2516" s="3">
        <v>0</v>
      </c>
      <c r="S2516" s="4">
        <f>IF(LANÇAMENTO[[#This Row],[DATA PEDIDO]]="","",LANÇAMENTO[[#This Row],[DATA PEDIDO]]+LANÇAMENTO[[#This Row],[PRAZO]])</f>
        <v>46002</v>
      </c>
      <c r="T2516" s="8" t="str">
        <f>IF(LANÇAMENTO[[#This Row],[OBRA COM MATERIAL]]="OK","ENTREGUE",IF(LANÇAMENTO[[#This Row],[PRAZO]]="","",LANÇAMENTO[[#This Row],[PREVISÃO ENTREGA OBRA]]-$E$1))</f>
        <v>ENTREGUE</v>
      </c>
      <c r="U2516" s="3" t="s">
        <v>129</v>
      </c>
      <c r="V2516" s="3"/>
    </row>
    <row r="2517" spans="1:22" x14ac:dyDescent="0.25">
      <c r="A2517" s="4">
        <v>46002</v>
      </c>
      <c r="B2517" s="2" t="s">
        <v>4257</v>
      </c>
      <c r="C2517" s="123" t="str">
        <f>VLOOKUP(LANÇAMENTO[[#This Row],[OBRA]],OBRAS[],2,FALSE)</f>
        <v>INTERIORANA</v>
      </c>
      <c r="D2517" s="2" t="s">
        <v>17</v>
      </c>
      <c r="E2517" s="2" t="s">
        <v>1956</v>
      </c>
      <c r="F2517" s="3">
        <v>20</v>
      </c>
      <c r="G2517" s="3" t="s">
        <v>65</v>
      </c>
      <c r="H2517" s="5" t="s">
        <v>4573</v>
      </c>
      <c r="I2517" s="136" t="s">
        <v>260</v>
      </c>
      <c r="J2517" s="2" t="s">
        <v>1956</v>
      </c>
      <c r="K2517" s="6">
        <v>2.5</v>
      </c>
      <c r="L2517" s="6">
        <f>LANÇAMENTO[[#This Row],[VALOR UNITARIO]]*LANÇAMENTO[[#This Row],[QTDADE]]</f>
        <v>50</v>
      </c>
      <c r="M2517" s="4">
        <v>46002</v>
      </c>
      <c r="N2517" s="33" t="str">
        <f>TEXT(LANÇAMENTO[[#This Row],[DATA PEDIDO]],"MMM")&amp;"-"&amp;TEXT(M2517,"AAAA")</f>
        <v>dez-2025</v>
      </c>
      <c r="O2517" s="5" t="s">
        <v>2059</v>
      </c>
      <c r="P2517" s="5" t="s">
        <v>30</v>
      </c>
      <c r="Q2517" s="3" t="s">
        <v>1705</v>
      </c>
      <c r="R2517" s="3">
        <v>0</v>
      </c>
      <c r="S2517" s="4">
        <f>IF(LANÇAMENTO[[#This Row],[DATA PEDIDO]]="","",LANÇAMENTO[[#This Row],[DATA PEDIDO]]+LANÇAMENTO[[#This Row],[PRAZO]])</f>
        <v>46002</v>
      </c>
      <c r="T2517" s="8" t="str">
        <f>IF(LANÇAMENTO[[#This Row],[OBRA COM MATERIAL]]="OK","ENTREGUE",IF(LANÇAMENTO[[#This Row],[PRAZO]]="","",LANÇAMENTO[[#This Row],[PREVISÃO ENTREGA OBRA]]-$E$1))</f>
        <v>ENTREGUE</v>
      </c>
      <c r="U2517" s="3" t="s">
        <v>129</v>
      </c>
      <c r="V2517" s="3"/>
    </row>
    <row r="2518" spans="1:22" x14ac:dyDescent="0.25">
      <c r="A2518" s="4">
        <v>46002</v>
      </c>
      <c r="B2518" s="2" t="s">
        <v>4257</v>
      </c>
      <c r="C2518" s="123" t="str">
        <f>VLOOKUP(LANÇAMENTO[[#This Row],[OBRA]],OBRAS[],2,FALSE)</f>
        <v>INTERIORANA</v>
      </c>
      <c r="D2518" s="2" t="s">
        <v>17</v>
      </c>
      <c r="E2518" s="2" t="s">
        <v>4572</v>
      </c>
      <c r="F2518" s="3">
        <v>30</v>
      </c>
      <c r="G2518" s="3" t="s">
        <v>65</v>
      </c>
      <c r="H2518" s="5" t="s">
        <v>4573</v>
      </c>
      <c r="I2518" s="136" t="s">
        <v>260</v>
      </c>
      <c r="J2518" s="2" t="s">
        <v>4572</v>
      </c>
      <c r="K2518" s="6">
        <v>0.7</v>
      </c>
      <c r="L2518" s="6">
        <f>LANÇAMENTO[[#This Row],[VALOR UNITARIO]]*LANÇAMENTO[[#This Row],[QTDADE]]</f>
        <v>21</v>
      </c>
      <c r="M2518" s="4">
        <v>46002</v>
      </c>
      <c r="N2518" s="33" t="str">
        <f>TEXT(LANÇAMENTO[[#This Row],[DATA PEDIDO]],"MMM")&amp;"-"&amp;TEXT(M2518,"AAAA")</f>
        <v>dez-2025</v>
      </c>
      <c r="O2518" s="5" t="s">
        <v>2059</v>
      </c>
      <c r="P2518" s="5" t="s">
        <v>30</v>
      </c>
      <c r="Q2518" s="3" t="s">
        <v>1705</v>
      </c>
      <c r="R2518" s="3">
        <v>0</v>
      </c>
      <c r="S2518" s="4">
        <f>IF(LANÇAMENTO[[#This Row],[DATA PEDIDO]]="","",LANÇAMENTO[[#This Row],[DATA PEDIDO]]+LANÇAMENTO[[#This Row],[PRAZO]])</f>
        <v>46002</v>
      </c>
      <c r="T2518" s="8" t="str">
        <f>IF(LANÇAMENTO[[#This Row],[OBRA COM MATERIAL]]="OK","ENTREGUE",IF(LANÇAMENTO[[#This Row],[PRAZO]]="","",LANÇAMENTO[[#This Row],[PREVISÃO ENTREGA OBRA]]-$E$1))</f>
        <v>ENTREGUE</v>
      </c>
      <c r="U2518" s="3" t="s">
        <v>129</v>
      </c>
      <c r="V2518" s="3"/>
    </row>
    <row r="2519" spans="1:22" x14ac:dyDescent="0.25">
      <c r="A2519" s="4">
        <v>46002</v>
      </c>
      <c r="B2519" s="2" t="s">
        <v>4257</v>
      </c>
      <c r="C2519" s="123" t="str">
        <f>VLOOKUP(LANÇAMENTO[[#This Row],[OBRA]],OBRAS[],2,FALSE)</f>
        <v>INTERIORANA</v>
      </c>
      <c r="D2519" s="2" t="s">
        <v>17</v>
      </c>
      <c r="E2519" s="2" t="s">
        <v>2905</v>
      </c>
      <c r="F2519" s="3">
        <v>150</v>
      </c>
      <c r="G2519" s="3" t="s">
        <v>111</v>
      </c>
      <c r="H2519" s="5" t="s">
        <v>4573</v>
      </c>
      <c r="I2519" s="136" t="s">
        <v>260</v>
      </c>
      <c r="J2519" s="2" t="s">
        <v>2905</v>
      </c>
      <c r="K2519" s="6">
        <v>1.1000000000000001</v>
      </c>
      <c r="L2519" s="6">
        <f>LANÇAMENTO[[#This Row],[VALOR UNITARIO]]*LANÇAMENTO[[#This Row],[QTDADE]]</f>
        <v>165</v>
      </c>
      <c r="M2519" s="4">
        <v>46002</v>
      </c>
      <c r="N2519" s="33" t="str">
        <f>TEXT(LANÇAMENTO[[#This Row],[DATA PEDIDO]],"MMM")&amp;"-"&amp;TEXT(M2519,"AAAA")</f>
        <v>dez-2025</v>
      </c>
      <c r="O2519" s="5" t="s">
        <v>2059</v>
      </c>
      <c r="P2519" s="5" t="s">
        <v>30</v>
      </c>
      <c r="Q2519" s="3" t="s">
        <v>1705</v>
      </c>
      <c r="R2519" s="3">
        <v>0</v>
      </c>
      <c r="S2519" s="4">
        <f>IF(LANÇAMENTO[[#This Row],[DATA PEDIDO]]="","",LANÇAMENTO[[#This Row],[DATA PEDIDO]]+LANÇAMENTO[[#This Row],[PRAZO]])</f>
        <v>46002</v>
      </c>
      <c r="T2519" s="8" t="str">
        <f>IF(LANÇAMENTO[[#This Row],[OBRA COM MATERIAL]]="OK","ENTREGUE",IF(LANÇAMENTO[[#This Row],[PRAZO]]="","",LANÇAMENTO[[#This Row],[PREVISÃO ENTREGA OBRA]]-$E$1))</f>
        <v>ENTREGUE</v>
      </c>
      <c r="U2519" s="3" t="s">
        <v>129</v>
      </c>
      <c r="V2519" s="3"/>
    </row>
    <row r="2520" spans="1:22" x14ac:dyDescent="0.25">
      <c r="A2520" s="4">
        <v>46002</v>
      </c>
      <c r="B2520" s="2" t="s">
        <v>4257</v>
      </c>
      <c r="C2520" s="123" t="str">
        <f>VLOOKUP(LANÇAMENTO[[#This Row],[OBRA]],OBRAS[],2,FALSE)</f>
        <v>INTERIORANA</v>
      </c>
      <c r="D2520" s="2" t="s">
        <v>17</v>
      </c>
      <c r="E2520" s="2" t="s">
        <v>2900</v>
      </c>
      <c r="F2520" s="3">
        <v>3</v>
      </c>
      <c r="G2520" s="3" t="s">
        <v>115</v>
      </c>
      <c r="H2520" s="5" t="s">
        <v>4573</v>
      </c>
      <c r="I2520" s="136" t="s">
        <v>260</v>
      </c>
      <c r="J2520" s="2" t="s">
        <v>2900</v>
      </c>
      <c r="K2520" s="6">
        <v>192</v>
      </c>
      <c r="L2520" s="6">
        <f>LANÇAMENTO[[#This Row],[VALOR UNITARIO]]*LANÇAMENTO[[#This Row],[QTDADE]]</f>
        <v>576</v>
      </c>
      <c r="M2520" s="4">
        <v>46002</v>
      </c>
      <c r="N2520" s="33" t="str">
        <f>TEXT(LANÇAMENTO[[#This Row],[DATA PEDIDO]],"MMM")&amp;"-"&amp;TEXT(M2520,"AAAA")</f>
        <v>dez-2025</v>
      </c>
      <c r="O2520" s="5" t="s">
        <v>2059</v>
      </c>
      <c r="P2520" s="5" t="s">
        <v>30</v>
      </c>
      <c r="Q2520" s="3" t="s">
        <v>1705</v>
      </c>
      <c r="R2520" s="3">
        <v>0</v>
      </c>
      <c r="S2520" s="4">
        <f>IF(LANÇAMENTO[[#This Row],[DATA PEDIDO]]="","",LANÇAMENTO[[#This Row],[DATA PEDIDO]]+LANÇAMENTO[[#This Row],[PRAZO]])</f>
        <v>46002</v>
      </c>
      <c r="T2520" s="8" t="str">
        <f>IF(LANÇAMENTO[[#This Row],[OBRA COM MATERIAL]]="OK","ENTREGUE",IF(LANÇAMENTO[[#This Row],[PRAZO]]="","",LANÇAMENTO[[#This Row],[PREVISÃO ENTREGA OBRA]]-$E$1))</f>
        <v>ENTREGUE</v>
      </c>
      <c r="U2520" s="3" t="s">
        <v>129</v>
      </c>
      <c r="V2520" s="3"/>
    </row>
    <row r="2521" spans="1:22" x14ac:dyDescent="0.25">
      <c r="A2521" s="4">
        <v>46002</v>
      </c>
      <c r="B2521" s="2" t="s">
        <v>4257</v>
      </c>
      <c r="C2521" s="123" t="str">
        <f>VLOOKUP(LANÇAMENTO[[#This Row],[OBRA]],OBRAS[],2,FALSE)</f>
        <v>INTERIORANA</v>
      </c>
      <c r="D2521" s="2" t="s">
        <v>17</v>
      </c>
      <c r="E2521" s="2" t="s">
        <v>2579</v>
      </c>
      <c r="F2521" s="3">
        <v>3</v>
      </c>
      <c r="G2521" s="3" t="s">
        <v>115</v>
      </c>
      <c r="H2521" s="5" t="s">
        <v>4573</v>
      </c>
      <c r="I2521" s="136" t="s">
        <v>260</v>
      </c>
      <c r="J2521" s="2" t="s">
        <v>2579</v>
      </c>
      <c r="K2521" s="6">
        <v>192</v>
      </c>
      <c r="L2521" s="6">
        <f>LANÇAMENTO[[#This Row],[VALOR UNITARIO]]*LANÇAMENTO[[#This Row],[QTDADE]]</f>
        <v>576</v>
      </c>
      <c r="M2521" s="4">
        <v>46002</v>
      </c>
      <c r="N2521" s="33" t="str">
        <f>TEXT(LANÇAMENTO[[#This Row],[DATA PEDIDO]],"MMM")&amp;"-"&amp;TEXT(M2521,"AAAA")</f>
        <v>dez-2025</v>
      </c>
      <c r="O2521" s="5" t="s">
        <v>2059</v>
      </c>
      <c r="P2521" s="5" t="s">
        <v>30</v>
      </c>
      <c r="Q2521" s="3" t="s">
        <v>1705</v>
      </c>
      <c r="R2521" s="3">
        <v>0</v>
      </c>
      <c r="S2521" s="4">
        <f>IF(LANÇAMENTO[[#This Row],[DATA PEDIDO]]="","",LANÇAMENTO[[#This Row],[DATA PEDIDO]]+LANÇAMENTO[[#This Row],[PRAZO]])</f>
        <v>46002</v>
      </c>
      <c r="T2521" s="8" t="str">
        <f>IF(LANÇAMENTO[[#This Row],[OBRA COM MATERIAL]]="OK","ENTREGUE",IF(LANÇAMENTO[[#This Row],[PRAZO]]="","",LANÇAMENTO[[#This Row],[PREVISÃO ENTREGA OBRA]]-$E$1))</f>
        <v>ENTREGUE</v>
      </c>
      <c r="U2521" s="3" t="s">
        <v>129</v>
      </c>
      <c r="V2521" s="3"/>
    </row>
    <row r="2522" spans="1:22" x14ac:dyDescent="0.25">
      <c r="A2522" s="4">
        <v>46002</v>
      </c>
      <c r="B2522" s="2" t="s">
        <v>4257</v>
      </c>
      <c r="C2522" s="123" t="str">
        <f>VLOOKUP(LANÇAMENTO[[#This Row],[OBRA]],OBRAS[],2,FALSE)</f>
        <v>INTERIORANA</v>
      </c>
      <c r="D2522" s="2" t="s">
        <v>17</v>
      </c>
      <c r="E2522" s="2" t="s">
        <v>2577</v>
      </c>
      <c r="F2522" s="3">
        <v>3</v>
      </c>
      <c r="G2522" s="3" t="s">
        <v>115</v>
      </c>
      <c r="H2522" s="5" t="s">
        <v>4573</v>
      </c>
      <c r="I2522" s="136" t="s">
        <v>260</v>
      </c>
      <c r="J2522" s="2" t="s">
        <v>2577</v>
      </c>
      <c r="K2522" s="6">
        <v>192</v>
      </c>
      <c r="L2522" s="6">
        <f>LANÇAMENTO[[#This Row],[VALOR UNITARIO]]*LANÇAMENTO[[#This Row],[QTDADE]]</f>
        <v>576</v>
      </c>
      <c r="M2522" s="4">
        <v>46002</v>
      </c>
      <c r="N2522" s="33" t="str">
        <f>TEXT(LANÇAMENTO[[#This Row],[DATA PEDIDO]],"MMM")&amp;"-"&amp;TEXT(M2522,"AAAA")</f>
        <v>dez-2025</v>
      </c>
      <c r="O2522" s="5" t="s">
        <v>2059</v>
      </c>
      <c r="P2522" s="5" t="s">
        <v>30</v>
      </c>
      <c r="Q2522" s="3" t="s">
        <v>1705</v>
      </c>
      <c r="R2522" s="3">
        <v>0</v>
      </c>
      <c r="S2522" s="4">
        <f>IF(LANÇAMENTO[[#This Row],[DATA PEDIDO]]="","",LANÇAMENTO[[#This Row],[DATA PEDIDO]]+LANÇAMENTO[[#This Row],[PRAZO]])</f>
        <v>46002</v>
      </c>
      <c r="T2522" s="8" t="str">
        <f>IF(LANÇAMENTO[[#This Row],[OBRA COM MATERIAL]]="OK","ENTREGUE",IF(LANÇAMENTO[[#This Row],[PRAZO]]="","",LANÇAMENTO[[#This Row],[PREVISÃO ENTREGA OBRA]]-$E$1))</f>
        <v>ENTREGUE</v>
      </c>
      <c r="U2522" s="3" t="s">
        <v>129</v>
      </c>
      <c r="V2522" s="3"/>
    </row>
    <row r="2523" spans="1:22" x14ac:dyDescent="0.25">
      <c r="A2523" s="4">
        <v>46002</v>
      </c>
      <c r="B2523" s="2" t="s">
        <v>4257</v>
      </c>
      <c r="C2523" s="123" t="str">
        <f>VLOOKUP(LANÇAMENTO[[#This Row],[OBRA]],OBRAS[],2,FALSE)</f>
        <v>INTERIORANA</v>
      </c>
      <c r="D2523" s="2" t="s">
        <v>17</v>
      </c>
      <c r="E2523" s="2" t="s">
        <v>1961</v>
      </c>
      <c r="F2523" s="3">
        <v>1</v>
      </c>
      <c r="G2523" s="3" t="s">
        <v>115</v>
      </c>
      <c r="H2523" s="5" t="s">
        <v>4573</v>
      </c>
      <c r="I2523" s="136" t="s">
        <v>260</v>
      </c>
      <c r="J2523" s="2" t="s">
        <v>1961</v>
      </c>
      <c r="K2523" s="6">
        <v>192</v>
      </c>
      <c r="L2523" s="6">
        <f>LANÇAMENTO[[#This Row],[VALOR UNITARIO]]*LANÇAMENTO[[#This Row],[QTDADE]]</f>
        <v>192</v>
      </c>
      <c r="M2523" s="4">
        <v>46002</v>
      </c>
      <c r="N2523" s="33" t="str">
        <f>TEXT(LANÇAMENTO[[#This Row],[DATA PEDIDO]],"MMM")&amp;"-"&amp;TEXT(M2523,"AAAA")</f>
        <v>dez-2025</v>
      </c>
      <c r="O2523" s="5" t="s">
        <v>2059</v>
      </c>
      <c r="P2523" s="5" t="s">
        <v>30</v>
      </c>
      <c r="Q2523" s="3" t="s">
        <v>1705</v>
      </c>
      <c r="R2523" s="3">
        <v>0</v>
      </c>
      <c r="S2523" s="4">
        <f>IF(LANÇAMENTO[[#This Row],[DATA PEDIDO]]="","",LANÇAMENTO[[#This Row],[DATA PEDIDO]]+LANÇAMENTO[[#This Row],[PRAZO]])</f>
        <v>46002</v>
      </c>
      <c r="T2523" s="8" t="str">
        <f>IF(LANÇAMENTO[[#This Row],[OBRA COM MATERIAL]]="OK","ENTREGUE",IF(LANÇAMENTO[[#This Row],[PRAZO]]="","",LANÇAMENTO[[#This Row],[PREVISÃO ENTREGA OBRA]]-$E$1))</f>
        <v>ENTREGUE</v>
      </c>
      <c r="U2523" s="3" t="s">
        <v>129</v>
      </c>
      <c r="V2523" s="3"/>
    </row>
    <row r="2524" spans="1:22" x14ac:dyDescent="0.25">
      <c r="A2524" s="4">
        <v>46002</v>
      </c>
      <c r="B2524" s="2" t="s">
        <v>2379</v>
      </c>
      <c r="C2524" s="123" t="s">
        <v>1234</v>
      </c>
      <c r="D2524" s="2" t="s">
        <v>104</v>
      </c>
      <c r="E2524" s="2" t="s">
        <v>3600</v>
      </c>
      <c r="F2524" s="3">
        <v>4</v>
      </c>
      <c r="G2524" s="3" t="s">
        <v>65</v>
      </c>
      <c r="H2524" s="5" t="s">
        <v>4574</v>
      </c>
      <c r="I2524" s="136" t="s">
        <v>1001</v>
      </c>
      <c r="J2524" s="2" t="s">
        <v>3600</v>
      </c>
      <c r="K2524" s="6">
        <v>10.5</v>
      </c>
      <c r="L2524" s="6">
        <f>LANÇAMENTO[[#This Row],[VALOR UNITARIO]]*LANÇAMENTO[[#This Row],[QTDADE]]</f>
        <v>42</v>
      </c>
      <c r="M2524" s="4">
        <v>46002</v>
      </c>
      <c r="N2524" s="33" t="str">
        <f>TEXT(LANÇAMENTO[[#This Row],[DATA PEDIDO]],"MMM")&amp;"-"&amp;TEXT(M2524,"AAAA")</f>
        <v>dez-2025</v>
      </c>
      <c r="O2524" s="5" t="s">
        <v>1823</v>
      </c>
      <c r="P2524" s="5" t="s">
        <v>30</v>
      </c>
      <c r="Q2524" s="3" t="s">
        <v>12</v>
      </c>
      <c r="R2524" s="3">
        <v>0</v>
      </c>
      <c r="S2524" s="4">
        <f>IF(LANÇAMENTO[[#This Row],[DATA PEDIDO]]="","",LANÇAMENTO[[#This Row],[DATA PEDIDO]]+LANÇAMENTO[[#This Row],[PRAZO]])</f>
        <v>46002</v>
      </c>
      <c r="T2524" s="8" t="str">
        <f>IF(LANÇAMENTO[[#This Row],[OBRA COM MATERIAL]]="OK","ENTREGUE",IF(LANÇAMENTO[[#This Row],[PRAZO]]="","",LANÇAMENTO[[#This Row],[PREVISÃO ENTREGA OBRA]]-$E$1))</f>
        <v>ENTREGUE</v>
      </c>
      <c r="U2524" s="3" t="s">
        <v>129</v>
      </c>
      <c r="V2524" s="3"/>
    </row>
    <row r="2525" spans="1:22" x14ac:dyDescent="0.25">
      <c r="A2525" s="4">
        <v>46002</v>
      </c>
      <c r="B2525" s="2" t="s">
        <v>2379</v>
      </c>
      <c r="C2525" s="123" t="s">
        <v>1234</v>
      </c>
      <c r="D2525" s="2" t="s">
        <v>104</v>
      </c>
      <c r="E2525" s="2" t="s">
        <v>2645</v>
      </c>
      <c r="F2525" s="3">
        <v>4</v>
      </c>
      <c r="G2525" s="3" t="s">
        <v>65</v>
      </c>
      <c r="H2525" s="5" t="s">
        <v>4574</v>
      </c>
      <c r="I2525" s="136" t="s">
        <v>1001</v>
      </c>
      <c r="J2525" s="2" t="s">
        <v>2645</v>
      </c>
      <c r="K2525" s="6">
        <v>21</v>
      </c>
      <c r="L2525" s="6">
        <f>LANÇAMENTO[[#This Row],[VALOR UNITARIO]]*LANÇAMENTO[[#This Row],[QTDADE]]</f>
        <v>84</v>
      </c>
      <c r="M2525" s="4">
        <v>46002</v>
      </c>
      <c r="N2525" s="33" t="str">
        <f>TEXT(LANÇAMENTO[[#This Row],[DATA PEDIDO]],"MMM")&amp;"-"&amp;TEXT(M2525,"AAAA")</f>
        <v>dez-2025</v>
      </c>
      <c r="O2525" s="5" t="s">
        <v>1823</v>
      </c>
      <c r="P2525" s="5" t="s">
        <v>30</v>
      </c>
      <c r="Q2525" s="3" t="s">
        <v>12</v>
      </c>
      <c r="R2525" s="3">
        <v>0</v>
      </c>
      <c r="S2525" s="4">
        <f>IF(LANÇAMENTO[[#This Row],[DATA PEDIDO]]="","",LANÇAMENTO[[#This Row],[DATA PEDIDO]]+LANÇAMENTO[[#This Row],[PRAZO]])</f>
        <v>46002</v>
      </c>
      <c r="T2525" s="8" t="str">
        <f>IF(LANÇAMENTO[[#This Row],[OBRA COM MATERIAL]]="OK","ENTREGUE",IF(LANÇAMENTO[[#This Row],[PRAZO]]="","",LANÇAMENTO[[#This Row],[PREVISÃO ENTREGA OBRA]]-$E$1))</f>
        <v>ENTREGUE</v>
      </c>
      <c r="U2525" s="3" t="s">
        <v>129</v>
      </c>
      <c r="V2525" s="3"/>
    </row>
    <row r="2526" spans="1:22" x14ac:dyDescent="0.25">
      <c r="A2526" s="4">
        <v>46002</v>
      </c>
      <c r="B2526" s="2" t="s">
        <v>2379</v>
      </c>
      <c r="C2526" s="123" t="s">
        <v>1234</v>
      </c>
      <c r="D2526" s="2" t="s">
        <v>104</v>
      </c>
      <c r="E2526" s="2" t="s">
        <v>2642</v>
      </c>
      <c r="F2526" s="3">
        <v>4</v>
      </c>
      <c r="G2526" s="3" t="s">
        <v>65</v>
      </c>
      <c r="H2526" s="5" t="s">
        <v>4574</v>
      </c>
      <c r="I2526" s="136" t="s">
        <v>1001</v>
      </c>
      <c r="J2526" s="2" t="s">
        <v>2642</v>
      </c>
      <c r="K2526" s="6">
        <v>17.5</v>
      </c>
      <c r="L2526" s="6">
        <f>LANÇAMENTO[[#This Row],[VALOR UNITARIO]]*LANÇAMENTO[[#This Row],[QTDADE]]</f>
        <v>70</v>
      </c>
      <c r="M2526" s="4">
        <v>46002</v>
      </c>
      <c r="N2526" s="33" t="str">
        <f>TEXT(LANÇAMENTO[[#This Row],[DATA PEDIDO]],"MMM")&amp;"-"&amp;TEXT(M2526,"AAAA")</f>
        <v>dez-2025</v>
      </c>
      <c r="O2526" s="5" t="s">
        <v>1823</v>
      </c>
      <c r="P2526" s="5" t="s">
        <v>30</v>
      </c>
      <c r="Q2526" s="3" t="s">
        <v>12</v>
      </c>
      <c r="R2526" s="3">
        <v>0</v>
      </c>
      <c r="S2526" s="4">
        <f>IF(LANÇAMENTO[[#This Row],[DATA PEDIDO]]="","",LANÇAMENTO[[#This Row],[DATA PEDIDO]]+LANÇAMENTO[[#This Row],[PRAZO]])</f>
        <v>46002</v>
      </c>
      <c r="T2526" s="8" t="str">
        <f>IF(LANÇAMENTO[[#This Row],[OBRA COM MATERIAL]]="OK","ENTREGUE",IF(LANÇAMENTO[[#This Row],[PRAZO]]="","",LANÇAMENTO[[#This Row],[PREVISÃO ENTREGA OBRA]]-$E$1))</f>
        <v>ENTREGUE</v>
      </c>
      <c r="U2526" s="3" t="s">
        <v>129</v>
      </c>
      <c r="V2526" s="3"/>
    </row>
    <row r="2527" spans="1:22" x14ac:dyDescent="0.25">
      <c r="A2527" s="4">
        <v>46002</v>
      </c>
      <c r="B2527" s="2" t="s">
        <v>2128</v>
      </c>
      <c r="C2527" s="123" t="str">
        <f>VLOOKUP(LANÇAMENTO[[#This Row],[OBRA]],OBRAS[],2,FALSE)</f>
        <v>B&amp;B</v>
      </c>
      <c r="D2527" s="2" t="s">
        <v>27</v>
      </c>
      <c r="E2527" s="2" t="s">
        <v>2134</v>
      </c>
      <c r="F2527" s="3">
        <v>1</v>
      </c>
      <c r="G2527" s="3" t="s">
        <v>65</v>
      </c>
      <c r="H2527" s="5" t="s">
        <v>4575</v>
      </c>
      <c r="I2527" s="136" t="s">
        <v>1612</v>
      </c>
      <c r="J2527" s="2" t="s">
        <v>2134</v>
      </c>
      <c r="K2527" s="6">
        <v>350</v>
      </c>
      <c r="L2527" s="6">
        <f>LANÇAMENTO[[#This Row],[VALOR UNITARIO]]*LANÇAMENTO[[#This Row],[QTDADE]]</f>
        <v>350</v>
      </c>
      <c r="M2527" s="4">
        <v>46002</v>
      </c>
      <c r="N2527" s="33" t="str">
        <f>TEXT(LANÇAMENTO[[#This Row],[DATA PEDIDO]],"MMM")&amp;"-"&amp;TEXT(M2527,"AAAA")</f>
        <v>dez-2025</v>
      </c>
      <c r="O2527" s="5" t="s">
        <v>1778</v>
      </c>
      <c r="P2527" s="5" t="s">
        <v>30</v>
      </c>
      <c r="Q2527" s="3" t="s">
        <v>12</v>
      </c>
      <c r="R2527" s="3">
        <v>0</v>
      </c>
      <c r="S2527" s="4">
        <f>IF(LANÇAMENTO[[#This Row],[DATA PEDIDO]]="","",LANÇAMENTO[[#This Row],[DATA PEDIDO]]+LANÇAMENTO[[#This Row],[PRAZO]])</f>
        <v>46002</v>
      </c>
      <c r="T2527" s="8" t="str">
        <f>IF(LANÇAMENTO[[#This Row],[OBRA COM MATERIAL]]="OK","ENTREGUE",IF(LANÇAMENTO[[#This Row],[PRAZO]]="","",LANÇAMENTO[[#This Row],[PREVISÃO ENTREGA OBRA]]-$E$1))</f>
        <v>ENTREGUE</v>
      </c>
      <c r="U2527" s="3" t="s">
        <v>129</v>
      </c>
      <c r="V2527" s="3"/>
    </row>
    <row r="2528" spans="1:22" x14ac:dyDescent="0.25">
      <c r="A2528" s="4">
        <v>46002</v>
      </c>
      <c r="B2528" s="2" t="s">
        <v>2747</v>
      </c>
      <c r="C2528" s="123" t="str">
        <f>VLOOKUP(LANÇAMENTO[[#This Row],[OBRA]],OBRAS[],2,FALSE)</f>
        <v>B&amp;B</v>
      </c>
      <c r="D2528" s="2" t="s">
        <v>27</v>
      </c>
      <c r="E2528" s="2" t="s">
        <v>2134</v>
      </c>
      <c r="F2528" s="3">
        <v>1</v>
      </c>
      <c r="G2528" s="3" t="s">
        <v>65</v>
      </c>
      <c r="H2528" s="5" t="s">
        <v>4582</v>
      </c>
      <c r="I2528" s="136" t="s">
        <v>1612</v>
      </c>
      <c r="J2528" s="2" t="s">
        <v>2134</v>
      </c>
      <c r="K2528" s="6">
        <v>350</v>
      </c>
      <c r="L2528" s="6">
        <f>LANÇAMENTO[[#This Row],[VALOR UNITARIO]]*LANÇAMENTO[[#This Row],[QTDADE]]</f>
        <v>350</v>
      </c>
      <c r="M2528" s="4">
        <v>46002</v>
      </c>
      <c r="N2528" s="33" t="str">
        <f>TEXT(LANÇAMENTO[[#This Row],[DATA PEDIDO]],"MMM")&amp;"-"&amp;TEXT(M2528,"AAAA")</f>
        <v>dez-2025</v>
      </c>
      <c r="O2528" s="5" t="s">
        <v>1778</v>
      </c>
      <c r="P2528" s="5" t="s">
        <v>30</v>
      </c>
      <c r="Q2528" s="3" t="s">
        <v>12</v>
      </c>
      <c r="R2528" s="3">
        <v>1</v>
      </c>
      <c r="S2528" s="4">
        <f>IF(LANÇAMENTO[[#This Row],[DATA PEDIDO]]="","",LANÇAMENTO[[#This Row],[DATA PEDIDO]]+LANÇAMENTO[[#This Row],[PRAZO]])</f>
        <v>46003</v>
      </c>
      <c r="T2528" s="8" t="str">
        <f>IF(LANÇAMENTO[[#This Row],[OBRA COM MATERIAL]]="OK","ENTREGUE",IF(LANÇAMENTO[[#This Row],[PRAZO]]="","",LANÇAMENTO[[#This Row],[PREVISÃO ENTREGA OBRA]]-$E$1))</f>
        <v>ENTREGUE</v>
      </c>
      <c r="U2528" s="3" t="s">
        <v>129</v>
      </c>
      <c r="V2528" s="3"/>
    </row>
    <row r="2529" spans="1:22" x14ac:dyDescent="0.25">
      <c r="A2529" s="4">
        <v>46002</v>
      </c>
      <c r="B2529" s="2" t="s">
        <v>4257</v>
      </c>
      <c r="C2529" s="123" t="str">
        <f>VLOOKUP(LANÇAMENTO[[#This Row],[OBRA]],OBRAS[],2,FALSE)</f>
        <v>INTERIORANA</v>
      </c>
      <c r="D2529" s="2" t="s">
        <v>104</v>
      </c>
      <c r="E2529" s="2" t="s">
        <v>4583</v>
      </c>
      <c r="F2529" s="3">
        <v>65</v>
      </c>
      <c r="G2529" s="3" t="s">
        <v>72</v>
      </c>
      <c r="H2529" s="5" t="s">
        <v>4585</v>
      </c>
      <c r="I2529" s="136" t="s">
        <v>4587</v>
      </c>
      <c r="J2529" s="2" t="s">
        <v>4583</v>
      </c>
      <c r="K2529" s="6">
        <v>190</v>
      </c>
      <c r="L2529" s="6">
        <f>LANÇAMENTO[[#This Row],[VALOR UNITARIO]]*LANÇAMENTO[[#This Row],[QTDADE]]</f>
        <v>12350</v>
      </c>
      <c r="M2529" s="4">
        <v>46002</v>
      </c>
      <c r="N2529" s="33" t="str">
        <f>TEXT(LANÇAMENTO[[#This Row],[DATA PEDIDO]],"MMM")&amp;"-"&amp;TEXT(M2529,"AAAA")</f>
        <v>dez-2025</v>
      </c>
      <c r="O2529" s="5" t="s">
        <v>2213</v>
      </c>
      <c r="P2529" s="5" t="s">
        <v>215</v>
      </c>
      <c r="Q2529" s="3" t="s">
        <v>12</v>
      </c>
      <c r="R2529" s="3">
        <v>5</v>
      </c>
      <c r="S2529" s="4">
        <f>IF(LANÇAMENTO[[#This Row],[DATA PEDIDO]]="","",LANÇAMENTO[[#This Row],[DATA PEDIDO]]+LANÇAMENTO[[#This Row],[PRAZO]])</f>
        <v>46007</v>
      </c>
      <c r="T2529" s="8" t="str">
        <f>IF(LANÇAMENTO[[#This Row],[OBRA COM MATERIAL]]="OK","ENTREGUE",IF(LANÇAMENTO[[#This Row],[PRAZO]]="","",LANÇAMENTO[[#This Row],[PREVISÃO ENTREGA OBRA]]-$E$1))</f>
        <v>ENTREGUE</v>
      </c>
      <c r="U2529" s="3" t="s">
        <v>129</v>
      </c>
      <c r="V2529" s="3"/>
    </row>
    <row r="2530" spans="1:22" x14ac:dyDescent="0.25">
      <c r="A2530" s="4">
        <v>46002</v>
      </c>
      <c r="B2530" s="2" t="s">
        <v>4257</v>
      </c>
      <c r="C2530" s="123" t="str">
        <f>VLOOKUP(LANÇAMENTO[[#This Row],[OBRA]],OBRAS[],2,FALSE)</f>
        <v>INTERIORANA</v>
      </c>
      <c r="D2530" s="2" t="s">
        <v>104</v>
      </c>
      <c r="E2530" s="2" t="s">
        <v>4584</v>
      </c>
      <c r="F2530" s="3">
        <v>1000</v>
      </c>
      <c r="G2530" s="3" t="s">
        <v>65</v>
      </c>
      <c r="H2530" s="5" t="s">
        <v>4585</v>
      </c>
      <c r="I2530" s="136" t="s">
        <v>4587</v>
      </c>
      <c r="J2530" s="2" t="s">
        <v>4584</v>
      </c>
      <c r="K2530" s="6">
        <v>0.625</v>
      </c>
      <c r="L2530" s="6">
        <f>LANÇAMENTO[[#This Row],[VALOR UNITARIO]]*LANÇAMENTO[[#This Row],[QTDADE]]</f>
        <v>625</v>
      </c>
      <c r="M2530" s="4">
        <v>46002</v>
      </c>
      <c r="N2530" s="33" t="str">
        <f>TEXT(LANÇAMENTO[[#This Row],[DATA PEDIDO]],"MMM")&amp;"-"&amp;TEXT(M2530,"AAAA")</f>
        <v>dez-2025</v>
      </c>
      <c r="O2530" s="5" t="s">
        <v>2213</v>
      </c>
      <c r="P2530" s="5" t="s">
        <v>215</v>
      </c>
      <c r="Q2530" s="3" t="s">
        <v>12</v>
      </c>
      <c r="R2530" s="3">
        <v>5</v>
      </c>
      <c r="S2530" s="4">
        <f>IF(LANÇAMENTO[[#This Row],[DATA PEDIDO]]="","",LANÇAMENTO[[#This Row],[DATA PEDIDO]]+LANÇAMENTO[[#This Row],[PRAZO]])</f>
        <v>46007</v>
      </c>
      <c r="T2530" s="8" t="str">
        <f>IF(LANÇAMENTO[[#This Row],[OBRA COM MATERIAL]]="OK","ENTREGUE",IF(LANÇAMENTO[[#This Row],[PRAZO]]="","",LANÇAMENTO[[#This Row],[PREVISÃO ENTREGA OBRA]]-$E$1))</f>
        <v>ENTREGUE</v>
      </c>
      <c r="U2530" s="3" t="s">
        <v>129</v>
      </c>
      <c r="V2530" s="3"/>
    </row>
    <row r="2531" spans="1:22" x14ac:dyDescent="0.25">
      <c r="A2531" s="4">
        <v>46002</v>
      </c>
      <c r="B2531" s="2" t="s">
        <v>4257</v>
      </c>
      <c r="C2531" s="123" t="str">
        <f>VLOOKUP(LANÇAMENTO[[#This Row],[OBRA]],OBRAS[],2,FALSE)</f>
        <v>INTERIORANA</v>
      </c>
      <c r="D2531" s="2" t="s">
        <v>104</v>
      </c>
      <c r="E2531" s="2" t="s">
        <v>1814</v>
      </c>
      <c r="F2531" s="3">
        <v>1</v>
      </c>
      <c r="G2531" s="3" t="s">
        <v>65</v>
      </c>
      <c r="H2531" s="5" t="s">
        <v>4585</v>
      </c>
      <c r="I2531" s="136" t="s">
        <v>4587</v>
      </c>
      <c r="J2531" s="2" t="s">
        <v>1814</v>
      </c>
      <c r="K2531" s="6">
        <v>350</v>
      </c>
      <c r="L2531" s="6">
        <f>LANÇAMENTO[[#This Row],[VALOR UNITARIO]]*LANÇAMENTO[[#This Row],[QTDADE]]</f>
        <v>350</v>
      </c>
      <c r="M2531" s="4">
        <v>46002</v>
      </c>
      <c r="N2531" s="33" t="str">
        <f>TEXT(LANÇAMENTO[[#This Row],[DATA PEDIDO]],"MMM")&amp;"-"&amp;TEXT(M2531,"AAAA")</f>
        <v>dez-2025</v>
      </c>
      <c r="O2531" s="5" t="s">
        <v>2213</v>
      </c>
      <c r="P2531" s="5" t="s">
        <v>215</v>
      </c>
      <c r="Q2531" s="3" t="s">
        <v>12</v>
      </c>
      <c r="R2531" s="3">
        <v>5</v>
      </c>
      <c r="S2531" s="4">
        <f>IF(LANÇAMENTO[[#This Row],[DATA PEDIDO]]="","",LANÇAMENTO[[#This Row],[DATA PEDIDO]]+LANÇAMENTO[[#This Row],[PRAZO]])</f>
        <v>46007</v>
      </c>
      <c r="T2531" s="8" t="str">
        <f>IF(LANÇAMENTO[[#This Row],[OBRA COM MATERIAL]]="OK","ENTREGUE",IF(LANÇAMENTO[[#This Row],[PRAZO]]="","",LANÇAMENTO[[#This Row],[PREVISÃO ENTREGA OBRA]]-$E$1))</f>
        <v>ENTREGUE</v>
      </c>
      <c r="U2531" s="3" t="s">
        <v>129</v>
      </c>
      <c r="V2531" s="3"/>
    </row>
    <row r="2532" spans="1:22" x14ac:dyDescent="0.25">
      <c r="A2532" s="4">
        <v>46002</v>
      </c>
      <c r="B2532" s="2" t="s">
        <v>4257</v>
      </c>
      <c r="C2532" s="123" t="str">
        <f>VLOOKUP(LANÇAMENTO[[#This Row],[OBRA]],OBRAS[],2,FALSE)</f>
        <v>INTERIORANA</v>
      </c>
      <c r="D2532" s="2" t="s">
        <v>104</v>
      </c>
      <c r="E2532" s="2" t="s">
        <v>4594</v>
      </c>
      <c r="F2532" s="3">
        <v>1</v>
      </c>
      <c r="G2532" s="3" t="s">
        <v>65</v>
      </c>
      <c r="H2532" s="5" t="s">
        <v>4596</v>
      </c>
      <c r="I2532" s="136" t="s">
        <v>4593</v>
      </c>
      <c r="J2532" s="2" t="s">
        <v>4594</v>
      </c>
      <c r="K2532" s="6">
        <v>8000</v>
      </c>
      <c r="L2532" s="6">
        <f>LANÇAMENTO[[#This Row],[VALOR UNITARIO]]*LANÇAMENTO[[#This Row],[QTDADE]]</f>
        <v>8000</v>
      </c>
      <c r="M2532" s="4">
        <v>46002</v>
      </c>
      <c r="N2532" s="33" t="str">
        <f>TEXT(LANÇAMENTO[[#This Row],[DATA PEDIDO]],"MMM")&amp;"-"&amp;TEXT(M2532,"AAAA")</f>
        <v>dez-2025</v>
      </c>
      <c r="O2532" s="5" t="s">
        <v>4597</v>
      </c>
      <c r="P2532" s="5" t="s">
        <v>192</v>
      </c>
      <c r="Q2532" s="3" t="s">
        <v>12</v>
      </c>
      <c r="R2532" s="3">
        <v>1</v>
      </c>
      <c r="S2532" s="4">
        <f>IF(LANÇAMENTO[[#This Row],[DATA PEDIDO]]="","",LANÇAMENTO[[#This Row],[DATA PEDIDO]]+LANÇAMENTO[[#This Row],[PRAZO]])</f>
        <v>46003</v>
      </c>
      <c r="T2532" s="8" t="str">
        <f>IF(LANÇAMENTO[[#This Row],[OBRA COM MATERIAL]]="OK","ENTREGUE",IF(LANÇAMENTO[[#This Row],[PRAZO]]="","",LANÇAMENTO[[#This Row],[PREVISÃO ENTREGA OBRA]]-$E$1))</f>
        <v>ENTREGUE</v>
      </c>
      <c r="U2532" s="3" t="s">
        <v>129</v>
      </c>
      <c r="V2532" s="3"/>
    </row>
    <row r="2533" spans="1:22" x14ac:dyDescent="0.25">
      <c r="A2533" s="4">
        <v>46002</v>
      </c>
      <c r="B2533" s="2" t="s">
        <v>4257</v>
      </c>
      <c r="C2533" s="123" t="str">
        <f>VLOOKUP(LANÇAMENTO[[#This Row],[OBRA]],OBRAS[],2,FALSE)</f>
        <v>INTERIORANA</v>
      </c>
      <c r="D2533" s="2" t="s">
        <v>104</v>
      </c>
      <c r="E2533" s="2" t="s">
        <v>4595</v>
      </c>
      <c r="F2533" s="3">
        <v>1</v>
      </c>
      <c r="G2533" s="3" t="s">
        <v>65</v>
      </c>
      <c r="H2533" s="5" t="s">
        <v>4596</v>
      </c>
      <c r="I2533" s="136" t="s">
        <v>4593</v>
      </c>
      <c r="J2533" s="2" t="s">
        <v>4595</v>
      </c>
      <c r="K2533" s="6">
        <v>11426</v>
      </c>
      <c r="L2533" s="6">
        <f>LANÇAMENTO[[#This Row],[VALOR UNITARIO]]*LANÇAMENTO[[#This Row],[QTDADE]]</f>
        <v>11426</v>
      </c>
      <c r="M2533" s="4">
        <v>46002</v>
      </c>
      <c r="N2533" s="33" t="str">
        <f>TEXT(LANÇAMENTO[[#This Row],[DATA PEDIDO]],"MMM")&amp;"-"&amp;TEXT(M2533,"AAAA")</f>
        <v>dez-2025</v>
      </c>
      <c r="O2533" s="5" t="s">
        <v>4597</v>
      </c>
      <c r="P2533" s="5" t="s">
        <v>192</v>
      </c>
      <c r="Q2533" s="3" t="s">
        <v>12</v>
      </c>
      <c r="R2533" s="3">
        <v>1</v>
      </c>
      <c r="S2533" s="4">
        <f>IF(LANÇAMENTO[[#This Row],[DATA PEDIDO]]="","",LANÇAMENTO[[#This Row],[DATA PEDIDO]]+LANÇAMENTO[[#This Row],[PRAZO]])</f>
        <v>46003</v>
      </c>
      <c r="T2533" s="8" t="str">
        <f>IF(LANÇAMENTO[[#This Row],[OBRA COM MATERIAL]]="OK","ENTREGUE",IF(LANÇAMENTO[[#This Row],[PRAZO]]="","",LANÇAMENTO[[#This Row],[PREVISÃO ENTREGA OBRA]]-$E$1))</f>
        <v>ENTREGUE</v>
      </c>
      <c r="U2533" s="3" t="s">
        <v>129</v>
      </c>
      <c r="V2533" s="3"/>
    </row>
    <row r="2534" spans="1:22" x14ac:dyDescent="0.25">
      <c r="A2534" s="4">
        <v>46003</v>
      </c>
      <c r="B2534" s="2" t="s">
        <v>1729</v>
      </c>
      <c r="C2534" s="123" t="str">
        <f>VLOOKUP(LANÇAMENTO[[#This Row],[OBRA]],OBRAS[],2,FALSE)</f>
        <v>B&amp;B</v>
      </c>
      <c r="D2534" s="2" t="s">
        <v>17</v>
      </c>
      <c r="E2534" s="2" t="s">
        <v>4598</v>
      </c>
      <c r="F2534" s="3">
        <v>1</v>
      </c>
      <c r="G2534" s="3" t="s">
        <v>65</v>
      </c>
      <c r="H2534" s="5" t="s">
        <v>4617</v>
      </c>
      <c r="I2534" s="136" t="s">
        <v>260</v>
      </c>
      <c r="J2534" s="2" t="s">
        <v>4598</v>
      </c>
      <c r="K2534" s="6">
        <v>30.8</v>
      </c>
      <c r="L2534" s="6">
        <f>LANÇAMENTO[[#This Row],[VALOR UNITARIO]]*LANÇAMENTO[[#This Row],[QTDADE]]</f>
        <v>30.8</v>
      </c>
      <c r="M2534" s="4">
        <v>46003</v>
      </c>
      <c r="N2534" s="33" t="str">
        <f>TEXT(LANÇAMENTO[[#This Row],[DATA PEDIDO]],"MMM")&amp;"-"&amp;TEXT(M2534,"AAAA")</f>
        <v>dez-2025</v>
      </c>
      <c r="O2534" s="5" t="s">
        <v>1715</v>
      </c>
      <c r="P2534" s="5" t="s">
        <v>30</v>
      </c>
      <c r="Q2534" s="3" t="s">
        <v>12</v>
      </c>
      <c r="R2534" s="3">
        <v>4</v>
      </c>
      <c r="S2534" s="4">
        <f>IF(LANÇAMENTO[[#This Row],[DATA PEDIDO]]="","",LANÇAMENTO[[#This Row],[DATA PEDIDO]]+LANÇAMENTO[[#This Row],[PRAZO]])</f>
        <v>46007</v>
      </c>
      <c r="T2534" s="8" t="str">
        <f>IF(LANÇAMENTO[[#This Row],[OBRA COM MATERIAL]]="OK","ENTREGUE",IF(LANÇAMENTO[[#This Row],[PRAZO]]="","",LANÇAMENTO[[#This Row],[PREVISÃO ENTREGA OBRA]]-$E$1))</f>
        <v>ENTREGUE</v>
      </c>
      <c r="U2534" s="3" t="s">
        <v>129</v>
      </c>
      <c r="V2534" s="3"/>
    </row>
    <row r="2535" spans="1:22" x14ac:dyDescent="0.25">
      <c r="A2535" s="4">
        <v>46003</v>
      </c>
      <c r="B2535" s="2" t="s">
        <v>1729</v>
      </c>
      <c r="C2535" s="123" t="str">
        <f>VLOOKUP(LANÇAMENTO[[#This Row],[OBRA]],OBRAS[],2,FALSE)</f>
        <v>B&amp;B</v>
      </c>
      <c r="D2535" s="2" t="s">
        <v>17</v>
      </c>
      <c r="E2535" s="2" t="s">
        <v>4599</v>
      </c>
      <c r="F2535" s="3">
        <v>2</v>
      </c>
      <c r="G2535" s="3" t="s">
        <v>65</v>
      </c>
      <c r="H2535" s="5" t="s">
        <v>4617</v>
      </c>
      <c r="I2535" s="136" t="s">
        <v>260</v>
      </c>
      <c r="J2535" s="2" t="s">
        <v>4599</v>
      </c>
      <c r="K2535" s="6">
        <v>6.6</v>
      </c>
      <c r="L2535" s="6">
        <f>LANÇAMENTO[[#This Row],[VALOR UNITARIO]]*LANÇAMENTO[[#This Row],[QTDADE]]</f>
        <v>13.2</v>
      </c>
      <c r="M2535" s="4">
        <v>46003</v>
      </c>
      <c r="N2535" s="33" t="str">
        <f>TEXT(LANÇAMENTO[[#This Row],[DATA PEDIDO]],"MMM")&amp;"-"&amp;TEXT(M2535,"AAAA")</f>
        <v>dez-2025</v>
      </c>
      <c r="O2535" s="5" t="s">
        <v>1715</v>
      </c>
      <c r="P2535" s="5" t="s">
        <v>30</v>
      </c>
      <c r="Q2535" s="3" t="s">
        <v>12</v>
      </c>
      <c r="R2535" s="3">
        <v>4</v>
      </c>
      <c r="S2535" s="4">
        <f>IF(LANÇAMENTO[[#This Row],[DATA PEDIDO]]="","",LANÇAMENTO[[#This Row],[DATA PEDIDO]]+LANÇAMENTO[[#This Row],[PRAZO]])</f>
        <v>46007</v>
      </c>
      <c r="T2535" s="8" t="str">
        <f>IF(LANÇAMENTO[[#This Row],[OBRA COM MATERIAL]]="OK","ENTREGUE",IF(LANÇAMENTO[[#This Row],[PRAZO]]="","",LANÇAMENTO[[#This Row],[PREVISÃO ENTREGA OBRA]]-$E$1))</f>
        <v>ENTREGUE</v>
      </c>
      <c r="U2535" s="3" t="s">
        <v>129</v>
      </c>
      <c r="V2535" s="3"/>
    </row>
    <row r="2536" spans="1:22" x14ac:dyDescent="0.25">
      <c r="A2536" s="4">
        <v>46003</v>
      </c>
      <c r="B2536" s="2" t="s">
        <v>1729</v>
      </c>
      <c r="C2536" s="123" t="str">
        <f>VLOOKUP(LANÇAMENTO[[#This Row],[OBRA]],OBRAS[],2,FALSE)</f>
        <v>B&amp;B</v>
      </c>
      <c r="D2536" s="2" t="s">
        <v>17</v>
      </c>
      <c r="E2536" s="2" t="s">
        <v>4600</v>
      </c>
      <c r="F2536" s="3">
        <v>2</v>
      </c>
      <c r="G2536" s="3" t="s">
        <v>65</v>
      </c>
      <c r="H2536" s="5" t="s">
        <v>4617</v>
      </c>
      <c r="I2536" s="136" t="s">
        <v>260</v>
      </c>
      <c r="J2536" s="2" t="s">
        <v>4600</v>
      </c>
      <c r="K2536" s="6">
        <v>48.3</v>
      </c>
      <c r="L2536" s="6">
        <f>LANÇAMENTO[[#This Row],[VALOR UNITARIO]]*LANÇAMENTO[[#This Row],[QTDADE]]</f>
        <v>96.6</v>
      </c>
      <c r="M2536" s="4">
        <v>46003</v>
      </c>
      <c r="N2536" s="33" t="str">
        <f>TEXT(LANÇAMENTO[[#This Row],[DATA PEDIDO]],"MMM")&amp;"-"&amp;TEXT(M2536,"AAAA")</f>
        <v>dez-2025</v>
      </c>
      <c r="O2536" s="5" t="s">
        <v>1715</v>
      </c>
      <c r="P2536" s="5" t="s">
        <v>30</v>
      </c>
      <c r="Q2536" s="3" t="s">
        <v>12</v>
      </c>
      <c r="R2536" s="3">
        <v>4</v>
      </c>
      <c r="S2536" s="4">
        <f>IF(LANÇAMENTO[[#This Row],[DATA PEDIDO]]="","",LANÇAMENTO[[#This Row],[DATA PEDIDO]]+LANÇAMENTO[[#This Row],[PRAZO]])</f>
        <v>46007</v>
      </c>
      <c r="T2536" s="8" t="str">
        <f>IF(LANÇAMENTO[[#This Row],[OBRA COM MATERIAL]]="OK","ENTREGUE",IF(LANÇAMENTO[[#This Row],[PRAZO]]="","",LANÇAMENTO[[#This Row],[PREVISÃO ENTREGA OBRA]]-$E$1))</f>
        <v>ENTREGUE</v>
      </c>
      <c r="U2536" s="3" t="s">
        <v>129</v>
      </c>
      <c r="V2536" s="3"/>
    </row>
    <row r="2537" spans="1:22" x14ac:dyDescent="0.25">
      <c r="A2537" s="4">
        <v>46003</v>
      </c>
      <c r="B2537" s="2" t="s">
        <v>1729</v>
      </c>
      <c r="C2537" s="123" t="str">
        <f>VLOOKUP(LANÇAMENTO[[#This Row],[OBRA]],OBRAS[],2,FALSE)</f>
        <v>B&amp;B</v>
      </c>
      <c r="D2537" s="2" t="s">
        <v>17</v>
      </c>
      <c r="E2537" s="2" t="s">
        <v>4601</v>
      </c>
      <c r="F2537" s="3">
        <v>1</v>
      </c>
      <c r="G2537" s="3" t="s">
        <v>65</v>
      </c>
      <c r="H2537" s="5" t="s">
        <v>4617</v>
      </c>
      <c r="I2537" s="136" t="s">
        <v>260</v>
      </c>
      <c r="J2537" s="2" t="s">
        <v>4601</v>
      </c>
      <c r="K2537" s="6">
        <v>14.7</v>
      </c>
      <c r="L2537" s="6">
        <f>LANÇAMENTO[[#This Row],[VALOR UNITARIO]]*LANÇAMENTO[[#This Row],[QTDADE]]</f>
        <v>14.7</v>
      </c>
      <c r="M2537" s="4">
        <v>46003</v>
      </c>
      <c r="N2537" s="33" t="str">
        <f>TEXT(LANÇAMENTO[[#This Row],[DATA PEDIDO]],"MMM")&amp;"-"&amp;TEXT(M2537,"AAAA")</f>
        <v>dez-2025</v>
      </c>
      <c r="O2537" s="5" t="s">
        <v>1715</v>
      </c>
      <c r="P2537" s="5" t="s">
        <v>30</v>
      </c>
      <c r="Q2537" s="3" t="s">
        <v>12</v>
      </c>
      <c r="R2537" s="3">
        <v>4</v>
      </c>
      <c r="S2537" s="4">
        <f>IF(LANÇAMENTO[[#This Row],[DATA PEDIDO]]="","",LANÇAMENTO[[#This Row],[DATA PEDIDO]]+LANÇAMENTO[[#This Row],[PRAZO]])</f>
        <v>46007</v>
      </c>
      <c r="T2537" s="8" t="str">
        <f>IF(LANÇAMENTO[[#This Row],[OBRA COM MATERIAL]]="OK","ENTREGUE",IF(LANÇAMENTO[[#This Row],[PRAZO]]="","",LANÇAMENTO[[#This Row],[PREVISÃO ENTREGA OBRA]]-$E$1))</f>
        <v>ENTREGUE</v>
      </c>
      <c r="U2537" s="3" t="s">
        <v>129</v>
      </c>
      <c r="V2537" s="3"/>
    </row>
    <row r="2538" spans="1:22" x14ac:dyDescent="0.25">
      <c r="A2538" s="4">
        <v>46003</v>
      </c>
      <c r="B2538" s="2" t="s">
        <v>1729</v>
      </c>
      <c r="C2538" s="123" t="str">
        <f>VLOOKUP(LANÇAMENTO[[#This Row],[OBRA]],OBRAS[],2,FALSE)</f>
        <v>B&amp;B</v>
      </c>
      <c r="D2538" s="2" t="s">
        <v>17</v>
      </c>
      <c r="E2538" s="2" t="s">
        <v>3890</v>
      </c>
      <c r="F2538" s="3">
        <v>1</v>
      </c>
      <c r="G2538" s="3" t="s">
        <v>65</v>
      </c>
      <c r="H2538" s="5" t="s">
        <v>4617</v>
      </c>
      <c r="I2538" s="136" t="s">
        <v>260</v>
      </c>
      <c r="J2538" s="2" t="s">
        <v>3890</v>
      </c>
      <c r="K2538" s="6">
        <v>17.399999999999999</v>
      </c>
      <c r="L2538" s="6">
        <f>LANÇAMENTO[[#This Row],[VALOR UNITARIO]]*LANÇAMENTO[[#This Row],[QTDADE]]</f>
        <v>17.399999999999999</v>
      </c>
      <c r="M2538" s="4">
        <v>46003</v>
      </c>
      <c r="N2538" s="33" t="str">
        <f>TEXT(LANÇAMENTO[[#This Row],[DATA PEDIDO]],"MMM")&amp;"-"&amp;TEXT(M2538,"AAAA")</f>
        <v>dez-2025</v>
      </c>
      <c r="O2538" s="5" t="s">
        <v>1715</v>
      </c>
      <c r="P2538" s="5" t="s">
        <v>30</v>
      </c>
      <c r="Q2538" s="3" t="s">
        <v>12</v>
      </c>
      <c r="R2538" s="3">
        <v>4</v>
      </c>
      <c r="S2538" s="4">
        <f>IF(LANÇAMENTO[[#This Row],[DATA PEDIDO]]="","",LANÇAMENTO[[#This Row],[DATA PEDIDO]]+LANÇAMENTO[[#This Row],[PRAZO]])</f>
        <v>46007</v>
      </c>
      <c r="T2538" s="8" t="str">
        <f>IF(LANÇAMENTO[[#This Row],[OBRA COM MATERIAL]]="OK","ENTREGUE",IF(LANÇAMENTO[[#This Row],[PRAZO]]="","",LANÇAMENTO[[#This Row],[PREVISÃO ENTREGA OBRA]]-$E$1))</f>
        <v>ENTREGUE</v>
      </c>
      <c r="U2538" s="3" t="s">
        <v>129</v>
      </c>
      <c r="V2538" s="3"/>
    </row>
    <row r="2539" spans="1:22" x14ac:dyDescent="0.25">
      <c r="A2539" s="4">
        <v>46003</v>
      </c>
      <c r="B2539" s="2" t="s">
        <v>1729</v>
      </c>
      <c r="C2539" s="123" t="str">
        <f>VLOOKUP(LANÇAMENTO[[#This Row],[OBRA]],OBRAS[],2,FALSE)</f>
        <v>B&amp;B</v>
      </c>
      <c r="D2539" s="2" t="s">
        <v>17</v>
      </c>
      <c r="E2539" s="2" t="s">
        <v>4602</v>
      </c>
      <c r="F2539" s="3">
        <v>1</v>
      </c>
      <c r="G2539" s="3" t="s">
        <v>65</v>
      </c>
      <c r="H2539" s="5" t="s">
        <v>4617</v>
      </c>
      <c r="I2539" s="136" t="s">
        <v>260</v>
      </c>
      <c r="J2539" s="2" t="s">
        <v>4602</v>
      </c>
      <c r="K2539" s="6">
        <v>33.6</v>
      </c>
      <c r="L2539" s="6">
        <f>LANÇAMENTO[[#This Row],[VALOR UNITARIO]]*LANÇAMENTO[[#This Row],[QTDADE]]</f>
        <v>33.6</v>
      </c>
      <c r="M2539" s="4">
        <v>46003</v>
      </c>
      <c r="N2539" s="33" t="str">
        <f>TEXT(LANÇAMENTO[[#This Row],[DATA PEDIDO]],"MMM")&amp;"-"&amp;TEXT(M2539,"AAAA")</f>
        <v>dez-2025</v>
      </c>
      <c r="O2539" s="5" t="s">
        <v>1715</v>
      </c>
      <c r="P2539" s="5" t="s">
        <v>30</v>
      </c>
      <c r="Q2539" s="3" t="s">
        <v>12</v>
      </c>
      <c r="R2539" s="3">
        <v>4</v>
      </c>
      <c r="S2539" s="4">
        <f>IF(LANÇAMENTO[[#This Row],[DATA PEDIDO]]="","",LANÇAMENTO[[#This Row],[DATA PEDIDO]]+LANÇAMENTO[[#This Row],[PRAZO]])</f>
        <v>46007</v>
      </c>
      <c r="T2539" s="8" t="str">
        <f>IF(LANÇAMENTO[[#This Row],[OBRA COM MATERIAL]]="OK","ENTREGUE",IF(LANÇAMENTO[[#This Row],[PRAZO]]="","",LANÇAMENTO[[#This Row],[PREVISÃO ENTREGA OBRA]]-$E$1))</f>
        <v>ENTREGUE</v>
      </c>
      <c r="U2539" s="3" t="s">
        <v>129</v>
      </c>
      <c r="V2539" s="3"/>
    </row>
    <row r="2540" spans="1:22" x14ac:dyDescent="0.25">
      <c r="A2540" s="4">
        <v>46003</v>
      </c>
      <c r="B2540" s="2" t="s">
        <v>1729</v>
      </c>
      <c r="C2540" s="123" t="str">
        <f>VLOOKUP(LANÇAMENTO[[#This Row],[OBRA]],OBRAS[],2,FALSE)</f>
        <v>B&amp;B</v>
      </c>
      <c r="D2540" s="2" t="s">
        <v>17</v>
      </c>
      <c r="E2540" s="2" t="s">
        <v>3884</v>
      </c>
      <c r="F2540" s="3">
        <v>1</v>
      </c>
      <c r="G2540" s="3" t="s">
        <v>65</v>
      </c>
      <c r="H2540" s="5" t="s">
        <v>4617</v>
      </c>
      <c r="I2540" s="136" t="s">
        <v>260</v>
      </c>
      <c r="J2540" s="2" t="s">
        <v>3884</v>
      </c>
      <c r="K2540" s="6">
        <v>39.5</v>
      </c>
      <c r="L2540" s="6">
        <f>LANÇAMENTO[[#This Row],[VALOR UNITARIO]]*LANÇAMENTO[[#This Row],[QTDADE]]</f>
        <v>39.5</v>
      </c>
      <c r="M2540" s="4">
        <v>46003</v>
      </c>
      <c r="N2540" s="33" t="str">
        <f>TEXT(LANÇAMENTO[[#This Row],[DATA PEDIDO]],"MMM")&amp;"-"&amp;TEXT(M2540,"AAAA")</f>
        <v>dez-2025</v>
      </c>
      <c r="O2540" s="5" t="s">
        <v>1715</v>
      </c>
      <c r="P2540" s="5" t="s">
        <v>30</v>
      </c>
      <c r="Q2540" s="3" t="s">
        <v>12</v>
      </c>
      <c r="R2540" s="3">
        <v>4</v>
      </c>
      <c r="S2540" s="4">
        <f>IF(LANÇAMENTO[[#This Row],[DATA PEDIDO]]="","",LANÇAMENTO[[#This Row],[DATA PEDIDO]]+LANÇAMENTO[[#This Row],[PRAZO]])</f>
        <v>46007</v>
      </c>
      <c r="T2540" s="8" t="str">
        <f>IF(LANÇAMENTO[[#This Row],[OBRA COM MATERIAL]]="OK","ENTREGUE",IF(LANÇAMENTO[[#This Row],[PRAZO]]="","",LANÇAMENTO[[#This Row],[PREVISÃO ENTREGA OBRA]]-$E$1))</f>
        <v>ENTREGUE</v>
      </c>
      <c r="U2540" s="3" t="s">
        <v>129</v>
      </c>
      <c r="V2540" s="3"/>
    </row>
    <row r="2541" spans="1:22" x14ac:dyDescent="0.25">
      <c r="A2541" s="4">
        <v>46003</v>
      </c>
      <c r="B2541" s="2" t="s">
        <v>1729</v>
      </c>
      <c r="C2541" s="123" t="str">
        <f>VLOOKUP(LANÇAMENTO[[#This Row],[OBRA]],OBRAS[],2,FALSE)</f>
        <v>B&amp;B</v>
      </c>
      <c r="D2541" s="2" t="s">
        <v>17</v>
      </c>
      <c r="E2541" s="2" t="s">
        <v>4603</v>
      </c>
      <c r="F2541" s="3">
        <v>1</v>
      </c>
      <c r="G2541" s="3" t="s">
        <v>65</v>
      </c>
      <c r="H2541" s="5" t="s">
        <v>4617</v>
      </c>
      <c r="I2541" s="136" t="s">
        <v>260</v>
      </c>
      <c r="J2541" s="2" t="s">
        <v>4603</v>
      </c>
      <c r="K2541" s="6">
        <v>29.6</v>
      </c>
      <c r="L2541" s="6">
        <f>LANÇAMENTO[[#This Row],[VALOR UNITARIO]]*LANÇAMENTO[[#This Row],[QTDADE]]</f>
        <v>29.6</v>
      </c>
      <c r="M2541" s="4">
        <v>46003</v>
      </c>
      <c r="N2541" s="33" t="str">
        <f>TEXT(LANÇAMENTO[[#This Row],[DATA PEDIDO]],"MMM")&amp;"-"&amp;TEXT(M2541,"AAAA")</f>
        <v>dez-2025</v>
      </c>
      <c r="O2541" s="5" t="s">
        <v>1715</v>
      </c>
      <c r="P2541" s="5" t="s">
        <v>30</v>
      </c>
      <c r="Q2541" s="3" t="s">
        <v>12</v>
      </c>
      <c r="R2541" s="3">
        <v>4</v>
      </c>
      <c r="S2541" s="4">
        <f>IF(LANÇAMENTO[[#This Row],[DATA PEDIDO]]="","",LANÇAMENTO[[#This Row],[DATA PEDIDO]]+LANÇAMENTO[[#This Row],[PRAZO]])</f>
        <v>46007</v>
      </c>
      <c r="T2541" s="8" t="str">
        <f>IF(LANÇAMENTO[[#This Row],[OBRA COM MATERIAL]]="OK","ENTREGUE",IF(LANÇAMENTO[[#This Row],[PRAZO]]="","",LANÇAMENTO[[#This Row],[PREVISÃO ENTREGA OBRA]]-$E$1))</f>
        <v>ENTREGUE</v>
      </c>
      <c r="U2541" s="3" t="s">
        <v>129</v>
      </c>
      <c r="V2541" s="3"/>
    </row>
    <row r="2542" spans="1:22" x14ac:dyDescent="0.25">
      <c r="A2542" s="4">
        <v>46003</v>
      </c>
      <c r="B2542" s="2" t="s">
        <v>1729</v>
      </c>
      <c r="C2542" s="123" t="str">
        <f>VLOOKUP(LANÇAMENTO[[#This Row],[OBRA]],OBRAS[],2,FALSE)</f>
        <v>B&amp;B</v>
      </c>
      <c r="D2542" s="2" t="s">
        <v>17</v>
      </c>
      <c r="E2542" s="2" t="s">
        <v>4604</v>
      </c>
      <c r="F2542" s="3">
        <v>1</v>
      </c>
      <c r="G2542" s="3" t="s">
        <v>65</v>
      </c>
      <c r="H2542" s="5" t="s">
        <v>4617</v>
      </c>
      <c r="I2542" s="136" t="s">
        <v>260</v>
      </c>
      <c r="J2542" s="2" t="s">
        <v>4604</v>
      </c>
      <c r="K2542" s="6">
        <v>9.1</v>
      </c>
      <c r="L2542" s="6">
        <f>LANÇAMENTO[[#This Row],[VALOR UNITARIO]]*LANÇAMENTO[[#This Row],[QTDADE]]</f>
        <v>9.1</v>
      </c>
      <c r="M2542" s="4">
        <v>46003</v>
      </c>
      <c r="N2542" s="33" t="str">
        <f>TEXT(LANÇAMENTO[[#This Row],[DATA PEDIDO]],"MMM")&amp;"-"&amp;TEXT(M2542,"AAAA")</f>
        <v>dez-2025</v>
      </c>
      <c r="O2542" s="5" t="s">
        <v>1715</v>
      </c>
      <c r="P2542" s="5" t="s">
        <v>30</v>
      </c>
      <c r="Q2542" s="3" t="s">
        <v>12</v>
      </c>
      <c r="R2542" s="3">
        <v>4</v>
      </c>
      <c r="S2542" s="4">
        <f>IF(LANÇAMENTO[[#This Row],[DATA PEDIDO]]="","",LANÇAMENTO[[#This Row],[DATA PEDIDO]]+LANÇAMENTO[[#This Row],[PRAZO]])</f>
        <v>46007</v>
      </c>
      <c r="T2542" s="8" t="str">
        <f>IF(LANÇAMENTO[[#This Row],[OBRA COM MATERIAL]]="OK","ENTREGUE",IF(LANÇAMENTO[[#This Row],[PRAZO]]="","",LANÇAMENTO[[#This Row],[PREVISÃO ENTREGA OBRA]]-$E$1))</f>
        <v>ENTREGUE</v>
      </c>
      <c r="U2542" s="3" t="s">
        <v>129</v>
      </c>
      <c r="V2542" s="3"/>
    </row>
    <row r="2543" spans="1:22" x14ac:dyDescent="0.25">
      <c r="A2543" s="4">
        <v>46003</v>
      </c>
      <c r="B2543" s="2" t="s">
        <v>1729</v>
      </c>
      <c r="C2543" s="123" t="str">
        <f>VLOOKUP(LANÇAMENTO[[#This Row],[OBRA]],OBRAS[],2,FALSE)</f>
        <v>B&amp;B</v>
      </c>
      <c r="D2543" s="2" t="s">
        <v>17</v>
      </c>
      <c r="E2543" s="2" t="s">
        <v>4605</v>
      </c>
      <c r="F2543" s="3">
        <v>1</v>
      </c>
      <c r="G2543" s="3" t="s">
        <v>65</v>
      </c>
      <c r="H2543" s="5" t="s">
        <v>4617</v>
      </c>
      <c r="I2543" s="136" t="s">
        <v>260</v>
      </c>
      <c r="J2543" s="2" t="s">
        <v>4605</v>
      </c>
      <c r="K2543" s="6">
        <v>25.5</v>
      </c>
      <c r="L2543" s="6">
        <f>LANÇAMENTO[[#This Row],[VALOR UNITARIO]]*LANÇAMENTO[[#This Row],[QTDADE]]</f>
        <v>25.5</v>
      </c>
      <c r="M2543" s="4">
        <v>46003</v>
      </c>
      <c r="N2543" s="33" t="str">
        <f>TEXT(LANÇAMENTO[[#This Row],[DATA PEDIDO]],"MMM")&amp;"-"&amp;TEXT(M2543,"AAAA")</f>
        <v>dez-2025</v>
      </c>
      <c r="O2543" s="5" t="s">
        <v>1715</v>
      </c>
      <c r="P2543" s="5" t="s">
        <v>30</v>
      </c>
      <c r="Q2543" s="3" t="s">
        <v>12</v>
      </c>
      <c r="R2543" s="3">
        <v>4</v>
      </c>
      <c r="S2543" s="4">
        <f>IF(LANÇAMENTO[[#This Row],[DATA PEDIDO]]="","",LANÇAMENTO[[#This Row],[DATA PEDIDO]]+LANÇAMENTO[[#This Row],[PRAZO]])</f>
        <v>46007</v>
      </c>
      <c r="T2543" s="8" t="str">
        <f>IF(LANÇAMENTO[[#This Row],[OBRA COM MATERIAL]]="OK","ENTREGUE",IF(LANÇAMENTO[[#This Row],[PRAZO]]="","",LANÇAMENTO[[#This Row],[PREVISÃO ENTREGA OBRA]]-$E$1))</f>
        <v>ENTREGUE</v>
      </c>
      <c r="U2543" s="3" t="s">
        <v>129</v>
      </c>
      <c r="V2543" s="3"/>
    </row>
    <row r="2544" spans="1:22" x14ac:dyDescent="0.25">
      <c r="A2544" s="4">
        <v>46003</v>
      </c>
      <c r="B2544" s="2" t="s">
        <v>1729</v>
      </c>
      <c r="C2544" s="123" t="str">
        <f>VLOOKUP(LANÇAMENTO[[#This Row],[OBRA]],OBRAS[],2,FALSE)</f>
        <v>B&amp;B</v>
      </c>
      <c r="D2544" s="2" t="s">
        <v>17</v>
      </c>
      <c r="E2544" s="2" t="s">
        <v>4606</v>
      </c>
      <c r="F2544" s="3">
        <v>1</v>
      </c>
      <c r="G2544" s="3" t="s">
        <v>65</v>
      </c>
      <c r="H2544" s="5" t="s">
        <v>4617</v>
      </c>
      <c r="I2544" s="136" t="s">
        <v>260</v>
      </c>
      <c r="J2544" s="2" t="s">
        <v>4606</v>
      </c>
      <c r="K2544" s="6">
        <v>13</v>
      </c>
      <c r="L2544" s="6">
        <f>LANÇAMENTO[[#This Row],[VALOR UNITARIO]]*LANÇAMENTO[[#This Row],[QTDADE]]</f>
        <v>13</v>
      </c>
      <c r="M2544" s="4">
        <v>46003</v>
      </c>
      <c r="N2544" s="33" t="str">
        <f>TEXT(LANÇAMENTO[[#This Row],[DATA PEDIDO]],"MMM")&amp;"-"&amp;TEXT(M2544,"AAAA")</f>
        <v>dez-2025</v>
      </c>
      <c r="O2544" s="5" t="s">
        <v>1715</v>
      </c>
      <c r="P2544" s="5" t="s">
        <v>30</v>
      </c>
      <c r="Q2544" s="3" t="s">
        <v>12</v>
      </c>
      <c r="R2544" s="3">
        <v>4</v>
      </c>
      <c r="S2544" s="4">
        <f>IF(LANÇAMENTO[[#This Row],[DATA PEDIDO]]="","",LANÇAMENTO[[#This Row],[DATA PEDIDO]]+LANÇAMENTO[[#This Row],[PRAZO]])</f>
        <v>46007</v>
      </c>
      <c r="T2544" s="8" t="str">
        <f>IF(LANÇAMENTO[[#This Row],[OBRA COM MATERIAL]]="OK","ENTREGUE",IF(LANÇAMENTO[[#This Row],[PRAZO]]="","",LANÇAMENTO[[#This Row],[PREVISÃO ENTREGA OBRA]]-$E$1))</f>
        <v>ENTREGUE</v>
      </c>
      <c r="U2544" s="3" t="s">
        <v>129</v>
      </c>
      <c r="V2544" s="3"/>
    </row>
    <row r="2545" spans="1:22" x14ac:dyDescent="0.25">
      <c r="A2545" s="4">
        <v>46003</v>
      </c>
      <c r="B2545" s="2" t="s">
        <v>1729</v>
      </c>
      <c r="C2545" s="123" t="str">
        <f>VLOOKUP(LANÇAMENTO[[#This Row],[OBRA]],OBRAS[],2,FALSE)</f>
        <v>B&amp;B</v>
      </c>
      <c r="D2545" s="2" t="s">
        <v>17</v>
      </c>
      <c r="E2545" s="2" t="s">
        <v>4607</v>
      </c>
      <c r="F2545" s="3">
        <v>1</v>
      </c>
      <c r="G2545" s="3" t="s">
        <v>65</v>
      </c>
      <c r="H2545" s="5" t="s">
        <v>4617</v>
      </c>
      <c r="I2545" s="136" t="s">
        <v>260</v>
      </c>
      <c r="J2545" s="2" t="s">
        <v>4607</v>
      </c>
      <c r="K2545" s="6">
        <v>23.8</v>
      </c>
      <c r="L2545" s="6">
        <f>LANÇAMENTO[[#This Row],[VALOR UNITARIO]]*LANÇAMENTO[[#This Row],[QTDADE]]</f>
        <v>23.8</v>
      </c>
      <c r="M2545" s="4">
        <v>46003</v>
      </c>
      <c r="N2545" s="33" t="str">
        <f>TEXT(LANÇAMENTO[[#This Row],[DATA PEDIDO]],"MMM")&amp;"-"&amp;TEXT(M2545,"AAAA")</f>
        <v>dez-2025</v>
      </c>
      <c r="O2545" s="5" t="s">
        <v>1715</v>
      </c>
      <c r="P2545" s="5" t="s">
        <v>30</v>
      </c>
      <c r="Q2545" s="3" t="s">
        <v>12</v>
      </c>
      <c r="R2545" s="3">
        <v>4</v>
      </c>
      <c r="S2545" s="4">
        <f>IF(LANÇAMENTO[[#This Row],[DATA PEDIDO]]="","",LANÇAMENTO[[#This Row],[DATA PEDIDO]]+LANÇAMENTO[[#This Row],[PRAZO]])</f>
        <v>46007</v>
      </c>
      <c r="T2545" s="8" t="str">
        <f>IF(LANÇAMENTO[[#This Row],[OBRA COM MATERIAL]]="OK","ENTREGUE",IF(LANÇAMENTO[[#This Row],[PRAZO]]="","",LANÇAMENTO[[#This Row],[PREVISÃO ENTREGA OBRA]]-$E$1))</f>
        <v>ENTREGUE</v>
      </c>
      <c r="U2545" s="3" t="s">
        <v>129</v>
      </c>
      <c r="V2545" s="3"/>
    </row>
    <row r="2546" spans="1:22" x14ac:dyDescent="0.25">
      <c r="A2546" s="4">
        <v>46003</v>
      </c>
      <c r="B2546" s="2" t="s">
        <v>1729</v>
      </c>
      <c r="C2546" s="123" t="str">
        <f>VLOOKUP(LANÇAMENTO[[#This Row],[OBRA]],OBRAS[],2,FALSE)</f>
        <v>B&amp;B</v>
      </c>
      <c r="D2546" s="2" t="s">
        <v>17</v>
      </c>
      <c r="E2546" s="2" t="s">
        <v>4523</v>
      </c>
      <c r="F2546" s="3">
        <v>6</v>
      </c>
      <c r="G2546" s="3" t="s">
        <v>65</v>
      </c>
      <c r="H2546" s="5" t="s">
        <v>4617</v>
      </c>
      <c r="I2546" s="136" t="s">
        <v>260</v>
      </c>
      <c r="J2546" s="2" t="s">
        <v>4523</v>
      </c>
      <c r="K2546" s="6">
        <v>8.1999999999999993</v>
      </c>
      <c r="L2546" s="6">
        <f>LANÇAMENTO[[#This Row],[VALOR UNITARIO]]*LANÇAMENTO[[#This Row],[QTDADE]]</f>
        <v>49.199999999999996</v>
      </c>
      <c r="M2546" s="4">
        <v>46003</v>
      </c>
      <c r="N2546" s="33" t="str">
        <f>TEXT(LANÇAMENTO[[#This Row],[DATA PEDIDO]],"MMM")&amp;"-"&amp;TEXT(M2546,"AAAA")</f>
        <v>dez-2025</v>
      </c>
      <c r="O2546" s="5" t="s">
        <v>1715</v>
      </c>
      <c r="P2546" s="5" t="s">
        <v>30</v>
      </c>
      <c r="Q2546" s="3" t="s">
        <v>12</v>
      </c>
      <c r="R2546" s="3">
        <v>4</v>
      </c>
      <c r="S2546" s="4">
        <f>IF(LANÇAMENTO[[#This Row],[DATA PEDIDO]]="","",LANÇAMENTO[[#This Row],[DATA PEDIDO]]+LANÇAMENTO[[#This Row],[PRAZO]])</f>
        <v>46007</v>
      </c>
      <c r="T2546" s="8" t="str">
        <f>IF(LANÇAMENTO[[#This Row],[OBRA COM MATERIAL]]="OK","ENTREGUE",IF(LANÇAMENTO[[#This Row],[PRAZO]]="","",LANÇAMENTO[[#This Row],[PREVISÃO ENTREGA OBRA]]-$E$1))</f>
        <v>ENTREGUE</v>
      </c>
      <c r="U2546" s="3" t="s">
        <v>129</v>
      </c>
      <c r="V2546" s="3"/>
    </row>
    <row r="2547" spans="1:22" x14ac:dyDescent="0.25">
      <c r="A2547" s="4">
        <v>46003</v>
      </c>
      <c r="B2547" s="2" t="s">
        <v>1729</v>
      </c>
      <c r="C2547" s="123" t="str">
        <f>VLOOKUP(LANÇAMENTO[[#This Row],[OBRA]],OBRAS[],2,FALSE)</f>
        <v>B&amp;B</v>
      </c>
      <c r="D2547" s="2" t="s">
        <v>17</v>
      </c>
      <c r="E2547" s="2" t="s">
        <v>4608</v>
      </c>
      <c r="F2547" s="3">
        <v>8</v>
      </c>
      <c r="G2547" s="3" t="s">
        <v>65</v>
      </c>
      <c r="H2547" s="5" t="s">
        <v>4617</v>
      </c>
      <c r="I2547" s="136" t="s">
        <v>260</v>
      </c>
      <c r="J2547" s="2" t="s">
        <v>4608</v>
      </c>
      <c r="K2547" s="6">
        <v>3.7</v>
      </c>
      <c r="L2547" s="6">
        <f>LANÇAMENTO[[#This Row],[VALOR UNITARIO]]*LANÇAMENTO[[#This Row],[QTDADE]]</f>
        <v>29.6</v>
      </c>
      <c r="M2547" s="4">
        <v>46003</v>
      </c>
      <c r="N2547" s="33" t="str">
        <f>TEXT(LANÇAMENTO[[#This Row],[DATA PEDIDO]],"MMM")&amp;"-"&amp;TEXT(M2547,"AAAA")</f>
        <v>dez-2025</v>
      </c>
      <c r="O2547" s="5" t="s">
        <v>1715</v>
      </c>
      <c r="P2547" s="5" t="s">
        <v>30</v>
      </c>
      <c r="Q2547" s="3" t="s">
        <v>12</v>
      </c>
      <c r="R2547" s="3">
        <v>4</v>
      </c>
      <c r="S2547" s="4">
        <f>IF(LANÇAMENTO[[#This Row],[DATA PEDIDO]]="","",LANÇAMENTO[[#This Row],[DATA PEDIDO]]+LANÇAMENTO[[#This Row],[PRAZO]])</f>
        <v>46007</v>
      </c>
      <c r="T2547" s="8" t="str">
        <f>IF(LANÇAMENTO[[#This Row],[OBRA COM MATERIAL]]="OK","ENTREGUE",IF(LANÇAMENTO[[#This Row],[PRAZO]]="","",LANÇAMENTO[[#This Row],[PREVISÃO ENTREGA OBRA]]-$E$1))</f>
        <v>ENTREGUE</v>
      </c>
      <c r="U2547" s="3" t="s">
        <v>129</v>
      </c>
      <c r="V2547" s="3"/>
    </row>
    <row r="2548" spans="1:22" x14ac:dyDescent="0.25">
      <c r="A2548" s="4">
        <v>46003</v>
      </c>
      <c r="B2548" s="2" t="s">
        <v>2379</v>
      </c>
      <c r="C2548" s="123" t="str">
        <f>VLOOKUP(LANÇAMENTO[[#This Row],[OBRA]],OBRAS[],2,FALSE)</f>
        <v>INTERIORANA</v>
      </c>
      <c r="D2548" s="2" t="s">
        <v>104</v>
      </c>
      <c r="E2548" s="2" t="s">
        <v>4483</v>
      </c>
      <c r="F2548" s="3">
        <v>10</v>
      </c>
      <c r="G2548" s="3" t="s">
        <v>141</v>
      </c>
      <c r="H2548" s="5" t="s">
        <v>4609</v>
      </c>
      <c r="I2548" s="136" t="s">
        <v>1027</v>
      </c>
      <c r="J2548" s="2" t="s">
        <v>4483</v>
      </c>
      <c r="K2548" s="6">
        <v>45.8</v>
      </c>
      <c r="L2548" s="6">
        <f>LANÇAMENTO[[#This Row],[VALOR UNITARIO]]*LANÇAMENTO[[#This Row],[QTDADE]]</f>
        <v>458</v>
      </c>
      <c r="M2548" s="4">
        <v>46003</v>
      </c>
      <c r="N2548" s="33" t="str">
        <f>TEXT(LANÇAMENTO[[#This Row],[DATA PEDIDO]],"MMM")&amp;"-"&amp;TEXT(M2548,"AAAA")</f>
        <v>dez-2025</v>
      </c>
      <c r="O2548" s="5" t="s">
        <v>1692</v>
      </c>
      <c r="P2548" s="5" t="s">
        <v>30</v>
      </c>
      <c r="Q2548" s="3" t="s">
        <v>12</v>
      </c>
      <c r="R2548" s="3">
        <v>3</v>
      </c>
      <c r="S2548" s="4">
        <f>IF(LANÇAMENTO[[#This Row],[DATA PEDIDO]]="","",LANÇAMENTO[[#This Row],[DATA PEDIDO]]+LANÇAMENTO[[#This Row],[PRAZO]])</f>
        <v>46006</v>
      </c>
      <c r="T2548" s="8" t="str">
        <f>IF(LANÇAMENTO[[#This Row],[OBRA COM MATERIAL]]="OK","ENTREGUE",IF(LANÇAMENTO[[#This Row],[PRAZO]]="","",LANÇAMENTO[[#This Row],[PREVISÃO ENTREGA OBRA]]-$E$1))</f>
        <v>ENTREGUE</v>
      </c>
      <c r="U2548" s="3" t="s">
        <v>129</v>
      </c>
      <c r="V2548" s="3"/>
    </row>
    <row r="2549" spans="1:22" x14ac:dyDescent="0.25">
      <c r="A2549" s="4">
        <v>46003</v>
      </c>
      <c r="B2549" s="2" t="s">
        <v>2379</v>
      </c>
      <c r="C2549" s="123" t="str">
        <f>VLOOKUP(LANÇAMENTO[[#This Row],[OBRA]],OBRAS[],2,FALSE)</f>
        <v>INTERIORANA</v>
      </c>
      <c r="D2549" s="2" t="s">
        <v>104</v>
      </c>
      <c r="E2549" s="2" t="s">
        <v>4535</v>
      </c>
      <c r="F2549" s="3">
        <v>2</v>
      </c>
      <c r="G2549" s="3" t="s">
        <v>65</v>
      </c>
      <c r="H2549" s="5" t="s">
        <v>4609</v>
      </c>
      <c r="I2549" s="136" t="s">
        <v>1027</v>
      </c>
      <c r="J2549" s="2" t="s">
        <v>4535</v>
      </c>
      <c r="K2549" s="6">
        <v>41.79</v>
      </c>
      <c r="L2549" s="6">
        <f>LANÇAMENTO[[#This Row],[VALOR UNITARIO]]*LANÇAMENTO[[#This Row],[QTDADE]]</f>
        <v>83.58</v>
      </c>
      <c r="M2549" s="4">
        <v>46003</v>
      </c>
      <c r="N2549" s="33" t="str">
        <f>TEXT(LANÇAMENTO[[#This Row],[DATA PEDIDO]],"MMM")&amp;"-"&amp;TEXT(M2549,"AAAA")</f>
        <v>dez-2025</v>
      </c>
      <c r="O2549" s="5" t="s">
        <v>1692</v>
      </c>
      <c r="P2549" s="5" t="s">
        <v>30</v>
      </c>
      <c r="Q2549" s="3" t="s">
        <v>12</v>
      </c>
      <c r="R2549" s="3">
        <v>3</v>
      </c>
      <c r="S2549" s="4">
        <f>IF(LANÇAMENTO[[#This Row],[DATA PEDIDO]]="","",LANÇAMENTO[[#This Row],[DATA PEDIDO]]+LANÇAMENTO[[#This Row],[PRAZO]])</f>
        <v>46006</v>
      </c>
      <c r="T2549" s="8" t="str">
        <f>IF(LANÇAMENTO[[#This Row],[OBRA COM MATERIAL]]="OK","ENTREGUE",IF(LANÇAMENTO[[#This Row],[PRAZO]]="","",LANÇAMENTO[[#This Row],[PREVISÃO ENTREGA OBRA]]-$E$1))</f>
        <v>ENTREGUE</v>
      </c>
      <c r="U2549" s="3" t="s">
        <v>129</v>
      </c>
      <c r="V2549" s="3"/>
    </row>
    <row r="2550" spans="1:22" x14ac:dyDescent="0.25">
      <c r="A2550" s="4">
        <v>46003</v>
      </c>
      <c r="B2550" s="2" t="s">
        <v>1729</v>
      </c>
      <c r="C2550" s="123" t="str">
        <f>VLOOKUP(LANÇAMENTO[[#This Row],[OBRA]],OBRAS[],2,FALSE)</f>
        <v>B&amp;B</v>
      </c>
      <c r="D2550" s="2" t="s">
        <v>17</v>
      </c>
      <c r="E2550" s="2" t="s">
        <v>4610</v>
      </c>
      <c r="F2550" s="3">
        <v>21</v>
      </c>
      <c r="G2550" s="3" t="s">
        <v>111</v>
      </c>
      <c r="H2550" s="5" t="s">
        <v>4615</v>
      </c>
      <c r="I2550" s="136" t="s">
        <v>3841</v>
      </c>
      <c r="J2550" s="2" t="s">
        <v>4610</v>
      </c>
      <c r="K2550" s="6">
        <v>89.764499999999998</v>
      </c>
      <c r="L2550" s="6">
        <f>LANÇAMENTO[[#This Row],[VALOR UNITARIO]]*LANÇAMENTO[[#This Row],[QTDADE]]</f>
        <v>1885.0545</v>
      </c>
      <c r="M2550" s="4">
        <v>46003</v>
      </c>
      <c r="N2550" s="33" t="str">
        <f>TEXT(LANÇAMENTO[[#This Row],[DATA PEDIDO]],"MMM")&amp;"-"&amp;TEXT(M2550,"AAAA")</f>
        <v>dez-2025</v>
      </c>
      <c r="O2550" s="5" t="s">
        <v>1836</v>
      </c>
      <c r="P2550" s="5" t="s">
        <v>30</v>
      </c>
      <c r="Q2550" s="3" t="s">
        <v>12</v>
      </c>
      <c r="R2550" s="3">
        <v>5</v>
      </c>
      <c r="S2550" s="4">
        <f>IF(LANÇAMENTO[[#This Row],[DATA PEDIDO]]="","",LANÇAMENTO[[#This Row],[DATA PEDIDO]]+LANÇAMENTO[[#This Row],[PRAZO]])</f>
        <v>46008</v>
      </c>
      <c r="T2550" s="8" t="str">
        <f>IF(LANÇAMENTO[[#This Row],[OBRA COM MATERIAL]]="OK","ENTREGUE",IF(LANÇAMENTO[[#This Row],[PRAZO]]="","",LANÇAMENTO[[#This Row],[PREVISÃO ENTREGA OBRA]]-$E$1))</f>
        <v>ENTREGUE</v>
      </c>
      <c r="U2550" s="3" t="s">
        <v>129</v>
      </c>
      <c r="V2550" s="3"/>
    </row>
    <row r="2551" spans="1:22" x14ac:dyDescent="0.25">
      <c r="A2551" s="4">
        <v>46003</v>
      </c>
      <c r="B2551" s="2" t="s">
        <v>1729</v>
      </c>
      <c r="C2551" s="123" t="str">
        <f>VLOOKUP(LANÇAMENTO[[#This Row],[OBRA]],OBRAS[],2,FALSE)</f>
        <v>B&amp;B</v>
      </c>
      <c r="D2551" s="2" t="s">
        <v>17</v>
      </c>
      <c r="E2551" s="2" t="s">
        <v>4611</v>
      </c>
      <c r="F2551" s="3">
        <v>7</v>
      </c>
      <c r="G2551" s="3" t="s">
        <v>111</v>
      </c>
      <c r="H2551" s="5" t="s">
        <v>4615</v>
      </c>
      <c r="I2551" s="136" t="s">
        <v>3841</v>
      </c>
      <c r="J2551" s="2" t="s">
        <v>4611</v>
      </c>
      <c r="K2551" s="6">
        <v>89.764499999999998</v>
      </c>
      <c r="L2551" s="6">
        <f>LANÇAMENTO[[#This Row],[VALOR UNITARIO]]*LANÇAMENTO[[#This Row],[QTDADE]]</f>
        <v>628.35149999999999</v>
      </c>
      <c r="M2551" s="4">
        <v>46003</v>
      </c>
      <c r="N2551" s="33" t="str">
        <f>TEXT(LANÇAMENTO[[#This Row],[DATA PEDIDO]],"MMM")&amp;"-"&amp;TEXT(M2551,"AAAA")</f>
        <v>dez-2025</v>
      </c>
      <c r="O2551" s="5" t="s">
        <v>1836</v>
      </c>
      <c r="P2551" s="5" t="s">
        <v>30</v>
      </c>
      <c r="Q2551" s="3" t="s">
        <v>12</v>
      </c>
      <c r="R2551" s="3">
        <v>5</v>
      </c>
      <c r="S2551" s="4">
        <f>IF(LANÇAMENTO[[#This Row],[DATA PEDIDO]]="","",LANÇAMENTO[[#This Row],[DATA PEDIDO]]+LANÇAMENTO[[#This Row],[PRAZO]])</f>
        <v>46008</v>
      </c>
      <c r="T2551" s="8" t="str">
        <f>IF(LANÇAMENTO[[#This Row],[OBRA COM MATERIAL]]="OK","ENTREGUE",IF(LANÇAMENTO[[#This Row],[PRAZO]]="","",LANÇAMENTO[[#This Row],[PREVISÃO ENTREGA OBRA]]-$E$1))</f>
        <v>ENTREGUE</v>
      </c>
      <c r="U2551" s="3" t="s">
        <v>129</v>
      </c>
      <c r="V2551" s="3"/>
    </row>
    <row r="2552" spans="1:22" x14ac:dyDescent="0.25">
      <c r="A2552" s="4">
        <v>46003</v>
      </c>
      <c r="B2552" s="2" t="s">
        <v>1729</v>
      </c>
      <c r="C2552" s="123" t="str">
        <f>VLOOKUP(LANÇAMENTO[[#This Row],[OBRA]],OBRAS[],2,FALSE)</f>
        <v>B&amp;B</v>
      </c>
      <c r="D2552" s="2" t="s">
        <v>17</v>
      </c>
      <c r="E2552" s="2" t="s">
        <v>4612</v>
      </c>
      <c r="F2552" s="3">
        <v>96</v>
      </c>
      <c r="G2552" s="3" t="s">
        <v>111</v>
      </c>
      <c r="H2552" s="5" t="s">
        <v>4615</v>
      </c>
      <c r="I2552" s="136" t="s">
        <v>3841</v>
      </c>
      <c r="J2552" s="2" t="s">
        <v>4612</v>
      </c>
      <c r="K2552" s="6">
        <v>33.673299999999998</v>
      </c>
      <c r="L2552" s="6">
        <f>LANÇAMENTO[[#This Row],[VALOR UNITARIO]]*LANÇAMENTO[[#This Row],[QTDADE]]</f>
        <v>3232.6367999999998</v>
      </c>
      <c r="M2552" s="4">
        <v>46003</v>
      </c>
      <c r="N2552" s="33" t="str">
        <f>TEXT(LANÇAMENTO[[#This Row],[DATA PEDIDO]],"MMM")&amp;"-"&amp;TEXT(M2552,"AAAA")</f>
        <v>dez-2025</v>
      </c>
      <c r="O2552" s="5" t="s">
        <v>1836</v>
      </c>
      <c r="P2552" s="5" t="s">
        <v>30</v>
      </c>
      <c r="Q2552" s="3" t="s">
        <v>12</v>
      </c>
      <c r="R2552" s="3">
        <v>5</v>
      </c>
      <c r="S2552" s="4">
        <f>IF(LANÇAMENTO[[#This Row],[DATA PEDIDO]]="","",LANÇAMENTO[[#This Row],[DATA PEDIDO]]+LANÇAMENTO[[#This Row],[PRAZO]])</f>
        <v>46008</v>
      </c>
      <c r="T2552" s="8" t="str">
        <f>IF(LANÇAMENTO[[#This Row],[OBRA COM MATERIAL]]="OK","ENTREGUE",IF(LANÇAMENTO[[#This Row],[PRAZO]]="","",LANÇAMENTO[[#This Row],[PREVISÃO ENTREGA OBRA]]-$E$1))</f>
        <v>ENTREGUE</v>
      </c>
      <c r="U2552" s="3" t="s">
        <v>129</v>
      </c>
      <c r="V2552" s="3"/>
    </row>
    <row r="2553" spans="1:22" x14ac:dyDescent="0.25">
      <c r="A2553" s="4">
        <v>46003</v>
      </c>
      <c r="B2553" s="2" t="s">
        <v>1729</v>
      </c>
      <c r="C2553" s="123" t="str">
        <f>VLOOKUP(LANÇAMENTO[[#This Row],[OBRA]],OBRAS[],2,FALSE)</f>
        <v>B&amp;B</v>
      </c>
      <c r="D2553" s="2" t="s">
        <v>17</v>
      </c>
      <c r="E2553" s="2" t="s">
        <v>4613</v>
      </c>
      <c r="F2553" s="3">
        <v>34</v>
      </c>
      <c r="G2553" s="3" t="s">
        <v>111</v>
      </c>
      <c r="H2553" s="5" t="s">
        <v>4615</v>
      </c>
      <c r="I2553" s="136" t="s">
        <v>3841</v>
      </c>
      <c r="J2553" s="2" t="s">
        <v>4613</v>
      </c>
      <c r="K2553" s="6">
        <v>33.673299999999998</v>
      </c>
      <c r="L2553" s="6">
        <f>LANÇAMENTO[[#This Row],[VALOR UNITARIO]]*LANÇAMENTO[[#This Row],[QTDADE]]</f>
        <v>1144.8922</v>
      </c>
      <c r="M2553" s="4">
        <v>46003</v>
      </c>
      <c r="N2553" s="33" t="str">
        <f>TEXT(LANÇAMENTO[[#This Row],[DATA PEDIDO]],"MMM")&amp;"-"&amp;TEXT(M2553,"AAAA")</f>
        <v>dez-2025</v>
      </c>
      <c r="O2553" s="5" t="s">
        <v>1836</v>
      </c>
      <c r="P2553" s="5" t="s">
        <v>30</v>
      </c>
      <c r="Q2553" s="3" t="s">
        <v>12</v>
      </c>
      <c r="R2553" s="3">
        <v>5</v>
      </c>
      <c r="S2553" s="4">
        <f>IF(LANÇAMENTO[[#This Row],[DATA PEDIDO]]="","",LANÇAMENTO[[#This Row],[DATA PEDIDO]]+LANÇAMENTO[[#This Row],[PRAZO]])</f>
        <v>46008</v>
      </c>
      <c r="T2553" s="8" t="str">
        <f>IF(LANÇAMENTO[[#This Row],[OBRA COM MATERIAL]]="OK","ENTREGUE",IF(LANÇAMENTO[[#This Row],[PRAZO]]="","",LANÇAMENTO[[#This Row],[PREVISÃO ENTREGA OBRA]]-$E$1))</f>
        <v>ENTREGUE</v>
      </c>
      <c r="U2553" s="3" t="s">
        <v>129</v>
      </c>
      <c r="V2553" s="3"/>
    </row>
    <row r="2554" spans="1:22" x14ac:dyDescent="0.25">
      <c r="A2554" s="4">
        <v>46003</v>
      </c>
      <c r="B2554" s="2" t="s">
        <v>1729</v>
      </c>
      <c r="C2554" s="123" t="str">
        <f>VLOOKUP(LANÇAMENTO[[#This Row],[OBRA]],OBRAS[],2,FALSE)</f>
        <v>B&amp;B</v>
      </c>
      <c r="D2554" s="2" t="s">
        <v>17</v>
      </c>
      <c r="E2554" s="2" t="s">
        <v>4614</v>
      </c>
      <c r="F2554" s="3">
        <v>32</v>
      </c>
      <c r="G2554" s="3" t="s">
        <v>111</v>
      </c>
      <c r="H2554" s="5" t="s">
        <v>4615</v>
      </c>
      <c r="I2554" s="136" t="s">
        <v>3841</v>
      </c>
      <c r="J2554" s="2" t="s">
        <v>4614</v>
      </c>
      <c r="K2554" s="6">
        <v>33.673299999999998</v>
      </c>
      <c r="L2554" s="6">
        <f>LANÇAMENTO[[#This Row],[VALOR UNITARIO]]*LANÇAMENTO[[#This Row],[QTDADE]]</f>
        <v>1077.5455999999999</v>
      </c>
      <c r="M2554" s="4">
        <v>46003</v>
      </c>
      <c r="N2554" s="33" t="str">
        <f>TEXT(LANÇAMENTO[[#This Row],[DATA PEDIDO]],"MMM")&amp;"-"&amp;TEXT(M2554,"AAAA")</f>
        <v>dez-2025</v>
      </c>
      <c r="O2554" s="5" t="s">
        <v>1836</v>
      </c>
      <c r="P2554" s="5" t="s">
        <v>30</v>
      </c>
      <c r="Q2554" s="3" t="s">
        <v>12</v>
      </c>
      <c r="R2554" s="3">
        <v>5</v>
      </c>
      <c r="S2554" s="4">
        <f>IF(LANÇAMENTO[[#This Row],[DATA PEDIDO]]="","",LANÇAMENTO[[#This Row],[DATA PEDIDO]]+LANÇAMENTO[[#This Row],[PRAZO]])</f>
        <v>46008</v>
      </c>
      <c r="T2554" s="8" t="str">
        <f>IF(LANÇAMENTO[[#This Row],[OBRA COM MATERIAL]]="OK","ENTREGUE",IF(LANÇAMENTO[[#This Row],[PRAZO]]="","",LANÇAMENTO[[#This Row],[PREVISÃO ENTREGA OBRA]]-$E$1))</f>
        <v>ENTREGUE</v>
      </c>
      <c r="U2554" s="3" t="s">
        <v>129</v>
      </c>
      <c r="V2554" s="3"/>
    </row>
    <row r="2555" spans="1:22" x14ac:dyDescent="0.25">
      <c r="A2555" s="4">
        <v>46003</v>
      </c>
      <c r="B2555" s="2" t="s">
        <v>3324</v>
      </c>
      <c r="C2555" s="123" t="str">
        <f>VLOOKUP(LANÇAMENTO[[#This Row],[OBRA]],OBRAS[],2,FALSE)</f>
        <v>B&amp;B</v>
      </c>
      <c r="D2555" s="2" t="s">
        <v>104</v>
      </c>
      <c r="E2555" s="2" t="s">
        <v>1694</v>
      </c>
      <c r="F2555" s="3">
        <v>175</v>
      </c>
      <c r="G2555" s="3" t="s">
        <v>65</v>
      </c>
      <c r="H2555" s="5" t="s">
        <v>4616</v>
      </c>
      <c r="I2555" s="136" t="s">
        <v>371</v>
      </c>
      <c r="J2555" s="2" t="s">
        <v>1694</v>
      </c>
      <c r="K2555" s="6">
        <v>101.75</v>
      </c>
      <c r="L2555" s="6">
        <f>LANÇAMENTO[[#This Row],[VALOR UNITARIO]]*LANÇAMENTO[[#This Row],[QTDADE]]</f>
        <v>17806.25</v>
      </c>
      <c r="M2555" s="4">
        <v>46003</v>
      </c>
      <c r="N2555" s="33" t="str">
        <f>TEXT(LANÇAMENTO[[#This Row],[DATA PEDIDO]],"MMM")&amp;"-"&amp;TEXT(M2555,"AAAA")</f>
        <v>dez-2025</v>
      </c>
      <c r="O2555" s="5" t="s">
        <v>1836</v>
      </c>
      <c r="P2555" s="5" t="s">
        <v>30</v>
      </c>
      <c r="Q2555" s="3" t="s">
        <v>12</v>
      </c>
      <c r="R2555" s="3">
        <v>6</v>
      </c>
      <c r="S2555" s="4">
        <f>IF(LANÇAMENTO[[#This Row],[DATA PEDIDO]]="","",LANÇAMENTO[[#This Row],[DATA PEDIDO]]+LANÇAMENTO[[#This Row],[PRAZO]])</f>
        <v>46009</v>
      </c>
      <c r="T2555" s="8" t="str">
        <f>IF(LANÇAMENTO[[#This Row],[OBRA COM MATERIAL]]="OK","ENTREGUE",IF(LANÇAMENTO[[#This Row],[PRAZO]]="","",LANÇAMENTO[[#This Row],[PREVISÃO ENTREGA OBRA]]-$E$1))</f>
        <v>ENTREGUE</v>
      </c>
      <c r="U2555" s="3" t="s">
        <v>129</v>
      </c>
      <c r="V2555" s="3"/>
    </row>
    <row r="2556" spans="1:22" x14ac:dyDescent="0.25">
      <c r="A2556" s="4">
        <v>46003</v>
      </c>
      <c r="B2556" s="2" t="s">
        <v>3324</v>
      </c>
      <c r="C2556" s="123" t="str">
        <f>VLOOKUP(LANÇAMENTO[[#This Row],[OBRA]],OBRAS[],2,FALSE)</f>
        <v>B&amp;B</v>
      </c>
      <c r="D2556" s="2" t="s">
        <v>104</v>
      </c>
      <c r="E2556" s="2" t="s">
        <v>2791</v>
      </c>
      <c r="F2556" s="3">
        <v>320</v>
      </c>
      <c r="G2556" s="3" t="s">
        <v>65</v>
      </c>
      <c r="H2556" s="5" t="s">
        <v>4616</v>
      </c>
      <c r="I2556" s="136" t="s">
        <v>371</v>
      </c>
      <c r="J2556" s="2" t="s">
        <v>2791</v>
      </c>
      <c r="K2556" s="6">
        <v>0.98</v>
      </c>
      <c r="L2556" s="6">
        <f>LANÇAMENTO[[#This Row],[VALOR UNITARIO]]*LANÇAMENTO[[#This Row],[QTDADE]]</f>
        <v>313.60000000000002</v>
      </c>
      <c r="M2556" s="4">
        <v>46003</v>
      </c>
      <c r="N2556" s="33" t="str">
        <f>TEXT(LANÇAMENTO[[#This Row],[DATA PEDIDO]],"MMM")&amp;"-"&amp;TEXT(M2556,"AAAA")</f>
        <v>dez-2025</v>
      </c>
      <c r="O2556" s="5" t="s">
        <v>1836</v>
      </c>
      <c r="P2556" s="5" t="s">
        <v>30</v>
      </c>
      <c r="Q2556" s="3" t="s">
        <v>12</v>
      </c>
      <c r="R2556" s="3">
        <v>6</v>
      </c>
      <c r="S2556" s="4">
        <f>IF(LANÇAMENTO[[#This Row],[DATA PEDIDO]]="","",LANÇAMENTO[[#This Row],[DATA PEDIDO]]+LANÇAMENTO[[#This Row],[PRAZO]])</f>
        <v>46009</v>
      </c>
      <c r="T2556" s="8" t="str">
        <f>IF(LANÇAMENTO[[#This Row],[OBRA COM MATERIAL]]="OK","ENTREGUE",IF(LANÇAMENTO[[#This Row],[PRAZO]]="","",LANÇAMENTO[[#This Row],[PREVISÃO ENTREGA OBRA]]-$E$1))</f>
        <v>ENTREGUE</v>
      </c>
      <c r="U2556" s="3" t="s">
        <v>129</v>
      </c>
      <c r="V2556" s="3"/>
    </row>
    <row r="2557" spans="1:22" x14ac:dyDescent="0.25">
      <c r="A2557" s="4">
        <v>46003</v>
      </c>
      <c r="B2557" s="2" t="s">
        <v>3324</v>
      </c>
      <c r="C2557" s="123" t="str">
        <f>VLOOKUP(LANÇAMENTO[[#This Row],[OBRA]],OBRAS[],2,FALSE)</f>
        <v>B&amp;B</v>
      </c>
      <c r="D2557" s="2" t="s">
        <v>104</v>
      </c>
      <c r="E2557" s="2" t="s">
        <v>2792</v>
      </c>
      <c r="F2557" s="3">
        <v>320</v>
      </c>
      <c r="G2557" s="3" t="s">
        <v>65</v>
      </c>
      <c r="H2557" s="5" t="s">
        <v>4616</v>
      </c>
      <c r="I2557" s="136" t="s">
        <v>371</v>
      </c>
      <c r="J2557" s="2" t="s">
        <v>2792</v>
      </c>
      <c r="K2557" s="6">
        <v>0.2</v>
      </c>
      <c r="L2557" s="6">
        <f>LANÇAMENTO[[#This Row],[VALOR UNITARIO]]*LANÇAMENTO[[#This Row],[QTDADE]]</f>
        <v>64</v>
      </c>
      <c r="M2557" s="4">
        <v>46003</v>
      </c>
      <c r="N2557" s="33" t="str">
        <f>TEXT(LANÇAMENTO[[#This Row],[DATA PEDIDO]],"MMM")&amp;"-"&amp;TEXT(M2557,"AAAA")</f>
        <v>dez-2025</v>
      </c>
      <c r="O2557" s="5" t="s">
        <v>1836</v>
      </c>
      <c r="P2557" s="5" t="s">
        <v>30</v>
      </c>
      <c r="Q2557" s="3" t="s">
        <v>12</v>
      </c>
      <c r="R2557" s="3">
        <v>6</v>
      </c>
      <c r="S2557" s="4">
        <f>IF(LANÇAMENTO[[#This Row],[DATA PEDIDO]]="","",LANÇAMENTO[[#This Row],[DATA PEDIDO]]+LANÇAMENTO[[#This Row],[PRAZO]])</f>
        <v>46009</v>
      </c>
      <c r="T2557" s="8" t="str">
        <f>IF(LANÇAMENTO[[#This Row],[OBRA COM MATERIAL]]="OK","ENTREGUE",IF(LANÇAMENTO[[#This Row],[PRAZO]]="","",LANÇAMENTO[[#This Row],[PREVISÃO ENTREGA OBRA]]-$E$1))</f>
        <v>ENTREGUE</v>
      </c>
      <c r="U2557" s="3" t="s">
        <v>129</v>
      </c>
      <c r="V2557" s="3"/>
    </row>
    <row r="2558" spans="1:22" x14ac:dyDescent="0.25">
      <c r="A2558" s="4">
        <v>46006</v>
      </c>
      <c r="B2558" s="2" t="s">
        <v>4059</v>
      </c>
      <c r="C2558" s="123" t="str">
        <f>VLOOKUP(LANÇAMENTO[[#This Row],[OBRA]],OBRAS[],2,FALSE)</f>
        <v>B&amp;B</v>
      </c>
      <c r="D2558" s="2" t="s">
        <v>17</v>
      </c>
      <c r="E2558" s="2" t="s">
        <v>4618</v>
      </c>
      <c r="F2558" s="3">
        <v>64</v>
      </c>
      <c r="G2558" s="3" t="s">
        <v>65</v>
      </c>
      <c r="H2558" s="5" t="s">
        <v>4624</v>
      </c>
      <c r="I2558" s="136" t="s">
        <v>260</v>
      </c>
      <c r="J2558" s="2" t="s">
        <v>4618</v>
      </c>
      <c r="K2558" s="6">
        <v>40</v>
      </c>
      <c r="L2558" s="6">
        <f>LANÇAMENTO[[#This Row],[VALOR UNITARIO]]*LANÇAMENTO[[#This Row],[QTDADE]]</f>
        <v>2560</v>
      </c>
      <c r="M2558" s="4">
        <v>46006</v>
      </c>
      <c r="N2558" s="33" t="str">
        <f>TEXT(LANÇAMENTO[[#This Row],[DATA PEDIDO]],"MMM")&amp;"-"&amp;TEXT(M2558,"AAAA")</f>
        <v>dez-2025</v>
      </c>
      <c r="O2558" s="5" t="s">
        <v>1836</v>
      </c>
      <c r="P2558" s="5" t="s">
        <v>30</v>
      </c>
      <c r="Q2558" s="3" t="s">
        <v>12</v>
      </c>
      <c r="R2558" s="3">
        <v>1</v>
      </c>
      <c r="S2558" s="4">
        <f>IF(LANÇAMENTO[[#This Row],[DATA PEDIDO]]="","",LANÇAMENTO[[#This Row],[DATA PEDIDO]]+LANÇAMENTO[[#This Row],[PRAZO]])</f>
        <v>46007</v>
      </c>
      <c r="T2558" s="8" t="str">
        <f>IF(LANÇAMENTO[[#This Row],[OBRA COM MATERIAL]]="OK","ENTREGUE",IF(LANÇAMENTO[[#This Row],[PRAZO]]="","",LANÇAMENTO[[#This Row],[PREVISÃO ENTREGA OBRA]]-$E$1))</f>
        <v>ENTREGUE</v>
      </c>
      <c r="U2558" s="3" t="s">
        <v>129</v>
      </c>
      <c r="V2558" s="3"/>
    </row>
    <row r="2559" spans="1:22" x14ac:dyDescent="0.25">
      <c r="A2559" s="4">
        <v>46006</v>
      </c>
      <c r="B2559" s="2" t="s">
        <v>4059</v>
      </c>
      <c r="C2559" s="123" t="str">
        <f>VLOOKUP(LANÇAMENTO[[#This Row],[OBRA]],OBRAS[],2,FALSE)</f>
        <v>B&amp;B</v>
      </c>
      <c r="D2559" s="2" t="s">
        <v>17</v>
      </c>
      <c r="E2559" s="2" t="s">
        <v>4619</v>
      </c>
      <c r="F2559" s="3">
        <v>10</v>
      </c>
      <c r="G2559" s="3" t="s">
        <v>65</v>
      </c>
      <c r="H2559" s="5" t="s">
        <v>4624</v>
      </c>
      <c r="I2559" s="136" t="s">
        <v>260</v>
      </c>
      <c r="J2559" s="2" t="s">
        <v>4619</v>
      </c>
      <c r="K2559" s="6">
        <v>4.2</v>
      </c>
      <c r="L2559" s="6">
        <f>LANÇAMENTO[[#This Row],[VALOR UNITARIO]]*LANÇAMENTO[[#This Row],[QTDADE]]</f>
        <v>42</v>
      </c>
      <c r="M2559" s="4">
        <v>46006</v>
      </c>
      <c r="N2559" s="33" t="str">
        <f>TEXT(LANÇAMENTO[[#This Row],[DATA PEDIDO]],"MMM")&amp;"-"&amp;TEXT(M2559,"AAAA")</f>
        <v>dez-2025</v>
      </c>
      <c r="O2559" s="5" t="s">
        <v>1836</v>
      </c>
      <c r="P2559" s="5" t="s">
        <v>30</v>
      </c>
      <c r="Q2559" s="3" t="s">
        <v>12</v>
      </c>
      <c r="R2559" s="3">
        <v>1</v>
      </c>
      <c r="S2559" s="4">
        <f>IF(LANÇAMENTO[[#This Row],[DATA PEDIDO]]="","",LANÇAMENTO[[#This Row],[DATA PEDIDO]]+LANÇAMENTO[[#This Row],[PRAZO]])</f>
        <v>46007</v>
      </c>
      <c r="T2559" s="8" t="str">
        <f>IF(LANÇAMENTO[[#This Row],[OBRA COM MATERIAL]]="OK","ENTREGUE",IF(LANÇAMENTO[[#This Row],[PRAZO]]="","",LANÇAMENTO[[#This Row],[PREVISÃO ENTREGA OBRA]]-$E$1))</f>
        <v>ENTREGUE</v>
      </c>
      <c r="U2559" s="3" t="s">
        <v>129</v>
      </c>
      <c r="V2559" s="3"/>
    </row>
    <row r="2560" spans="1:22" x14ac:dyDescent="0.25">
      <c r="A2560" s="4">
        <v>46006</v>
      </c>
      <c r="B2560" s="2" t="s">
        <v>4059</v>
      </c>
      <c r="C2560" s="123" t="str">
        <f>VLOOKUP(LANÇAMENTO[[#This Row],[OBRA]],OBRAS[],2,FALSE)</f>
        <v>B&amp;B</v>
      </c>
      <c r="D2560" s="2" t="s">
        <v>17</v>
      </c>
      <c r="E2560" s="2" t="s">
        <v>2600</v>
      </c>
      <c r="F2560" s="3">
        <v>10</v>
      </c>
      <c r="G2560" s="3" t="s">
        <v>65</v>
      </c>
      <c r="H2560" s="5" t="s">
        <v>4624</v>
      </c>
      <c r="I2560" s="136" t="s">
        <v>260</v>
      </c>
      <c r="J2560" s="2" t="s">
        <v>2600</v>
      </c>
      <c r="K2560" s="6">
        <v>34</v>
      </c>
      <c r="L2560" s="6">
        <f>LANÇAMENTO[[#This Row],[VALOR UNITARIO]]*LANÇAMENTO[[#This Row],[QTDADE]]</f>
        <v>340</v>
      </c>
      <c r="M2560" s="4">
        <v>46006</v>
      </c>
      <c r="N2560" s="33" t="str">
        <f>TEXT(LANÇAMENTO[[#This Row],[DATA PEDIDO]],"MMM")&amp;"-"&amp;TEXT(M2560,"AAAA")</f>
        <v>dez-2025</v>
      </c>
      <c r="O2560" s="5" t="s">
        <v>1836</v>
      </c>
      <c r="P2560" s="5" t="s">
        <v>30</v>
      </c>
      <c r="Q2560" s="3" t="s">
        <v>12</v>
      </c>
      <c r="R2560" s="3">
        <v>1</v>
      </c>
      <c r="S2560" s="4">
        <f>IF(LANÇAMENTO[[#This Row],[DATA PEDIDO]]="","",LANÇAMENTO[[#This Row],[DATA PEDIDO]]+LANÇAMENTO[[#This Row],[PRAZO]])</f>
        <v>46007</v>
      </c>
      <c r="T2560" s="8" t="str">
        <f>IF(LANÇAMENTO[[#This Row],[OBRA COM MATERIAL]]="OK","ENTREGUE",IF(LANÇAMENTO[[#This Row],[PRAZO]]="","",LANÇAMENTO[[#This Row],[PREVISÃO ENTREGA OBRA]]-$E$1))</f>
        <v>ENTREGUE</v>
      </c>
      <c r="U2560" s="3" t="s">
        <v>129</v>
      </c>
      <c r="V2560" s="3"/>
    </row>
    <row r="2561" spans="1:22" x14ac:dyDescent="0.25">
      <c r="A2561" s="4">
        <v>46006</v>
      </c>
      <c r="B2561" s="2" t="s">
        <v>4059</v>
      </c>
      <c r="C2561" s="123" t="str">
        <f>VLOOKUP(LANÇAMENTO[[#This Row],[OBRA]],OBRAS[],2,FALSE)</f>
        <v>B&amp;B</v>
      </c>
      <c r="D2561" s="2" t="s">
        <v>17</v>
      </c>
      <c r="E2561" s="2" t="s">
        <v>4620</v>
      </c>
      <c r="F2561" s="3">
        <v>10</v>
      </c>
      <c r="G2561" s="3" t="s">
        <v>65</v>
      </c>
      <c r="H2561" s="5" t="s">
        <v>4624</v>
      </c>
      <c r="I2561" s="136" t="s">
        <v>260</v>
      </c>
      <c r="J2561" s="2" t="s">
        <v>4620</v>
      </c>
      <c r="K2561" s="6">
        <v>3</v>
      </c>
      <c r="L2561" s="6">
        <f>LANÇAMENTO[[#This Row],[VALOR UNITARIO]]*LANÇAMENTO[[#This Row],[QTDADE]]</f>
        <v>30</v>
      </c>
      <c r="M2561" s="4">
        <v>46006</v>
      </c>
      <c r="N2561" s="33" t="str">
        <f>TEXT(LANÇAMENTO[[#This Row],[DATA PEDIDO]],"MMM")&amp;"-"&amp;TEXT(M2561,"AAAA")</f>
        <v>dez-2025</v>
      </c>
      <c r="O2561" s="5" t="s">
        <v>1836</v>
      </c>
      <c r="P2561" s="5" t="s">
        <v>30</v>
      </c>
      <c r="Q2561" s="3" t="s">
        <v>12</v>
      </c>
      <c r="R2561" s="3">
        <v>1</v>
      </c>
      <c r="S2561" s="4">
        <f>IF(LANÇAMENTO[[#This Row],[DATA PEDIDO]]="","",LANÇAMENTO[[#This Row],[DATA PEDIDO]]+LANÇAMENTO[[#This Row],[PRAZO]])</f>
        <v>46007</v>
      </c>
      <c r="T2561" s="8" t="str">
        <f>IF(LANÇAMENTO[[#This Row],[OBRA COM MATERIAL]]="OK","ENTREGUE",IF(LANÇAMENTO[[#This Row],[PRAZO]]="","",LANÇAMENTO[[#This Row],[PREVISÃO ENTREGA OBRA]]-$E$1))</f>
        <v>ENTREGUE</v>
      </c>
      <c r="U2561" s="3" t="s">
        <v>129</v>
      </c>
      <c r="V2561" s="3"/>
    </row>
    <row r="2562" spans="1:22" x14ac:dyDescent="0.25">
      <c r="A2562" s="4">
        <v>46006</v>
      </c>
      <c r="B2562" s="2" t="s">
        <v>4059</v>
      </c>
      <c r="C2562" s="123" t="str">
        <f>VLOOKUP(LANÇAMENTO[[#This Row],[OBRA]],OBRAS[],2,FALSE)</f>
        <v>B&amp;B</v>
      </c>
      <c r="D2562" s="2" t="s">
        <v>17</v>
      </c>
      <c r="E2562" s="2" t="s">
        <v>3890</v>
      </c>
      <c r="F2562" s="3">
        <v>10</v>
      </c>
      <c r="G2562" s="3" t="s">
        <v>65</v>
      </c>
      <c r="H2562" s="5" t="s">
        <v>4624</v>
      </c>
      <c r="I2562" s="136" t="s">
        <v>260</v>
      </c>
      <c r="J2562" s="2" t="s">
        <v>3890</v>
      </c>
      <c r="K2562" s="6">
        <v>14.2</v>
      </c>
      <c r="L2562" s="6">
        <f>LANÇAMENTO[[#This Row],[VALOR UNITARIO]]*LANÇAMENTO[[#This Row],[QTDADE]]</f>
        <v>142</v>
      </c>
      <c r="M2562" s="4">
        <v>46006</v>
      </c>
      <c r="N2562" s="33" t="str">
        <f>TEXT(LANÇAMENTO[[#This Row],[DATA PEDIDO]],"MMM")&amp;"-"&amp;TEXT(M2562,"AAAA")</f>
        <v>dez-2025</v>
      </c>
      <c r="O2562" s="5" t="s">
        <v>1836</v>
      </c>
      <c r="P2562" s="5" t="s">
        <v>30</v>
      </c>
      <c r="Q2562" s="3" t="s">
        <v>12</v>
      </c>
      <c r="R2562" s="3">
        <v>1</v>
      </c>
      <c r="S2562" s="4">
        <f>IF(LANÇAMENTO[[#This Row],[DATA PEDIDO]]="","",LANÇAMENTO[[#This Row],[DATA PEDIDO]]+LANÇAMENTO[[#This Row],[PRAZO]])</f>
        <v>46007</v>
      </c>
      <c r="T2562" s="8" t="str">
        <f>IF(LANÇAMENTO[[#This Row],[OBRA COM MATERIAL]]="OK","ENTREGUE",IF(LANÇAMENTO[[#This Row],[PRAZO]]="","",LANÇAMENTO[[#This Row],[PREVISÃO ENTREGA OBRA]]-$E$1))</f>
        <v>ENTREGUE</v>
      </c>
      <c r="U2562" s="3" t="s">
        <v>129</v>
      </c>
      <c r="V2562" s="3"/>
    </row>
    <row r="2563" spans="1:22" x14ac:dyDescent="0.25">
      <c r="A2563" s="4">
        <v>46006</v>
      </c>
      <c r="B2563" s="2" t="s">
        <v>4059</v>
      </c>
      <c r="C2563" s="123" t="str">
        <f>VLOOKUP(LANÇAMENTO[[#This Row],[OBRA]],OBRAS[],2,FALSE)</f>
        <v>B&amp;B</v>
      </c>
      <c r="D2563" s="2" t="s">
        <v>17</v>
      </c>
      <c r="E2563" s="2" t="s">
        <v>4602</v>
      </c>
      <c r="F2563" s="3">
        <v>10</v>
      </c>
      <c r="G2563" s="3" t="s">
        <v>65</v>
      </c>
      <c r="H2563" s="5" t="s">
        <v>4624</v>
      </c>
      <c r="I2563" s="136" t="s">
        <v>260</v>
      </c>
      <c r="J2563" s="2" t="s">
        <v>4602</v>
      </c>
      <c r="K2563" s="6">
        <v>28.6</v>
      </c>
      <c r="L2563" s="6">
        <f>LANÇAMENTO[[#This Row],[VALOR UNITARIO]]*LANÇAMENTO[[#This Row],[QTDADE]]</f>
        <v>286</v>
      </c>
      <c r="M2563" s="4">
        <v>46006</v>
      </c>
      <c r="N2563" s="33" t="str">
        <f>TEXT(LANÇAMENTO[[#This Row],[DATA PEDIDO]],"MMM")&amp;"-"&amp;TEXT(M2563,"AAAA")</f>
        <v>dez-2025</v>
      </c>
      <c r="O2563" s="5" t="s">
        <v>1836</v>
      </c>
      <c r="P2563" s="5" t="s">
        <v>30</v>
      </c>
      <c r="Q2563" s="3" t="s">
        <v>12</v>
      </c>
      <c r="R2563" s="3">
        <v>1</v>
      </c>
      <c r="S2563" s="4">
        <f>IF(LANÇAMENTO[[#This Row],[DATA PEDIDO]]="","",LANÇAMENTO[[#This Row],[DATA PEDIDO]]+LANÇAMENTO[[#This Row],[PRAZO]])</f>
        <v>46007</v>
      </c>
      <c r="T2563" s="8" t="str">
        <f>IF(LANÇAMENTO[[#This Row],[OBRA COM MATERIAL]]="OK","ENTREGUE",IF(LANÇAMENTO[[#This Row],[PRAZO]]="","",LANÇAMENTO[[#This Row],[PREVISÃO ENTREGA OBRA]]-$E$1))</f>
        <v>ENTREGUE</v>
      </c>
      <c r="U2563" s="3" t="s">
        <v>129</v>
      </c>
      <c r="V2563" s="3"/>
    </row>
    <row r="2564" spans="1:22" x14ac:dyDescent="0.25">
      <c r="A2564" s="4">
        <v>46006</v>
      </c>
      <c r="B2564" s="2" t="s">
        <v>4059</v>
      </c>
      <c r="C2564" s="123" t="str">
        <f>VLOOKUP(LANÇAMENTO[[#This Row],[OBRA]],OBRAS[],2,FALSE)</f>
        <v>B&amp;B</v>
      </c>
      <c r="D2564" s="2" t="s">
        <v>17</v>
      </c>
      <c r="E2564" s="2" t="s">
        <v>4621</v>
      </c>
      <c r="F2564" s="3">
        <v>10</v>
      </c>
      <c r="G2564" s="3" t="s">
        <v>65</v>
      </c>
      <c r="H2564" s="5" t="s">
        <v>4624</v>
      </c>
      <c r="I2564" s="136" t="s">
        <v>260</v>
      </c>
      <c r="J2564" s="2" t="s">
        <v>4621</v>
      </c>
      <c r="K2564" s="6">
        <v>23.6</v>
      </c>
      <c r="L2564" s="6">
        <f>LANÇAMENTO[[#This Row],[VALOR UNITARIO]]*LANÇAMENTO[[#This Row],[QTDADE]]</f>
        <v>236</v>
      </c>
      <c r="M2564" s="4">
        <v>46006</v>
      </c>
      <c r="N2564" s="33" t="str">
        <f>TEXT(LANÇAMENTO[[#This Row],[DATA PEDIDO]],"MMM")&amp;"-"&amp;TEXT(M2564,"AAAA")</f>
        <v>dez-2025</v>
      </c>
      <c r="O2564" s="5" t="s">
        <v>1836</v>
      </c>
      <c r="P2564" s="5" t="s">
        <v>30</v>
      </c>
      <c r="Q2564" s="3" t="s">
        <v>12</v>
      </c>
      <c r="R2564" s="3">
        <v>1</v>
      </c>
      <c r="S2564" s="4">
        <f>IF(LANÇAMENTO[[#This Row],[DATA PEDIDO]]="","",LANÇAMENTO[[#This Row],[DATA PEDIDO]]+LANÇAMENTO[[#This Row],[PRAZO]])</f>
        <v>46007</v>
      </c>
      <c r="T2564" s="8" t="str">
        <f>IF(LANÇAMENTO[[#This Row],[OBRA COM MATERIAL]]="OK","ENTREGUE",IF(LANÇAMENTO[[#This Row],[PRAZO]]="","",LANÇAMENTO[[#This Row],[PREVISÃO ENTREGA OBRA]]-$E$1))</f>
        <v>ENTREGUE</v>
      </c>
      <c r="U2564" s="3" t="s">
        <v>129</v>
      </c>
      <c r="V2564" s="3"/>
    </row>
    <row r="2565" spans="1:22" x14ac:dyDescent="0.25">
      <c r="A2565" s="4">
        <v>46006</v>
      </c>
      <c r="B2565" s="2" t="s">
        <v>4059</v>
      </c>
      <c r="C2565" s="123" t="str">
        <f>VLOOKUP(LANÇAMENTO[[#This Row],[OBRA]],OBRAS[],2,FALSE)</f>
        <v>B&amp;B</v>
      </c>
      <c r="D2565" s="2" t="s">
        <v>17</v>
      </c>
      <c r="E2565" s="2" t="s">
        <v>4622</v>
      </c>
      <c r="F2565" s="3">
        <v>30</v>
      </c>
      <c r="G2565" s="3" t="s">
        <v>65</v>
      </c>
      <c r="H2565" s="5" t="s">
        <v>4624</v>
      </c>
      <c r="I2565" s="136" t="s">
        <v>260</v>
      </c>
      <c r="J2565" s="2" t="s">
        <v>4622</v>
      </c>
      <c r="K2565" s="6">
        <v>1.3</v>
      </c>
      <c r="L2565" s="6">
        <f>LANÇAMENTO[[#This Row],[VALOR UNITARIO]]*LANÇAMENTO[[#This Row],[QTDADE]]</f>
        <v>39</v>
      </c>
      <c r="M2565" s="4">
        <v>46006</v>
      </c>
      <c r="N2565" s="33" t="str">
        <f>TEXT(LANÇAMENTO[[#This Row],[DATA PEDIDO]],"MMM")&amp;"-"&amp;TEXT(M2565,"AAAA")</f>
        <v>dez-2025</v>
      </c>
      <c r="O2565" s="5" t="s">
        <v>1836</v>
      </c>
      <c r="P2565" s="5" t="s">
        <v>30</v>
      </c>
      <c r="Q2565" s="3" t="s">
        <v>12</v>
      </c>
      <c r="R2565" s="3">
        <v>1</v>
      </c>
      <c r="S2565" s="4">
        <f>IF(LANÇAMENTO[[#This Row],[DATA PEDIDO]]="","",LANÇAMENTO[[#This Row],[DATA PEDIDO]]+LANÇAMENTO[[#This Row],[PRAZO]])</f>
        <v>46007</v>
      </c>
      <c r="T2565" s="8" t="str">
        <f>IF(LANÇAMENTO[[#This Row],[OBRA COM MATERIAL]]="OK","ENTREGUE",IF(LANÇAMENTO[[#This Row],[PRAZO]]="","",LANÇAMENTO[[#This Row],[PREVISÃO ENTREGA OBRA]]-$E$1))</f>
        <v>ENTREGUE</v>
      </c>
      <c r="U2565" s="3" t="s">
        <v>129</v>
      </c>
      <c r="V2565" s="3"/>
    </row>
    <row r="2566" spans="1:22" x14ac:dyDescent="0.25">
      <c r="A2566" s="4">
        <v>46006</v>
      </c>
      <c r="B2566" s="2" t="s">
        <v>4059</v>
      </c>
      <c r="C2566" s="123" t="str">
        <f>VLOOKUP(LANÇAMENTO[[#This Row],[OBRA]],OBRAS[],2,FALSE)</f>
        <v>B&amp;B</v>
      </c>
      <c r="D2566" s="2" t="s">
        <v>17</v>
      </c>
      <c r="E2566" s="2" t="s">
        <v>2581</v>
      </c>
      <c r="F2566" s="3">
        <v>100</v>
      </c>
      <c r="G2566" s="3" t="s">
        <v>65</v>
      </c>
      <c r="H2566" s="5" t="s">
        <v>4624</v>
      </c>
      <c r="I2566" s="136" t="s">
        <v>260</v>
      </c>
      <c r="J2566" s="2" t="s">
        <v>2581</v>
      </c>
      <c r="K2566" s="6">
        <v>0.05</v>
      </c>
      <c r="L2566" s="6">
        <f>LANÇAMENTO[[#This Row],[VALOR UNITARIO]]*LANÇAMENTO[[#This Row],[QTDADE]]</f>
        <v>5</v>
      </c>
      <c r="M2566" s="4">
        <v>46006</v>
      </c>
      <c r="N2566" s="33" t="str">
        <f>TEXT(LANÇAMENTO[[#This Row],[DATA PEDIDO]],"MMM")&amp;"-"&amp;TEXT(M2566,"AAAA")</f>
        <v>dez-2025</v>
      </c>
      <c r="O2566" s="5" t="s">
        <v>1836</v>
      </c>
      <c r="P2566" s="5" t="s">
        <v>30</v>
      </c>
      <c r="Q2566" s="3" t="s">
        <v>12</v>
      </c>
      <c r="R2566" s="3">
        <v>1</v>
      </c>
      <c r="S2566" s="4">
        <f>IF(LANÇAMENTO[[#This Row],[DATA PEDIDO]]="","",LANÇAMENTO[[#This Row],[DATA PEDIDO]]+LANÇAMENTO[[#This Row],[PRAZO]])</f>
        <v>46007</v>
      </c>
      <c r="T2566" s="8" t="str">
        <f>IF(LANÇAMENTO[[#This Row],[OBRA COM MATERIAL]]="OK","ENTREGUE",IF(LANÇAMENTO[[#This Row],[PRAZO]]="","",LANÇAMENTO[[#This Row],[PREVISÃO ENTREGA OBRA]]-$E$1))</f>
        <v>ENTREGUE</v>
      </c>
      <c r="U2566" s="3" t="s">
        <v>129</v>
      </c>
      <c r="V2566" s="3"/>
    </row>
    <row r="2567" spans="1:22" x14ac:dyDescent="0.25">
      <c r="A2567" s="4">
        <v>46006</v>
      </c>
      <c r="B2567" s="2" t="s">
        <v>4059</v>
      </c>
      <c r="C2567" s="123" t="str">
        <f>VLOOKUP(LANÇAMENTO[[#This Row],[OBRA]],OBRAS[],2,FALSE)</f>
        <v>B&amp;B</v>
      </c>
      <c r="D2567" s="2" t="s">
        <v>17</v>
      </c>
      <c r="E2567" s="2" t="s">
        <v>2582</v>
      </c>
      <c r="F2567" s="3">
        <v>100</v>
      </c>
      <c r="G2567" s="3" t="s">
        <v>65</v>
      </c>
      <c r="H2567" s="5" t="s">
        <v>4624</v>
      </c>
      <c r="I2567" s="136" t="s">
        <v>260</v>
      </c>
      <c r="J2567" s="2" t="s">
        <v>2582</v>
      </c>
      <c r="K2567" s="6">
        <v>0.3</v>
      </c>
      <c r="L2567" s="6">
        <f>LANÇAMENTO[[#This Row],[VALOR UNITARIO]]*LANÇAMENTO[[#This Row],[QTDADE]]</f>
        <v>30</v>
      </c>
      <c r="M2567" s="4">
        <v>46006</v>
      </c>
      <c r="N2567" s="33" t="str">
        <f>TEXT(LANÇAMENTO[[#This Row],[DATA PEDIDO]],"MMM")&amp;"-"&amp;TEXT(M2567,"AAAA")</f>
        <v>dez-2025</v>
      </c>
      <c r="O2567" s="5" t="s">
        <v>1836</v>
      </c>
      <c r="P2567" s="5" t="s">
        <v>30</v>
      </c>
      <c r="Q2567" s="3" t="s">
        <v>12</v>
      </c>
      <c r="R2567" s="3">
        <v>1</v>
      </c>
      <c r="S2567" s="4">
        <f>IF(LANÇAMENTO[[#This Row],[DATA PEDIDO]]="","",LANÇAMENTO[[#This Row],[DATA PEDIDO]]+LANÇAMENTO[[#This Row],[PRAZO]])</f>
        <v>46007</v>
      </c>
      <c r="T2567" s="8" t="str">
        <f>IF(LANÇAMENTO[[#This Row],[OBRA COM MATERIAL]]="OK","ENTREGUE",IF(LANÇAMENTO[[#This Row],[PRAZO]]="","",LANÇAMENTO[[#This Row],[PREVISÃO ENTREGA OBRA]]-$E$1))</f>
        <v>ENTREGUE</v>
      </c>
      <c r="U2567" s="3" t="s">
        <v>129</v>
      </c>
      <c r="V2567" s="3"/>
    </row>
    <row r="2568" spans="1:22" x14ac:dyDescent="0.25">
      <c r="A2568" s="4">
        <v>46006</v>
      </c>
      <c r="B2568" s="2" t="s">
        <v>4059</v>
      </c>
      <c r="C2568" s="123" t="str">
        <f>VLOOKUP(LANÇAMENTO[[#This Row],[OBRA]],OBRAS[],2,FALSE)</f>
        <v>B&amp;B</v>
      </c>
      <c r="D2568" s="2" t="s">
        <v>17</v>
      </c>
      <c r="E2568" s="2" t="s">
        <v>4623</v>
      </c>
      <c r="F2568" s="3">
        <v>10</v>
      </c>
      <c r="G2568" s="3" t="s">
        <v>111</v>
      </c>
      <c r="H2568" s="5" t="s">
        <v>4624</v>
      </c>
      <c r="I2568" s="136" t="s">
        <v>260</v>
      </c>
      <c r="J2568" s="2" t="s">
        <v>4623</v>
      </c>
      <c r="K2568" s="6">
        <v>44</v>
      </c>
      <c r="L2568" s="6">
        <f>LANÇAMENTO[[#This Row],[VALOR UNITARIO]]*LANÇAMENTO[[#This Row],[QTDADE]]</f>
        <v>440</v>
      </c>
      <c r="M2568" s="4">
        <v>46006</v>
      </c>
      <c r="N2568" s="33" t="str">
        <f>TEXT(LANÇAMENTO[[#This Row],[DATA PEDIDO]],"MMM")&amp;"-"&amp;TEXT(M2568,"AAAA")</f>
        <v>dez-2025</v>
      </c>
      <c r="O2568" s="5" t="s">
        <v>1836</v>
      </c>
      <c r="P2568" s="5" t="s">
        <v>30</v>
      </c>
      <c r="Q2568" s="3" t="s">
        <v>12</v>
      </c>
      <c r="R2568" s="3">
        <v>1</v>
      </c>
      <c r="S2568" s="4">
        <f>IF(LANÇAMENTO[[#This Row],[DATA PEDIDO]]="","",LANÇAMENTO[[#This Row],[DATA PEDIDO]]+LANÇAMENTO[[#This Row],[PRAZO]])</f>
        <v>46007</v>
      </c>
      <c r="T2568" s="8" t="str">
        <f>IF(LANÇAMENTO[[#This Row],[OBRA COM MATERIAL]]="OK","ENTREGUE",IF(LANÇAMENTO[[#This Row],[PRAZO]]="","",LANÇAMENTO[[#This Row],[PREVISÃO ENTREGA OBRA]]-$E$1))</f>
        <v>ENTREGUE</v>
      </c>
      <c r="U2568" s="3" t="s">
        <v>129</v>
      </c>
      <c r="V2568" s="3"/>
    </row>
    <row r="2569" spans="1:22" x14ac:dyDescent="0.25">
      <c r="A2569" s="4">
        <v>46006</v>
      </c>
      <c r="B2569" s="2" t="s">
        <v>2128</v>
      </c>
      <c r="C2569" s="123" t="str">
        <f>VLOOKUP(LANÇAMENTO[[#This Row],[OBRA]],OBRAS[],2,FALSE)</f>
        <v>B&amp;B</v>
      </c>
      <c r="D2569" s="2" t="s">
        <v>21</v>
      </c>
      <c r="E2569" s="2" t="s">
        <v>3178</v>
      </c>
      <c r="F2569" s="3">
        <v>1</v>
      </c>
      <c r="G2569" s="3" t="s">
        <v>65</v>
      </c>
      <c r="H2569" s="5" t="s">
        <v>4626</v>
      </c>
      <c r="I2569" s="136" t="s">
        <v>198</v>
      </c>
      <c r="J2569" s="2" t="s">
        <v>3178</v>
      </c>
      <c r="K2569" s="6">
        <v>86.74</v>
      </c>
      <c r="L2569" s="6">
        <f>LANÇAMENTO[[#This Row],[VALOR UNITARIO]]*LANÇAMENTO[[#This Row],[QTDADE]]</f>
        <v>86.74</v>
      </c>
      <c r="M2569" s="4">
        <v>46006</v>
      </c>
      <c r="N2569" s="33" t="str">
        <f>TEXT(LANÇAMENTO[[#This Row],[DATA PEDIDO]],"MMM")&amp;"-"&amp;TEXT(M2569,"AAAA")</f>
        <v>dez-2025</v>
      </c>
      <c r="O2569" s="5" t="s">
        <v>2110</v>
      </c>
      <c r="P2569" s="5" t="s">
        <v>30</v>
      </c>
      <c r="Q2569" s="3" t="s">
        <v>1705</v>
      </c>
      <c r="R2569" s="3">
        <v>0</v>
      </c>
      <c r="S2569" s="4">
        <f>IF(LANÇAMENTO[[#This Row],[DATA PEDIDO]]="","",LANÇAMENTO[[#This Row],[DATA PEDIDO]]+LANÇAMENTO[[#This Row],[PRAZO]])</f>
        <v>46006</v>
      </c>
      <c r="T2569" s="8" t="str">
        <f>IF(LANÇAMENTO[[#This Row],[OBRA COM MATERIAL]]="OK","ENTREGUE",IF(LANÇAMENTO[[#This Row],[PRAZO]]="","",LANÇAMENTO[[#This Row],[PREVISÃO ENTREGA OBRA]]-$E$1))</f>
        <v>ENTREGUE</v>
      </c>
      <c r="U2569" s="3" t="s">
        <v>129</v>
      </c>
      <c r="V2569" s="3"/>
    </row>
    <row r="2570" spans="1:22" x14ac:dyDescent="0.25">
      <c r="A2570" s="4">
        <v>46006</v>
      </c>
      <c r="B2570" s="2" t="s">
        <v>2128</v>
      </c>
      <c r="C2570" s="123" t="str">
        <f>VLOOKUP(LANÇAMENTO[[#This Row],[OBRA]],OBRAS[],2,FALSE)</f>
        <v>B&amp;B</v>
      </c>
      <c r="D2570" s="2" t="s">
        <v>21</v>
      </c>
      <c r="E2570" s="2" t="s">
        <v>1725</v>
      </c>
      <c r="F2570" s="3">
        <v>2</v>
      </c>
      <c r="G2570" s="3" t="s">
        <v>65</v>
      </c>
      <c r="H2570" s="5" t="s">
        <v>4626</v>
      </c>
      <c r="I2570" s="136" t="s">
        <v>198</v>
      </c>
      <c r="J2570" s="2" t="s">
        <v>1725</v>
      </c>
      <c r="K2570" s="6">
        <v>0.56999999999999995</v>
      </c>
      <c r="L2570" s="6">
        <f>LANÇAMENTO[[#This Row],[VALOR UNITARIO]]*LANÇAMENTO[[#This Row],[QTDADE]]</f>
        <v>1.1399999999999999</v>
      </c>
      <c r="M2570" s="4">
        <v>46006</v>
      </c>
      <c r="N2570" s="33" t="str">
        <f>TEXT(LANÇAMENTO[[#This Row],[DATA PEDIDO]],"MMM")&amp;"-"&amp;TEXT(M2570,"AAAA")</f>
        <v>dez-2025</v>
      </c>
      <c r="O2570" s="5" t="s">
        <v>2110</v>
      </c>
      <c r="P2570" s="5" t="s">
        <v>30</v>
      </c>
      <c r="Q2570" s="3" t="s">
        <v>1705</v>
      </c>
      <c r="R2570" s="3">
        <v>0</v>
      </c>
      <c r="S2570" s="4">
        <f>IF(LANÇAMENTO[[#This Row],[DATA PEDIDO]]="","",LANÇAMENTO[[#This Row],[DATA PEDIDO]]+LANÇAMENTO[[#This Row],[PRAZO]])</f>
        <v>46006</v>
      </c>
      <c r="T2570" s="8" t="str">
        <f>IF(LANÇAMENTO[[#This Row],[OBRA COM MATERIAL]]="OK","ENTREGUE",IF(LANÇAMENTO[[#This Row],[PRAZO]]="","",LANÇAMENTO[[#This Row],[PREVISÃO ENTREGA OBRA]]-$E$1))</f>
        <v>ENTREGUE</v>
      </c>
      <c r="U2570" s="3" t="s">
        <v>129</v>
      </c>
      <c r="V2570" s="3"/>
    </row>
    <row r="2571" spans="1:22" x14ac:dyDescent="0.25">
      <c r="A2571" s="4">
        <v>46006</v>
      </c>
      <c r="B2571" s="2" t="s">
        <v>2128</v>
      </c>
      <c r="C2571" s="123" t="str">
        <f>VLOOKUP(LANÇAMENTO[[#This Row],[OBRA]],OBRAS[],2,FALSE)</f>
        <v>B&amp;B</v>
      </c>
      <c r="D2571" s="2" t="s">
        <v>21</v>
      </c>
      <c r="E2571" s="2" t="s">
        <v>3179</v>
      </c>
      <c r="F2571" s="3">
        <v>2</v>
      </c>
      <c r="G2571" s="3" t="s">
        <v>65</v>
      </c>
      <c r="H2571" s="5" t="s">
        <v>4626</v>
      </c>
      <c r="I2571" s="136" t="s">
        <v>198</v>
      </c>
      <c r="J2571" s="2" t="s">
        <v>3179</v>
      </c>
      <c r="K2571" s="6">
        <v>4.91</v>
      </c>
      <c r="L2571" s="6">
        <f>LANÇAMENTO[[#This Row],[VALOR UNITARIO]]*LANÇAMENTO[[#This Row],[QTDADE]]</f>
        <v>9.82</v>
      </c>
      <c r="M2571" s="4">
        <v>46006</v>
      </c>
      <c r="N2571" s="33" t="str">
        <f>TEXT(LANÇAMENTO[[#This Row],[DATA PEDIDO]],"MMM")&amp;"-"&amp;TEXT(M2571,"AAAA")</f>
        <v>dez-2025</v>
      </c>
      <c r="O2571" s="5" t="s">
        <v>2110</v>
      </c>
      <c r="P2571" s="5" t="s">
        <v>30</v>
      </c>
      <c r="Q2571" s="3" t="s">
        <v>1705</v>
      </c>
      <c r="R2571" s="3">
        <v>0</v>
      </c>
      <c r="S2571" s="4">
        <f>IF(LANÇAMENTO[[#This Row],[DATA PEDIDO]]="","",LANÇAMENTO[[#This Row],[DATA PEDIDO]]+LANÇAMENTO[[#This Row],[PRAZO]])</f>
        <v>46006</v>
      </c>
      <c r="T2571" s="8" t="str">
        <f>IF(LANÇAMENTO[[#This Row],[OBRA COM MATERIAL]]="OK","ENTREGUE",IF(LANÇAMENTO[[#This Row],[PRAZO]]="","",LANÇAMENTO[[#This Row],[PREVISÃO ENTREGA OBRA]]-$E$1))</f>
        <v>ENTREGUE</v>
      </c>
      <c r="U2571" s="3" t="s">
        <v>129</v>
      </c>
      <c r="V2571" s="3"/>
    </row>
    <row r="2572" spans="1:22" x14ac:dyDescent="0.25">
      <c r="A2572" s="4">
        <v>46006</v>
      </c>
      <c r="B2572" s="2" t="s">
        <v>2128</v>
      </c>
      <c r="C2572" s="123" t="str">
        <f>VLOOKUP(LANÇAMENTO[[#This Row],[OBRA]],OBRAS[],2,FALSE)</f>
        <v>B&amp;B</v>
      </c>
      <c r="D2572" s="2" t="s">
        <v>21</v>
      </c>
      <c r="E2572" s="2" t="s">
        <v>1994</v>
      </c>
      <c r="F2572" s="3">
        <v>2</v>
      </c>
      <c r="G2572" s="3" t="s">
        <v>65</v>
      </c>
      <c r="H2572" s="5" t="s">
        <v>4626</v>
      </c>
      <c r="I2572" s="136" t="s">
        <v>198</v>
      </c>
      <c r="J2572" s="2" t="s">
        <v>1994</v>
      </c>
      <c r="K2572" s="6">
        <v>0.8</v>
      </c>
      <c r="L2572" s="6">
        <f>LANÇAMENTO[[#This Row],[VALOR UNITARIO]]*LANÇAMENTO[[#This Row],[QTDADE]]</f>
        <v>1.6</v>
      </c>
      <c r="M2572" s="4">
        <v>46006</v>
      </c>
      <c r="N2572" s="33" t="str">
        <f>TEXT(LANÇAMENTO[[#This Row],[DATA PEDIDO]],"MMM")&amp;"-"&amp;TEXT(M2572,"AAAA")</f>
        <v>dez-2025</v>
      </c>
      <c r="O2572" s="5" t="s">
        <v>2110</v>
      </c>
      <c r="P2572" s="5" t="s">
        <v>30</v>
      </c>
      <c r="Q2572" s="3" t="s">
        <v>1705</v>
      </c>
      <c r="R2572" s="3">
        <v>0</v>
      </c>
      <c r="S2572" s="4">
        <f>IF(LANÇAMENTO[[#This Row],[DATA PEDIDO]]="","",LANÇAMENTO[[#This Row],[DATA PEDIDO]]+LANÇAMENTO[[#This Row],[PRAZO]])</f>
        <v>46006</v>
      </c>
      <c r="T2572" s="8" t="str">
        <f>IF(LANÇAMENTO[[#This Row],[OBRA COM MATERIAL]]="OK","ENTREGUE",IF(LANÇAMENTO[[#This Row],[PRAZO]]="","",LANÇAMENTO[[#This Row],[PREVISÃO ENTREGA OBRA]]-$E$1))</f>
        <v>ENTREGUE</v>
      </c>
      <c r="U2572" s="3" t="s">
        <v>129</v>
      </c>
      <c r="V2572" s="3"/>
    </row>
    <row r="2573" spans="1:22" x14ac:dyDescent="0.25">
      <c r="A2573" s="4">
        <v>46006</v>
      </c>
      <c r="B2573" s="2" t="s">
        <v>2128</v>
      </c>
      <c r="C2573" s="123" t="str">
        <f>VLOOKUP(LANÇAMENTO[[#This Row],[OBRA]],OBRAS[],2,FALSE)</f>
        <v>B&amp;B</v>
      </c>
      <c r="D2573" s="2" t="s">
        <v>21</v>
      </c>
      <c r="E2573" s="2" t="s">
        <v>4625</v>
      </c>
      <c r="F2573" s="3">
        <v>2</v>
      </c>
      <c r="G2573" s="3" t="s">
        <v>65</v>
      </c>
      <c r="H2573" s="5" t="s">
        <v>4626</v>
      </c>
      <c r="I2573" s="136" t="s">
        <v>198</v>
      </c>
      <c r="J2573" s="2" t="s">
        <v>4625</v>
      </c>
      <c r="K2573" s="6">
        <v>6.42</v>
      </c>
      <c r="L2573" s="6">
        <f>LANÇAMENTO[[#This Row],[VALOR UNITARIO]]*LANÇAMENTO[[#This Row],[QTDADE]]</f>
        <v>12.84</v>
      </c>
      <c r="M2573" s="4">
        <v>46006</v>
      </c>
      <c r="N2573" s="33" t="str">
        <f>TEXT(LANÇAMENTO[[#This Row],[DATA PEDIDO]],"MMM")&amp;"-"&amp;TEXT(M2573,"AAAA")</f>
        <v>dez-2025</v>
      </c>
      <c r="O2573" s="5" t="s">
        <v>2110</v>
      </c>
      <c r="P2573" s="5" t="s">
        <v>30</v>
      </c>
      <c r="Q2573" s="3" t="s">
        <v>1705</v>
      </c>
      <c r="R2573" s="3">
        <v>0</v>
      </c>
      <c r="S2573" s="4">
        <f>IF(LANÇAMENTO[[#This Row],[DATA PEDIDO]]="","",LANÇAMENTO[[#This Row],[DATA PEDIDO]]+LANÇAMENTO[[#This Row],[PRAZO]])</f>
        <v>46006</v>
      </c>
      <c r="T2573" s="8" t="str">
        <f>IF(LANÇAMENTO[[#This Row],[OBRA COM MATERIAL]]="OK","ENTREGUE",IF(LANÇAMENTO[[#This Row],[PRAZO]]="","",LANÇAMENTO[[#This Row],[PREVISÃO ENTREGA OBRA]]-$E$1))</f>
        <v>ENTREGUE</v>
      </c>
      <c r="U2573" s="3" t="s">
        <v>129</v>
      </c>
      <c r="V2573" s="3"/>
    </row>
    <row r="2574" spans="1:22" x14ac:dyDescent="0.25">
      <c r="A2574" s="4">
        <v>46006</v>
      </c>
      <c r="B2574" s="2" t="s">
        <v>2128</v>
      </c>
      <c r="C2574" s="123" t="str">
        <f>VLOOKUP(LANÇAMENTO[[#This Row],[OBRA]],OBRAS[],2,FALSE)</f>
        <v>B&amp;B</v>
      </c>
      <c r="D2574" s="2" t="s">
        <v>21</v>
      </c>
      <c r="E2574" s="2" t="s">
        <v>1995</v>
      </c>
      <c r="F2574" s="3">
        <v>1</v>
      </c>
      <c r="G2574" s="3" t="s">
        <v>65</v>
      </c>
      <c r="H2574" s="5" t="s">
        <v>4626</v>
      </c>
      <c r="I2574" s="136" t="s">
        <v>198</v>
      </c>
      <c r="J2574" s="2" t="s">
        <v>1995</v>
      </c>
      <c r="K2574" s="6">
        <v>6.03</v>
      </c>
      <c r="L2574" s="6">
        <f>LANÇAMENTO[[#This Row],[VALOR UNITARIO]]*LANÇAMENTO[[#This Row],[QTDADE]]</f>
        <v>6.03</v>
      </c>
      <c r="M2574" s="4">
        <v>46006</v>
      </c>
      <c r="N2574" s="33" t="str">
        <f>TEXT(LANÇAMENTO[[#This Row],[DATA PEDIDO]],"MMM")&amp;"-"&amp;TEXT(M2574,"AAAA")</f>
        <v>dez-2025</v>
      </c>
      <c r="O2574" s="5" t="s">
        <v>2110</v>
      </c>
      <c r="P2574" s="5" t="s">
        <v>30</v>
      </c>
      <c r="Q2574" s="3" t="s">
        <v>1705</v>
      </c>
      <c r="R2574" s="3">
        <v>0</v>
      </c>
      <c r="S2574" s="4">
        <f>IF(LANÇAMENTO[[#This Row],[DATA PEDIDO]]="","",LANÇAMENTO[[#This Row],[DATA PEDIDO]]+LANÇAMENTO[[#This Row],[PRAZO]])</f>
        <v>46006</v>
      </c>
      <c r="T2574" s="8" t="str">
        <f>IF(LANÇAMENTO[[#This Row],[OBRA COM MATERIAL]]="OK","ENTREGUE",IF(LANÇAMENTO[[#This Row],[PRAZO]]="","",LANÇAMENTO[[#This Row],[PREVISÃO ENTREGA OBRA]]-$E$1))</f>
        <v>ENTREGUE</v>
      </c>
      <c r="U2574" s="3" t="s">
        <v>129</v>
      </c>
      <c r="V2574" s="3"/>
    </row>
    <row r="2575" spans="1:22" x14ac:dyDescent="0.25">
      <c r="A2575" s="4">
        <v>46006</v>
      </c>
      <c r="B2575" s="2" t="s">
        <v>4059</v>
      </c>
      <c r="C2575" s="123" t="str">
        <f>VLOOKUP(LANÇAMENTO[[#This Row],[OBRA]],OBRAS[],2,FALSE)</f>
        <v>B&amp;B</v>
      </c>
      <c r="D2575" s="2" t="s">
        <v>104</v>
      </c>
      <c r="E2575" s="2" t="s">
        <v>4242</v>
      </c>
      <c r="F2575" s="3">
        <v>5</v>
      </c>
      <c r="G2575" s="3" t="s">
        <v>65</v>
      </c>
      <c r="H2575" s="5" t="s">
        <v>4627</v>
      </c>
      <c r="I2575" s="136" t="s">
        <v>230</v>
      </c>
      <c r="J2575" s="2" t="s">
        <v>4242</v>
      </c>
      <c r="K2575" s="6">
        <v>114.05</v>
      </c>
      <c r="L2575" s="6">
        <f>LANÇAMENTO[[#This Row],[VALOR UNITARIO]]*LANÇAMENTO[[#This Row],[QTDADE]]</f>
        <v>570.25</v>
      </c>
      <c r="M2575" s="4">
        <v>46006</v>
      </c>
      <c r="N2575" s="33" t="str">
        <f>TEXT(LANÇAMENTO[[#This Row],[DATA PEDIDO]],"MMM")&amp;"-"&amp;TEXT(M2575,"AAAA")</f>
        <v>dez-2025</v>
      </c>
      <c r="O2575" s="5" t="s">
        <v>2200</v>
      </c>
      <c r="P2575" s="5" t="s">
        <v>30</v>
      </c>
      <c r="Q2575" s="3" t="s">
        <v>12</v>
      </c>
      <c r="R2575" s="3">
        <v>0</v>
      </c>
      <c r="S2575" s="4">
        <f>IF(LANÇAMENTO[[#This Row],[DATA PEDIDO]]="","",LANÇAMENTO[[#This Row],[DATA PEDIDO]]+LANÇAMENTO[[#This Row],[PRAZO]])</f>
        <v>46006</v>
      </c>
      <c r="T2575" s="8" t="str">
        <f>IF(LANÇAMENTO[[#This Row],[OBRA COM MATERIAL]]="OK","ENTREGUE",IF(LANÇAMENTO[[#This Row],[PRAZO]]="","",LANÇAMENTO[[#This Row],[PREVISÃO ENTREGA OBRA]]-$E$1))</f>
        <v>ENTREGUE</v>
      </c>
      <c r="U2575" s="3" t="s">
        <v>129</v>
      </c>
      <c r="V2575" s="3"/>
    </row>
    <row r="2576" spans="1:22" x14ac:dyDescent="0.25">
      <c r="A2576" s="4">
        <v>46006</v>
      </c>
      <c r="B2576" s="2" t="s">
        <v>4059</v>
      </c>
      <c r="C2576" s="123" t="str">
        <f>VLOOKUP(LANÇAMENTO[[#This Row],[OBRA]],OBRAS[],2,FALSE)</f>
        <v>B&amp;B</v>
      </c>
      <c r="D2576" s="2" t="s">
        <v>104</v>
      </c>
      <c r="E2576" s="2" t="s">
        <v>4643</v>
      </c>
      <c r="F2576" s="3">
        <v>2</v>
      </c>
      <c r="G2576" s="3" t="s">
        <v>65</v>
      </c>
      <c r="H2576" s="5" t="s">
        <v>4627</v>
      </c>
      <c r="I2576" s="136" t="s">
        <v>230</v>
      </c>
      <c r="J2576" s="2" t="s">
        <v>4643</v>
      </c>
      <c r="K2576" s="6">
        <v>6.31</v>
      </c>
      <c r="L2576" s="6">
        <f>LANÇAMENTO[[#This Row],[VALOR UNITARIO]]*LANÇAMENTO[[#This Row],[QTDADE]]</f>
        <v>12.62</v>
      </c>
      <c r="M2576" s="4">
        <v>46006</v>
      </c>
      <c r="N2576" s="33" t="str">
        <f>TEXT(LANÇAMENTO[[#This Row],[DATA PEDIDO]],"MMM")&amp;"-"&amp;TEXT(M2576,"AAAA")</f>
        <v>dez-2025</v>
      </c>
      <c r="O2576" s="5" t="s">
        <v>2200</v>
      </c>
      <c r="P2576" s="5" t="s">
        <v>30</v>
      </c>
      <c r="Q2576" s="3" t="s">
        <v>12</v>
      </c>
      <c r="R2576" s="3">
        <v>0</v>
      </c>
      <c r="S2576" s="4">
        <f>IF(LANÇAMENTO[[#This Row],[DATA PEDIDO]]="","",LANÇAMENTO[[#This Row],[DATA PEDIDO]]+LANÇAMENTO[[#This Row],[PRAZO]])</f>
        <v>46006</v>
      </c>
      <c r="T2576" s="8" t="str">
        <f>IF(LANÇAMENTO[[#This Row],[OBRA COM MATERIAL]]="OK","ENTREGUE",IF(LANÇAMENTO[[#This Row],[PRAZO]]="","",LANÇAMENTO[[#This Row],[PREVISÃO ENTREGA OBRA]]-$E$1))</f>
        <v>ENTREGUE</v>
      </c>
      <c r="U2576" s="3" t="s">
        <v>129</v>
      </c>
      <c r="V2576" s="3"/>
    </row>
    <row r="2577" spans="1:22" x14ac:dyDescent="0.25">
      <c r="A2577" s="4">
        <v>46006</v>
      </c>
      <c r="B2577" s="2" t="s">
        <v>2128</v>
      </c>
      <c r="C2577" s="123" t="str">
        <f>VLOOKUP(LANÇAMENTO[[#This Row],[OBRA]],OBRAS[],2,FALSE)</f>
        <v>B&amp;B</v>
      </c>
      <c r="D2577" s="2" t="s">
        <v>27</v>
      </c>
      <c r="E2577" s="2" t="s">
        <v>4638</v>
      </c>
      <c r="F2577" s="3">
        <v>1</v>
      </c>
      <c r="G2577" s="3" t="s">
        <v>65</v>
      </c>
      <c r="H2577" s="5" t="s">
        <v>4636</v>
      </c>
      <c r="I2577" s="136" t="s">
        <v>431</v>
      </c>
      <c r="J2577" s="2" t="s">
        <v>4638</v>
      </c>
      <c r="K2577" s="6">
        <v>258.8</v>
      </c>
      <c r="L2577" s="6">
        <f>LANÇAMENTO[[#This Row],[VALOR UNITARIO]]*LANÇAMENTO[[#This Row],[QTDADE]]</f>
        <v>258.8</v>
      </c>
      <c r="M2577" s="4">
        <v>46006</v>
      </c>
      <c r="N2577" s="33" t="str">
        <f>TEXT(LANÇAMENTO[[#This Row],[DATA PEDIDO]],"MMM")&amp;"-"&amp;TEXT(M2577,"AAAA")</f>
        <v>dez-2025</v>
      </c>
      <c r="O2577" s="5" t="s">
        <v>2213</v>
      </c>
      <c r="P2577" s="5" t="s">
        <v>215</v>
      </c>
      <c r="Q2577" s="3" t="s">
        <v>1705</v>
      </c>
      <c r="R2577" s="3">
        <v>1</v>
      </c>
      <c r="S2577" s="4">
        <f>IF(LANÇAMENTO[[#This Row],[DATA PEDIDO]]="","",LANÇAMENTO[[#This Row],[DATA PEDIDO]]+LANÇAMENTO[[#This Row],[PRAZO]])</f>
        <v>46007</v>
      </c>
      <c r="T2577" s="8" t="str">
        <f>IF(LANÇAMENTO[[#This Row],[OBRA COM MATERIAL]]="OK","ENTREGUE",IF(LANÇAMENTO[[#This Row],[PRAZO]]="","",LANÇAMENTO[[#This Row],[PREVISÃO ENTREGA OBRA]]-$E$1))</f>
        <v>ENTREGUE</v>
      </c>
      <c r="U2577" s="3" t="s">
        <v>129</v>
      </c>
      <c r="V2577" s="3"/>
    </row>
    <row r="2578" spans="1:22" x14ac:dyDescent="0.25">
      <c r="A2578" s="4">
        <v>46006</v>
      </c>
      <c r="B2578" s="2" t="s">
        <v>2128</v>
      </c>
      <c r="C2578" s="123" t="str">
        <f>VLOOKUP(LANÇAMENTO[[#This Row],[OBRA]],OBRAS[],2,FALSE)</f>
        <v>B&amp;B</v>
      </c>
      <c r="D2578" s="2" t="s">
        <v>27</v>
      </c>
      <c r="E2578" s="2" t="s">
        <v>4628</v>
      </c>
      <c r="F2578" s="3">
        <v>2</v>
      </c>
      <c r="G2578" s="3" t="s">
        <v>65</v>
      </c>
      <c r="H2578" s="5" t="s">
        <v>4635</v>
      </c>
      <c r="I2578" s="136" t="s">
        <v>1516</v>
      </c>
      <c r="J2578" s="2" t="s">
        <v>4628</v>
      </c>
      <c r="K2578" s="6">
        <v>3.45</v>
      </c>
      <c r="L2578" s="6">
        <f>LANÇAMENTO[[#This Row],[VALOR UNITARIO]]*LANÇAMENTO[[#This Row],[QTDADE]]</f>
        <v>6.9</v>
      </c>
      <c r="M2578" s="4">
        <v>46006</v>
      </c>
      <c r="N2578" s="33" t="str">
        <f>TEXT(LANÇAMENTO[[#This Row],[DATA PEDIDO]],"MMM")&amp;"-"&amp;TEXT(M2578,"AAAA")</f>
        <v>dez-2025</v>
      </c>
      <c r="O2578" s="5" t="s">
        <v>1715</v>
      </c>
      <c r="P2578" s="5" t="s">
        <v>30</v>
      </c>
      <c r="Q2578" s="3" t="s">
        <v>12</v>
      </c>
      <c r="R2578" s="3">
        <v>0</v>
      </c>
      <c r="S2578" s="4">
        <f>IF(LANÇAMENTO[[#This Row],[DATA PEDIDO]]="","",LANÇAMENTO[[#This Row],[DATA PEDIDO]]+LANÇAMENTO[[#This Row],[PRAZO]])</f>
        <v>46006</v>
      </c>
      <c r="T2578" s="8" t="str">
        <f>IF(LANÇAMENTO[[#This Row],[OBRA COM MATERIAL]]="OK","ENTREGUE",IF(LANÇAMENTO[[#This Row],[PRAZO]]="","",LANÇAMENTO[[#This Row],[PREVISÃO ENTREGA OBRA]]-$E$1))</f>
        <v>ENTREGUE</v>
      </c>
      <c r="U2578" s="3" t="s">
        <v>129</v>
      </c>
      <c r="V2578" s="3"/>
    </row>
    <row r="2579" spans="1:22" x14ac:dyDescent="0.25">
      <c r="A2579" s="4">
        <v>46006</v>
      </c>
      <c r="B2579" s="2" t="s">
        <v>2128</v>
      </c>
      <c r="C2579" s="123" t="str">
        <f>VLOOKUP(LANÇAMENTO[[#This Row],[OBRA]],OBRAS[],2,FALSE)</f>
        <v>B&amp;B</v>
      </c>
      <c r="D2579" s="2" t="s">
        <v>27</v>
      </c>
      <c r="E2579" s="2" t="s">
        <v>4629</v>
      </c>
      <c r="F2579" s="3">
        <v>2</v>
      </c>
      <c r="G2579" s="3" t="s">
        <v>65</v>
      </c>
      <c r="H2579" s="5" t="s">
        <v>4635</v>
      </c>
      <c r="I2579" s="136" t="s">
        <v>1516</v>
      </c>
      <c r="J2579" s="2" t="s">
        <v>4629</v>
      </c>
      <c r="K2579" s="6">
        <v>3.45</v>
      </c>
      <c r="L2579" s="6">
        <f>LANÇAMENTO[[#This Row],[VALOR UNITARIO]]*LANÇAMENTO[[#This Row],[QTDADE]]</f>
        <v>6.9</v>
      </c>
      <c r="M2579" s="4">
        <v>46006</v>
      </c>
      <c r="N2579" s="33" t="str">
        <f>TEXT(LANÇAMENTO[[#This Row],[DATA PEDIDO]],"MMM")&amp;"-"&amp;TEXT(M2579,"AAAA")</f>
        <v>dez-2025</v>
      </c>
      <c r="O2579" s="5" t="s">
        <v>1715</v>
      </c>
      <c r="P2579" s="5" t="s">
        <v>30</v>
      </c>
      <c r="Q2579" s="3" t="s">
        <v>12</v>
      </c>
      <c r="R2579" s="3">
        <v>0</v>
      </c>
      <c r="S2579" s="4">
        <f>IF(LANÇAMENTO[[#This Row],[DATA PEDIDO]]="","",LANÇAMENTO[[#This Row],[DATA PEDIDO]]+LANÇAMENTO[[#This Row],[PRAZO]])</f>
        <v>46006</v>
      </c>
      <c r="T2579" s="8" t="str">
        <f>IF(LANÇAMENTO[[#This Row],[OBRA COM MATERIAL]]="OK","ENTREGUE",IF(LANÇAMENTO[[#This Row],[PRAZO]]="","",LANÇAMENTO[[#This Row],[PREVISÃO ENTREGA OBRA]]-$E$1))</f>
        <v>ENTREGUE</v>
      </c>
      <c r="U2579" s="3" t="s">
        <v>129</v>
      </c>
      <c r="V2579" s="3"/>
    </row>
    <row r="2580" spans="1:22" x14ac:dyDescent="0.25">
      <c r="A2580" s="4">
        <v>46006</v>
      </c>
      <c r="B2580" s="2" t="s">
        <v>2128</v>
      </c>
      <c r="C2580" s="123" t="str">
        <f>VLOOKUP(LANÇAMENTO[[#This Row],[OBRA]],OBRAS[],2,FALSE)</f>
        <v>B&amp;B</v>
      </c>
      <c r="D2580" s="2" t="s">
        <v>27</v>
      </c>
      <c r="E2580" s="2" t="s">
        <v>4630</v>
      </c>
      <c r="F2580" s="3">
        <v>4</v>
      </c>
      <c r="G2580" s="3" t="s">
        <v>65</v>
      </c>
      <c r="H2580" s="5" t="s">
        <v>4635</v>
      </c>
      <c r="I2580" s="136" t="s">
        <v>1516</v>
      </c>
      <c r="J2580" s="2" t="s">
        <v>4630</v>
      </c>
      <c r="K2580" s="6">
        <v>29.9</v>
      </c>
      <c r="L2580" s="6">
        <f>LANÇAMENTO[[#This Row],[VALOR UNITARIO]]*LANÇAMENTO[[#This Row],[QTDADE]]</f>
        <v>119.6</v>
      </c>
      <c r="M2580" s="4">
        <v>46006</v>
      </c>
      <c r="N2580" s="33" t="str">
        <f>TEXT(LANÇAMENTO[[#This Row],[DATA PEDIDO]],"MMM")&amp;"-"&amp;TEXT(M2580,"AAAA")</f>
        <v>dez-2025</v>
      </c>
      <c r="O2580" s="5" t="s">
        <v>1715</v>
      </c>
      <c r="P2580" s="5" t="s">
        <v>30</v>
      </c>
      <c r="Q2580" s="3" t="s">
        <v>12</v>
      </c>
      <c r="R2580" s="3">
        <v>0</v>
      </c>
      <c r="S2580" s="4">
        <f>IF(LANÇAMENTO[[#This Row],[DATA PEDIDO]]="","",LANÇAMENTO[[#This Row],[DATA PEDIDO]]+LANÇAMENTO[[#This Row],[PRAZO]])</f>
        <v>46006</v>
      </c>
      <c r="T2580" s="8" t="str">
        <f>IF(LANÇAMENTO[[#This Row],[OBRA COM MATERIAL]]="OK","ENTREGUE",IF(LANÇAMENTO[[#This Row],[PRAZO]]="","",LANÇAMENTO[[#This Row],[PREVISÃO ENTREGA OBRA]]-$E$1))</f>
        <v>ENTREGUE</v>
      </c>
      <c r="U2580" s="3" t="s">
        <v>129</v>
      </c>
      <c r="V2580" s="3"/>
    </row>
    <row r="2581" spans="1:22" x14ac:dyDescent="0.25">
      <c r="A2581" s="4">
        <v>46006</v>
      </c>
      <c r="B2581" s="2" t="s">
        <v>2128</v>
      </c>
      <c r="C2581" s="123" t="str">
        <f>VLOOKUP(LANÇAMENTO[[#This Row],[OBRA]],OBRAS[],2,FALSE)</f>
        <v>B&amp;B</v>
      </c>
      <c r="D2581" s="2" t="s">
        <v>27</v>
      </c>
      <c r="E2581" s="2" t="s">
        <v>4631</v>
      </c>
      <c r="F2581" s="3">
        <v>4</v>
      </c>
      <c r="G2581" s="3" t="s">
        <v>65</v>
      </c>
      <c r="H2581" s="5" t="s">
        <v>4635</v>
      </c>
      <c r="I2581" s="136" t="s">
        <v>1516</v>
      </c>
      <c r="J2581" s="2" t="s">
        <v>4631</v>
      </c>
      <c r="K2581" s="6">
        <v>29.9</v>
      </c>
      <c r="L2581" s="6">
        <f>LANÇAMENTO[[#This Row],[VALOR UNITARIO]]*LANÇAMENTO[[#This Row],[QTDADE]]</f>
        <v>119.6</v>
      </c>
      <c r="M2581" s="4">
        <v>46006</v>
      </c>
      <c r="N2581" s="33" t="str">
        <f>TEXT(LANÇAMENTO[[#This Row],[DATA PEDIDO]],"MMM")&amp;"-"&amp;TEXT(M2581,"AAAA")</f>
        <v>dez-2025</v>
      </c>
      <c r="O2581" s="5" t="s">
        <v>1715</v>
      </c>
      <c r="P2581" s="5" t="s">
        <v>30</v>
      </c>
      <c r="Q2581" s="3" t="s">
        <v>12</v>
      </c>
      <c r="R2581" s="3">
        <v>0</v>
      </c>
      <c r="S2581" s="4">
        <f>IF(LANÇAMENTO[[#This Row],[DATA PEDIDO]]="","",LANÇAMENTO[[#This Row],[DATA PEDIDO]]+LANÇAMENTO[[#This Row],[PRAZO]])</f>
        <v>46006</v>
      </c>
      <c r="T2581" s="8" t="str">
        <f>IF(LANÇAMENTO[[#This Row],[OBRA COM MATERIAL]]="OK","ENTREGUE",IF(LANÇAMENTO[[#This Row],[PRAZO]]="","",LANÇAMENTO[[#This Row],[PREVISÃO ENTREGA OBRA]]-$E$1))</f>
        <v>ENTREGUE</v>
      </c>
      <c r="U2581" s="3" t="s">
        <v>129</v>
      </c>
      <c r="V2581" s="3"/>
    </row>
    <row r="2582" spans="1:22" x14ac:dyDescent="0.25">
      <c r="A2582" s="4">
        <v>46006</v>
      </c>
      <c r="B2582" s="2" t="s">
        <v>2128</v>
      </c>
      <c r="C2582" s="123" t="str">
        <f>VLOOKUP(LANÇAMENTO[[#This Row],[OBRA]],OBRAS[],2,FALSE)</f>
        <v>B&amp;B</v>
      </c>
      <c r="D2582" s="2" t="s">
        <v>27</v>
      </c>
      <c r="E2582" s="2" t="s">
        <v>4632</v>
      </c>
      <c r="F2582" s="3">
        <v>12</v>
      </c>
      <c r="G2582" s="3" t="s">
        <v>65</v>
      </c>
      <c r="H2582" s="5" t="s">
        <v>4635</v>
      </c>
      <c r="I2582" s="136" t="s">
        <v>1516</v>
      </c>
      <c r="J2582" s="2" t="s">
        <v>4632</v>
      </c>
      <c r="K2582" s="6">
        <v>16.100000000000001</v>
      </c>
      <c r="L2582" s="6">
        <f>LANÇAMENTO[[#This Row],[VALOR UNITARIO]]*LANÇAMENTO[[#This Row],[QTDADE]]</f>
        <v>193.20000000000002</v>
      </c>
      <c r="M2582" s="4">
        <v>46006</v>
      </c>
      <c r="N2582" s="33" t="str">
        <f>TEXT(LANÇAMENTO[[#This Row],[DATA PEDIDO]],"MMM")&amp;"-"&amp;TEXT(M2582,"AAAA")</f>
        <v>dez-2025</v>
      </c>
      <c r="O2582" s="5" t="s">
        <v>1715</v>
      </c>
      <c r="P2582" s="5" t="s">
        <v>30</v>
      </c>
      <c r="Q2582" s="3" t="s">
        <v>12</v>
      </c>
      <c r="R2582" s="3">
        <v>0</v>
      </c>
      <c r="S2582" s="4">
        <f>IF(LANÇAMENTO[[#This Row],[DATA PEDIDO]]="","",LANÇAMENTO[[#This Row],[DATA PEDIDO]]+LANÇAMENTO[[#This Row],[PRAZO]])</f>
        <v>46006</v>
      </c>
      <c r="T2582" s="8" t="str">
        <f>IF(LANÇAMENTO[[#This Row],[OBRA COM MATERIAL]]="OK","ENTREGUE",IF(LANÇAMENTO[[#This Row],[PRAZO]]="","",LANÇAMENTO[[#This Row],[PREVISÃO ENTREGA OBRA]]-$E$1))</f>
        <v>ENTREGUE</v>
      </c>
      <c r="U2582" s="3" t="s">
        <v>129</v>
      </c>
      <c r="V2582" s="3"/>
    </row>
    <row r="2583" spans="1:22" x14ac:dyDescent="0.25">
      <c r="A2583" s="4">
        <v>46006</v>
      </c>
      <c r="B2583" s="2" t="s">
        <v>2128</v>
      </c>
      <c r="C2583" s="123" t="str">
        <f>VLOOKUP(LANÇAMENTO[[#This Row],[OBRA]],OBRAS[],2,FALSE)</f>
        <v>B&amp;B</v>
      </c>
      <c r="D2583" s="2" t="s">
        <v>27</v>
      </c>
      <c r="E2583" s="2" t="s">
        <v>4633</v>
      </c>
      <c r="F2583" s="3">
        <v>5</v>
      </c>
      <c r="G2583" s="3" t="s">
        <v>65</v>
      </c>
      <c r="H2583" s="5" t="s">
        <v>4635</v>
      </c>
      <c r="I2583" s="136" t="s">
        <v>1516</v>
      </c>
      <c r="J2583" s="2" t="s">
        <v>4633</v>
      </c>
      <c r="K2583" s="6">
        <v>25.3</v>
      </c>
      <c r="L2583" s="6">
        <f>LANÇAMENTO[[#This Row],[VALOR UNITARIO]]*LANÇAMENTO[[#This Row],[QTDADE]]</f>
        <v>126.5</v>
      </c>
      <c r="M2583" s="4">
        <v>46006</v>
      </c>
      <c r="N2583" s="33" t="str">
        <f>TEXT(LANÇAMENTO[[#This Row],[DATA PEDIDO]],"MMM")&amp;"-"&amp;TEXT(M2583,"AAAA")</f>
        <v>dez-2025</v>
      </c>
      <c r="O2583" s="5" t="s">
        <v>1715</v>
      </c>
      <c r="P2583" s="5" t="s">
        <v>30</v>
      </c>
      <c r="Q2583" s="3" t="s">
        <v>12</v>
      </c>
      <c r="R2583" s="3">
        <v>0</v>
      </c>
      <c r="S2583" s="4">
        <f>IF(LANÇAMENTO[[#This Row],[DATA PEDIDO]]="","",LANÇAMENTO[[#This Row],[DATA PEDIDO]]+LANÇAMENTO[[#This Row],[PRAZO]])</f>
        <v>46006</v>
      </c>
      <c r="T2583" s="8" t="str">
        <f>IF(LANÇAMENTO[[#This Row],[OBRA COM MATERIAL]]="OK","ENTREGUE",IF(LANÇAMENTO[[#This Row],[PRAZO]]="","",LANÇAMENTO[[#This Row],[PREVISÃO ENTREGA OBRA]]-$E$1))</f>
        <v>ENTREGUE</v>
      </c>
      <c r="U2583" s="3" t="s">
        <v>129</v>
      </c>
      <c r="V2583" s="3"/>
    </row>
    <row r="2584" spans="1:22" x14ac:dyDescent="0.25">
      <c r="A2584" s="4">
        <v>46006</v>
      </c>
      <c r="B2584" s="2" t="s">
        <v>2128</v>
      </c>
      <c r="C2584" s="123" t="str">
        <f>VLOOKUP(LANÇAMENTO[[#This Row],[OBRA]],OBRAS[],2,FALSE)</f>
        <v>B&amp;B</v>
      </c>
      <c r="D2584" s="2" t="s">
        <v>27</v>
      </c>
      <c r="E2584" s="2" t="s">
        <v>4634</v>
      </c>
      <c r="F2584" s="3">
        <v>4</v>
      </c>
      <c r="G2584" s="3" t="s">
        <v>65</v>
      </c>
      <c r="H2584" s="5" t="s">
        <v>4635</v>
      </c>
      <c r="I2584" s="136" t="s">
        <v>1516</v>
      </c>
      <c r="J2584" s="2" t="s">
        <v>4634</v>
      </c>
      <c r="K2584" s="6">
        <v>27.6</v>
      </c>
      <c r="L2584" s="6">
        <f>LANÇAMENTO[[#This Row],[VALOR UNITARIO]]*LANÇAMENTO[[#This Row],[QTDADE]]</f>
        <v>110.4</v>
      </c>
      <c r="M2584" s="4">
        <v>46006</v>
      </c>
      <c r="N2584" s="33" t="str">
        <f>TEXT(LANÇAMENTO[[#This Row],[DATA PEDIDO]],"MMM")&amp;"-"&amp;TEXT(M2584,"AAAA")</f>
        <v>dez-2025</v>
      </c>
      <c r="O2584" s="5" t="s">
        <v>1715</v>
      </c>
      <c r="P2584" s="5" t="s">
        <v>30</v>
      </c>
      <c r="Q2584" s="3" t="s">
        <v>12</v>
      </c>
      <c r="R2584" s="3">
        <v>0</v>
      </c>
      <c r="S2584" s="4">
        <f>IF(LANÇAMENTO[[#This Row],[DATA PEDIDO]]="","",LANÇAMENTO[[#This Row],[DATA PEDIDO]]+LANÇAMENTO[[#This Row],[PRAZO]])</f>
        <v>46006</v>
      </c>
      <c r="T2584" s="8" t="str">
        <f>IF(LANÇAMENTO[[#This Row],[OBRA COM MATERIAL]]="OK","ENTREGUE",IF(LANÇAMENTO[[#This Row],[PRAZO]]="","",LANÇAMENTO[[#This Row],[PREVISÃO ENTREGA OBRA]]-$E$1))</f>
        <v>ENTREGUE</v>
      </c>
      <c r="U2584" s="3" t="s">
        <v>129</v>
      </c>
      <c r="V2584" s="3"/>
    </row>
    <row r="2585" spans="1:22" x14ac:dyDescent="0.25">
      <c r="A2585" s="4">
        <v>46006</v>
      </c>
      <c r="B2585" s="2" t="s">
        <v>2128</v>
      </c>
      <c r="C2585" s="123" t="str">
        <f>VLOOKUP(LANÇAMENTO[[#This Row],[OBRA]],OBRAS[],2,FALSE)</f>
        <v>B&amp;B</v>
      </c>
      <c r="D2585" s="2" t="s">
        <v>27</v>
      </c>
      <c r="E2585" s="2" t="s">
        <v>4629</v>
      </c>
      <c r="F2585" s="3">
        <v>1</v>
      </c>
      <c r="G2585" s="3" t="s">
        <v>65</v>
      </c>
      <c r="H2585" s="5" t="s">
        <v>4637</v>
      </c>
      <c r="I2585" s="136" t="s">
        <v>1516</v>
      </c>
      <c r="J2585" s="2" t="s">
        <v>4629</v>
      </c>
      <c r="K2585" s="6">
        <v>3.45</v>
      </c>
      <c r="L2585" s="6">
        <f>LANÇAMENTO[[#This Row],[VALOR UNITARIO]]*LANÇAMENTO[[#This Row],[QTDADE]]</f>
        <v>3.45</v>
      </c>
      <c r="M2585" s="4">
        <v>46006</v>
      </c>
      <c r="N2585" s="33" t="str">
        <f>TEXT(LANÇAMENTO[[#This Row],[DATA PEDIDO]],"MMM")&amp;"-"&amp;TEXT(M2585,"AAAA")</f>
        <v>dez-2025</v>
      </c>
      <c r="O2585" s="5" t="s">
        <v>1715</v>
      </c>
      <c r="P2585" s="5" t="s">
        <v>30</v>
      </c>
      <c r="Q2585" s="3" t="s">
        <v>12</v>
      </c>
      <c r="R2585" s="3">
        <v>0</v>
      </c>
      <c r="S2585" s="4">
        <f>IF(LANÇAMENTO[[#This Row],[DATA PEDIDO]]="","",LANÇAMENTO[[#This Row],[DATA PEDIDO]]+LANÇAMENTO[[#This Row],[PRAZO]])</f>
        <v>46006</v>
      </c>
      <c r="T2585" s="8" t="str">
        <f>IF(LANÇAMENTO[[#This Row],[OBRA COM MATERIAL]]="OK","ENTREGUE",IF(LANÇAMENTO[[#This Row],[PRAZO]]="","",LANÇAMENTO[[#This Row],[PREVISÃO ENTREGA OBRA]]-$E$1))</f>
        <v>ENTREGUE</v>
      </c>
      <c r="U2585" s="3" t="s">
        <v>129</v>
      </c>
      <c r="V2585" s="3"/>
    </row>
    <row r="2586" spans="1:22" x14ac:dyDescent="0.25">
      <c r="A2586" s="4">
        <v>46006</v>
      </c>
      <c r="B2586" s="2" t="s">
        <v>2128</v>
      </c>
      <c r="C2586" s="123" t="str">
        <f>VLOOKUP(LANÇAMENTO[[#This Row],[OBRA]],OBRAS[],2,FALSE)</f>
        <v>B&amp;B</v>
      </c>
      <c r="D2586" s="2" t="s">
        <v>27</v>
      </c>
      <c r="E2586" s="2" t="s">
        <v>4632</v>
      </c>
      <c r="F2586" s="3">
        <v>4</v>
      </c>
      <c r="G2586" s="3" t="s">
        <v>65</v>
      </c>
      <c r="H2586" s="5" t="s">
        <v>4637</v>
      </c>
      <c r="I2586" s="136" t="s">
        <v>1516</v>
      </c>
      <c r="J2586" s="2" t="s">
        <v>4632</v>
      </c>
      <c r="K2586" s="6">
        <v>13.8</v>
      </c>
      <c r="L2586" s="6">
        <f>LANÇAMENTO[[#This Row],[VALOR UNITARIO]]*LANÇAMENTO[[#This Row],[QTDADE]]</f>
        <v>55.2</v>
      </c>
      <c r="M2586" s="4">
        <v>46006</v>
      </c>
      <c r="N2586" s="33" t="str">
        <f>TEXT(LANÇAMENTO[[#This Row],[DATA PEDIDO]],"MMM")&amp;"-"&amp;TEXT(M2586,"AAAA")</f>
        <v>dez-2025</v>
      </c>
      <c r="O2586" s="5" t="s">
        <v>1715</v>
      </c>
      <c r="P2586" s="5" t="s">
        <v>30</v>
      </c>
      <c r="Q2586" s="3" t="s">
        <v>12</v>
      </c>
      <c r="R2586" s="3">
        <v>0</v>
      </c>
      <c r="S2586" s="4">
        <f>IF(LANÇAMENTO[[#This Row],[DATA PEDIDO]]="","",LANÇAMENTO[[#This Row],[DATA PEDIDO]]+LANÇAMENTO[[#This Row],[PRAZO]])</f>
        <v>46006</v>
      </c>
      <c r="T2586" s="8" t="str">
        <f>IF(LANÇAMENTO[[#This Row],[OBRA COM MATERIAL]]="OK","ENTREGUE",IF(LANÇAMENTO[[#This Row],[PRAZO]]="","",LANÇAMENTO[[#This Row],[PREVISÃO ENTREGA OBRA]]-$E$1))</f>
        <v>ENTREGUE</v>
      </c>
      <c r="U2586" s="3" t="s">
        <v>129</v>
      </c>
      <c r="V2586" s="3"/>
    </row>
    <row r="2587" spans="1:22" x14ac:dyDescent="0.25">
      <c r="A2587" s="4">
        <v>46006</v>
      </c>
      <c r="B2587" s="2" t="s">
        <v>4257</v>
      </c>
      <c r="C2587" s="123" t="str">
        <f>VLOOKUP(LANÇAMENTO[[#This Row],[OBRA]],OBRAS[],2,FALSE)</f>
        <v>INTERIORANA</v>
      </c>
      <c r="D2587" s="2" t="s">
        <v>27</v>
      </c>
      <c r="E2587" s="2" t="s">
        <v>2266</v>
      </c>
      <c r="F2587" s="3">
        <v>1</v>
      </c>
      <c r="G2587" s="3" t="s">
        <v>65</v>
      </c>
      <c r="H2587" s="5" t="s">
        <v>4639</v>
      </c>
      <c r="I2587" s="136" t="s">
        <v>4288</v>
      </c>
      <c r="J2587" s="2" t="s">
        <v>2266</v>
      </c>
      <c r="K2587" s="6">
        <v>350</v>
      </c>
      <c r="L2587" s="6">
        <f>LANÇAMENTO[[#This Row],[VALOR UNITARIO]]*LANÇAMENTO[[#This Row],[QTDADE]]</f>
        <v>350</v>
      </c>
      <c r="M2587" s="4">
        <v>46006</v>
      </c>
      <c r="N2587" s="33" t="str">
        <f>TEXT(LANÇAMENTO[[#This Row],[DATA PEDIDO]],"MMM")&amp;"-"&amp;TEXT(M2587,"AAAA")</f>
        <v>dez-2025</v>
      </c>
      <c r="O2587" s="5" t="s">
        <v>1778</v>
      </c>
      <c r="P2587" s="5" t="s">
        <v>30</v>
      </c>
      <c r="Q2587" s="3" t="s">
        <v>12</v>
      </c>
      <c r="R2587" s="3">
        <v>0</v>
      </c>
      <c r="S2587" s="4">
        <f>IF(LANÇAMENTO[[#This Row],[DATA PEDIDO]]="","",LANÇAMENTO[[#This Row],[DATA PEDIDO]]+LANÇAMENTO[[#This Row],[PRAZO]])</f>
        <v>46006</v>
      </c>
      <c r="T2587" s="8" t="str">
        <f>IF(LANÇAMENTO[[#This Row],[OBRA COM MATERIAL]]="OK","ENTREGUE",IF(LANÇAMENTO[[#This Row],[PRAZO]]="","",LANÇAMENTO[[#This Row],[PREVISÃO ENTREGA OBRA]]-$E$1))</f>
        <v>ENTREGUE</v>
      </c>
      <c r="U2587" s="3" t="s">
        <v>129</v>
      </c>
      <c r="V2587" s="3"/>
    </row>
    <row r="2588" spans="1:22" x14ac:dyDescent="0.25">
      <c r="A2588" s="4">
        <v>46006</v>
      </c>
      <c r="B2588" s="2" t="s">
        <v>4257</v>
      </c>
      <c r="C2588" s="123" t="str">
        <f>VLOOKUP(LANÇAMENTO[[#This Row],[OBRA]],OBRAS[],2,FALSE)</f>
        <v>INTERIORANA</v>
      </c>
      <c r="D2588" s="2" t="s">
        <v>27</v>
      </c>
      <c r="E2588" s="2" t="s">
        <v>4291</v>
      </c>
      <c r="F2588" s="3">
        <v>1</v>
      </c>
      <c r="G2588" s="3" t="s">
        <v>65</v>
      </c>
      <c r="H2588" s="5" t="s">
        <v>4640</v>
      </c>
      <c r="I2588" s="136" t="s">
        <v>4288</v>
      </c>
      <c r="J2588" s="2" t="s">
        <v>4291</v>
      </c>
      <c r="K2588" s="6">
        <v>350</v>
      </c>
      <c r="L2588" s="6">
        <f>LANÇAMENTO[[#This Row],[VALOR UNITARIO]]*LANÇAMENTO[[#This Row],[QTDADE]]</f>
        <v>350</v>
      </c>
      <c r="M2588" s="4">
        <v>46006</v>
      </c>
      <c r="N2588" s="33" t="str">
        <f>TEXT(LANÇAMENTO[[#This Row],[DATA PEDIDO]],"MMM")&amp;"-"&amp;TEXT(M2588,"AAAA")</f>
        <v>dez-2025</v>
      </c>
      <c r="O2588" s="5" t="s">
        <v>1778</v>
      </c>
      <c r="P2588" s="5" t="s">
        <v>30</v>
      </c>
      <c r="Q2588" s="3" t="s">
        <v>12</v>
      </c>
      <c r="R2588" s="3">
        <v>0</v>
      </c>
      <c r="S2588" s="4">
        <f>IF(LANÇAMENTO[[#This Row],[DATA PEDIDO]]="","",LANÇAMENTO[[#This Row],[DATA PEDIDO]]+LANÇAMENTO[[#This Row],[PRAZO]])</f>
        <v>46006</v>
      </c>
      <c r="T2588" s="8" t="str">
        <f>IF(LANÇAMENTO[[#This Row],[OBRA COM MATERIAL]]="OK","ENTREGUE",IF(LANÇAMENTO[[#This Row],[PRAZO]]="","",LANÇAMENTO[[#This Row],[PREVISÃO ENTREGA OBRA]]-$E$1))</f>
        <v>ENTREGUE</v>
      </c>
      <c r="U2588" s="3" t="s">
        <v>129</v>
      </c>
      <c r="V2588" s="3"/>
    </row>
    <row r="2589" spans="1:22" x14ac:dyDescent="0.25">
      <c r="A2589" s="4">
        <v>46006</v>
      </c>
      <c r="B2589" s="2" t="s">
        <v>4257</v>
      </c>
      <c r="C2589" s="123" t="str">
        <f>VLOOKUP(LANÇAMENTO[[#This Row],[OBRA]],OBRAS[],2,FALSE)</f>
        <v>INTERIORANA</v>
      </c>
      <c r="D2589" s="2" t="s">
        <v>27</v>
      </c>
      <c r="E2589" s="2" t="s">
        <v>4017</v>
      </c>
      <c r="F2589" s="3">
        <v>1</v>
      </c>
      <c r="G2589" s="3" t="s">
        <v>65</v>
      </c>
      <c r="H2589" s="5" t="s">
        <v>4641</v>
      </c>
      <c r="I2589" s="136" t="s">
        <v>4288</v>
      </c>
      <c r="J2589" s="2" t="s">
        <v>4017</v>
      </c>
      <c r="K2589" s="6">
        <v>350</v>
      </c>
      <c r="L2589" s="6">
        <f>LANÇAMENTO[[#This Row],[VALOR UNITARIO]]*LANÇAMENTO[[#This Row],[QTDADE]]</f>
        <v>350</v>
      </c>
      <c r="M2589" s="4">
        <v>46006</v>
      </c>
      <c r="N2589" s="33" t="str">
        <f>TEXT(LANÇAMENTO[[#This Row],[DATA PEDIDO]],"MMM")&amp;"-"&amp;TEXT(M2589,"AAAA")</f>
        <v>dez-2025</v>
      </c>
      <c r="O2589" s="5" t="s">
        <v>1778</v>
      </c>
      <c r="P2589" s="5" t="s">
        <v>30</v>
      </c>
      <c r="Q2589" s="3" t="s">
        <v>12</v>
      </c>
      <c r="R2589" s="3">
        <v>0</v>
      </c>
      <c r="S2589" s="4">
        <f>IF(LANÇAMENTO[[#This Row],[DATA PEDIDO]]="","",LANÇAMENTO[[#This Row],[DATA PEDIDO]]+LANÇAMENTO[[#This Row],[PRAZO]])</f>
        <v>46006</v>
      </c>
      <c r="T2589" s="8" t="str">
        <f>IF(LANÇAMENTO[[#This Row],[OBRA COM MATERIAL]]="OK","ENTREGUE",IF(LANÇAMENTO[[#This Row],[PRAZO]]="","",LANÇAMENTO[[#This Row],[PREVISÃO ENTREGA OBRA]]-$E$1))</f>
        <v>ENTREGUE</v>
      </c>
      <c r="U2589" s="3" t="s">
        <v>129</v>
      </c>
      <c r="V2589" s="3"/>
    </row>
    <row r="2590" spans="1:22" x14ac:dyDescent="0.25">
      <c r="A2590" s="4">
        <v>46006</v>
      </c>
      <c r="B2590" s="2" t="s">
        <v>4257</v>
      </c>
      <c r="C2590" s="123" t="str">
        <f>VLOOKUP(LANÇAMENTO[[#This Row],[OBRA]],OBRAS[],2,FALSE)</f>
        <v>INTERIORANA</v>
      </c>
      <c r="D2590" s="2" t="s">
        <v>27</v>
      </c>
      <c r="E2590" s="2" t="s">
        <v>4317</v>
      </c>
      <c r="F2590" s="3">
        <v>16</v>
      </c>
      <c r="G2590" s="3" t="s">
        <v>65</v>
      </c>
      <c r="H2590" s="5" t="s">
        <v>4642</v>
      </c>
      <c r="I2590" s="136" t="s">
        <v>4288</v>
      </c>
      <c r="J2590" s="2" t="s">
        <v>4317</v>
      </c>
      <c r="K2590" s="6">
        <v>9</v>
      </c>
      <c r="L2590" s="6">
        <f>LANÇAMENTO[[#This Row],[VALOR UNITARIO]]*LANÇAMENTO[[#This Row],[QTDADE]]</f>
        <v>144</v>
      </c>
      <c r="M2590" s="4">
        <v>46006</v>
      </c>
      <c r="N2590" s="33" t="str">
        <f>TEXT(LANÇAMENTO[[#This Row],[DATA PEDIDO]],"MMM")&amp;"-"&amp;TEXT(M2590,"AAAA")</f>
        <v>dez-2025</v>
      </c>
      <c r="O2590" s="5" t="s">
        <v>1778</v>
      </c>
      <c r="P2590" s="5" t="s">
        <v>30</v>
      </c>
      <c r="Q2590" s="3" t="s">
        <v>12</v>
      </c>
      <c r="R2590" s="3">
        <v>0</v>
      </c>
      <c r="S2590" s="4">
        <f>IF(LANÇAMENTO[[#This Row],[DATA PEDIDO]]="","",LANÇAMENTO[[#This Row],[DATA PEDIDO]]+LANÇAMENTO[[#This Row],[PRAZO]])</f>
        <v>46006</v>
      </c>
      <c r="T2590" s="8" t="str">
        <f>IF(LANÇAMENTO[[#This Row],[OBRA COM MATERIAL]]="OK","ENTREGUE",IF(LANÇAMENTO[[#This Row],[PRAZO]]="","",LANÇAMENTO[[#This Row],[PREVISÃO ENTREGA OBRA]]-$E$1))</f>
        <v>ENTREGUE</v>
      </c>
      <c r="U2590" s="3" t="s">
        <v>129</v>
      </c>
      <c r="V2590" s="3"/>
    </row>
    <row r="2591" spans="1:22" x14ac:dyDescent="0.25">
      <c r="A2591" s="4">
        <v>46006</v>
      </c>
      <c r="B2591" s="2" t="s">
        <v>4257</v>
      </c>
      <c r="C2591" s="123" t="str">
        <f>VLOOKUP(LANÇAMENTO[[#This Row],[OBRA]],OBRAS[],2,FALSE)</f>
        <v>INTERIORANA</v>
      </c>
      <c r="D2591" s="2" t="s">
        <v>27</v>
      </c>
      <c r="E2591" s="2" t="s">
        <v>4318</v>
      </c>
      <c r="F2591" s="3">
        <v>10</v>
      </c>
      <c r="G2591" s="3" t="s">
        <v>65</v>
      </c>
      <c r="H2591" s="5" t="s">
        <v>4642</v>
      </c>
      <c r="I2591" s="136" t="s">
        <v>4288</v>
      </c>
      <c r="J2591" s="2" t="s">
        <v>4318</v>
      </c>
      <c r="K2591" s="6">
        <v>18</v>
      </c>
      <c r="L2591" s="6">
        <f>LANÇAMENTO[[#This Row],[VALOR UNITARIO]]*LANÇAMENTO[[#This Row],[QTDADE]]</f>
        <v>180</v>
      </c>
      <c r="M2591" s="4">
        <v>46006</v>
      </c>
      <c r="N2591" s="33" t="str">
        <f>TEXT(LANÇAMENTO[[#This Row],[DATA PEDIDO]],"MMM")&amp;"-"&amp;TEXT(M2591,"AAAA")</f>
        <v>dez-2025</v>
      </c>
      <c r="O2591" s="5" t="s">
        <v>1778</v>
      </c>
      <c r="P2591" s="5" t="s">
        <v>30</v>
      </c>
      <c r="Q2591" s="3" t="s">
        <v>12</v>
      </c>
      <c r="R2591" s="3">
        <v>0</v>
      </c>
      <c r="S2591" s="4">
        <f>IF(LANÇAMENTO[[#This Row],[DATA PEDIDO]]="","",LANÇAMENTO[[#This Row],[DATA PEDIDO]]+LANÇAMENTO[[#This Row],[PRAZO]])</f>
        <v>46006</v>
      </c>
      <c r="T2591" s="8" t="str">
        <f>IF(LANÇAMENTO[[#This Row],[OBRA COM MATERIAL]]="OK","ENTREGUE",IF(LANÇAMENTO[[#This Row],[PRAZO]]="","",LANÇAMENTO[[#This Row],[PREVISÃO ENTREGA OBRA]]-$E$1))</f>
        <v>ENTREGUE</v>
      </c>
      <c r="U2591" s="3" t="s">
        <v>129</v>
      </c>
      <c r="V2591" s="3"/>
    </row>
    <row r="2592" spans="1:22" x14ac:dyDescent="0.25">
      <c r="A2592" s="4">
        <v>46006</v>
      </c>
      <c r="B2592" s="2" t="s">
        <v>4257</v>
      </c>
      <c r="C2592" s="123" t="str">
        <f>VLOOKUP(LANÇAMENTO[[#This Row],[OBRA]],OBRAS[],2,FALSE)</f>
        <v>INTERIORANA</v>
      </c>
      <c r="D2592" s="2" t="s">
        <v>27</v>
      </c>
      <c r="E2592" s="2" t="s">
        <v>4319</v>
      </c>
      <c r="F2592" s="3">
        <v>8</v>
      </c>
      <c r="G2592" s="3" t="s">
        <v>65</v>
      </c>
      <c r="H2592" s="5" t="s">
        <v>4642</v>
      </c>
      <c r="I2592" s="136" t="s">
        <v>4288</v>
      </c>
      <c r="J2592" s="2" t="s">
        <v>4319</v>
      </c>
      <c r="K2592" s="6">
        <v>18</v>
      </c>
      <c r="L2592" s="6">
        <f>LANÇAMENTO[[#This Row],[VALOR UNITARIO]]*LANÇAMENTO[[#This Row],[QTDADE]]</f>
        <v>144</v>
      </c>
      <c r="M2592" s="4">
        <v>46006</v>
      </c>
      <c r="N2592" s="33" t="str">
        <f>TEXT(LANÇAMENTO[[#This Row],[DATA PEDIDO]],"MMM")&amp;"-"&amp;TEXT(M2592,"AAAA")</f>
        <v>dez-2025</v>
      </c>
      <c r="O2592" s="5" t="s">
        <v>1778</v>
      </c>
      <c r="P2592" s="5" t="s">
        <v>30</v>
      </c>
      <c r="Q2592" s="3" t="s">
        <v>12</v>
      </c>
      <c r="R2592" s="3">
        <v>0</v>
      </c>
      <c r="S2592" s="4">
        <f>IF(LANÇAMENTO[[#This Row],[DATA PEDIDO]]="","",LANÇAMENTO[[#This Row],[DATA PEDIDO]]+LANÇAMENTO[[#This Row],[PRAZO]])</f>
        <v>46006</v>
      </c>
      <c r="T2592" s="8" t="str">
        <f>IF(LANÇAMENTO[[#This Row],[OBRA COM MATERIAL]]="OK","ENTREGUE",IF(LANÇAMENTO[[#This Row],[PRAZO]]="","",LANÇAMENTO[[#This Row],[PREVISÃO ENTREGA OBRA]]-$E$1))</f>
        <v>ENTREGUE</v>
      </c>
      <c r="U2592" s="3" t="s">
        <v>129</v>
      </c>
      <c r="V2592" s="3"/>
    </row>
    <row r="2593" spans="1:22" x14ac:dyDescent="0.25">
      <c r="A2593" s="4">
        <v>46007</v>
      </c>
      <c r="B2593" s="2" t="s">
        <v>2128</v>
      </c>
      <c r="C2593" s="123" t="str">
        <f>VLOOKUP(LANÇAMENTO[[#This Row],[OBRA]],OBRAS[],2,FALSE)</f>
        <v>B&amp;B</v>
      </c>
      <c r="D2593" s="2" t="s">
        <v>27</v>
      </c>
      <c r="E2593" s="2" t="s">
        <v>4629</v>
      </c>
      <c r="F2593" s="3">
        <v>1</v>
      </c>
      <c r="G2593" s="3" t="s">
        <v>65</v>
      </c>
      <c r="H2593" s="5" t="s">
        <v>4644</v>
      </c>
      <c r="I2593" s="136" t="s">
        <v>1516</v>
      </c>
      <c r="J2593" s="2" t="s">
        <v>4629</v>
      </c>
      <c r="K2593" s="6">
        <v>3.45</v>
      </c>
      <c r="L2593" s="6">
        <f>LANÇAMENTO[[#This Row],[VALOR UNITARIO]]*LANÇAMENTO[[#This Row],[QTDADE]]</f>
        <v>3.45</v>
      </c>
      <c r="M2593" s="4">
        <v>46006</v>
      </c>
      <c r="N2593" s="33" t="str">
        <f>TEXT(LANÇAMENTO[[#This Row],[DATA PEDIDO]],"MMM")&amp;"-"&amp;TEXT(M2593,"AAAA")</f>
        <v>dez-2025</v>
      </c>
      <c r="O2593" s="5" t="s">
        <v>1715</v>
      </c>
      <c r="P2593" s="5" t="s">
        <v>30</v>
      </c>
      <c r="Q2593" s="3" t="s">
        <v>12</v>
      </c>
      <c r="R2593" s="3">
        <v>0</v>
      </c>
      <c r="S2593" s="4">
        <f>IF(LANÇAMENTO[[#This Row],[DATA PEDIDO]]="","",LANÇAMENTO[[#This Row],[DATA PEDIDO]]+LANÇAMENTO[[#This Row],[PRAZO]])</f>
        <v>46006</v>
      </c>
      <c r="T2593" s="8" t="str">
        <f>IF(LANÇAMENTO[[#This Row],[OBRA COM MATERIAL]]="OK","ENTREGUE",IF(LANÇAMENTO[[#This Row],[PRAZO]]="","",LANÇAMENTO[[#This Row],[PREVISÃO ENTREGA OBRA]]-$E$1))</f>
        <v>ENTREGUE</v>
      </c>
      <c r="U2593" s="3" t="s">
        <v>129</v>
      </c>
      <c r="V2593" s="3"/>
    </row>
    <row r="2594" spans="1:22" x14ac:dyDescent="0.25">
      <c r="A2594" s="4">
        <v>46007</v>
      </c>
      <c r="B2594" s="2" t="s">
        <v>2128</v>
      </c>
      <c r="C2594" s="123" t="str">
        <f>VLOOKUP(LANÇAMENTO[[#This Row],[OBRA]],OBRAS[],2,FALSE)</f>
        <v>B&amp;B</v>
      </c>
      <c r="D2594" s="2" t="s">
        <v>27</v>
      </c>
      <c r="E2594" s="2" t="s">
        <v>4632</v>
      </c>
      <c r="F2594" s="3">
        <v>6</v>
      </c>
      <c r="G2594" s="3" t="s">
        <v>65</v>
      </c>
      <c r="H2594" s="5" t="s">
        <v>4644</v>
      </c>
      <c r="I2594" s="136" t="s">
        <v>1516</v>
      </c>
      <c r="J2594" s="2" t="s">
        <v>4632</v>
      </c>
      <c r="K2594" s="6">
        <v>9.1999999999999993</v>
      </c>
      <c r="L2594" s="6">
        <f>LANÇAMENTO[[#This Row],[VALOR UNITARIO]]*LANÇAMENTO[[#This Row],[QTDADE]]</f>
        <v>55.199999999999996</v>
      </c>
      <c r="M2594" s="4">
        <v>46006</v>
      </c>
      <c r="N2594" s="33" t="str">
        <f>TEXT(LANÇAMENTO[[#This Row],[DATA PEDIDO]],"MMM")&amp;"-"&amp;TEXT(M2594,"AAAA")</f>
        <v>dez-2025</v>
      </c>
      <c r="O2594" s="5" t="s">
        <v>1715</v>
      </c>
      <c r="P2594" s="5" t="s">
        <v>30</v>
      </c>
      <c r="Q2594" s="3" t="s">
        <v>12</v>
      </c>
      <c r="R2594" s="3">
        <v>0</v>
      </c>
      <c r="S2594" s="4">
        <f>IF(LANÇAMENTO[[#This Row],[DATA PEDIDO]]="","",LANÇAMENTO[[#This Row],[DATA PEDIDO]]+LANÇAMENTO[[#This Row],[PRAZO]])</f>
        <v>46006</v>
      </c>
      <c r="T2594" s="8" t="str">
        <f>IF(LANÇAMENTO[[#This Row],[OBRA COM MATERIAL]]="OK","ENTREGUE",IF(LANÇAMENTO[[#This Row],[PRAZO]]="","",LANÇAMENTO[[#This Row],[PREVISÃO ENTREGA OBRA]]-$E$1))</f>
        <v>ENTREGUE</v>
      </c>
      <c r="U2594" s="3" t="s">
        <v>129</v>
      </c>
      <c r="V2594" s="3"/>
    </row>
    <row r="2595" spans="1:22" x14ac:dyDescent="0.25">
      <c r="A2595" s="4">
        <v>46007</v>
      </c>
      <c r="B2595" s="2" t="s">
        <v>1802</v>
      </c>
      <c r="C2595" s="123" t="str">
        <f>VLOOKUP(LANÇAMENTO[[#This Row],[OBRA]],OBRAS[],2,FALSE)</f>
        <v>INTERIORANA</v>
      </c>
      <c r="D2595" s="2" t="s">
        <v>27</v>
      </c>
      <c r="E2595" s="2" t="s">
        <v>2134</v>
      </c>
      <c r="F2595" s="3">
        <v>1</v>
      </c>
      <c r="G2595" s="3" t="s">
        <v>65</v>
      </c>
      <c r="H2595" s="5" t="s">
        <v>4645</v>
      </c>
      <c r="I2595" s="136" t="s">
        <v>1033</v>
      </c>
      <c r="J2595" s="2" t="s">
        <v>2134</v>
      </c>
      <c r="K2595" s="6">
        <v>440</v>
      </c>
      <c r="L2595" s="6">
        <f>LANÇAMENTO[[#This Row],[VALOR UNITARIO]]*LANÇAMENTO[[#This Row],[QTDADE]]</f>
        <v>440</v>
      </c>
      <c r="M2595" s="4">
        <v>46007</v>
      </c>
      <c r="N2595" s="33" t="str">
        <f>TEXT(LANÇAMENTO[[#This Row],[DATA PEDIDO]],"MMM")&amp;"-"&amp;TEXT(M2595,"AAAA")</f>
        <v>dez-2025</v>
      </c>
      <c r="O2595" s="5" t="s">
        <v>1823</v>
      </c>
      <c r="P2595" s="5" t="s">
        <v>30</v>
      </c>
      <c r="Q2595" s="3" t="s">
        <v>12</v>
      </c>
      <c r="R2595" s="3">
        <v>0</v>
      </c>
      <c r="S2595" s="4">
        <f>IF(LANÇAMENTO[[#This Row],[DATA PEDIDO]]="","",LANÇAMENTO[[#This Row],[DATA PEDIDO]]+LANÇAMENTO[[#This Row],[PRAZO]])</f>
        <v>46007</v>
      </c>
      <c r="T2595" s="8" t="str">
        <f>IF(LANÇAMENTO[[#This Row],[OBRA COM MATERIAL]]="OK","ENTREGUE",IF(LANÇAMENTO[[#This Row],[PRAZO]]="","",LANÇAMENTO[[#This Row],[PREVISÃO ENTREGA OBRA]]-$E$1))</f>
        <v>ENTREGUE</v>
      </c>
      <c r="U2595" s="3" t="s">
        <v>129</v>
      </c>
      <c r="V2595" s="3"/>
    </row>
    <row r="2596" spans="1:22" x14ac:dyDescent="0.25">
      <c r="A2596" s="4">
        <v>46007</v>
      </c>
      <c r="B2596" s="2" t="s">
        <v>4257</v>
      </c>
      <c r="C2596" s="123" t="str">
        <f>VLOOKUP(LANÇAMENTO[[#This Row],[OBRA]],OBRAS[],2,FALSE)</f>
        <v>INTERIORANA</v>
      </c>
      <c r="D2596" s="2" t="s">
        <v>11</v>
      </c>
      <c r="E2596" s="2" t="s">
        <v>3451</v>
      </c>
      <c r="F2596" s="3">
        <v>6</v>
      </c>
      <c r="G2596" s="3" t="s">
        <v>110</v>
      </c>
      <c r="H2596" s="5" t="s">
        <v>4646</v>
      </c>
      <c r="I2596" s="136" t="s">
        <v>147</v>
      </c>
      <c r="J2596" s="2" t="s">
        <v>3451</v>
      </c>
      <c r="K2596" s="6">
        <v>89.9</v>
      </c>
      <c r="L2596" s="6">
        <f>LANÇAMENTO[[#This Row],[VALOR UNITARIO]]*LANÇAMENTO[[#This Row],[QTDADE]]</f>
        <v>539.40000000000009</v>
      </c>
      <c r="M2596" s="4">
        <v>46007</v>
      </c>
      <c r="N2596" s="33" t="str">
        <f>TEXT(LANÇAMENTO[[#This Row],[DATA PEDIDO]],"MMM")&amp;"-"&amp;TEXT(M2596,"AAAA")</f>
        <v>dez-2025</v>
      </c>
      <c r="O2596" s="5" t="s">
        <v>1715</v>
      </c>
      <c r="P2596" s="5" t="s">
        <v>30</v>
      </c>
      <c r="Q2596" s="3" t="s">
        <v>12</v>
      </c>
      <c r="R2596" s="3">
        <v>1</v>
      </c>
      <c r="S2596" s="4">
        <f>IF(LANÇAMENTO[[#This Row],[DATA PEDIDO]]="","",LANÇAMENTO[[#This Row],[DATA PEDIDO]]+LANÇAMENTO[[#This Row],[PRAZO]])</f>
        <v>46008</v>
      </c>
      <c r="T2596" s="8" t="str">
        <f>IF(LANÇAMENTO[[#This Row],[OBRA COM MATERIAL]]="OK","ENTREGUE",IF(LANÇAMENTO[[#This Row],[PRAZO]]="","",LANÇAMENTO[[#This Row],[PREVISÃO ENTREGA OBRA]]-$E$1))</f>
        <v>ENTREGUE</v>
      </c>
      <c r="U2596" s="3" t="s">
        <v>129</v>
      </c>
      <c r="V2596" s="3"/>
    </row>
    <row r="2597" spans="1:22" x14ac:dyDescent="0.25">
      <c r="A2597" s="4">
        <v>46007</v>
      </c>
      <c r="B2597" s="2" t="s">
        <v>2825</v>
      </c>
      <c r="C2597" s="123" t="str">
        <f>VLOOKUP(LANÇAMENTO[[#This Row],[OBRA]],OBRAS[],2,FALSE)</f>
        <v>B&amp;B</v>
      </c>
      <c r="D2597" s="2" t="s">
        <v>104</v>
      </c>
      <c r="E2597" s="2" t="s">
        <v>4647</v>
      </c>
      <c r="F2597" s="3">
        <v>8</v>
      </c>
      <c r="G2597" s="3" t="s">
        <v>65</v>
      </c>
      <c r="H2597" s="5" t="s">
        <v>4651</v>
      </c>
      <c r="I2597" s="136" t="s">
        <v>371</v>
      </c>
      <c r="J2597" s="2" t="s">
        <v>4647</v>
      </c>
      <c r="K2597" s="6">
        <v>675.2</v>
      </c>
      <c r="L2597" s="6">
        <f>LANÇAMENTO[[#This Row],[VALOR UNITARIO]]*LANÇAMENTO[[#This Row],[QTDADE]]</f>
        <v>5401.6</v>
      </c>
      <c r="M2597" s="4">
        <v>46007</v>
      </c>
      <c r="N2597" s="33" t="str">
        <f>TEXT(LANÇAMENTO[[#This Row],[DATA PEDIDO]],"MMM")&amp;"-"&amp;TEXT(M2597,"AAAA")</f>
        <v>dez-2025</v>
      </c>
      <c r="O2597" s="5" t="s">
        <v>1836</v>
      </c>
      <c r="P2597" s="5" t="s">
        <v>30</v>
      </c>
      <c r="Q2597" s="3" t="s">
        <v>12</v>
      </c>
      <c r="R2597" s="3">
        <v>7</v>
      </c>
      <c r="S2597" s="4">
        <f>IF(LANÇAMENTO[[#This Row],[DATA PEDIDO]]="","",LANÇAMENTO[[#This Row],[DATA PEDIDO]]+LANÇAMENTO[[#This Row],[PRAZO]])</f>
        <v>46014</v>
      </c>
      <c r="T2597" s="8" t="str">
        <f>IF(LANÇAMENTO[[#This Row],[OBRA COM MATERIAL]]="OK","ENTREGUE",IF(LANÇAMENTO[[#This Row],[PRAZO]]="","",LANÇAMENTO[[#This Row],[PREVISÃO ENTREGA OBRA]]-$E$1))</f>
        <v>ENTREGUE</v>
      </c>
      <c r="U2597" s="3" t="s">
        <v>129</v>
      </c>
      <c r="V2597" s="3"/>
    </row>
    <row r="2598" spans="1:22" x14ac:dyDescent="0.25">
      <c r="A2598" s="4">
        <v>46007</v>
      </c>
      <c r="B2598" s="2" t="s">
        <v>2825</v>
      </c>
      <c r="C2598" s="123" t="str">
        <f>VLOOKUP(LANÇAMENTO[[#This Row],[OBRA]],OBRAS[],2,FALSE)</f>
        <v>B&amp;B</v>
      </c>
      <c r="D2598" s="2" t="s">
        <v>104</v>
      </c>
      <c r="E2598" s="2" t="s">
        <v>3004</v>
      </c>
      <c r="F2598" s="3">
        <v>1</v>
      </c>
      <c r="G2598" s="3" t="s">
        <v>65</v>
      </c>
      <c r="H2598" s="5" t="s">
        <v>4651</v>
      </c>
      <c r="I2598" s="136" t="s">
        <v>371</v>
      </c>
      <c r="J2598" s="2" t="s">
        <v>3004</v>
      </c>
      <c r="K2598" s="6">
        <v>430.9</v>
      </c>
      <c r="L2598" s="6">
        <f>LANÇAMENTO[[#This Row],[VALOR UNITARIO]]*LANÇAMENTO[[#This Row],[QTDADE]]</f>
        <v>430.9</v>
      </c>
      <c r="M2598" s="4">
        <v>46007</v>
      </c>
      <c r="N2598" s="33" t="str">
        <f>TEXT(LANÇAMENTO[[#This Row],[DATA PEDIDO]],"MMM")&amp;"-"&amp;TEXT(M2598,"AAAA")</f>
        <v>dez-2025</v>
      </c>
      <c r="O2598" s="5" t="s">
        <v>1836</v>
      </c>
      <c r="P2598" s="5" t="s">
        <v>30</v>
      </c>
      <c r="Q2598" s="3" t="s">
        <v>12</v>
      </c>
      <c r="R2598" s="3">
        <v>7</v>
      </c>
      <c r="S2598" s="4">
        <f>IF(LANÇAMENTO[[#This Row],[DATA PEDIDO]]="","",LANÇAMENTO[[#This Row],[DATA PEDIDO]]+LANÇAMENTO[[#This Row],[PRAZO]])</f>
        <v>46014</v>
      </c>
      <c r="T2598" s="8" t="str">
        <f>IF(LANÇAMENTO[[#This Row],[OBRA COM MATERIAL]]="OK","ENTREGUE",IF(LANÇAMENTO[[#This Row],[PRAZO]]="","",LANÇAMENTO[[#This Row],[PREVISÃO ENTREGA OBRA]]-$E$1))</f>
        <v>ENTREGUE</v>
      </c>
      <c r="U2598" s="3" t="s">
        <v>129</v>
      </c>
      <c r="V2598" s="3"/>
    </row>
    <row r="2599" spans="1:22" x14ac:dyDescent="0.25">
      <c r="A2599" s="4">
        <v>46007</v>
      </c>
      <c r="B2599" s="2" t="s">
        <v>2825</v>
      </c>
      <c r="C2599" s="123" t="str">
        <f>VLOOKUP(LANÇAMENTO[[#This Row],[OBRA]],OBRAS[],2,FALSE)</f>
        <v>B&amp;B</v>
      </c>
      <c r="D2599" s="2" t="s">
        <v>104</v>
      </c>
      <c r="E2599" s="2" t="s">
        <v>3005</v>
      </c>
      <c r="F2599" s="3">
        <v>12</v>
      </c>
      <c r="G2599" s="3" t="s">
        <v>65</v>
      </c>
      <c r="H2599" s="5" t="s">
        <v>4651</v>
      </c>
      <c r="I2599" s="136" t="s">
        <v>371</v>
      </c>
      <c r="J2599" s="2" t="s">
        <v>3005</v>
      </c>
      <c r="K2599" s="6">
        <v>165</v>
      </c>
      <c r="L2599" s="6">
        <f>LANÇAMENTO[[#This Row],[VALOR UNITARIO]]*LANÇAMENTO[[#This Row],[QTDADE]]</f>
        <v>1980</v>
      </c>
      <c r="M2599" s="4">
        <v>46007</v>
      </c>
      <c r="N2599" s="33" t="str">
        <f>TEXT(LANÇAMENTO[[#This Row],[DATA PEDIDO]],"MMM")&amp;"-"&amp;TEXT(M2599,"AAAA")</f>
        <v>dez-2025</v>
      </c>
      <c r="O2599" s="5" t="s">
        <v>1836</v>
      </c>
      <c r="P2599" s="5" t="s">
        <v>30</v>
      </c>
      <c r="Q2599" s="3" t="s">
        <v>12</v>
      </c>
      <c r="R2599" s="3">
        <v>7</v>
      </c>
      <c r="S2599" s="4">
        <f>IF(LANÇAMENTO[[#This Row],[DATA PEDIDO]]="","",LANÇAMENTO[[#This Row],[DATA PEDIDO]]+LANÇAMENTO[[#This Row],[PRAZO]])</f>
        <v>46014</v>
      </c>
      <c r="T2599" s="8" t="str">
        <f>IF(LANÇAMENTO[[#This Row],[OBRA COM MATERIAL]]="OK","ENTREGUE",IF(LANÇAMENTO[[#This Row],[PRAZO]]="","",LANÇAMENTO[[#This Row],[PREVISÃO ENTREGA OBRA]]-$E$1))</f>
        <v>ENTREGUE</v>
      </c>
      <c r="U2599" s="3" t="s">
        <v>129</v>
      </c>
      <c r="V2599" s="3"/>
    </row>
    <row r="2600" spans="1:22" x14ac:dyDescent="0.25">
      <c r="A2600" s="4">
        <v>46007</v>
      </c>
      <c r="B2600" s="2" t="s">
        <v>2825</v>
      </c>
      <c r="C2600" s="123" t="str">
        <f>VLOOKUP(LANÇAMENTO[[#This Row],[OBRA]],OBRAS[],2,FALSE)</f>
        <v>B&amp;B</v>
      </c>
      <c r="D2600" s="2" t="s">
        <v>104</v>
      </c>
      <c r="E2600" s="2" t="s">
        <v>4648</v>
      </c>
      <c r="F2600" s="3">
        <v>2</v>
      </c>
      <c r="G2600" s="3" t="s">
        <v>115</v>
      </c>
      <c r="H2600" s="5" t="s">
        <v>4651</v>
      </c>
      <c r="I2600" s="136" t="s">
        <v>371</v>
      </c>
      <c r="J2600" s="2" t="s">
        <v>4648</v>
      </c>
      <c r="K2600" s="6">
        <v>28.25</v>
      </c>
      <c r="L2600" s="6">
        <f>LANÇAMENTO[[#This Row],[VALOR UNITARIO]]*LANÇAMENTO[[#This Row],[QTDADE]]</f>
        <v>56.5</v>
      </c>
      <c r="M2600" s="4">
        <v>46007</v>
      </c>
      <c r="N2600" s="33" t="str">
        <f>TEXT(LANÇAMENTO[[#This Row],[DATA PEDIDO]],"MMM")&amp;"-"&amp;TEXT(M2600,"AAAA")</f>
        <v>dez-2025</v>
      </c>
      <c r="O2600" s="5" t="s">
        <v>1836</v>
      </c>
      <c r="P2600" s="5" t="s">
        <v>30</v>
      </c>
      <c r="Q2600" s="3" t="s">
        <v>12</v>
      </c>
      <c r="R2600" s="3">
        <v>7</v>
      </c>
      <c r="S2600" s="4">
        <f>IF(LANÇAMENTO[[#This Row],[DATA PEDIDO]]="","",LANÇAMENTO[[#This Row],[DATA PEDIDO]]+LANÇAMENTO[[#This Row],[PRAZO]])</f>
        <v>46014</v>
      </c>
      <c r="T2600" s="8" t="str">
        <f>IF(LANÇAMENTO[[#This Row],[OBRA COM MATERIAL]]="OK","ENTREGUE",IF(LANÇAMENTO[[#This Row],[PRAZO]]="","",LANÇAMENTO[[#This Row],[PREVISÃO ENTREGA OBRA]]-$E$1))</f>
        <v>ENTREGUE</v>
      </c>
      <c r="U2600" s="3" t="s">
        <v>129</v>
      </c>
      <c r="V2600" s="3"/>
    </row>
    <row r="2601" spans="1:22" x14ac:dyDescent="0.25">
      <c r="A2601" s="4">
        <v>46007</v>
      </c>
      <c r="B2601" s="2" t="s">
        <v>2825</v>
      </c>
      <c r="C2601" s="123" t="str">
        <f>VLOOKUP(LANÇAMENTO[[#This Row],[OBRA]],OBRAS[],2,FALSE)</f>
        <v>B&amp;B</v>
      </c>
      <c r="D2601" s="2" t="s">
        <v>104</v>
      </c>
      <c r="E2601" s="2" t="s">
        <v>4649</v>
      </c>
      <c r="F2601" s="3">
        <v>1</v>
      </c>
      <c r="G2601" s="3" t="s">
        <v>24</v>
      </c>
      <c r="H2601" s="5" t="s">
        <v>4651</v>
      </c>
      <c r="I2601" s="136" t="s">
        <v>371</v>
      </c>
      <c r="J2601" s="2" t="s">
        <v>4649</v>
      </c>
      <c r="K2601" s="6">
        <v>54.37</v>
      </c>
      <c r="L2601" s="6">
        <f>LANÇAMENTO[[#This Row],[VALOR UNITARIO]]*LANÇAMENTO[[#This Row],[QTDADE]]</f>
        <v>54.37</v>
      </c>
      <c r="M2601" s="4">
        <v>46007</v>
      </c>
      <c r="N2601" s="33" t="str">
        <f>TEXT(LANÇAMENTO[[#This Row],[DATA PEDIDO]],"MMM")&amp;"-"&amp;TEXT(M2601,"AAAA")</f>
        <v>dez-2025</v>
      </c>
      <c r="O2601" s="5" t="s">
        <v>1836</v>
      </c>
      <c r="P2601" s="5" t="s">
        <v>30</v>
      </c>
      <c r="Q2601" s="3" t="s">
        <v>12</v>
      </c>
      <c r="R2601" s="3">
        <v>7</v>
      </c>
      <c r="S2601" s="4">
        <f>IF(LANÇAMENTO[[#This Row],[DATA PEDIDO]]="","",LANÇAMENTO[[#This Row],[DATA PEDIDO]]+LANÇAMENTO[[#This Row],[PRAZO]])</f>
        <v>46014</v>
      </c>
      <c r="T2601" s="8" t="str">
        <f>IF(LANÇAMENTO[[#This Row],[OBRA COM MATERIAL]]="OK","ENTREGUE",IF(LANÇAMENTO[[#This Row],[PRAZO]]="","",LANÇAMENTO[[#This Row],[PREVISÃO ENTREGA OBRA]]-$E$1))</f>
        <v>ENTREGUE</v>
      </c>
      <c r="U2601" s="3" t="s">
        <v>129</v>
      </c>
      <c r="V2601" s="3"/>
    </row>
    <row r="2602" spans="1:22" x14ac:dyDescent="0.25">
      <c r="A2602" s="4">
        <v>46007</v>
      </c>
      <c r="B2602" s="2" t="s">
        <v>2825</v>
      </c>
      <c r="C2602" s="123" t="str">
        <f>VLOOKUP(LANÇAMENTO[[#This Row],[OBRA]],OBRAS[],2,FALSE)</f>
        <v>B&amp;B</v>
      </c>
      <c r="D2602" s="2" t="s">
        <v>104</v>
      </c>
      <c r="E2602" s="2" t="s">
        <v>2730</v>
      </c>
      <c r="F2602" s="3">
        <v>5</v>
      </c>
      <c r="G2602" s="3" t="s">
        <v>65</v>
      </c>
      <c r="H2602" s="5" t="s">
        <v>4651</v>
      </c>
      <c r="I2602" s="136" t="s">
        <v>371</v>
      </c>
      <c r="J2602" s="2" t="s">
        <v>2730</v>
      </c>
      <c r="K2602" s="6">
        <v>46.1</v>
      </c>
      <c r="L2602" s="6">
        <f>LANÇAMENTO[[#This Row],[VALOR UNITARIO]]*LANÇAMENTO[[#This Row],[QTDADE]]</f>
        <v>230.5</v>
      </c>
      <c r="M2602" s="4">
        <v>46007</v>
      </c>
      <c r="N2602" s="33" t="str">
        <f>TEXT(LANÇAMENTO[[#This Row],[DATA PEDIDO]],"MMM")&amp;"-"&amp;TEXT(M2602,"AAAA")</f>
        <v>dez-2025</v>
      </c>
      <c r="O2602" s="5" t="s">
        <v>1836</v>
      </c>
      <c r="P2602" s="5" t="s">
        <v>30</v>
      </c>
      <c r="Q2602" s="3" t="s">
        <v>12</v>
      </c>
      <c r="R2602" s="3">
        <v>7</v>
      </c>
      <c r="S2602" s="4">
        <f>IF(LANÇAMENTO[[#This Row],[DATA PEDIDO]]="","",LANÇAMENTO[[#This Row],[DATA PEDIDO]]+LANÇAMENTO[[#This Row],[PRAZO]])</f>
        <v>46014</v>
      </c>
      <c r="T2602" s="8" t="str">
        <f>IF(LANÇAMENTO[[#This Row],[OBRA COM MATERIAL]]="OK","ENTREGUE",IF(LANÇAMENTO[[#This Row],[PRAZO]]="","",LANÇAMENTO[[#This Row],[PREVISÃO ENTREGA OBRA]]-$E$1))</f>
        <v>ENTREGUE</v>
      </c>
      <c r="U2602" s="3" t="s">
        <v>129</v>
      </c>
      <c r="V2602" s="3"/>
    </row>
    <row r="2603" spans="1:22" x14ac:dyDescent="0.25">
      <c r="A2603" s="4">
        <v>46007</v>
      </c>
      <c r="B2603" s="2" t="s">
        <v>2825</v>
      </c>
      <c r="C2603" s="123" t="str">
        <f>VLOOKUP(LANÇAMENTO[[#This Row],[OBRA]],OBRAS[],2,FALSE)</f>
        <v>B&amp;B</v>
      </c>
      <c r="D2603" s="2" t="s">
        <v>104</v>
      </c>
      <c r="E2603" s="2" t="s">
        <v>4650</v>
      </c>
      <c r="F2603" s="3">
        <v>50</v>
      </c>
      <c r="G2603" s="3" t="s">
        <v>65</v>
      </c>
      <c r="H2603" s="5" t="s">
        <v>4651</v>
      </c>
      <c r="I2603" s="136" t="s">
        <v>371</v>
      </c>
      <c r="J2603" s="2" t="s">
        <v>4650</v>
      </c>
      <c r="K2603" s="6">
        <v>3.93</v>
      </c>
      <c r="L2603" s="6">
        <f>LANÇAMENTO[[#This Row],[VALOR UNITARIO]]*LANÇAMENTO[[#This Row],[QTDADE]]</f>
        <v>196.5</v>
      </c>
      <c r="M2603" s="4">
        <v>46007</v>
      </c>
      <c r="N2603" s="33" t="str">
        <f>TEXT(LANÇAMENTO[[#This Row],[DATA PEDIDO]],"MMM")&amp;"-"&amp;TEXT(M2603,"AAAA")</f>
        <v>dez-2025</v>
      </c>
      <c r="O2603" s="5" t="s">
        <v>1836</v>
      </c>
      <c r="P2603" s="5" t="s">
        <v>30</v>
      </c>
      <c r="Q2603" s="3" t="s">
        <v>12</v>
      </c>
      <c r="R2603" s="3">
        <v>7</v>
      </c>
      <c r="S2603" s="4">
        <f>IF(LANÇAMENTO[[#This Row],[DATA PEDIDO]]="","",LANÇAMENTO[[#This Row],[DATA PEDIDO]]+LANÇAMENTO[[#This Row],[PRAZO]])</f>
        <v>46014</v>
      </c>
      <c r="T2603" s="8" t="str">
        <f>IF(LANÇAMENTO[[#This Row],[OBRA COM MATERIAL]]="OK","ENTREGUE",IF(LANÇAMENTO[[#This Row],[PRAZO]]="","",LANÇAMENTO[[#This Row],[PREVISÃO ENTREGA OBRA]]-$E$1))</f>
        <v>ENTREGUE</v>
      </c>
      <c r="U2603" s="3" t="s">
        <v>129</v>
      </c>
      <c r="V2603" s="3"/>
    </row>
    <row r="2604" spans="1:22" x14ac:dyDescent="0.25">
      <c r="A2604" s="4">
        <v>46007</v>
      </c>
      <c r="B2604" s="2" t="s">
        <v>4257</v>
      </c>
      <c r="C2604" s="123" t="str">
        <f>VLOOKUP(LANÇAMENTO[[#This Row],[OBRA]],OBRAS[],2,FALSE)</f>
        <v>INTERIORANA</v>
      </c>
      <c r="D2604" s="2" t="s">
        <v>104</v>
      </c>
      <c r="E2604" s="2" t="s">
        <v>2134</v>
      </c>
      <c r="F2604" s="3">
        <v>1</v>
      </c>
      <c r="G2604" s="3" t="s">
        <v>65</v>
      </c>
      <c r="H2604" s="5" t="s">
        <v>4652</v>
      </c>
      <c r="I2604" s="136" t="s">
        <v>4738</v>
      </c>
      <c r="J2604" s="2" t="s">
        <v>2134</v>
      </c>
      <c r="K2604" s="6">
        <v>300</v>
      </c>
      <c r="L2604" s="6">
        <f>LANÇAMENTO[[#This Row],[VALOR UNITARIO]]*LANÇAMENTO[[#This Row],[QTDADE]]</f>
        <v>300</v>
      </c>
      <c r="M2604" s="4">
        <v>46007</v>
      </c>
      <c r="N2604" s="33" t="str">
        <f>TEXT(LANÇAMENTO[[#This Row],[DATA PEDIDO]],"MMM")&amp;"-"&amp;TEXT(M2604,"AAAA")</f>
        <v>dez-2025</v>
      </c>
      <c r="O2604" s="5" t="s">
        <v>1692</v>
      </c>
      <c r="P2604" s="5" t="s">
        <v>192</v>
      </c>
      <c r="Q2604" s="3" t="s">
        <v>12</v>
      </c>
      <c r="R2604" s="3">
        <v>1</v>
      </c>
      <c r="S2604" s="4">
        <f>IF(LANÇAMENTO[[#This Row],[DATA PEDIDO]]="","",LANÇAMENTO[[#This Row],[DATA PEDIDO]]+LANÇAMENTO[[#This Row],[PRAZO]])</f>
        <v>46008</v>
      </c>
      <c r="T2604" s="8" t="str">
        <f>IF(LANÇAMENTO[[#This Row],[OBRA COM MATERIAL]]="OK","ENTREGUE",IF(LANÇAMENTO[[#This Row],[PRAZO]]="","",LANÇAMENTO[[#This Row],[PREVISÃO ENTREGA OBRA]]-$E$1))</f>
        <v>ENTREGUE</v>
      </c>
      <c r="U2604" s="3" t="s">
        <v>129</v>
      </c>
      <c r="V2604" s="3"/>
    </row>
    <row r="2605" spans="1:22" x14ac:dyDescent="0.25">
      <c r="A2605" s="4">
        <v>46007</v>
      </c>
      <c r="B2605" s="2" t="s">
        <v>1802</v>
      </c>
      <c r="C2605" s="123" t="str">
        <f>VLOOKUP(LANÇAMENTO[[#This Row],[OBRA]],OBRAS[],2,FALSE)</f>
        <v>INTERIORANA</v>
      </c>
      <c r="D2605" s="2" t="s">
        <v>11</v>
      </c>
      <c r="E2605" s="2" t="s">
        <v>4653</v>
      </c>
      <c r="F2605" s="3">
        <v>1</v>
      </c>
      <c r="G2605" s="3" t="s">
        <v>110</v>
      </c>
      <c r="H2605" s="5" t="s">
        <v>4654</v>
      </c>
      <c r="I2605" s="136" t="s">
        <v>1205</v>
      </c>
      <c r="J2605" s="2" t="s">
        <v>4653</v>
      </c>
      <c r="K2605" s="6">
        <v>121.99</v>
      </c>
      <c r="L2605" s="6">
        <f>LANÇAMENTO[[#This Row],[VALOR UNITARIO]]*LANÇAMENTO[[#This Row],[QTDADE]]</f>
        <v>121.99</v>
      </c>
      <c r="M2605" s="4">
        <v>46007</v>
      </c>
      <c r="N2605" s="33" t="str">
        <f>TEXT(LANÇAMENTO[[#This Row],[DATA PEDIDO]],"MMM")&amp;"-"&amp;TEXT(M2605,"AAAA")</f>
        <v>dez-2025</v>
      </c>
      <c r="O2605" s="5" t="s">
        <v>1818</v>
      </c>
      <c r="P2605" s="5" t="s">
        <v>192</v>
      </c>
      <c r="Q2605" s="3" t="s">
        <v>12</v>
      </c>
      <c r="R2605" s="3">
        <v>0</v>
      </c>
      <c r="S2605" s="4">
        <f>IF(LANÇAMENTO[[#This Row],[DATA PEDIDO]]="","",LANÇAMENTO[[#This Row],[DATA PEDIDO]]+LANÇAMENTO[[#This Row],[PRAZO]])</f>
        <v>46007</v>
      </c>
      <c r="T2605" s="8" t="str">
        <f>IF(LANÇAMENTO[[#This Row],[OBRA COM MATERIAL]]="OK","ENTREGUE",IF(LANÇAMENTO[[#This Row],[PRAZO]]="","",LANÇAMENTO[[#This Row],[PREVISÃO ENTREGA OBRA]]-$E$1))</f>
        <v>ENTREGUE</v>
      </c>
      <c r="U2605" s="3" t="s">
        <v>129</v>
      </c>
      <c r="V2605" s="3"/>
    </row>
    <row r="2606" spans="1:22" x14ac:dyDescent="0.25">
      <c r="A2606" s="4">
        <v>46007</v>
      </c>
      <c r="B2606" s="2" t="s">
        <v>4257</v>
      </c>
      <c r="C2606" s="123" t="str">
        <f>VLOOKUP(LANÇAMENTO[[#This Row],[OBRA]],OBRAS[],2,FALSE)</f>
        <v>INTERIORANA</v>
      </c>
      <c r="D2606" s="2" t="s">
        <v>104</v>
      </c>
      <c r="E2606" s="2" t="s">
        <v>4655</v>
      </c>
      <c r="F2606" s="3">
        <v>200</v>
      </c>
      <c r="G2606" s="3" t="s">
        <v>65</v>
      </c>
      <c r="H2606" s="5" t="s">
        <v>4662</v>
      </c>
      <c r="I2606" s="136" t="s">
        <v>627</v>
      </c>
      <c r="J2606" s="2" t="s">
        <v>4655</v>
      </c>
      <c r="K2606" s="6">
        <v>0.97</v>
      </c>
      <c r="L2606" s="6">
        <f>LANÇAMENTO[[#This Row],[VALOR UNITARIO]]*LANÇAMENTO[[#This Row],[QTDADE]]</f>
        <v>194</v>
      </c>
      <c r="M2606" s="4">
        <v>46007</v>
      </c>
      <c r="N2606" s="33" t="str">
        <f>TEXT(LANÇAMENTO[[#This Row],[DATA PEDIDO]],"MMM")&amp;"-"&amp;TEXT(M2606,"AAAA")</f>
        <v>dez-2025</v>
      </c>
      <c r="O2606" s="5" t="s">
        <v>1704</v>
      </c>
      <c r="P2606" s="5" t="s">
        <v>30</v>
      </c>
      <c r="Q2606" s="3" t="s">
        <v>12</v>
      </c>
      <c r="R2606" s="3">
        <v>3</v>
      </c>
      <c r="S2606" s="4">
        <f>IF(LANÇAMENTO[[#This Row],[DATA PEDIDO]]="","",LANÇAMENTO[[#This Row],[DATA PEDIDO]]+LANÇAMENTO[[#This Row],[PRAZO]])</f>
        <v>46010</v>
      </c>
      <c r="T2606" s="8" t="str">
        <f>IF(LANÇAMENTO[[#This Row],[OBRA COM MATERIAL]]="OK","ENTREGUE",IF(LANÇAMENTO[[#This Row],[PRAZO]]="","",LANÇAMENTO[[#This Row],[PREVISÃO ENTREGA OBRA]]-$E$1))</f>
        <v>ENTREGUE</v>
      </c>
      <c r="U2606" s="3" t="s">
        <v>129</v>
      </c>
      <c r="V2606" s="3"/>
    </row>
    <row r="2607" spans="1:22" x14ac:dyDescent="0.25">
      <c r="A2607" s="4">
        <v>46007</v>
      </c>
      <c r="B2607" s="2" t="s">
        <v>4257</v>
      </c>
      <c r="C2607" s="123" t="str">
        <f>VLOOKUP(LANÇAMENTO[[#This Row],[OBRA]],OBRAS[],2,FALSE)</f>
        <v>INTERIORANA</v>
      </c>
      <c r="D2607" s="2" t="s">
        <v>104</v>
      </c>
      <c r="E2607" s="2" t="s">
        <v>4656</v>
      </c>
      <c r="F2607" s="3">
        <v>30</v>
      </c>
      <c r="G2607" s="3" t="s">
        <v>65</v>
      </c>
      <c r="H2607" s="5" t="s">
        <v>4662</v>
      </c>
      <c r="I2607" s="136" t="s">
        <v>627</v>
      </c>
      <c r="J2607" s="2" t="s">
        <v>4656</v>
      </c>
      <c r="K2607" s="6">
        <v>42.56</v>
      </c>
      <c r="L2607" s="6">
        <f>LANÇAMENTO[[#This Row],[VALOR UNITARIO]]*LANÇAMENTO[[#This Row],[QTDADE]]</f>
        <v>1276.8000000000002</v>
      </c>
      <c r="M2607" s="4">
        <v>46007</v>
      </c>
      <c r="N2607" s="33" t="str">
        <f>TEXT(LANÇAMENTO[[#This Row],[DATA PEDIDO]],"MMM")&amp;"-"&amp;TEXT(M2607,"AAAA")</f>
        <v>dez-2025</v>
      </c>
      <c r="O2607" s="5" t="s">
        <v>1704</v>
      </c>
      <c r="P2607" s="5" t="s">
        <v>30</v>
      </c>
      <c r="Q2607" s="3" t="s">
        <v>12</v>
      </c>
      <c r="R2607" s="3">
        <v>3</v>
      </c>
      <c r="S2607" s="4">
        <f>IF(LANÇAMENTO[[#This Row],[DATA PEDIDO]]="","",LANÇAMENTO[[#This Row],[DATA PEDIDO]]+LANÇAMENTO[[#This Row],[PRAZO]])</f>
        <v>46010</v>
      </c>
      <c r="T2607" s="8" t="str">
        <f>IF(LANÇAMENTO[[#This Row],[OBRA COM MATERIAL]]="OK","ENTREGUE",IF(LANÇAMENTO[[#This Row],[PRAZO]]="","",LANÇAMENTO[[#This Row],[PREVISÃO ENTREGA OBRA]]-$E$1))</f>
        <v>ENTREGUE</v>
      </c>
      <c r="U2607" s="3" t="s">
        <v>129</v>
      </c>
      <c r="V2607" s="3"/>
    </row>
    <row r="2608" spans="1:22" x14ac:dyDescent="0.25">
      <c r="A2608" s="4">
        <v>46007</v>
      </c>
      <c r="B2608" s="2" t="s">
        <v>4257</v>
      </c>
      <c r="C2608" s="123" t="str">
        <f>VLOOKUP(LANÇAMENTO[[#This Row],[OBRA]],OBRAS[],2,FALSE)</f>
        <v>INTERIORANA</v>
      </c>
      <c r="D2608" s="2" t="s">
        <v>104</v>
      </c>
      <c r="E2608" s="2" t="s">
        <v>4657</v>
      </c>
      <c r="F2608" s="3">
        <v>55</v>
      </c>
      <c r="G2608" s="3" t="s">
        <v>65</v>
      </c>
      <c r="H2608" s="5" t="s">
        <v>4662</v>
      </c>
      <c r="I2608" s="136" t="s">
        <v>627</v>
      </c>
      <c r="J2608" s="2" t="s">
        <v>4657</v>
      </c>
      <c r="K2608" s="6">
        <v>12.86</v>
      </c>
      <c r="L2608" s="6">
        <f>LANÇAMENTO[[#This Row],[VALOR UNITARIO]]*LANÇAMENTO[[#This Row],[QTDADE]]</f>
        <v>707.3</v>
      </c>
      <c r="M2608" s="4">
        <v>46007</v>
      </c>
      <c r="N2608" s="33" t="str">
        <f>TEXT(LANÇAMENTO[[#This Row],[DATA PEDIDO]],"MMM")&amp;"-"&amp;TEXT(M2608,"AAAA")</f>
        <v>dez-2025</v>
      </c>
      <c r="O2608" s="5" t="s">
        <v>1704</v>
      </c>
      <c r="P2608" s="5" t="s">
        <v>30</v>
      </c>
      <c r="Q2608" s="3" t="s">
        <v>12</v>
      </c>
      <c r="R2608" s="3">
        <v>3</v>
      </c>
      <c r="S2608" s="4">
        <f>IF(LANÇAMENTO[[#This Row],[DATA PEDIDO]]="","",LANÇAMENTO[[#This Row],[DATA PEDIDO]]+LANÇAMENTO[[#This Row],[PRAZO]])</f>
        <v>46010</v>
      </c>
      <c r="T2608" s="8" t="str">
        <f>IF(LANÇAMENTO[[#This Row],[OBRA COM MATERIAL]]="OK","ENTREGUE",IF(LANÇAMENTO[[#This Row],[PRAZO]]="","",LANÇAMENTO[[#This Row],[PREVISÃO ENTREGA OBRA]]-$E$1))</f>
        <v>ENTREGUE</v>
      </c>
      <c r="U2608" s="3" t="s">
        <v>129</v>
      </c>
      <c r="V2608" s="3"/>
    </row>
    <row r="2609" spans="1:22" x14ac:dyDescent="0.25">
      <c r="A2609" s="4">
        <v>46007</v>
      </c>
      <c r="B2609" s="2" t="s">
        <v>4257</v>
      </c>
      <c r="C2609" s="123" t="str">
        <f>VLOOKUP(LANÇAMENTO[[#This Row],[OBRA]],OBRAS[],2,FALSE)</f>
        <v>INTERIORANA</v>
      </c>
      <c r="D2609" s="2" t="s">
        <v>104</v>
      </c>
      <c r="E2609" s="2" t="s">
        <v>4658</v>
      </c>
      <c r="F2609" s="3">
        <v>4</v>
      </c>
      <c r="G2609" s="3" t="s">
        <v>65</v>
      </c>
      <c r="H2609" s="5" t="s">
        <v>4662</v>
      </c>
      <c r="I2609" s="136" t="s">
        <v>627</v>
      </c>
      <c r="J2609" s="2" t="s">
        <v>4658</v>
      </c>
      <c r="K2609" s="6">
        <v>31.48</v>
      </c>
      <c r="L2609" s="6">
        <f>LANÇAMENTO[[#This Row],[VALOR UNITARIO]]*LANÇAMENTO[[#This Row],[QTDADE]]</f>
        <v>125.92</v>
      </c>
      <c r="M2609" s="4">
        <v>46007</v>
      </c>
      <c r="N2609" s="33" t="str">
        <f>TEXT(LANÇAMENTO[[#This Row],[DATA PEDIDO]],"MMM")&amp;"-"&amp;TEXT(M2609,"AAAA")</f>
        <v>dez-2025</v>
      </c>
      <c r="O2609" s="5" t="s">
        <v>1704</v>
      </c>
      <c r="P2609" s="5" t="s">
        <v>30</v>
      </c>
      <c r="Q2609" s="3" t="s">
        <v>12</v>
      </c>
      <c r="R2609" s="3">
        <v>3</v>
      </c>
      <c r="S2609" s="4">
        <f>IF(LANÇAMENTO[[#This Row],[DATA PEDIDO]]="","",LANÇAMENTO[[#This Row],[DATA PEDIDO]]+LANÇAMENTO[[#This Row],[PRAZO]])</f>
        <v>46010</v>
      </c>
      <c r="T2609" s="8" t="str">
        <f>IF(LANÇAMENTO[[#This Row],[OBRA COM MATERIAL]]="OK","ENTREGUE",IF(LANÇAMENTO[[#This Row],[PRAZO]]="","",LANÇAMENTO[[#This Row],[PREVISÃO ENTREGA OBRA]]-$E$1))</f>
        <v>ENTREGUE</v>
      </c>
      <c r="U2609" s="3" t="s">
        <v>129</v>
      </c>
      <c r="V2609" s="3"/>
    </row>
    <row r="2610" spans="1:22" x14ac:dyDescent="0.25">
      <c r="A2610" s="4">
        <v>46007</v>
      </c>
      <c r="B2610" s="2" t="s">
        <v>4257</v>
      </c>
      <c r="C2610" s="123" t="str">
        <f>VLOOKUP(LANÇAMENTO[[#This Row],[OBRA]],OBRAS[],2,FALSE)</f>
        <v>INTERIORANA</v>
      </c>
      <c r="D2610" s="2" t="s">
        <v>104</v>
      </c>
      <c r="E2610" s="2" t="s">
        <v>4659</v>
      </c>
      <c r="F2610" s="3">
        <v>10</v>
      </c>
      <c r="G2610" s="3" t="s">
        <v>65</v>
      </c>
      <c r="H2610" s="5" t="s">
        <v>4662</v>
      </c>
      <c r="I2610" s="136" t="s">
        <v>627</v>
      </c>
      <c r="J2610" s="2" t="s">
        <v>4659</v>
      </c>
      <c r="K2610" s="6">
        <v>2.44</v>
      </c>
      <c r="L2610" s="6">
        <f>LANÇAMENTO[[#This Row],[VALOR UNITARIO]]*LANÇAMENTO[[#This Row],[QTDADE]]</f>
        <v>24.4</v>
      </c>
      <c r="M2610" s="4">
        <v>46007</v>
      </c>
      <c r="N2610" s="33" t="str">
        <f>TEXT(LANÇAMENTO[[#This Row],[DATA PEDIDO]],"MMM")&amp;"-"&amp;TEXT(M2610,"AAAA")</f>
        <v>dez-2025</v>
      </c>
      <c r="O2610" s="5" t="s">
        <v>1704</v>
      </c>
      <c r="P2610" s="5" t="s">
        <v>30</v>
      </c>
      <c r="Q2610" s="3" t="s">
        <v>12</v>
      </c>
      <c r="R2610" s="3">
        <v>3</v>
      </c>
      <c r="S2610" s="4">
        <f>IF(LANÇAMENTO[[#This Row],[DATA PEDIDO]]="","",LANÇAMENTO[[#This Row],[DATA PEDIDO]]+LANÇAMENTO[[#This Row],[PRAZO]])</f>
        <v>46010</v>
      </c>
      <c r="T2610" s="8" t="str">
        <f>IF(LANÇAMENTO[[#This Row],[OBRA COM MATERIAL]]="OK","ENTREGUE",IF(LANÇAMENTO[[#This Row],[PRAZO]]="","",LANÇAMENTO[[#This Row],[PREVISÃO ENTREGA OBRA]]-$E$1))</f>
        <v>ENTREGUE</v>
      </c>
      <c r="U2610" s="3" t="s">
        <v>129</v>
      </c>
      <c r="V2610" s="3"/>
    </row>
    <row r="2611" spans="1:22" x14ac:dyDescent="0.25">
      <c r="A2611" s="4">
        <v>46007</v>
      </c>
      <c r="B2611" s="2" t="s">
        <v>4257</v>
      </c>
      <c r="C2611" s="123" t="str">
        <f>VLOOKUP(LANÇAMENTO[[#This Row],[OBRA]],OBRAS[],2,FALSE)</f>
        <v>INTERIORANA</v>
      </c>
      <c r="D2611" s="2" t="s">
        <v>104</v>
      </c>
      <c r="E2611" s="2" t="s">
        <v>4660</v>
      </c>
      <c r="F2611" s="3">
        <v>1</v>
      </c>
      <c r="G2611" s="3" t="s">
        <v>65</v>
      </c>
      <c r="H2611" s="5" t="s">
        <v>4662</v>
      </c>
      <c r="I2611" s="136" t="s">
        <v>627</v>
      </c>
      <c r="J2611" s="2" t="s">
        <v>4660</v>
      </c>
      <c r="K2611" s="6">
        <v>57.18</v>
      </c>
      <c r="L2611" s="6">
        <f>LANÇAMENTO[[#This Row],[VALOR UNITARIO]]*LANÇAMENTO[[#This Row],[QTDADE]]</f>
        <v>57.18</v>
      </c>
      <c r="M2611" s="4">
        <v>46007</v>
      </c>
      <c r="N2611" s="33" t="str">
        <f>TEXT(LANÇAMENTO[[#This Row],[DATA PEDIDO]],"MMM")&amp;"-"&amp;TEXT(M2611,"AAAA")</f>
        <v>dez-2025</v>
      </c>
      <c r="O2611" s="5" t="s">
        <v>1704</v>
      </c>
      <c r="P2611" s="5" t="s">
        <v>30</v>
      </c>
      <c r="Q2611" s="3" t="s">
        <v>12</v>
      </c>
      <c r="R2611" s="3">
        <v>3</v>
      </c>
      <c r="S2611" s="4">
        <f>IF(LANÇAMENTO[[#This Row],[DATA PEDIDO]]="","",LANÇAMENTO[[#This Row],[DATA PEDIDO]]+LANÇAMENTO[[#This Row],[PRAZO]])</f>
        <v>46010</v>
      </c>
      <c r="T2611" s="8" t="str">
        <f>IF(LANÇAMENTO[[#This Row],[OBRA COM MATERIAL]]="OK","ENTREGUE",IF(LANÇAMENTO[[#This Row],[PRAZO]]="","",LANÇAMENTO[[#This Row],[PREVISÃO ENTREGA OBRA]]-$E$1))</f>
        <v>ENTREGUE</v>
      </c>
      <c r="U2611" s="3" t="s">
        <v>129</v>
      </c>
      <c r="V2611" s="3"/>
    </row>
    <row r="2612" spans="1:22" x14ac:dyDescent="0.25">
      <c r="A2612" s="4">
        <v>46007</v>
      </c>
      <c r="B2612" s="2" t="s">
        <v>4257</v>
      </c>
      <c r="C2612" s="123" t="str">
        <f>VLOOKUP(LANÇAMENTO[[#This Row],[OBRA]],OBRAS[],2,FALSE)</f>
        <v>INTERIORANA</v>
      </c>
      <c r="D2612" s="2" t="s">
        <v>104</v>
      </c>
      <c r="E2612" s="2" t="s">
        <v>4661</v>
      </c>
      <c r="F2612" s="3">
        <v>10</v>
      </c>
      <c r="G2612" s="3" t="s">
        <v>65</v>
      </c>
      <c r="H2612" s="5" t="s">
        <v>4662</v>
      </c>
      <c r="I2612" s="136" t="s">
        <v>627</v>
      </c>
      <c r="J2612" s="2" t="s">
        <v>4661</v>
      </c>
      <c r="K2612" s="6">
        <v>14.25</v>
      </c>
      <c r="L2612" s="6">
        <f>LANÇAMENTO[[#This Row],[VALOR UNITARIO]]*LANÇAMENTO[[#This Row],[QTDADE]]</f>
        <v>142.5</v>
      </c>
      <c r="M2612" s="4">
        <v>46007</v>
      </c>
      <c r="N2612" s="33" t="str">
        <f>TEXT(LANÇAMENTO[[#This Row],[DATA PEDIDO]],"MMM")&amp;"-"&amp;TEXT(M2612,"AAAA")</f>
        <v>dez-2025</v>
      </c>
      <c r="O2612" s="5" t="s">
        <v>1704</v>
      </c>
      <c r="P2612" s="5" t="s">
        <v>30</v>
      </c>
      <c r="Q2612" s="3" t="s">
        <v>12</v>
      </c>
      <c r="R2612" s="3">
        <v>3</v>
      </c>
      <c r="S2612" s="4">
        <f>IF(LANÇAMENTO[[#This Row],[DATA PEDIDO]]="","",LANÇAMENTO[[#This Row],[DATA PEDIDO]]+LANÇAMENTO[[#This Row],[PRAZO]])</f>
        <v>46010</v>
      </c>
      <c r="T2612" s="8" t="str">
        <f>IF(LANÇAMENTO[[#This Row],[OBRA COM MATERIAL]]="OK","ENTREGUE",IF(LANÇAMENTO[[#This Row],[PRAZO]]="","",LANÇAMENTO[[#This Row],[PREVISÃO ENTREGA OBRA]]-$E$1))</f>
        <v>ENTREGUE</v>
      </c>
      <c r="U2612" s="3" t="s">
        <v>129</v>
      </c>
      <c r="V2612" s="3"/>
    </row>
    <row r="2613" spans="1:22" x14ac:dyDescent="0.25">
      <c r="A2613" s="4">
        <v>46007</v>
      </c>
      <c r="B2613" s="2" t="s">
        <v>4257</v>
      </c>
      <c r="C2613" s="123" t="str">
        <f>VLOOKUP(LANÇAMENTO[[#This Row],[OBRA]],OBRAS[],2,FALSE)</f>
        <v>INTERIORANA</v>
      </c>
      <c r="D2613" s="2" t="s">
        <v>104</v>
      </c>
      <c r="E2613" s="2" t="s">
        <v>2430</v>
      </c>
      <c r="F2613" s="3">
        <v>1</v>
      </c>
      <c r="G2613" s="3" t="s">
        <v>65</v>
      </c>
      <c r="H2613" s="5" t="s">
        <v>4662</v>
      </c>
      <c r="I2613" s="136" t="s">
        <v>627</v>
      </c>
      <c r="J2613" s="2" t="s">
        <v>2430</v>
      </c>
      <c r="K2613" s="6">
        <v>120</v>
      </c>
      <c r="L2613" s="6">
        <f>LANÇAMENTO[[#This Row],[VALOR UNITARIO]]*LANÇAMENTO[[#This Row],[QTDADE]]</f>
        <v>120</v>
      </c>
      <c r="M2613" s="4">
        <v>46007</v>
      </c>
      <c r="N2613" s="33" t="str">
        <f>TEXT(LANÇAMENTO[[#This Row],[DATA PEDIDO]],"MMM")&amp;"-"&amp;TEXT(M2613,"AAAA")</f>
        <v>dez-2025</v>
      </c>
      <c r="O2613" s="5" t="s">
        <v>1704</v>
      </c>
      <c r="P2613" s="5" t="s">
        <v>30</v>
      </c>
      <c r="Q2613" s="3" t="s">
        <v>12</v>
      </c>
      <c r="R2613" s="3">
        <v>3</v>
      </c>
      <c r="S2613" s="4">
        <f>IF(LANÇAMENTO[[#This Row],[DATA PEDIDO]]="","",LANÇAMENTO[[#This Row],[DATA PEDIDO]]+LANÇAMENTO[[#This Row],[PRAZO]])</f>
        <v>46010</v>
      </c>
      <c r="T2613" s="8" t="str">
        <f>IF(LANÇAMENTO[[#This Row],[OBRA COM MATERIAL]]="OK","ENTREGUE",IF(LANÇAMENTO[[#This Row],[PRAZO]]="","",LANÇAMENTO[[#This Row],[PREVISÃO ENTREGA OBRA]]-$E$1))</f>
        <v>ENTREGUE</v>
      </c>
      <c r="U2613" s="3" t="s">
        <v>129</v>
      </c>
      <c r="V2613" s="3"/>
    </row>
    <row r="2614" spans="1:22" x14ac:dyDescent="0.25">
      <c r="A2614" s="4">
        <v>46007</v>
      </c>
      <c r="B2614" s="2" t="s">
        <v>4257</v>
      </c>
      <c r="C2614" s="123" t="str">
        <f>VLOOKUP(LANÇAMENTO[[#This Row],[OBRA]],OBRAS[],2,FALSE)</f>
        <v>INTERIORANA</v>
      </c>
      <c r="D2614" s="2" t="s">
        <v>104</v>
      </c>
      <c r="E2614" s="2" t="s">
        <v>4675</v>
      </c>
      <c r="F2614" s="3">
        <v>60</v>
      </c>
      <c r="G2614" s="3" t="s">
        <v>141</v>
      </c>
      <c r="H2614" s="5" t="s">
        <v>4662</v>
      </c>
      <c r="I2614" s="136" t="s">
        <v>627</v>
      </c>
      <c r="J2614" s="2" t="s">
        <v>4675</v>
      </c>
      <c r="K2614" s="6">
        <v>12.12</v>
      </c>
      <c r="L2614" s="6">
        <f>LANÇAMENTO[[#This Row],[VALOR UNITARIO]]*LANÇAMENTO[[#This Row],[QTDADE]]</f>
        <v>727.19999999999993</v>
      </c>
      <c r="M2614" s="4">
        <v>46007</v>
      </c>
      <c r="N2614" s="33" t="str">
        <f>TEXT(LANÇAMENTO[[#This Row],[DATA PEDIDO]],"MMM")&amp;"-"&amp;TEXT(M2614,"AAAA")</f>
        <v>dez-2025</v>
      </c>
      <c r="O2614" s="5" t="s">
        <v>1704</v>
      </c>
      <c r="P2614" s="5" t="s">
        <v>30</v>
      </c>
      <c r="Q2614" s="3" t="s">
        <v>12</v>
      </c>
      <c r="R2614" s="3">
        <v>3</v>
      </c>
      <c r="S2614" s="4">
        <f>IF(LANÇAMENTO[[#This Row],[DATA PEDIDO]]="","",LANÇAMENTO[[#This Row],[DATA PEDIDO]]+LANÇAMENTO[[#This Row],[PRAZO]])</f>
        <v>46010</v>
      </c>
      <c r="T2614" s="8" t="str">
        <f>IF(LANÇAMENTO[[#This Row],[OBRA COM MATERIAL]]="OK","ENTREGUE",IF(LANÇAMENTO[[#This Row],[PRAZO]]="","",LANÇAMENTO[[#This Row],[PREVISÃO ENTREGA OBRA]]-$E$1))</f>
        <v>ENTREGUE</v>
      </c>
      <c r="U2614" s="3" t="s">
        <v>129</v>
      </c>
      <c r="V2614" s="3"/>
    </row>
    <row r="2615" spans="1:22" x14ac:dyDescent="0.25">
      <c r="A2615" s="4">
        <v>46007</v>
      </c>
      <c r="B2615" s="2" t="s">
        <v>4257</v>
      </c>
      <c r="C2615" s="123" t="str">
        <f>VLOOKUP(LANÇAMENTO[[#This Row],[OBRA]],OBRAS[],2,FALSE)</f>
        <v>INTERIORANA</v>
      </c>
      <c r="D2615" s="2" t="s">
        <v>104</v>
      </c>
      <c r="E2615" s="2" t="s">
        <v>4665</v>
      </c>
      <c r="F2615" s="3">
        <v>10</v>
      </c>
      <c r="G2615" s="3" t="s">
        <v>65</v>
      </c>
      <c r="H2615" s="5" t="s">
        <v>4672</v>
      </c>
      <c r="I2615" s="136" t="s">
        <v>4671</v>
      </c>
      <c r="J2615" s="2" t="s">
        <v>4665</v>
      </c>
      <c r="K2615" s="6">
        <v>35</v>
      </c>
      <c r="L2615" s="6">
        <f>LANÇAMENTO[[#This Row],[VALOR UNITARIO]]*LANÇAMENTO[[#This Row],[QTDADE]]</f>
        <v>350</v>
      </c>
      <c r="M2615" s="4">
        <v>46007</v>
      </c>
      <c r="N2615" s="33" t="str">
        <f>TEXT(LANÇAMENTO[[#This Row],[DATA PEDIDO]],"MMM")&amp;"-"&amp;TEXT(M2615,"AAAA")</f>
        <v>dez-2025</v>
      </c>
      <c r="O2615" s="5" t="s">
        <v>1818</v>
      </c>
      <c r="P2615" s="5" t="s">
        <v>192</v>
      </c>
      <c r="Q2615" s="3" t="s">
        <v>1705</v>
      </c>
      <c r="R2615" s="3">
        <v>0</v>
      </c>
      <c r="S2615" s="4">
        <f>IF(LANÇAMENTO[[#This Row],[DATA PEDIDO]]="","",LANÇAMENTO[[#This Row],[DATA PEDIDO]]+LANÇAMENTO[[#This Row],[PRAZO]])</f>
        <v>46007</v>
      </c>
      <c r="T2615" s="8" t="str">
        <f>IF(LANÇAMENTO[[#This Row],[OBRA COM MATERIAL]]="OK","ENTREGUE",IF(LANÇAMENTO[[#This Row],[PRAZO]]="","",LANÇAMENTO[[#This Row],[PREVISÃO ENTREGA OBRA]]-$E$1))</f>
        <v>ENTREGUE</v>
      </c>
      <c r="U2615" s="3" t="s">
        <v>129</v>
      </c>
      <c r="V2615" s="3"/>
    </row>
    <row r="2616" spans="1:22" x14ac:dyDescent="0.25">
      <c r="A2616" s="4">
        <v>46007</v>
      </c>
      <c r="B2616" s="2" t="s">
        <v>4257</v>
      </c>
      <c r="C2616" s="123" t="str">
        <f>VLOOKUP(LANÇAMENTO[[#This Row],[OBRA]],OBRAS[],2,FALSE)</f>
        <v>INTERIORANA</v>
      </c>
      <c r="D2616" s="2" t="s">
        <v>104</v>
      </c>
      <c r="E2616" s="2" t="s">
        <v>4666</v>
      </c>
      <c r="F2616" s="3">
        <v>4</v>
      </c>
      <c r="G2616" s="3" t="s">
        <v>65</v>
      </c>
      <c r="H2616" s="5" t="s">
        <v>4672</v>
      </c>
      <c r="I2616" s="136" t="s">
        <v>4671</v>
      </c>
      <c r="J2616" s="2" t="s">
        <v>4666</v>
      </c>
      <c r="K2616" s="6">
        <v>6</v>
      </c>
      <c r="L2616" s="6">
        <f>LANÇAMENTO[[#This Row],[VALOR UNITARIO]]*LANÇAMENTO[[#This Row],[QTDADE]]</f>
        <v>24</v>
      </c>
      <c r="M2616" s="4">
        <v>46007</v>
      </c>
      <c r="N2616" s="33" t="str">
        <f>TEXT(LANÇAMENTO[[#This Row],[DATA PEDIDO]],"MMM")&amp;"-"&amp;TEXT(M2616,"AAAA")</f>
        <v>dez-2025</v>
      </c>
      <c r="O2616" s="5" t="s">
        <v>1818</v>
      </c>
      <c r="P2616" s="5" t="s">
        <v>192</v>
      </c>
      <c r="Q2616" s="3" t="s">
        <v>1705</v>
      </c>
      <c r="R2616" s="3">
        <v>0</v>
      </c>
      <c r="S2616" s="4">
        <f>IF(LANÇAMENTO[[#This Row],[DATA PEDIDO]]="","",LANÇAMENTO[[#This Row],[DATA PEDIDO]]+LANÇAMENTO[[#This Row],[PRAZO]])</f>
        <v>46007</v>
      </c>
      <c r="T2616" s="8" t="str">
        <f>IF(LANÇAMENTO[[#This Row],[OBRA COM MATERIAL]]="OK","ENTREGUE",IF(LANÇAMENTO[[#This Row],[PRAZO]]="","",LANÇAMENTO[[#This Row],[PREVISÃO ENTREGA OBRA]]-$E$1))</f>
        <v>ENTREGUE</v>
      </c>
      <c r="U2616" s="3" t="s">
        <v>129</v>
      </c>
      <c r="V2616" s="3"/>
    </row>
    <row r="2617" spans="1:22" x14ac:dyDescent="0.25">
      <c r="A2617" s="4">
        <v>46007</v>
      </c>
      <c r="B2617" s="2" t="s">
        <v>4257</v>
      </c>
      <c r="C2617" s="123" t="str">
        <f>VLOOKUP(LANÇAMENTO[[#This Row],[OBRA]],OBRAS[],2,FALSE)</f>
        <v>INTERIORANA</v>
      </c>
      <c r="D2617" s="2" t="s">
        <v>104</v>
      </c>
      <c r="E2617" s="2" t="s">
        <v>4667</v>
      </c>
      <c r="F2617" s="3">
        <v>1</v>
      </c>
      <c r="G2617" s="3" t="s">
        <v>65</v>
      </c>
      <c r="H2617" s="5" t="s">
        <v>4672</v>
      </c>
      <c r="I2617" s="136" t="s">
        <v>4671</v>
      </c>
      <c r="J2617" s="2" t="s">
        <v>4667</v>
      </c>
      <c r="K2617" s="6">
        <v>94</v>
      </c>
      <c r="L2617" s="6">
        <f>LANÇAMENTO[[#This Row],[VALOR UNITARIO]]*LANÇAMENTO[[#This Row],[QTDADE]]</f>
        <v>94</v>
      </c>
      <c r="M2617" s="4">
        <v>46007</v>
      </c>
      <c r="N2617" s="33" t="str">
        <f>TEXT(LANÇAMENTO[[#This Row],[DATA PEDIDO]],"MMM")&amp;"-"&amp;TEXT(M2617,"AAAA")</f>
        <v>dez-2025</v>
      </c>
      <c r="O2617" s="5" t="s">
        <v>1818</v>
      </c>
      <c r="P2617" s="5" t="s">
        <v>192</v>
      </c>
      <c r="Q2617" s="3" t="s">
        <v>1705</v>
      </c>
      <c r="R2617" s="3">
        <v>0</v>
      </c>
      <c r="S2617" s="4">
        <f>IF(LANÇAMENTO[[#This Row],[DATA PEDIDO]]="","",LANÇAMENTO[[#This Row],[DATA PEDIDO]]+LANÇAMENTO[[#This Row],[PRAZO]])</f>
        <v>46007</v>
      </c>
      <c r="T2617" s="8" t="str">
        <f>IF(LANÇAMENTO[[#This Row],[OBRA COM MATERIAL]]="OK","ENTREGUE",IF(LANÇAMENTO[[#This Row],[PRAZO]]="","",LANÇAMENTO[[#This Row],[PREVISÃO ENTREGA OBRA]]-$E$1))</f>
        <v>ENTREGUE</v>
      </c>
      <c r="U2617" s="3" t="s">
        <v>129</v>
      </c>
      <c r="V2617" s="3"/>
    </row>
    <row r="2618" spans="1:22" x14ac:dyDescent="0.25">
      <c r="A2618" s="4">
        <v>46007</v>
      </c>
      <c r="B2618" s="2" t="s">
        <v>4257</v>
      </c>
      <c r="C2618" s="123" t="str">
        <f>VLOOKUP(LANÇAMENTO[[#This Row],[OBRA]],OBRAS[],2,FALSE)</f>
        <v>INTERIORANA</v>
      </c>
      <c r="D2618" s="2" t="s">
        <v>104</v>
      </c>
      <c r="E2618" s="2" t="s">
        <v>4668</v>
      </c>
      <c r="F2618" s="3">
        <v>1</v>
      </c>
      <c r="G2618" s="3" t="s">
        <v>65</v>
      </c>
      <c r="H2618" s="5" t="s">
        <v>4672</v>
      </c>
      <c r="I2618" s="136" t="s">
        <v>4671</v>
      </c>
      <c r="J2618" s="2" t="s">
        <v>4668</v>
      </c>
      <c r="K2618" s="6">
        <v>17</v>
      </c>
      <c r="L2618" s="6">
        <f>LANÇAMENTO[[#This Row],[VALOR UNITARIO]]*LANÇAMENTO[[#This Row],[QTDADE]]</f>
        <v>17</v>
      </c>
      <c r="M2618" s="4">
        <v>46007</v>
      </c>
      <c r="N2618" s="33" t="str">
        <f>TEXT(LANÇAMENTO[[#This Row],[DATA PEDIDO]],"MMM")&amp;"-"&amp;TEXT(M2618,"AAAA")</f>
        <v>dez-2025</v>
      </c>
      <c r="O2618" s="5" t="s">
        <v>1818</v>
      </c>
      <c r="P2618" s="5" t="s">
        <v>192</v>
      </c>
      <c r="Q2618" s="3" t="s">
        <v>1705</v>
      </c>
      <c r="R2618" s="3">
        <v>0</v>
      </c>
      <c r="S2618" s="4">
        <f>IF(LANÇAMENTO[[#This Row],[DATA PEDIDO]]="","",LANÇAMENTO[[#This Row],[DATA PEDIDO]]+LANÇAMENTO[[#This Row],[PRAZO]])</f>
        <v>46007</v>
      </c>
      <c r="T2618" s="8" t="str">
        <f>IF(LANÇAMENTO[[#This Row],[OBRA COM MATERIAL]]="OK","ENTREGUE",IF(LANÇAMENTO[[#This Row],[PRAZO]]="","",LANÇAMENTO[[#This Row],[PREVISÃO ENTREGA OBRA]]-$E$1))</f>
        <v>ENTREGUE</v>
      </c>
      <c r="U2618" s="3" t="s">
        <v>129</v>
      </c>
      <c r="V2618" s="3"/>
    </row>
    <row r="2619" spans="1:22" x14ac:dyDescent="0.25">
      <c r="A2619" s="4">
        <v>46007</v>
      </c>
      <c r="B2619" s="2" t="s">
        <v>4257</v>
      </c>
      <c r="C2619" s="123" t="str">
        <f>VLOOKUP(LANÇAMENTO[[#This Row],[OBRA]],OBRAS[],2,FALSE)</f>
        <v>INTERIORANA</v>
      </c>
      <c r="D2619" s="2" t="s">
        <v>104</v>
      </c>
      <c r="E2619" s="2" t="s">
        <v>4669</v>
      </c>
      <c r="F2619" s="3">
        <v>1</v>
      </c>
      <c r="G2619" s="3" t="s">
        <v>65</v>
      </c>
      <c r="H2619" s="5" t="s">
        <v>4672</v>
      </c>
      <c r="I2619" s="136" t="s">
        <v>4671</v>
      </c>
      <c r="J2619" s="2" t="s">
        <v>4669</v>
      </c>
      <c r="K2619" s="6">
        <v>10</v>
      </c>
      <c r="L2619" s="6">
        <f>LANÇAMENTO[[#This Row],[VALOR UNITARIO]]*LANÇAMENTO[[#This Row],[QTDADE]]</f>
        <v>10</v>
      </c>
      <c r="M2619" s="4">
        <v>46007</v>
      </c>
      <c r="N2619" s="33" t="str">
        <f>TEXT(LANÇAMENTO[[#This Row],[DATA PEDIDO]],"MMM")&amp;"-"&amp;TEXT(M2619,"AAAA")</f>
        <v>dez-2025</v>
      </c>
      <c r="O2619" s="5" t="s">
        <v>1818</v>
      </c>
      <c r="P2619" s="5" t="s">
        <v>192</v>
      </c>
      <c r="Q2619" s="3" t="s">
        <v>1705</v>
      </c>
      <c r="R2619" s="3">
        <v>0</v>
      </c>
      <c r="S2619" s="4">
        <f>IF(LANÇAMENTO[[#This Row],[DATA PEDIDO]]="","",LANÇAMENTO[[#This Row],[DATA PEDIDO]]+LANÇAMENTO[[#This Row],[PRAZO]])</f>
        <v>46007</v>
      </c>
      <c r="T2619" s="8" t="str">
        <f>IF(LANÇAMENTO[[#This Row],[OBRA COM MATERIAL]]="OK","ENTREGUE",IF(LANÇAMENTO[[#This Row],[PRAZO]]="","",LANÇAMENTO[[#This Row],[PREVISÃO ENTREGA OBRA]]-$E$1))</f>
        <v>ENTREGUE</v>
      </c>
      <c r="U2619" s="3" t="s">
        <v>129</v>
      </c>
      <c r="V2619" s="3"/>
    </row>
    <row r="2620" spans="1:22" x14ac:dyDescent="0.25">
      <c r="A2620" s="4">
        <v>46007</v>
      </c>
      <c r="B2620" s="2" t="s">
        <v>4257</v>
      </c>
      <c r="C2620" s="123" t="str">
        <f>VLOOKUP(LANÇAMENTO[[#This Row],[OBRA]],OBRAS[],2,FALSE)</f>
        <v>INTERIORANA</v>
      </c>
      <c r="D2620" s="2" t="s">
        <v>104</v>
      </c>
      <c r="E2620" s="2" t="s">
        <v>4670</v>
      </c>
      <c r="F2620" s="3">
        <v>1</v>
      </c>
      <c r="G2620" s="3" t="s">
        <v>65</v>
      </c>
      <c r="H2620" s="5" t="s">
        <v>4672</v>
      </c>
      <c r="I2620" s="136" t="s">
        <v>4671</v>
      </c>
      <c r="J2620" s="2" t="s">
        <v>4670</v>
      </c>
      <c r="K2620" s="6">
        <v>12</v>
      </c>
      <c r="L2620" s="6">
        <f>LANÇAMENTO[[#This Row],[VALOR UNITARIO]]*LANÇAMENTO[[#This Row],[QTDADE]]</f>
        <v>12</v>
      </c>
      <c r="M2620" s="4">
        <v>46007</v>
      </c>
      <c r="N2620" s="33" t="str">
        <f>TEXT(LANÇAMENTO[[#This Row],[DATA PEDIDO]],"MMM")&amp;"-"&amp;TEXT(M2620,"AAAA")</f>
        <v>dez-2025</v>
      </c>
      <c r="O2620" s="5" t="s">
        <v>1818</v>
      </c>
      <c r="P2620" s="5" t="s">
        <v>192</v>
      </c>
      <c r="Q2620" s="3" t="s">
        <v>1705</v>
      </c>
      <c r="R2620" s="3">
        <v>0</v>
      </c>
      <c r="S2620" s="4">
        <f>IF(LANÇAMENTO[[#This Row],[DATA PEDIDO]]="","",LANÇAMENTO[[#This Row],[DATA PEDIDO]]+LANÇAMENTO[[#This Row],[PRAZO]])</f>
        <v>46007</v>
      </c>
      <c r="T2620" s="8" t="str">
        <f>IF(LANÇAMENTO[[#This Row],[OBRA COM MATERIAL]]="OK","ENTREGUE",IF(LANÇAMENTO[[#This Row],[PRAZO]]="","",LANÇAMENTO[[#This Row],[PREVISÃO ENTREGA OBRA]]-$E$1))</f>
        <v>ENTREGUE</v>
      </c>
      <c r="U2620" s="3" t="s">
        <v>129</v>
      </c>
      <c r="V2620" s="3"/>
    </row>
    <row r="2621" spans="1:22" x14ac:dyDescent="0.25">
      <c r="A2621" s="4">
        <v>46008</v>
      </c>
      <c r="B2621" s="2" t="s">
        <v>4257</v>
      </c>
      <c r="C2621" s="123" t="str">
        <f>VLOOKUP(LANÇAMENTO[[#This Row],[OBRA]],OBRAS[],2,FALSE)</f>
        <v>INTERIORANA</v>
      </c>
      <c r="D2621" s="2" t="s">
        <v>104</v>
      </c>
      <c r="E2621" s="2" t="s">
        <v>4619</v>
      </c>
      <c r="F2621" s="3">
        <v>12</v>
      </c>
      <c r="G2621" s="3" t="s">
        <v>65</v>
      </c>
      <c r="H2621" s="5" t="s">
        <v>4674</v>
      </c>
      <c r="I2621" s="136" t="s">
        <v>260</v>
      </c>
      <c r="J2621" s="2" t="s">
        <v>4619</v>
      </c>
      <c r="K2621" s="6">
        <v>4.5999999999999996</v>
      </c>
      <c r="L2621" s="6">
        <f>LANÇAMENTO[[#This Row],[VALOR UNITARIO]]*LANÇAMENTO[[#This Row],[QTDADE]]</f>
        <v>55.199999999999996</v>
      </c>
      <c r="M2621" s="4">
        <v>46008</v>
      </c>
      <c r="N2621" s="33" t="str">
        <f>TEXT(LANÇAMENTO[[#This Row],[DATA PEDIDO]],"MMM")&amp;"-"&amp;TEXT(M2621,"AAAA")</f>
        <v>dez-2025</v>
      </c>
      <c r="O2621" s="5" t="s">
        <v>1983</v>
      </c>
      <c r="P2621" s="5" t="s">
        <v>30</v>
      </c>
      <c r="Q2621" s="3" t="s">
        <v>12</v>
      </c>
      <c r="R2621" s="3">
        <v>2</v>
      </c>
      <c r="S2621" s="4">
        <f>IF(LANÇAMENTO[[#This Row],[DATA PEDIDO]]="","",LANÇAMENTO[[#This Row],[DATA PEDIDO]]+LANÇAMENTO[[#This Row],[PRAZO]])</f>
        <v>46010</v>
      </c>
      <c r="T2621" s="8" t="str">
        <f>IF(LANÇAMENTO[[#This Row],[OBRA COM MATERIAL]]="OK","ENTREGUE",IF(LANÇAMENTO[[#This Row],[PRAZO]]="","",LANÇAMENTO[[#This Row],[PREVISÃO ENTREGA OBRA]]-$E$1))</f>
        <v>ENTREGUE</v>
      </c>
      <c r="U2621" s="3" t="s">
        <v>129</v>
      </c>
      <c r="V2621" s="3"/>
    </row>
    <row r="2622" spans="1:22" x14ac:dyDescent="0.25">
      <c r="A2622" s="4">
        <v>46008</v>
      </c>
      <c r="B2622" s="2" t="s">
        <v>4257</v>
      </c>
      <c r="C2622" s="123" t="str">
        <f>VLOOKUP(LANÇAMENTO[[#This Row],[OBRA]],OBRAS[],2,FALSE)</f>
        <v>INTERIORANA</v>
      </c>
      <c r="D2622" s="2" t="s">
        <v>104</v>
      </c>
      <c r="E2622" s="2" t="s">
        <v>3890</v>
      </c>
      <c r="F2622" s="3">
        <v>12</v>
      </c>
      <c r="G2622" s="3" t="s">
        <v>65</v>
      </c>
      <c r="H2622" s="5" t="s">
        <v>4674</v>
      </c>
      <c r="I2622" s="136" t="s">
        <v>260</v>
      </c>
      <c r="J2622" s="2" t="s">
        <v>3890</v>
      </c>
      <c r="K2622" s="6">
        <v>15</v>
      </c>
      <c r="L2622" s="6">
        <f>LANÇAMENTO[[#This Row],[VALOR UNITARIO]]*LANÇAMENTO[[#This Row],[QTDADE]]</f>
        <v>180</v>
      </c>
      <c r="M2622" s="4">
        <v>46008</v>
      </c>
      <c r="N2622" s="33" t="str">
        <f>TEXT(LANÇAMENTO[[#This Row],[DATA PEDIDO]],"MMM")&amp;"-"&amp;TEXT(M2622,"AAAA")</f>
        <v>dez-2025</v>
      </c>
      <c r="O2622" s="5" t="s">
        <v>1983</v>
      </c>
      <c r="P2622" s="5" t="s">
        <v>30</v>
      </c>
      <c r="Q2622" s="3" t="s">
        <v>12</v>
      </c>
      <c r="R2622" s="3">
        <v>2</v>
      </c>
      <c r="S2622" s="4">
        <f>IF(LANÇAMENTO[[#This Row],[DATA PEDIDO]]="","",LANÇAMENTO[[#This Row],[DATA PEDIDO]]+LANÇAMENTO[[#This Row],[PRAZO]])</f>
        <v>46010</v>
      </c>
      <c r="T2622" s="8" t="str">
        <f>IF(LANÇAMENTO[[#This Row],[OBRA COM MATERIAL]]="OK","ENTREGUE",IF(LANÇAMENTO[[#This Row],[PRAZO]]="","",LANÇAMENTO[[#This Row],[PREVISÃO ENTREGA OBRA]]-$E$1))</f>
        <v>ENTREGUE</v>
      </c>
      <c r="U2622" s="3" t="s">
        <v>129</v>
      </c>
      <c r="V2622" s="3"/>
    </row>
    <row r="2623" spans="1:22" x14ac:dyDescent="0.25">
      <c r="A2623" s="4">
        <v>46008</v>
      </c>
      <c r="B2623" s="2" t="s">
        <v>4257</v>
      </c>
      <c r="C2623" s="123" t="str">
        <f>VLOOKUP(LANÇAMENTO[[#This Row],[OBRA]],OBRAS[],2,FALSE)</f>
        <v>INTERIORANA</v>
      </c>
      <c r="D2623" s="2" t="s">
        <v>104</v>
      </c>
      <c r="E2623" s="2" t="s">
        <v>4602</v>
      </c>
      <c r="F2623" s="3">
        <v>12</v>
      </c>
      <c r="G2623" s="3" t="s">
        <v>65</v>
      </c>
      <c r="H2623" s="5" t="s">
        <v>4674</v>
      </c>
      <c r="I2623" s="136" t="s">
        <v>260</v>
      </c>
      <c r="J2623" s="2" t="s">
        <v>4602</v>
      </c>
      <c r="K2623" s="6">
        <v>28.8</v>
      </c>
      <c r="L2623" s="6">
        <f>LANÇAMENTO[[#This Row],[VALOR UNITARIO]]*LANÇAMENTO[[#This Row],[QTDADE]]</f>
        <v>345.6</v>
      </c>
      <c r="M2623" s="4">
        <v>46008</v>
      </c>
      <c r="N2623" s="33" t="str">
        <f>TEXT(LANÇAMENTO[[#This Row],[DATA PEDIDO]],"MMM")&amp;"-"&amp;TEXT(M2623,"AAAA")</f>
        <v>dez-2025</v>
      </c>
      <c r="O2623" s="5" t="s">
        <v>1983</v>
      </c>
      <c r="P2623" s="5" t="s">
        <v>30</v>
      </c>
      <c r="Q2623" s="3" t="s">
        <v>12</v>
      </c>
      <c r="R2623" s="3">
        <v>2</v>
      </c>
      <c r="S2623" s="4">
        <f>IF(LANÇAMENTO[[#This Row],[DATA PEDIDO]]="","",LANÇAMENTO[[#This Row],[DATA PEDIDO]]+LANÇAMENTO[[#This Row],[PRAZO]])</f>
        <v>46010</v>
      </c>
      <c r="T2623" s="8" t="str">
        <f>IF(LANÇAMENTO[[#This Row],[OBRA COM MATERIAL]]="OK","ENTREGUE",IF(LANÇAMENTO[[#This Row],[PRAZO]]="","",LANÇAMENTO[[#This Row],[PREVISÃO ENTREGA OBRA]]-$E$1))</f>
        <v>ENTREGUE</v>
      </c>
      <c r="U2623" s="3" t="s">
        <v>129</v>
      </c>
      <c r="V2623" s="3"/>
    </row>
    <row r="2624" spans="1:22" x14ac:dyDescent="0.25">
      <c r="A2624" s="4">
        <v>46008</v>
      </c>
      <c r="B2624" s="2" t="s">
        <v>4257</v>
      </c>
      <c r="C2624" s="123" t="str">
        <f>VLOOKUP(LANÇAMENTO[[#This Row],[OBRA]],OBRAS[],2,FALSE)</f>
        <v>INTERIORANA</v>
      </c>
      <c r="D2624" s="2" t="s">
        <v>104</v>
      </c>
      <c r="E2624" s="2" t="s">
        <v>4621</v>
      </c>
      <c r="F2624" s="3">
        <v>12</v>
      </c>
      <c r="G2624" s="3" t="s">
        <v>141</v>
      </c>
      <c r="H2624" s="5" t="s">
        <v>4674</v>
      </c>
      <c r="I2624" s="136" t="s">
        <v>260</v>
      </c>
      <c r="J2624" s="2" t="s">
        <v>4621</v>
      </c>
      <c r="K2624" s="6">
        <v>24.3</v>
      </c>
      <c r="L2624" s="6">
        <f>LANÇAMENTO[[#This Row],[VALOR UNITARIO]]*LANÇAMENTO[[#This Row],[QTDADE]]</f>
        <v>291.60000000000002</v>
      </c>
      <c r="M2624" s="4">
        <v>46008</v>
      </c>
      <c r="N2624" s="33" t="str">
        <f>TEXT(LANÇAMENTO[[#This Row],[DATA PEDIDO]],"MMM")&amp;"-"&amp;TEXT(M2624,"AAAA")</f>
        <v>dez-2025</v>
      </c>
      <c r="O2624" s="5" t="s">
        <v>1983</v>
      </c>
      <c r="P2624" s="5" t="s">
        <v>30</v>
      </c>
      <c r="Q2624" s="3" t="s">
        <v>12</v>
      </c>
      <c r="R2624" s="3">
        <v>2</v>
      </c>
      <c r="S2624" s="4">
        <f>IF(LANÇAMENTO[[#This Row],[DATA PEDIDO]]="","",LANÇAMENTO[[#This Row],[DATA PEDIDO]]+LANÇAMENTO[[#This Row],[PRAZO]])</f>
        <v>46010</v>
      </c>
      <c r="T2624" s="8" t="str">
        <f>IF(LANÇAMENTO[[#This Row],[OBRA COM MATERIAL]]="OK","ENTREGUE",IF(LANÇAMENTO[[#This Row],[PRAZO]]="","",LANÇAMENTO[[#This Row],[PREVISÃO ENTREGA OBRA]]-$E$1))</f>
        <v>ENTREGUE</v>
      </c>
      <c r="U2624" s="3" t="s">
        <v>129</v>
      </c>
      <c r="V2624" s="3"/>
    </row>
    <row r="2625" spans="1:22" x14ac:dyDescent="0.25">
      <c r="A2625" s="4">
        <v>46008</v>
      </c>
      <c r="B2625" s="2" t="s">
        <v>4257</v>
      </c>
      <c r="C2625" s="123" t="str">
        <f>VLOOKUP(LANÇAMENTO[[#This Row],[OBRA]],OBRAS[],2,FALSE)</f>
        <v>INTERIORANA</v>
      </c>
      <c r="D2625" s="2" t="s">
        <v>104</v>
      </c>
      <c r="E2625" s="2" t="s">
        <v>4622</v>
      </c>
      <c r="F2625" s="3">
        <v>36</v>
      </c>
      <c r="G2625" s="3" t="s">
        <v>65</v>
      </c>
      <c r="H2625" s="5" t="s">
        <v>4674</v>
      </c>
      <c r="I2625" s="136" t="s">
        <v>260</v>
      </c>
      <c r="J2625" s="2" t="s">
        <v>4622</v>
      </c>
      <c r="K2625" s="6">
        <v>1.4</v>
      </c>
      <c r="L2625" s="6">
        <f>LANÇAMENTO[[#This Row],[VALOR UNITARIO]]*LANÇAMENTO[[#This Row],[QTDADE]]</f>
        <v>50.4</v>
      </c>
      <c r="M2625" s="4">
        <v>46008</v>
      </c>
      <c r="N2625" s="33" t="str">
        <f>TEXT(LANÇAMENTO[[#This Row],[DATA PEDIDO]],"MMM")&amp;"-"&amp;TEXT(M2625,"AAAA")</f>
        <v>dez-2025</v>
      </c>
      <c r="O2625" s="5" t="s">
        <v>1983</v>
      </c>
      <c r="P2625" s="5" t="s">
        <v>30</v>
      </c>
      <c r="Q2625" s="3" t="s">
        <v>12</v>
      </c>
      <c r="R2625" s="3">
        <v>2</v>
      </c>
      <c r="S2625" s="4">
        <f>IF(LANÇAMENTO[[#This Row],[DATA PEDIDO]]="","",LANÇAMENTO[[#This Row],[DATA PEDIDO]]+LANÇAMENTO[[#This Row],[PRAZO]])</f>
        <v>46010</v>
      </c>
      <c r="T2625" s="8" t="str">
        <f>IF(LANÇAMENTO[[#This Row],[OBRA COM MATERIAL]]="OK","ENTREGUE",IF(LANÇAMENTO[[#This Row],[PRAZO]]="","",LANÇAMENTO[[#This Row],[PREVISÃO ENTREGA OBRA]]-$E$1))</f>
        <v>ENTREGUE</v>
      </c>
      <c r="U2625" s="3" t="s">
        <v>129</v>
      </c>
      <c r="V2625" s="3"/>
    </row>
    <row r="2626" spans="1:22" x14ac:dyDescent="0.25">
      <c r="A2626" s="4">
        <v>46008</v>
      </c>
      <c r="B2626" s="2" t="s">
        <v>4257</v>
      </c>
      <c r="C2626" s="123" t="str">
        <f>VLOOKUP(LANÇAMENTO[[#This Row],[OBRA]],OBRAS[],2,FALSE)</f>
        <v>INTERIORANA</v>
      </c>
      <c r="D2626" s="2" t="s">
        <v>104</v>
      </c>
      <c r="E2626" s="2" t="s">
        <v>2581</v>
      </c>
      <c r="F2626" s="3">
        <v>100</v>
      </c>
      <c r="G2626" s="3" t="s">
        <v>65</v>
      </c>
      <c r="H2626" s="5" t="s">
        <v>4674</v>
      </c>
      <c r="I2626" s="136" t="s">
        <v>260</v>
      </c>
      <c r="J2626" s="2" t="s">
        <v>2581</v>
      </c>
      <c r="K2626" s="6">
        <v>0.05</v>
      </c>
      <c r="L2626" s="6">
        <f>LANÇAMENTO[[#This Row],[VALOR UNITARIO]]*LANÇAMENTO[[#This Row],[QTDADE]]</f>
        <v>5</v>
      </c>
      <c r="M2626" s="4">
        <v>46008</v>
      </c>
      <c r="N2626" s="33" t="str">
        <f>TEXT(LANÇAMENTO[[#This Row],[DATA PEDIDO]],"MMM")&amp;"-"&amp;TEXT(M2626,"AAAA")</f>
        <v>dez-2025</v>
      </c>
      <c r="O2626" s="5" t="s">
        <v>1983</v>
      </c>
      <c r="P2626" s="5" t="s">
        <v>30</v>
      </c>
      <c r="Q2626" s="3" t="s">
        <v>12</v>
      </c>
      <c r="R2626" s="3">
        <v>2</v>
      </c>
      <c r="S2626" s="4">
        <f>IF(LANÇAMENTO[[#This Row],[DATA PEDIDO]]="","",LANÇAMENTO[[#This Row],[DATA PEDIDO]]+LANÇAMENTO[[#This Row],[PRAZO]])</f>
        <v>46010</v>
      </c>
      <c r="T2626" s="8" t="str">
        <f>IF(LANÇAMENTO[[#This Row],[OBRA COM MATERIAL]]="OK","ENTREGUE",IF(LANÇAMENTO[[#This Row],[PRAZO]]="","",LANÇAMENTO[[#This Row],[PREVISÃO ENTREGA OBRA]]-$E$1))</f>
        <v>ENTREGUE</v>
      </c>
      <c r="U2626" s="3" t="s">
        <v>129</v>
      </c>
      <c r="V2626" s="3"/>
    </row>
    <row r="2627" spans="1:22" x14ac:dyDescent="0.25">
      <c r="A2627" s="4">
        <v>46008</v>
      </c>
      <c r="B2627" s="2" t="s">
        <v>4257</v>
      </c>
      <c r="C2627" s="123" t="str">
        <f>VLOOKUP(LANÇAMENTO[[#This Row],[OBRA]],OBRAS[],2,FALSE)</f>
        <v>INTERIORANA</v>
      </c>
      <c r="D2627" s="2" t="s">
        <v>104</v>
      </c>
      <c r="E2627" s="2" t="s">
        <v>2582</v>
      </c>
      <c r="F2627" s="3">
        <v>100</v>
      </c>
      <c r="G2627" s="3" t="s">
        <v>65</v>
      </c>
      <c r="H2627" s="5" t="s">
        <v>4674</v>
      </c>
      <c r="I2627" s="136" t="s">
        <v>260</v>
      </c>
      <c r="J2627" s="2" t="s">
        <v>2582</v>
      </c>
      <c r="K2627" s="6">
        <v>0.3</v>
      </c>
      <c r="L2627" s="6">
        <f>LANÇAMENTO[[#This Row],[VALOR UNITARIO]]*LANÇAMENTO[[#This Row],[QTDADE]]</f>
        <v>30</v>
      </c>
      <c r="M2627" s="4">
        <v>46008</v>
      </c>
      <c r="N2627" s="33" t="str">
        <f>TEXT(LANÇAMENTO[[#This Row],[DATA PEDIDO]],"MMM")&amp;"-"&amp;TEXT(M2627,"AAAA")</f>
        <v>dez-2025</v>
      </c>
      <c r="O2627" s="5" t="s">
        <v>1983</v>
      </c>
      <c r="P2627" s="5" t="s">
        <v>30</v>
      </c>
      <c r="Q2627" s="3" t="s">
        <v>12</v>
      </c>
      <c r="R2627" s="3">
        <v>2</v>
      </c>
      <c r="S2627" s="4">
        <f>IF(LANÇAMENTO[[#This Row],[DATA PEDIDO]]="","",LANÇAMENTO[[#This Row],[DATA PEDIDO]]+LANÇAMENTO[[#This Row],[PRAZO]])</f>
        <v>46010</v>
      </c>
      <c r="T2627" s="8" t="str">
        <f>IF(LANÇAMENTO[[#This Row],[OBRA COM MATERIAL]]="OK","ENTREGUE",IF(LANÇAMENTO[[#This Row],[PRAZO]]="","",LANÇAMENTO[[#This Row],[PREVISÃO ENTREGA OBRA]]-$E$1))</f>
        <v>ENTREGUE</v>
      </c>
      <c r="U2627" s="3" t="s">
        <v>129</v>
      </c>
      <c r="V2627" s="3"/>
    </row>
    <row r="2628" spans="1:22" x14ac:dyDescent="0.25">
      <c r="A2628" s="4">
        <v>46008</v>
      </c>
      <c r="B2628" s="2" t="s">
        <v>4257</v>
      </c>
      <c r="C2628" s="123" t="str">
        <f>VLOOKUP(LANÇAMENTO[[#This Row],[OBRA]],OBRAS[],2,FALSE)</f>
        <v>INTERIORANA</v>
      </c>
      <c r="D2628" s="2" t="s">
        <v>104</v>
      </c>
      <c r="E2628" s="2" t="s">
        <v>4673</v>
      </c>
      <c r="F2628" s="3">
        <v>52</v>
      </c>
      <c r="G2628" s="3" t="s">
        <v>141</v>
      </c>
      <c r="H2628" s="5" t="s">
        <v>4674</v>
      </c>
      <c r="I2628" s="136" t="s">
        <v>260</v>
      </c>
      <c r="J2628" s="2" t="s">
        <v>4673</v>
      </c>
      <c r="K2628" s="6">
        <v>77.2</v>
      </c>
      <c r="L2628" s="6">
        <f>LANÇAMENTO[[#This Row],[VALOR UNITARIO]]*LANÇAMENTO[[#This Row],[QTDADE]]</f>
        <v>4014.4</v>
      </c>
      <c r="M2628" s="4">
        <v>46008</v>
      </c>
      <c r="N2628" s="33" t="str">
        <f>TEXT(LANÇAMENTO[[#This Row],[DATA PEDIDO]],"MMM")&amp;"-"&amp;TEXT(M2628,"AAAA")</f>
        <v>dez-2025</v>
      </c>
      <c r="O2628" s="5" t="s">
        <v>1983</v>
      </c>
      <c r="P2628" s="5" t="s">
        <v>30</v>
      </c>
      <c r="Q2628" s="3" t="s">
        <v>12</v>
      </c>
      <c r="R2628" s="3">
        <v>2</v>
      </c>
      <c r="S2628" s="4">
        <f>IF(LANÇAMENTO[[#This Row],[DATA PEDIDO]]="","",LANÇAMENTO[[#This Row],[DATA PEDIDO]]+LANÇAMENTO[[#This Row],[PRAZO]])</f>
        <v>46010</v>
      </c>
      <c r="T2628" s="8" t="str">
        <f>IF(LANÇAMENTO[[#This Row],[OBRA COM MATERIAL]]="OK","ENTREGUE",IF(LANÇAMENTO[[#This Row],[PRAZO]]="","",LANÇAMENTO[[#This Row],[PREVISÃO ENTREGA OBRA]]-$E$1))</f>
        <v>ENTREGUE</v>
      </c>
      <c r="U2628" s="3" t="s">
        <v>129</v>
      </c>
      <c r="V2628" s="3"/>
    </row>
    <row r="2629" spans="1:22" x14ac:dyDescent="0.25">
      <c r="A2629" s="4">
        <v>46008</v>
      </c>
      <c r="B2629" s="2" t="s">
        <v>4257</v>
      </c>
      <c r="C2629" s="123" t="str">
        <f>VLOOKUP(LANÇAMENTO[[#This Row],[OBRA]],OBRAS[],2,FALSE)</f>
        <v>INTERIORANA</v>
      </c>
      <c r="D2629" s="2" t="s">
        <v>104</v>
      </c>
      <c r="E2629" s="2" t="s">
        <v>4676</v>
      </c>
      <c r="F2629" s="3">
        <v>139</v>
      </c>
      <c r="G2629" s="3" t="s">
        <v>23</v>
      </c>
      <c r="H2629" s="5" t="s">
        <v>4682</v>
      </c>
      <c r="I2629" s="136" t="s">
        <v>238</v>
      </c>
      <c r="J2629" s="2" t="s">
        <v>4676</v>
      </c>
      <c r="K2629" s="6">
        <v>8.84</v>
      </c>
      <c r="L2629" s="6">
        <f>LANÇAMENTO[[#This Row],[VALOR UNITARIO]]*LANÇAMENTO[[#This Row],[QTDADE]]</f>
        <v>1228.76</v>
      </c>
      <c r="M2629" s="4">
        <v>46008</v>
      </c>
      <c r="N2629" s="33" t="str">
        <f>TEXT(LANÇAMENTO[[#This Row],[DATA PEDIDO]],"MMM")&amp;"-"&amp;TEXT(M2629,"AAAA")</f>
        <v>dez-2025</v>
      </c>
      <c r="O2629" s="5" t="s">
        <v>1836</v>
      </c>
      <c r="P2629" s="5" t="s">
        <v>30</v>
      </c>
      <c r="Q2629" s="3" t="s">
        <v>12</v>
      </c>
      <c r="R2629" s="3">
        <v>0</v>
      </c>
      <c r="S2629" s="4">
        <f>IF(LANÇAMENTO[[#This Row],[DATA PEDIDO]]="","",LANÇAMENTO[[#This Row],[DATA PEDIDO]]+LANÇAMENTO[[#This Row],[PRAZO]])</f>
        <v>46008</v>
      </c>
      <c r="T2629" s="8" t="str">
        <f>IF(LANÇAMENTO[[#This Row],[OBRA COM MATERIAL]]="OK","ENTREGUE",IF(LANÇAMENTO[[#This Row],[PRAZO]]="","",LANÇAMENTO[[#This Row],[PREVISÃO ENTREGA OBRA]]-$E$1))</f>
        <v>ENTREGUE</v>
      </c>
      <c r="U2629" s="3" t="s">
        <v>129</v>
      </c>
      <c r="V2629" s="3"/>
    </row>
    <row r="2630" spans="1:22" x14ac:dyDescent="0.25">
      <c r="A2630" s="4">
        <v>46008</v>
      </c>
      <c r="B2630" s="2" t="s">
        <v>4257</v>
      </c>
      <c r="C2630" s="123" t="str">
        <f>VLOOKUP(LANÇAMENTO[[#This Row],[OBRA]],OBRAS[],2,FALSE)</f>
        <v>INTERIORANA</v>
      </c>
      <c r="D2630" s="2" t="s">
        <v>104</v>
      </c>
      <c r="E2630" s="2" t="s">
        <v>4677</v>
      </c>
      <c r="F2630" s="3">
        <v>5</v>
      </c>
      <c r="G2630" s="3" t="s">
        <v>23</v>
      </c>
      <c r="H2630" s="5" t="s">
        <v>4682</v>
      </c>
      <c r="I2630" s="136" t="s">
        <v>238</v>
      </c>
      <c r="J2630" s="2" t="s">
        <v>4677</v>
      </c>
      <c r="K2630" s="6">
        <v>22.19</v>
      </c>
      <c r="L2630" s="6">
        <f>LANÇAMENTO[[#This Row],[VALOR UNITARIO]]*LANÇAMENTO[[#This Row],[QTDADE]]</f>
        <v>110.95</v>
      </c>
      <c r="M2630" s="4">
        <v>46008</v>
      </c>
      <c r="N2630" s="33" t="str">
        <f>TEXT(LANÇAMENTO[[#This Row],[DATA PEDIDO]],"MMM")&amp;"-"&amp;TEXT(M2630,"AAAA")</f>
        <v>dez-2025</v>
      </c>
      <c r="O2630" s="5" t="s">
        <v>1836</v>
      </c>
      <c r="P2630" s="5" t="s">
        <v>30</v>
      </c>
      <c r="Q2630" s="3" t="s">
        <v>12</v>
      </c>
      <c r="R2630" s="3">
        <v>0</v>
      </c>
      <c r="S2630" s="4">
        <f>IF(LANÇAMENTO[[#This Row],[DATA PEDIDO]]="","",LANÇAMENTO[[#This Row],[DATA PEDIDO]]+LANÇAMENTO[[#This Row],[PRAZO]])</f>
        <v>46008</v>
      </c>
      <c r="T2630" s="8" t="str">
        <f>IF(LANÇAMENTO[[#This Row],[OBRA COM MATERIAL]]="OK","ENTREGUE",IF(LANÇAMENTO[[#This Row],[PRAZO]]="","",LANÇAMENTO[[#This Row],[PREVISÃO ENTREGA OBRA]]-$E$1))</f>
        <v>ENTREGUE</v>
      </c>
      <c r="U2630" s="3" t="s">
        <v>129</v>
      </c>
      <c r="V2630" s="3"/>
    </row>
    <row r="2631" spans="1:22" x14ac:dyDescent="0.25">
      <c r="A2631" s="4">
        <v>46008</v>
      </c>
      <c r="B2631" s="2" t="s">
        <v>4257</v>
      </c>
      <c r="C2631" s="123" t="str">
        <f>VLOOKUP(LANÇAMENTO[[#This Row],[OBRA]],OBRAS[],2,FALSE)</f>
        <v>INTERIORANA</v>
      </c>
      <c r="D2631" s="2" t="s">
        <v>104</v>
      </c>
      <c r="E2631" s="2" t="s">
        <v>4678</v>
      </c>
      <c r="F2631" s="3">
        <v>5</v>
      </c>
      <c r="G2631" s="3" t="s">
        <v>23</v>
      </c>
      <c r="H2631" s="5" t="s">
        <v>4682</v>
      </c>
      <c r="I2631" s="136" t="s">
        <v>238</v>
      </c>
      <c r="J2631" s="2" t="s">
        <v>4678</v>
      </c>
      <c r="K2631" s="6">
        <v>21.71</v>
      </c>
      <c r="L2631" s="6">
        <f>LANÇAMENTO[[#This Row],[VALOR UNITARIO]]*LANÇAMENTO[[#This Row],[QTDADE]]</f>
        <v>108.55000000000001</v>
      </c>
      <c r="M2631" s="4">
        <v>46008</v>
      </c>
      <c r="N2631" s="33" t="str">
        <f>TEXT(LANÇAMENTO[[#This Row],[DATA PEDIDO]],"MMM")&amp;"-"&amp;TEXT(M2631,"AAAA")</f>
        <v>dez-2025</v>
      </c>
      <c r="O2631" s="5" t="s">
        <v>1836</v>
      </c>
      <c r="P2631" s="5" t="s">
        <v>30</v>
      </c>
      <c r="Q2631" s="3" t="s">
        <v>12</v>
      </c>
      <c r="R2631" s="3">
        <v>0</v>
      </c>
      <c r="S2631" s="4">
        <f>IF(LANÇAMENTO[[#This Row],[DATA PEDIDO]]="","",LANÇAMENTO[[#This Row],[DATA PEDIDO]]+LANÇAMENTO[[#This Row],[PRAZO]])</f>
        <v>46008</v>
      </c>
      <c r="T2631" s="8" t="str">
        <f>IF(LANÇAMENTO[[#This Row],[OBRA COM MATERIAL]]="OK","ENTREGUE",IF(LANÇAMENTO[[#This Row],[PRAZO]]="","",LANÇAMENTO[[#This Row],[PREVISÃO ENTREGA OBRA]]-$E$1))</f>
        <v>ENTREGUE</v>
      </c>
      <c r="U2631" s="3" t="s">
        <v>129</v>
      </c>
      <c r="V2631" s="3"/>
    </row>
    <row r="2632" spans="1:22" x14ac:dyDescent="0.25">
      <c r="A2632" s="4">
        <v>46008</v>
      </c>
      <c r="B2632" s="2" t="s">
        <v>4257</v>
      </c>
      <c r="C2632" s="123" t="str">
        <f>VLOOKUP(LANÇAMENTO[[#This Row],[OBRA]],OBRAS[],2,FALSE)</f>
        <v>INTERIORANA</v>
      </c>
      <c r="D2632" s="2" t="s">
        <v>104</v>
      </c>
      <c r="E2632" s="2" t="s">
        <v>4679</v>
      </c>
      <c r="F2632" s="3">
        <v>25</v>
      </c>
      <c r="G2632" s="3" t="s">
        <v>23</v>
      </c>
      <c r="H2632" s="5" t="s">
        <v>4682</v>
      </c>
      <c r="I2632" s="136" t="s">
        <v>238</v>
      </c>
      <c r="J2632" s="2" t="s">
        <v>4679</v>
      </c>
      <c r="K2632" s="6">
        <v>12.15</v>
      </c>
      <c r="L2632" s="6">
        <f>LANÇAMENTO[[#This Row],[VALOR UNITARIO]]*LANÇAMENTO[[#This Row],[QTDADE]]</f>
        <v>303.75</v>
      </c>
      <c r="M2632" s="4">
        <v>46008</v>
      </c>
      <c r="N2632" s="33" t="str">
        <f>TEXT(LANÇAMENTO[[#This Row],[DATA PEDIDO]],"MMM")&amp;"-"&amp;TEXT(M2632,"AAAA")</f>
        <v>dez-2025</v>
      </c>
      <c r="O2632" s="5" t="s">
        <v>1836</v>
      </c>
      <c r="P2632" s="5" t="s">
        <v>30</v>
      </c>
      <c r="Q2632" s="3" t="s">
        <v>12</v>
      </c>
      <c r="R2632" s="3">
        <v>0</v>
      </c>
      <c r="S2632" s="4">
        <f>IF(LANÇAMENTO[[#This Row],[DATA PEDIDO]]="","",LANÇAMENTO[[#This Row],[DATA PEDIDO]]+LANÇAMENTO[[#This Row],[PRAZO]])</f>
        <v>46008</v>
      </c>
      <c r="T2632" s="8" t="str">
        <f>IF(LANÇAMENTO[[#This Row],[OBRA COM MATERIAL]]="OK","ENTREGUE",IF(LANÇAMENTO[[#This Row],[PRAZO]]="","",LANÇAMENTO[[#This Row],[PREVISÃO ENTREGA OBRA]]-$E$1))</f>
        <v>ENTREGUE</v>
      </c>
      <c r="U2632" s="3" t="s">
        <v>129</v>
      </c>
      <c r="V2632" s="3"/>
    </row>
    <row r="2633" spans="1:22" x14ac:dyDescent="0.25">
      <c r="A2633" s="4">
        <v>46008</v>
      </c>
      <c r="B2633" s="2" t="s">
        <v>4257</v>
      </c>
      <c r="C2633" s="123" t="str">
        <f>VLOOKUP(LANÇAMENTO[[#This Row],[OBRA]],OBRAS[],2,FALSE)</f>
        <v>INTERIORANA</v>
      </c>
      <c r="D2633" s="2" t="s">
        <v>104</v>
      </c>
      <c r="E2633" s="2" t="s">
        <v>4680</v>
      </c>
      <c r="F2633" s="3">
        <v>30</v>
      </c>
      <c r="G2633" s="3" t="s">
        <v>65</v>
      </c>
      <c r="H2633" s="5" t="s">
        <v>4682</v>
      </c>
      <c r="I2633" s="136" t="s">
        <v>238</v>
      </c>
      <c r="J2633" s="2" t="s">
        <v>4680</v>
      </c>
      <c r="K2633" s="6">
        <v>3.42</v>
      </c>
      <c r="L2633" s="6">
        <f>LANÇAMENTO[[#This Row],[VALOR UNITARIO]]*LANÇAMENTO[[#This Row],[QTDADE]]</f>
        <v>102.6</v>
      </c>
      <c r="M2633" s="4">
        <v>46008</v>
      </c>
      <c r="N2633" s="33" t="str">
        <f>TEXT(LANÇAMENTO[[#This Row],[DATA PEDIDO]],"MMM")&amp;"-"&amp;TEXT(M2633,"AAAA")</f>
        <v>dez-2025</v>
      </c>
      <c r="O2633" s="5" t="s">
        <v>1836</v>
      </c>
      <c r="P2633" s="5" t="s">
        <v>30</v>
      </c>
      <c r="Q2633" s="3" t="s">
        <v>12</v>
      </c>
      <c r="R2633" s="3">
        <v>0</v>
      </c>
      <c r="S2633" s="4">
        <f>IF(LANÇAMENTO[[#This Row],[DATA PEDIDO]]="","",LANÇAMENTO[[#This Row],[DATA PEDIDO]]+LANÇAMENTO[[#This Row],[PRAZO]])</f>
        <v>46008</v>
      </c>
      <c r="T2633" s="8" t="str">
        <f>IF(LANÇAMENTO[[#This Row],[OBRA COM MATERIAL]]="OK","ENTREGUE",IF(LANÇAMENTO[[#This Row],[PRAZO]]="","",LANÇAMENTO[[#This Row],[PREVISÃO ENTREGA OBRA]]-$E$1))</f>
        <v>ENTREGUE</v>
      </c>
      <c r="U2633" s="3" t="s">
        <v>129</v>
      </c>
      <c r="V2633" s="3"/>
    </row>
    <row r="2634" spans="1:22" x14ac:dyDescent="0.25">
      <c r="A2634" s="4">
        <v>46008</v>
      </c>
      <c r="B2634" s="2" t="s">
        <v>4257</v>
      </c>
      <c r="C2634" s="123" t="str">
        <f>VLOOKUP(LANÇAMENTO[[#This Row],[OBRA]],OBRAS[],2,FALSE)</f>
        <v>INTERIORANA</v>
      </c>
      <c r="D2634" s="2" t="s">
        <v>104</v>
      </c>
      <c r="E2634" s="2" t="s">
        <v>4681</v>
      </c>
      <c r="F2634" s="3">
        <v>50</v>
      </c>
      <c r="G2634" s="3" t="s">
        <v>65</v>
      </c>
      <c r="H2634" s="5" t="s">
        <v>4682</v>
      </c>
      <c r="I2634" s="136" t="s">
        <v>238</v>
      </c>
      <c r="J2634" s="2" t="s">
        <v>4681</v>
      </c>
      <c r="K2634" s="6">
        <v>1.26</v>
      </c>
      <c r="L2634" s="6">
        <f>LANÇAMENTO[[#This Row],[VALOR UNITARIO]]*LANÇAMENTO[[#This Row],[QTDADE]]</f>
        <v>63</v>
      </c>
      <c r="M2634" s="4">
        <v>46008</v>
      </c>
      <c r="N2634" s="33" t="str">
        <f>TEXT(LANÇAMENTO[[#This Row],[DATA PEDIDO]],"MMM")&amp;"-"&amp;TEXT(M2634,"AAAA")</f>
        <v>dez-2025</v>
      </c>
      <c r="O2634" s="5" t="s">
        <v>1836</v>
      </c>
      <c r="P2634" s="5" t="s">
        <v>30</v>
      </c>
      <c r="Q2634" s="3" t="s">
        <v>12</v>
      </c>
      <c r="R2634" s="3">
        <v>0</v>
      </c>
      <c r="S2634" s="4">
        <f>IF(LANÇAMENTO[[#This Row],[DATA PEDIDO]]="","",LANÇAMENTO[[#This Row],[DATA PEDIDO]]+LANÇAMENTO[[#This Row],[PRAZO]])</f>
        <v>46008</v>
      </c>
      <c r="T2634" s="8" t="str">
        <f>IF(LANÇAMENTO[[#This Row],[OBRA COM MATERIAL]]="OK","ENTREGUE",IF(LANÇAMENTO[[#This Row],[PRAZO]]="","",LANÇAMENTO[[#This Row],[PREVISÃO ENTREGA OBRA]]-$E$1))</f>
        <v>ENTREGUE</v>
      </c>
      <c r="U2634" s="3" t="s">
        <v>129</v>
      </c>
      <c r="V2634" s="3"/>
    </row>
    <row r="2635" spans="1:22" x14ac:dyDescent="0.25">
      <c r="A2635" s="4">
        <v>46008</v>
      </c>
      <c r="B2635" s="2" t="s">
        <v>2128</v>
      </c>
      <c r="C2635" s="123" t="str">
        <f>VLOOKUP(LANÇAMENTO[[#This Row],[OBRA]],OBRAS[],2,FALSE)</f>
        <v>B&amp;B</v>
      </c>
      <c r="D2635" s="2" t="s">
        <v>104</v>
      </c>
      <c r="E2635" s="2" t="s">
        <v>2000</v>
      </c>
      <c r="F2635" s="3">
        <v>2</v>
      </c>
      <c r="G2635" s="3" t="s">
        <v>65</v>
      </c>
      <c r="H2635" s="5" t="s">
        <v>4688</v>
      </c>
      <c r="I2635" s="136" t="s">
        <v>198</v>
      </c>
      <c r="J2635" s="2" t="s">
        <v>2000</v>
      </c>
      <c r="K2635" s="6">
        <v>13.81</v>
      </c>
      <c r="L2635" s="6">
        <f>LANÇAMENTO[[#This Row],[VALOR UNITARIO]]*LANÇAMENTO[[#This Row],[QTDADE]]</f>
        <v>27.62</v>
      </c>
      <c r="M2635" s="4">
        <v>46008</v>
      </c>
      <c r="N2635" s="33" t="str">
        <f>TEXT(LANÇAMENTO[[#This Row],[DATA PEDIDO]],"MMM")&amp;"-"&amp;TEXT(M2635,"AAAA")</f>
        <v>dez-2025</v>
      </c>
      <c r="O2635" s="5" t="s">
        <v>1715</v>
      </c>
      <c r="P2635" s="5" t="s">
        <v>30</v>
      </c>
      <c r="Q2635" s="3" t="s">
        <v>1705</v>
      </c>
      <c r="R2635" s="3">
        <v>1</v>
      </c>
      <c r="S2635" s="4">
        <f>IF(LANÇAMENTO[[#This Row],[DATA PEDIDO]]="","",LANÇAMENTO[[#This Row],[DATA PEDIDO]]+LANÇAMENTO[[#This Row],[PRAZO]])</f>
        <v>46009</v>
      </c>
      <c r="T2635" s="8" t="str">
        <f>IF(LANÇAMENTO[[#This Row],[OBRA COM MATERIAL]]="OK","ENTREGUE",IF(LANÇAMENTO[[#This Row],[PRAZO]]="","",LANÇAMENTO[[#This Row],[PREVISÃO ENTREGA OBRA]]-$E$1))</f>
        <v>ENTREGUE</v>
      </c>
      <c r="U2635" s="3" t="s">
        <v>129</v>
      </c>
      <c r="V2635" s="3"/>
    </row>
    <row r="2636" spans="1:22" x14ac:dyDescent="0.25">
      <c r="A2636" s="4">
        <v>46008</v>
      </c>
      <c r="B2636" s="2" t="s">
        <v>2128</v>
      </c>
      <c r="C2636" s="123" t="str">
        <f>VLOOKUP(LANÇAMENTO[[#This Row],[OBRA]],OBRAS[],2,FALSE)</f>
        <v>B&amp;B</v>
      </c>
      <c r="D2636" s="2" t="s">
        <v>104</v>
      </c>
      <c r="E2636" s="2" t="s">
        <v>2249</v>
      </c>
      <c r="F2636" s="3">
        <v>1</v>
      </c>
      <c r="G2636" s="3" t="s">
        <v>65</v>
      </c>
      <c r="H2636" s="5" t="s">
        <v>4688</v>
      </c>
      <c r="I2636" s="136" t="s">
        <v>198</v>
      </c>
      <c r="J2636" s="2" t="s">
        <v>2249</v>
      </c>
      <c r="K2636" s="6">
        <v>137.03</v>
      </c>
      <c r="L2636" s="6">
        <f>LANÇAMENTO[[#This Row],[VALOR UNITARIO]]*LANÇAMENTO[[#This Row],[QTDADE]]</f>
        <v>137.03</v>
      </c>
      <c r="M2636" s="4">
        <v>46008</v>
      </c>
      <c r="N2636" s="33" t="str">
        <f>TEXT(LANÇAMENTO[[#This Row],[DATA PEDIDO]],"MMM")&amp;"-"&amp;TEXT(M2636,"AAAA")</f>
        <v>dez-2025</v>
      </c>
      <c r="O2636" s="5" t="s">
        <v>1715</v>
      </c>
      <c r="P2636" s="5" t="s">
        <v>30</v>
      </c>
      <c r="Q2636" s="3" t="s">
        <v>1705</v>
      </c>
      <c r="R2636" s="3">
        <v>1</v>
      </c>
      <c r="S2636" s="4">
        <f>IF(LANÇAMENTO[[#This Row],[DATA PEDIDO]]="","",LANÇAMENTO[[#This Row],[DATA PEDIDO]]+LANÇAMENTO[[#This Row],[PRAZO]])</f>
        <v>46009</v>
      </c>
      <c r="T2636" s="8" t="str">
        <f>IF(LANÇAMENTO[[#This Row],[OBRA COM MATERIAL]]="OK","ENTREGUE",IF(LANÇAMENTO[[#This Row],[PRAZO]]="","",LANÇAMENTO[[#This Row],[PREVISÃO ENTREGA OBRA]]-$E$1))</f>
        <v>ENTREGUE</v>
      </c>
      <c r="U2636" s="3" t="s">
        <v>129</v>
      </c>
      <c r="V2636" s="3"/>
    </row>
    <row r="2637" spans="1:22" x14ac:dyDescent="0.25">
      <c r="A2637" s="4">
        <v>46008</v>
      </c>
      <c r="B2637" s="2" t="s">
        <v>2128</v>
      </c>
      <c r="C2637" s="123" t="str">
        <f>VLOOKUP(LANÇAMENTO[[#This Row],[OBRA]],OBRAS[],2,FALSE)</f>
        <v>B&amp;B</v>
      </c>
      <c r="D2637" s="2" t="s">
        <v>104</v>
      </c>
      <c r="E2637" s="2" t="s">
        <v>3476</v>
      </c>
      <c r="F2637" s="3">
        <v>1</v>
      </c>
      <c r="G2637" s="3" t="s">
        <v>65</v>
      </c>
      <c r="H2637" s="5" t="s">
        <v>4688</v>
      </c>
      <c r="I2637" s="136" t="s">
        <v>198</v>
      </c>
      <c r="J2637" s="2" t="s">
        <v>3476</v>
      </c>
      <c r="K2637" s="6">
        <v>309.51</v>
      </c>
      <c r="L2637" s="6">
        <f>LANÇAMENTO[[#This Row],[VALOR UNITARIO]]*LANÇAMENTO[[#This Row],[QTDADE]]</f>
        <v>309.51</v>
      </c>
      <c r="M2637" s="4">
        <v>46008</v>
      </c>
      <c r="N2637" s="33" t="str">
        <f>TEXT(LANÇAMENTO[[#This Row],[DATA PEDIDO]],"MMM")&amp;"-"&amp;TEXT(M2637,"AAAA")</f>
        <v>dez-2025</v>
      </c>
      <c r="O2637" s="5" t="s">
        <v>1715</v>
      </c>
      <c r="P2637" s="5" t="s">
        <v>30</v>
      </c>
      <c r="Q2637" s="3" t="s">
        <v>1705</v>
      </c>
      <c r="R2637" s="3">
        <v>1</v>
      </c>
      <c r="S2637" s="4">
        <f>IF(LANÇAMENTO[[#This Row],[DATA PEDIDO]]="","",LANÇAMENTO[[#This Row],[DATA PEDIDO]]+LANÇAMENTO[[#This Row],[PRAZO]])</f>
        <v>46009</v>
      </c>
      <c r="T2637" s="8" t="str">
        <f>IF(LANÇAMENTO[[#This Row],[OBRA COM MATERIAL]]="OK","ENTREGUE",IF(LANÇAMENTO[[#This Row],[PRAZO]]="","",LANÇAMENTO[[#This Row],[PREVISÃO ENTREGA OBRA]]-$E$1))</f>
        <v>ENTREGUE</v>
      </c>
      <c r="U2637" s="3" t="s">
        <v>129</v>
      </c>
      <c r="V2637" s="3"/>
    </row>
    <row r="2638" spans="1:22" x14ac:dyDescent="0.25">
      <c r="A2638" s="4">
        <v>46009</v>
      </c>
      <c r="B2638" s="2" t="s">
        <v>4257</v>
      </c>
      <c r="C2638" s="123" t="str">
        <f>VLOOKUP(LANÇAMENTO[[#This Row],[OBRA]],OBRAS[],2,FALSE)</f>
        <v>INTERIORANA</v>
      </c>
      <c r="D2638" s="2" t="s">
        <v>104</v>
      </c>
      <c r="E2638" s="2" t="s">
        <v>4689</v>
      </c>
      <c r="F2638" s="3">
        <v>4</v>
      </c>
      <c r="G2638" s="3" t="s">
        <v>65</v>
      </c>
      <c r="H2638" s="5" t="s">
        <v>4695</v>
      </c>
      <c r="I2638" s="136" t="s">
        <v>4692</v>
      </c>
      <c r="J2638" s="2" t="s">
        <v>4689</v>
      </c>
      <c r="K2638" s="6">
        <v>502</v>
      </c>
      <c r="L2638" s="6">
        <f>LANÇAMENTO[[#This Row],[VALOR UNITARIO]]*LANÇAMENTO[[#This Row],[QTDADE]]</f>
        <v>2008</v>
      </c>
      <c r="M2638" s="4">
        <v>46009</v>
      </c>
      <c r="N2638" s="33" t="str">
        <f>TEXT(LANÇAMENTO[[#This Row],[DATA PEDIDO]],"MMM")&amp;"-"&amp;TEXT(M2638,"AAAA")</f>
        <v>dez-2025</v>
      </c>
      <c r="O2638" s="5" t="s">
        <v>1818</v>
      </c>
      <c r="P2638" s="5" t="s">
        <v>192</v>
      </c>
      <c r="Q2638" s="3" t="s">
        <v>12</v>
      </c>
      <c r="R2638" s="3">
        <v>0</v>
      </c>
      <c r="S2638" s="4">
        <f>IF(LANÇAMENTO[[#This Row],[DATA PEDIDO]]="","",LANÇAMENTO[[#This Row],[DATA PEDIDO]]+LANÇAMENTO[[#This Row],[PRAZO]])</f>
        <v>46009</v>
      </c>
      <c r="T2638" s="8" t="str">
        <f>IF(LANÇAMENTO[[#This Row],[OBRA COM MATERIAL]]="OK","ENTREGUE",IF(LANÇAMENTO[[#This Row],[PRAZO]]="","",LANÇAMENTO[[#This Row],[PREVISÃO ENTREGA OBRA]]-$E$1))</f>
        <v>ENTREGUE</v>
      </c>
      <c r="U2638" s="3" t="s">
        <v>129</v>
      </c>
      <c r="V2638" s="3"/>
    </row>
    <row r="2639" spans="1:22" x14ac:dyDescent="0.25">
      <c r="A2639" s="4">
        <v>46009</v>
      </c>
      <c r="B2639" s="2" t="s">
        <v>4257</v>
      </c>
      <c r="C2639" s="123" t="str">
        <f>VLOOKUP(LANÇAMENTO[[#This Row],[OBRA]],OBRAS[],2,FALSE)</f>
        <v>INTERIORANA</v>
      </c>
      <c r="D2639" s="2" t="s">
        <v>104</v>
      </c>
      <c r="E2639" s="2" t="s">
        <v>4690</v>
      </c>
      <c r="F2639" s="3">
        <v>5</v>
      </c>
      <c r="G2639" s="3" t="s">
        <v>65</v>
      </c>
      <c r="H2639" s="5" t="s">
        <v>4695</v>
      </c>
      <c r="I2639" s="136" t="s">
        <v>4692</v>
      </c>
      <c r="J2639" s="2" t="s">
        <v>4690</v>
      </c>
      <c r="K2639" s="6">
        <v>536</v>
      </c>
      <c r="L2639" s="6">
        <f>LANÇAMENTO[[#This Row],[VALOR UNITARIO]]*LANÇAMENTO[[#This Row],[QTDADE]]</f>
        <v>2680</v>
      </c>
      <c r="M2639" s="4">
        <v>46009</v>
      </c>
      <c r="N2639" s="33" t="str">
        <f>TEXT(LANÇAMENTO[[#This Row],[DATA PEDIDO]],"MMM")&amp;"-"&amp;TEXT(M2639,"AAAA")</f>
        <v>dez-2025</v>
      </c>
      <c r="O2639" s="5" t="s">
        <v>1818</v>
      </c>
      <c r="P2639" s="5" t="s">
        <v>192</v>
      </c>
      <c r="Q2639" s="3" t="s">
        <v>12</v>
      </c>
      <c r="R2639" s="3">
        <v>0</v>
      </c>
      <c r="S2639" s="4">
        <f>IF(LANÇAMENTO[[#This Row],[DATA PEDIDO]]="","",LANÇAMENTO[[#This Row],[DATA PEDIDO]]+LANÇAMENTO[[#This Row],[PRAZO]])</f>
        <v>46009</v>
      </c>
      <c r="T2639" s="8" t="str">
        <f>IF(LANÇAMENTO[[#This Row],[OBRA COM MATERIAL]]="OK","ENTREGUE",IF(LANÇAMENTO[[#This Row],[PRAZO]]="","",LANÇAMENTO[[#This Row],[PREVISÃO ENTREGA OBRA]]-$E$1))</f>
        <v>ENTREGUE</v>
      </c>
      <c r="U2639" s="3" t="s">
        <v>129</v>
      </c>
      <c r="V2639" s="3"/>
    </row>
    <row r="2640" spans="1:22" x14ac:dyDescent="0.25">
      <c r="A2640" s="4">
        <v>46009</v>
      </c>
      <c r="B2640" s="2" t="s">
        <v>4257</v>
      </c>
      <c r="C2640" s="123" t="str">
        <f>VLOOKUP(LANÇAMENTO[[#This Row],[OBRA]],OBRAS[],2,FALSE)</f>
        <v>INTERIORANA</v>
      </c>
      <c r="D2640" s="2" t="s">
        <v>104</v>
      </c>
      <c r="E2640" s="2" t="s">
        <v>4691</v>
      </c>
      <c r="F2640" s="3">
        <v>7</v>
      </c>
      <c r="G2640" s="3" t="s">
        <v>65</v>
      </c>
      <c r="H2640" s="5" t="s">
        <v>4695</v>
      </c>
      <c r="I2640" s="136" t="s">
        <v>4692</v>
      </c>
      <c r="J2640" s="2" t="s">
        <v>4691</v>
      </c>
      <c r="K2640" s="6">
        <v>83</v>
      </c>
      <c r="L2640" s="6">
        <f>LANÇAMENTO[[#This Row],[VALOR UNITARIO]]*LANÇAMENTO[[#This Row],[QTDADE]]</f>
        <v>581</v>
      </c>
      <c r="M2640" s="4">
        <v>46009</v>
      </c>
      <c r="N2640" s="33" t="str">
        <f>TEXT(LANÇAMENTO[[#This Row],[DATA PEDIDO]],"MMM")&amp;"-"&amp;TEXT(M2640,"AAAA")</f>
        <v>dez-2025</v>
      </c>
      <c r="O2640" s="5" t="s">
        <v>1818</v>
      </c>
      <c r="P2640" s="5" t="s">
        <v>192</v>
      </c>
      <c r="Q2640" s="3" t="s">
        <v>12</v>
      </c>
      <c r="R2640" s="3">
        <v>0</v>
      </c>
      <c r="S2640" s="4">
        <f>IF(LANÇAMENTO[[#This Row],[DATA PEDIDO]]="","",LANÇAMENTO[[#This Row],[DATA PEDIDO]]+LANÇAMENTO[[#This Row],[PRAZO]])</f>
        <v>46009</v>
      </c>
      <c r="T2640" s="8" t="str">
        <f>IF(LANÇAMENTO[[#This Row],[OBRA COM MATERIAL]]="OK","ENTREGUE",IF(LANÇAMENTO[[#This Row],[PRAZO]]="","",LANÇAMENTO[[#This Row],[PREVISÃO ENTREGA OBRA]]-$E$1))</f>
        <v>ENTREGUE</v>
      </c>
      <c r="U2640" s="3" t="s">
        <v>129</v>
      </c>
      <c r="V2640" s="3"/>
    </row>
    <row r="2641" spans="1:22" x14ac:dyDescent="0.25">
      <c r="A2641" s="4">
        <v>46009</v>
      </c>
      <c r="B2641" s="2" t="s">
        <v>4257</v>
      </c>
      <c r="C2641" s="123" t="str">
        <f>VLOOKUP(LANÇAMENTO[[#This Row],[OBRA]],OBRAS[],2,FALSE)</f>
        <v>INTERIORANA</v>
      </c>
      <c r="D2641" s="2" t="s">
        <v>104</v>
      </c>
      <c r="E2641" s="2" t="s">
        <v>68</v>
      </c>
      <c r="F2641" s="3">
        <v>1</v>
      </c>
      <c r="G2641" s="3" t="s">
        <v>65</v>
      </c>
      <c r="H2641" s="5" t="s">
        <v>4695</v>
      </c>
      <c r="I2641" s="136" t="s">
        <v>4692</v>
      </c>
      <c r="J2641" s="2" t="s">
        <v>68</v>
      </c>
      <c r="K2641" s="6">
        <v>-526.9</v>
      </c>
      <c r="L2641" s="6">
        <f>LANÇAMENTO[[#This Row],[VALOR UNITARIO]]*LANÇAMENTO[[#This Row],[QTDADE]]</f>
        <v>-526.9</v>
      </c>
      <c r="M2641" s="4">
        <v>46009</v>
      </c>
      <c r="N2641" s="33" t="str">
        <f>TEXT(LANÇAMENTO[[#This Row],[DATA PEDIDO]],"MMM")&amp;"-"&amp;TEXT(M2641,"AAAA")</f>
        <v>dez-2025</v>
      </c>
      <c r="O2641" s="5" t="s">
        <v>1818</v>
      </c>
      <c r="P2641" s="5" t="s">
        <v>192</v>
      </c>
      <c r="Q2641" s="3" t="s">
        <v>12</v>
      </c>
      <c r="R2641" s="3">
        <v>0</v>
      </c>
      <c r="S2641" s="4">
        <f>IF(LANÇAMENTO[[#This Row],[DATA PEDIDO]]="","",LANÇAMENTO[[#This Row],[DATA PEDIDO]]+LANÇAMENTO[[#This Row],[PRAZO]])</f>
        <v>46009</v>
      </c>
      <c r="T2641" s="8" t="str">
        <f>IF(LANÇAMENTO[[#This Row],[OBRA COM MATERIAL]]="OK","ENTREGUE",IF(LANÇAMENTO[[#This Row],[PRAZO]]="","",LANÇAMENTO[[#This Row],[PREVISÃO ENTREGA OBRA]]-$E$1))</f>
        <v>ENTREGUE</v>
      </c>
      <c r="U2641" s="3" t="s">
        <v>129</v>
      </c>
      <c r="V2641" s="3"/>
    </row>
    <row r="2642" spans="1:22" x14ac:dyDescent="0.25">
      <c r="A2642" s="4">
        <v>46009</v>
      </c>
      <c r="B2642" s="2" t="s">
        <v>1772</v>
      </c>
      <c r="C2642" s="123" t="str">
        <f>VLOOKUP(LANÇAMENTO[[#This Row],[OBRA]],OBRAS[],2,FALSE)</f>
        <v>INTERIORANA</v>
      </c>
      <c r="D2642" s="2" t="s">
        <v>27</v>
      </c>
      <c r="E2642" s="2" t="s">
        <v>4697</v>
      </c>
      <c r="F2642" s="3">
        <v>26</v>
      </c>
      <c r="G2642" s="3" t="s">
        <v>65</v>
      </c>
      <c r="H2642" s="5" t="s">
        <v>4701</v>
      </c>
      <c r="I2642" s="136" t="s">
        <v>2285</v>
      </c>
      <c r="J2642" s="2" t="s">
        <v>4697</v>
      </c>
      <c r="K2642" s="6">
        <v>6</v>
      </c>
      <c r="L2642" s="6">
        <f>LANÇAMENTO[[#This Row],[VALOR UNITARIO]]*LANÇAMENTO[[#This Row],[QTDADE]]</f>
        <v>156</v>
      </c>
      <c r="M2642" s="4">
        <v>46009</v>
      </c>
      <c r="N2642" s="33" t="str">
        <f>TEXT(LANÇAMENTO[[#This Row],[DATA PEDIDO]],"MMM")&amp;"-"&amp;TEXT(M2642,"AAAA")</f>
        <v>dez-2025</v>
      </c>
      <c r="O2642" s="5" t="s">
        <v>2287</v>
      </c>
      <c r="P2642" s="5" t="s">
        <v>30</v>
      </c>
      <c r="Q2642" s="3" t="s">
        <v>12</v>
      </c>
      <c r="R2642" s="3">
        <v>0</v>
      </c>
      <c r="S2642" s="4">
        <f>IF(LANÇAMENTO[[#This Row],[DATA PEDIDO]]="","",LANÇAMENTO[[#This Row],[DATA PEDIDO]]+LANÇAMENTO[[#This Row],[PRAZO]])</f>
        <v>46009</v>
      </c>
      <c r="T2642" s="8" t="str">
        <f>IF(LANÇAMENTO[[#This Row],[OBRA COM MATERIAL]]="OK","ENTREGUE",IF(LANÇAMENTO[[#This Row],[PRAZO]]="","",LANÇAMENTO[[#This Row],[PREVISÃO ENTREGA OBRA]]-$E$1))</f>
        <v>ENTREGUE</v>
      </c>
      <c r="U2642" s="3" t="s">
        <v>129</v>
      </c>
      <c r="V2642" s="3"/>
    </row>
    <row r="2643" spans="1:22" x14ac:dyDescent="0.25">
      <c r="A2643" s="4">
        <v>46009</v>
      </c>
      <c r="B2643" s="2" t="s">
        <v>1772</v>
      </c>
      <c r="C2643" s="123" t="str">
        <f>VLOOKUP(LANÇAMENTO[[#This Row],[OBRA]],OBRAS[],2,FALSE)</f>
        <v>INTERIORANA</v>
      </c>
      <c r="D2643" s="2" t="s">
        <v>27</v>
      </c>
      <c r="E2643" s="2" t="s">
        <v>4698</v>
      </c>
      <c r="F2643" s="3">
        <v>3</v>
      </c>
      <c r="G2643" s="3" t="s">
        <v>65</v>
      </c>
      <c r="H2643" s="5" t="s">
        <v>4701</v>
      </c>
      <c r="I2643" s="136" t="s">
        <v>2285</v>
      </c>
      <c r="J2643" s="2" t="s">
        <v>4698</v>
      </c>
      <c r="K2643" s="6">
        <v>12</v>
      </c>
      <c r="L2643" s="6">
        <f>LANÇAMENTO[[#This Row],[VALOR UNITARIO]]*LANÇAMENTO[[#This Row],[QTDADE]]</f>
        <v>36</v>
      </c>
      <c r="M2643" s="4">
        <v>46009</v>
      </c>
      <c r="N2643" s="33" t="str">
        <f>TEXT(LANÇAMENTO[[#This Row],[DATA PEDIDO]],"MMM")&amp;"-"&amp;TEXT(M2643,"AAAA")</f>
        <v>dez-2025</v>
      </c>
      <c r="O2643" s="5" t="s">
        <v>2287</v>
      </c>
      <c r="P2643" s="5" t="s">
        <v>30</v>
      </c>
      <c r="Q2643" s="3" t="s">
        <v>12</v>
      </c>
      <c r="R2643" s="3">
        <v>0</v>
      </c>
      <c r="S2643" s="4">
        <f>IF(LANÇAMENTO[[#This Row],[DATA PEDIDO]]="","",LANÇAMENTO[[#This Row],[DATA PEDIDO]]+LANÇAMENTO[[#This Row],[PRAZO]])</f>
        <v>46009</v>
      </c>
      <c r="T2643" s="8" t="str">
        <f>IF(LANÇAMENTO[[#This Row],[OBRA COM MATERIAL]]="OK","ENTREGUE",IF(LANÇAMENTO[[#This Row],[PRAZO]]="","",LANÇAMENTO[[#This Row],[PREVISÃO ENTREGA OBRA]]-$E$1))</f>
        <v>ENTREGUE</v>
      </c>
      <c r="U2643" s="3" t="s">
        <v>129</v>
      </c>
      <c r="V2643" s="3"/>
    </row>
    <row r="2644" spans="1:22" x14ac:dyDescent="0.25">
      <c r="A2644" s="4">
        <v>46009</v>
      </c>
      <c r="B2644" s="2" t="s">
        <v>1772</v>
      </c>
      <c r="C2644" s="123" t="str">
        <f>VLOOKUP(LANÇAMENTO[[#This Row],[OBRA]],OBRAS[],2,FALSE)</f>
        <v>INTERIORANA</v>
      </c>
      <c r="D2644" s="2" t="s">
        <v>27</v>
      </c>
      <c r="E2644" s="2" t="s">
        <v>4699</v>
      </c>
      <c r="F2644" s="3">
        <v>4</v>
      </c>
      <c r="G2644" s="3" t="s">
        <v>65</v>
      </c>
      <c r="H2644" s="5" t="s">
        <v>4701</v>
      </c>
      <c r="I2644" s="136" t="s">
        <v>2285</v>
      </c>
      <c r="J2644" s="2" t="s">
        <v>4699</v>
      </c>
      <c r="K2644" s="6">
        <v>10</v>
      </c>
      <c r="L2644" s="6">
        <f>LANÇAMENTO[[#This Row],[VALOR UNITARIO]]*LANÇAMENTO[[#This Row],[QTDADE]]</f>
        <v>40</v>
      </c>
      <c r="M2644" s="4">
        <v>46009</v>
      </c>
      <c r="N2644" s="33" t="str">
        <f>TEXT(LANÇAMENTO[[#This Row],[DATA PEDIDO]],"MMM")&amp;"-"&amp;TEXT(M2644,"AAAA")</f>
        <v>dez-2025</v>
      </c>
      <c r="O2644" s="5" t="s">
        <v>2287</v>
      </c>
      <c r="P2644" s="5" t="s">
        <v>30</v>
      </c>
      <c r="Q2644" s="3" t="s">
        <v>12</v>
      </c>
      <c r="R2644" s="3">
        <v>0</v>
      </c>
      <c r="S2644" s="4">
        <f>IF(LANÇAMENTO[[#This Row],[DATA PEDIDO]]="","",LANÇAMENTO[[#This Row],[DATA PEDIDO]]+LANÇAMENTO[[#This Row],[PRAZO]])</f>
        <v>46009</v>
      </c>
      <c r="T2644" s="8" t="str">
        <f>IF(LANÇAMENTO[[#This Row],[OBRA COM MATERIAL]]="OK","ENTREGUE",IF(LANÇAMENTO[[#This Row],[PRAZO]]="","",LANÇAMENTO[[#This Row],[PREVISÃO ENTREGA OBRA]]-$E$1))</f>
        <v>ENTREGUE</v>
      </c>
      <c r="U2644" s="3" t="s">
        <v>129</v>
      </c>
      <c r="V2644" s="3"/>
    </row>
    <row r="2645" spans="1:22" x14ac:dyDescent="0.25">
      <c r="A2645" s="4">
        <v>46009</v>
      </c>
      <c r="B2645" s="2" t="s">
        <v>1772</v>
      </c>
      <c r="C2645" s="123" t="str">
        <f>VLOOKUP(LANÇAMENTO[[#This Row],[OBRA]],OBRAS[],2,FALSE)</f>
        <v>INTERIORANA</v>
      </c>
      <c r="D2645" s="2" t="s">
        <v>27</v>
      </c>
      <c r="E2645" s="2" t="s">
        <v>4700</v>
      </c>
      <c r="F2645" s="3">
        <v>1</v>
      </c>
      <c r="G2645" s="3" t="s">
        <v>65</v>
      </c>
      <c r="H2645" s="5" t="s">
        <v>4701</v>
      </c>
      <c r="I2645" s="136" t="s">
        <v>2285</v>
      </c>
      <c r="J2645" s="2" t="s">
        <v>4700</v>
      </c>
      <c r="K2645" s="6">
        <v>0</v>
      </c>
      <c r="L2645" s="6">
        <f>LANÇAMENTO[[#This Row],[VALOR UNITARIO]]*LANÇAMENTO[[#This Row],[QTDADE]]</f>
        <v>0</v>
      </c>
      <c r="M2645" s="4">
        <v>46009</v>
      </c>
      <c r="N2645" s="33" t="str">
        <f>TEXT(LANÇAMENTO[[#This Row],[DATA PEDIDO]],"MMM")&amp;"-"&amp;TEXT(M2645,"AAAA")</f>
        <v>dez-2025</v>
      </c>
      <c r="O2645" s="5" t="s">
        <v>2287</v>
      </c>
      <c r="P2645" s="5" t="s">
        <v>30</v>
      </c>
      <c r="Q2645" s="3" t="s">
        <v>12</v>
      </c>
      <c r="R2645" s="3">
        <v>0</v>
      </c>
      <c r="S2645" s="4">
        <f>IF(LANÇAMENTO[[#This Row],[DATA PEDIDO]]="","",LANÇAMENTO[[#This Row],[DATA PEDIDO]]+LANÇAMENTO[[#This Row],[PRAZO]])</f>
        <v>46009</v>
      </c>
      <c r="T2645" s="8" t="str">
        <f>IF(LANÇAMENTO[[#This Row],[OBRA COM MATERIAL]]="OK","ENTREGUE",IF(LANÇAMENTO[[#This Row],[PRAZO]]="","",LANÇAMENTO[[#This Row],[PREVISÃO ENTREGA OBRA]]-$E$1))</f>
        <v>ENTREGUE</v>
      </c>
      <c r="U2645" s="3" t="s">
        <v>129</v>
      </c>
      <c r="V2645" s="3"/>
    </row>
    <row r="2646" spans="1:22" x14ac:dyDescent="0.25">
      <c r="A2646" s="4">
        <v>46010</v>
      </c>
      <c r="B2646" s="2" t="s">
        <v>4257</v>
      </c>
      <c r="C2646" s="123" t="str">
        <f>VLOOKUP(LANÇAMENTO[[#This Row],[OBRA]],OBRAS[],2,FALSE)</f>
        <v>INTERIORANA</v>
      </c>
      <c r="D2646" s="2" t="s">
        <v>104</v>
      </c>
      <c r="E2646" s="2" t="s">
        <v>4557</v>
      </c>
      <c r="F2646" s="3">
        <v>20</v>
      </c>
      <c r="G2646" s="3" t="s">
        <v>65</v>
      </c>
      <c r="H2646" s="5" t="s">
        <v>4704</v>
      </c>
      <c r="I2646" s="136" t="s">
        <v>151</v>
      </c>
      <c r="J2646" s="2" t="s">
        <v>4557</v>
      </c>
      <c r="K2646" s="6">
        <v>89</v>
      </c>
      <c r="L2646" s="6">
        <f>LANÇAMENTO[[#This Row],[VALOR UNITARIO]]*LANÇAMENTO[[#This Row],[QTDADE]]</f>
        <v>1780</v>
      </c>
      <c r="M2646" s="4">
        <v>46010</v>
      </c>
      <c r="N2646" s="33" t="str">
        <f>TEXT(LANÇAMENTO[[#This Row],[DATA PEDIDO]],"MMM")&amp;"-"&amp;TEXT(M2646,"AAAA")</f>
        <v>dez-2025</v>
      </c>
      <c r="O2646" s="5" t="s">
        <v>1983</v>
      </c>
      <c r="P2646" s="5" t="s">
        <v>30</v>
      </c>
      <c r="Q2646" s="3" t="s">
        <v>1705</v>
      </c>
      <c r="R2646" s="3">
        <v>17</v>
      </c>
      <c r="S2646" s="4">
        <f>IF(LANÇAMENTO[[#This Row],[DATA PEDIDO]]="","",LANÇAMENTO[[#This Row],[DATA PEDIDO]]+LANÇAMENTO[[#This Row],[PRAZO]])</f>
        <v>46027</v>
      </c>
      <c r="T2646" s="8" t="str">
        <f>IF(LANÇAMENTO[[#This Row],[OBRA COM MATERIAL]]="OK","ENTREGUE",IF(LANÇAMENTO[[#This Row],[PRAZO]]="","",LANÇAMENTO[[#This Row],[PREVISÃO ENTREGA OBRA]]-$E$1))</f>
        <v>ENTREGUE</v>
      </c>
      <c r="U2646" s="3" t="s">
        <v>129</v>
      </c>
      <c r="V2646" s="3"/>
    </row>
    <row r="2647" spans="1:22" x14ac:dyDescent="0.25">
      <c r="A2647" s="4">
        <v>46010</v>
      </c>
      <c r="B2647" s="2" t="s">
        <v>4257</v>
      </c>
      <c r="C2647" s="123" t="str">
        <f>VLOOKUP(LANÇAMENTO[[#This Row],[OBRA]],OBRAS[],2,FALSE)</f>
        <v>INTERIORANA</v>
      </c>
      <c r="D2647" s="2" t="s">
        <v>104</v>
      </c>
      <c r="E2647" s="2" t="s">
        <v>2885</v>
      </c>
      <c r="F2647" s="3">
        <v>12</v>
      </c>
      <c r="G2647" s="3" t="s">
        <v>65</v>
      </c>
      <c r="H2647" s="5" t="s">
        <v>4704</v>
      </c>
      <c r="I2647" s="136" t="s">
        <v>151</v>
      </c>
      <c r="J2647" s="2" t="s">
        <v>2885</v>
      </c>
      <c r="K2647" s="6">
        <v>89</v>
      </c>
      <c r="L2647" s="6">
        <f>LANÇAMENTO[[#This Row],[VALOR UNITARIO]]*LANÇAMENTO[[#This Row],[QTDADE]]</f>
        <v>1068</v>
      </c>
      <c r="M2647" s="4">
        <v>46010</v>
      </c>
      <c r="N2647" s="33" t="str">
        <f>TEXT(LANÇAMENTO[[#This Row],[DATA PEDIDO]],"MMM")&amp;"-"&amp;TEXT(M2647,"AAAA")</f>
        <v>dez-2025</v>
      </c>
      <c r="O2647" s="5" t="s">
        <v>1983</v>
      </c>
      <c r="P2647" s="5" t="s">
        <v>30</v>
      </c>
      <c r="Q2647" s="3" t="s">
        <v>1705</v>
      </c>
      <c r="R2647" s="3">
        <v>17</v>
      </c>
      <c r="S2647" s="4">
        <f>IF(LANÇAMENTO[[#This Row],[DATA PEDIDO]]="","",LANÇAMENTO[[#This Row],[DATA PEDIDO]]+LANÇAMENTO[[#This Row],[PRAZO]])</f>
        <v>46027</v>
      </c>
      <c r="T2647" s="8" t="str">
        <f>IF(LANÇAMENTO[[#This Row],[OBRA COM MATERIAL]]="OK","ENTREGUE",IF(LANÇAMENTO[[#This Row],[PRAZO]]="","",LANÇAMENTO[[#This Row],[PREVISÃO ENTREGA OBRA]]-$E$1))</f>
        <v>ENTREGUE</v>
      </c>
      <c r="U2647" s="3" t="s">
        <v>129</v>
      </c>
      <c r="V2647" s="3"/>
    </row>
    <row r="2648" spans="1:22" x14ac:dyDescent="0.25">
      <c r="A2648" s="4">
        <v>46010</v>
      </c>
      <c r="B2648" s="2" t="s">
        <v>4257</v>
      </c>
      <c r="C2648" s="123" t="str">
        <f>VLOOKUP(LANÇAMENTO[[#This Row],[OBRA]],OBRAS[],2,FALSE)</f>
        <v>INTERIORANA</v>
      </c>
      <c r="D2648" s="2" t="s">
        <v>104</v>
      </c>
      <c r="E2648" s="2" t="s">
        <v>2342</v>
      </c>
      <c r="F2648" s="3">
        <v>3</v>
      </c>
      <c r="G2648" s="3" t="s">
        <v>65</v>
      </c>
      <c r="H2648" s="5" t="s">
        <v>4704</v>
      </c>
      <c r="I2648" s="136" t="s">
        <v>151</v>
      </c>
      <c r="J2648" s="2" t="s">
        <v>2342</v>
      </c>
      <c r="K2648" s="6">
        <v>69</v>
      </c>
      <c r="L2648" s="6">
        <f>LANÇAMENTO[[#This Row],[VALOR UNITARIO]]*LANÇAMENTO[[#This Row],[QTDADE]]</f>
        <v>207</v>
      </c>
      <c r="M2648" s="4">
        <v>46010</v>
      </c>
      <c r="N2648" s="33" t="str">
        <f>TEXT(LANÇAMENTO[[#This Row],[DATA PEDIDO]],"MMM")&amp;"-"&amp;TEXT(M2648,"AAAA")</f>
        <v>dez-2025</v>
      </c>
      <c r="O2648" s="5" t="s">
        <v>1983</v>
      </c>
      <c r="P2648" s="5" t="s">
        <v>30</v>
      </c>
      <c r="Q2648" s="3" t="s">
        <v>1705</v>
      </c>
      <c r="R2648" s="3">
        <v>17</v>
      </c>
      <c r="S2648" s="4">
        <f>IF(LANÇAMENTO[[#This Row],[DATA PEDIDO]]="","",LANÇAMENTO[[#This Row],[DATA PEDIDO]]+LANÇAMENTO[[#This Row],[PRAZO]])</f>
        <v>46027</v>
      </c>
      <c r="T2648" s="8" t="str">
        <f>IF(LANÇAMENTO[[#This Row],[OBRA COM MATERIAL]]="OK","ENTREGUE",IF(LANÇAMENTO[[#This Row],[PRAZO]]="","",LANÇAMENTO[[#This Row],[PREVISÃO ENTREGA OBRA]]-$E$1))</f>
        <v>ENTREGUE</v>
      </c>
      <c r="U2648" s="3" t="s">
        <v>129</v>
      </c>
      <c r="V2648" s="3"/>
    </row>
    <row r="2649" spans="1:22" x14ac:dyDescent="0.25">
      <c r="A2649" s="4">
        <v>46010</v>
      </c>
      <c r="B2649" s="2" t="s">
        <v>4257</v>
      </c>
      <c r="C2649" s="123" t="str">
        <f>VLOOKUP(LANÇAMENTO[[#This Row],[OBRA]],OBRAS[],2,FALSE)</f>
        <v>INTERIORANA</v>
      </c>
      <c r="D2649" s="2" t="s">
        <v>104</v>
      </c>
      <c r="E2649" s="2" t="s">
        <v>4702</v>
      </c>
      <c r="F2649" s="3">
        <v>3</v>
      </c>
      <c r="G2649" s="3" t="s">
        <v>65</v>
      </c>
      <c r="H2649" s="5" t="s">
        <v>4704</v>
      </c>
      <c r="I2649" s="136" t="s">
        <v>151</v>
      </c>
      <c r="J2649" s="2" t="s">
        <v>4702</v>
      </c>
      <c r="K2649" s="6">
        <v>2.5</v>
      </c>
      <c r="L2649" s="6">
        <f>LANÇAMENTO[[#This Row],[VALOR UNITARIO]]*LANÇAMENTO[[#This Row],[QTDADE]]</f>
        <v>7.5</v>
      </c>
      <c r="M2649" s="4">
        <v>46010</v>
      </c>
      <c r="N2649" s="33" t="str">
        <f>TEXT(LANÇAMENTO[[#This Row],[DATA PEDIDO]],"MMM")&amp;"-"&amp;TEXT(M2649,"AAAA")</f>
        <v>dez-2025</v>
      </c>
      <c r="O2649" s="5" t="s">
        <v>1983</v>
      </c>
      <c r="P2649" s="5" t="s">
        <v>30</v>
      </c>
      <c r="Q2649" s="3" t="s">
        <v>1705</v>
      </c>
      <c r="R2649" s="3">
        <v>17</v>
      </c>
      <c r="S2649" s="4">
        <f>IF(LANÇAMENTO[[#This Row],[DATA PEDIDO]]="","",LANÇAMENTO[[#This Row],[DATA PEDIDO]]+LANÇAMENTO[[#This Row],[PRAZO]])</f>
        <v>46027</v>
      </c>
      <c r="T2649" s="8" t="str">
        <f>IF(LANÇAMENTO[[#This Row],[OBRA COM MATERIAL]]="OK","ENTREGUE",IF(LANÇAMENTO[[#This Row],[PRAZO]]="","",LANÇAMENTO[[#This Row],[PREVISÃO ENTREGA OBRA]]-$E$1))</f>
        <v>ENTREGUE</v>
      </c>
      <c r="U2649" s="3" t="s">
        <v>129</v>
      </c>
      <c r="V2649" s="3"/>
    </row>
    <row r="2650" spans="1:22" x14ac:dyDescent="0.25">
      <c r="A2650" s="4">
        <v>46010</v>
      </c>
      <c r="B2650" s="2" t="s">
        <v>4257</v>
      </c>
      <c r="C2650" s="123" t="str">
        <f>VLOOKUP(LANÇAMENTO[[#This Row],[OBRA]],OBRAS[],2,FALSE)</f>
        <v>INTERIORANA</v>
      </c>
      <c r="D2650" s="2" t="s">
        <v>104</v>
      </c>
      <c r="E2650" s="2" t="s">
        <v>4703</v>
      </c>
      <c r="F2650" s="3">
        <v>3</v>
      </c>
      <c r="G2650" s="3" t="s">
        <v>65</v>
      </c>
      <c r="H2650" s="5" t="s">
        <v>4704</v>
      </c>
      <c r="I2650" s="136" t="s">
        <v>151</v>
      </c>
      <c r="J2650" s="2" t="s">
        <v>4703</v>
      </c>
      <c r="K2650" s="6">
        <v>5.5</v>
      </c>
      <c r="L2650" s="6">
        <f>LANÇAMENTO[[#This Row],[VALOR UNITARIO]]*LANÇAMENTO[[#This Row],[QTDADE]]</f>
        <v>16.5</v>
      </c>
      <c r="M2650" s="4">
        <v>46010</v>
      </c>
      <c r="N2650" s="33" t="str">
        <f>TEXT(LANÇAMENTO[[#This Row],[DATA PEDIDO]],"MMM")&amp;"-"&amp;TEXT(M2650,"AAAA")</f>
        <v>dez-2025</v>
      </c>
      <c r="O2650" s="5" t="s">
        <v>1983</v>
      </c>
      <c r="P2650" s="5" t="s">
        <v>30</v>
      </c>
      <c r="Q2650" s="3" t="s">
        <v>1705</v>
      </c>
      <c r="R2650" s="3">
        <v>17</v>
      </c>
      <c r="S2650" s="4">
        <f>IF(LANÇAMENTO[[#This Row],[DATA PEDIDO]]="","",LANÇAMENTO[[#This Row],[DATA PEDIDO]]+LANÇAMENTO[[#This Row],[PRAZO]])</f>
        <v>46027</v>
      </c>
      <c r="T2650" s="8" t="str">
        <f>IF(LANÇAMENTO[[#This Row],[OBRA COM MATERIAL]]="OK","ENTREGUE",IF(LANÇAMENTO[[#This Row],[PRAZO]]="","",LANÇAMENTO[[#This Row],[PREVISÃO ENTREGA OBRA]]-$E$1))</f>
        <v>ENTREGUE</v>
      </c>
      <c r="U2650" s="3" t="s">
        <v>129</v>
      </c>
      <c r="V2650" s="3"/>
    </row>
    <row r="2651" spans="1:22" x14ac:dyDescent="0.25">
      <c r="A2651" s="4">
        <v>46027</v>
      </c>
      <c r="B2651" s="2" t="s">
        <v>3324</v>
      </c>
      <c r="C2651" s="123" t="str">
        <f>VLOOKUP(LANÇAMENTO[[#This Row],[OBRA]],OBRAS[],2,FALSE)</f>
        <v>B&amp;B</v>
      </c>
      <c r="D2651" s="2" t="s">
        <v>27</v>
      </c>
      <c r="E2651" s="2" t="s">
        <v>3229</v>
      </c>
      <c r="F2651" s="3">
        <v>1</v>
      </c>
      <c r="G2651" s="3" t="s">
        <v>65</v>
      </c>
      <c r="H2651" s="5" t="s">
        <v>4705</v>
      </c>
      <c r="I2651" s="136" t="s">
        <v>4244</v>
      </c>
      <c r="J2651" s="2" t="s">
        <v>3229</v>
      </c>
      <c r="K2651" s="6">
        <v>180</v>
      </c>
      <c r="L2651" s="6">
        <f>LANÇAMENTO[[#This Row],[VALOR UNITARIO]]*LANÇAMENTO[[#This Row],[QTDADE]]</f>
        <v>180</v>
      </c>
      <c r="M2651" s="4">
        <v>46027</v>
      </c>
      <c r="N2651" s="33" t="str">
        <f>TEXT(LANÇAMENTO[[#This Row],[DATA PEDIDO]],"MMM")&amp;"-"&amp;TEXT(M2651,"AAAA")</f>
        <v>jan-2026</v>
      </c>
      <c r="O2651" s="5" t="s">
        <v>1692</v>
      </c>
      <c r="P2651" s="5" t="s">
        <v>30</v>
      </c>
      <c r="Q2651" s="3" t="s">
        <v>12</v>
      </c>
      <c r="R2651" s="3">
        <v>0</v>
      </c>
      <c r="S2651" s="4">
        <f>IF(LANÇAMENTO[[#This Row],[DATA PEDIDO]]="","",LANÇAMENTO[[#This Row],[DATA PEDIDO]]+LANÇAMENTO[[#This Row],[PRAZO]])</f>
        <v>46027</v>
      </c>
      <c r="T2651" s="8" t="str">
        <f>IF(LANÇAMENTO[[#This Row],[OBRA COM MATERIAL]]="OK","ENTREGUE",IF(LANÇAMENTO[[#This Row],[PRAZO]]="","",LANÇAMENTO[[#This Row],[PREVISÃO ENTREGA OBRA]]-$E$1))</f>
        <v>ENTREGUE</v>
      </c>
      <c r="U2651" s="3" t="s">
        <v>129</v>
      </c>
      <c r="V2651" s="3"/>
    </row>
    <row r="2652" spans="1:22" x14ac:dyDescent="0.25">
      <c r="A2652" s="4">
        <v>46027</v>
      </c>
      <c r="B2652" s="2" t="s">
        <v>2379</v>
      </c>
      <c r="C2652" s="123" t="str">
        <f>VLOOKUP(LANÇAMENTO[[#This Row],[OBRA]],OBRAS[],2,FALSE)</f>
        <v>INTERIORANA</v>
      </c>
      <c r="D2652" s="2" t="s">
        <v>104</v>
      </c>
      <c r="E2652" s="2" t="s">
        <v>4706</v>
      </c>
      <c r="F2652" s="3">
        <v>150</v>
      </c>
      <c r="G2652" s="3" t="s">
        <v>65</v>
      </c>
      <c r="H2652" s="5" t="s">
        <v>4710</v>
      </c>
      <c r="I2652" s="136" t="s">
        <v>4711</v>
      </c>
      <c r="J2652" s="2" t="s">
        <v>4706</v>
      </c>
      <c r="K2652" s="6">
        <v>4.99</v>
      </c>
      <c r="L2652" s="6">
        <f>LANÇAMENTO[[#This Row],[VALOR UNITARIO]]*LANÇAMENTO[[#This Row],[QTDADE]]</f>
        <v>748.5</v>
      </c>
      <c r="M2652" s="4">
        <v>46027</v>
      </c>
      <c r="N2652" s="33" t="str">
        <f>TEXT(LANÇAMENTO[[#This Row],[DATA PEDIDO]],"MMM")&amp;"-"&amp;TEXT(M2652,"AAAA")</f>
        <v>jan-2026</v>
      </c>
      <c r="O2652" s="5" t="s">
        <v>1715</v>
      </c>
      <c r="P2652" s="5" t="s">
        <v>30</v>
      </c>
      <c r="Q2652" s="3" t="s">
        <v>12</v>
      </c>
      <c r="R2652" s="3">
        <v>0</v>
      </c>
      <c r="S2652" s="4">
        <f>IF(LANÇAMENTO[[#This Row],[DATA PEDIDO]]="","",LANÇAMENTO[[#This Row],[DATA PEDIDO]]+LANÇAMENTO[[#This Row],[PRAZO]])</f>
        <v>46027</v>
      </c>
      <c r="T2652" s="8" t="str">
        <f>IF(LANÇAMENTO[[#This Row],[OBRA COM MATERIAL]]="OK","ENTREGUE",IF(LANÇAMENTO[[#This Row],[PRAZO]]="","",LANÇAMENTO[[#This Row],[PREVISÃO ENTREGA OBRA]]-$E$1))</f>
        <v>ENTREGUE</v>
      </c>
      <c r="U2652" s="3" t="s">
        <v>129</v>
      </c>
      <c r="V2652" s="3"/>
    </row>
    <row r="2653" spans="1:22" x14ac:dyDescent="0.25">
      <c r="A2653" s="4">
        <v>46027</v>
      </c>
      <c r="B2653" s="2" t="s">
        <v>2379</v>
      </c>
      <c r="C2653" s="123" t="str">
        <f>VLOOKUP(LANÇAMENTO[[#This Row],[OBRA]],OBRAS[],2,FALSE)</f>
        <v>INTERIORANA</v>
      </c>
      <c r="D2653" s="2" t="s">
        <v>104</v>
      </c>
      <c r="E2653" s="2" t="s">
        <v>4707</v>
      </c>
      <c r="F2653" s="3">
        <v>2</v>
      </c>
      <c r="G2653" s="3" t="s">
        <v>140</v>
      </c>
      <c r="H2653" s="5" t="s">
        <v>4710</v>
      </c>
      <c r="I2653" s="136" t="s">
        <v>4711</v>
      </c>
      <c r="J2653" s="2" t="s">
        <v>4707</v>
      </c>
      <c r="K2653" s="6">
        <v>174.9</v>
      </c>
      <c r="L2653" s="6">
        <f>LANÇAMENTO[[#This Row],[VALOR UNITARIO]]*LANÇAMENTO[[#This Row],[QTDADE]]</f>
        <v>349.8</v>
      </c>
      <c r="M2653" s="4">
        <v>46027</v>
      </c>
      <c r="N2653" s="33" t="str">
        <f>TEXT(LANÇAMENTO[[#This Row],[DATA PEDIDO]],"MMM")&amp;"-"&amp;TEXT(M2653,"AAAA")</f>
        <v>jan-2026</v>
      </c>
      <c r="O2653" s="5" t="s">
        <v>1715</v>
      </c>
      <c r="P2653" s="5" t="s">
        <v>30</v>
      </c>
      <c r="Q2653" s="3" t="s">
        <v>12</v>
      </c>
      <c r="R2653" s="3">
        <v>0</v>
      </c>
      <c r="S2653" s="4">
        <f>IF(LANÇAMENTO[[#This Row],[DATA PEDIDO]]="","",LANÇAMENTO[[#This Row],[DATA PEDIDO]]+LANÇAMENTO[[#This Row],[PRAZO]])</f>
        <v>46027</v>
      </c>
      <c r="T2653" s="8" t="str">
        <f>IF(LANÇAMENTO[[#This Row],[OBRA COM MATERIAL]]="OK","ENTREGUE",IF(LANÇAMENTO[[#This Row],[PRAZO]]="","",LANÇAMENTO[[#This Row],[PREVISÃO ENTREGA OBRA]]-$E$1))</f>
        <v>ENTREGUE</v>
      </c>
      <c r="U2653" s="3" t="s">
        <v>129</v>
      </c>
      <c r="V2653" s="3"/>
    </row>
    <row r="2654" spans="1:22" x14ac:dyDescent="0.25">
      <c r="A2654" s="4">
        <v>46027</v>
      </c>
      <c r="B2654" s="2" t="s">
        <v>2379</v>
      </c>
      <c r="C2654" s="123" t="str">
        <f>VLOOKUP(LANÇAMENTO[[#This Row],[OBRA]],OBRAS[],2,FALSE)</f>
        <v>INTERIORANA</v>
      </c>
      <c r="D2654" s="2" t="s">
        <v>104</v>
      </c>
      <c r="E2654" s="2" t="s">
        <v>4708</v>
      </c>
      <c r="F2654" s="3">
        <v>10</v>
      </c>
      <c r="G2654" s="3" t="s">
        <v>114</v>
      </c>
      <c r="H2654" s="5" t="s">
        <v>4710</v>
      </c>
      <c r="I2654" s="136" t="s">
        <v>4711</v>
      </c>
      <c r="J2654" s="2" t="s">
        <v>4708</v>
      </c>
      <c r="K2654" s="6">
        <v>37.99</v>
      </c>
      <c r="L2654" s="6">
        <f>LANÇAMENTO[[#This Row],[VALOR UNITARIO]]*LANÇAMENTO[[#This Row],[QTDADE]]</f>
        <v>379.90000000000003</v>
      </c>
      <c r="M2654" s="4">
        <v>46027</v>
      </c>
      <c r="N2654" s="33" t="str">
        <f>TEXT(LANÇAMENTO[[#This Row],[DATA PEDIDO]],"MMM")&amp;"-"&amp;TEXT(M2654,"AAAA")</f>
        <v>jan-2026</v>
      </c>
      <c r="O2654" s="5" t="s">
        <v>1715</v>
      </c>
      <c r="P2654" s="5" t="s">
        <v>30</v>
      </c>
      <c r="Q2654" s="3" t="s">
        <v>12</v>
      </c>
      <c r="R2654" s="3">
        <v>0</v>
      </c>
      <c r="S2654" s="4">
        <f>IF(LANÇAMENTO[[#This Row],[DATA PEDIDO]]="","",LANÇAMENTO[[#This Row],[DATA PEDIDO]]+LANÇAMENTO[[#This Row],[PRAZO]])</f>
        <v>46027</v>
      </c>
      <c r="T2654" s="8" t="str">
        <f>IF(LANÇAMENTO[[#This Row],[OBRA COM MATERIAL]]="OK","ENTREGUE",IF(LANÇAMENTO[[#This Row],[PRAZO]]="","",LANÇAMENTO[[#This Row],[PREVISÃO ENTREGA OBRA]]-$E$1))</f>
        <v>ENTREGUE</v>
      </c>
      <c r="U2654" s="3" t="s">
        <v>129</v>
      </c>
      <c r="V2654" s="3"/>
    </row>
    <row r="2655" spans="1:22" x14ac:dyDescent="0.25">
      <c r="A2655" s="4">
        <v>46027</v>
      </c>
      <c r="B2655" s="2" t="s">
        <v>2379</v>
      </c>
      <c r="C2655" s="123" t="str">
        <f>VLOOKUP(LANÇAMENTO[[#This Row],[OBRA]],OBRAS[],2,FALSE)</f>
        <v>INTERIORANA</v>
      </c>
      <c r="D2655" s="2" t="s">
        <v>104</v>
      </c>
      <c r="E2655" s="2" t="s">
        <v>4709</v>
      </c>
      <c r="F2655" s="3">
        <v>2</v>
      </c>
      <c r="G2655" s="3" t="s">
        <v>141</v>
      </c>
      <c r="H2655" s="5" t="s">
        <v>4710</v>
      </c>
      <c r="I2655" s="136" t="s">
        <v>4711</v>
      </c>
      <c r="J2655" s="2" t="s">
        <v>4709</v>
      </c>
      <c r="K2655" s="6">
        <v>29.99</v>
      </c>
      <c r="L2655" s="6">
        <f>LANÇAMENTO[[#This Row],[VALOR UNITARIO]]*LANÇAMENTO[[#This Row],[QTDADE]]</f>
        <v>59.98</v>
      </c>
      <c r="M2655" s="4">
        <v>46027</v>
      </c>
      <c r="N2655" s="33" t="str">
        <f>TEXT(LANÇAMENTO[[#This Row],[DATA PEDIDO]],"MMM")&amp;"-"&amp;TEXT(M2655,"AAAA")</f>
        <v>jan-2026</v>
      </c>
      <c r="O2655" s="5" t="s">
        <v>1715</v>
      </c>
      <c r="P2655" s="5" t="s">
        <v>30</v>
      </c>
      <c r="Q2655" s="3" t="s">
        <v>12</v>
      </c>
      <c r="R2655" s="3">
        <v>0</v>
      </c>
      <c r="S2655" s="4">
        <f>IF(LANÇAMENTO[[#This Row],[DATA PEDIDO]]="","",LANÇAMENTO[[#This Row],[DATA PEDIDO]]+LANÇAMENTO[[#This Row],[PRAZO]])</f>
        <v>46027</v>
      </c>
      <c r="T2655" s="8" t="str">
        <f>IF(LANÇAMENTO[[#This Row],[OBRA COM MATERIAL]]="OK","ENTREGUE",IF(LANÇAMENTO[[#This Row],[PRAZO]]="","",LANÇAMENTO[[#This Row],[PREVISÃO ENTREGA OBRA]]-$E$1))</f>
        <v>ENTREGUE</v>
      </c>
      <c r="U2655" s="3" t="s">
        <v>129</v>
      </c>
      <c r="V2655" s="3"/>
    </row>
    <row r="2656" spans="1:22" ht="30" x14ac:dyDescent="0.25">
      <c r="A2656" s="4">
        <v>46027</v>
      </c>
      <c r="B2656" s="2" t="s">
        <v>2379</v>
      </c>
      <c r="C2656" s="123" t="str">
        <f>VLOOKUP(LANÇAMENTO[[#This Row],[OBRA]],OBRAS[],2,FALSE)</f>
        <v>INTERIORANA</v>
      </c>
      <c r="D2656" s="2" t="s">
        <v>104</v>
      </c>
      <c r="E2656" s="10" t="s">
        <v>4717</v>
      </c>
      <c r="F2656" s="3">
        <v>12</v>
      </c>
      <c r="G2656" s="3" t="s">
        <v>141</v>
      </c>
      <c r="H2656" s="5" t="s">
        <v>4721</v>
      </c>
      <c r="I2656" s="136" t="s">
        <v>467</v>
      </c>
      <c r="J2656" s="10" t="s">
        <v>4717</v>
      </c>
      <c r="K2656" s="6">
        <v>95</v>
      </c>
      <c r="L2656" s="6">
        <f>LANÇAMENTO[[#This Row],[VALOR UNITARIO]]*LANÇAMENTO[[#This Row],[QTDADE]]</f>
        <v>1140</v>
      </c>
      <c r="M2656" s="4">
        <v>46027</v>
      </c>
      <c r="N2656" s="33" t="str">
        <f>TEXT(LANÇAMENTO[[#This Row],[DATA PEDIDO]],"MMM")&amp;"-"&amp;TEXT(M2656,"AAAA")</f>
        <v>jan-2026</v>
      </c>
      <c r="O2656" s="5" t="s">
        <v>2029</v>
      </c>
      <c r="P2656" s="5" t="s">
        <v>30</v>
      </c>
      <c r="Q2656" s="3" t="s">
        <v>1705</v>
      </c>
      <c r="R2656" s="3">
        <v>0</v>
      </c>
      <c r="S2656" s="4">
        <f>IF(LANÇAMENTO[[#This Row],[DATA PEDIDO]]="","",LANÇAMENTO[[#This Row],[DATA PEDIDO]]+LANÇAMENTO[[#This Row],[PRAZO]])</f>
        <v>46027</v>
      </c>
      <c r="T2656" s="8" t="str">
        <f>IF(LANÇAMENTO[[#This Row],[OBRA COM MATERIAL]]="OK","ENTREGUE",IF(LANÇAMENTO[[#This Row],[PRAZO]]="","",LANÇAMENTO[[#This Row],[PREVISÃO ENTREGA OBRA]]-$E$1))</f>
        <v>ENTREGUE</v>
      </c>
      <c r="U2656" s="3" t="s">
        <v>129</v>
      </c>
      <c r="V2656" s="3"/>
    </row>
    <row r="2657" spans="1:22" x14ac:dyDescent="0.25">
      <c r="A2657" s="4">
        <v>46027</v>
      </c>
      <c r="B2657" s="2" t="s">
        <v>2379</v>
      </c>
      <c r="C2657" s="123" t="str">
        <f>VLOOKUP(LANÇAMENTO[[#This Row],[OBRA]],OBRAS[],2,FALSE)</f>
        <v>INTERIORANA</v>
      </c>
      <c r="D2657" s="2" t="s">
        <v>104</v>
      </c>
      <c r="E2657" s="2" t="s">
        <v>4718</v>
      </c>
      <c r="F2657" s="3">
        <v>2</v>
      </c>
      <c r="G2657" s="3" t="s">
        <v>141</v>
      </c>
      <c r="H2657" s="5" t="s">
        <v>4721</v>
      </c>
      <c r="I2657" s="136" t="s">
        <v>467</v>
      </c>
      <c r="J2657" s="2" t="s">
        <v>4718</v>
      </c>
      <c r="K2657" s="6">
        <v>120</v>
      </c>
      <c r="L2657" s="6">
        <f>LANÇAMENTO[[#This Row],[VALOR UNITARIO]]*LANÇAMENTO[[#This Row],[QTDADE]]</f>
        <v>240</v>
      </c>
      <c r="M2657" s="4">
        <v>46027</v>
      </c>
      <c r="N2657" s="33" t="str">
        <f>TEXT(LANÇAMENTO[[#This Row],[DATA PEDIDO]],"MMM")&amp;"-"&amp;TEXT(M2657,"AAAA")</f>
        <v>jan-2026</v>
      </c>
      <c r="O2657" s="5" t="s">
        <v>2029</v>
      </c>
      <c r="P2657" s="5" t="s">
        <v>30</v>
      </c>
      <c r="Q2657" s="3" t="s">
        <v>1705</v>
      </c>
      <c r="R2657" s="3">
        <v>0</v>
      </c>
      <c r="S2657" s="4">
        <f>IF(LANÇAMENTO[[#This Row],[DATA PEDIDO]]="","",LANÇAMENTO[[#This Row],[DATA PEDIDO]]+LANÇAMENTO[[#This Row],[PRAZO]])</f>
        <v>46027</v>
      </c>
      <c r="T2657" s="8" t="str">
        <f>IF(LANÇAMENTO[[#This Row],[OBRA COM MATERIAL]]="OK","ENTREGUE",IF(LANÇAMENTO[[#This Row],[PRAZO]]="","",LANÇAMENTO[[#This Row],[PREVISÃO ENTREGA OBRA]]-$E$1))</f>
        <v>ENTREGUE</v>
      </c>
      <c r="U2657" s="3" t="s">
        <v>129</v>
      </c>
      <c r="V2657" s="3"/>
    </row>
    <row r="2658" spans="1:22" x14ac:dyDescent="0.25">
      <c r="A2658" s="4">
        <v>46027</v>
      </c>
      <c r="B2658" s="2" t="s">
        <v>2379</v>
      </c>
      <c r="C2658" s="123" t="str">
        <f>VLOOKUP(LANÇAMENTO[[#This Row],[OBRA]],OBRAS[],2,FALSE)</f>
        <v>INTERIORANA</v>
      </c>
      <c r="D2658" s="2" t="s">
        <v>104</v>
      </c>
      <c r="E2658" s="2" t="s">
        <v>2489</v>
      </c>
      <c r="F2658" s="3">
        <v>100</v>
      </c>
      <c r="G2658" s="3" t="s">
        <v>65</v>
      </c>
      <c r="H2658" s="5" t="s">
        <v>4721</v>
      </c>
      <c r="I2658" s="136" t="s">
        <v>467</v>
      </c>
      <c r="J2658" s="2" t="s">
        <v>2489</v>
      </c>
      <c r="K2658" s="6">
        <v>3.5</v>
      </c>
      <c r="L2658" s="6">
        <f>LANÇAMENTO[[#This Row],[VALOR UNITARIO]]*LANÇAMENTO[[#This Row],[QTDADE]]</f>
        <v>350</v>
      </c>
      <c r="M2658" s="4">
        <v>46027</v>
      </c>
      <c r="N2658" s="33" t="str">
        <f>TEXT(LANÇAMENTO[[#This Row],[DATA PEDIDO]],"MMM")&amp;"-"&amp;TEXT(M2658,"AAAA")</f>
        <v>jan-2026</v>
      </c>
      <c r="O2658" s="5" t="s">
        <v>2029</v>
      </c>
      <c r="P2658" s="5" t="s">
        <v>30</v>
      </c>
      <c r="Q2658" s="3" t="s">
        <v>1705</v>
      </c>
      <c r="R2658" s="3">
        <v>0</v>
      </c>
      <c r="S2658" s="4">
        <f>IF(LANÇAMENTO[[#This Row],[DATA PEDIDO]]="","",LANÇAMENTO[[#This Row],[DATA PEDIDO]]+LANÇAMENTO[[#This Row],[PRAZO]])</f>
        <v>46027</v>
      </c>
      <c r="T2658" s="8" t="str">
        <f>IF(LANÇAMENTO[[#This Row],[OBRA COM MATERIAL]]="OK","ENTREGUE",IF(LANÇAMENTO[[#This Row],[PRAZO]]="","",LANÇAMENTO[[#This Row],[PREVISÃO ENTREGA OBRA]]-$E$1))</f>
        <v>ENTREGUE</v>
      </c>
      <c r="U2658" s="3" t="s">
        <v>129</v>
      </c>
      <c r="V2658" s="3"/>
    </row>
    <row r="2659" spans="1:22" x14ac:dyDescent="0.25">
      <c r="A2659" s="4">
        <v>46027</v>
      </c>
      <c r="B2659" s="2" t="s">
        <v>2379</v>
      </c>
      <c r="C2659" s="123" t="str">
        <f>VLOOKUP(LANÇAMENTO[[#This Row],[OBRA]],OBRAS[],2,FALSE)</f>
        <v>INTERIORANA</v>
      </c>
      <c r="D2659" s="2" t="s">
        <v>104</v>
      </c>
      <c r="E2659" s="2" t="s">
        <v>4719</v>
      </c>
      <c r="F2659" s="3">
        <v>20</v>
      </c>
      <c r="G2659" s="3" t="s">
        <v>65</v>
      </c>
      <c r="H2659" s="5" t="s">
        <v>4721</v>
      </c>
      <c r="I2659" s="136" t="s">
        <v>467</v>
      </c>
      <c r="J2659" s="2" t="s">
        <v>4719</v>
      </c>
      <c r="K2659" s="6">
        <v>2</v>
      </c>
      <c r="L2659" s="6">
        <f>LANÇAMENTO[[#This Row],[VALOR UNITARIO]]*LANÇAMENTO[[#This Row],[QTDADE]]</f>
        <v>40</v>
      </c>
      <c r="M2659" s="4">
        <v>46027</v>
      </c>
      <c r="N2659" s="33" t="str">
        <f>TEXT(LANÇAMENTO[[#This Row],[DATA PEDIDO]],"MMM")&amp;"-"&amp;TEXT(M2659,"AAAA")</f>
        <v>jan-2026</v>
      </c>
      <c r="O2659" s="5" t="s">
        <v>2029</v>
      </c>
      <c r="P2659" s="5" t="s">
        <v>30</v>
      </c>
      <c r="Q2659" s="3" t="s">
        <v>1705</v>
      </c>
      <c r="R2659" s="3">
        <v>0</v>
      </c>
      <c r="S2659" s="4">
        <f>IF(LANÇAMENTO[[#This Row],[DATA PEDIDO]]="","",LANÇAMENTO[[#This Row],[DATA PEDIDO]]+LANÇAMENTO[[#This Row],[PRAZO]])</f>
        <v>46027</v>
      </c>
      <c r="T2659" s="8" t="str">
        <f>IF(LANÇAMENTO[[#This Row],[OBRA COM MATERIAL]]="OK","ENTREGUE",IF(LANÇAMENTO[[#This Row],[PRAZO]]="","",LANÇAMENTO[[#This Row],[PREVISÃO ENTREGA OBRA]]-$E$1))</f>
        <v>ENTREGUE</v>
      </c>
      <c r="U2659" s="3" t="s">
        <v>129</v>
      </c>
      <c r="V2659" s="3"/>
    </row>
    <row r="2660" spans="1:22" x14ac:dyDescent="0.25">
      <c r="A2660" s="4">
        <v>46027</v>
      </c>
      <c r="B2660" s="2" t="s">
        <v>2379</v>
      </c>
      <c r="C2660" s="123" t="str">
        <f>VLOOKUP(LANÇAMENTO[[#This Row],[OBRA]],OBRAS[],2,FALSE)</f>
        <v>INTERIORANA</v>
      </c>
      <c r="D2660" s="2" t="s">
        <v>104</v>
      </c>
      <c r="E2660" s="2" t="s">
        <v>2488</v>
      </c>
      <c r="F2660" s="3">
        <v>10</v>
      </c>
      <c r="G2660" s="3" t="s">
        <v>65</v>
      </c>
      <c r="H2660" s="5" t="s">
        <v>4721</v>
      </c>
      <c r="I2660" s="136" t="s">
        <v>467</v>
      </c>
      <c r="J2660" s="2" t="s">
        <v>2488</v>
      </c>
      <c r="K2660" s="6">
        <v>28.5</v>
      </c>
      <c r="L2660" s="6">
        <f>LANÇAMENTO[[#This Row],[VALOR UNITARIO]]*LANÇAMENTO[[#This Row],[QTDADE]]</f>
        <v>285</v>
      </c>
      <c r="M2660" s="4">
        <v>46027</v>
      </c>
      <c r="N2660" s="33" t="str">
        <f>TEXT(LANÇAMENTO[[#This Row],[DATA PEDIDO]],"MMM")&amp;"-"&amp;TEXT(M2660,"AAAA")</f>
        <v>jan-2026</v>
      </c>
      <c r="O2660" s="5" t="s">
        <v>2029</v>
      </c>
      <c r="P2660" s="5" t="s">
        <v>30</v>
      </c>
      <c r="Q2660" s="3" t="s">
        <v>1705</v>
      </c>
      <c r="R2660" s="3">
        <v>0</v>
      </c>
      <c r="S2660" s="4">
        <f>IF(LANÇAMENTO[[#This Row],[DATA PEDIDO]]="","",LANÇAMENTO[[#This Row],[DATA PEDIDO]]+LANÇAMENTO[[#This Row],[PRAZO]])</f>
        <v>46027</v>
      </c>
      <c r="T2660" s="8" t="str">
        <f>IF(LANÇAMENTO[[#This Row],[OBRA COM MATERIAL]]="OK","ENTREGUE",IF(LANÇAMENTO[[#This Row],[PRAZO]]="","",LANÇAMENTO[[#This Row],[PREVISÃO ENTREGA OBRA]]-$E$1))</f>
        <v>ENTREGUE</v>
      </c>
      <c r="U2660" s="3" t="s">
        <v>129</v>
      </c>
      <c r="V2660" s="3"/>
    </row>
    <row r="2661" spans="1:22" x14ac:dyDescent="0.25">
      <c r="A2661" s="4">
        <v>46027</v>
      </c>
      <c r="B2661" s="2" t="s">
        <v>2379</v>
      </c>
      <c r="C2661" s="123" t="str">
        <f>VLOOKUP(LANÇAMENTO[[#This Row],[OBRA]],OBRAS[],2,FALSE)</f>
        <v>INTERIORANA</v>
      </c>
      <c r="D2661" s="2" t="s">
        <v>104</v>
      </c>
      <c r="E2661" s="2" t="s">
        <v>4720</v>
      </c>
      <c r="F2661" s="3">
        <v>20</v>
      </c>
      <c r="G2661" s="3" t="s">
        <v>65</v>
      </c>
      <c r="H2661" s="5" t="s">
        <v>4721</v>
      </c>
      <c r="I2661" s="136" t="s">
        <v>467</v>
      </c>
      <c r="J2661" s="2" t="s">
        <v>4720</v>
      </c>
      <c r="K2661" s="6">
        <v>7.2</v>
      </c>
      <c r="L2661" s="6">
        <f>LANÇAMENTO[[#This Row],[VALOR UNITARIO]]*LANÇAMENTO[[#This Row],[QTDADE]]</f>
        <v>144</v>
      </c>
      <c r="M2661" s="4">
        <v>46027</v>
      </c>
      <c r="N2661" s="33" t="str">
        <f>TEXT(LANÇAMENTO[[#This Row],[DATA PEDIDO]],"MMM")&amp;"-"&amp;TEXT(M2661,"AAAA")</f>
        <v>jan-2026</v>
      </c>
      <c r="O2661" s="5" t="s">
        <v>2029</v>
      </c>
      <c r="P2661" s="5" t="s">
        <v>30</v>
      </c>
      <c r="Q2661" s="3" t="s">
        <v>1705</v>
      </c>
      <c r="R2661" s="3">
        <v>0</v>
      </c>
      <c r="S2661" s="4">
        <f>IF(LANÇAMENTO[[#This Row],[DATA PEDIDO]]="","",LANÇAMENTO[[#This Row],[DATA PEDIDO]]+LANÇAMENTO[[#This Row],[PRAZO]])</f>
        <v>46027</v>
      </c>
      <c r="T2661" s="8" t="str">
        <f>IF(LANÇAMENTO[[#This Row],[OBRA COM MATERIAL]]="OK","ENTREGUE",IF(LANÇAMENTO[[#This Row],[PRAZO]]="","",LANÇAMENTO[[#This Row],[PREVISÃO ENTREGA OBRA]]-$E$1))</f>
        <v>ENTREGUE</v>
      </c>
      <c r="U2661" s="3" t="s">
        <v>129</v>
      </c>
      <c r="V2661" s="3"/>
    </row>
    <row r="2662" spans="1:22" x14ac:dyDescent="0.25">
      <c r="A2662" s="4">
        <v>46027</v>
      </c>
      <c r="B2662" s="2" t="s">
        <v>2379</v>
      </c>
      <c r="C2662" s="123" t="str">
        <f>VLOOKUP(LANÇAMENTO[[#This Row],[OBRA]],OBRAS[],2,FALSE)</f>
        <v>INTERIORANA</v>
      </c>
      <c r="D2662" s="2" t="s">
        <v>104</v>
      </c>
      <c r="E2662" s="2" t="s">
        <v>4722</v>
      </c>
      <c r="F2662" s="3">
        <v>1</v>
      </c>
      <c r="G2662" s="3" t="s">
        <v>113</v>
      </c>
      <c r="H2662" s="5" t="s">
        <v>4721</v>
      </c>
      <c r="I2662" s="136" t="s">
        <v>467</v>
      </c>
      <c r="J2662" s="2" t="s">
        <v>4722</v>
      </c>
      <c r="K2662" s="6">
        <v>44.85</v>
      </c>
      <c r="L2662" s="6">
        <f>LANÇAMENTO[[#This Row],[VALOR UNITARIO]]*LANÇAMENTO[[#This Row],[QTDADE]]</f>
        <v>44.85</v>
      </c>
      <c r="M2662" s="4">
        <v>46027</v>
      </c>
      <c r="N2662" s="33" t="str">
        <f>TEXT(LANÇAMENTO[[#This Row],[DATA PEDIDO]],"MMM")&amp;"-"&amp;TEXT(M2662,"AAAA")</f>
        <v>jan-2026</v>
      </c>
      <c r="O2662" s="5" t="s">
        <v>2029</v>
      </c>
      <c r="P2662" s="5" t="s">
        <v>30</v>
      </c>
      <c r="Q2662" s="3" t="s">
        <v>1705</v>
      </c>
      <c r="R2662" s="3">
        <v>0</v>
      </c>
      <c r="S2662" s="4">
        <f>IF(LANÇAMENTO[[#This Row],[DATA PEDIDO]]="","",LANÇAMENTO[[#This Row],[DATA PEDIDO]]+LANÇAMENTO[[#This Row],[PRAZO]])</f>
        <v>46027</v>
      </c>
      <c r="T2662" s="8" t="str">
        <f>IF(LANÇAMENTO[[#This Row],[OBRA COM MATERIAL]]="OK","ENTREGUE",IF(LANÇAMENTO[[#This Row],[PRAZO]]="","",LANÇAMENTO[[#This Row],[PREVISÃO ENTREGA OBRA]]-$E$1))</f>
        <v>ENTREGUE</v>
      </c>
      <c r="U2662" s="3" t="s">
        <v>129</v>
      </c>
      <c r="V2662" s="3"/>
    </row>
    <row r="2663" spans="1:22" x14ac:dyDescent="0.25">
      <c r="A2663" s="4">
        <v>46028</v>
      </c>
      <c r="B2663" s="2" t="s">
        <v>2825</v>
      </c>
      <c r="C2663" s="123" t="str">
        <f>VLOOKUP(LANÇAMENTO[[#This Row],[OBRA]],OBRAS[],2,FALSE)</f>
        <v>B&amp;B</v>
      </c>
      <c r="D2663" s="2" t="s">
        <v>27</v>
      </c>
      <c r="E2663" s="2" t="s">
        <v>2134</v>
      </c>
      <c r="F2663" s="3">
        <v>1</v>
      </c>
      <c r="G2663" s="3" t="s">
        <v>113</v>
      </c>
      <c r="H2663" s="5" t="s">
        <v>4723</v>
      </c>
      <c r="I2663" s="136" t="s">
        <v>1612</v>
      </c>
      <c r="J2663" s="2" t="s">
        <v>2134</v>
      </c>
      <c r="K2663" s="6">
        <v>450</v>
      </c>
      <c r="L2663" s="6">
        <f>LANÇAMENTO[[#This Row],[VALOR UNITARIO]]*LANÇAMENTO[[#This Row],[QTDADE]]</f>
        <v>450</v>
      </c>
      <c r="M2663" s="4">
        <v>46028</v>
      </c>
      <c r="N2663" s="33" t="str">
        <f>TEXT(LANÇAMENTO[[#This Row],[DATA PEDIDO]],"MMM")&amp;"-"&amp;TEXT(M2663,"AAAA")</f>
        <v>jan-2026</v>
      </c>
      <c r="O2663" s="5" t="s">
        <v>1778</v>
      </c>
      <c r="P2663" s="5" t="s">
        <v>30</v>
      </c>
      <c r="Q2663" s="3" t="s">
        <v>12</v>
      </c>
      <c r="R2663" s="3">
        <v>1</v>
      </c>
      <c r="S2663" s="4">
        <f>IF(LANÇAMENTO[[#This Row],[DATA PEDIDO]]="","",LANÇAMENTO[[#This Row],[DATA PEDIDO]]+LANÇAMENTO[[#This Row],[PRAZO]])</f>
        <v>46029</v>
      </c>
      <c r="T2663" s="8" t="str">
        <f>IF(LANÇAMENTO[[#This Row],[OBRA COM MATERIAL]]="OK","ENTREGUE",IF(LANÇAMENTO[[#This Row],[PRAZO]]="","",LANÇAMENTO[[#This Row],[PREVISÃO ENTREGA OBRA]]-$E$1))</f>
        <v>ENTREGUE</v>
      </c>
      <c r="U2663" s="3" t="s">
        <v>129</v>
      </c>
      <c r="V2663" s="3"/>
    </row>
    <row r="2664" spans="1:22" x14ac:dyDescent="0.25">
      <c r="A2664" s="4">
        <v>46028</v>
      </c>
      <c r="B2664" s="2" t="s">
        <v>4257</v>
      </c>
      <c r="C2664" s="123" t="str">
        <f>VLOOKUP(LANÇAMENTO[[#This Row],[OBRA]],OBRAS[],2,FALSE)</f>
        <v>INTERIORANA</v>
      </c>
      <c r="D2664" s="2" t="s">
        <v>27</v>
      </c>
      <c r="E2664" s="2" t="s">
        <v>2134</v>
      </c>
      <c r="F2664" s="3">
        <v>1</v>
      </c>
      <c r="G2664" s="3" t="s">
        <v>113</v>
      </c>
      <c r="H2664" s="5" t="s">
        <v>4724</v>
      </c>
      <c r="I2664" s="136" t="s">
        <v>4738</v>
      </c>
      <c r="J2664" s="2" t="s">
        <v>2134</v>
      </c>
      <c r="K2664" s="6">
        <v>300</v>
      </c>
      <c r="L2664" s="6">
        <f>LANÇAMENTO[[#This Row],[VALOR UNITARIO]]*LANÇAMENTO[[#This Row],[QTDADE]]</f>
        <v>300</v>
      </c>
      <c r="M2664" s="4">
        <v>46028</v>
      </c>
      <c r="N2664" s="33" t="str">
        <f>TEXT(LANÇAMENTO[[#This Row],[DATA PEDIDO]],"MMM")&amp;"-"&amp;TEXT(M2664,"AAAA")</f>
        <v>jan-2026</v>
      </c>
      <c r="O2664" s="5" t="s">
        <v>1692</v>
      </c>
      <c r="P2664" s="5" t="s">
        <v>192</v>
      </c>
      <c r="Q2664" s="3" t="s">
        <v>12</v>
      </c>
      <c r="R2664" s="3">
        <v>1</v>
      </c>
      <c r="S2664" s="4">
        <f>IF(LANÇAMENTO[[#This Row],[DATA PEDIDO]]="","",LANÇAMENTO[[#This Row],[DATA PEDIDO]]+LANÇAMENTO[[#This Row],[PRAZO]])</f>
        <v>46029</v>
      </c>
      <c r="T2664" s="8" t="str">
        <f>IF(LANÇAMENTO[[#This Row],[OBRA COM MATERIAL]]="OK","ENTREGUE",IF(LANÇAMENTO[[#This Row],[PRAZO]]="","",LANÇAMENTO[[#This Row],[PREVISÃO ENTREGA OBRA]]-$E$1))</f>
        <v>ENTREGUE</v>
      </c>
      <c r="U2664" s="3" t="s">
        <v>129</v>
      </c>
      <c r="V2664" s="3"/>
    </row>
    <row r="2665" spans="1:22" x14ac:dyDescent="0.25">
      <c r="A2665" s="4">
        <v>46028</v>
      </c>
      <c r="B2665" s="2" t="s">
        <v>4257</v>
      </c>
      <c r="C2665" s="123" t="str">
        <f>VLOOKUP(LANÇAMENTO[[#This Row],[OBRA]],OBRAS[],2,FALSE)</f>
        <v>INTERIORANA</v>
      </c>
      <c r="D2665" s="2" t="s">
        <v>17</v>
      </c>
      <c r="E2665" s="2" t="s">
        <v>3100</v>
      </c>
      <c r="F2665" s="3">
        <v>3</v>
      </c>
      <c r="G2665" s="3" t="s">
        <v>115</v>
      </c>
      <c r="H2665" s="5" t="s">
        <v>4726</v>
      </c>
      <c r="I2665" s="136" t="s">
        <v>177</v>
      </c>
      <c r="J2665" s="2" t="s">
        <v>3100</v>
      </c>
      <c r="K2665" s="6">
        <v>222</v>
      </c>
      <c r="L2665" s="6">
        <f>LANÇAMENTO[[#This Row],[VALOR UNITARIO]]*LANÇAMENTO[[#This Row],[QTDADE]]</f>
        <v>666</v>
      </c>
      <c r="M2665" s="4">
        <v>46028</v>
      </c>
      <c r="N2665" s="33" t="str">
        <f>TEXT(LANÇAMENTO[[#This Row],[DATA PEDIDO]],"MMM")&amp;"-"&amp;TEXT(M2665,"AAAA")</f>
        <v>jan-2026</v>
      </c>
      <c r="O2665" s="5" t="s">
        <v>1715</v>
      </c>
      <c r="P2665" s="5" t="s">
        <v>30</v>
      </c>
      <c r="Q2665" s="3" t="s">
        <v>1705</v>
      </c>
      <c r="R2665" s="3">
        <v>0</v>
      </c>
      <c r="S2665" s="4">
        <f>IF(LANÇAMENTO[[#This Row],[DATA PEDIDO]]="","",LANÇAMENTO[[#This Row],[DATA PEDIDO]]+LANÇAMENTO[[#This Row],[PRAZO]])</f>
        <v>46028</v>
      </c>
      <c r="T2665" s="8" t="str">
        <f>IF(LANÇAMENTO[[#This Row],[OBRA COM MATERIAL]]="OK","ENTREGUE",IF(LANÇAMENTO[[#This Row],[PRAZO]]="","",LANÇAMENTO[[#This Row],[PREVISÃO ENTREGA OBRA]]-$E$1))</f>
        <v>ENTREGUE</v>
      </c>
      <c r="U2665" s="3" t="s">
        <v>129</v>
      </c>
      <c r="V2665" s="3"/>
    </row>
    <row r="2666" spans="1:22" x14ac:dyDescent="0.25">
      <c r="A2666" s="4">
        <v>46028</v>
      </c>
      <c r="B2666" s="2" t="s">
        <v>4257</v>
      </c>
      <c r="C2666" s="123" t="str">
        <f>VLOOKUP(LANÇAMENTO[[#This Row],[OBRA]],OBRAS[],2,FALSE)</f>
        <v>INTERIORANA</v>
      </c>
      <c r="D2666" s="2" t="s">
        <v>17</v>
      </c>
      <c r="E2666" s="2" t="s">
        <v>3101</v>
      </c>
      <c r="F2666" s="3">
        <v>2</v>
      </c>
      <c r="G2666" s="3" t="s">
        <v>115</v>
      </c>
      <c r="H2666" s="5" t="s">
        <v>4726</v>
      </c>
      <c r="I2666" s="136" t="s">
        <v>177</v>
      </c>
      <c r="J2666" s="2" t="s">
        <v>3101</v>
      </c>
      <c r="K2666" s="6">
        <v>222</v>
      </c>
      <c r="L2666" s="6">
        <f>LANÇAMENTO[[#This Row],[VALOR UNITARIO]]*LANÇAMENTO[[#This Row],[QTDADE]]</f>
        <v>444</v>
      </c>
      <c r="M2666" s="4">
        <v>46028</v>
      </c>
      <c r="N2666" s="33" t="str">
        <f>TEXT(LANÇAMENTO[[#This Row],[DATA PEDIDO]],"MMM")&amp;"-"&amp;TEXT(M2666,"AAAA")</f>
        <v>jan-2026</v>
      </c>
      <c r="O2666" s="5" t="s">
        <v>1715</v>
      </c>
      <c r="P2666" s="5" t="s">
        <v>30</v>
      </c>
      <c r="Q2666" s="3" t="s">
        <v>1705</v>
      </c>
      <c r="R2666" s="3">
        <v>0</v>
      </c>
      <c r="S2666" s="4">
        <f>IF(LANÇAMENTO[[#This Row],[DATA PEDIDO]]="","",LANÇAMENTO[[#This Row],[DATA PEDIDO]]+LANÇAMENTO[[#This Row],[PRAZO]])</f>
        <v>46028</v>
      </c>
      <c r="T2666" s="8" t="str">
        <f>IF(LANÇAMENTO[[#This Row],[OBRA COM MATERIAL]]="OK","ENTREGUE",IF(LANÇAMENTO[[#This Row],[PRAZO]]="","",LANÇAMENTO[[#This Row],[PREVISÃO ENTREGA OBRA]]-$E$1))</f>
        <v>ENTREGUE</v>
      </c>
      <c r="U2666" s="3" t="s">
        <v>129</v>
      </c>
      <c r="V2666" s="3"/>
    </row>
    <row r="2667" spans="1:22" x14ac:dyDescent="0.25">
      <c r="A2667" s="4">
        <v>46028</v>
      </c>
      <c r="B2667" s="2" t="s">
        <v>4257</v>
      </c>
      <c r="C2667" s="123" t="str">
        <f>VLOOKUP(LANÇAMENTO[[#This Row],[OBRA]],OBRAS[],2,FALSE)</f>
        <v>INTERIORANA</v>
      </c>
      <c r="D2667" s="2" t="s">
        <v>17</v>
      </c>
      <c r="E2667" s="2" t="s">
        <v>3424</v>
      </c>
      <c r="F2667" s="3">
        <v>1</v>
      </c>
      <c r="G2667" s="3" t="s">
        <v>115</v>
      </c>
      <c r="H2667" s="5" t="s">
        <v>4726</v>
      </c>
      <c r="I2667" s="136" t="s">
        <v>177</v>
      </c>
      <c r="J2667" s="2" t="s">
        <v>3424</v>
      </c>
      <c r="K2667" s="6">
        <v>222</v>
      </c>
      <c r="L2667" s="6">
        <f>LANÇAMENTO[[#This Row],[VALOR UNITARIO]]*LANÇAMENTO[[#This Row],[QTDADE]]</f>
        <v>222</v>
      </c>
      <c r="M2667" s="4">
        <v>46028</v>
      </c>
      <c r="N2667" s="33" t="str">
        <f>TEXT(LANÇAMENTO[[#This Row],[DATA PEDIDO]],"MMM")&amp;"-"&amp;TEXT(M2667,"AAAA")</f>
        <v>jan-2026</v>
      </c>
      <c r="O2667" s="5" t="s">
        <v>1715</v>
      </c>
      <c r="P2667" s="5" t="s">
        <v>30</v>
      </c>
      <c r="Q2667" s="3" t="s">
        <v>1705</v>
      </c>
      <c r="R2667" s="3">
        <v>0</v>
      </c>
      <c r="S2667" s="4">
        <f>IF(LANÇAMENTO[[#This Row],[DATA PEDIDO]]="","",LANÇAMENTO[[#This Row],[DATA PEDIDO]]+LANÇAMENTO[[#This Row],[PRAZO]])</f>
        <v>46028</v>
      </c>
      <c r="T2667" s="8" t="str">
        <f>IF(LANÇAMENTO[[#This Row],[OBRA COM MATERIAL]]="OK","ENTREGUE",IF(LANÇAMENTO[[#This Row],[PRAZO]]="","",LANÇAMENTO[[#This Row],[PREVISÃO ENTREGA OBRA]]-$E$1))</f>
        <v>ENTREGUE</v>
      </c>
      <c r="U2667" s="3" t="s">
        <v>129</v>
      </c>
      <c r="V2667" s="3"/>
    </row>
    <row r="2668" spans="1:22" x14ac:dyDescent="0.25">
      <c r="A2668" s="4">
        <v>46028</v>
      </c>
      <c r="B2668" s="2" t="s">
        <v>4257</v>
      </c>
      <c r="C2668" s="123" t="str">
        <f>VLOOKUP(LANÇAMENTO[[#This Row],[OBRA]],OBRAS[],2,FALSE)</f>
        <v>INTERIORANA</v>
      </c>
      <c r="D2668" s="2" t="s">
        <v>17</v>
      </c>
      <c r="E2668" s="2" t="s">
        <v>4725</v>
      </c>
      <c r="F2668" s="3">
        <v>10</v>
      </c>
      <c r="G2668" s="3" t="s">
        <v>115</v>
      </c>
      <c r="H2668" s="5" t="s">
        <v>4726</v>
      </c>
      <c r="I2668" s="136" t="s">
        <v>177</v>
      </c>
      <c r="J2668" s="2" t="s">
        <v>4725</v>
      </c>
      <c r="K2668" s="6">
        <v>7.3</v>
      </c>
      <c r="L2668" s="6">
        <f>LANÇAMENTO[[#This Row],[VALOR UNITARIO]]*LANÇAMENTO[[#This Row],[QTDADE]]</f>
        <v>73</v>
      </c>
      <c r="M2668" s="4">
        <v>46028</v>
      </c>
      <c r="N2668" s="33" t="str">
        <f>TEXT(LANÇAMENTO[[#This Row],[DATA PEDIDO]],"MMM")&amp;"-"&amp;TEXT(M2668,"AAAA")</f>
        <v>jan-2026</v>
      </c>
      <c r="O2668" s="5" t="s">
        <v>1715</v>
      </c>
      <c r="P2668" s="5" t="s">
        <v>30</v>
      </c>
      <c r="Q2668" s="3" t="s">
        <v>1705</v>
      </c>
      <c r="R2668" s="3">
        <v>0</v>
      </c>
      <c r="S2668" s="4">
        <f>IF(LANÇAMENTO[[#This Row],[DATA PEDIDO]]="","",LANÇAMENTO[[#This Row],[DATA PEDIDO]]+LANÇAMENTO[[#This Row],[PRAZO]])</f>
        <v>46028</v>
      </c>
      <c r="T2668" s="8" t="str">
        <f>IF(LANÇAMENTO[[#This Row],[OBRA COM MATERIAL]]="OK","ENTREGUE",IF(LANÇAMENTO[[#This Row],[PRAZO]]="","",LANÇAMENTO[[#This Row],[PREVISÃO ENTREGA OBRA]]-$E$1))</f>
        <v>ENTREGUE</v>
      </c>
      <c r="U2668" s="3" t="s">
        <v>129</v>
      </c>
      <c r="V2668" s="3"/>
    </row>
    <row r="2669" spans="1:22" x14ac:dyDescent="0.25">
      <c r="A2669" s="4">
        <v>46028</v>
      </c>
      <c r="B2669" s="2" t="s">
        <v>4257</v>
      </c>
      <c r="C2669" s="123" t="str">
        <f>VLOOKUP(LANÇAMENTO[[#This Row],[OBRA]],OBRAS[],2,FALSE)</f>
        <v>INTERIORANA</v>
      </c>
      <c r="D2669" s="2" t="s">
        <v>104</v>
      </c>
      <c r="E2669" t="s">
        <v>4727</v>
      </c>
      <c r="F2669" s="3">
        <v>80</v>
      </c>
      <c r="G2669" s="3" t="s">
        <v>65</v>
      </c>
      <c r="H2669" s="5" t="s">
        <v>4728</v>
      </c>
      <c r="I2669" s="136" t="s">
        <v>2480</v>
      </c>
      <c r="J2669" t="s">
        <v>4727</v>
      </c>
      <c r="K2669" s="6">
        <v>5.04</v>
      </c>
      <c r="L2669" s="6">
        <f>LANÇAMENTO[[#This Row],[VALOR UNITARIO]]*LANÇAMENTO[[#This Row],[QTDADE]]</f>
        <v>403.2</v>
      </c>
      <c r="M2669" s="4">
        <v>46028</v>
      </c>
      <c r="N2669" s="33" t="str">
        <f>TEXT(LANÇAMENTO[[#This Row],[DATA PEDIDO]],"MMM")&amp;"-"&amp;TEXT(M2669,"AAAA")</f>
        <v>jan-2026</v>
      </c>
      <c r="O2669" s="5" t="s">
        <v>2110</v>
      </c>
      <c r="P2669" s="5" t="s">
        <v>30</v>
      </c>
      <c r="Q2669" s="3" t="s">
        <v>12</v>
      </c>
      <c r="R2669" s="3">
        <v>1</v>
      </c>
      <c r="S2669" s="4">
        <f>IF(LANÇAMENTO[[#This Row],[DATA PEDIDO]]="","",LANÇAMENTO[[#This Row],[DATA PEDIDO]]+LANÇAMENTO[[#This Row],[PRAZO]])</f>
        <v>46029</v>
      </c>
      <c r="T2669" s="8" t="str">
        <f>IF(LANÇAMENTO[[#This Row],[OBRA COM MATERIAL]]="OK","ENTREGUE",IF(LANÇAMENTO[[#This Row],[PRAZO]]="","",LANÇAMENTO[[#This Row],[PREVISÃO ENTREGA OBRA]]-$E$1))</f>
        <v>ENTREGUE</v>
      </c>
      <c r="U2669" s="3" t="s">
        <v>129</v>
      </c>
      <c r="V2669" s="3"/>
    </row>
    <row r="2670" spans="1:22" x14ac:dyDescent="0.25">
      <c r="A2670" s="4">
        <v>46028</v>
      </c>
      <c r="B2670" s="2" t="s">
        <v>4257</v>
      </c>
      <c r="C2670" s="123" t="str">
        <f>VLOOKUP(LANÇAMENTO[[#This Row],[OBRA]],OBRAS[],2,FALSE)</f>
        <v>INTERIORANA</v>
      </c>
      <c r="D2670" s="2" t="s">
        <v>104</v>
      </c>
      <c r="E2670" s="2" t="s">
        <v>3331</v>
      </c>
      <c r="F2670" s="3">
        <v>5</v>
      </c>
      <c r="G2670" s="3" t="s">
        <v>114</v>
      </c>
      <c r="H2670" s="5" t="s">
        <v>4728</v>
      </c>
      <c r="I2670" s="136" t="s">
        <v>2480</v>
      </c>
      <c r="J2670" s="2" t="s">
        <v>3331</v>
      </c>
      <c r="K2670" s="6">
        <v>37.9</v>
      </c>
      <c r="L2670" s="6">
        <f>LANÇAMENTO[[#This Row],[VALOR UNITARIO]]*LANÇAMENTO[[#This Row],[QTDADE]]</f>
        <v>189.5</v>
      </c>
      <c r="M2670" s="4">
        <v>46028</v>
      </c>
      <c r="N2670" s="33" t="str">
        <f>TEXT(LANÇAMENTO[[#This Row],[DATA PEDIDO]],"MMM")&amp;"-"&amp;TEXT(M2670,"AAAA")</f>
        <v>jan-2026</v>
      </c>
      <c r="O2670" s="5" t="s">
        <v>2110</v>
      </c>
      <c r="P2670" s="5" t="s">
        <v>30</v>
      </c>
      <c r="Q2670" s="3" t="s">
        <v>12</v>
      </c>
      <c r="R2670" s="3">
        <v>1</v>
      </c>
      <c r="S2670" s="4">
        <f>IF(LANÇAMENTO[[#This Row],[DATA PEDIDO]]="","",LANÇAMENTO[[#This Row],[DATA PEDIDO]]+LANÇAMENTO[[#This Row],[PRAZO]])</f>
        <v>46029</v>
      </c>
      <c r="T2670" s="8" t="str">
        <f>IF(LANÇAMENTO[[#This Row],[OBRA COM MATERIAL]]="OK","ENTREGUE",IF(LANÇAMENTO[[#This Row],[PRAZO]]="","",LANÇAMENTO[[#This Row],[PREVISÃO ENTREGA OBRA]]-$E$1))</f>
        <v>ENTREGUE</v>
      </c>
      <c r="U2670" s="3" t="s">
        <v>129</v>
      </c>
      <c r="V2670" s="3"/>
    </row>
    <row r="2671" spans="1:22" x14ac:dyDescent="0.25">
      <c r="A2671" s="4">
        <v>46028</v>
      </c>
      <c r="B2671" s="2" t="s">
        <v>3324</v>
      </c>
      <c r="C2671" s="123" t="str">
        <f>VLOOKUP(LANÇAMENTO[[#This Row],[OBRA]],OBRAS[],2,FALSE)</f>
        <v>B&amp;B</v>
      </c>
      <c r="D2671" s="2" t="s">
        <v>27</v>
      </c>
      <c r="E2671" s="2" t="s">
        <v>2134</v>
      </c>
      <c r="F2671" s="3">
        <v>1</v>
      </c>
      <c r="G2671" s="3" t="s">
        <v>113</v>
      </c>
      <c r="H2671" s="5" t="s">
        <v>4729</v>
      </c>
      <c r="I2671" s="136" t="s">
        <v>4244</v>
      </c>
      <c r="J2671" s="2" t="s">
        <v>2134</v>
      </c>
      <c r="K2671" s="6">
        <v>180</v>
      </c>
      <c r="L2671" s="6">
        <f>LANÇAMENTO[[#This Row],[VALOR UNITARIO]]*LANÇAMENTO[[#This Row],[QTDADE]]</f>
        <v>180</v>
      </c>
      <c r="M2671" s="4">
        <v>46028</v>
      </c>
      <c r="N2671" s="33" t="str">
        <f>TEXT(LANÇAMENTO[[#This Row],[DATA PEDIDO]],"MMM")&amp;"-"&amp;TEXT(M2671,"AAAA")</f>
        <v>jan-2026</v>
      </c>
      <c r="O2671" s="5" t="s">
        <v>1692</v>
      </c>
      <c r="P2671" s="5" t="s">
        <v>30</v>
      </c>
      <c r="Q2671" s="3" t="s">
        <v>12</v>
      </c>
      <c r="R2671" s="3">
        <v>1</v>
      </c>
      <c r="S2671" s="4">
        <f>IF(LANÇAMENTO[[#This Row],[DATA PEDIDO]]="","",LANÇAMENTO[[#This Row],[DATA PEDIDO]]+LANÇAMENTO[[#This Row],[PRAZO]])</f>
        <v>46029</v>
      </c>
      <c r="T2671" s="8" t="str">
        <f>IF(LANÇAMENTO[[#This Row],[OBRA COM MATERIAL]]="OK","ENTREGUE",IF(LANÇAMENTO[[#This Row],[PRAZO]]="","",LANÇAMENTO[[#This Row],[PREVISÃO ENTREGA OBRA]]-$E$1))</f>
        <v>ENTREGUE</v>
      </c>
      <c r="U2671" s="3" t="s">
        <v>129</v>
      </c>
      <c r="V2671" s="3"/>
    </row>
    <row r="2672" spans="1:22" x14ac:dyDescent="0.25">
      <c r="A2672" s="4">
        <v>46028</v>
      </c>
      <c r="B2672" s="2" t="s">
        <v>4257</v>
      </c>
      <c r="C2672" s="123" t="str">
        <f>VLOOKUP(LANÇAMENTO[[#This Row],[OBRA]],OBRAS[],2,FALSE)</f>
        <v>INTERIORANA</v>
      </c>
      <c r="D2672" s="2" t="s">
        <v>11</v>
      </c>
      <c r="E2672" s="2" t="s">
        <v>3208</v>
      </c>
      <c r="F2672" s="3">
        <v>10</v>
      </c>
      <c r="G2672" s="3" t="s">
        <v>65</v>
      </c>
      <c r="H2672" s="5" t="s">
        <v>4731</v>
      </c>
      <c r="I2672" s="136" t="s">
        <v>147</v>
      </c>
      <c r="J2672" s="2" t="s">
        <v>3208</v>
      </c>
      <c r="K2672" s="6">
        <v>5.99</v>
      </c>
      <c r="L2672" s="6">
        <f>LANÇAMENTO[[#This Row],[VALOR UNITARIO]]*LANÇAMENTO[[#This Row],[QTDADE]]</f>
        <v>59.900000000000006</v>
      </c>
      <c r="M2672" s="4">
        <v>46028</v>
      </c>
      <c r="N2672" s="33" t="str">
        <f>TEXT(LANÇAMENTO[[#This Row],[DATA PEDIDO]],"MMM")&amp;"-"&amp;TEXT(M2672,"AAAA")</f>
        <v>jan-2026</v>
      </c>
      <c r="O2672" s="5" t="s">
        <v>2102</v>
      </c>
      <c r="P2672" s="5" t="s">
        <v>30</v>
      </c>
      <c r="Q2672" s="3" t="s">
        <v>1705</v>
      </c>
      <c r="R2672" s="3">
        <v>0</v>
      </c>
      <c r="S2672" s="4">
        <f>IF(LANÇAMENTO[[#This Row],[DATA PEDIDO]]="","",LANÇAMENTO[[#This Row],[DATA PEDIDO]]+LANÇAMENTO[[#This Row],[PRAZO]])</f>
        <v>46028</v>
      </c>
      <c r="T2672" s="8" t="str">
        <f>IF(LANÇAMENTO[[#This Row],[OBRA COM MATERIAL]]="OK","ENTREGUE",IF(LANÇAMENTO[[#This Row],[PRAZO]]="","",LANÇAMENTO[[#This Row],[PREVISÃO ENTREGA OBRA]]-$E$1))</f>
        <v>ENTREGUE</v>
      </c>
      <c r="U2672" s="3" t="s">
        <v>129</v>
      </c>
      <c r="V2672" s="3"/>
    </row>
    <row r="2673" spans="1:22" x14ac:dyDescent="0.25">
      <c r="A2673" s="4">
        <v>46028</v>
      </c>
      <c r="B2673" s="2" t="s">
        <v>4257</v>
      </c>
      <c r="C2673" s="123" t="str">
        <f>VLOOKUP(LANÇAMENTO[[#This Row],[OBRA]],OBRAS[],2,FALSE)</f>
        <v>INTERIORANA</v>
      </c>
      <c r="D2673" s="2" t="s">
        <v>11</v>
      </c>
      <c r="E2673" s="2" t="s">
        <v>4730</v>
      </c>
      <c r="F2673" s="3">
        <v>2</v>
      </c>
      <c r="G2673" s="3" t="s">
        <v>65</v>
      </c>
      <c r="H2673" s="5" t="s">
        <v>4731</v>
      </c>
      <c r="I2673" s="136" t="s">
        <v>147</v>
      </c>
      <c r="J2673" s="2" t="s">
        <v>4730</v>
      </c>
      <c r="K2673" s="6">
        <v>149.9</v>
      </c>
      <c r="L2673" s="6">
        <f>LANÇAMENTO[[#This Row],[VALOR UNITARIO]]*LANÇAMENTO[[#This Row],[QTDADE]]</f>
        <v>299.8</v>
      </c>
      <c r="M2673" s="4">
        <v>46028</v>
      </c>
      <c r="N2673" s="33" t="str">
        <f>TEXT(LANÇAMENTO[[#This Row],[DATA PEDIDO]],"MMM")&amp;"-"&amp;TEXT(M2673,"AAAA")</f>
        <v>jan-2026</v>
      </c>
      <c r="O2673" s="5" t="s">
        <v>2102</v>
      </c>
      <c r="P2673" s="5" t="s">
        <v>30</v>
      </c>
      <c r="Q2673" s="3" t="s">
        <v>1705</v>
      </c>
      <c r="R2673" s="3">
        <v>0</v>
      </c>
      <c r="S2673" s="4">
        <f>IF(LANÇAMENTO[[#This Row],[DATA PEDIDO]]="","",LANÇAMENTO[[#This Row],[DATA PEDIDO]]+LANÇAMENTO[[#This Row],[PRAZO]])</f>
        <v>46028</v>
      </c>
      <c r="T2673" s="8" t="str">
        <f>IF(LANÇAMENTO[[#This Row],[OBRA COM MATERIAL]]="OK","ENTREGUE",IF(LANÇAMENTO[[#This Row],[PRAZO]]="","",LANÇAMENTO[[#This Row],[PREVISÃO ENTREGA OBRA]]-$E$1))</f>
        <v>ENTREGUE</v>
      </c>
      <c r="U2673" s="3" t="s">
        <v>129</v>
      </c>
      <c r="V2673" s="3"/>
    </row>
    <row r="2674" spans="1:22" x14ac:dyDescent="0.25">
      <c r="A2674" s="4">
        <v>46028</v>
      </c>
      <c r="B2674" s="2" t="s">
        <v>4257</v>
      </c>
      <c r="C2674" s="123" t="str">
        <f>VLOOKUP(LANÇAMENTO[[#This Row],[OBRA]],OBRAS[],2,FALSE)</f>
        <v>INTERIORANA</v>
      </c>
      <c r="D2674" s="2" t="s">
        <v>11</v>
      </c>
      <c r="E2674" s="2" t="s">
        <v>2183</v>
      </c>
      <c r="F2674" s="3">
        <v>4</v>
      </c>
      <c r="G2674" s="3" t="s">
        <v>139</v>
      </c>
      <c r="H2674" s="5" t="s">
        <v>4731</v>
      </c>
      <c r="I2674" s="136" t="s">
        <v>147</v>
      </c>
      <c r="J2674" s="2" t="s">
        <v>2183</v>
      </c>
      <c r="K2674" s="6">
        <v>69.900000000000006</v>
      </c>
      <c r="L2674" s="6">
        <f>LANÇAMENTO[[#This Row],[VALOR UNITARIO]]*LANÇAMENTO[[#This Row],[QTDADE]]</f>
        <v>279.60000000000002</v>
      </c>
      <c r="M2674" s="4">
        <v>46028</v>
      </c>
      <c r="N2674" s="33" t="str">
        <f>TEXT(LANÇAMENTO[[#This Row],[DATA PEDIDO]],"MMM")&amp;"-"&amp;TEXT(M2674,"AAAA")</f>
        <v>jan-2026</v>
      </c>
      <c r="O2674" s="5" t="s">
        <v>2102</v>
      </c>
      <c r="P2674" s="5" t="s">
        <v>30</v>
      </c>
      <c r="Q2674" s="3" t="s">
        <v>1705</v>
      </c>
      <c r="R2674" s="3">
        <v>0</v>
      </c>
      <c r="S2674" s="4">
        <f>IF(LANÇAMENTO[[#This Row],[DATA PEDIDO]]="","",LANÇAMENTO[[#This Row],[DATA PEDIDO]]+LANÇAMENTO[[#This Row],[PRAZO]])</f>
        <v>46028</v>
      </c>
      <c r="T2674" s="8" t="str">
        <f>IF(LANÇAMENTO[[#This Row],[OBRA COM MATERIAL]]="OK","ENTREGUE",IF(LANÇAMENTO[[#This Row],[PRAZO]]="","",LANÇAMENTO[[#This Row],[PREVISÃO ENTREGA OBRA]]-$E$1))</f>
        <v>ENTREGUE</v>
      </c>
      <c r="U2674" s="3" t="s">
        <v>129</v>
      </c>
      <c r="V2674" s="3"/>
    </row>
    <row r="2675" spans="1:22" x14ac:dyDescent="0.25">
      <c r="A2675" s="4">
        <v>46028</v>
      </c>
      <c r="B2675" s="2" t="s">
        <v>4257</v>
      </c>
      <c r="C2675" s="123" t="str">
        <f>VLOOKUP(LANÇAMENTO[[#This Row],[OBRA]],OBRAS[],2,FALSE)</f>
        <v>INTERIORANA</v>
      </c>
      <c r="D2675" s="2" t="s">
        <v>11</v>
      </c>
      <c r="E2675" s="2" t="s">
        <v>2184</v>
      </c>
      <c r="F2675" s="3">
        <v>4</v>
      </c>
      <c r="G2675" s="3" t="s">
        <v>24</v>
      </c>
      <c r="H2675" s="5" t="s">
        <v>4731</v>
      </c>
      <c r="I2675" s="136" t="s">
        <v>147</v>
      </c>
      <c r="J2675" s="2" t="s">
        <v>2184</v>
      </c>
      <c r="K2675" s="6">
        <v>249.9</v>
      </c>
      <c r="L2675" s="6">
        <f>LANÇAMENTO[[#This Row],[VALOR UNITARIO]]*LANÇAMENTO[[#This Row],[QTDADE]]</f>
        <v>999.6</v>
      </c>
      <c r="M2675" s="4">
        <v>46028</v>
      </c>
      <c r="N2675" s="33" t="str">
        <f>TEXT(LANÇAMENTO[[#This Row],[DATA PEDIDO]],"MMM")&amp;"-"&amp;TEXT(M2675,"AAAA")</f>
        <v>jan-2026</v>
      </c>
      <c r="O2675" s="5" t="s">
        <v>2102</v>
      </c>
      <c r="P2675" s="5" t="s">
        <v>30</v>
      </c>
      <c r="Q2675" s="3" t="s">
        <v>1705</v>
      </c>
      <c r="R2675" s="3">
        <v>0</v>
      </c>
      <c r="S2675" s="4">
        <f>IF(LANÇAMENTO[[#This Row],[DATA PEDIDO]]="","",LANÇAMENTO[[#This Row],[DATA PEDIDO]]+LANÇAMENTO[[#This Row],[PRAZO]])</f>
        <v>46028</v>
      </c>
      <c r="T2675" s="8" t="str">
        <f>IF(LANÇAMENTO[[#This Row],[OBRA COM MATERIAL]]="OK","ENTREGUE",IF(LANÇAMENTO[[#This Row],[PRAZO]]="","",LANÇAMENTO[[#This Row],[PREVISÃO ENTREGA OBRA]]-$E$1))</f>
        <v>ENTREGUE</v>
      </c>
      <c r="U2675" s="3" t="s">
        <v>129</v>
      </c>
      <c r="V2675" s="3"/>
    </row>
    <row r="2676" spans="1:22" x14ac:dyDescent="0.25">
      <c r="A2676" s="4">
        <v>46028</v>
      </c>
      <c r="B2676" s="2" t="s">
        <v>2379</v>
      </c>
      <c r="C2676" s="123" t="str">
        <f>VLOOKUP(LANÇAMENTO[[#This Row],[OBRA]],OBRAS[],2,FALSE)</f>
        <v>INTERIORANA</v>
      </c>
      <c r="D2676" s="2" t="s">
        <v>11</v>
      </c>
      <c r="E2676" s="2" t="s">
        <v>3151</v>
      </c>
      <c r="F2676" s="3">
        <v>2</v>
      </c>
      <c r="G2676" s="3" t="s">
        <v>65</v>
      </c>
      <c r="H2676" s="5" t="s">
        <v>4733</v>
      </c>
      <c r="I2676" s="136" t="s">
        <v>147</v>
      </c>
      <c r="J2676" s="2" t="s">
        <v>3151</v>
      </c>
      <c r="K2676" s="6">
        <v>25.9</v>
      </c>
      <c r="L2676" s="6">
        <f>LANÇAMENTO[[#This Row],[VALOR UNITARIO]]*LANÇAMENTO[[#This Row],[QTDADE]]</f>
        <v>51.8</v>
      </c>
      <c r="M2676" s="4">
        <v>46028</v>
      </c>
      <c r="N2676" s="33" t="str">
        <f>TEXT(LANÇAMENTO[[#This Row],[DATA PEDIDO]],"MMM")&amp;"-"&amp;TEXT(M2676,"AAAA")</f>
        <v>jan-2026</v>
      </c>
      <c r="O2676" s="5" t="s">
        <v>1715</v>
      </c>
      <c r="P2676" s="5" t="s">
        <v>30</v>
      </c>
      <c r="Q2676" s="3" t="s">
        <v>1705</v>
      </c>
      <c r="R2676" s="3">
        <v>0</v>
      </c>
      <c r="S2676" s="4">
        <f>IF(LANÇAMENTO[[#This Row],[DATA PEDIDO]]="","",LANÇAMENTO[[#This Row],[DATA PEDIDO]]+LANÇAMENTO[[#This Row],[PRAZO]])</f>
        <v>46028</v>
      </c>
      <c r="T2676" s="8" t="str">
        <f>IF(LANÇAMENTO[[#This Row],[OBRA COM MATERIAL]]="OK","ENTREGUE",IF(LANÇAMENTO[[#This Row],[PRAZO]]="","",LANÇAMENTO[[#This Row],[PREVISÃO ENTREGA OBRA]]-$E$1))</f>
        <v>ENTREGUE</v>
      </c>
      <c r="U2676" s="3" t="s">
        <v>129</v>
      </c>
      <c r="V2676" s="3"/>
    </row>
    <row r="2677" spans="1:22" x14ac:dyDescent="0.25">
      <c r="A2677" s="4">
        <v>46028</v>
      </c>
      <c r="B2677" s="2" t="s">
        <v>2379</v>
      </c>
      <c r="C2677" s="123" t="str">
        <f>VLOOKUP(LANÇAMENTO[[#This Row],[OBRA]],OBRAS[],2,FALSE)</f>
        <v>INTERIORANA</v>
      </c>
      <c r="D2677" s="2" t="s">
        <v>11</v>
      </c>
      <c r="E2677" s="2" t="s">
        <v>4732</v>
      </c>
      <c r="F2677" s="3">
        <v>2</v>
      </c>
      <c r="G2677" s="3" t="s">
        <v>65</v>
      </c>
      <c r="H2677" s="5" t="s">
        <v>4733</v>
      </c>
      <c r="I2677" s="136" t="s">
        <v>147</v>
      </c>
      <c r="J2677" s="2" t="s">
        <v>4732</v>
      </c>
      <c r="K2677" s="6">
        <v>4.99</v>
      </c>
      <c r="L2677" s="6">
        <f>LANÇAMENTO[[#This Row],[VALOR UNITARIO]]*LANÇAMENTO[[#This Row],[QTDADE]]</f>
        <v>9.98</v>
      </c>
      <c r="M2677" s="4">
        <v>46028</v>
      </c>
      <c r="N2677" s="33" t="str">
        <f>TEXT(LANÇAMENTO[[#This Row],[DATA PEDIDO]],"MMM")&amp;"-"&amp;TEXT(M2677,"AAAA")</f>
        <v>jan-2026</v>
      </c>
      <c r="O2677" s="5" t="s">
        <v>1715</v>
      </c>
      <c r="P2677" s="5" t="s">
        <v>30</v>
      </c>
      <c r="Q2677" s="3" t="s">
        <v>1705</v>
      </c>
      <c r="R2677" s="3">
        <v>0</v>
      </c>
      <c r="S2677" s="4">
        <f>IF(LANÇAMENTO[[#This Row],[DATA PEDIDO]]="","",LANÇAMENTO[[#This Row],[DATA PEDIDO]]+LANÇAMENTO[[#This Row],[PRAZO]])</f>
        <v>46028</v>
      </c>
      <c r="T2677" s="8" t="str">
        <f>IF(LANÇAMENTO[[#This Row],[OBRA COM MATERIAL]]="OK","ENTREGUE",IF(LANÇAMENTO[[#This Row],[PRAZO]]="","",LANÇAMENTO[[#This Row],[PREVISÃO ENTREGA OBRA]]-$E$1))</f>
        <v>ENTREGUE</v>
      </c>
      <c r="U2677" s="3" t="s">
        <v>129</v>
      </c>
      <c r="V2677" s="3"/>
    </row>
    <row r="2678" spans="1:22" x14ac:dyDescent="0.25">
      <c r="A2678" s="4">
        <v>46028</v>
      </c>
      <c r="B2678" s="2" t="s">
        <v>2379</v>
      </c>
      <c r="C2678" s="123" t="str">
        <f>VLOOKUP(LANÇAMENTO[[#This Row],[OBRA]],OBRAS[],2,FALSE)</f>
        <v>INTERIORANA</v>
      </c>
      <c r="D2678" s="2" t="s">
        <v>11</v>
      </c>
      <c r="E2678" s="2" t="s">
        <v>3451</v>
      </c>
      <c r="F2678" s="3">
        <v>1</v>
      </c>
      <c r="G2678" s="3" t="s">
        <v>110</v>
      </c>
      <c r="H2678" s="5" t="s">
        <v>4733</v>
      </c>
      <c r="I2678" s="136" t="s">
        <v>147</v>
      </c>
      <c r="J2678" s="2" t="s">
        <v>3451</v>
      </c>
      <c r="K2678" s="6">
        <v>89.9</v>
      </c>
      <c r="L2678" s="6">
        <f>LANÇAMENTO[[#This Row],[VALOR UNITARIO]]*LANÇAMENTO[[#This Row],[QTDADE]]</f>
        <v>89.9</v>
      </c>
      <c r="M2678" s="4">
        <v>46028</v>
      </c>
      <c r="N2678" s="33" t="str">
        <f>TEXT(LANÇAMENTO[[#This Row],[DATA PEDIDO]],"MMM")&amp;"-"&amp;TEXT(M2678,"AAAA")</f>
        <v>jan-2026</v>
      </c>
      <c r="O2678" s="5" t="s">
        <v>1715</v>
      </c>
      <c r="P2678" s="5" t="s">
        <v>30</v>
      </c>
      <c r="Q2678" s="3" t="s">
        <v>1705</v>
      </c>
      <c r="R2678" s="3">
        <v>0</v>
      </c>
      <c r="S2678" s="4">
        <f>IF(LANÇAMENTO[[#This Row],[DATA PEDIDO]]="","",LANÇAMENTO[[#This Row],[DATA PEDIDO]]+LANÇAMENTO[[#This Row],[PRAZO]])</f>
        <v>46028</v>
      </c>
      <c r="T2678" s="8" t="str">
        <f>IF(LANÇAMENTO[[#This Row],[OBRA COM MATERIAL]]="OK","ENTREGUE",IF(LANÇAMENTO[[#This Row],[PRAZO]]="","",LANÇAMENTO[[#This Row],[PREVISÃO ENTREGA OBRA]]-$E$1))</f>
        <v>ENTREGUE</v>
      </c>
      <c r="U2678" s="3" t="s">
        <v>129</v>
      </c>
      <c r="V2678" s="3"/>
    </row>
    <row r="2679" spans="1:22" x14ac:dyDescent="0.25">
      <c r="A2679" s="4">
        <v>46028</v>
      </c>
      <c r="B2679" s="2" t="s">
        <v>2379</v>
      </c>
      <c r="C2679" s="123" t="str">
        <f>VLOOKUP(LANÇAMENTO[[#This Row],[OBRA]],OBRAS[],2,FALSE)</f>
        <v>INTERIORANA</v>
      </c>
      <c r="D2679" s="2" t="s">
        <v>11</v>
      </c>
      <c r="E2679" s="2" t="s">
        <v>2184</v>
      </c>
      <c r="F2679" s="3">
        <v>1</v>
      </c>
      <c r="G2679" s="3" t="s">
        <v>24</v>
      </c>
      <c r="H2679" s="5" t="s">
        <v>4733</v>
      </c>
      <c r="I2679" s="136" t="s">
        <v>147</v>
      </c>
      <c r="J2679" s="2" t="s">
        <v>2184</v>
      </c>
      <c r="K2679" s="6">
        <v>249.9</v>
      </c>
      <c r="L2679" s="6">
        <f>LANÇAMENTO[[#This Row],[VALOR UNITARIO]]*LANÇAMENTO[[#This Row],[QTDADE]]</f>
        <v>249.9</v>
      </c>
      <c r="M2679" s="4">
        <v>46028</v>
      </c>
      <c r="N2679" s="33" t="str">
        <f>TEXT(LANÇAMENTO[[#This Row],[DATA PEDIDO]],"MMM")&amp;"-"&amp;TEXT(M2679,"AAAA")</f>
        <v>jan-2026</v>
      </c>
      <c r="O2679" s="5" t="s">
        <v>1715</v>
      </c>
      <c r="P2679" s="5" t="s">
        <v>30</v>
      </c>
      <c r="Q2679" s="3" t="s">
        <v>1705</v>
      </c>
      <c r="R2679" s="3">
        <v>0</v>
      </c>
      <c r="S2679" s="4">
        <f>IF(LANÇAMENTO[[#This Row],[DATA PEDIDO]]="","",LANÇAMENTO[[#This Row],[DATA PEDIDO]]+LANÇAMENTO[[#This Row],[PRAZO]])</f>
        <v>46028</v>
      </c>
      <c r="T2679" s="8" t="str">
        <f>IF(LANÇAMENTO[[#This Row],[OBRA COM MATERIAL]]="OK","ENTREGUE",IF(LANÇAMENTO[[#This Row],[PRAZO]]="","",LANÇAMENTO[[#This Row],[PREVISÃO ENTREGA OBRA]]-$E$1))</f>
        <v>ENTREGUE</v>
      </c>
      <c r="U2679" s="3" t="s">
        <v>129</v>
      </c>
      <c r="V2679" s="3"/>
    </row>
    <row r="2680" spans="1:22" x14ac:dyDescent="0.25">
      <c r="A2680" s="4">
        <v>46028</v>
      </c>
      <c r="B2680" s="2" t="s">
        <v>2825</v>
      </c>
      <c r="C2680" s="123" t="str">
        <f>VLOOKUP(LANÇAMENTO[[#This Row],[OBRA]],OBRAS[],2,FALSE)</f>
        <v>B&amp;B</v>
      </c>
      <c r="D2680" s="2" t="s">
        <v>27</v>
      </c>
      <c r="E2680" s="2" t="s">
        <v>2112</v>
      </c>
      <c r="F2680" s="3">
        <v>22</v>
      </c>
      <c r="G2680" s="3" t="s">
        <v>65</v>
      </c>
      <c r="H2680" s="5" t="s">
        <v>4735</v>
      </c>
      <c r="I2680" s="136" t="s">
        <v>1395</v>
      </c>
      <c r="J2680" s="2" t="s">
        <v>2112</v>
      </c>
      <c r="K2680" s="6">
        <v>13.8</v>
      </c>
      <c r="L2680" s="6">
        <f>LANÇAMENTO[[#This Row],[VALOR UNITARIO]]*LANÇAMENTO[[#This Row],[QTDADE]]</f>
        <v>303.60000000000002</v>
      </c>
      <c r="M2680" s="4">
        <v>46028</v>
      </c>
      <c r="N2680" s="33" t="str">
        <f>TEXT(LANÇAMENTO[[#This Row],[DATA PEDIDO]],"MMM")&amp;"-"&amp;TEXT(M2680,"AAAA")</f>
        <v>jan-2026</v>
      </c>
      <c r="O2680" s="5" t="s">
        <v>1715</v>
      </c>
      <c r="P2680" s="5" t="s">
        <v>30</v>
      </c>
      <c r="Q2680" s="3" t="s">
        <v>12</v>
      </c>
      <c r="R2680" s="3">
        <v>1</v>
      </c>
      <c r="S2680" s="4">
        <f>IF(LANÇAMENTO[[#This Row],[DATA PEDIDO]]="","",LANÇAMENTO[[#This Row],[DATA PEDIDO]]+LANÇAMENTO[[#This Row],[PRAZO]])</f>
        <v>46029</v>
      </c>
      <c r="T2680" s="8" t="str">
        <f>IF(LANÇAMENTO[[#This Row],[OBRA COM MATERIAL]]="OK","ENTREGUE",IF(LANÇAMENTO[[#This Row],[PRAZO]]="","",LANÇAMENTO[[#This Row],[PREVISÃO ENTREGA OBRA]]-$E$1))</f>
        <v>ENTREGUE</v>
      </c>
      <c r="U2680" s="3" t="s">
        <v>129</v>
      </c>
      <c r="V2680" s="3"/>
    </row>
    <row r="2681" spans="1:22" x14ac:dyDescent="0.25">
      <c r="A2681" s="4">
        <v>46028</v>
      </c>
      <c r="B2681" s="2" t="s">
        <v>2825</v>
      </c>
      <c r="C2681" s="123" t="str">
        <f>VLOOKUP(LANÇAMENTO[[#This Row],[OBRA]],OBRAS[],2,FALSE)</f>
        <v>B&amp;B</v>
      </c>
      <c r="D2681" s="2" t="s">
        <v>27</v>
      </c>
      <c r="E2681" s="2" t="s">
        <v>2081</v>
      </c>
      <c r="F2681" s="3">
        <v>5</v>
      </c>
      <c r="G2681" s="3" t="s">
        <v>65</v>
      </c>
      <c r="H2681" s="5" t="s">
        <v>4735</v>
      </c>
      <c r="I2681" s="136" t="s">
        <v>1395</v>
      </c>
      <c r="J2681" s="2" t="s">
        <v>2081</v>
      </c>
      <c r="K2681" s="6">
        <v>20.7</v>
      </c>
      <c r="L2681" s="6">
        <f>LANÇAMENTO[[#This Row],[VALOR UNITARIO]]*LANÇAMENTO[[#This Row],[QTDADE]]</f>
        <v>103.5</v>
      </c>
      <c r="M2681" s="4">
        <v>46028</v>
      </c>
      <c r="N2681" s="33" t="str">
        <f>TEXT(LANÇAMENTO[[#This Row],[DATA PEDIDO]],"MMM")&amp;"-"&amp;TEXT(M2681,"AAAA")</f>
        <v>jan-2026</v>
      </c>
      <c r="O2681" s="5" t="s">
        <v>1715</v>
      </c>
      <c r="P2681" s="5" t="s">
        <v>30</v>
      </c>
      <c r="Q2681" s="3" t="s">
        <v>12</v>
      </c>
      <c r="R2681" s="3">
        <v>1</v>
      </c>
      <c r="S2681" s="4">
        <f>IF(LANÇAMENTO[[#This Row],[DATA PEDIDO]]="","",LANÇAMENTO[[#This Row],[DATA PEDIDO]]+LANÇAMENTO[[#This Row],[PRAZO]])</f>
        <v>46029</v>
      </c>
      <c r="T2681" s="8" t="str">
        <f>IF(LANÇAMENTO[[#This Row],[OBRA COM MATERIAL]]="OK","ENTREGUE",IF(LANÇAMENTO[[#This Row],[PRAZO]]="","",LANÇAMENTO[[#This Row],[PREVISÃO ENTREGA OBRA]]-$E$1))</f>
        <v>ENTREGUE</v>
      </c>
      <c r="U2681" s="3" t="s">
        <v>129</v>
      </c>
      <c r="V2681" s="3"/>
    </row>
    <row r="2682" spans="1:22" x14ac:dyDescent="0.25">
      <c r="A2682" s="4">
        <v>46028</v>
      </c>
      <c r="B2682" s="2" t="s">
        <v>2825</v>
      </c>
      <c r="C2682" s="123" t="str">
        <f>VLOOKUP(LANÇAMENTO[[#This Row],[OBRA]],OBRAS[],2,FALSE)</f>
        <v>B&amp;B</v>
      </c>
      <c r="D2682" s="2" t="s">
        <v>27</v>
      </c>
      <c r="E2682" s="2" t="s">
        <v>2082</v>
      </c>
      <c r="F2682" s="3">
        <v>4</v>
      </c>
      <c r="G2682" s="3" t="s">
        <v>65</v>
      </c>
      <c r="H2682" s="5" t="s">
        <v>4735</v>
      </c>
      <c r="I2682" s="136" t="s">
        <v>1395</v>
      </c>
      <c r="J2682" s="2" t="s">
        <v>2082</v>
      </c>
      <c r="K2682" s="6">
        <v>25.3</v>
      </c>
      <c r="L2682" s="6">
        <f>LANÇAMENTO[[#This Row],[VALOR UNITARIO]]*LANÇAMENTO[[#This Row],[QTDADE]]</f>
        <v>101.2</v>
      </c>
      <c r="M2682" s="4">
        <v>46028</v>
      </c>
      <c r="N2682" s="33" t="str">
        <f>TEXT(LANÇAMENTO[[#This Row],[DATA PEDIDO]],"MMM")&amp;"-"&amp;TEXT(M2682,"AAAA")</f>
        <v>jan-2026</v>
      </c>
      <c r="O2682" s="5" t="s">
        <v>1715</v>
      </c>
      <c r="P2682" s="5" t="s">
        <v>30</v>
      </c>
      <c r="Q2682" s="3" t="s">
        <v>12</v>
      </c>
      <c r="R2682" s="3">
        <v>1</v>
      </c>
      <c r="S2682" s="4">
        <f>IF(LANÇAMENTO[[#This Row],[DATA PEDIDO]]="","",LANÇAMENTO[[#This Row],[DATA PEDIDO]]+LANÇAMENTO[[#This Row],[PRAZO]])</f>
        <v>46029</v>
      </c>
      <c r="T2682" s="8" t="str">
        <f>IF(LANÇAMENTO[[#This Row],[OBRA COM MATERIAL]]="OK","ENTREGUE",IF(LANÇAMENTO[[#This Row],[PRAZO]]="","",LANÇAMENTO[[#This Row],[PREVISÃO ENTREGA OBRA]]-$E$1))</f>
        <v>ENTREGUE</v>
      </c>
      <c r="U2682" s="3" t="s">
        <v>129</v>
      </c>
      <c r="V2682" s="3"/>
    </row>
    <row r="2683" spans="1:22" x14ac:dyDescent="0.25">
      <c r="A2683" s="4">
        <v>46028</v>
      </c>
      <c r="B2683" s="2" t="s">
        <v>2825</v>
      </c>
      <c r="C2683" s="123" t="str">
        <f>VLOOKUP(LANÇAMENTO[[#This Row],[OBRA]],OBRAS[],2,FALSE)</f>
        <v>B&amp;B</v>
      </c>
      <c r="D2683" s="2" t="s">
        <v>27</v>
      </c>
      <c r="E2683" s="2" t="s">
        <v>2681</v>
      </c>
      <c r="F2683" s="3">
        <v>4</v>
      </c>
      <c r="G2683" s="3" t="s">
        <v>65</v>
      </c>
      <c r="H2683" s="5" t="s">
        <v>4735</v>
      </c>
      <c r="I2683" s="136" t="s">
        <v>1395</v>
      </c>
      <c r="J2683" s="2" t="s">
        <v>2681</v>
      </c>
      <c r="K2683" s="6">
        <v>18.399999999999999</v>
      </c>
      <c r="L2683" s="6">
        <f>LANÇAMENTO[[#This Row],[VALOR UNITARIO]]*LANÇAMENTO[[#This Row],[QTDADE]]</f>
        <v>73.599999999999994</v>
      </c>
      <c r="M2683" s="4">
        <v>46028</v>
      </c>
      <c r="N2683" s="33" t="str">
        <f>TEXT(LANÇAMENTO[[#This Row],[DATA PEDIDO]],"MMM")&amp;"-"&amp;TEXT(M2683,"AAAA")</f>
        <v>jan-2026</v>
      </c>
      <c r="O2683" s="5" t="s">
        <v>1715</v>
      </c>
      <c r="P2683" s="5" t="s">
        <v>30</v>
      </c>
      <c r="Q2683" s="3" t="s">
        <v>12</v>
      </c>
      <c r="R2683" s="3">
        <v>1</v>
      </c>
      <c r="S2683" s="4">
        <f>IF(LANÇAMENTO[[#This Row],[DATA PEDIDO]]="","",LANÇAMENTO[[#This Row],[DATA PEDIDO]]+LANÇAMENTO[[#This Row],[PRAZO]])</f>
        <v>46029</v>
      </c>
      <c r="T2683" s="8" t="str">
        <f>IF(LANÇAMENTO[[#This Row],[OBRA COM MATERIAL]]="OK","ENTREGUE",IF(LANÇAMENTO[[#This Row],[PRAZO]]="","",LANÇAMENTO[[#This Row],[PREVISÃO ENTREGA OBRA]]-$E$1))</f>
        <v>ENTREGUE</v>
      </c>
      <c r="U2683" s="3" t="s">
        <v>129</v>
      </c>
      <c r="V2683" s="3"/>
    </row>
    <row r="2684" spans="1:22" x14ac:dyDescent="0.25">
      <c r="A2684" s="4">
        <v>46028</v>
      </c>
      <c r="B2684" s="2" t="s">
        <v>2825</v>
      </c>
      <c r="C2684" s="123" t="str">
        <f>VLOOKUP(LANÇAMENTO[[#This Row],[OBRA]],OBRAS[],2,FALSE)</f>
        <v>B&amp;B</v>
      </c>
      <c r="D2684" s="2" t="s">
        <v>27</v>
      </c>
      <c r="E2684" s="2" t="s">
        <v>2111</v>
      </c>
      <c r="F2684" s="3">
        <v>4</v>
      </c>
      <c r="G2684" s="3" t="s">
        <v>65</v>
      </c>
      <c r="H2684" s="5" t="s">
        <v>4735</v>
      </c>
      <c r="I2684" s="136" t="s">
        <v>1395</v>
      </c>
      <c r="J2684" s="2" t="s">
        <v>2111</v>
      </c>
      <c r="K2684" s="6">
        <v>3.45</v>
      </c>
      <c r="L2684" s="6">
        <f>LANÇAMENTO[[#This Row],[VALOR UNITARIO]]*LANÇAMENTO[[#This Row],[QTDADE]]</f>
        <v>13.8</v>
      </c>
      <c r="M2684" s="4">
        <v>46028</v>
      </c>
      <c r="N2684" s="33" t="str">
        <f>TEXT(LANÇAMENTO[[#This Row],[DATA PEDIDO]],"MMM")&amp;"-"&amp;TEXT(M2684,"AAAA")</f>
        <v>jan-2026</v>
      </c>
      <c r="O2684" s="5" t="s">
        <v>1715</v>
      </c>
      <c r="P2684" s="5" t="s">
        <v>30</v>
      </c>
      <c r="Q2684" s="3" t="s">
        <v>12</v>
      </c>
      <c r="R2684" s="3">
        <v>1</v>
      </c>
      <c r="S2684" s="4">
        <f>IF(LANÇAMENTO[[#This Row],[DATA PEDIDO]]="","",LANÇAMENTO[[#This Row],[DATA PEDIDO]]+LANÇAMENTO[[#This Row],[PRAZO]])</f>
        <v>46029</v>
      </c>
      <c r="T2684" s="8" t="str">
        <f>IF(LANÇAMENTO[[#This Row],[OBRA COM MATERIAL]]="OK","ENTREGUE",IF(LANÇAMENTO[[#This Row],[PRAZO]]="","",LANÇAMENTO[[#This Row],[PREVISÃO ENTREGA OBRA]]-$E$1))</f>
        <v>ENTREGUE</v>
      </c>
      <c r="U2684" s="3" t="s">
        <v>129</v>
      </c>
      <c r="V2684" s="3"/>
    </row>
    <row r="2685" spans="1:22" x14ac:dyDescent="0.25">
      <c r="A2685" s="4">
        <v>46028</v>
      </c>
      <c r="B2685" s="2" t="s">
        <v>2825</v>
      </c>
      <c r="C2685" s="123" t="str">
        <f>VLOOKUP(LANÇAMENTO[[#This Row],[OBRA]],OBRAS[],2,FALSE)</f>
        <v>B&amp;B</v>
      </c>
      <c r="D2685" s="2" t="s">
        <v>27</v>
      </c>
      <c r="E2685" s="2" t="s">
        <v>2181</v>
      </c>
      <c r="F2685" s="3">
        <v>5</v>
      </c>
      <c r="G2685" s="3" t="s">
        <v>65</v>
      </c>
      <c r="H2685" s="5" t="s">
        <v>4735</v>
      </c>
      <c r="I2685" s="136" t="s">
        <v>1395</v>
      </c>
      <c r="J2685" s="2" t="s">
        <v>2181</v>
      </c>
      <c r="K2685" s="6">
        <v>29.9</v>
      </c>
      <c r="L2685" s="6">
        <f>LANÇAMENTO[[#This Row],[VALOR UNITARIO]]*LANÇAMENTO[[#This Row],[QTDADE]]</f>
        <v>149.5</v>
      </c>
      <c r="M2685" s="4">
        <v>46028</v>
      </c>
      <c r="N2685" s="33" t="str">
        <f>TEXT(LANÇAMENTO[[#This Row],[DATA PEDIDO]],"MMM")&amp;"-"&amp;TEXT(M2685,"AAAA")</f>
        <v>jan-2026</v>
      </c>
      <c r="O2685" s="5" t="s">
        <v>1715</v>
      </c>
      <c r="P2685" s="5" t="s">
        <v>30</v>
      </c>
      <c r="Q2685" s="3" t="s">
        <v>12</v>
      </c>
      <c r="R2685" s="3">
        <v>1</v>
      </c>
      <c r="S2685" s="4">
        <f>IF(LANÇAMENTO[[#This Row],[DATA PEDIDO]]="","",LANÇAMENTO[[#This Row],[DATA PEDIDO]]+LANÇAMENTO[[#This Row],[PRAZO]])</f>
        <v>46029</v>
      </c>
      <c r="T2685" s="8" t="str">
        <f>IF(LANÇAMENTO[[#This Row],[OBRA COM MATERIAL]]="OK","ENTREGUE",IF(LANÇAMENTO[[#This Row],[PRAZO]]="","",LANÇAMENTO[[#This Row],[PREVISÃO ENTREGA OBRA]]-$E$1))</f>
        <v>ENTREGUE</v>
      </c>
      <c r="U2685" s="3" t="s">
        <v>129</v>
      </c>
      <c r="V2685" s="3"/>
    </row>
    <row r="2686" spans="1:22" x14ac:dyDescent="0.25">
      <c r="A2686" s="4">
        <v>46028</v>
      </c>
      <c r="B2686" s="2" t="s">
        <v>2825</v>
      </c>
      <c r="C2686" s="123" t="str">
        <f>VLOOKUP(LANÇAMENTO[[#This Row],[OBRA]],OBRAS[],2,FALSE)</f>
        <v>B&amp;B</v>
      </c>
      <c r="D2686" s="2" t="s">
        <v>27</v>
      </c>
      <c r="E2686" s="2" t="s">
        <v>3709</v>
      </c>
      <c r="F2686" s="3">
        <v>1</v>
      </c>
      <c r="G2686" s="3" t="s">
        <v>65</v>
      </c>
      <c r="H2686" s="5" t="s">
        <v>4735</v>
      </c>
      <c r="I2686" s="136" t="s">
        <v>1395</v>
      </c>
      <c r="J2686" s="2" t="s">
        <v>3709</v>
      </c>
      <c r="K2686" s="6">
        <v>29.9</v>
      </c>
      <c r="L2686" s="6">
        <f>LANÇAMENTO[[#This Row],[VALOR UNITARIO]]*LANÇAMENTO[[#This Row],[QTDADE]]</f>
        <v>29.9</v>
      </c>
      <c r="M2686" s="4">
        <v>46028</v>
      </c>
      <c r="N2686" s="33" t="str">
        <f>TEXT(LANÇAMENTO[[#This Row],[DATA PEDIDO]],"MMM")&amp;"-"&amp;TEXT(M2686,"AAAA")</f>
        <v>jan-2026</v>
      </c>
      <c r="O2686" s="5" t="s">
        <v>1715</v>
      </c>
      <c r="P2686" s="5" t="s">
        <v>30</v>
      </c>
      <c r="Q2686" s="3" t="s">
        <v>12</v>
      </c>
      <c r="R2686" s="3">
        <v>1</v>
      </c>
      <c r="S2686" s="4">
        <f>IF(LANÇAMENTO[[#This Row],[DATA PEDIDO]]="","",LANÇAMENTO[[#This Row],[DATA PEDIDO]]+LANÇAMENTO[[#This Row],[PRAZO]])</f>
        <v>46029</v>
      </c>
      <c r="T2686" s="8" t="str">
        <f>IF(LANÇAMENTO[[#This Row],[OBRA COM MATERIAL]]="OK","ENTREGUE",IF(LANÇAMENTO[[#This Row],[PRAZO]]="","",LANÇAMENTO[[#This Row],[PREVISÃO ENTREGA OBRA]]-$E$1))</f>
        <v>ENTREGUE</v>
      </c>
      <c r="U2686" s="3" t="s">
        <v>129</v>
      </c>
      <c r="V2686" s="3"/>
    </row>
    <row r="2687" spans="1:22" x14ac:dyDescent="0.25">
      <c r="A2687" s="4">
        <v>46028</v>
      </c>
      <c r="B2687" s="2" t="s">
        <v>2825</v>
      </c>
      <c r="C2687" s="123" t="str">
        <f>VLOOKUP(LANÇAMENTO[[#This Row],[OBRA]],OBRAS[],2,FALSE)</f>
        <v>B&amp;B</v>
      </c>
      <c r="D2687" s="2" t="s">
        <v>27</v>
      </c>
      <c r="E2687" s="2" t="s">
        <v>2113</v>
      </c>
      <c r="F2687" s="3">
        <v>4</v>
      </c>
      <c r="G2687" s="3" t="s">
        <v>65</v>
      </c>
      <c r="H2687" s="5" t="s">
        <v>4735</v>
      </c>
      <c r="I2687" s="136" t="s">
        <v>1395</v>
      </c>
      <c r="J2687" s="2" t="s">
        <v>2113</v>
      </c>
      <c r="K2687" s="6">
        <v>29.9</v>
      </c>
      <c r="L2687" s="6">
        <f>LANÇAMENTO[[#This Row],[VALOR UNITARIO]]*LANÇAMENTO[[#This Row],[QTDADE]]</f>
        <v>119.6</v>
      </c>
      <c r="M2687" s="4">
        <v>46028</v>
      </c>
      <c r="N2687" s="33" t="str">
        <f>TEXT(LANÇAMENTO[[#This Row],[DATA PEDIDO]],"MMM")&amp;"-"&amp;TEXT(M2687,"AAAA")</f>
        <v>jan-2026</v>
      </c>
      <c r="O2687" s="5" t="s">
        <v>1715</v>
      </c>
      <c r="P2687" s="5" t="s">
        <v>30</v>
      </c>
      <c r="Q2687" s="3" t="s">
        <v>12</v>
      </c>
      <c r="R2687" s="3">
        <v>1</v>
      </c>
      <c r="S2687" s="4">
        <f>IF(LANÇAMENTO[[#This Row],[DATA PEDIDO]]="","",LANÇAMENTO[[#This Row],[DATA PEDIDO]]+LANÇAMENTO[[#This Row],[PRAZO]])</f>
        <v>46029</v>
      </c>
      <c r="T2687" s="8" t="str">
        <f>IF(LANÇAMENTO[[#This Row],[OBRA COM MATERIAL]]="OK","ENTREGUE",IF(LANÇAMENTO[[#This Row],[PRAZO]]="","",LANÇAMENTO[[#This Row],[PREVISÃO ENTREGA OBRA]]-$E$1))</f>
        <v>ENTREGUE</v>
      </c>
      <c r="U2687" s="3" t="s">
        <v>129</v>
      </c>
      <c r="V2687" s="3"/>
    </row>
    <row r="2688" spans="1:22" x14ac:dyDescent="0.25">
      <c r="A2688" s="4">
        <v>46028</v>
      </c>
      <c r="B2688" s="2" t="s">
        <v>2825</v>
      </c>
      <c r="C2688" s="123" t="str">
        <f>VLOOKUP(LANÇAMENTO[[#This Row],[OBRA]],OBRAS[],2,FALSE)</f>
        <v>B&amp;B</v>
      </c>
      <c r="D2688" s="2" t="s">
        <v>27</v>
      </c>
      <c r="E2688" s="2" t="s">
        <v>2114</v>
      </c>
      <c r="F2688" s="3">
        <v>2</v>
      </c>
      <c r="G2688" s="3" t="s">
        <v>65</v>
      </c>
      <c r="H2688" s="5" t="s">
        <v>4735</v>
      </c>
      <c r="I2688" s="136" t="s">
        <v>1395</v>
      </c>
      <c r="J2688" s="2" t="s">
        <v>2114</v>
      </c>
      <c r="K2688" s="6">
        <v>3.45</v>
      </c>
      <c r="L2688" s="6">
        <f>LANÇAMENTO[[#This Row],[VALOR UNITARIO]]*LANÇAMENTO[[#This Row],[QTDADE]]</f>
        <v>6.9</v>
      </c>
      <c r="M2688" s="4">
        <v>46028</v>
      </c>
      <c r="N2688" s="33" t="str">
        <f>TEXT(LANÇAMENTO[[#This Row],[DATA PEDIDO]],"MMM")&amp;"-"&amp;TEXT(M2688,"AAAA")</f>
        <v>jan-2026</v>
      </c>
      <c r="O2688" s="5" t="s">
        <v>1715</v>
      </c>
      <c r="P2688" s="5" t="s">
        <v>30</v>
      </c>
      <c r="Q2688" s="3" t="s">
        <v>12</v>
      </c>
      <c r="R2688" s="3">
        <v>1</v>
      </c>
      <c r="S2688" s="4">
        <f>IF(LANÇAMENTO[[#This Row],[DATA PEDIDO]]="","",LANÇAMENTO[[#This Row],[DATA PEDIDO]]+LANÇAMENTO[[#This Row],[PRAZO]])</f>
        <v>46029</v>
      </c>
      <c r="T2688" s="8" t="str">
        <f>IF(LANÇAMENTO[[#This Row],[OBRA COM MATERIAL]]="OK","ENTREGUE",IF(LANÇAMENTO[[#This Row],[PRAZO]]="","",LANÇAMENTO[[#This Row],[PREVISÃO ENTREGA OBRA]]-$E$1))</f>
        <v>ENTREGUE</v>
      </c>
      <c r="U2688" s="3" t="s">
        <v>129</v>
      </c>
      <c r="V2688" s="3"/>
    </row>
    <row r="2689" spans="1:22" x14ac:dyDescent="0.25">
      <c r="A2689" s="4">
        <v>46028</v>
      </c>
      <c r="B2689" s="2" t="s">
        <v>2825</v>
      </c>
      <c r="C2689" s="123" t="str">
        <f>VLOOKUP(LANÇAMENTO[[#This Row],[OBRA]],OBRAS[],2,FALSE)</f>
        <v>B&amp;B</v>
      </c>
      <c r="D2689" s="2" t="s">
        <v>27</v>
      </c>
      <c r="E2689" s="2" t="s">
        <v>4734</v>
      </c>
      <c r="F2689" s="3">
        <v>2</v>
      </c>
      <c r="G2689" s="3" t="s">
        <v>65</v>
      </c>
      <c r="H2689" s="5" t="s">
        <v>4735</v>
      </c>
      <c r="I2689" s="136" t="s">
        <v>1395</v>
      </c>
      <c r="J2689" s="2" t="s">
        <v>4734</v>
      </c>
      <c r="K2689" s="6">
        <v>40</v>
      </c>
      <c r="L2689" s="6">
        <f>LANÇAMENTO[[#This Row],[VALOR UNITARIO]]*LANÇAMENTO[[#This Row],[QTDADE]]</f>
        <v>80</v>
      </c>
      <c r="M2689" s="4">
        <v>46028</v>
      </c>
      <c r="N2689" s="33" t="str">
        <f>TEXT(LANÇAMENTO[[#This Row],[DATA PEDIDO]],"MMM")&amp;"-"&amp;TEXT(M2689,"AAAA")</f>
        <v>jan-2026</v>
      </c>
      <c r="O2689" s="5" t="s">
        <v>1715</v>
      </c>
      <c r="P2689" s="5" t="s">
        <v>30</v>
      </c>
      <c r="Q2689" s="3" t="s">
        <v>12</v>
      </c>
      <c r="R2689" s="3">
        <v>1</v>
      </c>
      <c r="S2689" s="4">
        <f>IF(LANÇAMENTO[[#This Row],[DATA PEDIDO]]="","",LANÇAMENTO[[#This Row],[DATA PEDIDO]]+LANÇAMENTO[[#This Row],[PRAZO]])</f>
        <v>46029</v>
      </c>
      <c r="T2689" s="8" t="str">
        <f>IF(LANÇAMENTO[[#This Row],[OBRA COM MATERIAL]]="OK","ENTREGUE",IF(LANÇAMENTO[[#This Row],[PRAZO]]="","",LANÇAMENTO[[#This Row],[PREVISÃO ENTREGA OBRA]]-$E$1))</f>
        <v>ENTREGUE</v>
      </c>
      <c r="U2689" s="3" t="s">
        <v>129</v>
      </c>
      <c r="V2689" s="3"/>
    </row>
    <row r="2690" spans="1:22" x14ac:dyDescent="0.25">
      <c r="A2690" s="4">
        <v>46028</v>
      </c>
      <c r="B2690" s="2" t="s">
        <v>4257</v>
      </c>
      <c r="C2690" s="123" t="str">
        <f>VLOOKUP(LANÇAMENTO[[#This Row],[OBRA]],OBRAS[],2,FALSE)</f>
        <v>INTERIORANA</v>
      </c>
      <c r="D2690" s="2" t="s">
        <v>104</v>
      </c>
      <c r="E2690" s="2" t="s">
        <v>4736</v>
      </c>
      <c r="F2690" s="3">
        <v>3</v>
      </c>
      <c r="G2690" s="3" t="s">
        <v>116</v>
      </c>
      <c r="H2690" s="5" t="s">
        <v>4737</v>
      </c>
      <c r="I2690" s="136" t="s">
        <v>773</v>
      </c>
      <c r="J2690" s="2" t="s">
        <v>4736</v>
      </c>
      <c r="K2690" s="6">
        <v>48.84</v>
      </c>
      <c r="L2690" s="6">
        <f>LANÇAMENTO[[#This Row],[VALOR UNITARIO]]*LANÇAMENTO[[#This Row],[QTDADE]]</f>
        <v>146.52000000000001</v>
      </c>
      <c r="M2690" s="4">
        <v>46028</v>
      </c>
      <c r="N2690" s="33" t="str">
        <f>TEXT(LANÇAMENTO[[#This Row],[DATA PEDIDO]],"MMM")&amp;"-"&amp;TEXT(M2690,"AAAA")</f>
        <v>jan-2026</v>
      </c>
      <c r="O2690" s="5" t="s">
        <v>1818</v>
      </c>
      <c r="P2690" s="5" t="s">
        <v>192</v>
      </c>
      <c r="Q2690" s="3" t="s">
        <v>1705</v>
      </c>
      <c r="R2690" s="3">
        <v>1</v>
      </c>
      <c r="S2690" s="4">
        <f>IF(LANÇAMENTO[[#This Row],[DATA PEDIDO]]="","",LANÇAMENTO[[#This Row],[DATA PEDIDO]]+LANÇAMENTO[[#This Row],[PRAZO]])</f>
        <v>46029</v>
      </c>
      <c r="T2690" s="8" t="str">
        <f>IF(LANÇAMENTO[[#This Row],[OBRA COM MATERIAL]]="OK","ENTREGUE",IF(LANÇAMENTO[[#This Row],[PRAZO]]="","",LANÇAMENTO[[#This Row],[PREVISÃO ENTREGA OBRA]]-$E$1))</f>
        <v>ENTREGUE</v>
      </c>
      <c r="U2690" s="3" t="s">
        <v>129</v>
      </c>
      <c r="V2690" s="3"/>
    </row>
    <row r="2691" spans="1:22" x14ac:dyDescent="0.25">
      <c r="A2691" s="4">
        <v>46029</v>
      </c>
      <c r="B2691" s="2" t="s">
        <v>3324</v>
      </c>
      <c r="C2691" s="123" t="str">
        <f>VLOOKUP(LANÇAMENTO[[#This Row],[OBRA]],OBRAS[],2,FALSE)</f>
        <v>B&amp;B</v>
      </c>
      <c r="D2691" s="2" t="s">
        <v>104</v>
      </c>
      <c r="E2691" s="2" t="s">
        <v>4741</v>
      </c>
      <c r="F2691" s="3">
        <v>4</v>
      </c>
      <c r="G2691" s="3" t="s">
        <v>111</v>
      </c>
      <c r="H2691" s="5" t="s">
        <v>4742</v>
      </c>
      <c r="I2691" s="136" t="s">
        <v>4743</v>
      </c>
      <c r="J2691" s="2" t="s">
        <v>4741</v>
      </c>
      <c r="K2691" s="6">
        <v>79.900000000000006</v>
      </c>
      <c r="L2691" s="6">
        <f>LANÇAMENTO[[#This Row],[VALOR UNITARIO]]*LANÇAMENTO[[#This Row],[QTDADE]]</f>
        <v>319.60000000000002</v>
      </c>
      <c r="M2691" s="4">
        <v>46029</v>
      </c>
      <c r="N2691" s="33" t="str">
        <f>TEXT(LANÇAMENTO[[#This Row],[DATA PEDIDO]],"MMM")&amp;"-"&amp;TEXT(M2691,"AAAA")</f>
        <v>jan-2026</v>
      </c>
      <c r="O2691" s="5" t="s">
        <v>1692</v>
      </c>
      <c r="P2691" s="5" t="s">
        <v>30</v>
      </c>
      <c r="Q2691" s="3" t="s">
        <v>1705</v>
      </c>
      <c r="R2691" s="3">
        <v>0</v>
      </c>
      <c r="S2691" s="4">
        <f>IF(LANÇAMENTO[[#This Row],[DATA PEDIDO]]="","",LANÇAMENTO[[#This Row],[DATA PEDIDO]]+LANÇAMENTO[[#This Row],[PRAZO]])</f>
        <v>46029</v>
      </c>
      <c r="T2691" s="8" t="str">
        <f>IF(LANÇAMENTO[[#This Row],[OBRA COM MATERIAL]]="OK","ENTREGUE",IF(LANÇAMENTO[[#This Row],[PRAZO]]="","",LANÇAMENTO[[#This Row],[PREVISÃO ENTREGA OBRA]]-$E$1))</f>
        <v>ENTREGUE</v>
      </c>
      <c r="U2691" s="3" t="s">
        <v>129</v>
      </c>
      <c r="V2691" s="3"/>
    </row>
    <row r="2692" spans="1:22" x14ac:dyDescent="0.25">
      <c r="A2692" s="4">
        <v>46029</v>
      </c>
      <c r="B2692" s="2" t="s">
        <v>2747</v>
      </c>
      <c r="C2692" s="123" t="str">
        <f>VLOOKUP(LANÇAMENTO[[#This Row],[OBRA]],OBRAS[],2,FALSE)</f>
        <v>B&amp;B</v>
      </c>
      <c r="D2692" s="2" t="s">
        <v>21</v>
      </c>
      <c r="E2692" t="s">
        <v>4751</v>
      </c>
      <c r="F2692" s="3">
        <v>2</v>
      </c>
      <c r="G2692" s="3" t="s">
        <v>141</v>
      </c>
      <c r="H2692" s="5" t="s">
        <v>4767</v>
      </c>
      <c r="I2692" s="136" t="s">
        <v>198</v>
      </c>
      <c r="J2692" t="s">
        <v>4751</v>
      </c>
      <c r="K2692" s="6">
        <v>268.12</v>
      </c>
      <c r="L2692" s="6">
        <f>LANÇAMENTO[[#This Row],[VALOR UNITARIO]]*LANÇAMENTO[[#This Row],[QTDADE]]</f>
        <v>536.24</v>
      </c>
      <c r="M2692" s="4">
        <v>46029</v>
      </c>
      <c r="N2692" s="33" t="str">
        <f>TEXT(LANÇAMENTO[[#This Row],[DATA PEDIDO]],"MMM")&amp;"-"&amp;TEXT(M2692,"AAAA")</f>
        <v>jan-2026</v>
      </c>
      <c r="O2692" s="5" t="s">
        <v>1836</v>
      </c>
      <c r="P2692" s="5" t="s">
        <v>30</v>
      </c>
      <c r="Q2692" s="3" t="s">
        <v>1705</v>
      </c>
      <c r="R2692" s="3">
        <v>1</v>
      </c>
      <c r="S2692" s="4">
        <f>IF(LANÇAMENTO[[#This Row],[DATA PEDIDO]]="","",LANÇAMENTO[[#This Row],[DATA PEDIDO]]+LANÇAMENTO[[#This Row],[PRAZO]])</f>
        <v>46030</v>
      </c>
      <c r="T2692" s="8" t="str">
        <f>IF(LANÇAMENTO[[#This Row],[OBRA COM MATERIAL]]="OK","ENTREGUE",IF(LANÇAMENTO[[#This Row],[PRAZO]]="","",LANÇAMENTO[[#This Row],[PREVISÃO ENTREGA OBRA]]-$E$1))</f>
        <v>ENTREGUE</v>
      </c>
      <c r="U2692" s="3" t="s">
        <v>129</v>
      </c>
      <c r="V2692" s="3"/>
    </row>
    <row r="2693" spans="1:22" x14ac:dyDescent="0.25">
      <c r="A2693" s="4">
        <v>46029</v>
      </c>
      <c r="B2693" s="2" t="s">
        <v>2747</v>
      </c>
      <c r="C2693" s="123" t="str">
        <f>VLOOKUP(LANÇAMENTO[[#This Row],[OBRA]],OBRAS[],2,FALSE)</f>
        <v>B&amp;B</v>
      </c>
      <c r="D2693" s="2" t="s">
        <v>21</v>
      </c>
      <c r="E2693" s="2" t="s">
        <v>4752</v>
      </c>
      <c r="F2693" s="3">
        <v>1</v>
      </c>
      <c r="G2693" s="3" t="s">
        <v>109</v>
      </c>
      <c r="H2693" s="5" t="s">
        <v>4767</v>
      </c>
      <c r="I2693" s="136" t="s">
        <v>198</v>
      </c>
      <c r="J2693" s="2" t="s">
        <v>4752</v>
      </c>
      <c r="K2693" s="6">
        <v>44.78</v>
      </c>
      <c r="L2693" s="6">
        <f>LANÇAMENTO[[#This Row],[VALOR UNITARIO]]*LANÇAMENTO[[#This Row],[QTDADE]]</f>
        <v>44.78</v>
      </c>
      <c r="M2693" s="4">
        <v>46029</v>
      </c>
      <c r="N2693" s="33" t="str">
        <f>TEXT(LANÇAMENTO[[#This Row],[DATA PEDIDO]],"MMM")&amp;"-"&amp;TEXT(M2693,"AAAA")</f>
        <v>jan-2026</v>
      </c>
      <c r="O2693" s="5" t="s">
        <v>1836</v>
      </c>
      <c r="P2693" s="5" t="s">
        <v>30</v>
      </c>
      <c r="Q2693" s="3" t="s">
        <v>1705</v>
      </c>
      <c r="R2693" s="3">
        <v>1</v>
      </c>
      <c r="S2693" s="4">
        <f>IF(LANÇAMENTO[[#This Row],[DATA PEDIDO]]="","",LANÇAMENTO[[#This Row],[DATA PEDIDO]]+LANÇAMENTO[[#This Row],[PRAZO]])</f>
        <v>46030</v>
      </c>
      <c r="T2693" s="8" t="str">
        <f>IF(LANÇAMENTO[[#This Row],[OBRA COM MATERIAL]]="OK","ENTREGUE",IF(LANÇAMENTO[[#This Row],[PRAZO]]="","",LANÇAMENTO[[#This Row],[PREVISÃO ENTREGA OBRA]]-$E$1))</f>
        <v>ENTREGUE</v>
      </c>
      <c r="U2693" s="3" t="s">
        <v>129</v>
      </c>
      <c r="V2693" s="3"/>
    </row>
    <row r="2694" spans="1:22" x14ac:dyDescent="0.25">
      <c r="A2694" s="4">
        <v>46029</v>
      </c>
      <c r="B2694" s="2" t="s">
        <v>2747</v>
      </c>
      <c r="C2694" s="123" t="str">
        <f>VLOOKUP(LANÇAMENTO[[#This Row],[OBRA]],OBRAS[],2,FALSE)</f>
        <v>B&amp;B</v>
      </c>
      <c r="D2694" s="2" t="s">
        <v>21</v>
      </c>
      <c r="E2694" s="2" t="s">
        <v>4753</v>
      </c>
      <c r="F2694" s="3">
        <v>1</v>
      </c>
      <c r="G2694" s="3" t="s">
        <v>109</v>
      </c>
      <c r="H2694" s="5" t="s">
        <v>4767</v>
      </c>
      <c r="I2694" s="136" t="s">
        <v>198</v>
      </c>
      <c r="J2694" s="2" t="s">
        <v>4753</v>
      </c>
      <c r="K2694" s="6">
        <v>79.739999999999995</v>
      </c>
      <c r="L2694" s="6">
        <f>LANÇAMENTO[[#This Row],[VALOR UNITARIO]]*LANÇAMENTO[[#This Row],[QTDADE]]</f>
        <v>79.739999999999995</v>
      </c>
      <c r="M2694" s="4">
        <v>46029</v>
      </c>
      <c r="N2694" s="33" t="str">
        <f>TEXT(LANÇAMENTO[[#This Row],[DATA PEDIDO]],"MMM")&amp;"-"&amp;TEXT(M2694,"AAAA")</f>
        <v>jan-2026</v>
      </c>
      <c r="O2694" s="5" t="s">
        <v>1836</v>
      </c>
      <c r="P2694" s="5" t="s">
        <v>30</v>
      </c>
      <c r="Q2694" s="3" t="s">
        <v>1705</v>
      </c>
      <c r="R2694" s="3">
        <v>1</v>
      </c>
      <c r="S2694" s="4">
        <f>IF(LANÇAMENTO[[#This Row],[DATA PEDIDO]]="","",LANÇAMENTO[[#This Row],[DATA PEDIDO]]+LANÇAMENTO[[#This Row],[PRAZO]])</f>
        <v>46030</v>
      </c>
      <c r="T2694" s="8" t="str">
        <f>IF(LANÇAMENTO[[#This Row],[OBRA COM MATERIAL]]="OK","ENTREGUE",IF(LANÇAMENTO[[#This Row],[PRAZO]]="","",LANÇAMENTO[[#This Row],[PREVISÃO ENTREGA OBRA]]-$E$1))</f>
        <v>ENTREGUE</v>
      </c>
      <c r="U2694" s="3" t="s">
        <v>129</v>
      </c>
      <c r="V2694" s="3"/>
    </row>
    <row r="2695" spans="1:22" x14ac:dyDescent="0.25">
      <c r="A2695" s="4">
        <v>46029</v>
      </c>
      <c r="B2695" s="2" t="s">
        <v>2747</v>
      </c>
      <c r="C2695" s="123" t="str">
        <f>VLOOKUP(LANÇAMENTO[[#This Row],[OBRA]],OBRAS[],2,FALSE)</f>
        <v>B&amp;B</v>
      </c>
      <c r="D2695" s="2" t="s">
        <v>21</v>
      </c>
      <c r="E2695" s="2" t="s">
        <v>4754</v>
      </c>
      <c r="F2695" s="3">
        <v>1</v>
      </c>
      <c r="G2695" s="3" t="s">
        <v>109</v>
      </c>
      <c r="H2695" s="5" t="s">
        <v>4767</v>
      </c>
      <c r="I2695" s="136" t="s">
        <v>198</v>
      </c>
      <c r="J2695" s="2" t="s">
        <v>4754</v>
      </c>
      <c r="K2695" s="6">
        <v>12.88</v>
      </c>
      <c r="L2695" s="6">
        <f>LANÇAMENTO[[#This Row],[VALOR UNITARIO]]*LANÇAMENTO[[#This Row],[QTDADE]]</f>
        <v>12.88</v>
      </c>
      <c r="M2695" s="4">
        <v>46029</v>
      </c>
      <c r="N2695" s="33" t="str">
        <f>TEXT(LANÇAMENTO[[#This Row],[DATA PEDIDO]],"MMM")&amp;"-"&amp;TEXT(M2695,"AAAA")</f>
        <v>jan-2026</v>
      </c>
      <c r="O2695" s="5" t="s">
        <v>1836</v>
      </c>
      <c r="P2695" s="5" t="s">
        <v>30</v>
      </c>
      <c r="Q2695" s="3" t="s">
        <v>1705</v>
      </c>
      <c r="R2695" s="3">
        <v>1</v>
      </c>
      <c r="S2695" s="4">
        <f>IF(LANÇAMENTO[[#This Row],[DATA PEDIDO]]="","",LANÇAMENTO[[#This Row],[DATA PEDIDO]]+LANÇAMENTO[[#This Row],[PRAZO]])</f>
        <v>46030</v>
      </c>
      <c r="T2695" s="8" t="str">
        <f>IF(LANÇAMENTO[[#This Row],[OBRA COM MATERIAL]]="OK","ENTREGUE",IF(LANÇAMENTO[[#This Row],[PRAZO]]="","",LANÇAMENTO[[#This Row],[PREVISÃO ENTREGA OBRA]]-$E$1))</f>
        <v>ENTREGUE</v>
      </c>
      <c r="U2695" s="3" t="s">
        <v>129</v>
      </c>
      <c r="V2695" s="3"/>
    </row>
    <row r="2696" spans="1:22" x14ac:dyDescent="0.25">
      <c r="A2696" s="4">
        <v>46029</v>
      </c>
      <c r="B2696" s="2" t="s">
        <v>2747</v>
      </c>
      <c r="C2696" s="123" t="str">
        <f>VLOOKUP(LANÇAMENTO[[#This Row],[OBRA]],OBRAS[],2,FALSE)</f>
        <v>B&amp;B</v>
      </c>
      <c r="D2696" s="2" t="s">
        <v>21</v>
      </c>
      <c r="E2696" s="2" t="s">
        <v>4755</v>
      </c>
      <c r="F2696" s="3">
        <v>1</v>
      </c>
      <c r="G2696" s="3" t="s">
        <v>109</v>
      </c>
      <c r="H2696" s="5" t="s">
        <v>4767</v>
      </c>
      <c r="I2696" s="136" t="s">
        <v>198</v>
      </c>
      <c r="J2696" s="2" t="s">
        <v>4755</v>
      </c>
      <c r="K2696" s="6">
        <v>353.69</v>
      </c>
      <c r="L2696" s="6">
        <f>LANÇAMENTO[[#This Row],[VALOR UNITARIO]]*LANÇAMENTO[[#This Row],[QTDADE]]</f>
        <v>353.69</v>
      </c>
      <c r="M2696" s="4">
        <v>46029</v>
      </c>
      <c r="N2696" s="33" t="str">
        <f>TEXT(LANÇAMENTO[[#This Row],[DATA PEDIDO]],"MMM")&amp;"-"&amp;TEXT(M2696,"AAAA")</f>
        <v>jan-2026</v>
      </c>
      <c r="O2696" s="5" t="s">
        <v>1836</v>
      </c>
      <c r="P2696" s="5" t="s">
        <v>30</v>
      </c>
      <c r="Q2696" s="3" t="s">
        <v>1705</v>
      </c>
      <c r="R2696" s="3">
        <v>1</v>
      </c>
      <c r="S2696" s="4">
        <f>IF(LANÇAMENTO[[#This Row],[DATA PEDIDO]]="","",LANÇAMENTO[[#This Row],[DATA PEDIDO]]+LANÇAMENTO[[#This Row],[PRAZO]])</f>
        <v>46030</v>
      </c>
      <c r="T2696" s="8" t="str">
        <f>IF(LANÇAMENTO[[#This Row],[OBRA COM MATERIAL]]="OK","ENTREGUE",IF(LANÇAMENTO[[#This Row],[PRAZO]]="","",LANÇAMENTO[[#This Row],[PREVISÃO ENTREGA OBRA]]-$E$1))</f>
        <v>ENTREGUE</v>
      </c>
      <c r="U2696" s="3" t="s">
        <v>129</v>
      </c>
      <c r="V2696" s="3"/>
    </row>
    <row r="2697" spans="1:22" x14ac:dyDescent="0.25">
      <c r="A2697" s="4">
        <v>46029</v>
      </c>
      <c r="B2697" s="2" t="s">
        <v>2747</v>
      </c>
      <c r="C2697" s="123" t="str">
        <f>VLOOKUP(LANÇAMENTO[[#This Row],[OBRA]],OBRAS[],2,FALSE)</f>
        <v>B&amp;B</v>
      </c>
      <c r="D2697" s="2" t="s">
        <v>21</v>
      </c>
      <c r="E2697" s="2" t="s">
        <v>4756</v>
      </c>
      <c r="F2697" s="3">
        <v>2</v>
      </c>
      <c r="G2697" s="3" t="s">
        <v>109</v>
      </c>
      <c r="H2697" s="5" t="s">
        <v>4767</v>
      </c>
      <c r="I2697" s="136" t="s">
        <v>198</v>
      </c>
      <c r="J2697" s="2" t="s">
        <v>4756</v>
      </c>
      <c r="K2697" s="6">
        <v>17.62</v>
      </c>
      <c r="L2697" s="6">
        <f>LANÇAMENTO[[#This Row],[VALOR UNITARIO]]*LANÇAMENTO[[#This Row],[QTDADE]]</f>
        <v>35.24</v>
      </c>
      <c r="M2697" s="4">
        <v>46029</v>
      </c>
      <c r="N2697" s="33" t="str">
        <f>TEXT(LANÇAMENTO[[#This Row],[DATA PEDIDO]],"MMM")&amp;"-"&amp;TEXT(M2697,"AAAA")</f>
        <v>jan-2026</v>
      </c>
      <c r="O2697" s="5" t="s">
        <v>1836</v>
      </c>
      <c r="P2697" s="5" t="s">
        <v>30</v>
      </c>
      <c r="Q2697" s="3" t="s">
        <v>1705</v>
      </c>
      <c r="R2697" s="3">
        <v>1</v>
      </c>
      <c r="S2697" s="4">
        <f>IF(LANÇAMENTO[[#This Row],[DATA PEDIDO]]="","",LANÇAMENTO[[#This Row],[DATA PEDIDO]]+LANÇAMENTO[[#This Row],[PRAZO]])</f>
        <v>46030</v>
      </c>
      <c r="T2697" s="8" t="str">
        <f>IF(LANÇAMENTO[[#This Row],[OBRA COM MATERIAL]]="OK","ENTREGUE",IF(LANÇAMENTO[[#This Row],[PRAZO]]="","",LANÇAMENTO[[#This Row],[PREVISÃO ENTREGA OBRA]]-$E$1))</f>
        <v>ENTREGUE</v>
      </c>
      <c r="U2697" s="3" t="s">
        <v>129</v>
      </c>
      <c r="V2697" s="3"/>
    </row>
    <row r="2698" spans="1:22" x14ac:dyDescent="0.25">
      <c r="A2698" s="4">
        <v>46029</v>
      </c>
      <c r="B2698" s="2" t="s">
        <v>2747</v>
      </c>
      <c r="C2698" s="123" t="str">
        <f>VLOOKUP(LANÇAMENTO[[#This Row],[OBRA]],OBRAS[],2,FALSE)</f>
        <v>B&amp;B</v>
      </c>
      <c r="D2698" s="2" t="s">
        <v>21</v>
      </c>
      <c r="E2698" s="2" t="s">
        <v>4757</v>
      </c>
      <c r="F2698" s="3">
        <v>1</v>
      </c>
      <c r="G2698" s="3" t="s">
        <v>109</v>
      </c>
      <c r="H2698" s="5" t="s">
        <v>4767</v>
      </c>
      <c r="I2698" s="136" t="s">
        <v>198</v>
      </c>
      <c r="J2698" s="2" t="s">
        <v>4757</v>
      </c>
      <c r="K2698" s="6">
        <v>16.96</v>
      </c>
      <c r="L2698" s="6">
        <f>LANÇAMENTO[[#This Row],[VALOR UNITARIO]]*LANÇAMENTO[[#This Row],[QTDADE]]</f>
        <v>16.96</v>
      </c>
      <c r="M2698" s="4">
        <v>46029</v>
      </c>
      <c r="N2698" s="33" t="str">
        <f>TEXT(LANÇAMENTO[[#This Row],[DATA PEDIDO]],"MMM")&amp;"-"&amp;TEXT(M2698,"AAAA")</f>
        <v>jan-2026</v>
      </c>
      <c r="O2698" s="5" t="s">
        <v>1836</v>
      </c>
      <c r="P2698" s="5" t="s">
        <v>30</v>
      </c>
      <c r="Q2698" s="3" t="s">
        <v>1705</v>
      </c>
      <c r="R2698" s="3">
        <v>1</v>
      </c>
      <c r="S2698" s="4">
        <f>IF(LANÇAMENTO[[#This Row],[DATA PEDIDO]]="","",LANÇAMENTO[[#This Row],[DATA PEDIDO]]+LANÇAMENTO[[#This Row],[PRAZO]])</f>
        <v>46030</v>
      </c>
      <c r="T2698" s="8" t="str">
        <f>IF(LANÇAMENTO[[#This Row],[OBRA COM MATERIAL]]="OK","ENTREGUE",IF(LANÇAMENTO[[#This Row],[PRAZO]]="","",LANÇAMENTO[[#This Row],[PREVISÃO ENTREGA OBRA]]-$E$1))</f>
        <v>ENTREGUE</v>
      </c>
      <c r="U2698" s="3" t="s">
        <v>129</v>
      </c>
      <c r="V2698" s="3"/>
    </row>
    <row r="2699" spans="1:22" x14ac:dyDescent="0.25">
      <c r="A2699" s="4">
        <v>46029</v>
      </c>
      <c r="B2699" s="2" t="s">
        <v>2747</v>
      </c>
      <c r="C2699" s="123" t="str">
        <f>VLOOKUP(LANÇAMENTO[[#This Row],[OBRA]],OBRAS[],2,FALSE)</f>
        <v>B&amp;B</v>
      </c>
      <c r="D2699" s="2" t="s">
        <v>21</v>
      </c>
      <c r="E2699" s="2" t="s">
        <v>4758</v>
      </c>
      <c r="F2699" s="3">
        <v>1</v>
      </c>
      <c r="G2699" s="3" t="s">
        <v>109</v>
      </c>
      <c r="H2699" s="5" t="s">
        <v>4767</v>
      </c>
      <c r="I2699" s="136" t="s">
        <v>198</v>
      </c>
      <c r="J2699" s="2" t="s">
        <v>4758</v>
      </c>
      <c r="K2699" s="6">
        <v>20.93</v>
      </c>
      <c r="L2699" s="6">
        <f>LANÇAMENTO[[#This Row],[VALOR UNITARIO]]*LANÇAMENTO[[#This Row],[QTDADE]]</f>
        <v>20.93</v>
      </c>
      <c r="M2699" s="4">
        <v>46029</v>
      </c>
      <c r="N2699" s="33" t="str">
        <f>TEXT(LANÇAMENTO[[#This Row],[DATA PEDIDO]],"MMM")&amp;"-"&amp;TEXT(M2699,"AAAA")</f>
        <v>jan-2026</v>
      </c>
      <c r="O2699" s="5" t="s">
        <v>1836</v>
      </c>
      <c r="P2699" s="5" t="s">
        <v>30</v>
      </c>
      <c r="Q2699" s="3" t="s">
        <v>1705</v>
      </c>
      <c r="R2699" s="3">
        <v>1</v>
      </c>
      <c r="S2699" s="4">
        <f>IF(LANÇAMENTO[[#This Row],[DATA PEDIDO]]="","",LANÇAMENTO[[#This Row],[DATA PEDIDO]]+LANÇAMENTO[[#This Row],[PRAZO]])</f>
        <v>46030</v>
      </c>
      <c r="T2699" s="8" t="str">
        <f>IF(LANÇAMENTO[[#This Row],[OBRA COM MATERIAL]]="OK","ENTREGUE",IF(LANÇAMENTO[[#This Row],[PRAZO]]="","",LANÇAMENTO[[#This Row],[PREVISÃO ENTREGA OBRA]]-$E$1))</f>
        <v>ENTREGUE</v>
      </c>
      <c r="U2699" s="3" t="s">
        <v>129</v>
      </c>
      <c r="V2699" s="3"/>
    </row>
    <row r="2700" spans="1:22" x14ac:dyDescent="0.25">
      <c r="A2700" s="4">
        <v>46029</v>
      </c>
      <c r="B2700" s="2" t="s">
        <v>2747</v>
      </c>
      <c r="C2700" s="123" t="str">
        <f>VLOOKUP(LANÇAMENTO[[#This Row],[OBRA]],OBRAS[],2,FALSE)</f>
        <v>B&amp;B</v>
      </c>
      <c r="D2700" s="2" t="s">
        <v>21</v>
      </c>
      <c r="E2700" s="2" t="s">
        <v>1716</v>
      </c>
      <c r="F2700" s="3">
        <v>1</v>
      </c>
      <c r="G2700" s="3" t="s">
        <v>109</v>
      </c>
      <c r="H2700" s="5" t="s">
        <v>4767</v>
      </c>
      <c r="I2700" s="136" t="s">
        <v>198</v>
      </c>
      <c r="J2700" s="2" t="s">
        <v>1716</v>
      </c>
      <c r="K2700" s="6">
        <v>6.34</v>
      </c>
      <c r="L2700" s="6">
        <f>LANÇAMENTO[[#This Row],[VALOR UNITARIO]]*LANÇAMENTO[[#This Row],[QTDADE]]</f>
        <v>6.34</v>
      </c>
      <c r="M2700" s="4">
        <v>46029</v>
      </c>
      <c r="N2700" s="33" t="str">
        <f>TEXT(LANÇAMENTO[[#This Row],[DATA PEDIDO]],"MMM")&amp;"-"&amp;TEXT(M2700,"AAAA")</f>
        <v>jan-2026</v>
      </c>
      <c r="O2700" s="5" t="s">
        <v>1836</v>
      </c>
      <c r="P2700" s="5" t="s">
        <v>30</v>
      </c>
      <c r="Q2700" s="3" t="s">
        <v>1705</v>
      </c>
      <c r="R2700" s="3">
        <v>1</v>
      </c>
      <c r="S2700" s="4">
        <f>IF(LANÇAMENTO[[#This Row],[DATA PEDIDO]]="","",LANÇAMENTO[[#This Row],[DATA PEDIDO]]+LANÇAMENTO[[#This Row],[PRAZO]])</f>
        <v>46030</v>
      </c>
      <c r="T2700" s="8" t="str">
        <f>IF(LANÇAMENTO[[#This Row],[OBRA COM MATERIAL]]="OK","ENTREGUE",IF(LANÇAMENTO[[#This Row],[PRAZO]]="","",LANÇAMENTO[[#This Row],[PREVISÃO ENTREGA OBRA]]-$E$1))</f>
        <v>ENTREGUE</v>
      </c>
      <c r="U2700" s="3" t="s">
        <v>129</v>
      </c>
      <c r="V2700" s="3"/>
    </row>
    <row r="2701" spans="1:22" x14ac:dyDescent="0.25">
      <c r="A2701" s="4">
        <v>46029</v>
      </c>
      <c r="B2701" s="2" t="s">
        <v>2747</v>
      </c>
      <c r="C2701" s="123" t="str">
        <f>VLOOKUP(LANÇAMENTO[[#This Row],[OBRA]],OBRAS[],2,FALSE)</f>
        <v>B&amp;B</v>
      </c>
      <c r="D2701" s="2" t="s">
        <v>21</v>
      </c>
      <c r="E2701" s="2" t="s">
        <v>4759</v>
      </c>
      <c r="F2701" s="3">
        <v>2</v>
      </c>
      <c r="G2701" s="3" t="s">
        <v>109</v>
      </c>
      <c r="H2701" s="5" t="s">
        <v>4767</v>
      </c>
      <c r="I2701" s="136" t="s">
        <v>198</v>
      </c>
      <c r="J2701" s="2" t="s">
        <v>4759</v>
      </c>
      <c r="K2701" s="6">
        <v>11.05</v>
      </c>
      <c r="L2701" s="6">
        <f>LANÇAMENTO[[#This Row],[VALOR UNITARIO]]*LANÇAMENTO[[#This Row],[QTDADE]]</f>
        <v>22.1</v>
      </c>
      <c r="M2701" s="4">
        <v>46029</v>
      </c>
      <c r="N2701" s="33" t="str">
        <f>TEXT(LANÇAMENTO[[#This Row],[DATA PEDIDO]],"MMM")&amp;"-"&amp;TEXT(M2701,"AAAA")</f>
        <v>jan-2026</v>
      </c>
      <c r="O2701" s="5" t="s">
        <v>1836</v>
      </c>
      <c r="P2701" s="5" t="s">
        <v>30</v>
      </c>
      <c r="Q2701" s="3" t="s">
        <v>1705</v>
      </c>
      <c r="R2701" s="3">
        <v>1</v>
      </c>
      <c r="S2701" s="4">
        <f>IF(LANÇAMENTO[[#This Row],[DATA PEDIDO]]="","",LANÇAMENTO[[#This Row],[DATA PEDIDO]]+LANÇAMENTO[[#This Row],[PRAZO]])</f>
        <v>46030</v>
      </c>
      <c r="T2701" s="8" t="str">
        <f>IF(LANÇAMENTO[[#This Row],[OBRA COM MATERIAL]]="OK","ENTREGUE",IF(LANÇAMENTO[[#This Row],[PRAZO]]="","",LANÇAMENTO[[#This Row],[PREVISÃO ENTREGA OBRA]]-$E$1))</f>
        <v>ENTREGUE</v>
      </c>
      <c r="U2701" s="3" t="s">
        <v>129</v>
      </c>
      <c r="V2701" s="3"/>
    </row>
    <row r="2702" spans="1:22" x14ac:dyDescent="0.25">
      <c r="A2702" s="4">
        <v>46029</v>
      </c>
      <c r="B2702" s="2" t="s">
        <v>2747</v>
      </c>
      <c r="C2702" s="123" t="str">
        <f>VLOOKUP(LANÇAMENTO[[#This Row],[OBRA]],OBRAS[],2,FALSE)</f>
        <v>B&amp;B</v>
      </c>
      <c r="D2702" s="2" t="s">
        <v>21</v>
      </c>
      <c r="E2702" s="2" t="s">
        <v>1718</v>
      </c>
      <c r="F2702" s="3">
        <v>2</v>
      </c>
      <c r="G2702" s="3" t="s">
        <v>109</v>
      </c>
      <c r="H2702" s="5" t="s">
        <v>4767</v>
      </c>
      <c r="I2702" s="136" t="s">
        <v>198</v>
      </c>
      <c r="J2702" s="2" t="s">
        <v>1718</v>
      </c>
      <c r="K2702" s="6">
        <v>2.54</v>
      </c>
      <c r="L2702" s="6">
        <f>LANÇAMENTO[[#This Row],[VALOR UNITARIO]]*LANÇAMENTO[[#This Row],[QTDADE]]</f>
        <v>5.08</v>
      </c>
      <c r="M2702" s="4">
        <v>46029</v>
      </c>
      <c r="N2702" s="33" t="str">
        <f>TEXT(LANÇAMENTO[[#This Row],[DATA PEDIDO]],"MMM")&amp;"-"&amp;TEXT(M2702,"AAAA")</f>
        <v>jan-2026</v>
      </c>
      <c r="O2702" s="5" t="s">
        <v>1836</v>
      </c>
      <c r="P2702" s="5" t="s">
        <v>30</v>
      </c>
      <c r="Q2702" s="3" t="s">
        <v>1705</v>
      </c>
      <c r="R2702" s="3">
        <v>1</v>
      </c>
      <c r="S2702" s="4">
        <f>IF(LANÇAMENTO[[#This Row],[DATA PEDIDO]]="","",LANÇAMENTO[[#This Row],[DATA PEDIDO]]+LANÇAMENTO[[#This Row],[PRAZO]])</f>
        <v>46030</v>
      </c>
      <c r="T2702" s="8" t="str">
        <f>IF(LANÇAMENTO[[#This Row],[OBRA COM MATERIAL]]="OK","ENTREGUE",IF(LANÇAMENTO[[#This Row],[PRAZO]]="","",LANÇAMENTO[[#This Row],[PREVISÃO ENTREGA OBRA]]-$E$1))</f>
        <v>ENTREGUE</v>
      </c>
      <c r="U2702" s="3" t="s">
        <v>129</v>
      </c>
      <c r="V2702" s="3"/>
    </row>
    <row r="2703" spans="1:22" x14ac:dyDescent="0.25">
      <c r="A2703" s="4">
        <v>46029</v>
      </c>
      <c r="B2703" s="2" t="s">
        <v>2747</v>
      </c>
      <c r="C2703" s="123" t="str">
        <f>VLOOKUP(LANÇAMENTO[[#This Row],[OBRA]],OBRAS[],2,FALSE)</f>
        <v>B&amp;B</v>
      </c>
      <c r="D2703" s="2" t="s">
        <v>21</v>
      </c>
      <c r="E2703" s="2" t="s">
        <v>4760</v>
      </c>
      <c r="F2703" s="3">
        <v>1</v>
      </c>
      <c r="G2703" s="3" t="s">
        <v>109</v>
      </c>
      <c r="H2703" s="5" t="s">
        <v>4767</v>
      </c>
      <c r="I2703" s="136" t="s">
        <v>198</v>
      </c>
      <c r="J2703" s="2" t="s">
        <v>4760</v>
      </c>
      <c r="K2703" s="6">
        <v>20.64</v>
      </c>
      <c r="L2703" s="6">
        <f>LANÇAMENTO[[#This Row],[VALOR UNITARIO]]*LANÇAMENTO[[#This Row],[QTDADE]]</f>
        <v>20.64</v>
      </c>
      <c r="M2703" s="4">
        <v>46029</v>
      </c>
      <c r="N2703" s="33" t="str">
        <f>TEXT(LANÇAMENTO[[#This Row],[DATA PEDIDO]],"MMM")&amp;"-"&amp;TEXT(M2703,"AAAA")</f>
        <v>jan-2026</v>
      </c>
      <c r="O2703" s="5" t="s">
        <v>1836</v>
      </c>
      <c r="P2703" s="5" t="s">
        <v>30</v>
      </c>
      <c r="Q2703" s="3" t="s">
        <v>1705</v>
      </c>
      <c r="R2703" s="3">
        <v>1</v>
      </c>
      <c r="S2703" s="4">
        <f>IF(LANÇAMENTO[[#This Row],[DATA PEDIDO]]="","",LANÇAMENTO[[#This Row],[DATA PEDIDO]]+LANÇAMENTO[[#This Row],[PRAZO]])</f>
        <v>46030</v>
      </c>
      <c r="T2703" s="8" t="str">
        <f>IF(LANÇAMENTO[[#This Row],[OBRA COM MATERIAL]]="OK","ENTREGUE",IF(LANÇAMENTO[[#This Row],[PRAZO]]="","",LANÇAMENTO[[#This Row],[PREVISÃO ENTREGA OBRA]]-$E$1))</f>
        <v>ENTREGUE</v>
      </c>
      <c r="U2703" s="3" t="s">
        <v>129</v>
      </c>
      <c r="V2703" s="3"/>
    </row>
    <row r="2704" spans="1:22" x14ac:dyDescent="0.25">
      <c r="A2704" s="4">
        <v>46029</v>
      </c>
      <c r="B2704" s="2" t="s">
        <v>2747</v>
      </c>
      <c r="C2704" s="123" t="str">
        <f>VLOOKUP(LANÇAMENTO[[#This Row],[OBRA]],OBRAS[],2,FALSE)</f>
        <v>B&amp;B</v>
      </c>
      <c r="D2704" s="2" t="s">
        <v>21</v>
      </c>
      <c r="E2704" s="2" t="s">
        <v>4761</v>
      </c>
      <c r="F2704" s="3">
        <v>6</v>
      </c>
      <c r="G2704" s="3" t="s">
        <v>141</v>
      </c>
      <c r="H2704" s="5" t="s">
        <v>4767</v>
      </c>
      <c r="I2704" s="136" t="s">
        <v>198</v>
      </c>
      <c r="J2704" s="2" t="s">
        <v>4761</v>
      </c>
      <c r="K2704" s="6">
        <v>161.82</v>
      </c>
      <c r="L2704" s="6">
        <f>LANÇAMENTO[[#This Row],[VALOR UNITARIO]]*LANÇAMENTO[[#This Row],[QTDADE]]</f>
        <v>970.92</v>
      </c>
      <c r="M2704" s="4">
        <v>46029</v>
      </c>
      <c r="N2704" s="33" t="str">
        <f>TEXT(LANÇAMENTO[[#This Row],[DATA PEDIDO]],"MMM")&amp;"-"&amp;TEXT(M2704,"AAAA")</f>
        <v>jan-2026</v>
      </c>
      <c r="O2704" s="5" t="s">
        <v>1836</v>
      </c>
      <c r="P2704" s="5" t="s">
        <v>30</v>
      </c>
      <c r="Q2704" s="3" t="s">
        <v>1705</v>
      </c>
      <c r="R2704" s="3">
        <v>1</v>
      </c>
      <c r="S2704" s="4">
        <f>IF(LANÇAMENTO[[#This Row],[DATA PEDIDO]]="","",LANÇAMENTO[[#This Row],[DATA PEDIDO]]+LANÇAMENTO[[#This Row],[PRAZO]])</f>
        <v>46030</v>
      </c>
      <c r="T2704" s="8" t="str">
        <f>IF(LANÇAMENTO[[#This Row],[OBRA COM MATERIAL]]="OK","ENTREGUE",IF(LANÇAMENTO[[#This Row],[PRAZO]]="","",LANÇAMENTO[[#This Row],[PREVISÃO ENTREGA OBRA]]-$E$1))</f>
        <v>ENTREGUE</v>
      </c>
      <c r="U2704" s="3" t="s">
        <v>129</v>
      </c>
      <c r="V2704" s="3"/>
    </row>
    <row r="2705" spans="1:22" x14ac:dyDescent="0.25">
      <c r="A2705" s="4">
        <v>46029</v>
      </c>
      <c r="B2705" s="2" t="s">
        <v>2747</v>
      </c>
      <c r="C2705" s="123" t="str">
        <f>VLOOKUP(LANÇAMENTO[[#This Row],[OBRA]],OBRAS[],2,FALSE)</f>
        <v>B&amp;B</v>
      </c>
      <c r="D2705" s="2" t="s">
        <v>21</v>
      </c>
      <c r="E2705" s="2" t="s">
        <v>4762</v>
      </c>
      <c r="F2705" s="3">
        <v>2</v>
      </c>
      <c r="G2705" s="3" t="s">
        <v>109</v>
      </c>
      <c r="H2705" s="5" t="s">
        <v>4767</v>
      </c>
      <c r="I2705" s="136" t="s">
        <v>198</v>
      </c>
      <c r="J2705" s="2" t="s">
        <v>4762</v>
      </c>
      <c r="K2705" s="6">
        <v>5.83</v>
      </c>
      <c r="L2705" s="6">
        <f>LANÇAMENTO[[#This Row],[VALOR UNITARIO]]*LANÇAMENTO[[#This Row],[QTDADE]]</f>
        <v>11.66</v>
      </c>
      <c r="M2705" s="4">
        <v>46029</v>
      </c>
      <c r="N2705" s="33" t="str">
        <f>TEXT(LANÇAMENTO[[#This Row],[DATA PEDIDO]],"MMM")&amp;"-"&amp;TEXT(M2705,"AAAA")</f>
        <v>jan-2026</v>
      </c>
      <c r="O2705" s="5" t="s">
        <v>1836</v>
      </c>
      <c r="P2705" s="5" t="s">
        <v>30</v>
      </c>
      <c r="Q2705" s="3" t="s">
        <v>1705</v>
      </c>
      <c r="R2705" s="3">
        <v>1</v>
      </c>
      <c r="S2705" s="4">
        <f>IF(LANÇAMENTO[[#This Row],[DATA PEDIDO]]="","",LANÇAMENTO[[#This Row],[DATA PEDIDO]]+LANÇAMENTO[[#This Row],[PRAZO]])</f>
        <v>46030</v>
      </c>
      <c r="T2705" s="8" t="str">
        <f>IF(LANÇAMENTO[[#This Row],[OBRA COM MATERIAL]]="OK","ENTREGUE",IF(LANÇAMENTO[[#This Row],[PRAZO]]="","",LANÇAMENTO[[#This Row],[PREVISÃO ENTREGA OBRA]]-$E$1))</f>
        <v>ENTREGUE</v>
      </c>
      <c r="U2705" s="3" t="s">
        <v>129</v>
      </c>
      <c r="V2705" s="3"/>
    </row>
    <row r="2706" spans="1:22" x14ac:dyDescent="0.25">
      <c r="A2706" s="4">
        <v>46029</v>
      </c>
      <c r="B2706" s="2" t="s">
        <v>2747</v>
      </c>
      <c r="C2706" s="123" t="str">
        <f>VLOOKUP(LANÇAMENTO[[#This Row],[OBRA]],OBRAS[],2,FALSE)</f>
        <v>B&amp;B</v>
      </c>
      <c r="D2706" s="2" t="s">
        <v>21</v>
      </c>
      <c r="E2706" s="2" t="s">
        <v>2010</v>
      </c>
      <c r="F2706" s="3">
        <v>1</v>
      </c>
      <c r="G2706" s="3" t="s">
        <v>141</v>
      </c>
      <c r="H2706" s="5" t="s">
        <v>4767</v>
      </c>
      <c r="I2706" s="136" t="s">
        <v>198</v>
      </c>
      <c r="J2706" s="2" t="s">
        <v>2010</v>
      </c>
      <c r="K2706" s="6">
        <v>72.58</v>
      </c>
      <c r="L2706" s="6">
        <f>LANÇAMENTO[[#This Row],[VALOR UNITARIO]]*LANÇAMENTO[[#This Row],[QTDADE]]</f>
        <v>72.58</v>
      </c>
      <c r="M2706" s="4">
        <v>46029</v>
      </c>
      <c r="N2706" s="33" t="str">
        <f>TEXT(LANÇAMENTO[[#This Row],[DATA PEDIDO]],"MMM")&amp;"-"&amp;TEXT(M2706,"AAAA")</f>
        <v>jan-2026</v>
      </c>
      <c r="O2706" s="5" t="s">
        <v>1836</v>
      </c>
      <c r="P2706" s="5" t="s">
        <v>30</v>
      </c>
      <c r="Q2706" s="3" t="s">
        <v>1705</v>
      </c>
      <c r="R2706" s="3">
        <v>1</v>
      </c>
      <c r="S2706" s="4">
        <f>IF(LANÇAMENTO[[#This Row],[DATA PEDIDO]]="","",LANÇAMENTO[[#This Row],[DATA PEDIDO]]+LANÇAMENTO[[#This Row],[PRAZO]])</f>
        <v>46030</v>
      </c>
      <c r="T2706" s="8" t="str">
        <f>IF(LANÇAMENTO[[#This Row],[OBRA COM MATERIAL]]="OK","ENTREGUE",IF(LANÇAMENTO[[#This Row],[PRAZO]]="","",LANÇAMENTO[[#This Row],[PREVISÃO ENTREGA OBRA]]-$E$1))</f>
        <v>ENTREGUE</v>
      </c>
      <c r="U2706" s="3" t="s">
        <v>129</v>
      </c>
      <c r="V2706" s="3"/>
    </row>
    <row r="2707" spans="1:22" x14ac:dyDescent="0.25">
      <c r="A2707" s="4">
        <v>46029</v>
      </c>
      <c r="B2707" s="2" t="s">
        <v>2747</v>
      </c>
      <c r="C2707" s="123" t="str">
        <f>VLOOKUP(LANÇAMENTO[[#This Row],[OBRA]],OBRAS[],2,FALSE)</f>
        <v>B&amp;B</v>
      </c>
      <c r="D2707" s="2" t="s">
        <v>21</v>
      </c>
      <c r="E2707" s="2" t="s">
        <v>1727</v>
      </c>
      <c r="F2707" s="3">
        <v>2</v>
      </c>
      <c r="G2707" s="3" t="s">
        <v>141</v>
      </c>
      <c r="H2707" s="5" t="s">
        <v>4767</v>
      </c>
      <c r="I2707" s="136" t="s">
        <v>198</v>
      </c>
      <c r="J2707" s="2" t="s">
        <v>1727</v>
      </c>
      <c r="K2707" s="6">
        <v>19.28</v>
      </c>
      <c r="L2707" s="6">
        <f>LANÇAMENTO[[#This Row],[VALOR UNITARIO]]*LANÇAMENTO[[#This Row],[QTDADE]]</f>
        <v>38.56</v>
      </c>
      <c r="M2707" s="4">
        <v>46029</v>
      </c>
      <c r="N2707" s="33" t="str">
        <f>TEXT(LANÇAMENTO[[#This Row],[DATA PEDIDO]],"MMM")&amp;"-"&amp;TEXT(M2707,"AAAA")</f>
        <v>jan-2026</v>
      </c>
      <c r="O2707" s="5" t="s">
        <v>1836</v>
      </c>
      <c r="P2707" s="5" t="s">
        <v>30</v>
      </c>
      <c r="Q2707" s="3" t="s">
        <v>1705</v>
      </c>
      <c r="R2707" s="3">
        <v>1</v>
      </c>
      <c r="S2707" s="4">
        <f>IF(LANÇAMENTO[[#This Row],[DATA PEDIDO]]="","",LANÇAMENTO[[#This Row],[DATA PEDIDO]]+LANÇAMENTO[[#This Row],[PRAZO]])</f>
        <v>46030</v>
      </c>
      <c r="T2707" s="8" t="str">
        <f>IF(LANÇAMENTO[[#This Row],[OBRA COM MATERIAL]]="OK","ENTREGUE",IF(LANÇAMENTO[[#This Row],[PRAZO]]="","",LANÇAMENTO[[#This Row],[PREVISÃO ENTREGA OBRA]]-$E$1))</f>
        <v>ENTREGUE</v>
      </c>
      <c r="U2707" s="3" t="s">
        <v>129</v>
      </c>
      <c r="V2707" s="3"/>
    </row>
    <row r="2708" spans="1:22" x14ac:dyDescent="0.25">
      <c r="A2708" s="4">
        <v>46029</v>
      </c>
      <c r="B2708" s="2" t="s">
        <v>2747</v>
      </c>
      <c r="C2708" s="123" t="str">
        <f>VLOOKUP(LANÇAMENTO[[#This Row],[OBRA]],OBRAS[],2,FALSE)</f>
        <v>B&amp;B</v>
      </c>
      <c r="D2708" s="2" t="s">
        <v>21</v>
      </c>
      <c r="E2708" s="2" t="s">
        <v>2477</v>
      </c>
      <c r="F2708" s="3">
        <v>2</v>
      </c>
      <c r="G2708" s="3" t="s">
        <v>109</v>
      </c>
      <c r="H2708" s="5" t="s">
        <v>4767</v>
      </c>
      <c r="I2708" s="136" t="s">
        <v>198</v>
      </c>
      <c r="J2708" s="2" t="s">
        <v>2477</v>
      </c>
      <c r="K2708" s="6">
        <v>39.729999999999997</v>
      </c>
      <c r="L2708" s="6">
        <f>LANÇAMENTO[[#This Row],[VALOR UNITARIO]]*LANÇAMENTO[[#This Row],[QTDADE]]</f>
        <v>79.459999999999994</v>
      </c>
      <c r="M2708" s="4">
        <v>46029</v>
      </c>
      <c r="N2708" s="33" t="str">
        <f>TEXT(LANÇAMENTO[[#This Row],[DATA PEDIDO]],"MMM")&amp;"-"&amp;TEXT(M2708,"AAAA")</f>
        <v>jan-2026</v>
      </c>
      <c r="O2708" s="5" t="s">
        <v>1836</v>
      </c>
      <c r="P2708" s="5" t="s">
        <v>30</v>
      </c>
      <c r="Q2708" s="3" t="s">
        <v>1705</v>
      </c>
      <c r="R2708" s="3">
        <v>1</v>
      </c>
      <c r="S2708" s="4">
        <f>IF(LANÇAMENTO[[#This Row],[DATA PEDIDO]]="","",LANÇAMENTO[[#This Row],[DATA PEDIDO]]+LANÇAMENTO[[#This Row],[PRAZO]])</f>
        <v>46030</v>
      </c>
      <c r="T2708" s="8" t="str">
        <f>IF(LANÇAMENTO[[#This Row],[OBRA COM MATERIAL]]="OK","ENTREGUE",IF(LANÇAMENTO[[#This Row],[PRAZO]]="","",LANÇAMENTO[[#This Row],[PREVISÃO ENTREGA OBRA]]-$E$1))</f>
        <v>ENTREGUE</v>
      </c>
      <c r="U2708" s="3" t="s">
        <v>129</v>
      </c>
      <c r="V2708" s="3"/>
    </row>
    <row r="2709" spans="1:22" x14ac:dyDescent="0.25">
      <c r="A2709" s="4">
        <v>46029</v>
      </c>
      <c r="B2709" s="2" t="s">
        <v>2747</v>
      </c>
      <c r="C2709" s="123" t="str">
        <f>VLOOKUP(LANÇAMENTO[[#This Row],[OBRA]],OBRAS[],2,FALSE)</f>
        <v>B&amp;B</v>
      </c>
      <c r="D2709" s="2" t="s">
        <v>21</v>
      </c>
      <c r="E2709" s="2" t="s">
        <v>4763</v>
      </c>
      <c r="F2709" s="3">
        <v>2</v>
      </c>
      <c r="G2709" s="3" t="s">
        <v>115</v>
      </c>
      <c r="H2709" s="5" t="s">
        <v>4767</v>
      </c>
      <c r="I2709" s="136" t="s">
        <v>198</v>
      </c>
      <c r="J2709" s="2" t="s">
        <v>4763</v>
      </c>
      <c r="K2709" s="6">
        <v>6.03</v>
      </c>
      <c r="L2709" s="6">
        <f>LANÇAMENTO[[#This Row],[VALOR UNITARIO]]*LANÇAMENTO[[#This Row],[QTDADE]]</f>
        <v>12.06</v>
      </c>
      <c r="M2709" s="4">
        <v>46029</v>
      </c>
      <c r="N2709" s="33" t="str">
        <f>TEXT(LANÇAMENTO[[#This Row],[DATA PEDIDO]],"MMM")&amp;"-"&amp;TEXT(M2709,"AAAA")</f>
        <v>jan-2026</v>
      </c>
      <c r="O2709" s="5" t="s">
        <v>1836</v>
      </c>
      <c r="P2709" s="5" t="s">
        <v>30</v>
      </c>
      <c r="Q2709" s="3" t="s">
        <v>1705</v>
      </c>
      <c r="R2709" s="3">
        <v>1</v>
      </c>
      <c r="S2709" s="4">
        <f>IF(LANÇAMENTO[[#This Row],[DATA PEDIDO]]="","",LANÇAMENTO[[#This Row],[DATA PEDIDO]]+LANÇAMENTO[[#This Row],[PRAZO]])</f>
        <v>46030</v>
      </c>
      <c r="T2709" s="8" t="str">
        <f>IF(LANÇAMENTO[[#This Row],[OBRA COM MATERIAL]]="OK","ENTREGUE",IF(LANÇAMENTO[[#This Row],[PRAZO]]="","",LANÇAMENTO[[#This Row],[PREVISÃO ENTREGA OBRA]]-$E$1))</f>
        <v>ENTREGUE</v>
      </c>
      <c r="U2709" s="3" t="s">
        <v>129</v>
      </c>
      <c r="V2709" s="3"/>
    </row>
    <row r="2710" spans="1:22" x14ac:dyDescent="0.25">
      <c r="A2710" s="4">
        <v>46029</v>
      </c>
      <c r="B2710" s="2" t="s">
        <v>2747</v>
      </c>
      <c r="C2710" s="123" t="str">
        <f>VLOOKUP(LANÇAMENTO[[#This Row],[OBRA]],OBRAS[],2,FALSE)</f>
        <v>B&amp;B</v>
      </c>
      <c r="D2710" s="2" t="s">
        <v>21</v>
      </c>
      <c r="E2710" s="2" t="s">
        <v>1727</v>
      </c>
      <c r="F2710" s="3">
        <v>18</v>
      </c>
      <c r="G2710" s="3" t="s">
        <v>111</v>
      </c>
      <c r="H2710" s="5" t="s">
        <v>4767</v>
      </c>
      <c r="I2710" s="136" t="s">
        <v>198</v>
      </c>
      <c r="J2710" s="2" t="s">
        <v>1727</v>
      </c>
      <c r="K2710" s="6">
        <v>3.22</v>
      </c>
      <c r="L2710" s="6">
        <f>LANÇAMENTO[[#This Row],[VALOR UNITARIO]]*LANÇAMENTO[[#This Row],[QTDADE]]</f>
        <v>57.96</v>
      </c>
      <c r="M2710" s="4">
        <v>46029</v>
      </c>
      <c r="N2710" s="33" t="str">
        <f>TEXT(LANÇAMENTO[[#This Row],[DATA PEDIDO]],"MMM")&amp;"-"&amp;TEXT(M2710,"AAAA")</f>
        <v>jan-2026</v>
      </c>
      <c r="O2710" s="5" t="s">
        <v>1836</v>
      </c>
      <c r="P2710" s="5" t="s">
        <v>30</v>
      </c>
      <c r="Q2710" s="3" t="s">
        <v>1705</v>
      </c>
      <c r="R2710" s="3">
        <v>1</v>
      </c>
      <c r="S2710" s="4">
        <f>IF(LANÇAMENTO[[#This Row],[DATA PEDIDO]]="","",LANÇAMENTO[[#This Row],[DATA PEDIDO]]+LANÇAMENTO[[#This Row],[PRAZO]])</f>
        <v>46030</v>
      </c>
      <c r="T2710" s="8" t="str">
        <f>IF(LANÇAMENTO[[#This Row],[OBRA COM MATERIAL]]="OK","ENTREGUE",IF(LANÇAMENTO[[#This Row],[PRAZO]]="","",LANÇAMENTO[[#This Row],[PREVISÃO ENTREGA OBRA]]-$E$1))</f>
        <v>ENTREGUE</v>
      </c>
      <c r="U2710" s="3" t="s">
        <v>129</v>
      </c>
      <c r="V2710" s="3"/>
    </row>
    <row r="2711" spans="1:22" x14ac:dyDescent="0.25">
      <c r="A2711" s="4">
        <v>46029</v>
      </c>
      <c r="B2711" s="2" t="s">
        <v>2747</v>
      </c>
      <c r="C2711" s="123" t="str">
        <f>VLOOKUP(LANÇAMENTO[[#This Row],[OBRA]],OBRAS[],2,FALSE)</f>
        <v>B&amp;B</v>
      </c>
      <c r="D2711" s="2" t="s">
        <v>21</v>
      </c>
      <c r="E2711" s="2" t="s">
        <v>4764</v>
      </c>
      <c r="F2711" s="3">
        <v>1</v>
      </c>
      <c r="G2711" s="3" t="s">
        <v>109</v>
      </c>
      <c r="H2711" s="5" t="s">
        <v>4767</v>
      </c>
      <c r="I2711" s="136" t="s">
        <v>198</v>
      </c>
      <c r="J2711" s="2" t="s">
        <v>4764</v>
      </c>
      <c r="K2711" s="6">
        <v>9.32</v>
      </c>
      <c r="L2711" s="6">
        <f>LANÇAMENTO[[#This Row],[VALOR UNITARIO]]*LANÇAMENTO[[#This Row],[QTDADE]]</f>
        <v>9.32</v>
      </c>
      <c r="M2711" s="4">
        <v>46029</v>
      </c>
      <c r="N2711" s="33" t="str">
        <f>TEXT(LANÇAMENTO[[#This Row],[DATA PEDIDO]],"MMM")&amp;"-"&amp;TEXT(M2711,"AAAA")</f>
        <v>jan-2026</v>
      </c>
      <c r="O2711" s="5" t="s">
        <v>1836</v>
      </c>
      <c r="P2711" s="5" t="s">
        <v>30</v>
      </c>
      <c r="Q2711" s="3" t="s">
        <v>1705</v>
      </c>
      <c r="R2711" s="3">
        <v>1</v>
      </c>
      <c r="S2711" s="4">
        <f>IF(LANÇAMENTO[[#This Row],[DATA PEDIDO]]="","",LANÇAMENTO[[#This Row],[DATA PEDIDO]]+LANÇAMENTO[[#This Row],[PRAZO]])</f>
        <v>46030</v>
      </c>
      <c r="T2711" s="8" t="str">
        <f>IF(LANÇAMENTO[[#This Row],[OBRA COM MATERIAL]]="OK","ENTREGUE",IF(LANÇAMENTO[[#This Row],[PRAZO]]="","",LANÇAMENTO[[#This Row],[PREVISÃO ENTREGA OBRA]]-$E$1))</f>
        <v>ENTREGUE</v>
      </c>
      <c r="U2711" s="3" t="s">
        <v>129</v>
      </c>
      <c r="V2711" s="3"/>
    </row>
    <row r="2712" spans="1:22" x14ac:dyDescent="0.25">
      <c r="A2712" s="4">
        <v>46029</v>
      </c>
      <c r="B2712" s="2" t="s">
        <v>2747</v>
      </c>
      <c r="C2712" s="123" t="str">
        <f>VLOOKUP(LANÇAMENTO[[#This Row],[OBRA]],OBRAS[],2,FALSE)</f>
        <v>B&amp;B</v>
      </c>
      <c r="D2712" s="2" t="s">
        <v>21</v>
      </c>
      <c r="E2712" s="2" t="s">
        <v>4765</v>
      </c>
      <c r="F2712" s="3">
        <v>5</v>
      </c>
      <c r="G2712" s="3" t="s">
        <v>109</v>
      </c>
      <c r="H2712" s="5" t="s">
        <v>4767</v>
      </c>
      <c r="I2712" s="136" t="s">
        <v>198</v>
      </c>
      <c r="J2712" s="2" t="s">
        <v>4765</v>
      </c>
      <c r="K2712" s="6">
        <v>11.1</v>
      </c>
      <c r="L2712" s="6">
        <f>LANÇAMENTO[[#This Row],[VALOR UNITARIO]]*LANÇAMENTO[[#This Row],[QTDADE]]</f>
        <v>55.5</v>
      </c>
      <c r="M2712" s="4">
        <v>46029</v>
      </c>
      <c r="N2712" s="33" t="str">
        <f>TEXT(LANÇAMENTO[[#This Row],[DATA PEDIDO]],"MMM")&amp;"-"&amp;TEXT(M2712,"AAAA")</f>
        <v>jan-2026</v>
      </c>
      <c r="O2712" s="5" t="s">
        <v>1836</v>
      </c>
      <c r="P2712" s="5" t="s">
        <v>30</v>
      </c>
      <c r="Q2712" s="3" t="s">
        <v>1705</v>
      </c>
      <c r="R2712" s="3">
        <v>1</v>
      </c>
      <c r="S2712" s="4">
        <f>IF(LANÇAMENTO[[#This Row],[DATA PEDIDO]]="","",LANÇAMENTO[[#This Row],[DATA PEDIDO]]+LANÇAMENTO[[#This Row],[PRAZO]])</f>
        <v>46030</v>
      </c>
      <c r="T2712" s="8" t="str">
        <f>IF(LANÇAMENTO[[#This Row],[OBRA COM MATERIAL]]="OK","ENTREGUE",IF(LANÇAMENTO[[#This Row],[PRAZO]]="","",LANÇAMENTO[[#This Row],[PREVISÃO ENTREGA OBRA]]-$E$1))</f>
        <v>ENTREGUE</v>
      </c>
      <c r="U2712" s="3" t="s">
        <v>129</v>
      </c>
      <c r="V2712" s="3"/>
    </row>
    <row r="2713" spans="1:22" x14ac:dyDescent="0.25">
      <c r="A2713" s="4">
        <v>46029</v>
      </c>
      <c r="B2713" s="2" t="s">
        <v>2747</v>
      </c>
      <c r="C2713" s="123" t="str">
        <f>VLOOKUP(LANÇAMENTO[[#This Row],[OBRA]],OBRAS[],2,FALSE)</f>
        <v>B&amp;B</v>
      </c>
      <c r="D2713" s="2" t="s">
        <v>21</v>
      </c>
      <c r="E2713" s="2" t="s">
        <v>4766</v>
      </c>
      <c r="F2713" s="3">
        <v>1</v>
      </c>
      <c r="G2713" s="3" t="s">
        <v>109</v>
      </c>
      <c r="H2713" s="5" t="s">
        <v>4767</v>
      </c>
      <c r="I2713" s="136" t="s">
        <v>198</v>
      </c>
      <c r="J2713" s="2" t="s">
        <v>4766</v>
      </c>
      <c r="K2713" s="6">
        <v>390.31</v>
      </c>
      <c r="L2713" s="6">
        <f>LANÇAMENTO[[#This Row],[VALOR UNITARIO]]*LANÇAMENTO[[#This Row],[QTDADE]]</f>
        <v>390.31</v>
      </c>
      <c r="M2713" s="4">
        <v>46029</v>
      </c>
      <c r="N2713" s="33" t="str">
        <f>TEXT(LANÇAMENTO[[#This Row],[DATA PEDIDO]],"MMM")&amp;"-"&amp;TEXT(M2713,"AAAA")</f>
        <v>jan-2026</v>
      </c>
      <c r="O2713" s="5" t="s">
        <v>1836</v>
      </c>
      <c r="P2713" s="5" t="s">
        <v>30</v>
      </c>
      <c r="Q2713" s="3" t="s">
        <v>1705</v>
      </c>
      <c r="R2713" s="3">
        <v>1</v>
      </c>
      <c r="S2713" s="4">
        <f>IF(LANÇAMENTO[[#This Row],[DATA PEDIDO]]="","",LANÇAMENTO[[#This Row],[DATA PEDIDO]]+LANÇAMENTO[[#This Row],[PRAZO]])</f>
        <v>46030</v>
      </c>
      <c r="T2713" s="8" t="str">
        <f>IF(LANÇAMENTO[[#This Row],[OBRA COM MATERIAL]]="OK","ENTREGUE",IF(LANÇAMENTO[[#This Row],[PRAZO]]="","",LANÇAMENTO[[#This Row],[PREVISÃO ENTREGA OBRA]]-$E$1))</f>
        <v>ENTREGUE</v>
      </c>
      <c r="U2713" s="3" t="s">
        <v>129</v>
      </c>
      <c r="V2713" s="3"/>
    </row>
    <row r="2714" spans="1:22" x14ac:dyDescent="0.25">
      <c r="A2714" s="4">
        <v>46030</v>
      </c>
      <c r="B2714" s="2" t="s">
        <v>3324</v>
      </c>
      <c r="C2714" s="123" t="str">
        <f>VLOOKUP(LANÇAMENTO[[#This Row],[OBRA]],OBRAS[],2,FALSE)</f>
        <v>B&amp;B</v>
      </c>
      <c r="D2714" s="2" t="s">
        <v>27</v>
      </c>
      <c r="E2714" s="2" t="s">
        <v>2134</v>
      </c>
      <c r="F2714" s="3">
        <v>1</v>
      </c>
      <c r="G2714" s="3" t="s">
        <v>113</v>
      </c>
      <c r="H2714" s="5" t="s">
        <v>4768</v>
      </c>
      <c r="I2714" s="136" t="s">
        <v>4244</v>
      </c>
      <c r="J2714" s="2" t="s">
        <v>2134</v>
      </c>
      <c r="K2714" s="6">
        <v>180</v>
      </c>
      <c r="L2714" s="6">
        <f>LANÇAMENTO[[#This Row],[VALOR UNITARIO]]*LANÇAMENTO[[#This Row],[QTDADE]]</f>
        <v>180</v>
      </c>
      <c r="M2714" s="4">
        <v>46030</v>
      </c>
      <c r="N2714" s="33" t="str">
        <f>TEXT(LANÇAMENTO[[#This Row],[DATA PEDIDO]],"MMM")&amp;"-"&amp;TEXT(M2714,"AAAA")</f>
        <v>jan-2026</v>
      </c>
      <c r="O2714" s="5" t="s">
        <v>1692</v>
      </c>
      <c r="P2714" s="5" t="s">
        <v>30</v>
      </c>
      <c r="Q2714" s="3" t="s">
        <v>12</v>
      </c>
      <c r="R2714" s="3">
        <v>0</v>
      </c>
      <c r="S2714" s="4">
        <f>IF(LANÇAMENTO[[#This Row],[DATA PEDIDO]]="","",LANÇAMENTO[[#This Row],[DATA PEDIDO]]+LANÇAMENTO[[#This Row],[PRAZO]])</f>
        <v>46030</v>
      </c>
      <c r="T2714" s="8" t="str">
        <f>IF(LANÇAMENTO[[#This Row],[OBRA COM MATERIAL]]="OK","ENTREGUE",IF(LANÇAMENTO[[#This Row],[PRAZO]]="","",LANÇAMENTO[[#This Row],[PREVISÃO ENTREGA OBRA]]-$E$1))</f>
        <v>ENTREGUE</v>
      </c>
      <c r="U2714" s="3" t="s">
        <v>129</v>
      </c>
      <c r="V2714" s="3"/>
    </row>
    <row r="2715" spans="1:22" x14ac:dyDescent="0.25">
      <c r="A2715" s="4">
        <v>46030</v>
      </c>
      <c r="B2715" s="2" t="s">
        <v>2128</v>
      </c>
      <c r="C2715" s="123" t="str">
        <f>VLOOKUP(LANÇAMENTO[[#This Row],[OBRA]],OBRAS[],2,FALSE)</f>
        <v>B&amp;B</v>
      </c>
      <c r="D2715" s="2" t="s">
        <v>11</v>
      </c>
      <c r="E2715" t="s">
        <v>3208</v>
      </c>
      <c r="F2715" s="3">
        <v>20</v>
      </c>
      <c r="G2715" s="3" t="s">
        <v>109</v>
      </c>
      <c r="H2715" s="5" t="s">
        <v>4776</v>
      </c>
      <c r="I2715" s="136" t="s">
        <v>147</v>
      </c>
      <c r="J2715" t="s">
        <v>3208</v>
      </c>
      <c r="K2715" s="6">
        <v>5.99</v>
      </c>
      <c r="L2715" s="6">
        <f>LANÇAMENTO[[#This Row],[VALOR UNITARIO]]*LANÇAMENTO[[#This Row],[QTDADE]]</f>
        <v>119.80000000000001</v>
      </c>
      <c r="M2715" s="4">
        <v>46030</v>
      </c>
      <c r="N2715" s="33" t="str">
        <f>TEXT(LANÇAMENTO[[#This Row],[DATA PEDIDO]],"MMM")&amp;"-"&amp;TEXT(M2715,"AAAA")</f>
        <v>jan-2026</v>
      </c>
      <c r="O2715" s="5" t="s">
        <v>1836</v>
      </c>
      <c r="P2715" s="5" t="s">
        <v>30</v>
      </c>
      <c r="Q2715" s="3" t="s">
        <v>1705</v>
      </c>
      <c r="R2715" s="3">
        <v>1</v>
      </c>
      <c r="S2715" s="4">
        <f>IF(LANÇAMENTO[[#This Row],[DATA PEDIDO]]="","",LANÇAMENTO[[#This Row],[DATA PEDIDO]]+LANÇAMENTO[[#This Row],[PRAZO]])</f>
        <v>46031</v>
      </c>
      <c r="T2715" s="8" t="str">
        <f>IF(LANÇAMENTO[[#This Row],[OBRA COM MATERIAL]]="OK","ENTREGUE",IF(LANÇAMENTO[[#This Row],[PRAZO]]="","",LANÇAMENTO[[#This Row],[PREVISÃO ENTREGA OBRA]]-$E$1))</f>
        <v>ENTREGUE</v>
      </c>
      <c r="U2715" s="3" t="s">
        <v>129</v>
      </c>
      <c r="V2715" s="3"/>
    </row>
    <row r="2716" spans="1:22" x14ac:dyDescent="0.25">
      <c r="A2716" s="4">
        <v>46030</v>
      </c>
      <c r="B2716" s="2" t="s">
        <v>2128</v>
      </c>
      <c r="C2716" s="123" t="str">
        <f>VLOOKUP(LANÇAMENTO[[#This Row],[OBRA]],OBRAS[],2,FALSE)</f>
        <v>B&amp;B</v>
      </c>
      <c r="D2716" s="2" t="s">
        <v>11</v>
      </c>
      <c r="E2716" s="2" t="s">
        <v>4769</v>
      </c>
      <c r="F2716" s="3">
        <v>4</v>
      </c>
      <c r="G2716" s="3" t="s">
        <v>109</v>
      </c>
      <c r="H2716" s="5" t="s">
        <v>4776</v>
      </c>
      <c r="I2716" s="136" t="s">
        <v>147</v>
      </c>
      <c r="J2716" s="2" t="s">
        <v>4769</v>
      </c>
      <c r="K2716" s="6">
        <v>3.99</v>
      </c>
      <c r="L2716" s="6">
        <f>LANÇAMENTO[[#This Row],[VALOR UNITARIO]]*LANÇAMENTO[[#This Row],[QTDADE]]</f>
        <v>15.96</v>
      </c>
      <c r="M2716" s="4">
        <v>46030</v>
      </c>
      <c r="N2716" s="33" t="str">
        <f>TEXT(LANÇAMENTO[[#This Row],[DATA PEDIDO]],"MMM")&amp;"-"&amp;TEXT(M2716,"AAAA")</f>
        <v>jan-2026</v>
      </c>
      <c r="O2716" s="5" t="s">
        <v>1836</v>
      </c>
      <c r="P2716" s="5" t="s">
        <v>30</v>
      </c>
      <c r="Q2716" s="3" t="s">
        <v>1705</v>
      </c>
      <c r="R2716" s="3">
        <v>1</v>
      </c>
      <c r="S2716" s="4">
        <f>IF(LANÇAMENTO[[#This Row],[DATA PEDIDO]]="","",LANÇAMENTO[[#This Row],[DATA PEDIDO]]+LANÇAMENTO[[#This Row],[PRAZO]])</f>
        <v>46031</v>
      </c>
      <c r="T2716" s="8" t="str">
        <f>IF(LANÇAMENTO[[#This Row],[OBRA COM MATERIAL]]="OK","ENTREGUE",IF(LANÇAMENTO[[#This Row],[PRAZO]]="","",LANÇAMENTO[[#This Row],[PREVISÃO ENTREGA OBRA]]-$E$1))</f>
        <v>ENTREGUE</v>
      </c>
      <c r="U2716" s="3" t="s">
        <v>129</v>
      </c>
      <c r="V2716" s="3"/>
    </row>
    <row r="2717" spans="1:22" x14ac:dyDescent="0.25">
      <c r="A2717" s="4">
        <v>46030</v>
      </c>
      <c r="B2717" s="2" t="s">
        <v>2128</v>
      </c>
      <c r="C2717" s="123" t="str">
        <f>VLOOKUP(LANÇAMENTO[[#This Row],[OBRA]],OBRAS[],2,FALSE)</f>
        <v>B&amp;B</v>
      </c>
      <c r="D2717" s="2" t="s">
        <v>11</v>
      </c>
      <c r="E2717" s="2" t="s">
        <v>2330</v>
      </c>
      <c r="F2717" s="3">
        <v>4</v>
      </c>
      <c r="G2717" s="3" t="s">
        <v>109</v>
      </c>
      <c r="H2717" s="5" t="s">
        <v>4776</v>
      </c>
      <c r="I2717" s="136" t="s">
        <v>147</v>
      </c>
      <c r="J2717" s="2" t="s">
        <v>2330</v>
      </c>
      <c r="K2717" s="6">
        <v>8.99</v>
      </c>
      <c r="L2717" s="6">
        <f>LANÇAMENTO[[#This Row],[VALOR UNITARIO]]*LANÇAMENTO[[#This Row],[QTDADE]]</f>
        <v>35.96</v>
      </c>
      <c r="M2717" s="4">
        <v>46030</v>
      </c>
      <c r="N2717" s="33" t="str">
        <f>TEXT(LANÇAMENTO[[#This Row],[DATA PEDIDO]],"MMM")&amp;"-"&amp;TEXT(M2717,"AAAA")</f>
        <v>jan-2026</v>
      </c>
      <c r="O2717" s="5" t="s">
        <v>1836</v>
      </c>
      <c r="P2717" s="5" t="s">
        <v>30</v>
      </c>
      <c r="Q2717" s="3" t="s">
        <v>1705</v>
      </c>
      <c r="R2717" s="3">
        <v>1</v>
      </c>
      <c r="S2717" s="4">
        <f>IF(LANÇAMENTO[[#This Row],[DATA PEDIDO]]="","",LANÇAMENTO[[#This Row],[DATA PEDIDO]]+LANÇAMENTO[[#This Row],[PRAZO]])</f>
        <v>46031</v>
      </c>
      <c r="T2717" s="8" t="str">
        <f>IF(LANÇAMENTO[[#This Row],[OBRA COM MATERIAL]]="OK","ENTREGUE",IF(LANÇAMENTO[[#This Row],[PRAZO]]="","",LANÇAMENTO[[#This Row],[PREVISÃO ENTREGA OBRA]]-$E$1))</f>
        <v>ENTREGUE</v>
      </c>
      <c r="U2717" s="3" t="s">
        <v>129</v>
      </c>
      <c r="V2717" s="3"/>
    </row>
    <row r="2718" spans="1:22" ht="30" x14ac:dyDescent="0.25">
      <c r="A2718" s="4">
        <v>46030</v>
      </c>
      <c r="B2718" s="2" t="s">
        <v>2128</v>
      </c>
      <c r="C2718" s="123" t="str">
        <f>VLOOKUP(LANÇAMENTO[[#This Row],[OBRA]],OBRAS[],2,FALSE)</f>
        <v>B&amp;B</v>
      </c>
      <c r="D2718" s="2" t="s">
        <v>11</v>
      </c>
      <c r="E2718" s="10" t="s">
        <v>4770</v>
      </c>
      <c r="F2718" s="3">
        <v>4</v>
      </c>
      <c r="G2718" s="3" t="s">
        <v>109</v>
      </c>
      <c r="H2718" s="5" t="s">
        <v>4776</v>
      </c>
      <c r="I2718" s="136" t="s">
        <v>147</v>
      </c>
      <c r="J2718" s="10" t="s">
        <v>4770</v>
      </c>
      <c r="K2718" s="6">
        <v>4.99</v>
      </c>
      <c r="L2718" s="6">
        <f>LANÇAMENTO[[#This Row],[VALOR UNITARIO]]*LANÇAMENTO[[#This Row],[QTDADE]]</f>
        <v>19.96</v>
      </c>
      <c r="M2718" s="4">
        <v>46030</v>
      </c>
      <c r="N2718" s="33" t="str">
        <f>TEXT(LANÇAMENTO[[#This Row],[DATA PEDIDO]],"MMM")&amp;"-"&amp;TEXT(M2718,"AAAA")</f>
        <v>jan-2026</v>
      </c>
      <c r="O2718" s="5" t="s">
        <v>1836</v>
      </c>
      <c r="P2718" s="5" t="s">
        <v>30</v>
      </c>
      <c r="Q2718" s="3" t="s">
        <v>1705</v>
      </c>
      <c r="R2718" s="3">
        <v>1</v>
      </c>
      <c r="S2718" s="4">
        <f>IF(LANÇAMENTO[[#This Row],[DATA PEDIDO]]="","",LANÇAMENTO[[#This Row],[DATA PEDIDO]]+LANÇAMENTO[[#This Row],[PRAZO]])</f>
        <v>46031</v>
      </c>
      <c r="T2718" s="8" t="str">
        <f>IF(LANÇAMENTO[[#This Row],[OBRA COM MATERIAL]]="OK","ENTREGUE",IF(LANÇAMENTO[[#This Row],[PRAZO]]="","",LANÇAMENTO[[#This Row],[PREVISÃO ENTREGA OBRA]]-$E$1))</f>
        <v>ENTREGUE</v>
      </c>
      <c r="U2718" s="3" t="s">
        <v>129</v>
      </c>
      <c r="V2718" s="3"/>
    </row>
    <row r="2719" spans="1:22" ht="30" x14ac:dyDescent="0.25">
      <c r="A2719" s="4">
        <v>46030</v>
      </c>
      <c r="B2719" s="2" t="s">
        <v>2128</v>
      </c>
      <c r="C2719" s="123" t="str">
        <f>VLOOKUP(LANÇAMENTO[[#This Row],[OBRA]],OBRAS[],2,FALSE)</f>
        <v>B&amp;B</v>
      </c>
      <c r="D2719" s="2" t="s">
        <v>11</v>
      </c>
      <c r="E2719" s="10" t="s">
        <v>4772</v>
      </c>
      <c r="F2719" s="3">
        <v>1</v>
      </c>
      <c r="G2719" s="3" t="s">
        <v>110</v>
      </c>
      <c r="H2719" s="5" t="s">
        <v>4776</v>
      </c>
      <c r="I2719" s="136" t="s">
        <v>147</v>
      </c>
      <c r="J2719" s="10" t="s">
        <v>4772</v>
      </c>
      <c r="K2719" s="6">
        <v>89.9</v>
      </c>
      <c r="L2719" s="6">
        <f>LANÇAMENTO[[#This Row],[VALOR UNITARIO]]*LANÇAMENTO[[#This Row],[QTDADE]]</f>
        <v>89.9</v>
      </c>
      <c r="M2719" s="4">
        <v>46030</v>
      </c>
      <c r="N2719" s="33" t="str">
        <f>TEXT(LANÇAMENTO[[#This Row],[DATA PEDIDO]],"MMM")&amp;"-"&amp;TEXT(M2719,"AAAA")</f>
        <v>jan-2026</v>
      </c>
      <c r="O2719" s="5" t="s">
        <v>1836</v>
      </c>
      <c r="P2719" s="5" t="s">
        <v>30</v>
      </c>
      <c r="Q2719" s="3" t="s">
        <v>1705</v>
      </c>
      <c r="R2719" s="3">
        <v>1</v>
      </c>
      <c r="S2719" s="4">
        <f>IF(LANÇAMENTO[[#This Row],[DATA PEDIDO]]="","",LANÇAMENTO[[#This Row],[DATA PEDIDO]]+LANÇAMENTO[[#This Row],[PRAZO]])</f>
        <v>46031</v>
      </c>
      <c r="T2719" s="8" t="str">
        <f>IF(LANÇAMENTO[[#This Row],[OBRA COM MATERIAL]]="OK","ENTREGUE",IF(LANÇAMENTO[[#This Row],[PRAZO]]="","",LANÇAMENTO[[#This Row],[PREVISÃO ENTREGA OBRA]]-$E$1))</f>
        <v>ENTREGUE</v>
      </c>
      <c r="U2719" s="3" t="s">
        <v>129</v>
      </c>
      <c r="V2719" s="3"/>
    </row>
    <row r="2720" spans="1:22" x14ac:dyDescent="0.25">
      <c r="A2720" s="4">
        <v>46030</v>
      </c>
      <c r="B2720" s="2" t="s">
        <v>2128</v>
      </c>
      <c r="C2720" s="123" t="str">
        <f>VLOOKUP(LANÇAMENTO[[#This Row],[OBRA]],OBRAS[],2,FALSE)</f>
        <v>B&amp;B</v>
      </c>
      <c r="D2720" s="2" t="s">
        <v>11</v>
      </c>
      <c r="E2720" s="2" t="s">
        <v>4369</v>
      </c>
      <c r="F2720" s="3">
        <v>1</v>
      </c>
      <c r="G2720" s="3" t="s">
        <v>110</v>
      </c>
      <c r="H2720" s="5" t="s">
        <v>4776</v>
      </c>
      <c r="I2720" s="136" t="s">
        <v>147</v>
      </c>
      <c r="J2720" s="2" t="s">
        <v>4369</v>
      </c>
      <c r="K2720" s="6">
        <v>89.9</v>
      </c>
      <c r="L2720" s="6">
        <f>LANÇAMENTO[[#This Row],[VALOR UNITARIO]]*LANÇAMENTO[[#This Row],[QTDADE]]</f>
        <v>89.9</v>
      </c>
      <c r="M2720" s="4">
        <v>46030</v>
      </c>
      <c r="N2720" s="33" t="str">
        <f>TEXT(LANÇAMENTO[[#This Row],[DATA PEDIDO]],"MMM")&amp;"-"&amp;TEXT(M2720,"AAAA")</f>
        <v>jan-2026</v>
      </c>
      <c r="O2720" s="5" t="s">
        <v>1836</v>
      </c>
      <c r="P2720" s="5" t="s">
        <v>30</v>
      </c>
      <c r="Q2720" s="3" t="s">
        <v>1705</v>
      </c>
      <c r="R2720" s="3">
        <v>1</v>
      </c>
      <c r="S2720" s="4">
        <f>IF(LANÇAMENTO[[#This Row],[DATA PEDIDO]]="","",LANÇAMENTO[[#This Row],[DATA PEDIDO]]+LANÇAMENTO[[#This Row],[PRAZO]])</f>
        <v>46031</v>
      </c>
      <c r="T2720" s="8" t="str">
        <f>IF(LANÇAMENTO[[#This Row],[OBRA COM MATERIAL]]="OK","ENTREGUE",IF(LANÇAMENTO[[#This Row],[PRAZO]]="","",LANÇAMENTO[[#This Row],[PREVISÃO ENTREGA OBRA]]-$E$1))</f>
        <v>ENTREGUE</v>
      </c>
      <c r="U2720" s="3" t="s">
        <v>129</v>
      </c>
      <c r="V2720" s="3"/>
    </row>
    <row r="2721" spans="1:22" x14ac:dyDescent="0.25">
      <c r="A2721" s="4">
        <v>46030</v>
      </c>
      <c r="B2721" s="2" t="s">
        <v>2128</v>
      </c>
      <c r="C2721" s="123" t="str">
        <f>VLOOKUP(LANÇAMENTO[[#This Row],[OBRA]],OBRAS[],2,FALSE)</f>
        <v>B&amp;B</v>
      </c>
      <c r="D2721" s="2" t="s">
        <v>11</v>
      </c>
      <c r="E2721" s="2" t="s">
        <v>4771</v>
      </c>
      <c r="F2721" s="3">
        <v>1</v>
      </c>
      <c r="G2721" s="3" t="s">
        <v>110</v>
      </c>
      <c r="H2721" s="5" t="s">
        <v>4776</v>
      </c>
      <c r="I2721" s="136" t="s">
        <v>147</v>
      </c>
      <c r="J2721" s="2" t="s">
        <v>4771</v>
      </c>
      <c r="K2721" s="6">
        <v>89.9</v>
      </c>
      <c r="L2721" s="6">
        <f>LANÇAMENTO[[#This Row],[VALOR UNITARIO]]*LANÇAMENTO[[#This Row],[QTDADE]]</f>
        <v>89.9</v>
      </c>
      <c r="M2721" s="4">
        <v>46030</v>
      </c>
      <c r="N2721" s="33" t="str">
        <f>TEXT(LANÇAMENTO[[#This Row],[DATA PEDIDO]],"MMM")&amp;"-"&amp;TEXT(M2721,"AAAA")</f>
        <v>jan-2026</v>
      </c>
      <c r="O2721" s="5" t="s">
        <v>1836</v>
      </c>
      <c r="P2721" s="5" t="s">
        <v>30</v>
      </c>
      <c r="Q2721" s="3" t="s">
        <v>1705</v>
      </c>
      <c r="R2721" s="3">
        <v>1</v>
      </c>
      <c r="S2721" s="4">
        <f>IF(LANÇAMENTO[[#This Row],[DATA PEDIDO]]="","",LANÇAMENTO[[#This Row],[DATA PEDIDO]]+LANÇAMENTO[[#This Row],[PRAZO]])</f>
        <v>46031</v>
      </c>
      <c r="T2721" s="8" t="str">
        <f>IF(LANÇAMENTO[[#This Row],[OBRA COM MATERIAL]]="OK","ENTREGUE",IF(LANÇAMENTO[[#This Row],[PRAZO]]="","",LANÇAMENTO[[#This Row],[PREVISÃO ENTREGA OBRA]]-$E$1))</f>
        <v>ENTREGUE</v>
      </c>
      <c r="U2721" s="3" t="s">
        <v>129</v>
      </c>
      <c r="V2721" s="3"/>
    </row>
    <row r="2722" spans="1:22" x14ac:dyDescent="0.25">
      <c r="A2722" s="4">
        <v>46030</v>
      </c>
      <c r="B2722" s="2" t="s">
        <v>2128</v>
      </c>
      <c r="C2722" s="123" t="str">
        <f>VLOOKUP(LANÇAMENTO[[#This Row],[OBRA]],OBRAS[],2,FALSE)</f>
        <v>B&amp;B</v>
      </c>
      <c r="D2722" s="2" t="s">
        <v>11</v>
      </c>
      <c r="E2722" s="2" t="s">
        <v>4773</v>
      </c>
      <c r="F2722" s="3">
        <v>1</v>
      </c>
      <c r="G2722" s="3" t="s">
        <v>110</v>
      </c>
      <c r="H2722" s="5" t="s">
        <v>4776</v>
      </c>
      <c r="I2722" s="136" t="s">
        <v>147</v>
      </c>
      <c r="J2722" s="2" t="s">
        <v>4773</v>
      </c>
      <c r="K2722" s="6">
        <v>89.9</v>
      </c>
      <c r="L2722" s="6">
        <f>LANÇAMENTO[[#This Row],[VALOR UNITARIO]]*LANÇAMENTO[[#This Row],[QTDADE]]</f>
        <v>89.9</v>
      </c>
      <c r="M2722" s="4">
        <v>46030</v>
      </c>
      <c r="N2722" s="33" t="str">
        <f>TEXT(LANÇAMENTO[[#This Row],[DATA PEDIDO]],"MMM")&amp;"-"&amp;TEXT(M2722,"AAAA")</f>
        <v>jan-2026</v>
      </c>
      <c r="O2722" s="5" t="s">
        <v>1836</v>
      </c>
      <c r="P2722" s="5" t="s">
        <v>30</v>
      </c>
      <c r="Q2722" s="3" t="s">
        <v>1705</v>
      </c>
      <c r="R2722" s="3">
        <v>1</v>
      </c>
      <c r="S2722" s="4">
        <f>IF(LANÇAMENTO[[#This Row],[DATA PEDIDO]]="","",LANÇAMENTO[[#This Row],[DATA PEDIDO]]+LANÇAMENTO[[#This Row],[PRAZO]])</f>
        <v>46031</v>
      </c>
      <c r="T2722" s="8" t="str">
        <f>IF(LANÇAMENTO[[#This Row],[OBRA COM MATERIAL]]="OK","ENTREGUE",IF(LANÇAMENTO[[#This Row],[PRAZO]]="","",LANÇAMENTO[[#This Row],[PREVISÃO ENTREGA OBRA]]-$E$1))</f>
        <v>ENTREGUE</v>
      </c>
      <c r="U2722" s="3" t="s">
        <v>129</v>
      </c>
      <c r="V2722" s="3"/>
    </row>
    <row r="2723" spans="1:22" x14ac:dyDescent="0.25">
      <c r="A2723" s="4">
        <v>46030</v>
      </c>
      <c r="B2723" s="2" t="s">
        <v>2128</v>
      </c>
      <c r="C2723" s="123" t="str">
        <f>VLOOKUP(LANÇAMENTO[[#This Row],[OBRA]],OBRAS[],2,FALSE)</f>
        <v>B&amp;B</v>
      </c>
      <c r="D2723" s="2" t="s">
        <v>11</v>
      </c>
      <c r="E2723" s="2" t="s">
        <v>4774</v>
      </c>
      <c r="F2723" s="3">
        <v>5</v>
      </c>
      <c r="G2723" s="3" t="s">
        <v>24</v>
      </c>
      <c r="H2723" s="5" t="s">
        <v>4776</v>
      </c>
      <c r="I2723" s="136" t="s">
        <v>147</v>
      </c>
      <c r="J2723" s="2" t="s">
        <v>4774</v>
      </c>
      <c r="K2723" s="6">
        <v>249.9</v>
      </c>
      <c r="L2723" s="6">
        <f>LANÇAMENTO[[#This Row],[VALOR UNITARIO]]*LANÇAMENTO[[#This Row],[QTDADE]]</f>
        <v>1249.5</v>
      </c>
      <c r="M2723" s="4">
        <v>46030</v>
      </c>
      <c r="N2723" s="33" t="str">
        <f>TEXT(LANÇAMENTO[[#This Row],[DATA PEDIDO]],"MMM")&amp;"-"&amp;TEXT(M2723,"AAAA")</f>
        <v>jan-2026</v>
      </c>
      <c r="O2723" s="5" t="s">
        <v>1836</v>
      </c>
      <c r="P2723" s="5" t="s">
        <v>30</v>
      </c>
      <c r="Q2723" s="3" t="s">
        <v>1705</v>
      </c>
      <c r="R2723" s="3">
        <v>1</v>
      </c>
      <c r="S2723" s="4">
        <f>IF(LANÇAMENTO[[#This Row],[DATA PEDIDO]]="","",LANÇAMENTO[[#This Row],[DATA PEDIDO]]+LANÇAMENTO[[#This Row],[PRAZO]])</f>
        <v>46031</v>
      </c>
      <c r="T2723" s="8" t="str">
        <f>IF(LANÇAMENTO[[#This Row],[OBRA COM MATERIAL]]="OK","ENTREGUE",IF(LANÇAMENTO[[#This Row],[PRAZO]]="","",LANÇAMENTO[[#This Row],[PREVISÃO ENTREGA OBRA]]-$E$1))</f>
        <v>ENTREGUE</v>
      </c>
      <c r="U2723" s="3" t="s">
        <v>129</v>
      </c>
      <c r="V2723" s="3"/>
    </row>
    <row r="2724" spans="1:22" x14ac:dyDescent="0.25">
      <c r="A2724" s="4">
        <v>46030</v>
      </c>
      <c r="B2724" s="2" t="s">
        <v>2128</v>
      </c>
      <c r="C2724" s="123" t="str">
        <f>VLOOKUP(LANÇAMENTO[[#This Row],[OBRA]],OBRAS[],2,FALSE)</f>
        <v>B&amp;B</v>
      </c>
      <c r="D2724" s="2" t="s">
        <v>11</v>
      </c>
      <c r="E2724" s="2" t="s">
        <v>4775</v>
      </c>
      <c r="F2724" s="3">
        <v>4</v>
      </c>
      <c r="G2724" s="3" t="s">
        <v>109</v>
      </c>
      <c r="H2724" s="5" t="s">
        <v>4776</v>
      </c>
      <c r="I2724" s="136" t="s">
        <v>147</v>
      </c>
      <c r="J2724" s="2" t="s">
        <v>4775</v>
      </c>
      <c r="K2724" s="6">
        <v>4.99</v>
      </c>
      <c r="L2724" s="6">
        <f>LANÇAMENTO[[#This Row],[VALOR UNITARIO]]*LANÇAMENTO[[#This Row],[QTDADE]]</f>
        <v>19.96</v>
      </c>
      <c r="M2724" s="4">
        <v>46030</v>
      </c>
      <c r="N2724" s="33" t="str">
        <f>TEXT(LANÇAMENTO[[#This Row],[DATA PEDIDO]],"MMM")&amp;"-"&amp;TEXT(M2724,"AAAA")</f>
        <v>jan-2026</v>
      </c>
      <c r="O2724" s="5" t="s">
        <v>1836</v>
      </c>
      <c r="P2724" s="5" t="s">
        <v>30</v>
      </c>
      <c r="Q2724" s="3" t="s">
        <v>1705</v>
      </c>
      <c r="R2724" s="3">
        <v>1</v>
      </c>
      <c r="S2724" s="4">
        <f>IF(LANÇAMENTO[[#This Row],[DATA PEDIDO]]="","",LANÇAMENTO[[#This Row],[DATA PEDIDO]]+LANÇAMENTO[[#This Row],[PRAZO]])</f>
        <v>46031</v>
      </c>
      <c r="T2724" s="8" t="str">
        <f>IF(LANÇAMENTO[[#This Row],[OBRA COM MATERIAL]]="OK","ENTREGUE",IF(LANÇAMENTO[[#This Row],[PRAZO]]="","",LANÇAMENTO[[#This Row],[PREVISÃO ENTREGA OBRA]]-$E$1))</f>
        <v>ENTREGUE</v>
      </c>
      <c r="U2724" s="3" t="s">
        <v>129</v>
      </c>
      <c r="V2724" s="3"/>
    </row>
    <row r="2725" spans="1:22" x14ac:dyDescent="0.25">
      <c r="A2725" s="4">
        <v>46030</v>
      </c>
      <c r="B2725" s="2" t="s">
        <v>2128</v>
      </c>
      <c r="C2725" s="123" t="str">
        <f>VLOOKUP(LANÇAMENTO[[#This Row],[OBRA]],OBRAS[],2,FALSE)</f>
        <v>B&amp;B</v>
      </c>
      <c r="D2725" s="2" t="s">
        <v>21</v>
      </c>
      <c r="E2725" t="s">
        <v>4777</v>
      </c>
      <c r="F2725" s="3">
        <v>3</v>
      </c>
      <c r="G2725" s="3" t="s">
        <v>65</v>
      </c>
      <c r="H2725" s="5" t="s">
        <v>4781</v>
      </c>
      <c r="I2725" s="136" t="s">
        <v>198</v>
      </c>
      <c r="J2725" t="s">
        <v>4777</v>
      </c>
      <c r="K2725" s="6">
        <v>51.52</v>
      </c>
      <c r="L2725" s="6">
        <f>LANÇAMENTO[[#This Row],[VALOR UNITARIO]]*LANÇAMENTO[[#This Row],[QTDADE]]</f>
        <v>154.56</v>
      </c>
      <c r="M2725" s="4">
        <v>46030</v>
      </c>
      <c r="N2725" s="33" t="str">
        <f>TEXT(LANÇAMENTO[[#This Row],[DATA PEDIDO]],"MMM")&amp;"-"&amp;TEXT(M2725,"AAAA")</f>
        <v>jan-2026</v>
      </c>
      <c r="O2725" s="5" t="s">
        <v>1715</v>
      </c>
      <c r="P2725" s="5" t="s">
        <v>30</v>
      </c>
      <c r="Q2725" s="3" t="s">
        <v>1705</v>
      </c>
      <c r="R2725" s="3">
        <v>1</v>
      </c>
      <c r="S2725" s="4">
        <f>IF(LANÇAMENTO[[#This Row],[DATA PEDIDO]]="","",LANÇAMENTO[[#This Row],[DATA PEDIDO]]+LANÇAMENTO[[#This Row],[PRAZO]])</f>
        <v>46031</v>
      </c>
      <c r="T2725" s="8" t="str">
        <f>IF(LANÇAMENTO[[#This Row],[OBRA COM MATERIAL]]="OK","ENTREGUE",IF(LANÇAMENTO[[#This Row],[PRAZO]]="","",LANÇAMENTO[[#This Row],[PREVISÃO ENTREGA OBRA]]-$E$1))</f>
        <v>ENTREGUE</v>
      </c>
      <c r="U2725" s="3" t="s">
        <v>129</v>
      </c>
      <c r="V2725" s="3"/>
    </row>
    <row r="2726" spans="1:22" x14ac:dyDescent="0.25">
      <c r="A2726" s="4">
        <v>46030</v>
      </c>
      <c r="B2726" s="2" t="s">
        <v>2128</v>
      </c>
      <c r="C2726" s="123" t="str">
        <f>VLOOKUP(LANÇAMENTO[[#This Row],[OBRA]],OBRAS[],2,FALSE)</f>
        <v>B&amp;B</v>
      </c>
      <c r="D2726" s="2" t="s">
        <v>21</v>
      </c>
      <c r="E2726" s="2" t="s">
        <v>2857</v>
      </c>
      <c r="F2726" s="3">
        <v>3</v>
      </c>
      <c r="G2726" s="3" t="s">
        <v>65</v>
      </c>
      <c r="H2726" s="5" t="s">
        <v>4781</v>
      </c>
      <c r="I2726" s="136" t="s">
        <v>198</v>
      </c>
      <c r="J2726" s="2" t="s">
        <v>2857</v>
      </c>
      <c r="K2726" s="6">
        <v>28.13</v>
      </c>
      <c r="L2726" s="6">
        <f>LANÇAMENTO[[#This Row],[VALOR UNITARIO]]*LANÇAMENTO[[#This Row],[QTDADE]]</f>
        <v>84.39</v>
      </c>
      <c r="M2726" s="4">
        <v>46030</v>
      </c>
      <c r="N2726" s="33" t="str">
        <f>TEXT(LANÇAMENTO[[#This Row],[DATA PEDIDO]],"MMM")&amp;"-"&amp;TEXT(M2726,"AAAA")</f>
        <v>jan-2026</v>
      </c>
      <c r="O2726" s="5" t="s">
        <v>1715</v>
      </c>
      <c r="P2726" s="5" t="s">
        <v>30</v>
      </c>
      <c r="Q2726" s="3" t="s">
        <v>1705</v>
      </c>
      <c r="R2726" s="3">
        <v>1</v>
      </c>
      <c r="S2726" s="4">
        <f>IF(LANÇAMENTO[[#This Row],[DATA PEDIDO]]="","",LANÇAMENTO[[#This Row],[DATA PEDIDO]]+LANÇAMENTO[[#This Row],[PRAZO]])</f>
        <v>46031</v>
      </c>
      <c r="T2726" s="8" t="str">
        <f>IF(LANÇAMENTO[[#This Row],[OBRA COM MATERIAL]]="OK","ENTREGUE",IF(LANÇAMENTO[[#This Row],[PRAZO]]="","",LANÇAMENTO[[#This Row],[PREVISÃO ENTREGA OBRA]]-$E$1))</f>
        <v>ENTREGUE</v>
      </c>
      <c r="U2726" s="3" t="s">
        <v>129</v>
      </c>
      <c r="V2726" s="3"/>
    </row>
    <row r="2727" spans="1:22" x14ac:dyDescent="0.25">
      <c r="A2727" s="4">
        <v>46030</v>
      </c>
      <c r="B2727" s="2" t="s">
        <v>2128</v>
      </c>
      <c r="C2727" s="123" t="str">
        <f>VLOOKUP(LANÇAMENTO[[#This Row],[OBRA]],OBRAS[],2,FALSE)</f>
        <v>B&amp;B</v>
      </c>
      <c r="D2727" s="2" t="s">
        <v>21</v>
      </c>
      <c r="E2727" s="2" t="s">
        <v>4778</v>
      </c>
      <c r="F2727" s="3">
        <v>3</v>
      </c>
      <c r="G2727" s="3" t="s">
        <v>65</v>
      </c>
      <c r="H2727" s="5" t="s">
        <v>4781</v>
      </c>
      <c r="I2727" s="136" t="s">
        <v>198</v>
      </c>
      <c r="J2727" s="2" t="s">
        <v>4778</v>
      </c>
      <c r="K2727" s="6">
        <v>14.49</v>
      </c>
      <c r="L2727" s="6">
        <f>LANÇAMENTO[[#This Row],[VALOR UNITARIO]]*LANÇAMENTO[[#This Row],[QTDADE]]</f>
        <v>43.47</v>
      </c>
      <c r="M2727" s="4">
        <v>46030</v>
      </c>
      <c r="N2727" s="33" t="str">
        <f>TEXT(LANÇAMENTO[[#This Row],[DATA PEDIDO]],"MMM")&amp;"-"&amp;TEXT(M2727,"AAAA")</f>
        <v>jan-2026</v>
      </c>
      <c r="O2727" s="5" t="s">
        <v>1715</v>
      </c>
      <c r="P2727" s="5" t="s">
        <v>30</v>
      </c>
      <c r="Q2727" s="3" t="s">
        <v>1705</v>
      </c>
      <c r="R2727" s="3">
        <v>1</v>
      </c>
      <c r="S2727" s="4">
        <f>IF(LANÇAMENTO[[#This Row],[DATA PEDIDO]]="","",LANÇAMENTO[[#This Row],[DATA PEDIDO]]+LANÇAMENTO[[#This Row],[PRAZO]])</f>
        <v>46031</v>
      </c>
      <c r="T2727" s="8" t="str">
        <f>IF(LANÇAMENTO[[#This Row],[OBRA COM MATERIAL]]="OK","ENTREGUE",IF(LANÇAMENTO[[#This Row],[PRAZO]]="","",LANÇAMENTO[[#This Row],[PREVISÃO ENTREGA OBRA]]-$E$1))</f>
        <v>ENTREGUE</v>
      </c>
      <c r="U2727" s="3" t="s">
        <v>129</v>
      </c>
      <c r="V2727" s="3"/>
    </row>
    <row r="2728" spans="1:22" x14ac:dyDescent="0.25">
      <c r="A2728" s="4">
        <v>46030</v>
      </c>
      <c r="B2728" s="2" t="s">
        <v>2128</v>
      </c>
      <c r="C2728" s="123" t="str">
        <f>VLOOKUP(LANÇAMENTO[[#This Row],[OBRA]],OBRAS[],2,FALSE)</f>
        <v>B&amp;B</v>
      </c>
      <c r="D2728" s="2" t="s">
        <v>21</v>
      </c>
      <c r="E2728" s="2" t="s">
        <v>4779</v>
      </c>
      <c r="F2728" s="3">
        <v>1</v>
      </c>
      <c r="G2728" s="3" t="s">
        <v>65</v>
      </c>
      <c r="H2728" s="5" t="s">
        <v>4781</v>
      </c>
      <c r="I2728" s="136" t="s">
        <v>198</v>
      </c>
      <c r="J2728" s="2" t="s">
        <v>4779</v>
      </c>
      <c r="K2728" s="6">
        <v>299.49</v>
      </c>
      <c r="L2728" s="6">
        <f>LANÇAMENTO[[#This Row],[VALOR UNITARIO]]*LANÇAMENTO[[#This Row],[QTDADE]]</f>
        <v>299.49</v>
      </c>
      <c r="M2728" s="4">
        <v>46030</v>
      </c>
      <c r="N2728" s="33" t="str">
        <f>TEXT(LANÇAMENTO[[#This Row],[DATA PEDIDO]],"MMM")&amp;"-"&amp;TEXT(M2728,"AAAA")</f>
        <v>jan-2026</v>
      </c>
      <c r="O2728" s="5" t="s">
        <v>1715</v>
      </c>
      <c r="P2728" s="5" t="s">
        <v>30</v>
      </c>
      <c r="Q2728" s="3" t="s">
        <v>1705</v>
      </c>
      <c r="R2728" s="3">
        <v>1</v>
      </c>
      <c r="S2728" s="4">
        <f>IF(LANÇAMENTO[[#This Row],[DATA PEDIDO]]="","",LANÇAMENTO[[#This Row],[DATA PEDIDO]]+LANÇAMENTO[[#This Row],[PRAZO]])</f>
        <v>46031</v>
      </c>
      <c r="T2728" s="8" t="str">
        <f>IF(LANÇAMENTO[[#This Row],[OBRA COM MATERIAL]]="OK","ENTREGUE",IF(LANÇAMENTO[[#This Row],[PRAZO]]="","",LANÇAMENTO[[#This Row],[PREVISÃO ENTREGA OBRA]]-$E$1))</f>
        <v>ENTREGUE</v>
      </c>
      <c r="U2728" s="3" t="s">
        <v>129</v>
      </c>
      <c r="V2728" s="3"/>
    </row>
    <row r="2729" spans="1:22" x14ac:dyDescent="0.25">
      <c r="A2729" s="4">
        <v>46030</v>
      </c>
      <c r="B2729" s="2" t="s">
        <v>2128</v>
      </c>
      <c r="C2729" s="123" t="str">
        <f>VLOOKUP(LANÇAMENTO[[#This Row],[OBRA]],OBRAS[],2,FALSE)</f>
        <v>B&amp;B</v>
      </c>
      <c r="D2729" s="2" t="s">
        <v>21</v>
      </c>
      <c r="E2729" s="2" t="s">
        <v>2000</v>
      </c>
      <c r="F2729" s="3">
        <v>2</v>
      </c>
      <c r="G2729" s="3" t="s">
        <v>65</v>
      </c>
      <c r="H2729" s="5" t="s">
        <v>4781</v>
      </c>
      <c r="I2729" s="136" t="s">
        <v>198</v>
      </c>
      <c r="J2729" s="2" t="s">
        <v>2000</v>
      </c>
      <c r="K2729" s="6">
        <v>13.81</v>
      </c>
      <c r="L2729" s="6">
        <f>LANÇAMENTO[[#This Row],[VALOR UNITARIO]]*LANÇAMENTO[[#This Row],[QTDADE]]</f>
        <v>27.62</v>
      </c>
      <c r="M2729" s="4">
        <v>46030</v>
      </c>
      <c r="N2729" s="33" t="str">
        <f>TEXT(LANÇAMENTO[[#This Row],[DATA PEDIDO]],"MMM")&amp;"-"&amp;TEXT(M2729,"AAAA")</f>
        <v>jan-2026</v>
      </c>
      <c r="O2729" s="5" t="s">
        <v>1715</v>
      </c>
      <c r="P2729" s="5" t="s">
        <v>30</v>
      </c>
      <c r="Q2729" s="3" t="s">
        <v>1705</v>
      </c>
      <c r="R2729" s="3">
        <v>1</v>
      </c>
      <c r="S2729" s="4">
        <f>IF(LANÇAMENTO[[#This Row],[DATA PEDIDO]]="","",LANÇAMENTO[[#This Row],[DATA PEDIDO]]+LANÇAMENTO[[#This Row],[PRAZO]])</f>
        <v>46031</v>
      </c>
      <c r="T2729" s="8" t="str">
        <f>IF(LANÇAMENTO[[#This Row],[OBRA COM MATERIAL]]="OK","ENTREGUE",IF(LANÇAMENTO[[#This Row],[PRAZO]]="","",LANÇAMENTO[[#This Row],[PREVISÃO ENTREGA OBRA]]-$E$1))</f>
        <v>ENTREGUE</v>
      </c>
      <c r="U2729" s="3" t="s">
        <v>129</v>
      </c>
      <c r="V2729" s="3"/>
    </row>
    <row r="2730" spans="1:22" x14ac:dyDescent="0.25">
      <c r="A2730" s="4">
        <v>46030</v>
      </c>
      <c r="B2730" s="2" t="s">
        <v>2128</v>
      </c>
      <c r="C2730" s="123" t="str">
        <f>VLOOKUP(LANÇAMENTO[[#This Row],[OBRA]],OBRAS[],2,FALSE)</f>
        <v>B&amp;B</v>
      </c>
      <c r="D2730" s="2" t="s">
        <v>21</v>
      </c>
      <c r="E2730" t="s">
        <v>3476</v>
      </c>
      <c r="F2730" s="3">
        <v>1</v>
      </c>
      <c r="G2730" s="3" t="s">
        <v>65</v>
      </c>
      <c r="H2730" s="5" t="s">
        <v>4781</v>
      </c>
      <c r="I2730" s="136" t="s">
        <v>198</v>
      </c>
      <c r="J2730" t="s">
        <v>3476</v>
      </c>
      <c r="K2730" s="6">
        <v>309.51</v>
      </c>
      <c r="L2730" s="6">
        <f>LANÇAMENTO[[#This Row],[VALOR UNITARIO]]*LANÇAMENTO[[#This Row],[QTDADE]]</f>
        <v>309.51</v>
      </c>
      <c r="M2730" s="4">
        <v>46030</v>
      </c>
      <c r="N2730" s="33" t="str">
        <f>TEXT(LANÇAMENTO[[#This Row],[DATA PEDIDO]],"MMM")&amp;"-"&amp;TEXT(M2730,"AAAA")</f>
        <v>jan-2026</v>
      </c>
      <c r="O2730" s="5" t="s">
        <v>1715</v>
      </c>
      <c r="P2730" s="5" t="s">
        <v>30</v>
      </c>
      <c r="Q2730" s="3" t="s">
        <v>1705</v>
      </c>
      <c r="R2730" s="3">
        <v>1</v>
      </c>
      <c r="S2730" s="4">
        <f>IF(LANÇAMENTO[[#This Row],[DATA PEDIDO]]="","",LANÇAMENTO[[#This Row],[DATA PEDIDO]]+LANÇAMENTO[[#This Row],[PRAZO]])</f>
        <v>46031</v>
      </c>
      <c r="T2730" s="8" t="str">
        <f>IF(LANÇAMENTO[[#This Row],[OBRA COM MATERIAL]]="OK","ENTREGUE",IF(LANÇAMENTO[[#This Row],[PRAZO]]="","",LANÇAMENTO[[#This Row],[PREVISÃO ENTREGA OBRA]]-$E$1))</f>
        <v>ENTREGUE</v>
      </c>
      <c r="U2730" s="3" t="s">
        <v>129</v>
      </c>
      <c r="V2730" s="3"/>
    </row>
    <row r="2731" spans="1:22" x14ac:dyDescent="0.25">
      <c r="A2731" s="4">
        <v>46030</v>
      </c>
      <c r="B2731" s="2" t="s">
        <v>2128</v>
      </c>
      <c r="C2731" s="123" t="str">
        <f>VLOOKUP(LANÇAMENTO[[#This Row],[OBRA]],OBRAS[],2,FALSE)</f>
        <v>B&amp;B</v>
      </c>
      <c r="D2731" s="2" t="s">
        <v>21</v>
      </c>
      <c r="E2731" s="2" t="s">
        <v>4780</v>
      </c>
      <c r="F2731" s="3">
        <v>1</v>
      </c>
      <c r="G2731" s="3" t="s">
        <v>65</v>
      </c>
      <c r="H2731" s="5" t="s">
        <v>4781</v>
      </c>
      <c r="I2731" s="136" t="s">
        <v>198</v>
      </c>
      <c r="J2731" s="2" t="s">
        <v>4780</v>
      </c>
      <c r="K2731" s="6">
        <v>137.03</v>
      </c>
      <c r="L2731" s="6">
        <f>LANÇAMENTO[[#This Row],[VALOR UNITARIO]]*LANÇAMENTO[[#This Row],[QTDADE]]</f>
        <v>137.03</v>
      </c>
      <c r="M2731" s="4">
        <v>46030</v>
      </c>
      <c r="N2731" s="33" t="str">
        <f>TEXT(LANÇAMENTO[[#This Row],[DATA PEDIDO]],"MMM")&amp;"-"&amp;TEXT(M2731,"AAAA")</f>
        <v>jan-2026</v>
      </c>
      <c r="O2731" s="5" t="s">
        <v>1715</v>
      </c>
      <c r="P2731" s="5" t="s">
        <v>30</v>
      </c>
      <c r="Q2731" s="3" t="s">
        <v>1705</v>
      </c>
      <c r="R2731" s="3">
        <v>1</v>
      </c>
      <c r="S2731" s="4">
        <f>IF(LANÇAMENTO[[#This Row],[DATA PEDIDO]]="","",LANÇAMENTO[[#This Row],[DATA PEDIDO]]+LANÇAMENTO[[#This Row],[PRAZO]])</f>
        <v>46031</v>
      </c>
      <c r="T2731" s="8" t="str">
        <f>IF(LANÇAMENTO[[#This Row],[OBRA COM MATERIAL]]="OK","ENTREGUE",IF(LANÇAMENTO[[#This Row],[PRAZO]]="","",LANÇAMENTO[[#This Row],[PREVISÃO ENTREGA OBRA]]-$E$1))</f>
        <v>ENTREGUE</v>
      </c>
      <c r="U2731" s="3" t="s">
        <v>129</v>
      </c>
      <c r="V2731" s="3"/>
    </row>
    <row r="2732" spans="1:22" x14ac:dyDescent="0.25">
      <c r="A2732" s="4">
        <v>46030</v>
      </c>
      <c r="B2732" s="2" t="s">
        <v>2747</v>
      </c>
      <c r="C2732" s="123" t="str">
        <f>VLOOKUP(LANÇAMENTO[[#This Row],[OBRA]],OBRAS[],2,FALSE)</f>
        <v>B&amp;B</v>
      </c>
      <c r="D2732" s="2" t="s">
        <v>21</v>
      </c>
      <c r="E2732" t="s">
        <v>2003</v>
      </c>
      <c r="F2732" s="3">
        <v>15</v>
      </c>
      <c r="G2732" s="3" t="s">
        <v>109</v>
      </c>
      <c r="H2732" s="5" t="s">
        <v>4787</v>
      </c>
      <c r="I2732" s="136" t="s">
        <v>198</v>
      </c>
      <c r="J2732" t="s">
        <v>2003</v>
      </c>
      <c r="K2732" s="6">
        <v>34.33</v>
      </c>
      <c r="L2732" s="6">
        <f>LANÇAMENTO[[#This Row],[VALOR UNITARIO]]*LANÇAMENTO[[#This Row],[QTDADE]]</f>
        <v>514.94999999999993</v>
      </c>
      <c r="M2732" s="4">
        <v>46030</v>
      </c>
      <c r="N2732" s="33" t="str">
        <f>TEXT(LANÇAMENTO[[#This Row],[DATA PEDIDO]],"MMM")&amp;"-"&amp;TEXT(M2732,"AAAA")</f>
        <v>jan-2026</v>
      </c>
      <c r="O2732" s="5" t="s">
        <v>1836</v>
      </c>
      <c r="P2732" s="5" t="s">
        <v>30</v>
      </c>
      <c r="Q2732" s="3" t="s">
        <v>1705</v>
      </c>
      <c r="R2732" s="3">
        <v>1</v>
      </c>
      <c r="S2732" s="4">
        <f>IF(LANÇAMENTO[[#This Row],[DATA PEDIDO]]="","",LANÇAMENTO[[#This Row],[DATA PEDIDO]]+LANÇAMENTO[[#This Row],[PRAZO]])</f>
        <v>46031</v>
      </c>
      <c r="T2732" s="8" t="str">
        <f>IF(LANÇAMENTO[[#This Row],[OBRA COM MATERIAL]]="OK","ENTREGUE",IF(LANÇAMENTO[[#This Row],[PRAZO]]="","",LANÇAMENTO[[#This Row],[PREVISÃO ENTREGA OBRA]]-$E$1))</f>
        <v>ENTREGUE</v>
      </c>
      <c r="U2732" s="3" t="s">
        <v>129</v>
      </c>
      <c r="V2732" s="3"/>
    </row>
    <row r="2733" spans="1:22" x14ac:dyDescent="0.25">
      <c r="A2733" s="4">
        <v>46030</v>
      </c>
      <c r="B2733" s="2" t="s">
        <v>2747</v>
      </c>
      <c r="C2733" s="123" t="str">
        <f>VLOOKUP(LANÇAMENTO[[#This Row],[OBRA]],OBRAS[],2,FALSE)</f>
        <v>B&amp;B</v>
      </c>
      <c r="D2733" s="2" t="s">
        <v>21</v>
      </c>
      <c r="E2733" s="2" t="s">
        <v>2857</v>
      </c>
      <c r="F2733" s="3">
        <v>3</v>
      </c>
      <c r="G2733" s="3" t="s">
        <v>109</v>
      </c>
      <c r="H2733" s="5" t="s">
        <v>4787</v>
      </c>
      <c r="I2733" s="136" t="s">
        <v>198</v>
      </c>
      <c r="J2733" s="2" t="s">
        <v>2857</v>
      </c>
      <c r="K2733" s="6">
        <v>28.13</v>
      </c>
      <c r="L2733" s="6">
        <f>LANÇAMENTO[[#This Row],[VALOR UNITARIO]]*LANÇAMENTO[[#This Row],[QTDADE]]</f>
        <v>84.39</v>
      </c>
      <c r="M2733" s="4">
        <v>46030</v>
      </c>
      <c r="N2733" s="33" t="str">
        <f>TEXT(LANÇAMENTO[[#This Row],[DATA PEDIDO]],"MMM")&amp;"-"&amp;TEXT(M2733,"AAAA")</f>
        <v>jan-2026</v>
      </c>
      <c r="O2733" s="5" t="s">
        <v>1836</v>
      </c>
      <c r="P2733" s="5" t="s">
        <v>30</v>
      </c>
      <c r="Q2733" s="3" t="s">
        <v>1705</v>
      </c>
      <c r="R2733" s="3">
        <v>1</v>
      </c>
      <c r="S2733" s="4">
        <f>IF(LANÇAMENTO[[#This Row],[DATA PEDIDO]]="","",LANÇAMENTO[[#This Row],[DATA PEDIDO]]+LANÇAMENTO[[#This Row],[PRAZO]])</f>
        <v>46031</v>
      </c>
      <c r="T2733" s="8" t="str">
        <f>IF(LANÇAMENTO[[#This Row],[OBRA COM MATERIAL]]="OK","ENTREGUE",IF(LANÇAMENTO[[#This Row],[PRAZO]]="","",LANÇAMENTO[[#This Row],[PREVISÃO ENTREGA OBRA]]-$E$1))</f>
        <v>ENTREGUE</v>
      </c>
      <c r="U2733" s="3" t="s">
        <v>129</v>
      </c>
      <c r="V2733" s="3"/>
    </row>
    <row r="2734" spans="1:22" x14ac:dyDescent="0.25">
      <c r="A2734" s="4">
        <v>46030</v>
      </c>
      <c r="B2734" s="2" t="s">
        <v>2747</v>
      </c>
      <c r="C2734" s="123" t="str">
        <f>VLOOKUP(LANÇAMENTO[[#This Row],[OBRA]],OBRAS[],2,FALSE)</f>
        <v>B&amp;B</v>
      </c>
      <c r="D2734" s="2" t="s">
        <v>21</v>
      </c>
      <c r="E2734" s="2" t="s">
        <v>4782</v>
      </c>
      <c r="F2734" s="3">
        <v>2</v>
      </c>
      <c r="G2734" s="3" t="s">
        <v>109</v>
      </c>
      <c r="H2734" s="5" t="s">
        <v>4787</v>
      </c>
      <c r="I2734" s="136" t="s">
        <v>198</v>
      </c>
      <c r="J2734" s="2" t="s">
        <v>4782</v>
      </c>
      <c r="K2734" s="6">
        <v>71.8</v>
      </c>
      <c r="L2734" s="6">
        <f>LANÇAMENTO[[#This Row],[VALOR UNITARIO]]*LANÇAMENTO[[#This Row],[QTDADE]]</f>
        <v>143.6</v>
      </c>
      <c r="M2734" s="4">
        <v>46030</v>
      </c>
      <c r="N2734" s="33" t="str">
        <f>TEXT(LANÇAMENTO[[#This Row],[DATA PEDIDO]],"MMM")&amp;"-"&amp;TEXT(M2734,"AAAA")</f>
        <v>jan-2026</v>
      </c>
      <c r="O2734" s="5" t="s">
        <v>1836</v>
      </c>
      <c r="P2734" s="5" t="s">
        <v>30</v>
      </c>
      <c r="Q2734" s="3" t="s">
        <v>1705</v>
      </c>
      <c r="R2734" s="3">
        <v>1</v>
      </c>
      <c r="S2734" s="4">
        <f>IF(LANÇAMENTO[[#This Row],[DATA PEDIDO]]="","",LANÇAMENTO[[#This Row],[DATA PEDIDO]]+LANÇAMENTO[[#This Row],[PRAZO]])</f>
        <v>46031</v>
      </c>
      <c r="T2734" s="8" t="str">
        <f>IF(LANÇAMENTO[[#This Row],[OBRA COM MATERIAL]]="OK","ENTREGUE",IF(LANÇAMENTO[[#This Row],[PRAZO]]="","",LANÇAMENTO[[#This Row],[PREVISÃO ENTREGA OBRA]]-$E$1))</f>
        <v>ENTREGUE</v>
      </c>
      <c r="U2734" s="3" t="s">
        <v>129</v>
      </c>
      <c r="V2734" s="3"/>
    </row>
    <row r="2735" spans="1:22" x14ac:dyDescent="0.25">
      <c r="A2735" s="4">
        <v>46030</v>
      </c>
      <c r="B2735" s="2" t="s">
        <v>2747</v>
      </c>
      <c r="C2735" s="123" t="str">
        <f>VLOOKUP(LANÇAMENTO[[#This Row],[OBRA]],OBRAS[],2,FALSE)</f>
        <v>B&amp;B</v>
      </c>
      <c r="D2735" s="2" t="s">
        <v>21</v>
      </c>
      <c r="E2735" s="2" t="s">
        <v>4783</v>
      </c>
      <c r="F2735" s="3">
        <v>2</v>
      </c>
      <c r="G2735" s="3" t="s">
        <v>109</v>
      </c>
      <c r="H2735" s="5" t="s">
        <v>4787</v>
      </c>
      <c r="I2735" s="136" t="s">
        <v>198</v>
      </c>
      <c r="J2735" s="2" t="s">
        <v>4783</v>
      </c>
      <c r="K2735" s="6">
        <v>16.940000000000001</v>
      </c>
      <c r="L2735" s="6">
        <f>LANÇAMENTO[[#This Row],[VALOR UNITARIO]]*LANÇAMENTO[[#This Row],[QTDADE]]</f>
        <v>33.880000000000003</v>
      </c>
      <c r="M2735" s="4">
        <v>46030</v>
      </c>
      <c r="N2735" s="33" t="str">
        <f>TEXT(LANÇAMENTO[[#This Row],[DATA PEDIDO]],"MMM")&amp;"-"&amp;TEXT(M2735,"AAAA")</f>
        <v>jan-2026</v>
      </c>
      <c r="O2735" s="5" t="s">
        <v>1836</v>
      </c>
      <c r="P2735" s="5" t="s">
        <v>30</v>
      </c>
      <c r="Q2735" s="3" t="s">
        <v>1705</v>
      </c>
      <c r="R2735" s="3">
        <v>1</v>
      </c>
      <c r="S2735" s="4">
        <f>IF(LANÇAMENTO[[#This Row],[DATA PEDIDO]]="","",LANÇAMENTO[[#This Row],[DATA PEDIDO]]+LANÇAMENTO[[#This Row],[PRAZO]])</f>
        <v>46031</v>
      </c>
      <c r="T2735" s="8" t="str">
        <f>IF(LANÇAMENTO[[#This Row],[OBRA COM MATERIAL]]="OK","ENTREGUE",IF(LANÇAMENTO[[#This Row],[PRAZO]]="","",LANÇAMENTO[[#This Row],[PREVISÃO ENTREGA OBRA]]-$E$1))</f>
        <v>ENTREGUE</v>
      </c>
      <c r="U2735" s="3" t="s">
        <v>129</v>
      </c>
      <c r="V2735" s="3"/>
    </row>
    <row r="2736" spans="1:22" x14ac:dyDescent="0.25">
      <c r="A2736" s="4">
        <v>46030</v>
      </c>
      <c r="B2736" s="2" t="s">
        <v>2747</v>
      </c>
      <c r="C2736" s="123" t="str">
        <f>VLOOKUP(LANÇAMENTO[[#This Row],[OBRA]],OBRAS[],2,FALSE)</f>
        <v>B&amp;B</v>
      </c>
      <c r="D2736" s="2" t="s">
        <v>21</v>
      </c>
      <c r="E2736" s="2" t="s">
        <v>4784</v>
      </c>
      <c r="F2736" s="3">
        <v>2</v>
      </c>
      <c r="G2736" s="3" t="s">
        <v>112</v>
      </c>
      <c r="H2736" s="5" t="s">
        <v>4787</v>
      </c>
      <c r="I2736" s="136" t="s">
        <v>198</v>
      </c>
      <c r="J2736" s="2" t="s">
        <v>4784</v>
      </c>
      <c r="K2736" s="6">
        <v>306.7</v>
      </c>
      <c r="L2736" s="6">
        <f>LANÇAMENTO[[#This Row],[VALOR UNITARIO]]*LANÇAMENTO[[#This Row],[QTDADE]]</f>
        <v>613.4</v>
      </c>
      <c r="M2736" s="4">
        <v>46030</v>
      </c>
      <c r="N2736" s="33" t="str">
        <f>TEXT(LANÇAMENTO[[#This Row],[DATA PEDIDO]],"MMM")&amp;"-"&amp;TEXT(M2736,"AAAA")</f>
        <v>jan-2026</v>
      </c>
      <c r="O2736" s="5" t="s">
        <v>1836</v>
      </c>
      <c r="P2736" s="5" t="s">
        <v>30</v>
      </c>
      <c r="Q2736" s="3" t="s">
        <v>1705</v>
      </c>
      <c r="R2736" s="3">
        <v>1</v>
      </c>
      <c r="S2736" s="4">
        <f>IF(LANÇAMENTO[[#This Row],[DATA PEDIDO]]="","",LANÇAMENTO[[#This Row],[DATA PEDIDO]]+LANÇAMENTO[[#This Row],[PRAZO]])</f>
        <v>46031</v>
      </c>
      <c r="T2736" s="8" t="str">
        <f>IF(LANÇAMENTO[[#This Row],[OBRA COM MATERIAL]]="OK","ENTREGUE",IF(LANÇAMENTO[[#This Row],[PRAZO]]="","",LANÇAMENTO[[#This Row],[PREVISÃO ENTREGA OBRA]]-$E$1))</f>
        <v>ENTREGUE</v>
      </c>
      <c r="U2736" s="3" t="s">
        <v>129</v>
      </c>
      <c r="V2736" s="3"/>
    </row>
    <row r="2737" spans="1:22" x14ac:dyDescent="0.25">
      <c r="A2737" s="4">
        <v>46030</v>
      </c>
      <c r="B2737" s="2" t="s">
        <v>2747</v>
      </c>
      <c r="C2737" s="123" t="str">
        <f>VLOOKUP(LANÇAMENTO[[#This Row],[OBRA]],OBRAS[],2,FALSE)</f>
        <v>B&amp;B</v>
      </c>
      <c r="D2737" s="2" t="s">
        <v>21</v>
      </c>
      <c r="E2737" s="2" t="s">
        <v>4785</v>
      </c>
      <c r="F2737" s="3">
        <v>2</v>
      </c>
      <c r="G2737" s="3" t="s">
        <v>109</v>
      </c>
      <c r="H2737" s="5" t="s">
        <v>4787</v>
      </c>
      <c r="I2737" s="136" t="s">
        <v>198</v>
      </c>
      <c r="J2737" s="2" t="s">
        <v>4785</v>
      </c>
      <c r="K2737" s="6">
        <v>4.33</v>
      </c>
      <c r="L2737" s="6">
        <f>LANÇAMENTO[[#This Row],[VALOR UNITARIO]]*LANÇAMENTO[[#This Row],[QTDADE]]</f>
        <v>8.66</v>
      </c>
      <c r="M2737" s="4">
        <v>46030</v>
      </c>
      <c r="N2737" s="33" t="str">
        <f>TEXT(LANÇAMENTO[[#This Row],[DATA PEDIDO]],"MMM")&amp;"-"&amp;TEXT(M2737,"AAAA")</f>
        <v>jan-2026</v>
      </c>
      <c r="O2737" s="5" t="s">
        <v>1836</v>
      </c>
      <c r="P2737" s="5" t="s">
        <v>30</v>
      </c>
      <c r="Q2737" s="3" t="s">
        <v>1705</v>
      </c>
      <c r="R2737" s="3">
        <v>1</v>
      </c>
      <c r="S2737" s="4">
        <f>IF(LANÇAMENTO[[#This Row],[DATA PEDIDO]]="","",LANÇAMENTO[[#This Row],[DATA PEDIDO]]+LANÇAMENTO[[#This Row],[PRAZO]])</f>
        <v>46031</v>
      </c>
      <c r="T2737" s="8" t="str">
        <f>IF(LANÇAMENTO[[#This Row],[OBRA COM MATERIAL]]="OK","ENTREGUE",IF(LANÇAMENTO[[#This Row],[PRAZO]]="","",LANÇAMENTO[[#This Row],[PREVISÃO ENTREGA OBRA]]-$E$1))</f>
        <v>ENTREGUE</v>
      </c>
      <c r="U2737" s="3" t="s">
        <v>129</v>
      </c>
      <c r="V2737" s="3"/>
    </row>
    <row r="2738" spans="1:22" x14ac:dyDescent="0.25">
      <c r="A2738" s="4">
        <v>46030</v>
      </c>
      <c r="B2738" s="2" t="s">
        <v>2747</v>
      </c>
      <c r="C2738" s="123" t="str">
        <f>VLOOKUP(LANÇAMENTO[[#This Row],[OBRA]],OBRAS[],2,FALSE)</f>
        <v>B&amp;B</v>
      </c>
      <c r="D2738" s="2" t="s">
        <v>21</v>
      </c>
      <c r="E2738" s="2" t="s">
        <v>2008</v>
      </c>
      <c r="F2738" s="3">
        <v>2</v>
      </c>
      <c r="G2738" s="3" t="s">
        <v>109</v>
      </c>
      <c r="H2738" s="5" t="s">
        <v>4787</v>
      </c>
      <c r="I2738" s="136" t="s">
        <v>198</v>
      </c>
      <c r="J2738" s="2" t="s">
        <v>2008</v>
      </c>
      <c r="K2738" s="6">
        <v>10.9</v>
      </c>
      <c r="L2738" s="6">
        <f>LANÇAMENTO[[#This Row],[VALOR UNITARIO]]*LANÇAMENTO[[#This Row],[QTDADE]]</f>
        <v>21.8</v>
      </c>
      <c r="M2738" s="4">
        <v>46030</v>
      </c>
      <c r="N2738" s="33" t="str">
        <f>TEXT(LANÇAMENTO[[#This Row],[DATA PEDIDO]],"MMM")&amp;"-"&amp;TEXT(M2738,"AAAA")</f>
        <v>jan-2026</v>
      </c>
      <c r="O2738" s="5" t="s">
        <v>1836</v>
      </c>
      <c r="P2738" s="5" t="s">
        <v>30</v>
      </c>
      <c r="Q2738" s="3" t="s">
        <v>1705</v>
      </c>
      <c r="R2738" s="3">
        <v>1</v>
      </c>
      <c r="S2738" s="4">
        <f>IF(LANÇAMENTO[[#This Row],[DATA PEDIDO]]="","",LANÇAMENTO[[#This Row],[DATA PEDIDO]]+LANÇAMENTO[[#This Row],[PRAZO]])</f>
        <v>46031</v>
      </c>
      <c r="T2738" s="8" t="str">
        <f>IF(LANÇAMENTO[[#This Row],[OBRA COM MATERIAL]]="OK","ENTREGUE",IF(LANÇAMENTO[[#This Row],[PRAZO]]="","",LANÇAMENTO[[#This Row],[PREVISÃO ENTREGA OBRA]]-$E$1))</f>
        <v>ENTREGUE</v>
      </c>
      <c r="U2738" s="3" t="s">
        <v>129</v>
      </c>
      <c r="V2738" s="3"/>
    </row>
    <row r="2739" spans="1:22" x14ac:dyDescent="0.25">
      <c r="A2739" s="4">
        <v>46030</v>
      </c>
      <c r="B2739" s="2" t="s">
        <v>2747</v>
      </c>
      <c r="C2739" s="123" t="str">
        <f>VLOOKUP(LANÇAMENTO[[#This Row],[OBRA]],OBRAS[],2,FALSE)</f>
        <v>B&amp;B</v>
      </c>
      <c r="D2739" s="2" t="s">
        <v>21</v>
      </c>
      <c r="E2739" s="2" t="s">
        <v>2009</v>
      </c>
      <c r="F2739" s="3">
        <v>2</v>
      </c>
      <c r="G2739" s="3" t="s">
        <v>109</v>
      </c>
      <c r="H2739" s="5" t="s">
        <v>4787</v>
      </c>
      <c r="I2739" s="136" t="s">
        <v>198</v>
      </c>
      <c r="J2739" s="2" t="s">
        <v>2009</v>
      </c>
      <c r="K2739" s="6">
        <v>8.17</v>
      </c>
      <c r="L2739" s="6">
        <f>LANÇAMENTO[[#This Row],[VALOR UNITARIO]]*LANÇAMENTO[[#This Row],[QTDADE]]</f>
        <v>16.34</v>
      </c>
      <c r="M2739" s="4">
        <v>46030</v>
      </c>
      <c r="N2739" s="33" t="str">
        <f>TEXT(LANÇAMENTO[[#This Row],[DATA PEDIDO]],"MMM")&amp;"-"&amp;TEXT(M2739,"AAAA")</f>
        <v>jan-2026</v>
      </c>
      <c r="O2739" s="5" t="s">
        <v>1836</v>
      </c>
      <c r="P2739" s="5" t="s">
        <v>30</v>
      </c>
      <c r="Q2739" s="3" t="s">
        <v>1705</v>
      </c>
      <c r="R2739" s="3">
        <v>1</v>
      </c>
      <c r="S2739" s="4">
        <f>IF(LANÇAMENTO[[#This Row],[DATA PEDIDO]]="","",LANÇAMENTO[[#This Row],[DATA PEDIDO]]+LANÇAMENTO[[#This Row],[PRAZO]])</f>
        <v>46031</v>
      </c>
      <c r="T2739" s="8" t="str">
        <f>IF(LANÇAMENTO[[#This Row],[OBRA COM MATERIAL]]="OK","ENTREGUE",IF(LANÇAMENTO[[#This Row],[PRAZO]]="","",LANÇAMENTO[[#This Row],[PREVISÃO ENTREGA OBRA]]-$E$1))</f>
        <v>ENTREGUE</v>
      </c>
      <c r="U2739" s="3" t="s">
        <v>129</v>
      </c>
      <c r="V2739" s="3"/>
    </row>
    <row r="2740" spans="1:22" x14ac:dyDescent="0.25">
      <c r="A2740" s="4">
        <v>46030</v>
      </c>
      <c r="B2740" s="2" t="s">
        <v>2747</v>
      </c>
      <c r="C2740" s="123" t="str">
        <f>VLOOKUP(LANÇAMENTO[[#This Row],[OBRA]],OBRAS[],2,FALSE)</f>
        <v>B&amp;B</v>
      </c>
      <c r="D2740" s="2" t="s">
        <v>21</v>
      </c>
      <c r="E2740" s="2" t="s">
        <v>4786</v>
      </c>
      <c r="F2740" s="3">
        <v>18</v>
      </c>
      <c r="G2740" s="3" t="s">
        <v>111</v>
      </c>
      <c r="H2740" s="5" t="s">
        <v>4787</v>
      </c>
      <c r="I2740" s="136" t="s">
        <v>198</v>
      </c>
      <c r="J2740" s="2" t="s">
        <v>4786</v>
      </c>
      <c r="K2740" s="6">
        <v>21.56</v>
      </c>
      <c r="L2740" s="6">
        <f>LANÇAMENTO[[#This Row],[VALOR UNITARIO]]*LANÇAMENTO[[#This Row],[QTDADE]]</f>
        <v>388.08</v>
      </c>
      <c r="M2740" s="4">
        <v>46030</v>
      </c>
      <c r="N2740" s="33" t="str">
        <f>TEXT(LANÇAMENTO[[#This Row],[DATA PEDIDO]],"MMM")&amp;"-"&amp;TEXT(M2740,"AAAA")</f>
        <v>jan-2026</v>
      </c>
      <c r="O2740" s="5" t="s">
        <v>1836</v>
      </c>
      <c r="P2740" s="5" t="s">
        <v>30</v>
      </c>
      <c r="Q2740" s="3" t="s">
        <v>1705</v>
      </c>
      <c r="R2740" s="3">
        <v>1</v>
      </c>
      <c r="S2740" s="4">
        <f>IF(LANÇAMENTO[[#This Row],[DATA PEDIDO]]="","",LANÇAMENTO[[#This Row],[DATA PEDIDO]]+LANÇAMENTO[[#This Row],[PRAZO]])</f>
        <v>46031</v>
      </c>
      <c r="T2740" s="8" t="str">
        <f>IF(LANÇAMENTO[[#This Row],[OBRA COM MATERIAL]]="OK","ENTREGUE",IF(LANÇAMENTO[[#This Row],[PRAZO]]="","",LANÇAMENTO[[#This Row],[PREVISÃO ENTREGA OBRA]]-$E$1))</f>
        <v>ENTREGUE</v>
      </c>
      <c r="U2740" s="3" t="s">
        <v>129</v>
      </c>
      <c r="V2740" s="3"/>
    </row>
    <row r="2741" spans="1:22" x14ac:dyDescent="0.25">
      <c r="A2741" s="4">
        <v>46030</v>
      </c>
      <c r="B2741" s="2" t="s">
        <v>2747</v>
      </c>
      <c r="C2741" s="123" t="str">
        <f>VLOOKUP(LANÇAMENTO[[#This Row],[OBRA]],OBRAS[],2,FALSE)</f>
        <v>B&amp;B</v>
      </c>
      <c r="D2741" s="2" t="s">
        <v>21</v>
      </c>
      <c r="E2741" s="2" t="s">
        <v>4788</v>
      </c>
      <c r="F2741" s="3">
        <v>10</v>
      </c>
      <c r="G2741" s="3" t="s">
        <v>65</v>
      </c>
      <c r="H2741" s="5" t="s">
        <v>4789</v>
      </c>
      <c r="I2741" s="136" t="s">
        <v>773</v>
      </c>
      <c r="J2741" s="2" t="s">
        <v>4788</v>
      </c>
      <c r="K2741" s="6">
        <v>71.400000000000006</v>
      </c>
      <c r="L2741" s="6">
        <f>LANÇAMENTO[[#This Row],[VALOR UNITARIO]]*LANÇAMENTO[[#This Row],[QTDADE]]</f>
        <v>714</v>
      </c>
      <c r="M2741" s="4">
        <v>46030</v>
      </c>
      <c r="N2741" s="33" t="str">
        <f>TEXT(LANÇAMENTO[[#This Row],[DATA PEDIDO]],"MMM")&amp;"-"&amp;TEXT(M2741,"AAAA")</f>
        <v>jan-2026</v>
      </c>
      <c r="O2741" s="5" t="s">
        <v>1818</v>
      </c>
      <c r="P2741" s="5" t="s">
        <v>215</v>
      </c>
      <c r="Q2741" s="3" t="s">
        <v>1705</v>
      </c>
      <c r="R2741" s="3">
        <v>1</v>
      </c>
      <c r="S2741" s="4">
        <f>IF(LANÇAMENTO[[#This Row],[DATA PEDIDO]]="","",LANÇAMENTO[[#This Row],[DATA PEDIDO]]+LANÇAMENTO[[#This Row],[PRAZO]])</f>
        <v>46031</v>
      </c>
      <c r="T2741" s="8" t="str">
        <f>IF(LANÇAMENTO[[#This Row],[OBRA COM MATERIAL]]="OK","ENTREGUE",IF(LANÇAMENTO[[#This Row],[PRAZO]]="","",LANÇAMENTO[[#This Row],[PREVISÃO ENTREGA OBRA]]-$E$1))</f>
        <v>ENTREGUE</v>
      </c>
      <c r="U2741" s="3" t="s">
        <v>129</v>
      </c>
      <c r="V2741" s="3"/>
    </row>
    <row r="2742" spans="1:22" x14ac:dyDescent="0.25">
      <c r="A2742" s="4">
        <v>46030</v>
      </c>
      <c r="B2742" s="2" t="s">
        <v>2747</v>
      </c>
      <c r="C2742" s="123" t="str">
        <f>VLOOKUP(LANÇAMENTO[[#This Row],[OBRA]],OBRAS[],2,FALSE)</f>
        <v>B&amp;B</v>
      </c>
      <c r="D2742" s="2" t="s">
        <v>104</v>
      </c>
      <c r="E2742" s="2" t="s">
        <v>4790</v>
      </c>
      <c r="F2742" s="3">
        <v>27</v>
      </c>
      <c r="G2742" s="3" t="s">
        <v>114</v>
      </c>
      <c r="H2742" s="5" t="s">
        <v>4791</v>
      </c>
      <c r="I2742" s="136" t="s">
        <v>410</v>
      </c>
      <c r="J2742" s="2" t="s">
        <v>4790</v>
      </c>
      <c r="K2742" s="6">
        <v>15.5</v>
      </c>
      <c r="L2742" s="6">
        <f>LANÇAMENTO[[#This Row],[VALOR UNITARIO]]*LANÇAMENTO[[#This Row],[QTDADE]]</f>
        <v>418.5</v>
      </c>
      <c r="M2742" s="4">
        <v>46030</v>
      </c>
      <c r="N2742" s="33" t="str">
        <f>TEXT(LANÇAMENTO[[#This Row],[DATA PEDIDO]],"MMM")&amp;"-"&amp;TEXT(M2742,"AAAA")</f>
        <v>jan-2026</v>
      </c>
      <c r="O2742" s="5" t="s">
        <v>1715</v>
      </c>
      <c r="P2742" s="5" t="s">
        <v>30</v>
      </c>
      <c r="Q2742" s="3" t="s">
        <v>1705</v>
      </c>
      <c r="R2742" s="3">
        <v>1</v>
      </c>
      <c r="S2742" s="4">
        <f>IF(LANÇAMENTO[[#This Row],[DATA PEDIDO]]="","",LANÇAMENTO[[#This Row],[DATA PEDIDO]]+LANÇAMENTO[[#This Row],[PRAZO]])</f>
        <v>46031</v>
      </c>
      <c r="T2742" s="8" t="str">
        <f>IF(LANÇAMENTO[[#This Row],[OBRA COM MATERIAL]]="OK","ENTREGUE",IF(LANÇAMENTO[[#This Row],[PRAZO]]="","",LANÇAMENTO[[#This Row],[PREVISÃO ENTREGA OBRA]]-$E$1))</f>
        <v>ENTREGUE</v>
      </c>
      <c r="U2742" s="3" t="s">
        <v>129</v>
      </c>
      <c r="V2742" s="3"/>
    </row>
    <row r="2743" spans="1:22" x14ac:dyDescent="0.25">
      <c r="A2743" s="4">
        <v>46030</v>
      </c>
      <c r="B2743" s="2" t="s">
        <v>2747</v>
      </c>
      <c r="C2743" s="123" t="str">
        <f>VLOOKUP(LANÇAMENTO[[#This Row],[OBRA]],OBRAS[],2,FALSE)</f>
        <v>B&amp;B</v>
      </c>
      <c r="D2743" s="2" t="s">
        <v>104</v>
      </c>
      <c r="E2743" s="2" t="s">
        <v>4792</v>
      </c>
      <c r="F2743" s="3">
        <v>24</v>
      </c>
      <c r="G2743" s="3" t="s">
        <v>72</v>
      </c>
      <c r="H2743" s="5" t="s">
        <v>4791</v>
      </c>
      <c r="I2743" s="136" t="s">
        <v>410</v>
      </c>
      <c r="J2743" s="2" t="s">
        <v>4792</v>
      </c>
      <c r="K2743" s="6">
        <v>29.9</v>
      </c>
      <c r="L2743" s="6">
        <f>LANÇAMENTO[[#This Row],[VALOR UNITARIO]]*LANÇAMENTO[[#This Row],[QTDADE]]</f>
        <v>717.59999999999991</v>
      </c>
      <c r="M2743" s="4">
        <v>46030</v>
      </c>
      <c r="N2743" s="33" t="str">
        <f>TEXT(LANÇAMENTO[[#This Row],[DATA PEDIDO]],"MMM")&amp;"-"&amp;TEXT(M2743,"AAAA")</f>
        <v>jan-2026</v>
      </c>
      <c r="O2743" s="5" t="s">
        <v>1715</v>
      </c>
      <c r="P2743" s="5" t="s">
        <v>30</v>
      </c>
      <c r="Q2743" s="3" t="s">
        <v>1705</v>
      </c>
      <c r="R2743" s="3">
        <v>1</v>
      </c>
      <c r="S2743" s="4">
        <f>IF(LANÇAMENTO[[#This Row],[DATA PEDIDO]]="","",LANÇAMENTO[[#This Row],[DATA PEDIDO]]+LANÇAMENTO[[#This Row],[PRAZO]])</f>
        <v>46031</v>
      </c>
      <c r="T2743" s="8" t="str">
        <f>IF(LANÇAMENTO[[#This Row],[OBRA COM MATERIAL]]="OK","ENTREGUE",IF(LANÇAMENTO[[#This Row],[PRAZO]]="","",LANÇAMENTO[[#This Row],[PREVISÃO ENTREGA OBRA]]-$E$1))</f>
        <v>ENTREGUE</v>
      </c>
      <c r="U2743" s="3" t="s">
        <v>129</v>
      </c>
      <c r="V2743" s="3"/>
    </row>
    <row r="2744" spans="1:22" x14ac:dyDescent="0.25">
      <c r="A2744" s="4">
        <v>46030</v>
      </c>
      <c r="B2744" s="2" t="s">
        <v>2747</v>
      </c>
      <c r="C2744" s="123" t="str">
        <f>VLOOKUP(LANÇAMENTO[[#This Row],[OBRA]],OBRAS[],2,FALSE)</f>
        <v>B&amp;B</v>
      </c>
      <c r="D2744" s="2" t="s">
        <v>104</v>
      </c>
      <c r="E2744" s="2" t="s">
        <v>3346</v>
      </c>
      <c r="F2744" s="3">
        <v>10</v>
      </c>
      <c r="G2744" s="3" t="s">
        <v>114</v>
      </c>
      <c r="H2744" s="5" t="s">
        <v>4795</v>
      </c>
      <c r="I2744" s="136" t="s">
        <v>230</v>
      </c>
      <c r="J2744" s="2" t="s">
        <v>3346</v>
      </c>
      <c r="K2744" s="6">
        <v>22.61</v>
      </c>
      <c r="L2744" s="6">
        <f>LANÇAMENTO[[#This Row],[VALOR UNITARIO]]*LANÇAMENTO[[#This Row],[QTDADE]]</f>
        <v>226.1</v>
      </c>
      <c r="M2744" s="4">
        <v>46030</v>
      </c>
      <c r="N2744" s="33" t="str">
        <f>TEXT(LANÇAMENTO[[#This Row],[DATA PEDIDO]],"MMM")&amp;"-"&amp;TEXT(M2744,"AAAA")</f>
        <v>jan-2026</v>
      </c>
      <c r="O2744" s="5" t="s">
        <v>1715</v>
      </c>
      <c r="P2744" s="5" t="s">
        <v>30</v>
      </c>
      <c r="Q2744" s="3" t="s">
        <v>1705</v>
      </c>
      <c r="R2744" s="3">
        <v>0</v>
      </c>
      <c r="S2744" s="4">
        <f>IF(LANÇAMENTO[[#This Row],[DATA PEDIDO]]="","",LANÇAMENTO[[#This Row],[DATA PEDIDO]]+LANÇAMENTO[[#This Row],[PRAZO]])</f>
        <v>46030</v>
      </c>
      <c r="T2744" s="8" t="str">
        <f>IF(LANÇAMENTO[[#This Row],[OBRA COM MATERIAL]]="OK","ENTREGUE",IF(LANÇAMENTO[[#This Row],[PRAZO]]="","",LANÇAMENTO[[#This Row],[PREVISÃO ENTREGA OBRA]]-$E$1))</f>
        <v>ENTREGUE</v>
      </c>
      <c r="U2744" s="3" t="s">
        <v>129</v>
      </c>
      <c r="V2744" s="3"/>
    </row>
    <row r="2745" spans="1:22" x14ac:dyDescent="0.25">
      <c r="A2745" s="4">
        <v>46030</v>
      </c>
      <c r="B2745" s="2" t="s">
        <v>2747</v>
      </c>
      <c r="C2745" s="123" t="str">
        <f>VLOOKUP(LANÇAMENTO[[#This Row],[OBRA]],OBRAS[],2,FALSE)</f>
        <v>B&amp;B</v>
      </c>
      <c r="D2745" s="2" t="s">
        <v>104</v>
      </c>
      <c r="E2745" s="2" t="s">
        <v>4793</v>
      </c>
      <c r="F2745" s="3">
        <v>5</v>
      </c>
      <c r="G2745" s="3" t="s">
        <v>65</v>
      </c>
      <c r="H2745" s="5" t="s">
        <v>4795</v>
      </c>
      <c r="I2745" s="136" t="s">
        <v>230</v>
      </c>
      <c r="J2745" s="2" t="s">
        <v>4793</v>
      </c>
      <c r="K2745" s="6">
        <v>20</v>
      </c>
      <c r="L2745" s="6">
        <f>LANÇAMENTO[[#This Row],[VALOR UNITARIO]]*LANÇAMENTO[[#This Row],[QTDADE]]</f>
        <v>100</v>
      </c>
      <c r="M2745" s="4">
        <v>46030</v>
      </c>
      <c r="N2745" s="33" t="str">
        <f>TEXT(LANÇAMENTO[[#This Row],[DATA PEDIDO]],"MMM")&amp;"-"&amp;TEXT(M2745,"AAAA")</f>
        <v>jan-2026</v>
      </c>
      <c r="O2745" s="5" t="s">
        <v>1715</v>
      </c>
      <c r="P2745" s="5" t="s">
        <v>30</v>
      </c>
      <c r="Q2745" s="3" t="s">
        <v>1705</v>
      </c>
      <c r="R2745" s="3">
        <v>0</v>
      </c>
      <c r="S2745" s="4">
        <f>IF(LANÇAMENTO[[#This Row],[DATA PEDIDO]]="","",LANÇAMENTO[[#This Row],[DATA PEDIDO]]+LANÇAMENTO[[#This Row],[PRAZO]])</f>
        <v>46030</v>
      </c>
      <c r="T2745" s="8" t="str">
        <f>IF(LANÇAMENTO[[#This Row],[OBRA COM MATERIAL]]="OK","ENTREGUE",IF(LANÇAMENTO[[#This Row],[PRAZO]]="","",LANÇAMENTO[[#This Row],[PREVISÃO ENTREGA OBRA]]-$E$1))</f>
        <v>ENTREGUE</v>
      </c>
      <c r="U2745" s="3" t="s">
        <v>129</v>
      </c>
      <c r="V2745" s="3"/>
    </row>
    <row r="2746" spans="1:22" x14ac:dyDescent="0.25">
      <c r="A2746" s="4">
        <v>46030</v>
      </c>
      <c r="B2746" s="2" t="s">
        <v>2747</v>
      </c>
      <c r="C2746" s="123" t="str">
        <f>VLOOKUP(LANÇAMENTO[[#This Row],[OBRA]],OBRAS[],2,FALSE)</f>
        <v>B&amp;B</v>
      </c>
      <c r="D2746" s="2" t="s">
        <v>104</v>
      </c>
      <c r="E2746" s="2" t="s">
        <v>4794</v>
      </c>
      <c r="F2746" s="3">
        <v>10</v>
      </c>
      <c r="G2746" s="3" t="s">
        <v>114</v>
      </c>
      <c r="H2746" s="5" t="s">
        <v>4795</v>
      </c>
      <c r="I2746" s="136" t="s">
        <v>230</v>
      </c>
      <c r="J2746" s="2" t="s">
        <v>4794</v>
      </c>
      <c r="K2746" s="6">
        <v>4.45</v>
      </c>
      <c r="L2746" s="6">
        <f>LANÇAMENTO[[#This Row],[VALOR UNITARIO]]*LANÇAMENTO[[#This Row],[QTDADE]]</f>
        <v>44.5</v>
      </c>
      <c r="M2746" s="4">
        <v>46030</v>
      </c>
      <c r="N2746" s="33" t="str">
        <f>TEXT(LANÇAMENTO[[#This Row],[DATA PEDIDO]],"MMM")&amp;"-"&amp;TEXT(M2746,"AAAA")</f>
        <v>jan-2026</v>
      </c>
      <c r="O2746" s="5" t="s">
        <v>1715</v>
      </c>
      <c r="P2746" s="5" t="s">
        <v>30</v>
      </c>
      <c r="Q2746" s="3" t="s">
        <v>1705</v>
      </c>
      <c r="R2746" s="3">
        <v>0</v>
      </c>
      <c r="S2746" s="4">
        <f>IF(LANÇAMENTO[[#This Row],[DATA PEDIDO]]="","",LANÇAMENTO[[#This Row],[DATA PEDIDO]]+LANÇAMENTO[[#This Row],[PRAZO]])</f>
        <v>46030</v>
      </c>
      <c r="T2746" s="8" t="str">
        <f>IF(LANÇAMENTO[[#This Row],[OBRA COM MATERIAL]]="OK","ENTREGUE",IF(LANÇAMENTO[[#This Row],[PRAZO]]="","",LANÇAMENTO[[#This Row],[PREVISÃO ENTREGA OBRA]]-$E$1))</f>
        <v>ENTREGUE</v>
      </c>
      <c r="U2746" s="3" t="s">
        <v>129</v>
      </c>
      <c r="V2746" s="3"/>
    </row>
    <row r="2747" spans="1:22" x14ac:dyDescent="0.25">
      <c r="A2747" s="4">
        <v>46030</v>
      </c>
      <c r="B2747" s="2" t="s">
        <v>2747</v>
      </c>
      <c r="C2747" s="123" t="str">
        <f>VLOOKUP(LANÇAMENTO[[#This Row],[OBRA]],OBRAS[],2,FALSE)</f>
        <v>B&amp;B</v>
      </c>
      <c r="D2747" s="2" t="s">
        <v>104</v>
      </c>
      <c r="E2747" s="2" t="s">
        <v>4796</v>
      </c>
      <c r="F2747" s="3">
        <v>5</v>
      </c>
      <c r="G2747" s="3" t="s">
        <v>65</v>
      </c>
      <c r="H2747" s="5" t="s">
        <v>4795</v>
      </c>
      <c r="I2747" s="136" t="s">
        <v>230</v>
      </c>
      <c r="J2747" s="2" t="s">
        <v>4796</v>
      </c>
      <c r="K2747" s="6">
        <v>128.33000000000001</v>
      </c>
      <c r="L2747" s="6">
        <f>LANÇAMENTO[[#This Row],[VALOR UNITARIO]]*LANÇAMENTO[[#This Row],[QTDADE]]</f>
        <v>641.65000000000009</v>
      </c>
      <c r="M2747" s="4">
        <v>46030</v>
      </c>
      <c r="N2747" s="33" t="str">
        <f>TEXT(LANÇAMENTO[[#This Row],[DATA PEDIDO]],"MMM")&amp;"-"&amp;TEXT(M2747,"AAAA")</f>
        <v>jan-2026</v>
      </c>
      <c r="O2747" s="5" t="s">
        <v>1715</v>
      </c>
      <c r="P2747" s="5" t="s">
        <v>30</v>
      </c>
      <c r="Q2747" s="3" t="s">
        <v>1705</v>
      </c>
      <c r="R2747" s="3">
        <v>0</v>
      </c>
      <c r="S2747" s="4">
        <f>IF(LANÇAMENTO[[#This Row],[DATA PEDIDO]]="","",LANÇAMENTO[[#This Row],[DATA PEDIDO]]+LANÇAMENTO[[#This Row],[PRAZO]])</f>
        <v>46030</v>
      </c>
      <c r="T2747" s="8" t="str">
        <f>IF(LANÇAMENTO[[#This Row],[OBRA COM MATERIAL]]="OK","ENTREGUE",IF(LANÇAMENTO[[#This Row],[PRAZO]]="","",LANÇAMENTO[[#This Row],[PREVISÃO ENTREGA OBRA]]-$E$1))</f>
        <v>ENTREGUE</v>
      </c>
      <c r="U2747" s="3" t="s">
        <v>129</v>
      </c>
      <c r="V2747" s="3"/>
    </row>
    <row r="2748" spans="1:22" x14ac:dyDescent="0.25">
      <c r="A2748" s="4">
        <v>46030</v>
      </c>
      <c r="B2748" s="2" t="s">
        <v>2747</v>
      </c>
      <c r="C2748" s="123" t="str">
        <f>VLOOKUP(LANÇAMENTO[[#This Row],[OBRA]],OBRAS[],2,FALSE)</f>
        <v>B&amp;B</v>
      </c>
      <c r="D2748" s="2" t="s">
        <v>104</v>
      </c>
      <c r="E2748" s="2" t="s">
        <v>4797</v>
      </c>
      <c r="F2748" s="3">
        <v>2</v>
      </c>
      <c r="G2748" s="3" t="s">
        <v>65</v>
      </c>
      <c r="H2748" s="5" t="s">
        <v>4795</v>
      </c>
      <c r="I2748" s="136" t="s">
        <v>230</v>
      </c>
      <c r="J2748" s="2" t="s">
        <v>4797</v>
      </c>
      <c r="K2748" s="6">
        <v>6.31</v>
      </c>
      <c r="L2748" s="6">
        <f>LANÇAMENTO[[#This Row],[VALOR UNITARIO]]*LANÇAMENTO[[#This Row],[QTDADE]]</f>
        <v>12.62</v>
      </c>
      <c r="M2748" s="4">
        <v>46030</v>
      </c>
      <c r="N2748" s="33" t="str">
        <f>TEXT(LANÇAMENTO[[#This Row],[DATA PEDIDO]],"MMM")&amp;"-"&amp;TEXT(M2748,"AAAA")</f>
        <v>jan-2026</v>
      </c>
      <c r="O2748" s="5" t="s">
        <v>1715</v>
      </c>
      <c r="P2748" s="5" t="s">
        <v>30</v>
      </c>
      <c r="Q2748" s="3" t="s">
        <v>1705</v>
      </c>
      <c r="R2748" s="3">
        <v>0</v>
      </c>
      <c r="S2748" s="4">
        <f>IF(LANÇAMENTO[[#This Row],[DATA PEDIDO]]="","",LANÇAMENTO[[#This Row],[DATA PEDIDO]]+LANÇAMENTO[[#This Row],[PRAZO]])</f>
        <v>46030</v>
      </c>
      <c r="T2748" s="8" t="str">
        <f>IF(LANÇAMENTO[[#This Row],[OBRA COM MATERIAL]]="OK","ENTREGUE",IF(LANÇAMENTO[[#This Row],[PRAZO]]="","",LANÇAMENTO[[#This Row],[PREVISÃO ENTREGA OBRA]]-$E$1))</f>
        <v>ENTREGUE</v>
      </c>
      <c r="U2748" s="3" t="s">
        <v>129</v>
      </c>
      <c r="V2748" s="3"/>
    </row>
    <row r="2749" spans="1:22" x14ac:dyDescent="0.25">
      <c r="A2749" s="4">
        <v>46031</v>
      </c>
      <c r="B2749" s="2" t="s">
        <v>2825</v>
      </c>
      <c r="C2749" s="123" t="str">
        <f>VLOOKUP(LANÇAMENTO[[#This Row],[OBRA]],OBRAS[],2,FALSE)</f>
        <v>B&amp;B</v>
      </c>
      <c r="D2749" s="2" t="s">
        <v>104</v>
      </c>
      <c r="E2749" s="2" t="s">
        <v>4798</v>
      </c>
      <c r="F2749" s="3">
        <v>4</v>
      </c>
      <c r="G2749" s="3" t="s">
        <v>65</v>
      </c>
      <c r="H2749" s="5" t="s">
        <v>4799</v>
      </c>
      <c r="I2749" s="136" t="s">
        <v>371</v>
      </c>
      <c r="J2749" s="2" t="s">
        <v>4798</v>
      </c>
      <c r="K2749" s="6">
        <v>545.77</v>
      </c>
      <c r="L2749" s="6">
        <f>LANÇAMENTO[[#This Row],[VALOR UNITARIO]]*LANÇAMENTO[[#This Row],[QTDADE]]</f>
        <v>2183.08</v>
      </c>
      <c r="M2749" s="4">
        <v>46031</v>
      </c>
      <c r="N2749" s="33" t="str">
        <f>TEXT(LANÇAMENTO[[#This Row],[DATA PEDIDO]],"MMM")&amp;"-"&amp;TEXT(M2749,"AAAA")</f>
        <v>jan-2026</v>
      </c>
      <c r="O2749" s="5" t="s">
        <v>1836</v>
      </c>
      <c r="P2749" s="5" t="s">
        <v>30</v>
      </c>
      <c r="Q2749" s="3" t="s">
        <v>12</v>
      </c>
      <c r="R2749" s="3">
        <v>4</v>
      </c>
      <c r="S2749" s="4">
        <f>IF(LANÇAMENTO[[#This Row],[DATA PEDIDO]]="","",LANÇAMENTO[[#This Row],[DATA PEDIDO]]+LANÇAMENTO[[#This Row],[PRAZO]])</f>
        <v>46035</v>
      </c>
      <c r="T2749" s="8" t="str">
        <f>IF(LANÇAMENTO[[#This Row],[OBRA COM MATERIAL]]="OK","ENTREGUE",IF(LANÇAMENTO[[#This Row],[PRAZO]]="","",LANÇAMENTO[[#This Row],[PREVISÃO ENTREGA OBRA]]-$E$1))</f>
        <v>ENTREGUE</v>
      </c>
      <c r="U2749" s="3" t="s">
        <v>129</v>
      </c>
      <c r="V2749" s="3"/>
    </row>
    <row r="2750" spans="1:22" x14ac:dyDescent="0.25">
      <c r="A2750" s="4">
        <v>46031</v>
      </c>
      <c r="B2750" s="2" t="s">
        <v>2825</v>
      </c>
      <c r="C2750" s="123" t="str">
        <f>VLOOKUP(LANÇAMENTO[[#This Row],[OBRA]],OBRAS[],2,FALSE)</f>
        <v>B&amp;B</v>
      </c>
      <c r="D2750" s="2" t="s">
        <v>104</v>
      </c>
      <c r="E2750" s="2" t="s">
        <v>3005</v>
      </c>
      <c r="F2750" s="3">
        <v>10</v>
      </c>
      <c r="G2750" s="3" t="s">
        <v>65</v>
      </c>
      <c r="H2750" s="5" t="s">
        <v>4799</v>
      </c>
      <c r="I2750" s="136" t="s">
        <v>371</v>
      </c>
      <c r="J2750" s="2" t="s">
        <v>3005</v>
      </c>
      <c r="K2750" s="6">
        <v>164.1</v>
      </c>
      <c r="L2750" s="6">
        <f>LANÇAMENTO[[#This Row],[VALOR UNITARIO]]*LANÇAMENTO[[#This Row],[QTDADE]]</f>
        <v>1641</v>
      </c>
      <c r="M2750" s="4">
        <v>46031</v>
      </c>
      <c r="N2750" s="33" t="str">
        <f>TEXT(LANÇAMENTO[[#This Row],[DATA PEDIDO]],"MMM")&amp;"-"&amp;TEXT(M2750,"AAAA")</f>
        <v>jan-2026</v>
      </c>
      <c r="O2750" s="5" t="s">
        <v>1836</v>
      </c>
      <c r="P2750" s="5" t="s">
        <v>30</v>
      </c>
      <c r="Q2750" s="3" t="s">
        <v>12</v>
      </c>
      <c r="R2750" s="3">
        <v>4</v>
      </c>
      <c r="S2750" s="4">
        <f>IF(LANÇAMENTO[[#This Row],[DATA PEDIDO]]="","",LANÇAMENTO[[#This Row],[DATA PEDIDO]]+LANÇAMENTO[[#This Row],[PRAZO]])</f>
        <v>46035</v>
      </c>
      <c r="T2750" s="8" t="str">
        <f>IF(LANÇAMENTO[[#This Row],[OBRA COM MATERIAL]]="OK","ENTREGUE",IF(LANÇAMENTO[[#This Row],[PRAZO]]="","",LANÇAMENTO[[#This Row],[PREVISÃO ENTREGA OBRA]]-$E$1))</f>
        <v>ENTREGUE</v>
      </c>
      <c r="U2750" s="3" t="s">
        <v>129</v>
      </c>
      <c r="V2750" s="3"/>
    </row>
    <row r="2751" spans="1:22" x14ac:dyDescent="0.25">
      <c r="A2751" s="4">
        <v>46031</v>
      </c>
      <c r="B2751" s="2" t="s">
        <v>2825</v>
      </c>
      <c r="C2751" s="123" t="str">
        <f>VLOOKUP(LANÇAMENTO[[#This Row],[OBRA]],OBRAS[],2,FALSE)</f>
        <v>B&amp;B</v>
      </c>
      <c r="D2751" s="2" t="s">
        <v>104</v>
      </c>
      <c r="E2751" s="2" t="s">
        <v>1814</v>
      </c>
      <c r="F2751" s="3">
        <v>1</v>
      </c>
      <c r="G2751" s="3" t="s">
        <v>113</v>
      </c>
      <c r="H2751" s="5" t="s">
        <v>4799</v>
      </c>
      <c r="I2751" s="136" t="s">
        <v>371</v>
      </c>
      <c r="J2751" s="2" t="s">
        <v>1814</v>
      </c>
      <c r="K2751" s="6">
        <v>300</v>
      </c>
      <c r="L2751" s="6">
        <f>LANÇAMENTO[[#This Row],[VALOR UNITARIO]]*LANÇAMENTO[[#This Row],[QTDADE]]</f>
        <v>300</v>
      </c>
      <c r="M2751" s="4">
        <v>46031</v>
      </c>
      <c r="N2751" s="33" t="str">
        <f>TEXT(LANÇAMENTO[[#This Row],[DATA PEDIDO]],"MMM")&amp;"-"&amp;TEXT(M2751,"AAAA")</f>
        <v>jan-2026</v>
      </c>
      <c r="O2751" s="5" t="s">
        <v>1836</v>
      </c>
      <c r="P2751" s="5" t="s">
        <v>30</v>
      </c>
      <c r="Q2751" s="3" t="s">
        <v>12</v>
      </c>
      <c r="R2751" s="3">
        <v>4</v>
      </c>
      <c r="S2751" s="4">
        <f>IF(LANÇAMENTO[[#This Row],[DATA PEDIDO]]="","",LANÇAMENTO[[#This Row],[DATA PEDIDO]]+LANÇAMENTO[[#This Row],[PRAZO]])</f>
        <v>46035</v>
      </c>
      <c r="T2751" s="8" t="str">
        <f>IF(LANÇAMENTO[[#This Row],[OBRA COM MATERIAL]]="OK","ENTREGUE",IF(LANÇAMENTO[[#This Row],[PRAZO]]="","",LANÇAMENTO[[#This Row],[PREVISÃO ENTREGA OBRA]]-$E$1))</f>
        <v>ENTREGUE</v>
      </c>
      <c r="U2751" s="3" t="s">
        <v>129</v>
      </c>
      <c r="V2751" s="3"/>
    </row>
    <row r="2752" spans="1:22" ht="30" x14ac:dyDescent="0.25">
      <c r="A2752" s="4">
        <v>46030</v>
      </c>
      <c r="B2752" s="2" t="s">
        <v>3324</v>
      </c>
      <c r="C2752" s="123" t="str">
        <f>VLOOKUP(LANÇAMENTO[[#This Row],[OBRA]],OBRAS[],2,FALSE)</f>
        <v>B&amp;B</v>
      </c>
      <c r="D2752" s="2" t="s">
        <v>21</v>
      </c>
      <c r="E2752" s="10" t="s">
        <v>4800</v>
      </c>
      <c r="F2752" s="3">
        <v>1</v>
      </c>
      <c r="G2752" s="3" t="s">
        <v>113</v>
      </c>
      <c r="H2752" s="5" t="s">
        <v>4801</v>
      </c>
      <c r="I2752" s="136" t="s">
        <v>3115</v>
      </c>
      <c r="J2752" s="10" t="s">
        <v>4800</v>
      </c>
      <c r="K2752" s="6">
        <v>1850</v>
      </c>
      <c r="L2752" s="6">
        <f>LANÇAMENTO[[#This Row],[VALOR UNITARIO]]*LANÇAMENTO[[#This Row],[QTDADE]]</f>
        <v>1850</v>
      </c>
      <c r="M2752" s="4">
        <v>46030</v>
      </c>
      <c r="N2752" s="33" t="str">
        <f>TEXT(LANÇAMENTO[[#This Row],[DATA PEDIDO]],"MMM")&amp;"-"&amp;TEXT(M2752,"AAAA")</f>
        <v>jan-2026</v>
      </c>
      <c r="O2752" s="5" t="s">
        <v>1818</v>
      </c>
      <c r="P2752" s="5" t="s">
        <v>192</v>
      </c>
      <c r="Q2752" s="3" t="s">
        <v>12</v>
      </c>
      <c r="R2752" s="3">
        <v>0</v>
      </c>
      <c r="S2752" s="4">
        <f>IF(LANÇAMENTO[[#This Row],[DATA PEDIDO]]="","",LANÇAMENTO[[#This Row],[DATA PEDIDO]]+LANÇAMENTO[[#This Row],[PRAZO]])</f>
        <v>46030</v>
      </c>
      <c r="T2752" s="8" t="str">
        <f>IF(LANÇAMENTO[[#This Row],[OBRA COM MATERIAL]]="OK","ENTREGUE",IF(LANÇAMENTO[[#This Row],[PRAZO]]="","",LANÇAMENTO[[#This Row],[PREVISÃO ENTREGA OBRA]]-$E$1))</f>
        <v>ENTREGUE</v>
      </c>
      <c r="U2752" s="3" t="s">
        <v>129</v>
      </c>
      <c r="V2752" s="3"/>
    </row>
    <row r="2753" spans="1:22" x14ac:dyDescent="0.25">
      <c r="A2753" s="4">
        <v>46031</v>
      </c>
      <c r="B2753" s="2" t="s">
        <v>2825</v>
      </c>
      <c r="C2753" s="123" t="str">
        <f>VLOOKUP(LANÇAMENTO[[#This Row],[OBRA]],OBRAS[],2,FALSE)</f>
        <v>B&amp;B</v>
      </c>
      <c r="D2753" s="2" t="s">
        <v>104</v>
      </c>
      <c r="E2753" s="2" t="s">
        <v>4057</v>
      </c>
      <c r="F2753" s="3">
        <v>2</v>
      </c>
      <c r="G2753" s="3" t="s">
        <v>65</v>
      </c>
      <c r="H2753" s="5" t="s">
        <v>4803</v>
      </c>
      <c r="I2753" s="136" t="s">
        <v>3506</v>
      </c>
      <c r="J2753" s="2" t="s">
        <v>4057</v>
      </c>
      <c r="K2753" s="6">
        <v>1637</v>
      </c>
      <c r="L2753" s="6">
        <f>LANÇAMENTO[[#This Row],[VALOR UNITARIO]]*LANÇAMENTO[[#This Row],[QTDADE]]</f>
        <v>3274</v>
      </c>
      <c r="M2753" s="4">
        <v>46031</v>
      </c>
      <c r="N2753" s="33" t="str">
        <f>TEXT(LANÇAMENTO[[#This Row],[DATA PEDIDO]],"MMM")&amp;"-"&amp;TEXT(M2753,"AAAA")</f>
        <v>jan-2026</v>
      </c>
      <c r="O2753" s="5" t="s">
        <v>2102</v>
      </c>
      <c r="P2753" s="5" t="s">
        <v>30</v>
      </c>
      <c r="Q2753" s="3" t="s">
        <v>1705</v>
      </c>
      <c r="R2753" s="3">
        <v>0</v>
      </c>
      <c r="S2753" s="4">
        <f>IF(LANÇAMENTO[[#This Row],[DATA PEDIDO]]="","",LANÇAMENTO[[#This Row],[DATA PEDIDO]]+LANÇAMENTO[[#This Row],[PRAZO]])</f>
        <v>46031</v>
      </c>
      <c r="T2753" s="8" t="str">
        <f>IF(LANÇAMENTO[[#This Row],[OBRA COM MATERIAL]]="OK","ENTREGUE",IF(LANÇAMENTO[[#This Row],[PRAZO]]="","",LANÇAMENTO[[#This Row],[PREVISÃO ENTREGA OBRA]]-$E$1))</f>
        <v>ENTREGUE</v>
      </c>
      <c r="U2753" s="3" t="s">
        <v>129</v>
      </c>
      <c r="V2753" s="3"/>
    </row>
    <row r="2754" spans="1:22" x14ac:dyDescent="0.25">
      <c r="A2754" s="4">
        <v>46031</v>
      </c>
      <c r="B2754" s="2" t="s">
        <v>2825</v>
      </c>
      <c r="C2754" s="123" t="str">
        <f>VLOOKUP(LANÇAMENTO[[#This Row],[OBRA]],OBRAS[],2,FALSE)</f>
        <v>B&amp;B</v>
      </c>
      <c r="D2754" s="2" t="s">
        <v>21</v>
      </c>
      <c r="E2754" t="s">
        <v>4804</v>
      </c>
      <c r="F2754" s="3">
        <v>1</v>
      </c>
      <c r="G2754" s="3" t="s">
        <v>65</v>
      </c>
      <c r="H2754" s="5" t="s">
        <v>4805</v>
      </c>
      <c r="I2754" s="136" t="s">
        <v>1039</v>
      </c>
      <c r="J2754" t="s">
        <v>4804</v>
      </c>
      <c r="K2754" s="6">
        <v>2382.3000000000002</v>
      </c>
      <c r="L2754" s="6">
        <f>LANÇAMENTO[[#This Row],[VALOR UNITARIO]]*LANÇAMENTO[[#This Row],[QTDADE]]</f>
        <v>2382.3000000000002</v>
      </c>
      <c r="M2754" s="4">
        <v>46031</v>
      </c>
      <c r="N2754" s="33" t="str">
        <f>TEXT(LANÇAMENTO[[#This Row],[DATA PEDIDO]],"MMM")&amp;"-"&amp;TEXT(M2754,"AAAA")</f>
        <v>jan-2026</v>
      </c>
      <c r="O2754" s="5" t="s">
        <v>1715</v>
      </c>
      <c r="P2754" s="5" t="s">
        <v>30</v>
      </c>
      <c r="Q2754" s="3" t="s">
        <v>12</v>
      </c>
      <c r="R2754" s="3">
        <v>4</v>
      </c>
      <c r="S2754" s="4">
        <f>IF(LANÇAMENTO[[#This Row],[DATA PEDIDO]]="","",LANÇAMENTO[[#This Row],[DATA PEDIDO]]+LANÇAMENTO[[#This Row],[PRAZO]])</f>
        <v>46035</v>
      </c>
      <c r="T2754" s="8" t="str">
        <f>IF(LANÇAMENTO[[#This Row],[OBRA COM MATERIAL]]="OK","ENTREGUE",IF(LANÇAMENTO[[#This Row],[PRAZO]]="","",LANÇAMENTO[[#This Row],[PREVISÃO ENTREGA OBRA]]-$E$1))</f>
        <v>ENTREGUE</v>
      </c>
      <c r="U2754" s="3" t="s">
        <v>129</v>
      </c>
      <c r="V2754" s="3"/>
    </row>
    <row r="2755" spans="1:22" x14ac:dyDescent="0.25">
      <c r="A2755" s="4">
        <v>46034</v>
      </c>
      <c r="B2755" s="2" t="s">
        <v>4257</v>
      </c>
      <c r="C2755" s="123" t="str">
        <f>VLOOKUP(LANÇAMENTO[[#This Row],[OBRA]],OBRAS[],2,FALSE)</f>
        <v>INTERIORANA</v>
      </c>
      <c r="D2755" s="2" t="s">
        <v>104</v>
      </c>
      <c r="E2755" s="2" t="s">
        <v>4806</v>
      </c>
      <c r="F2755" s="3">
        <v>1</v>
      </c>
      <c r="G2755" s="3" t="s">
        <v>65</v>
      </c>
      <c r="H2755" s="5" t="s">
        <v>4817</v>
      </c>
      <c r="I2755" s="136" t="s">
        <v>216</v>
      </c>
      <c r="J2755" s="2" t="s">
        <v>4806</v>
      </c>
      <c r="K2755" s="6">
        <v>399.63</v>
      </c>
      <c r="L2755" s="6">
        <f>LANÇAMENTO[[#This Row],[VALOR UNITARIO]]*LANÇAMENTO[[#This Row],[QTDADE]]</f>
        <v>399.63</v>
      </c>
      <c r="M2755" s="4">
        <v>46034</v>
      </c>
      <c r="N2755" s="33" t="str">
        <f>TEXT(LANÇAMENTO[[#This Row],[DATA PEDIDO]],"MMM")&amp;"-"&amp;TEXT(M2755,"AAAA")</f>
        <v>jan-2026</v>
      </c>
      <c r="O2755" s="5" t="s">
        <v>3722</v>
      </c>
      <c r="P2755" s="5" t="s">
        <v>30</v>
      </c>
      <c r="Q2755" s="3" t="s">
        <v>1705</v>
      </c>
      <c r="R2755" s="3">
        <v>1</v>
      </c>
      <c r="S2755" s="4">
        <f>IF(LANÇAMENTO[[#This Row],[DATA PEDIDO]]="","",LANÇAMENTO[[#This Row],[DATA PEDIDO]]+LANÇAMENTO[[#This Row],[PRAZO]])</f>
        <v>46035</v>
      </c>
      <c r="T2755" s="8" t="str">
        <f>IF(LANÇAMENTO[[#This Row],[OBRA COM MATERIAL]]="OK","ENTREGUE",IF(LANÇAMENTO[[#This Row],[PRAZO]]="","",LANÇAMENTO[[#This Row],[PREVISÃO ENTREGA OBRA]]-$E$1))</f>
        <v>ENTREGUE</v>
      </c>
      <c r="U2755" s="3" t="s">
        <v>129</v>
      </c>
      <c r="V2755" s="3"/>
    </row>
    <row r="2756" spans="1:22" x14ac:dyDescent="0.25">
      <c r="A2756" s="4">
        <v>46034</v>
      </c>
      <c r="B2756" s="2" t="s">
        <v>4257</v>
      </c>
      <c r="C2756" s="123" t="str">
        <f>VLOOKUP(LANÇAMENTO[[#This Row],[OBRA]],OBRAS[],2,FALSE)</f>
        <v>INTERIORANA</v>
      </c>
      <c r="D2756" s="2" t="s">
        <v>104</v>
      </c>
      <c r="E2756" s="2" t="s">
        <v>4807</v>
      </c>
      <c r="F2756" s="3">
        <v>1</v>
      </c>
      <c r="G2756" s="3" t="s">
        <v>109</v>
      </c>
      <c r="H2756" s="5" t="s">
        <v>4817</v>
      </c>
      <c r="I2756" s="136" t="s">
        <v>216</v>
      </c>
      <c r="J2756" s="2" t="s">
        <v>4807</v>
      </c>
      <c r="K2756" s="6">
        <v>50.02</v>
      </c>
      <c r="L2756" s="6">
        <f>LANÇAMENTO[[#This Row],[VALOR UNITARIO]]*LANÇAMENTO[[#This Row],[QTDADE]]</f>
        <v>50.02</v>
      </c>
      <c r="M2756" s="4">
        <v>46034</v>
      </c>
      <c r="N2756" s="33" t="str">
        <f>TEXT(LANÇAMENTO[[#This Row],[DATA PEDIDO]],"MMM")&amp;"-"&amp;TEXT(M2756,"AAAA")</f>
        <v>jan-2026</v>
      </c>
      <c r="O2756" s="5" t="s">
        <v>3722</v>
      </c>
      <c r="P2756" s="5" t="s">
        <v>30</v>
      </c>
      <c r="Q2756" s="3" t="s">
        <v>1705</v>
      </c>
      <c r="R2756" s="3">
        <v>1</v>
      </c>
      <c r="S2756" s="4">
        <f>IF(LANÇAMENTO[[#This Row],[DATA PEDIDO]]="","",LANÇAMENTO[[#This Row],[DATA PEDIDO]]+LANÇAMENTO[[#This Row],[PRAZO]])</f>
        <v>46035</v>
      </c>
      <c r="T2756" s="8" t="str">
        <f>IF(LANÇAMENTO[[#This Row],[OBRA COM MATERIAL]]="OK","ENTREGUE",IF(LANÇAMENTO[[#This Row],[PRAZO]]="","",LANÇAMENTO[[#This Row],[PREVISÃO ENTREGA OBRA]]-$E$1))</f>
        <v>ENTREGUE</v>
      </c>
      <c r="U2756" s="3" t="s">
        <v>129</v>
      </c>
      <c r="V2756" s="3"/>
    </row>
    <row r="2757" spans="1:22" x14ac:dyDescent="0.25">
      <c r="A2757" s="4">
        <v>46034</v>
      </c>
      <c r="B2757" s="2" t="s">
        <v>4257</v>
      </c>
      <c r="C2757" s="123" t="str">
        <f>VLOOKUP(LANÇAMENTO[[#This Row],[OBRA]],OBRAS[],2,FALSE)</f>
        <v>INTERIORANA</v>
      </c>
      <c r="D2757" s="2" t="s">
        <v>104</v>
      </c>
      <c r="E2757" s="2" t="s">
        <v>4808</v>
      </c>
      <c r="F2757" s="3">
        <v>1</v>
      </c>
      <c r="G2757" s="3" t="s">
        <v>65</v>
      </c>
      <c r="H2757" s="5" t="s">
        <v>4817</v>
      </c>
      <c r="I2757" s="136" t="s">
        <v>216</v>
      </c>
      <c r="J2757" s="2" t="s">
        <v>4808</v>
      </c>
      <c r="K2757" s="6">
        <v>477</v>
      </c>
      <c r="L2757" s="6">
        <f>LANÇAMENTO[[#This Row],[VALOR UNITARIO]]*LANÇAMENTO[[#This Row],[QTDADE]]</f>
        <v>477</v>
      </c>
      <c r="M2757" s="4">
        <v>46034</v>
      </c>
      <c r="N2757" s="33" t="str">
        <f>TEXT(LANÇAMENTO[[#This Row],[DATA PEDIDO]],"MMM")&amp;"-"&amp;TEXT(M2757,"AAAA")</f>
        <v>jan-2026</v>
      </c>
      <c r="O2757" s="5" t="s">
        <v>3722</v>
      </c>
      <c r="P2757" s="5" t="s">
        <v>30</v>
      </c>
      <c r="Q2757" s="3" t="s">
        <v>1705</v>
      </c>
      <c r="R2757" s="3">
        <v>1</v>
      </c>
      <c r="S2757" s="4">
        <f>IF(LANÇAMENTO[[#This Row],[DATA PEDIDO]]="","",LANÇAMENTO[[#This Row],[DATA PEDIDO]]+LANÇAMENTO[[#This Row],[PRAZO]])</f>
        <v>46035</v>
      </c>
      <c r="T2757" s="8" t="str">
        <f>IF(LANÇAMENTO[[#This Row],[OBRA COM MATERIAL]]="OK","ENTREGUE",IF(LANÇAMENTO[[#This Row],[PRAZO]]="","",LANÇAMENTO[[#This Row],[PREVISÃO ENTREGA OBRA]]-$E$1))</f>
        <v>ENTREGUE</v>
      </c>
      <c r="U2757" s="3" t="s">
        <v>129</v>
      </c>
      <c r="V2757" s="3"/>
    </row>
    <row r="2758" spans="1:22" x14ac:dyDescent="0.25">
      <c r="A2758" s="4">
        <v>46034</v>
      </c>
      <c r="B2758" s="2" t="s">
        <v>4257</v>
      </c>
      <c r="C2758" s="123" t="str">
        <f>VLOOKUP(LANÇAMENTO[[#This Row],[OBRA]],OBRAS[],2,FALSE)</f>
        <v>INTERIORANA</v>
      </c>
      <c r="D2758" s="2" t="s">
        <v>104</v>
      </c>
      <c r="E2758" s="2" t="s">
        <v>4809</v>
      </c>
      <c r="F2758" s="3">
        <v>4</v>
      </c>
      <c r="G2758" s="3" t="s">
        <v>65</v>
      </c>
      <c r="H2758" s="5" t="s">
        <v>4817</v>
      </c>
      <c r="I2758" s="136" t="s">
        <v>216</v>
      </c>
      <c r="J2758" s="2" t="s">
        <v>4809</v>
      </c>
      <c r="K2758" s="6">
        <v>20.48</v>
      </c>
      <c r="L2758" s="6">
        <f>LANÇAMENTO[[#This Row],[VALOR UNITARIO]]*LANÇAMENTO[[#This Row],[QTDADE]]</f>
        <v>81.92</v>
      </c>
      <c r="M2758" s="4">
        <v>46034</v>
      </c>
      <c r="N2758" s="33" t="str">
        <f>TEXT(LANÇAMENTO[[#This Row],[DATA PEDIDO]],"MMM")&amp;"-"&amp;TEXT(M2758,"AAAA")</f>
        <v>jan-2026</v>
      </c>
      <c r="O2758" s="5" t="s">
        <v>3722</v>
      </c>
      <c r="P2758" s="5" t="s">
        <v>30</v>
      </c>
      <c r="Q2758" s="3" t="s">
        <v>1705</v>
      </c>
      <c r="R2758" s="3">
        <v>1</v>
      </c>
      <c r="S2758" s="4">
        <f>IF(LANÇAMENTO[[#This Row],[DATA PEDIDO]]="","",LANÇAMENTO[[#This Row],[DATA PEDIDO]]+LANÇAMENTO[[#This Row],[PRAZO]])</f>
        <v>46035</v>
      </c>
      <c r="T2758" s="8" t="str">
        <f>IF(LANÇAMENTO[[#This Row],[OBRA COM MATERIAL]]="OK","ENTREGUE",IF(LANÇAMENTO[[#This Row],[PRAZO]]="","",LANÇAMENTO[[#This Row],[PREVISÃO ENTREGA OBRA]]-$E$1))</f>
        <v>ENTREGUE</v>
      </c>
      <c r="U2758" s="3" t="s">
        <v>129</v>
      </c>
      <c r="V2758" s="3"/>
    </row>
    <row r="2759" spans="1:22" x14ac:dyDescent="0.25">
      <c r="A2759" s="4">
        <v>46034</v>
      </c>
      <c r="B2759" s="2" t="s">
        <v>4257</v>
      </c>
      <c r="C2759" s="123" t="str">
        <f>VLOOKUP(LANÇAMENTO[[#This Row],[OBRA]],OBRAS[],2,FALSE)</f>
        <v>INTERIORANA</v>
      </c>
      <c r="D2759" s="2" t="s">
        <v>104</v>
      </c>
      <c r="E2759" s="2" t="s">
        <v>4810</v>
      </c>
      <c r="F2759" s="3">
        <v>2</v>
      </c>
      <c r="G2759" s="3" t="s">
        <v>65</v>
      </c>
      <c r="H2759" s="5" t="s">
        <v>4817</v>
      </c>
      <c r="I2759" s="136" t="s">
        <v>216</v>
      </c>
      <c r="J2759" s="2" t="s">
        <v>4810</v>
      </c>
      <c r="K2759" s="6">
        <v>9.93</v>
      </c>
      <c r="L2759" s="6">
        <f>LANÇAMENTO[[#This Row],[VALOR UNITARIO]]*LANÇAMENTO[[#This Row],[QTDADE]]</f>
        <v>19.86</v>
      </c>
      <c r="M2759" s="4">
        <v>46034</v>
      </c>
      <c r="N2759" s="33" t="str">
        <f>TEXT(LANÇAMENTO[[#This Row],[DATA PEDIDO]],"MMM")&amp;"-"&amp;TEXT(M2759,"AAAA")</f>
        <v>jan-2026</v>
      </c>
      <c r="O2759" s="5" t="s">
        <v>3722</v>
      </c>
      <c r="P2759" s="5" t="s">
        <v>30</v>
      </c>
      <c r="Q2759" s="3" t="s">
        <v>1705</v>
      </c>
      <c r="R2759" s="3">
        <v>1</v>
      </c>
      <c r="S2759" s="4">
        <f>IF(LANÇAMENTO[[#This Row],[DATA PEDIDO]]="","",LANÇAMENTO[[#This Row],[DATA PEDIDO]]+LANÇAMENTO[[#This Row],[PRAZO]])</f>
        <v>46035</v>
      </c>
      <c r="T2759" s="8" t="str">
        <f>IF(LANÇAMENTO[[#This Row],[OBRA COM MATERIAL]]="OK","ENTREGUE",IF(LANÇAMENTO[[#This Row],[PRAZO]]="","",LANÇAMENTO[[#This Row],[PREVISÃO ENTREGA OBRA]]-$E$1))</f>
        <v>ENTREGUE</v>
      </c>
      <c r="U2759" s="3" t="s">
        <v>129</v>
      </c>
      <c r="V2759" s="3"/>
    </row>
    <row r="2760" spans="1:22" x14ac:dyDescent="0.25">
      <c r="A2760" s="4">
        <v>46034</v>
      </c>
      <c r="B2760" s="2" t="s">
        <v>4257</v>
      </c>
      <c r="C2760" s="123" t="str">
        <f>VLOOKUP(LANÇAMENTO[[#This Row],[OBRA]],OBRAS[],2,FALSE)</f>
        <v>INTERIORANA</v>
      </c>
      <c r="D2760" s="2" t="s">
        <v>104</v>
      </c>
      <c r="E2760" s="2" t="s">
        <v>4811</v>
      </c>
      <c r="F2760" s="3">
        <v>2</v>
      </c>
      <c r="G2760" s="3" t="s">
        <v>65</v>
      </c>
      <c r="H2760" s="5" t="s">
        <v>4817</v>
      </c>
      <c r="I2760" s="136" t="s">
        <v>216</v>
      </c>
      <c r="J2760" s="2" t="s">
        <v>4811</v>
      </c>
      <c r="K2760" s="6">
        <v>12.83</v>
      </c>
      <c r="L2760" s="6">
        <f>LANÇAMENTO[[#This Row],[VALOR UNITARIO]]*LANÇAMENTO[[#This Row],[QTDADE]]</f>
        <v>25.66</v>
      </c>
      <c r="M2760" s="4">
        <v>46034</v>
      </c>
      <c r="N2760" s="33" t="str">
        <f>TEXT(LANÇAMENTO[[#This Row],[DATA PEDIDO]],"MMM")&amp;"-"&amp;TEXT(M2760,"AAAA")</f>
        <v>jan-2026</v>
      </c>
      <c r="O2760" s="5" t="s">
        <v>3722</v>
      </c>
      <c r="P2760" s="5" t="s">
        <v>30</v>
      </c>
      <c r="Q2760" s="3" t="s">
        <v>1705</v>
      </c>
      <c r="R2760" s="3">
        <v>1</v>
      </c>
      <c r="S2760" s="4">
        <f>IF(LANÇAMENTO[[#This Row],[DATA PEDIDO]]="","",LANÇAMENTO[[#This Row],[DATA PEDIDO]]+LANÇAMENTO[[#This Row],[PRAZO]])</f>
        <v>46035</v>
      </c>
      <c r="T2760" s="8" t="str">
        <f>IF(LANÇAMENTO[[#This Row],[OBRA COM MATERIAL]]="OK","ENTREGUE",IF(LANÇAMENTO[[#This Row],[PRAZO]]="","",LANÇAMENTO[[#This Row],[PREVISÃO ENTREGA OBRA]]-$E$1))</f>
        <v>ENTREGUE</v>
      </c>
      <c r="U2760" s="3" t="s">
        <v>129</v>
      </c>
      <c r="V2760" s="3"/>
    </row>
    <row r="2761" spans="1:22" x14ac:dyDescent="0.25">
      <c r="A2761" s="4">
        <v>46034</v>
      </c>
      <c r="B2761" s="2" t="s">
        <v>4257</v>
      </c>
      <c r="C2761" s="123" t="str">
        <f>VLOOKUP(LANÇAMENTO[[#This Row],[OBRA]],OBRAS[],2,FALSE)</f>
        <v>INTERIORANA</v>
      </c>
      <c r="D2761" s="2" t="s">
        <v>104</v>
      </c>
      <c r="E2761" s="2" t="s">
        <v>4812</v>
      </c>
      <c r="F2761" s="3">
        <v>1</v>
      </c>
      <c r="G2761" s="3" t="s">
        <v>65</v>
      </c>
      <c r="H2761" s="5" t="s">
        <v>4817</v>
      </c>
      <c r="I2761" s="136" t="s">
        <v>216</v>
      </c>
      <c r="J2761" s="2" t="s">
        <v>4812</v>
      </c>
      <c r="K2761" s="6">
        <v>118.67</v>
      </c>
      <c r="L2761" s="6">
        <f>LANÇAMENTO[[#This Row],[VALOR UNITARIO]]*LANÇAMENTO[[#This Row],[QTDADE]]</f>
        <v>118.67</v>
      </c>
      <c r="M2761" s="4">
        <v>46034</v>
      </c>
      <c r="N2761" s="33" t="str">
        <f>TEXT(LANÇAMENTO[[#This Row],[DATA PEDIDO]],"MMM")&amp;"-"&amp;TEXT(M2761,"AAAA")</f>
        <v>jan-2026</v>
      </c>
      <c r="O2761" s="5" t="s">
        <v>3722</v>
      </c>
      <c r="P2761" s="5" t="s">
        <v>30</v>
      </c>
      <c r="Q2761" s="3" t="s">
        <v>1705</v>
      </c>
      <c r="R2761" s="3">
        <v>1</v>
      </c>
      <c r="S2761" s="4">
        <f>IF(LANÇAMENTO[[#This Row],[DATA PEDIDO]]="","",LANÇAMENTO[[#This Row],[DATA PEDIDO]]+LANÇAMENTO[[#This Row],[PRAZO]])</f>
        <v>46035</v>
      </c>
      <c r="T2761" s="8" t="str">
        <f>IF(LANÇAMENTO[[#This Row],[OBRA COM MATERIAL]]="OK","ENTREGUE",IF(LANÇAMENTO[[#This Row],[PRAZO]]="","",LANÇAMENTO[[#This Row],[PREVISÃO ENTREGA OBRA]]-$E$1))</f>
        <v>ENTREGUE</v>
      </c>
      <c r="U2761" s="3" t="s">
        <v>129</v>
      </c>
      <c r="V2761" s="3"/>
    </row>
    <row r="2762" spans="1:22" x14ac:dyDescent="0.25">
      <c r="A2762" s="4">
        <v>46034</v>
      </c>
      <c r="B2762" s="2" t="s">
        <v>4257</v>
      </c>
      <c r="C2762" s="123" t="str">
        <f>VLOOKUP(LANÇAMENTO[[#This Row],[OBRA]],OBRAS[],2,FALSE)</f>
        <v>INTERIORANA</v>
      </c>
      <c r="D2762" s="2" t="s">
        <v>104</v>
      </c>
      <c r="E2762" s="2" t="s">
        <v>4813</v>
      </c>
      <c r="F2762" s="3">
        <v>2</v>
      </c>
      <c r="G2762" s="3" t="s">
        <v>65</v>
      </c>
      <c r="H2762" s="5" t="s">
        <v>4817</v>
      </c>
      <c r="I2762" s="136" t="s">
        <v>216</v>
      </c>
      <c r="J2762" s="2" t="s">
        <v>4813</v>
      </c>
      <c r="K2762" s="6">
        <v>8.9499999999999993</v>
      </c>
      <c r="L2762" s="6">
        <f>LANÇAMENTO[[#This Row],[VALOR UNITARIO]]*LANÇAMENTO[[#This Row],[QTDADE]]</f>
        <v>17.899999999999999</v>
      </c>
      <c r="M2762" s="4">
        <v>46034</v>
      </c>
      <c r="N2762" s="33" t="str">
        <f>TEXT(LANÇAMENTO[[#This Row],[DATA PEDIDO]],"MMM")&amp;"-"&amp;TEXT(M2762,"AAAA")</f>
        <v>jan-2026</v>
      </c>
      <c r="O2762" s="5" t="s">
        <v>3722</v>
      </c>
      <c r="P2762" s="5" t="s">
        <v>30</v>
      </c>
      <c r="Q2762" s="3" t="s">
        <v>1705</v>
      </c>
      <c r="R2762" s="3">
        <v>1</v>
      </c>
      <c r="S2762" s="4">
        <f>IF(LANÇAMENTO[[#This Row],[DATA PEDIDO]]="","",LANÇAMENTO[[#This Row],[DATA PEDIDO]]+LANÇAMENTO[[#This Row],[PRAZO]])</f>
        <v>46035</v>
      </c>
      <c r="T2762" s="8" t="str">
        <f>IF(LANÇAMENTO[[#This Row],[OBRA COM MATERIAL]]="OK","ENTREGUE",IF(LANÇAMENTO[[#This Row],[PRAZO]]="","",LANÇAMENTO[[#This Row],[PREVISÃO ENTREGA OBRA]]-$E$1))</f>
        <v>ENTREGUE</v>
      </c>
      <c r="U2762" s="3" t="s">
        <v>129</v>
      </c>
      <c r="V2762" s="3"/>
    </row>
    <row r="2763" spans="1:22" x14ac:dyDescent="0.25">
      <c r="A2763" s="4">
        <v>46034</v>
      </c>
      <c r="B2763" s="2" t="s">
        <v>4257</v>
      </c>
      <c r="C2763" s="123" t="str">
        <f>VLOOKUP(LANÇAMENTO[[#This Row],[OBRA]],OBRAS[],2,FALSE)</f>
        <v>INTERIORANA</v>
      </c>
      <c r="D2763" s="2" t="s">
        <v>104</v>
      </c>
      <c r="E2763" s="2" t="s">
        <v>4814</v>
      </c>
      <c r="F2763" s="3">
        <v>2</v>
      </c>
      <c r="G2763" s="3" t="s">
        <v>65</v>
      </c>
      <c r="H2763" s="5" t="s">
        <v>4817</v>
      </c>
      <c r="I2763" s="136" t="s">
        <v>216</v>
      </c>
      <c r="J2763" s="2" t="s">
        <v>4814</v>
      </c>
      <c r="K2763" s="6">
        <v>7.55</v>
      </c>
      <c r="L2763" s="6">
        <f>LANÇAMENTO[[#This Row],[VALOR UNITARIO]]*LANÇAMENTO[[#This Row],[QTDADE]]</f>
        <v>15.1</v>
      </c>
      <c r="M2763" s="4">
        <v>46034</v>
      </c>
      <c r="N2763" s="33" t="str">
        <f>TEXT(LANÇAMENTO[[#This Row],[DATA PEDIDO]],"MMM")&amp;"-"&amp;TEXT(M2763,"AAAA")</f>
        <v>jan-2026</v>
      </c>
      <c r="O2763" s="5" t="s">
        <v>3722</v>
      </c>
      <c r="P2763" s="5" t="s">
        <v>30</v>
      </c>
      <c r="Q2763" s="3" t="s">
        <v>1705</v>
      </c>
      <c r="R2763" s="3">
        <v>1</v>
      </c>
      <c r="S2763" s="4">
        <f>IF(LANÇAMENTO[[#This Row],[DATA PEDIDO]]="","",LANÇAMENTO[[#This Row],[DATA PEDIDO]]+LANÇAMENTO[[#This Row],[PRAZO]])</f>
        <v>46035</v>
      </c>
      <c r="T2763" s="8" t="str">
        <f>IF(LANÇAMENTO[[#This Row],[OBRA COM MATERIAL]]="OK","ENTREGUE",IF(LANÇAMENTO[[#This Row],[PRAZO]]="","",LANÇAMENTO[[#This Row],[PREVISÃO ENTREGA OBRA]]-$E$1))</f>
        <v>ENTREGUE</v>
      </c>
      <c r="U2763" s="3" t="s">
        <v>129</v>
      </c>
      <c r="V2763" s="3"/>
    </row>
    <row r="2764" spans="1:22" x14ac:dyDescent="0.25">
      <c r="A2764" s="4">
        <v>46034</v>
      </c>
      <c r="B2764" s="2" t="s">
        <v>4257</v>
      </c>
      <c r="C2764" s="123" t="str">
        <f>VLOOKUP(LANÇAMENTO[[#This Row],[OBRA]],OBRAS[],2,FALSE)</f>
        <v>INTERIORANA</v>
      </c>
      <c r="D2764" s="2" t="s">
        <v>104</v>
      </c>
      <c r="E2764" s="2" t="s">
        <v>4815</v>
      </c>
      <c r="F2764" s="3">
        <v>2</v>
      </c>
      <c r="G2764" s="3" t="s">
        <v>116</v>
      </c>
      <c r="H2764" s="5" t="s">
        <v>4817</v>
      </c>
      <c r="I2764" s="136" t="s">
        <v>216</v>
      </c>
      <c r="J2764" s="2" t="s">
        <v>4815</v>
      </c>
      <c r="K2764" s="6">
        <v>15.39</v>
      </c>
      <c r="L2764" s="6">
        <f>LANÇAMENTO[[#This Row],[VALOR UNITARIO]]*LANÇAMENTO[[#This Row],[QTDADE]]</f>
        <v>30.78</v>
      </c>
      <c r="M2764" s="4">
        <v>46034</v>
      </c>
      <c r="N2764" s="33" t="str">
        <f>TEXT(LANÇAMENTO[[#This Row],[DATA PEDIDO]],"MMM")&amp;"-"&amp;TEXT(M2764,"AAAA")</f>
        <v>jan-2026</v>
      </c>
      <c r="O2764" s="5" t="s">
        <v>3722</v>
      </c>
      <c r="P2764" s="5" t="s">
        <v>30</v>
      </c>
      <c r="Q2764" s="3" t="s">
        <v>1705</v>
      </c>
      <c r="R2764" s="3">
        <v>1</v>
      </c>
      <c r="S2764" s="4">
        <f>IF(LANÇAMENTO[[#This Row],[DATA PEDIDO]]="","",LANÇAMENTO[[#This Row],[DATA PEDIDO]]+LANÇAMENTO[[#This Row],[PRAZO]])</f>
        <v>46035</v>
      </c>
      <c r="T2764" s="8" t="str">
        <f>IF(LANÇAMENTO[[#This Row],[OBRA COM MATERIAL]]="OK","ENTREGUE",IF(LANÇAMENTO[[#This Row],[PRAZO]]="","",LANÇAMENTO[[#This Row],[PREVISÃO ENTREGA OBRA]]-$E$1))</f>
        <v>ENTREGUE</v>
      </c>
      <c r="U2764" s="3" t="s">
        <v>129</v>
      </c>
      <c r="V2764" s="3"/>
    </row>
    <row r="2765" spans="1:22" x14ac:dyDescent="0.25">
      <c r="A2765" s="4">
        <v>46034</v>
      </c>
      <c r="B2765" s="2" t="s">
        <v>4257</v>
      </c>
      <c r="C2765" s="123" t="str">
        <f>VLOOKUP(LANÇAMENTO[[#This Row],[OBRA]],OBRAS[],2,FALSE)</f>
        <v>INTERIORANA</v>
      </c>
      <c r="D2765" s="2" t="s">
        <v>104</v>
      </c>
      <c r="E2765" s="2" t="s">
        <v>4816</v>
      </c>
      <c r="F2765" s="3">
        <v>1</v>
      </c>
      <c r="G2765" s="3" t="s">
        <v>65</v>
      </c>
      <c r="H2765" s="5" t="s">
        <v>4817</v>
      </c>
      <c r="I2765" s="136" t="s">
        <v>216</v>
      </c>
      <c r="J2765" s="2" t="s">
        <v>4816</v>
      </c>
      <c r="K2765" s="6">
        <v>89.41</v>
      </c>
      <c r="L2765" s="6">
        <f>LANÇAMENTO[[#This Row],[VALOR UNITARIO]]*LANÇAMENTO[[#This Row],[QTDADE]]</f>
        <v>89.41</v>
      </c>
      <c r="M2765" s="4">
        <v>46034</v>
      </c>
      <c r="N2765" s="33" t="str">
        <f>TEXT(LANÇAMENTO[[#This Row],[DATA PEDIDO]],"MMM")&amp;"-"&amp;TEXT(M2765,"AAAA")</f>
        <v>jan-2026</v>
      </c>
      <c r="O2765" s="5" t="s">
        <v>3722</v>
      </c>
      <c r="P2765" s="5" t="s">
        <v>30</v>
      </c>
      <c r="Q2765" s="3" t="s">
        <v>1705</v>
      </c>
      <c r="R2765" s="3">
        <v>1</v>
      </c>
      <c r="S2765" s="4">
        <f>IF(LANÇAMENTO[[#This Row],[DATA PEDIDO]]="","",LANÇAMENTO[[#This Row],[DATA PEDIDO]]+LANÇAMENTO[[#This Row],[PRAZO]])</f>
        <v>46035</v>
      </c>
      <c r="T2765" s="8" t="str">
        <f>IF(LANÇAMENTO[[#This Row],[OBRA COM MATERIAL]]="OK","ENTREGUE",IF(LANÇAMENTO[[#This Row],[PRAZO]]="","",LANÇAMENTO[[#This Row],[PREVISÃO ENTREGA OBRA]]-$E$1))</f>
        <v>ENTREGUE</v>
      </c>
      <c r="U2765" s="3" t="s">
        <v>129</v>
      </c>
      <c r="V2765" s="3"/>
    </row>
    <row r="2766" spans="1:22" x14ac:dyDescent="0.25">
      <c r="A2766" s="4">
        <v>46034</v>
      </c>
      <c r="B2766" s="2" t="s">
        <v>4257</v>
      </c>
      <c r="C2766" s="123" t="str">
        <f>VLOOKUP(LANÇAMENTO[[#This Row],[OBRA]],OBRAS[],2,FALSE)</f>
        <v>INTERIORANA</v>
      </c>
      <c r="D2766" s="2" t="s">
        <v>104</v>
      </c>
      <c r="E2766" s="2" t="s">
        <v>4821</v>
      </c>
      <c r="F2766" s="3">
        <v>1</v>
      </c>
      <c r="G2766" s="3" t="s">
        <v>65</v>
      </c>
      <c r="H2766" s="5" t="s">
        <v>4817</v>
      </c>
      <c r="I2766" s="136" t="s">
        <v>216</v>
      </c>
      <c r="J2766" s="2" t="s">
        <v>4821</v>
      </c>
      <c r="K2766" s="6">
        <v>590</v>
      </c>
      <c r="L2766" s="6">
        <f>LANÇAMENTO[[#This Row],[VALOR UNITARIO]]*LANÇAMENTO[[#This Row],[QTDADE]]</f>
        <v>590</v>
      </c>
      <c r="M2766" s="4">
        <v>46034</v>
      </c>
      <c r="N2766" s="33" t="str">
        <f>TEXT(LANÇAMENTO[[#This Row],[DATA PEDIDO]],"MMM")&amp;"-"&amp;TEXT(M2766,"AAAA")</f>
        <v>jan-2026</v>
      </c>
      <c r="O2766" s="5" t="s">
        <v>3722</v>
      </c>
      <c r="P2766" s="5" t="s">
        <v>30</v>
      </c>
      <c r="Q2766" s="3" t="s">
        <v>1705</v>
      </c>
      <c r="R2766" s="3">
        <v>1</v>
      </c>
      <c r="S2766" s="4">
        <f>IF(LANÇAMENTO[[#This Row],[DATA PEDIDO]]="","",LANÇAMENTO[[#This Row],[DATA PEDIDO]]+LANÇAMENTO[[#This Row],[PRAZO]])</f>
        <v>46035</v>
      </c>
      <c r="T2766" s="8" t="str">
        <f>IF(LANÇAMENTO[[#This Row],[OBRA COM MATERIAL]]="OK","ENTREGUE",IF(LANÇAMENTO[[#This Row],[PRAZO]]="","",LANÇAMENTO[[#This Row],[PREVISÃO ENTREGA OBRA]]-$E$1))</f>
        <v>ENTREGUE</v>
      </c>
      <c r="U2766" s="3" t="s">
        <v>129</v>
      </c>
      <c r="V2766" s="3"/>
    </row>
    <row r="2767" spans="1:22" x14ac:dyDescent="0.25">
      <c r="A2767" s="4">
        <v>46034</v>
      </c>
      <c r="B2767" s="2" t="s">
        <v>2128</v>
      </c>
      <c r="C2767" s="123" t="str">
        <f>VLOOKUP(LANÇAMENTO[[#This Row],[OBRA]],OBRAS[],2,FALSE)</f>
        <v>B&amp;B</v>
      </c>
      <c r="D2767" s="2" t="s">
        <v>27</v>
      </c>
      <c r="E2767" s="2" t="s">
        <v>4628</v>
      </c>
      <c r="F2767" s="3">
        <v>2</v>
      </c>
      <c r="G2767" s="3" t="s">
        <v>65</v>
      </c>
      <c r="H2767" s="5" t="s">
        <v>4818</v>
      </c>
      <c r="I2767" s="136" t="s">
        <v>1516</v>
      </c>
      <c r="J2767" s="2" t="s">
        <v>4628</v>
      </c>
      <c r="K2767" s="6">
        <v>3.45</v>
      </c>
      <c r="L2767" s="6">
        <f>LANÇAMENTO[[#This Row],[VALOR UNITARIO]]*LANÇAMENTO[[#This Row],[QTDADE]]</f>
        <v>6.9</v>
      </c>
      <c r="M2767" s="4">
        <v>46034</v>
      </c>
      <c r="N2767" s="33" t="str">
        <f>TEXT(LANÇAMENTO[[#This Row],[DATA PEDIDO]],"MMM")&amp;"-"&amp;TEXT(M2767,"AAAA")</f>
        <v>jan-2026</v>
      </c>
      <c r="O2767" s="5" t="s">
        <v>1715</v>
      </c>
      <c r="P2767" s="5" t="s">
        <v>30</v>
      </c>
      <c r="Q2767" s="3" t="s">
        <v>12</v>
      </c>
      <c r="R2767" s="3">
        <v>0</v>
      </c>
      <c r="S2767" s="4">
        <f>IF(LANÇAMENTO[[#This Row],[DATA PEDIDO]]="","",LANÇAMENTO[[#This Row],[DATA PEDIDO]]+LANÇAMENTO[[#This Row],[PRAZO]])</f>
        <v>46034</v>
      </c>
      <c r="T2767" s="8" t="str">
        <f>IF(LANÇAMENTO[[#This Row],[OBRA COM MATERIAL]]="OK","ENTREGUE",IF(LANÇAMENTO[[#This Row],[PRAZO]]="","",LANÇAMENTO[[#This Row],[PREVISÃO ENTREGA OBRA]]-$E$1))</f>
        <v>ENTREGUE</v>
      </c>
      <c r="U2767" s="3" t="s">
        <v>129</v>
      </c>
      <c r="V2767" s="3"/>
    </row>
    <row r="2768" spans="1:22" x14ac:dyDescent="0.25">
      <c r="A2768" s="4">
        <v>46034</v>
      </c>
      <c r="B2768" s="2" t="s">
        <v>2128</v>
      </c>
      <c r="C2768" s="123" t="str">
        <f>VLOOKUP(LANÇAMENTO[[#This Row],[OBRA]],OBRAS[],2,FALSE)</f>
        <v>B&amp;B</v>
      </c>
      <c r="D2768" s="2" t="s">
        <v>27</v>
      </c>
      <c r="E2768" s="2" t="s">
        <v>4629</v>
      </c>
      <c r="F2768" s="3">
        <v>2</v>
      </c>
      <c r="G2768" s="3" t="s">
        <v>65</v>
      </c>
      <c r="H2768" s="5" t="s">
        <v>4818</v>
      </c>
      <c r="I2768" s="136" t="s">
        <v>1516</v>
      </c>
      <c r="J2768" s="2" t="s">
        <v>4629</v>
      </c>
      <c r="K2768" s="6">
        <v>3.45</v>
      </c>
      <c r="L2768" s="6">
        <f>LANÇAMENTO[[#This Row],[VALOR UNITARIO]]*LANÇAMENTO[[#This Row],[QTDADE]]</f>
        <v>6.9</v>
      </c>
      <c r="M2768" s="4">
        <v>46034</v>
      </c>
      <c r="N2768" s="33" t="str">
        <f>TEXT(LANÇAMENTO[[#This Row],[DATA PEDIDO]],"MMM")&amp;"-"&amp;TEXT(M2768,"AAAA")</f>
        <v>jan-2026</v>
      </c>
      <c r="O2768" s="5" t="s">
        <v>1715</v>
      </c>
      <c r="P2768" s="5" t="s">
        <v>30</v>
      </c>
      <c r="Q2768" s="3" t="s">
        <v>12</v>
      </c>
      <c r="R2768" s="3">
        <v>0</v>
      </c>
      <c r="S2768" s="4">
        <f>IF(LANÇAMENTO[[#This Row],[DATA PEDIDO]]="","",LANÇAMENTO[[#This Row],[DATA PEDIDO]]+LANÇAMENTO[[#This Row],[PRAZO]])</f>
        <v>46034</v>
      </c>
      <c r="T2768" s="8" t="str">
        <f>IF(LANÇAMENTO[[#This Row],[OBRA COM MATERIAL]]="OK","ENTREGUE",IF(LANÇAMENTO[[#This Row],[PRAZO]]="","",LANÇAMENTO[[#This Row],[PREVISÃO ENTREGA OBRA]]-$E$1))</f>
        <v>ENTREGUE</v>
      </c>
      <c r="U2768" s="3" t="s">
        <v>129</v>
      </c>
      <c r="V2768" s="3"/>
    </row>
    <row r="2769" spans="1:22" x14ac:dyDescent="0.25">
      <c r="A2769" s="4">
        <v>46034</v>
      </c>
      <c r="B2769" s="2" t="s">
        <v>2128</v>
      </c>
      <c r="C2769" s="123" t="str">
        <f>VLOOKUP(LANÇAMENTO[[#This Row],[OBRA]],OBRAS[],2,FALSE)</f>
        <v>B&amp;B</v>
      </c>
      <c r="D2769" s="2" t="s">
        <v>27</v>
      </c>
      <c r="E2769" s="2" t="s">
        <v>4630</v>
      </c>
      <c r="F2769" s="3">
        <v>4</v>
      </c>
      <c r="G2769" s="3" t="s">
        <v>65</v>
      </c>
      <c r="H2769" s="5" t="s">
        <v>4818</v>
      </c>
      <c r="I2769" s="136" t="s">
        <v>1516</v>
      </c>
      <c r="J2769" s="2" t="s">
        <v>4630</v>
      </c>
      <c r="K2769" s="6">
        <v>29.9</v>
      </c>
      <c r="L2769" s="6">
        <f>LANÇAMENTO[[#This Row],[VALOR UNITARIO]]*LANÇAMENTO[[#This Row],[QTDADE]]</f>
        <v>119.6</v>
      </c>
      <c r="M2769" s="4">
        <v>46034</v>
      </c>
      <c r="N2769" s="33" t="str">
        <f>TEXT(LANÇAMENTO[[#This Row],[DATA PEDIDO]],"MMM")&amp;"-"&amp;TEXT(M2769,"AAAA")</f>
        <v>jan-2026</v>
      </c>
      <c r="O2769" s="5" t="s">
        <v>1715</v>
      </c>
      <c r="P2769" s="5" t="s">
        <v>30</v>
      </c>
      <c r="Q2769" s="3" t="s">
        <v>12</v>
      </c>
      <c r="R2769" s="3">
        <v>0</v>
      </c>
      <c r="S2769" s="4">
        <f>IF(LANÇAMENTO[[#This Row],[DATA PEDIDO]]="","",LANÇAMENTO[[#This Row],[DATA PEDIDO]]+LANÇAMENTO[[#This Row],[PRAZO]])</f>
        <v>46034</v>
      </c>
      <c r="T2769" s="8" t="str">
        <f>IF(LANÇAMENTO[[#This Row],[OBRA COM MATERIAL]]="OK","ENTREGUE",IF(LANÇAMENTO[[#This Row],[PRAZO]]="","",LANÇAMENTO[[#This Row],[PREVISÃO ENTREGA OBRA]]-$E$1))</f>
        <v>ENTREGUE</v>
      </c>
      <c r="U2769" s="3" t="s">
        <v>129</v>
      </c>
      <c r="V2769" s="3"/>
    </row>
    <row r="2770" spans="1:22" x14ac:dyDescent="0.25">
      <c r="A2770" s="4">
        <v>46034</v>
      </c>
      <c r="B2770" s="2" t="s">
        <v>2128</v>
      </c>
      <c r="C2770" s="123" t="str">
        <f>VLOOKUP(LANÇAMENTO[[#This Row],[OBRA]],OBRAS[],2,FALSE)</f>
        <v>B&amp;B</v>
      </c>
      <c r="D2770" s="2" t="s">
        <v>27</v>
      </c>
      <c r="E2770" s="2" t="s">
        <v>4631</v>
      </c>
      <c r="F2770" s="3">
        <v>4</v>
      </c>
      <c r="G2770" s="3" t="s">
        <v>65</v>
      </c>
      <c r="H2770" s="5" t="s">
        <v>4818</v>
      </c>
      <c r="I2770" s="136" t="s">
        <v>1516</v>
      </c>
      <c r="J2770" s="2" t="s">
        <v>4631</v>
      </c>
      <c r="K2770" s="6">
        <v>29.9</v>
      </c>
      <c r="L2770" s="6">
        <f>LANÇAMENTO[[#This Row],[VALOR UNITARIO]]*LANÇAMENTO[[#This Row],[QTDADE]]</f>
        <v>119.6</v>
      </c>
      <c r="M2770" s="4">
        <v>46034</v>
      </c>
      <c r="N2770" s="33" t="str">
        <f>TEXT(LANÇAMENTO[[#This Row],[DATA PEDIDO]],"MMM")&amp;"-"&amp;TEXT(M2770,"AAAA")</f>
        <v>jan-2026</v>
      </c>
      <c r="O2770" s="5" t="s">
        <v>1715</v>
      </c>
      <c r="P2770" s="5" t="s">
        <v>30</v>
      </c>
      <c r="Q2770" s="3" t="s">
        <v>12</v>
      </c>
      <c r="R2770" s="3">
        <v>0</v>
      </c>
      <c r="S2770" s="4">
        <f>IF(LANÇAMENTO[[#This Row],[DATA PEDIDO]]="","",LANÇAMENTO[[#This Row],[DATA PEDIDO]]+LANÇAMENTO[[#This Row],[PRAZO]])</f>
        <v>46034</v>
      </c>
      <c r="T2770" s="8" t="str">
        <f>IF(LANÇAMENTO[[#This Row],[OBRA COM MATERIAL]]="OK","ENTREGUE",IF(LANÇAMENTO[[#This Row],[PRAZO]]="","",LANÇAMENTO[[#This Row],[PREVISÃO ENTREGA OBRA]]-$E$1))</f>
        <v>ENTREGUE</v>
      </c>
      <c r="U2770" s="3" t="s">
        <v>129</v>
      </c>
      <c r="V2770" s="3"/>
    </row>
    <row r="2771" spans="1:22" x14ac:dyDescent="0.25">
      <c r="A2771" s="4">
        <v>46034</v>
      </c>
      <c r="B2771" s="2" t="s">
        <v>2128</v>
      </c>
      <c r="C2771" s="123" t="str">
        <f>VLOOKUP(LANÇAMENTO[[#This Row],[OBRA]],OBRAS[],2,FALSE)</f>
        <v>B&amp;B</v>
      </c>
      <c r="D2771" s="2" t="s">
        <v>27</v>
      </c>
      <c r="E2771" s="2" t="s">
        <v>4632</v>
      </c>
      <c r="F2771" s="3">
        <v>12</v>
      </c>
      <c r="G2771" s="3" t="s">
        <v>65</v>
      </c>
      <c r="H2771" s="5" t="s">
        <v>4818</v>
      </c>
      <c r="I2771" s="136" t="s">
        <v>1516</v>
      </c>
      <c r="J2771" s="2" t="s">
        <v>4632</v>
      </c>
      <c r="K2771" s="6">
        <v>16.100000000000001</v>
      </c>
      <c r="L2771" s="6">
        <f>LANÇAMENTO[[#This Row],[VALOR UNITARIO]]*LANÇAMENTO[[#This Row],[QTDADE]]</f>
        <v>193.20000000000002</v>
      </c>
      <c r="M2771" s="4">
        <v>46034</v>
      </c>
      <c r="N2771" s="33" t="str">
        <f>TEXT(LANÇAMENTO[[#This Row],[DATA PEDIDO]],"MMM")&amp;"-"&amp;TEXT(M2771,"AAAA")</f>
        <v>jan-2026</v>
      </c>
      <c r="O2771" s="5" t="s">
        <v>1715</v>
      </c>
      <c r="P2771" s="5" t="s">
        <v>30</v>
      </c>
      <c r="Q2771" s="3" t="s">
        <v>12</v>
      </c>
      <c r="R2771" s="3">
        <v>0</v>
      </c>
      <c r="S2771" s="4">
        <f>IF(LANÇAMENTO[[#This Row],[DATA PEDIDO]]="","",LANÇAMENTO[[#This Row],[DATA PEDIDO]]+LANÇAMENTO[[#This Row],[PRAZO]])</f>
        <v>46034</v>
      </c>
      <c r="T2771" s="8" t="str">
        <f>IF(LANÇAMENTO[[#This Row],[OBRA COM MATERIAL]]="OK","ENTREGUE",IF(LANÇAMENTO[[#This Row],[PRAZO]]="","",LANÇAMENTO[[#This Row],[PREVISÃO ENTREGA OBRA]]-$E$1))</f>
        <v>ENTREGUE</v>
      </c>
      <c r="U2771" s="3" t="s">
        <v>129</v>
      </c>
      <c r="V2771" s="3"/>
    </row>
    <row r="2772" spans="1:22" x14ac:dyDescent="0.25">
      <c r="A2772" s="4">
        <v>46034</v>
      </c>
      <c r="B2772" s="2" t="s">
        <v>2128</v>
      </c>
      <c r="C2772" s="123" t="str">
        <f>VLOOKUP(LANÇAMENTO[[#This Row],[OBRA]],OBRAS[],2,FALSE)</f>
        <v>B&amp;B</v>
      </c>
      <c r="D2772" s="2" t="s">
        <v>27</v>
      </c>
      <c r="E2772" s="2" t="s">
        <v>4633</v>
      </c>
      <c r="F2772" s="3">
        <v>5</v>
      </c>
      <c r="G2772" s="3" t="s">
        <v>65</v>
      </c>
      <c r="H2772" s="5" t="s">
        <v>4818</v>
      </c>
      <c r="I2772" s="136" t="s">
        <v>1516</v>
      </c>
      <c r="J2772" s="2" t="s">
        <v>4633</v>
      </c>
      <c r="K2772" s="6">
        <v>25.3</v>
      </c>
      <c r="L2772" s="6">
        <f>LANÇAMENTO[[#This Row],[VALOR UNITARIO]]*LANÇAMENTO[[#This Row],[QTDADE]]</f>
        <v>126.5</v>
      </c>
      <c r="M2772" s="4">
        <v>46034</v>
      </c>
      <c r="N2772" s="33" t="str">
        <f>TEXT(LANÇAMENTO[[#This Row],[DATA PEDIDO]],"MMM")&amp;"-"&amp;TEXT(M2772,"AAAA")</f>
        <v>jan-2026</v>
      </c>
      <c r="O2772" s="5" t="s">
        <v>1715</v>
      </c>
      <c r="P2772" s="5" t="s">
        <v>30</v>
      </c>
      <c r="Q2772" s="3" t="s">
        <v>12</v>
      </c>
      <c r="R2772" s="3">
        <v>0</v>
      </c>
      <c r="S2772" s="4">
        <f>IF(LANÇAMENTO[[#This Row],[DATA PEDIDO]]="","",LANÇAMENTO[[#This Row],[DATA PEDIDO]]+LANÇAMENTO[[#This Row],[PRAZO]])</f>
        <v>46034</v>
      </c>
      <c r="T2772" s="8" t="str">
        <f>IF(LANÇAMENTO[[#This Row],[OBRA COM MATERIAL]]="OK","ENTREGUE",IF(LANÇAMENTO[[#This Row],[PRAZO]]="","",LANÇAMENTO[[#This Row],[PREVISÃO ENTREGA OBRA]]-$E$1))</f>
        <v>ENTREGUE</v>
      </c>
      <c r="U2772" s="3" t="s">
        <v>129</v>
      </c>
      <c r="V2772" s="3"/>
    </row>
    <row r="2773" spans="1:22" x14ac:dyDescent="0.25">
      <c r="A2773" s="4">
        <v>46034</v>
      </c>
      <c r="B2773" s="2" t="s">
        <v>2128</v>
      </c>
      <c r="C2773" s="123" t="str">
        <f>VLOOKUP(LANÇAMENTO[[#This Row],[OBRA]],OBRAS[],2,FALSE)</f>
        <v>B&amp;B</v>
      </c>
      <c r="D2773" s="2" t="s">
        <v>27</v>
      </c>
      <c r="E2773" s="2" t="s">
        <v>4634</v>
      </c>
      <c r="F2773" s="3">
        <v>4</v>
      </c>
      <c r="G2773" s="3" t="s">
        <v>65</v>
      </c>
      <c r="H2773" s="5" t="s">
        <v>4818</v>
      </c>
      <c r="I2773" s="136" t="s">
        <v>1516</v>
      </c>
      <c r="J2773" s="2" t="s">
        <v>4634</v>
      </c>
      <c r="K2773" s="6">
        <v>27.6</v>
      </c>
      <c r="L2773" s="6">
        <f>LANÇAMENTO[[#This Row],[VALOR UNITARIO]]*LANÇAMENTO[[#This Row],[QTDADE]]</f>
        <v>110.4</v>
      </c>
      <c r="M2773" s="4">
        <v>46034</v>
      </c>
      <c r="N2773" s="33" t="str">
        <f>TEXT(LANÇAMENTO[[#This Row],[DATA PEDIDO]],"MMM")&amp;"-"&amp;TEXT(M2773,"AAAA")</f>
        <v>jan-2026</v>
      </c>
      <c r="O2773" s="5" t="s">
        <v>1715</v>
      </c>
      <c r="P2773" s="5" t="s">
        <v>30</v>
      </c>
      <c r="Q2773" s="3" t="s">
        <v>12</v>
      </c>
      <c r="R2773" s="3">
        <v>0</v>
      </c>
      <c r="S2773" s="4">
        <f>IF(LANÇAMENTO[[#This Row],[DATA PEDIDO]]="","",LANÇAMENTO[[#This Row],[DATA PEDIDO]]+LANÇAMENTO[[#This Row],[PRAZO]])</f>
        <v>46034</v>
      </c>
      <c r="T2773" s="8" t="str">
        <f>IF(LANÇAMENTO[[#This Row],[OBRA COM MATERIAL]]="OK","ENTREGUE",IF(LANÇAMENTO[[#This Row],[PRAZO]]="","",LANÇAMENTO[[#This Row],[PREVISÃO ENTREGA OBRA]]-$E$1))</f>
        <v>ENTREGUE</v>
      </c>
      <c r="U2773" s="3" t="s">
        <v>129</v>
      </c>
      <c r="V2773" s="3"/>
    </row>
    <row r="2774" spans="1:22" x14ac:dyDescent="0.25">
      <c r="A2774" s="4">
        <v>46034</v>
      </c>
      <c r="B2774" s="2" t="s">
        <v>2128</v>
      </c>
      <c r="C2774" s="123" t="str">
        <f>VLOOKUP(LANÇAMENTO[[#This Row],[OBRA]],OBRAS[],2,FALSE)</f>
        <v>B&amp;B</v>
      </c>
      <c r="D2774" s="2" t="s">
        <v>27</v>
      </c>
      <c r="E2774" s="2" t="s">
        <v>4629</v>
      </c>
      <c r="F2774" s="3">
        <v>1</v>
      </c>
      <c r="G2774" s="3" t="s">
        <v>65</v>
      </c>
      <c r="H2774" s="5" t="s">
        <v>4819</v>
      </c>
      <c r="I2774" s="136" t="s">
        <v>1516</v>
      </c>
      <c r="J2774" s="2" t="s">
        <v>4629</v>
      </c>
      <c r="K2774" s="6">
        <v>3.45</v>
      </c>
      <c r="L2774" s="6">
        <f>LANÇAMENTO[[#This Row],[VALOR UNITARIO]]*LANÇAMENTO[[#This Row],[QTDADE]]</f>
        <v>3.45</v>
      </c>
      <c r="M2774" s="4">
        <v>46034</v>
      </c>
      <c r="N2774" s="33" t="str">
        <f>TEXT(LANÇAMENTO[[#This Row],[DATA PEDIDO]],"MMM")&amp;"-"&amp;TEXT(M2774,"AAAA")</f>
        <v>jan-2026</v>
      </c>
      <c r="O2774" s="5" t="s">
        <v>1715</v>
      </c>
      <c r="P2774" s="5" t="s">
        <v>30</v>
      </c>
      <c r="Q2774" s="3" t="s">
        <v>12</v>
      </c>
      <c r="R2774" s="3">
        <v>0</v>
      </c>
      <c r="S2774" s="4">
        <f>IF(LANÇAMENTO[[#This Row],[DATA PEDIDO]]="","",LANÇAMENTO[[#This Row],[DATA PEDIDO]]+LANÇAMENTO[[#This Row],[PRAZO]])</f>
        <v>46034</v>
      </c>
      <c r="T2774" s="8" t="str">
        <f>IF(LANÇAMENTO[[#This Row],[OBRA COM MATERIAL]]="OK","ENTREGUE",IF(LANÇAMENTO[[#This Row],[PRAZO]]="","",LANÇAMENTO[[#This Row],[PREVISÃO ENTREGA OBRA]]-$E$1))</f>
        <v>ENTREGUE</v>
      </c>
      <c r="U2774" s="3" t="s">
        <v>129</v>
      </c>
      <c r="V2774" s="3"/>
    </row>
    <row r="2775" spans="1:22" x14ac:dyDescent="0.25">
      <c r="A2775" s="4">
        <v>46034</v>
      </c>
      <c r="B2775" s="2" t="s">
        <v>2128</v>
      </c>
      <c r="C2775" s="123" t="str">
        <f>VLOOKUP(LANÇAMENTO[[#This Row],[OBRA]],OBRAS[],2,FALSE)</f>
        <v>B&amp;B</v>
      </c>
      <c r="D2775" s="2" t="s">
        <v>27</v>
      </c>
      <c r="E2775" s="2" t="s">
        <v>4632</v>
      </c>
      <c r="F2775" s="3">
        <v>4</v>
      </c>
      <c r="G2775" s="3" t="s">
        <v>65</v>
      </c>
      <c r="H2775" s="5" t="s">
        <v>4819</v>
      </c>
      <c r="I2775" s="136" t="s">
        <v>1516</v>
      </c>
      <c r="J2775" s="2" t="s">
        <v>4632</v>
      </c>
      <c r="K2775" s="6">
        <v>13.8</v>
      </c>
      <c r="L2775" s="6">
        <f>LANÇAMENTO[[#This Row],[VALOR UNITARIO]]*LANÇAMENTO[[#This Row],[QTDADE]]</f>
        <v>55.2</v>
      </c>
      <c r="M2775" s="4">
        <v>46034</v>
      </c>
      <c r="N2775" s="33" t="str">
        <f>TEXT(LANÇAMENTO[[#This Row],[DATA PEDIDO]],"MMM")&amp;"-"&amp;TEXT(M2775,"AAAA")</f>
        <v>jan-2026</v>
      </c>
      <c r="O2775" s="5" t="s">
        <v>1715</v>
      </c>
      <c r="P2775" s="5" t="s">
        <v>30</v>
      </c>
      <c r="Q2775" s="3" t="s">
        <v>12</v>
      </c>
      <c r="R2775" s="3">
        <v>0</v>
      </c>
      <c r="S2775" s="4">
        <f>IF(LANÇAMENTO[[#This Row],[DATA PEDIDO]]="","",LANÇAMENTO[[#This Row],[DATA PEDIDO]]+LANÇAMENTO[[#This Row],[PRAZO]])</f>
        <v>46034</v>
      </c>
      <c r="T2775" s="8" t="str">
        <f>IF(LANÇAMENTO[[#This Row],[OBRA COM MATERIAL]]="OK","ENTREGUE",IF(LANÇAMENTO[[#This Row],[PRAZO]]="","",LANÇAMENTO[[#This Row],[PREVISÃO ENTREGA OBRA]]-$E$1))</f>
        <v>ENTREGUE</v>
      </c>
      <c r="U2775" s="3" t="s">
        <v>129</v>
      </c>
      <c r="V2775" s="3"/>
    </row>
    <row r="2776" spans="1:22" x14ac:dyDescent="0.25">
      <c r="A2776" s="4">
        <v>46034</v>
      </c>
      <c r="B2776" s="2" t="s">
        <v>2379</v>
      </c>
      <c r="C2776" s="123" t="s">
        <v>1234</v>
      </c>
      <c r="D2776" s="2" t="s">
        <v>104</v>
      </c>
      <c r="E2776" s="2" t="s">
        <v>3600</v>
      </c>
      <c r="F2776" s="3">
        <v>4</v>
      </c>
      <c r="G2776" s="3" t="s">
        <v>65</v>
      </c>
      <c r="H2776" s="5" t="s">
        <v>4820</v>
      </c>
      <c r="I2776" s="136" t="s">
        <v>1001</v>
      </c>
      <c r="J2776" s="2" t="s">
        <v>3600</v>
      </c>
      <c r="K2776" s="6">
        <v>10.5</v>
      </c>
      <c r="L2776" s="6">
        <f>LANÇAMENTO[[#This Row],[VALOR UNITARIO]]*LANÇAMENTO[[#This Row],[QTDADE]]</f>
        <v>42</v>
      </c>
      <c r="M2776" s="4">
        <v>46034</v>
      </c>
      <c r="N2776" s="33" t="str">
        <f>TEXT(LANÇAMENTO[[#This Row],[DATA PEDIDO]],"MMM")&amp;"-"&amp;TEXT(M2776,"AAAA")</f>
        <v>jan-2026</v>
      </c>
      <c r="O2776" s="5" t="s">
        <v>1823</v>
      </c>
      <c r="P2776" s="5" t="s">
        <v>30</v>
      </c>
      <c r="Q2776" s="3" t="s">
        <v>12</v>
      </c>
      <c r="R2776" s="3">
        <v>0</v>
      </c>
      <c r="S2776" s="4">
        <f>IF(LANÇAMENTO[[#This Row],[DATA PEDIDO]]="","",LANÇAMENTO[[#This Row],[DATA PEDIDO]]+LANÇAMENTO[[#This Row],[PRAZO]])</f>
        <v>46034</v>
      </c>
      <c r="T2776" s="8" t="str">
        <f>IF(LANÇAMENTO[[#This Row],[OBRA COM MATERIAL]]="OK","ENTREGUE",IF(LANÇAMENTO[[#This Row],[PRAZO]]="","",LANÇAMENTO[[#This Row],[PREVISÃO ENTREGA OBRA]]-$E$1))</f>
        <v>ENTREGUE</v>
      </c>
      <c r="U2776" s="3" t="s">
        <v>129</v>
      </c>
      <c r="V2776" s="3"/>
    </row>
    <row r="2777" spans="1:22" x14ac:dyDescent="0.25">
      <c r="A2777" s="4">
        <v>46034</v>
      </c>
      <c r="B2777" s="2" t="s">
        <v>2379</v>
      </c>
      <c r="C2777" s="123" t="s">
        <v>1234</v>
      </c>
      <c r="D2777" s="2" t="s">
        <v>104</v>
      </c>
      <c r="E2777" s="2" t="s">
        <v>2645</v>
      </c>
      <c r="F2777" s="3">
        <v>4</v>
      </c>
      <c r="G2777" s="3" t="s">
        <v>65</v>
      </c>
      <c r="H2777" s="5" t="s">
        <v>4820</v>
      </c>
      <c r="I2777" s="136" t="s">
        <v>1001</v>
      </c>
      <c r="J2777" s="2" t="s">
        <v>2645</v>
      </c>
      <c r="K2777" s="6">
        <v>21</v>
      </c>
      <c r="L2777" s="6">
        <f>LANÇAMENTO[[#This Row],[VALOR UNITARIO]]*LANÇAMENTO[[#This Row],[QTDADE]]</f>
        <v>84</v>
      </c>
      <c r="M2777" s="4">
        <v>46034</v>
      </c>
      <c r="N2777" s="33" t="str">
        <f>TEXT(LANÇAMENTO[[#This Row],[DATA PEDIDO]],"MMM")&amp;"-"&amp;TEXT(M2777,"AAAA")</f>
        <v>jan-2026</v>
      </c>
      <c r="O2777" s="5" t="s">
        <v>1823</v>
      </c>
      <c r="P2777" s="5" t="s">
        <v>30</v>
      </c>
      <c r="Q2777" s="3" t="s">
        <v>12</v>
      </c>
      <c r="R2777" s="3">
        <v>0</v>
      </c>
      <c r="S2777" s="4">
        <f>IF(LANÇAMENTO[[#This Row],[DATA PEDIDO]]="","",LANÇAMENTO[[#This Row],[DATA PEDIDO]]+LANÇAMENTO[[#This Row],[PRAZO]])</f>
        <v>46034</v>
      </c>
      <c r="T2777" s="8" t="str">
        <f>IF(LANÇAMENTO[[#This Row],[OBRA COM MATERIAL]]="OK","ENTREGUE",IF(LANÇAMENTO[[#This Row],[PRAZO]]="","",LANÇAMENTO[[#This Row],[PREVISÃO ENTREGA OBRA]]-$E$1))</f>
        <v>ENTREGUE</v>
      </c>
      <c r="U2777" s="3" t="s">
        <v>129</v>
      </c>
      <c r="V2777" s="3"/>
    </row>
    <row r="2778" spans="1:22" x14ac:dyDescent="0.25">
      <c r="A2778" s="4">
        <v>46034</v>
      </c>
      <c r="B2778" s="2" t="s">
        <v>2379</v>
      </c>
      <c r="C2778" s="123" t="s">
        <v>1234</v>
      </c>
      <c r="D2778" s="2" t="s">
        <v>104</v>
      </c>
      <c r="E2778" s="2" t="s">
        <v>2642</v>
      </c>
      <c r="F2778" s="3">
        <v>4</v>
      </c>
      <c r="G2778" s="3" t="s">
        <v>65</v>
      </c>
      <c r="H2778" s="5" t="s">
        <v>4820</v>
      </c>
      <c r="I2778" s="136" t="s">
        <v>1001</v>
      </c>
      <c r="J2778" s="2" t="s">
        <v>2642</v>
      </c>
      <c r="K2778" s="6">
        <v>17.5</v>
      </c>
      <c r="L2778" s="6">
        <f>LANÇAMENTO[[#This Row],[VALOR UNITARIO]]*LANÇAMENTO[[#This Row],[QTDADE]]</f>
        <v>70</v>
      </c>
      <c r="M2778" s="4">
        <v>46034</v>
      </c>
      <c r="N2778" s="33" t="str">
        <f>TEXT(LANÇAMENTO[[#This Row],[DATA PEDIDO]],"MMM")&amp;"-"&amp;TEXT(M2778,"AAAA")</f>
        <v>jan-2026</v>
      </c>
      <c r="O2778" s="5" t="s">
        <v>1823</v>
      </c>
      <c r="P2778" s="5" t="s">
        <v>30</v>
      </c>
      <c r="Q2778" s="3" t="s">
        <v>12</v>
      </c>
      <c r="R2778" s="3">
        <v>0</v>
      </c>
      <c r="S2778" s="4">
        <f>IF(LANÇAMENTO[[#This Row],[DATA PEDIDO]]="","",LANÇAMENTO[[#This Row],[DATA PEDIDO]]+LANÇAMENTO[[#This Row],[PRAZO]])</f>
        <v>46034</v>
      </c>
      <c r="T2778" s="8" t="str">
        <f>IF(LANÇAMENTO[[#This Row],[OBRA COM MATERIAL]]="OK","ENTREGUE",IF(LANÇAMENTO[[#This Row],[PRAZO]]="","",LANÇAMENTO[[#This Row],[PREVISÃO ENTREGA OBRA]]-$E$1))</f>
        <v>ENTREGUE</v>
      </c>
      <c r="U2778" s="3" t="s">
        <v>129</v>
      </c>
      <c r="V2778" s="3"/>
    </row>
    <row r="2779" spans="1:22" x14ac:dyDescent="0.25">
      <c r="A2779" s="4">
        <v>46034</v>
      </c>
      <c r="B2779" s="2" t="s">
        <v>2379</v>
      </c>
      <c r="C2779" s="123" t="str">
        <f>VLOOKUP(LANÇAMENTO[[#This Row],[OBRA]],OBRAS[],2,FALSE)</f>
        <v>INTERIORANA</v>
      </c>
      <c r="D2779" s="2" t="s">
        <v>104</v>
      </c>
      <c r="E2779" s="2" t="s">
        <v>2406</v>
      </c>
      <c r="F2779" s="3">
        <v>1</v>
      </c>
      <c r="G2779" s="3" t="s">
        <v>65</v>
      </c>
      <c r="H2779" s="5" t="s">
        <v>4822</v>
      </c>
      <c r="I2779" s="136" t="s">
        <v>1027</v>
      </c>
      <c r="J2779" s="2" t="s">
        <v>2406</v>
      </c>
      <c r="K2779" s="6">
        <v>146</v>
      </c>
      <c r="L2779" s="6">
        <f>LANÇAMENTO[[#This Row],[VALOR UNITARIO]]*LANÇAMENTO[[#This Row],[QTDADE]]</f>
        <v>146</v>
      </c>
      <c r="M2779" s="4">
        <v>46034</v>
      </c>
      <c r="N2779" s="33" t="str">
        <f>TEXT(LANÇAMENTO[[#This Row],[DATA PEDIDO]],"MMM")&amp;"-"&amp;TEXT(M2779,"AAAA")</f>
        <v>jan-2026</v>
      </c>
      <c r="O2779" s="5" t="s">
        <v>1692</v>
      </c>
      <c r="P2779" s="5" t="s">
        <v>30</v>
      </c>
      <c r="Q2779" s="3" t="s">
        <v>12</v>
      </c>
      <c r="R2779" s="3">
        <v>1</v>
      </c>
      <c r="S2779" s="4">
        <f>IF(LANÇAMENTO[[#This Row],[DATA PEDIDO]]="","",LANÇAMENTO[[#This Row],[DATA PEDIDO]]+LANÇAMENTO[[#This Row],[PRAZO]])</f>
        <v>46035</v>
      </c>
      <c r="T2779" s="8" t="str">
        <f>IF(LANÇAMENTO[[#This Row],[OBRA COM MATERIAL]]="OK","ENTREGUE",IF(LANÇAMENTO[[#This Row],[PRAZO]]="","",LANÇAMENTO[[#This Row],[PREVISÃO ENTREGA OBRA]]-$E$1))</f>
        <v>ENTREGUE</v>
      </c>
      <c r="U2779" s="3" t="s">
        <v>129</v>
      </c>
      <c r="V2779" s="3"/>
    </row>
    <row r="2780" spans="1:22" x14ac:dyDescent="0.25">
      <c r="A2780" s="4">
        <v>46034</v>
      </c>
      <c r="B2780" s="2" t="s">
        <v>2379</v>
      </c>
      <c r="C2780" s="123" t="str">
        <f>VLOOKUP(LANÇAMENTO[[#This Row],[OBRA]],OBRAS[],2,FALSE)</f>
        <v>INTERIORANA</v>
      </c>
      <c r="D2780" s="2" t="s">
        <v>104</v>
      </c>
      <c r="E2780" s="2" t="s">
        <v>4351</v>
      </c>
      <c r="F2780" s="3">
        <v>2</v>
      </c>
      <c r="G2780" s="3" t="s">
        <v>65</v>
      </c>
      <c r="H2780" s="5" t="s">
        <v>4822</v>
      </c>
      <c r="I2780" s="136" t="s">
        <v>1027</v>
      </c>
      <c r="J2780" s="2" t="s">
        <v>4351</v>
      </c>
      <c r="K2780" s="6">
        <v>118.59</v>
      </c>
      <c r="L2780" s="6">
        <f>LANÇAMENTO[[#This Row],[VALOR UNITARIO]]*LANÇAMENTO[[#This Row],[QTDADE]]</f>
        <v>237.18</v>
      </c>
      <c r="M2780" s="4">
        <v>46034</v>
      </c>
      <c r="N2780" s="33" t="str">
        <f>TEXT(LANÇAMENTO[[#This Row],[DATA PEDIDO]],"MMM")&amp;"-"&amp;TEXT(M2780,"AAAA")</f>
        <v>jan-2026</v>
      </c>
      <c r="O2780" s="5" t="s">
        <v>1692</v>
      </c>
      <c r="P2780" s="5" t="s">
        <v>30</v>
      </c>
      <c r="Q2780" s="3" t="s">
        <v>12</v>
      </c>
      <c r="R2780" s="3">
        <v>1</v>
      </c>
      <c r="S2780" s="4">
        <f>IF(LANÇAMENTO[[#This Row],[DATA PEDIDO]]="","",LANÇAMENTO[[#This Row],[DATA PEDIDO]]+LANÇAMENTO[[#This Row],[PRAZO]])</f>
        <v>46035</v>
      </c>
      <c r="T2780" s="8" t="str">
        <f>IF(LANÇAMENTO[[#This Row],[OBRA COM MATERIAL]]="OK","ENTREGUE",IF(LANÇAMENTO[[#This Row],[PRAZO]]="","",LANÇAMENTO[[#This Row],[PREVISÃO ENTREGA OBRA]]-$E$1))</f>
        <v>ENTREGUE</v>
      </c>
      <c r="U2780" s="3" t="s">
        <v>129</v>
      </c>
      <c r="V2780" s="3"/>
    </row>
    <row r="2781" spans="1:22" x14ac:dyDescent="0.25">
      <c r="A2781" s="4">
        <v>46034</v>
      </c>
      <c r="B2781" s="2" t="s">
        <v>2379</v>
      </c>
      <c r="C2781" s="123" t="str">
        <f>VLOOKUP(LANÇAMENTO[[#This Row],[OBRA]],OBRAS[],2,FALSE)</f>
        <v>INTERIORANA</v>
      </c>
      <c r="D2781" s="2" t="s">
        <v>104</v>
      </c>
      <c r="E2781" s="2" t="s">
        <v>3331</v>
      </c>
      <c r="F2781" s="3">
        <v>10</v>
      </c>
      <c r="G2781" s="3" t="s">
        <v>65</v>
      </c>
      <c r="H2781" s="5" t="s">
        <v>4822</v>
      </c>
      <c r="I2781" s="136" t="s">
        <v>1027</v>
      </c>
      <c r="J2781" s="2" t="s">
        <v>3331</v>
      </c>
      <c r="K2781" s="6">
        <v>36.9</v>
      </c>
      <c r="L2781" s="6">
        <f>LANÇAMENTO[[#This Row],[VALOR UNITARIO]]*LANÇAMENTO[[#This Row],[QTDADE]]</f>
        <v>369</v>
      </c>
      <c r="M2781" s="4">
        <v>46034</v>
      </c>
      <c r="N2781" s="33" t="str">
        <f>TEXT(LANÇAMENTO[[#This Row],[DATA PEDIDO]],"MMM")&amp;"-"&amp;TEXT(M2781,"AAAA")</f>
        <v>jan-2026</v>
      </c>
      <c r="O2781" s="5" t="s">
        <v>1692</v>
      </c>
      <c r="P2781" s="5" t="s">
        <v>30</v>
      </c>
      <c r="Q2781" s="3" t="s">
        <v>12</v>
      </c>
      <c r="R2781" s="3">
        <v>1</v>
      </c>
      <c r="S2781" s="4">
        <f>IF(LANÇAMENTO[[#This Row],[DATA PEDIDO]]="","",LANÇAMENTO[[#This Row],[DATA PEDIDO]]+LANÇAMENTO[[#This Row],[PRAZO]])</f>
        <v>46035</v>
      </c>
      <c r="T2781" s="8" t="str">
        <f>IF(LANÇAMENTO[[#This Row],[OBRA COM MATERIAL]]="OK","ENTREGUE",IF(LANÇAMENTO[[#This Row],[PRAZO]]="","",LANÇAMENTO[[#This Row],[PREVISÃO ENTREGA OBRA]]-$E$1))</f>
        <v>ENTREGUE</v>
      </c>
      <c r="U2781" s="3" t="s">
        <v>129</v>
      </c>
      <c r="V2781" s="3"/>
    </row>
    <row r="2782" spans="1:22" x14ac:dyDescent="0.25">
      <c r="A2782" s="4">
        <v>46034</v>
      </c>
      <c r="B2782" s="2" t="s">
        <v>2379</v>
      </c>
      <c r="C2782" s="123" t="str">
        <f>VLOOKUP(LANÇAMENTO[[#This Row],[OBRA]],OBRAS[],2,FALSE)</f>
        <v>INTERIORANA</v>
      </c>
      <c r="D2782" s="2" t="s">
        <v>104</v>
      </c>
      <c r="E2782" s="2" t="s">
        <v>4866</v>
      </c>
      <c r="F2782" s="3">
        <v>1</v>
      </c>
      <c r="G2782" s="3" t="s">
        <v>65</v>
      </c>
      <c r="H2782" s="5" t="s">
        <v>4822</v>
      </c>
      <c r="I2782" s="136" t="s">
        <v>1027</v>
      </c>
      <c r="J2782" s="2" t="s">
        <v>4866</v>
      </c>
      <c r="K2782" s="6">
        <v>-498.68</v>
      </c>
      <c r="L2782" s="6">
        <f>LANÇAMENTO[[#This Row],[VALOR UNITARIO]]*LANÇAMENTO[[#This Row],[QTDADE]]</f>
        <v>-498.68</v>
      </c>
      <c r="M2782" s="4">
        <v>46034</v>
      </c>
      <c r="N2782" s="33" t="str">
        <f>TEXT(LANÇAMENTO[[#This Row],[DATA PEDIDO]],"MMM")&amp;"-"&amp;TEXT(M2782,"AAAA")</f>
        <v>jan-2026</v>
      </c>
      <c r="O2782" s="5" t="s">
        <v>1692</v>
      </c>
      <c r="P2782" s="5" t="s">
        <v>30</v>
      </c>
      <c r="Q2782" s="3" t="s">
        <v>12</v>
      </c>
      <c r="R2782" s="3">
        <v>1</v>
      </c>
      <c r="S2782" s="4">
        <f>IF(LANÇAMENTO[[#This Row],[DATA PEDIDO]]="","",LANÇAMENTO[[#This Row],[DATA PEDIDO]]+LANÇAMENTO[[#This Row],[PRAZO]])</f>
        <v>46035</v>
      </c>
      <c r="T2782" s="8" t="str">
        <f>IF(LANÇAMENTO[[#This Row],[OBRA COM MATERIAL]]="OK","ENTREGUE",IF(LANÇAMENTO[[#This Row],[PRAZO]]="","",LANÇAMENTO[[#This Row],[PREVISÃO ENTREGA OBRA]]-$E$1))</f>
        <v>ENTREGUE</v>
      </c>
      <c r="U2782" s="3" t="s">
        <v>129</v>
      </c>
      <c r="V2782" s="3"/>
    </row>
    <row r="2783" spans="1:22" x14ac:dyDescent="0.25">
      <c r="A2783" s="4">
        <v>46034</v>
      </c>
      <c r="B2783" s="2" t="s">
        <v>4257</v>
      </c>
      <c r="C2783" s="123" t="str">
        <f>VLOOKUP(LANÇAMENTO[[#This Row],[OBRA]],OBRAS[],2,FALSE)</f>
        <v>INTERIORANA</v>
      </c>
      <c r="D2783" s="2" t="s">
        <v>17</v>
      </c>
      <c r="E2783" s="2" t="s">
        <v>4823</v>
      </c>
      <c r="F2783" s="3">
        <v>12</v>
      </c>
      <c r="G2783" s="3" t="s">
        <v>65</v>
      </c>
      <c r="H2783" s="5" t="s">
        <v>4827</v>
      </c>
      <c r="I2783" s="136" t="s">
        <v>372</v>
      </c>
      <c r="J2783" s="2" t="s">
        <v>4823</v>
      </c>
      <c r="K2783" s="6">
        <v>5</v>
      </c>
      <c r="L2783" s="6">
        <f>LANÇAMENTO[[#This Row],[VALOR UNITARIO]]*LANÇAMENTO[[#This Row],[QTDADE]]</f>
        <v>60</v>
      </c>
      <c r="M2783" s="4">
        <v>46034</v>
      </c>
      <c r="N2783" s="33" t="str">
        <f>TEXT(LANÇAMENTO[[#This Row],[DATA PEDIDO]],"MMM")&amp;"-"&amp;TEXT(M2783,"AAAA")</f>
        <v>jan-2026</v>
      </c>
      <c r="O2783" s="5" t="s">
        <v>1715</v>
      </c>
      <c r="P2783" s="5" t="s">
        <v>30</v>
      </c>
      <c r="Q2783" s="3" t="s">
        <v>12</v>
      </c>
      <c r="R2783" s="3">
        <v>0</v>
      </c>
      <c r="S2783" s="4">
        <f>IF(LANÇAMENTO[[#This Row],[DATA PEDIDO]]="","",LANÇAMENTO[[#This Row],[DATA PEDIDO]]+LANÇAMENTO[[#This Row],[PRAZO]])</f>
        <v>46034</v>
      </c>
      <c r="T2783" s="8" t="str">
        <f>IF(LANÇAMENTO[[#This Row],[OBRA COM MATERIAL]]="OK","ENTREGUE",IF(LANÇAMENTO[[#This Row],[PRAZO]]="","",LANÇAMENTO[[#This Row],[PREVISÃO ENTREGA OBRA]]-$E$1))</f>
        <v>ENTREGUE</v>
      </c>
      <c r="U2783" s="3" t="s">
        <v>129</v>
      </c>
      <c r="V2783" s="3"/>
    </row>
    <row r="2784" spans="1:22" x14ac:dyDescent="0.25">
      <c r="A2784" s="4">
        <v>46034</v>
      </c>
      <c r="B2784" s="2" t="s">
        <v>4257</v>
      </c>
      <c r="C2784" s="123" t="str">
        <f>VLOOKUP(LANÇAMENTO[[#This Row],[OBRA]],OBRAS[],2,FALSE)</f>
        <v>INTERIORANA</v>
      </c>
      <c r="D2784" s="2" t="s">
        <v>17</v>
      </c>
      <c r="E2784" s="2" t="s">
        <v>1975</v>
      </c>
      <c r="F2784" s="3">
        <v>80</v>
      </c>
      <c r="G2784" s="3" t="s">
        <v>65</v>
      </c>
      <c r="H2784" s="5" t="s">
        <v>4827</v>
      </c>
      <c r="I2784" s="136" t="s">
        <v>372</v>
      </c>
      <c r="J2784" s="2" t="s">
        <v>1975</v>
      </c>
      <c r="K2784" s="6">
        <v>8</v>
      </c>
      <c r="L2784" s="6">
        <f>LANÇAMENTO[[#This Row],[VALOR UNITARIO]]*LANÇAMENTO[[#This Row],[QTDADE]]</f>
        <v>640</v>
      </c>
      <c r="M2784" s="4">
        <v>46034</v>
      </c>
      <c r="N2784" s="33" t="str">
        <f>TEXT(LANÇAMENTO[[#This Row],[DATA PEDIDO]],"MMM")&amp;"-"&amp;TEXT(M2784,"AAAA")</f>
        <v>jan-2026</v>
      </c>
      <c r="O2784" s="5" t="s">
        <v>1715</v>
      </c>
      <c r="P2784" s="5" t="s">
        <v>30</v>
      </c>
      <c r="Q2784" s="3" t="s">
        <v>12</v>
      </c>
      <c r="R2784" s="3">
        <v>0</v>
      </c>
      <c r="S2784" s="4">
        <f>IF(LANÇAMENTO[[#This Row],[DATA PEDIDO]]="","",LANÇAMENTO[[#This Row],[DATA PEDIDO]]+LANÇAMENTO[[#This Row],[PRAZO]])</f>
        <v>46034</v>
      </c>
      <c r="T2784" s="8" t="str">
        <f>IF(LANÇAMENTO[[#This Row],[OBRA COM MATERIAL]]="OK","ENTREGUE",IF(LANÇAMENTO[[#This Row],[PRAZO]]="","",LANÇAMENTO[[#This Row],[PREVISÃO ENTREGA OBRA]]-$E$1))</f>
        <v>ENTREGUE</v>
      </c>
      <c r="U2784" s="3" t="s">
        <v>129</v>
      </c>
      <c r="V2784" s="3"/>
    </row>
    <row r="2785" spans="1:22" x14ac:dyDescent="0.25">
      <c r="A2785" s="4">
        <v>46034</v>
      </c>
      <c r="B2785" s="2" t="s">
        <v>4257</v>
      </c>
      <c r="C2785" s="123" t="str">
        <f>VLOOKUP(LANÇAMENTO[[#This Row],[OBRA]],OBRAS[],2,FALSE)</f>
        <v>INTERIORANA</v>
      </c>
      <c r="D2785" s="2" t="s">
        <v>17</v>
      </c>
      <c r="E2785" s="2" t="s">
        <v>4824</v>
      </c>
      <c r="F2785" s="3">
        <v>15</v>
      </c>
      <c r="G2785" s="3" t="s">
        <v>65</v>
      </c>
      <c r="H2785" s="5" t="s">
        <v>4827</v>
      </c>
      <c r="I2785" s="136" t="s">
        <v>372</v>
      </c>
      <c r="J2785" s="2" t="s">
        <v>4824</v>
      </c>
      <c r="K2785" s="6">
        <v>5.9</v>
      </c>
      <c r="L2785" s="6">
        <f>LANÇAMENTO[[#This Row],[VALOR UNITARIO]]*LANÇAMENTO[[#This Row],[QTDADE]]</f>
        <v>88.5</v>
      </c>
      <c r="M2785" s="4">
        <v>46034</v>
      </c>
      <c r="N2785" s="33" t="str">
        <f>TEXT(LANÇAMENTO[[#This Row],[DATA PEDIDO]],"MMM")&amp;"-"&amp;TEXT(M2785,"AAAA")</f>
        <v>jan-2026</v>
      </c>
      <c r="O2785" s="5" t="s">
        <v>1715</v>
      </c>
      <c r="P2785" s="5" t="s">
        <v>30</v>
      </c>
      <c r="Q2785" s="3" t="s">
        <v>12</v>
      </c>
      <c r="R2785" s="3">
        <v>0</v>
      </c>
      <c r="S2785" s="4">
        <f>IF(LANÇAMENTO[[#This Row],[DATA PEDIDO]]="","",LANÇAMENTO[[#This Row],[DATA PEDIDO]]+LANÇAMENTO[[#This Row],[PRAZO]])</f>
        <v>46034</v>
      </c>
      <c r="T2785" s="8" t="str">
        <f>IF(LANÇAMENTO[[#This Row],[OBRA COM MATERIAL]]="OK","ENTREGUE",IF(LANÇAMENTO[[#This Row],[PRAZO]]="","",LANÇAMENTO[[#This Row],[PREVISÃO ENTREGA OBRA]]-$E$1))</f>
        <v>ENTREGUE</v>
      </c>
      <c r="U2785" s="3" t="s">
        <v>129</v>
      </c>
      <c r="V2785" s="3"/>
    </row>
    <row r="2786" spans="1:22" x14ac:dyDescent="0.25">
      <c r="A2786" s="4">
        <v>46034</v>
      </c>
      <c r="B2786" s="2" t="s">
        <v>4257</v>
      </c>
      <c r="C2786" s="123" t="str">
        <f>VLOOKUP(LANÇAMENTO[[#This Row],[OBRA]],OBRAS[],2,FALSE)</f>
        <v>INTERIORANA</v>
      </c>
      <c r="D2786" s="2" t="s">
        <v>17</v>
      </c>
      <c r="E2786" s="2" t="s">
        <v>4825</v>
      </c>
      <c r="F2786" s="3">
        <v>12</v>
      </c>
      <c r="G2786" s="3" t="s">
        <v>65</v>
      </c>
      <c r="H2786" s="5" t="s">
        <v>4827</v>
      </c>
      <c r="I2786" s="136" t="s">
        <v>372</v>
      </c>
      <c r="J2786" s="2" t="s">
        <v>4825</v>
      </c>
      <c r="K2786" s="6">
        <v>2.5</v>
      </c>
      <c r="L2786" s="6">
        <f>LANÇAMENTO[[#This Row],[VALOR UNITARIO]]*LANÇAMENTO[[#This Row],[QTDADE]]</f>
        <v>30</v>
      </c>
      <c r="M2786" s="4">
        <v>46034</v>
      </c>
      <c r="N2786" s="33" t="str">
        <f>TEXT(LANÇAMENTO[[#This Row],[DATA PEDIDO]],"MMM")&amp;"-"&amp;TEXT(M2786,"AAAA")</f>
        <v>jan-2026</v>
      </c>
      <c r="O2786" s="5" t="s">
        <v>1715</v>
      </c>
      <c r="P2786" s="5" t="s">
        <v>30</v>
      </c>
      <c r="Q2786" s="3" t="s">
        <v>12</v>
      </c>
      <c r="R2786" s="3">
        <v>0</v>
      </c>
      <c r="S2786" s="4">
        <f>IF(LANÇAMENTO[[#This Row],[DATA PEDIDO]]="","",LANÇAMENTO[[#This Row],[DATA PEDIDO]]+LANÇAMENTO[[#This Row],[PRAZO]])</f>
        <v>46034</v>
      </c>
      <c r="T2786" s="8" t="str">
        <f>IF(LANÇAMENTO[[#This Row],[OBRA COM MATERIAL]]="OK","ENTREGUE",IF(LANÇAMENTO[[#This Row],[PRAZO]]="","",LANÇAMENTO[[#This Row],[PREVISÃO ENTREGA OBRA]]-$E$1))</f>
        <v>ENTREGUE</v>
      </c>
      <c r="U2786" s="3" t="s">
        <v>129</v>
      </c>
      <c r="V2786" s="3"/>
    </row>
    <row r="2787" spans="1:22" x14ac:dyDescent="0.25">
      <c r="A2787" s="4">
        <v>46034</v>
      </c>
      <c r="B2787" s="2" t="s">
        <v>4257</v>
      </c>
      <c r="C2787" s="123" t="str">
        <f>VLOOKUP(LANÇAMENTO[[#This Row],[OBRA]],OBRAS[],2,FALSE)</f>
        <v>INTERIORANA</v>
      </c>
      <c r="D2787" s="2" t="s">
        <v>17</v>
      </c>
      <c r="E2787" s="2" t="s">
        <v>4826</v>
      </c>
      <c r="F2787" s="3">
        <v>15</v>
      </c>
      <c r="G2787" s="3" t="s">
        <v>65</v>
      </c>
      <c r="H2787" s="5" t="s">
        <v>4827</v>
      </c>
      <c r="I2787" s="136" t="s">
        <v>372</v>
      </c>
      <c r="J2787" s="2" t="s">
        <v>4826</v>
      </c>
      <c r="K2787" s="6">
        <v>2.5</v>
      </c>
      <c r="L2787" s="6">
        <f>LANÇAMENTO[[#This Row],[VALOR UNITARIO]]*LANÇAMENTO[[#This Row],[QTDADE]]</f>
        <v>37.5</v>
      </c>
      <c r="M2787" s="4">
        <v>46034</v>
      </c>
      <c r="N2787" s="33" t="str">
        <f>TEXT(LANÇAMENTO[[#This Row],[DATA PEDIDO]],"MMM")&amp;"-"&amp;TEXT(M2787,"AAAA")</f>
        <v>jan-2026</v>
      </c>
      <c r="O2787" s="5" t="s">
        <v>1715</v>
      </c>
      <c r="P2787" s="5" t="s">
        <v>30</v>
      </c>
      <c r="Q2787" s="3" t="s">
        <v>12</v>
      </c>
      <c r="R2787" s="3">
        <v>0</v>
      </c>
      <c r="S2787" s="4">
        <f>IF(LANÇAMENTO[[#This Row],[DATA PEDIDO]]="","",LANÇAMENTO[[#This Row],[DATA PEDIDO]]+LANÇAMENTO[[#This Row],[PRAZO]])</f>
        <v>46034</v>
      </c>
      <c r="T2787" s="8" t="str">
        <f>IF(LANÇAMENTO[[#This Row],[OBRA COM MATERIAL]]="OK","ENTREGUE",IF(LANÇAMENTO[[#This Row],[PRAZO]]="","",LANÇAMENTO[[#This Row],[PREVISÃO ENTREGA OBRA]]-$E$1))</f>
        <v>ENTREGUE</v>
      </c>
      <c r="U2787" s="3" t="s">
        <v>129</v>
      </c>
      <c r="V2787" s="3"/>
    </row>
    <row r="2788" spans="1:22" x14ac:dyDescent="0.25">
      <c r="A2788" s="4">
        <v>46034</v>
      </c>
      <c r="B2788" s="2" t="s">
        <v>4257</v>
      </c>
      <c r="C2788" s="123" t="str">
        <f>VLOOKUP(LANÇAMENTO[[#This Row],[OBRA]],OBRAS[],2,FALSE)</f>
        <v>INTERIORANA</v>
      </c>
      <c r="D2788" s="2" t="s">
        <v>104</v>
      </c>
      <c r="E2788" s="2" t="s">
        <v>4833</v>
      </c>
      <c r="F2788" s="3">
        <v>375</v>
      </c>
      <c r="G2788" s="3" t="s">
        <v>65</v>
      </c>
      <c r="H2788" s="5" t="s">
        <v>4841</v>
      </c>
      <c r="I2788" s="136" t="s">
        <v>238</v>
      </c>
      <c r="J2788" s="2" t="s">
        <v>4833</v>
      </c>
      <c r="K2788" s="6">
        <v>7.16</v>
      </c>
      <c r="L2788" s="6">
        <f>LANÇAMENTO[[#This Row],[VALOR UNITARIO]]*LANÇAMENTO[[#This Row],[QTDADE]]</f>
        <v>2685</v>
      </c>
      <c r="M2788" s="4">
        <v>46035</v>
      </c>
      <c r="N2788" s="33" t="str">
        <f>TEXT(LANÇAMENTO[[#This Row],[DATA PEDIDO]],"MMM")&amp;"-"&amp;TEXT(M2788,"AAAA")</f>
        <v>jan-2026</v>
      </c>
      <c r="O2788" s="5" t="s">
        <v>1836</v>
      </c>
      <c r="P2788" s="5" t="s">
        <v>30</v>
      </c>
      <c r="Q2788" s="3" t="s">
        <v>1705</v>
      </c>
      <c r="R2788" s="3">
        <v>0</v>
      </c>
      <c r="S2788" s="4">
        <f>IF(LANÇAMENTO[[#This Row],[DATA PEDIDO]]="","",LANÇAMENTO[[#This Row],[DATA PEDIDO]]+LANÇAMENTO[[#This Row],[PRAZO]])</f>
        <v>46035</v>
      </c>
      <c r="T2788" s="8" t="str">
        <f>IF(LANÇAMENTO[[#This Row],[OBRA COM MATERIAL]]="OK","ENTREGUE",IF(LANÇAMENTO[[#This Row],[PRAZO]]="","",LANÇAMENTO[[#This Row],[PREVISÃO ENTREGA OBRA]]-$E$1))</f>
        <v>ENTREGUE</v>
      </c>
      <c r="U2788" s="3" t="s">
        <v>129</v>
      </c>
      <c r="V2788" s="3"/>
    </row>
    <row r="2789" spans="1:22" x14ac:dyDescent="0.25">
      <c r="A2789" s="4">
        <v>46034</v>
      </c>
      <c r="B2789" s="2" t="s">
        <v>4257</v>
      </c>
      <c r="C2789" s="123" t="str">
        <f>VLOOKUP(LANÇAMENTO[[#This Row],[OBRA]],OBRAS[],2,FALSE)</f>
        <v>INTERIORANA</v>
      </c>
      <c r="D2789" s="2" t="s">
        <v>104</v>
      </c>
      <c r="E2789" s="2" t="s">
        <v>3043</v>
      </c>
      <c r="F2789" s="3">
        <v>73</v>
      </c>
      <c r="G2789" s="3" t="s">
        <v>65</v>
      </c>
      <c r="H2789" s="5" t="s">
        <v>4841</v>
      </c>
      <c r="I2789" s="136" t="s">
        <v>238</v>
      </c>
      <c r="J2789" s="2" t="s">
        <v>3043</v>
      </c>
      <c r="K2789" s="6">
        <v>7.2</v>
      </c>
      <c r="L2789" s="6">
        <f>LANÇAMENTO[[#This Row],[VALOR UNITARIO]]*LANÇAMENTO[[#This Row],[QTDADE]]</f>
        <v>525.6</v>
      </c>
      <c r="M2789" s="4">
        <v>46035</v>
      </c>
      <c r="N2789" s="33" t="str">
        <f>TEXT(LANÇAMENTO[[#This Row],[DATA PEDIDO]],"MMM")&amp;"-"&amp;TEXT(M2789,"AAAA")</f>
        <v>jan-2026</v>
      </c>
      <c r="O2789" s="5" t="s">
        <v>1836</v>
      </c>
      <c r="P2789" s="5" t="s">
        <v>30</v>
      </c>
      <c r="Q2789" s="3" t="s">
        <v>1705</v>
      </c>
      <c r="R2789" s="3">
        <v>0</v>
      </c>
      <c r="S2789" s="4">
        <f>IF(LANÇAMENTO[[#This Row],[DATA PEDIDO]]="","",LANÇAMENTO[[#This Row],[DATA PEDIDO]]+LANÇAMENTO[[#This Row],[PRAZO]])</f>
        <v>46035</v>
      </c>
      <c r="T2789" s="8" t="str">
        <f>IF(LANÇAMENTO[[#This Row],[OBRA COM MATERIAL]]="OK","ENTREGUE",IF(LANÇAMENTO[[#This Row],[PRAZO]]="","",LANÇAMENTO[[#This Row],[PREVISÃO ENTREGA OBRA]]-$E$1))</f>
        <v>ENTREGUE</v>
      </c>
      <c r="U2789" s="3" t="s">
        <v>129</v>
      </c>
      <c r="V2789" s="3"/>
    </row>
    <row r="2790" spans="1:22" x14ac:dyDescent="0.25">
      <c r="A2790" s="4">
        <v>46034</v>
      </c>
      <c r="B2790" s="2" t="s">
        <v>4257</v>
      </c>
      <c r="C2790" s="123" t="str">
        <f>VLOOKUP(LANÇAMENTO[[#This Row],[OBRA]],OBRAS[],2,FALSE)</f>
        <v>INTERIORANA</v>
      </c>
      <c r="D2790" s="2" t="s">
        <v>104</v>
      </c>
      <c r="E2790" s="2" t="s">
        <v>4834</v>
      </c>
      <c r="F2790" s="3">
        <v>20</v>
      </c>
      <c r="G2790" s="3" t="s">
        <v>65</v>
      </c>
      <c r="H2790" s="5" t="s">
        <v>4841</v>
      </c>
      <c r="I2790" s="136" t="s">
        <v>238</v>
      </c>
      <c r="J2790" s="2" t="s">
        <v>4834</v>
      </c>
      <c r="K2790" s="6">
        <v>7.91</v>
      </c>
      <c r="L2790" s="6">
        <f>LANÇAMENTO[[#This Row],[VALOR UNITARIO]]*LANÇAMENTO[[#This Row],[QTDADE]]</f>
        <v>158.19999999999999</v>
      </c>
      <c r="M2790" s="4">
        <v>46035</v>
      </c>
      <c r="N2790" s="33" t="str">
        <f>TEXT(LANÇAMENTO[[#This Row],[DATA PEDIDO]],"MMM")&amp;"-"&amp;TEXT(M2790,"AAAA")</f>
        <v>jan-2026</v>
      </c>
      <c r="O2790" s="5" t="s">
        <v>1836</v>
      </c>
      <c r="P2790" s="5" t="s">
        <v>30</v>
      </c>
      <c r="Q2790" s="3" t="s">
        <v>1705</v>
      </c>
      <c r="R2790" s="3">
        <v>0</v>
      </c>
      <c r="S2790" s="4">
        <f>IF(LANÇAMENTO[[#This Row],[DATA PEDIDO]]="","",LANÇAMENTO[[#This Row],[DATA PEDIDO]]+LANÇAMENTO[[#This Row],[PRAZO]])</f>
        <v>46035</v>
      </c>
      <c r="T2790" s="8" t="str">
        <f>IF(LANÇAMENTO[[#This Row],[OBRA COM MATERIAL]]="OK","ENTREGUE",IF(LANÇAMENTO[[#This Row],[PRAZO]]="","",LANÇAMENTO[[#This Row],[PREVISÃO ENTREGA OBRA]]-$E$1))</f>
        <v>ENTREGUE</v>
      </c>
      <c r="U2790" s="3" t="s">
        <v>129</v>
      </c>
      <c r="V2790" s="3"/>
    </row>
    <row r="2791" spans="1:22" x14ac:dyDescent="0.25">
      <c r="A2791" s="4">
        <v>46034</v>
      </c>
      <c r="B2791" s="2" t="s">
        <v>4257</v>
      </c>
      <c r="C2791" s="123" t="str">
        <f>VLOOKUP(LANÇAMENTO[[#This Row],[OBRA]],OBRAS[],2,FALSE)</f>
        <v>INTERIORANA</v>
      </c>
      <c r="D2791" s="2" t="s">
        <v>104</v>
      </c>
      <c r="E2791" s="2" t="s">
        <v>4835</v>
      </c>
      <c r="F2791" s="3">
        <v>9</v>
      </c>
      <c r="G2791" s="3" t="s">
        <v>65</v>
      </c>
      <c r="H2791" s="5" t="s">
        <v>4841</v>
      </c>
      <c r="I2791" s="136" t="s">
        <v>238</v>
      </c>
      <c r="J2791" s="2" t="s">
        <v>4835</v>
      </c>
      <c r="K2791" s="6">
        <v>7.9</v>
      </c>
      <c r="L2791" s="6">
        <f>LANÇAMENTO[[#This Row],[VALOR UNITARIO]]*LANÇAMENTO[[#This Row],[QTDADE]]</f>
        <v>71.100000000000009</v>
      </c>
      <c r="M2791" s="4">
        <v>46035</v>
      </c>
      <c r="N2791" s="33" t="str">
        <f>TEXT(LANÇAMENTO[[#This Row],[DATA PEDIDO]],"MMM")&amp;"-"&amp;TEXT(M2791,"AAAA")</f>
        <v>jan-2026</v>
      </c>
      <c r="O2791" s="5" t="s">
        <v>1836</v>
      </c>
      <c r="P2791" s="5" t="s">
        <v>30</v>
      </c>
      <c r="Q2791" s="3" t="s">
        <v>1705</v>
      </c>
      <c r="R2791" s="3">
        <v>0</v>
      </c>
      <c r="S2791" s="4">
        <f>IF(LANÇAMENTO[[#This Row],[DATA PEDIDO]]="","",LANÇAMENTO[[#This Row],[DATA PEDIDO]]+LANÇAMENTO[[#This Row],[PRAZO]])</f>
        <v>46035</v>
      </c>
      <c r="T2791" s="8" t="str">
        <f>IF(LANÇAMENTO[[#This Row],[OBRA COM MATERIAL]]="OK","ENTREGUE",IF(LANÇAMENTO[[#This Row],[PRAZO]]="","",LANÇAMENTO[[#This Row],[PREVISÃO ENTREGA OBRA]]-$E$1))</f>
        <v>ENTREGUE</v>
      </c>
      <c r="U2791" s="3" t="s">
        <v>129</v>
      </c>
      <c r="V2791" s="3"/>
    </row>
    <row r="2792" spans="1:22" x14ac:dyDescent="0.25">
      <c r="A2792" s="4">
        <v>46034</v>
      </c>
      <c r="B2792" s="2" t="s">
        <v>4257</v>
      </c>
      <c r="C2792" s="123" t="str">
        <f>VLOOKUP(LANÇAMENTO[[#This Row],[OBRA]],OBRAS[],2,FALSE)</f>
        <v>INTERIORANA</v>
      </c>
      <c r="D2792" s="2" t="s">
        <v>104</v>
      </c>
      <c r="E2792" s="2" t="s">
        <v>4836</v>
      </c>
      <c r="F2792" s="3">
        <v>21</v>
      </c>
      <c r="G2792" s="3" t="s">
        <v>65</v>
      </c>
      <c r="H2792" s="5" t="s">
        <v>4841</v>
      </c>
      <c r="I2792" s="136" t="s">
        <v>238</v>
      </c>
      <c r="J2792" s="2" t="s">
        <v>4836</v>
      </c>
      <c r="K2792" s="6">
        <v>7.54</v>
      </c>
      <c r="L2792" s="6">
        <f>LANÇAMENTO[[#This Row],[VALOR UNITARIO]]*LANÇAMENTO[[#This Row],[QTDADE]]</f>
        <v>158.34</v>
      </c>
      <c r="M2792" s="4">
        <v>46035</v>
      </c>
      <c r="N2792" s="33" t="str">
        <f>TEXT(LANÇAMENTO[[#This Row],[DATA PEDIDO]],"MMM")&amp;"-"&amp;TEXT(M2792,"AAAA")</f>
        <v>jan-2026</v>
      </c>
      <c r="O2792" s="5" t="s">
        <v>1836</v>
      </c>
      <c r="P2792" s="5" t="s">
        <v>30</v>
      </c>
      <c r="Q2792" s="3" t="s">
        <v>1705</v>
      </c>
      <c r="R2792" s="3">
        <v>0</v>
      </c>
      <c r="S2792" s="4">
        <f>IF(LANÇAMENTO[[#This Row],[DATA PEDIDO]]="","",LANÇAMENTO[[#This Row],[DATA PEDIDO]]+LANÇAMENTO[[#This Row],[PRAZO]])</f>
        <v>46035</v>
      </c>
      <c r="T2792" s="8" t="str">
        <f>IF(LANÇAMENTO[[#This Row],[OBRA COM MATERIAL]]="OK","ENTREGUE",IF(LANÇAMENTO[[#This Row],[PRAZO]]="","",LANÇAMENTO[[#This Row],[PREVISÃO ENTREGA OBRA]]-$E$1))</f>
        <v>ENTREGUE</v>
      </c>
      <c r="U2792" s="3" t="s">
        <v>129</v>
      </c>
      <c r="V2792" s="3"/>
    </row>
    <row r="2793" spans="1:22" x14ac:dyDescent="0.25">
      <c r="A2793" s="4">
        <v>46034</v>
      </c>
      <c r="B2793" s="2" t="s">
        <v>4257</v>
      </c>
      <c r="C2793" s="123" t="str">
        <f>VLOOKUP(LANÇAMENTO[[#This Row],[OBRA]],OBRAS[],2,FALSE)</f>
        <v>INTERIORANA</v>
      </c>
      <c r="D2793" s="2" t="s">
        <v>104</v>
      </c>
      <c r="E2793" s="2" t="s">
        <v>3353</v>
      </c>
      <c r="F2793" s="3">
        <v>5</v>
      </c>
      <c r="G2793" s="3" t="s">
        <v>65</v>
      </c>
      <c r="H2793" s="5" t="s">
        <v>4841</v>
      </c>
      <c r="I2793" s="136" t="s">
        <v>238</v>
      </c>
      <c r="J2793" s="2" t="s">
        <v>3353</v>
      </c>
      <c r="K2793" s="6">
        <v>21.28</v>
      </c>
      <c r="L2793" s="6">
        <f>LANÇAMENTO[[#This Row],[VALOR UNITARIO]]*LANÇAMENTO[[#This Row],[QTDADE]]</f>
        <v>106.4</v>
      </c>
      <c r="M2793" s="4">
        <v>46035</v>
      </c>
      <c r="N2793" s="33" t="str">
        <f>TEXT(LANÇAMENTO[[#This Row],[DATA PEDIDO]],"MMM")&amp;"-"&amp;TEXT(M2793,"AAAA")</f>
        <v>jan-2026</v>
      </c>
      <c r="O2793" s="5" t="s">
        <v>1836</v>
      </c>
      <c r="P2793" s="5" t="s">
        <v>30</v>
      </c>
      <c r="Q2793" s="3" t="s">
        <v>1705</v>
      </c>
      <c r="R2793" s="3">
        <v>0</v>
      </c>
      <c r="S2793" s="4">
        <f>IF(LANÇAMENTO[[#This Row],[DATA PEDIDO]]="","",LANÇAMENTO[[#This Row],[DATA PEDIDO]]+LANÇAMENTO[[#This Row],[PRAZO]])</f>
        <v>46035</v>
      </c>
      <c r="T2793" s="8" t="str">
        <f>IF(LANÇAMENTO[[#This Row],[OBRA COM MATERIAL]]="OK","ENTREGUE",IF(LANÇAMENTO[[#This Row],[PRAZO]]="","",LANÇAMENTO[[#This Row],[PREVISÃO ENTREGA OBRA]]-$E$1))</f>
        <v>ENTREGUE</v>
      </c>
      <c r="U2793" s="3" t="s">
        <v>129</v>
      </c>
      <c r="V2793" s="3"/>
    </row>
    <row r="2794" spans="1:22" x14ac:dyDescent="0.25">
      <c r="A2794" s="4">
        <v>46034</v>
      </c>
      <c r="B2794" s="2" t="s">
        <v>4257</v>
      </c>
      <c r="C2794" s="123" t="str">
        <f>VLOOKUP(LANÇAMENTO[[#This Row],[OBRA]],OBRAS[],2,FALSE)</f>
        <v>INTERIORANA</v>
      </c>
      <c r="D2794" s="2" t="s">
        <v>104</v>
      </c>
      <c r="E2794" s="2" t="s">
        <v>4837</v>
      </c>
      <c r="F2794" s="3">
        <v>3</v>
      </c>
      <c r="G2794" s="3" t="s">
        <v>65</v>
      </c>
      <c r="H2794" s="5" t="s">
        <v>4841</v>
      </c>
      <c r="I2794" s="136" t="s">
        <v>238</v>
      </c>
      <c r="J2794" s="2" t="s">
        <v>4837</v>
      </c>
      <c r="K2794" s="6">
        <v>21.28</v>
      </c>
      <c r="L2794" s="6">
        <f>LANÇAMENTO[[#This Row],[VALOR UNITARIO]]*LANÇAMENTO[[#This Row],[QTDADE]]</f>
        <v>63.84</v>
      </c>
      <c r="M2794" s="4">
        <v>46035</v>
      </c>
      <c r="N2794" s="33" t="str">
        <f>TEXT(LANÇAMENTO[[#This Row],[DATA PEDIDO]],"MMM")&amp;"-"&amp;TEXT(M2794,"AAAA")</f>
        <v>jan-2026</v>
      </c>
      <c r="O2794" s="5" t="s">
        <v>1836</v>
      </c>
      <c r="P2794" s="5" t="s">
        <v>30</v>
      </c>
      <c r="Q2794" s="3" t="s">
        <v>1705</v>
      </c>
      <c r="R2794" s="3">
        <v>0</v>
      </c>
      <c r="S2794" s="4">
        <f>IF(LANÇAMENTO[[#This Row],[DATA PEDIDO]]="","",LANÇAMENTO[[#This Row],[DATA PEDIDO]]+LANÇAMENTO[[#This Row],[PRAZO]])</f>
        <v>46035</v>
      </c>
      <c r="T2794" s="8" t="str">
        <f>IF(LANÇAMENTO[[#This Row],[OBRA COM MATERIAL]]="OK","ENTREGUE",IF(LANÇAMENTO[[#This Row],[PRAZO]]="","",LANÇAMENTO[[#This Row],[PREVISÃO ENTREGA OBRA]]-$E$1))</f>
        <v>ENTREGUE</v>
      </c>
      <c r="U2794" s="3" t="s">
        <v>129</v>
      </c>
      <c r="V2794" s="3"/>
    </row>
    <row r="2795" spans="1:22" x14ac:dyDescent="0.25">
      <c r="A2795" s="4">
        <v>46034</v>
      </c>
      <c r="B2795" s="2" t="s">
        <v>4257</v>
      </c>
      <c r="C2795" s="123" t="str">
        <f>VLOOKUP(LANÇAMENTO[[#This Row],[OBRA]],OBRAS[],2,FALSE)</f>
        <v>INTERIORANA</v>
      </c>
      <c r="D2795" s="2" t="s">
        <v>104</v>
      </c>
      <c r="E2795" s="2" t="s">
        <v>4838</v>
      </c>
      <c r="F2795" s="3">
        <v>3</v>
      </c>
      <c r="G2795" s="3" t="s">
        <v>65</v>
      </c>
      <c r="H2795" s="5" t="s">
        <v>4841</v>
      </c>
      <c r="I2795" s="136" t="s">
        <v>238</v>
      </c>
      <c r="J2795" s="2" t="s">
        <v>4838</v>
      </c>
      <c r="K2795" s="6">
        <v>25.33</v>
      </c>
      <c r="L2795" s="6">
        <f>LANÇAMENTO[[#This Row],[VALOR UNITARIO]]*LANÇAMENTO[[#This Row],[QTDADE]]</f>
        <v>75.989999999999995</v>
      </c>
      <c r="M2795" s="4">
        <v>46035</v>
      </c>
      <c r="N2795" s="33" t="str">
        <f>TEXT(LANÇAMENTO[[#This Row],[DATA PEDIDO]],"MMM")&amp;"-"&amp;TEXT(M2795,"AAAA")</f>
        <v>jan-2026</v>
      </c>
      <c r="O2795" s="5" t="s">
        <v>1836</v>
      </c>
      <c r="P2795" s="5" t="s">
        <v>30</v>
      </c>
      <c r="Q2795" s="3" t="s">
        <v>1705</v>
      </c>
      <c r="R2795" s="3">
        <v>0</v>
      </c>
      <c r="S2795" s="4">
        <f>IF(LANÇAMENTO[[#This Row],[DATA PEDIDO]]="","",LANÇAMENTO[[#This Row],[DATA PEDIDO]]+LANÇAMENTO[[#This Row],[PRAZO]])</f>
        <v>46035</v>
      </c>
      <c r="T2795" s="8" t="str">
        <f>IF(LANÇAMENTO[[#This Row],[OBRA COM MATERIAL]]="OK","ENTREGUE",IF(LANÇAMENTO[[#This Row],[PRAZO]]="","",LANÇAMENTO[[#This Row],[PREVISÃO ENTREGA OBRA]]-$E$1))</f>
        <v>ENTREGUE</v>
      </c>
      <c r="U2795" s="3" t="s">
        <v>129</v>
      </c>
      <c r="V2795" s="3"/>
    </row>
    <row r="2796" spans="1:22" x14ac:dyDescent="0.25">
      <c r="A2796" s="4">
        <v>46034</v>
      </c>
      <c r="B2796" s="2" t="s">
        <v>4257</v>
      </c>
      <c r="C2796" s="123" t="str">
        <f>VLOOKUP(LANÇAMENTO[[#This Row],[OBRA]],OBRAS[],2,FALSE)</f>
        <v>INTERIORANA</v>
      </c>
      <c r="D2796" s="2" t="s">
        <v>104</v>
      </c>
      <c r="E2796" s="2" t="s">
        <v>4839</v>
      </c>
      <c r="F2796" s="3">
        <v>3</v>
      </c>
      <c r="G2796" s="3" t="s">
        <v>65</v>
      </c>
      <c r="H2796" s="5" t="s">
        <v>4841</v>
      </c>
      <c r="I2796" s="136" t="s">
        <v>238</v>
      </c>
      <c r="J2796" s="2" t="s">
        <v>4839</v>
      </c>
      <c r="K2796" s="6">
        <v>25.33</v>
      </c>
      <c r="L2796" s="6">
        <f>LANÇAMENTO[[#This Row],[VALOR UNITARIO]]*LANÇAMENTO[[#This Row],[QTDADE]]</f>
        <v>75.989999999999995</v>
      </c>
      <c r="M2796" s="4">
        <v>46035</v>
      </c>
      <c r="N2796" s="33" t="str">
        <f>TEXT(LANÇAMENTO[[#This Row],[DATA PEDIDO]],"MMM")&amp;"-"&amp;TEXT(M2796,"AAAA")</f>
        <v>jan-2026</v>
      </c>
      <c r="O2796" s="5" t="s">
        <v>1836</v>
      </c>
      <c r="P2796" s="5" t="s">
        <v>30</v>
      </c>
      <c r="Q2796" s="3" t="s">
        <v>1705</v>
      </c>
      <c r="R2796" s="3">
        <v>0</v>
      </c>
      <c r="S2796" s="4">
        <f>IF(LANÇAMENTO[[#This Row],[DATA PEDIDO]]="","",LANÇAMENTO[[#This Row],[DATA PEDIDO]]+LANÇAMENTO[[#This Row],[PRAZO]])</f>
        <v>46035</v>
      </c>
      <c r="T2796" s="8" t="str">
        <f>IF(LANÇAMENTO[[#This Row],[OBRA COM MATERIAL]]="OK","ENTREGUE",IF(LANÇAMENTO[[#This Row],[PRAZO]]="","",LANÇAMENTO[[#This Row],[PREVISÃO ENTREGA OBRA]]-$E$1))</f>
        <v>ENTREGUE</v>
      </c>
      <c r="U2796" s="3" t="s">
        <v>129</v>
      </c>
      <c r="V2796" s="3"/>
    </row>
    <row r="2797" spans="1:22" x14ac:dyDescent="0.25">
      <c r="A2797" s="4">
        <v>46034</v>
      </c>
      <c r="B2797" s="2" t="s">
        <v>4257</v>
      </c>
      <c r="C2797" s="123" t="str">
        <f>VLOOKUP(LANÇAMENTO[[#This Row],[OBRA]],OBRAS[],2,FALSE)</f>
        <v>INTERIORANA</v>
      </c>
      <c r="D2797" s="2" t="s">
        <v>104</v>
      </c>
      <c r="E2797" s="2" t="s">
        <v>4840</v>
      </c>
      <c r="F2797" s="3">
        <v>1000</v>
      </c>
      <c r="G2797" s="3" t="s">
        <v>65</v>
      </c>
      <c r="H2797" s="5" t="s">
        <v>4841</v>
      </c>
      <c r="I2797" s="136" t="s">
        <v>238</v>
      </c>
      <c r="J2797" s="2" t="s">
        <v>4840</v>
      </c>
      <c r="K2797" s="6">
        <v>7.0000000000000007E-2</v>
      </c>
      <c r="L2797" s="6">
        <f>LANÇAMENTO[[#This Row],[VALOR UNITARIO]]*LANÇAMENTO[[#This Row],[QTDADE]]</f>
        <v>70</v>
      </c>
      <c r="M2797" s="4">
        <v>46035</v>
      </c>
      <c r="N2797" s="33" t="str">
        <f>TEXT(LANÇAMENTO[[#This Row],[DATA PEDIDO]],"MMM")&amp;"-"&amp;TEXT(M2797,"AAAA")</f>
        <v>jan-2026</v>
      </c>
      <c r="O2797" s="5" t="s">
        <v>1836</v>
      </c>
      <c r="P2797" s="5" t="s">
        <v>30</v>
      </c>
      <c r="Q2797" s="3" t="s">
        <v>1705</v>
      </c>
      <c r="R2797" s="3">
        <v>0</v>
      </c>
      <c r="S2797" s="4">
        <f>IF(LANÇAMENTO[[#This Row],[DATA PEDIDO]]="","",LANÇAMENTO[[#This Row],[DATA PEDIDO]]+LANÇAMENTO[[#This Row],[PRAZO]])</f>
        <v>46035</v>
      </c>
      <c r="T2797" s="8" t="str">
        <f>IF(LANÇAMENTO[[#This Row],[OBRA COM MATERIAL]]="OK","ENTREGUE",IF(LANÇAMENTO[[#This Row],[PRAZO]]="","",LANÇAMENTO[[#This Row],[PREVISÃO ENTREGA OBRA]]-$E$1))</f>
        <v>ENTREGUE</v>
      </c>
      <c r="U2797" s="3" t="s">
        <v>129</v>
      </c>
      <c r="V2797" s="3"/>
    </row>
    <row r="2798" spans="1:22" x14ac:dyDescent="0.25">
      <c r="A2798" s="4">
        <v>46035</v>
      </c>
      <c r="B2798" s="2" t="s">
        <v>4257</v>
      </c>
      <c r="C2798" s="123" t="str">
        <f>VLOOKUP(LANÇAMENTO[[#This Row],[OBRA]],OBRAS[],2,FALSE)</f>
        <v>INTERIORANA</v>
      </c>
      <c r="D2798" s="2" t="s">
        <v>104</v>
      </c>
      <c r="E2798" s="2" t="s">
        <v>4842</v>
      </c>
      <c r="F2798" s="3">
        <v>40</v>
      </c>
      <c r="G2798" s="3" t="s">
        <v>65</v>
      </c>
      <c r="H2798" s="5" t="s">
        <v>4843</v>
      </c>
      <c r="I2798" s="136" t="s">
        <v>260</v>
      </c>
      <c r="J2798" s="2" t="s">
        <v>4842</v>
      </c>
      <c r="K2798" s="6">
        <v>69</v>
      </c>
      <c r="L2798" s="6">
        <f>LANÇAMENTO[[#This Row],[VALOR UNITARIO]]*LANÇAMENTO[[#This Row],[QTDADE]]</f>
        <v>2760</v>
      </c>
      <c r="M2798" s="4">
        <v>46035</v>
      </c>
      <c r="N2798" s="33" t="str">
        <f>TEXT(LANÇAMENTO[[#This Row],[DATA PEDIDO]],"MMM")&amp;"-"&amp;TEXT(M2798,"AAAA")</f>
        <v>jan-2026</v>
      </c>
      <c r="O2798" s="5" t="s">
        <v>2068</v>
      </c>
      <c r="P2798" s="5" t="s">
        <v>30</v>
      </c>
      <c r="Q2798" s="3" t="s">
        <v>12</v>
      </c>
      <c r="R2798" s="3">
        <v>3</v>
      </c>
      <c r="S2798" s="4">
        <f>IF(LANÇAMENTO[[#This Row],[DATA PEDIDO]]="","",LANÇAMENTO[[#This Row],[DATA PEDIDO]]+LANÇAMENTO[[#This Row],[PRAZO]])</f>
        <v>46038</v>
      </c>
      <c r="T2798" s="8" t="str">
        <f>IF(LANÇAMENTO[[#This Row],[OBRA COM MATERIAL]]="OK","ENTREGUE",IF(LANÇAMENTO[[#This Row],[PRAZO]]="","",LANÇAMENTO[[#This Row],[PREVISÃO ENTREGA OBRA]]-$E$1))</f>
        <v>ENTREGUE</v>
      </c>
      <c r="U2798" s="3" t="s">
        <v>129</v>
      </c>
      <c r="V2798" s="3"/>
    </row>
    <row r="2799" spans="1:22" x14ac:dyDescent="0.25">
      <c r="A2799" s="4">
        <v>46035</v>
      </c>
      <c r="B2799" s="2" t="s">
        <v>2128</v>
      </c>
      <c r="C2799" s="123" t="str">
        <f>VLOOKUP(LANÇAMENTO[[#This Row],[OBRA]],OBRAS[],2,FALSE)</f>
        <v>B&amp;B</v>
      </c>
      <c r="D2799" s="2" t="s">
        <v>104</v>
      </c>
      <c r="E2799" s="2" t="s">
        <v>4845</v>
      </c>
      <c r="F2799" s="3">
        <v>86.52</v>
      </c>
      <c r="G2799" s="3" t="s">
        <v>23</v>
      </c>
      <c r="H2799" s="5" t="s">
        <v>4848</v>
      </c>
      <c r="I2799" s="136" t="s">
        <v>738</v>
      </c>
      <c r="J2799" s="2" t="s">
        <v>4845</v>
      </c>
      <c r="K2799" s="6">
        <v>9.1999999999999993</v>
      </c>
      <c r="L2799" s="6">
        <f>LANÇAMENTO[[#This Row],[VALOR UNITARIO]]*LANÇAMENTO[[#This Row],[QTDADE]]</f>
        <v>795.98399999999992</v>
      </c>
      <c r="M2799" s="4">
        <v>46035</v>
      </c>
      <c r="N2799" s="33" t="str">
        <f>TEXT(LANÇAMENTO[[#This Row],[DATA PEDIDO]],"MMM")&amp;"-"&amp;TEXT(M2799,"AAAA")</f>
        <v>jan-2026</v>
      </c>
      <c r="O2799" s="5" t="s">
        <v>1715</v>
      </c>
      <c r="P2799" s="5" t="s">
        <v>30</v>
      </c>
      <c r="Q2799" s="3" t="s">
        <v>1705</v>
      </c>
      <c r="R2799" s="3">
        <v>1</v>
      </c>
      <c r="S2799" s="4">
        <f>IF(LANÇAMENTO[[#This Row],[DATA PEDIDO]]="","",LANÇAMENTO[[#This Row],[DATA PEDIDO]]+LANÇAMENTO[[#This Row],[PRAZO]])</f>
        <v>46036</v>
      </c>
      <c r="T2799" s="8" t="str">
        <f>IF(LANÇAMENTO[[#This Row],[OBRA COM MATERIAL]]="OK","ENTREGUE",IF(LANÇAMENTO[[#This Row],[PRAZO]]="","",LANÇAMENTO[[#This Row],[PREVISÃO ENTREGA OBRA]]-$E$1))</f>
        <v>ENTREGUE</v>
      </c>
      <c r="U2799" s="3" t="s">
        <v>129</v>
      </c>
      <c r="V2799" s="3"/>
    </row>
    <row r="2800" spans="1:22" x14ac:dyDescent="0.25">
      <c r="A2800" s="4">
        <v>46035</v>
      </c>
      <c r="B2800" s="2" t="s">
        <v>2128</v>
      </c>
      <c r="C2800" s="123" t="str">
        <f>VLOOKUP(LANÇAMENTO[[#This Row],[OBRA]],OBRAS[],2,FALSE)</f>
        <v>B&amp;B</v>
      </c>
      <c r="D2800" s="2" t="s">
        <v>104</v>
      </c>
      <c r="E2800" s="2" t="s">
        <v>4846</v>
      </c>
      <c r="F2800" s="3">
        <v>5</v>
      </c>
      <c r="G2800" s="3" t="s">
        <v>65</v>
      </c>
      <c r="H2800" s="5" t="s">
        <v>4848</v>
      </c>
      <c r="I2800" s="136" t="s">
        <v>738</v>
      </c>
      <c r="J2800" s="2" t="s">
        <v>4846</v>
      </c>
      <c r="K2800" s="6">
        <v>10.130000000000001</v>
      </c>
      <c r="L2800" s="6">
        <f>LANÇAMENTO[[#This Row],[VALOR UNITARIO]]*LANÇAMENTO[[#This Row],[QTDADE]]</f>
        <v>50.650000000000006</v>
      </c>
      <c r="M2800" s="4">
        <v>46035</v>
      </c>
      <c r="N2800" s="33" t="str">
        <f>TEXT(LANÇAMENTO[[#This Row],[DATA PEDIDO]],"MMM")&amp;"-"&amp;TEXT(M2800,"AAAA")</f>
        <v>jan-2026</v>
      </c>
      <c r="O2800" s="5" t="s">
        <v>1715</v>
      </c>
      <c r="P2800" s="5" t="s">
        <v>30</v>
      </c>
      <c r="Q2800" s="3" t="s">
        <v>1705</v>
      </c>
      <c r="R2800" s="3">
        <v>1</v>
      </c>
      <c r="S2800" s="4">
        <f>IF(LANÇAMENTO[[#This Row],[DATA PEDIDO]]="","",LANÇAMENTO[[#This Row],[DATA PEDIDO]]+LANÇAMENTO[[#This Row],[PRAZO]])</f>
        <v>46036</v>
      </c>
      <c r="T2800" s="8" t="str">
        <f>IF(LANÇAMENTO[[#This Row],[OBRA COM MATERIAL]]="OK","ENTREGUE",IF(LANÇAMENTO[[#This Row],[PRAZO]]="","",LANÇAMENTO[[#This Row],[PREVISÃO ENTREGA OBRA]]-$E$1))</f>
        <v>ENTREGUE</v>
      </c>
      <c r="U2800" s="3" t="s">
        <v>129</v>
      </c>
      <c r="V2800" s="3"/>
    </row>
    <row r="2801" spans="1:22" x14ac:dyDescent="0.25">
      <c r="A2801" s="4">
        <v>46035</v>
      </c>
      <c r="B2801" s="2" t="s">
        <v>2128</v>
      </c>
      <c r="C2801" s="123" t="str">
        <f>VLOOKUP(LANÇAMENTO[[#This Row],[OBRA]],OBRAS[],2,FALSE)</f>
        <v>B&amp;B</v>
      </c>
      <c r="D2801" s="2" t="s">
        <v>104</v>
      </c>
      <c r="E2801" s="2" t="s">
        <v>4847</v>
      </c>
      <c r="F2801" s="3">
        <v>1</v>
      </c>
      <c r="G2801" s="3" t="s">
        <v>23</v>
      </c>
      <c r="H2801" s="5" t="s">
        <v>4848</v>
      </c>
      <c r="I2801" s="136" t="s">
        <v>738</v>
      </c>
      <c r="J2801" s="2" t="s">
        <v>4847</v>
      </c>
      <c r="K2801" s="6">
        <v>35.44</v>
      </c>
      <c r="L2801" s="6">
        <f>LANÇAMENTO[[#This Row],[VALOR UNITARIO]]*LANÇAMENTO[[#This Row],[QTDADE]]</f>
        <v>35.44</v>
      </c>
      <c r="M2801" s="4">
        <v>46035</v>
      </c>
      <c r="N2801" s="33" t="str">
        <f>TEXT(LANÇAMENTO[[#This Row],[DATA PEDIDO]],"MMM")&amp;"-"&amp;TEXT(M2801,"AAAA")</f>
        <v>jan-2026</v>
      </c>
      <c r="O2801" s="5" t="s">
        <v>1715</v>
      </c>
      <c r="P2801" s="5" t="s">
        <v>30</v>
      </c>
      <c r="Q2801" s="3" t="s">
        <v>1705</v>
      </c>
      <c r="R2801" s="3">
        <v>1</v>
      </c>
      <c r="S2801" s="4">
        <f>IF(LANÇAMENTO[[#This Row],[DATA PEDIDO]]="","",LANÇAMENTO[[#This Row],[DATA PEDIDO]]+LANÇAMENTO[[#This Row],[PRAZO]])</f>
        <v>46036</v>
      </c>
      <c r="T2801" s="8" t="str">
        <f>IF(LANÇAMENTO[[#This Row],[OBRA COM MATERIAL]]="OK","ENTREGUE",IF(LANÇAMENTO[[#This Row],[PRAZO]]="","",LANÇAMENTO[[#This Row],[PREVISÃO ENTREGA OBRA]]-$E$1))</f>
        <v>ENTREGUE</v>
      </c>
      <c r="U2801" s="3" t="s">
        <v>129</v>
      </c>
      <c r="V2801" s="3"/>
    </row>
    <row r="2802" spans="1:22" x14ac:dyDescent="0.25">
      <c r="A2802" s="4">
        <v>46035</v>
      </c>
      <c r="B2802" s="2" t="s">
        <v>2747</v>
      </c>
      <c r="C2802" s="123" t="str">
        <f>VLOOKUP(LANÇAMENTO[[#This Row],[OBRA]],OBRAS[],2,FALSE)</f>
        <v>B&amp;B</v>
      </c>
      <c r="D2802" s="2" t="s">
        <v>104</v>
      </c>
      <c r="E2802" s="2" t="s">
        <v>2134</v>
      </c>
      <c r="F2802" s="3">
        <v>1</v>
      </c>
      <c r="G2802" s="3" t="s">
        <v>65</v>
      </c>
      <c r="H2802" s="5" t="s">
        <v>4844</v>
      </c>
      <c r="I2802" s="136" t="s">
        <v>3468</v>
      </c>
      <c r="J2802" s="2" t="s">
        <v>2134</v>
      </c>
      <c r="K2802" s="6">
        <v>350</v>
      </c>
      <c r="L2802" s="6">
        <f>LANÇAMENTO[[#This Row],[VALOR UNITARIO]]*LANÇAMENTO[[#This Row],[QTDADE]]</f>
        <v>350</v>
      </c>
      <c r="M2802" s="4">
        <v>46035</v>
      </c>
      <c r="N2802" s="33" t="str">
        <f>TEXT(LANÇAMENTO[[#This Row],[DATA PEDIDO]],"MMM")&amp;"-"&amp;TEXT(M2802,"AAAA")</f>
        <v>jan-2026</v>
      </c>
      <c r="O2802" s="5" t="s">
        <v>1778</v>
      </c>
      <c r="P2802" s="5" t="s">
        <v>192</v>
      </c>
      <c r="Q2802" s="3" t="s">
        <v>12</v>
      </c>
      <c r="R2802" s="3">
        <v>1</v>
      </c>
      <c r="S2802" s="4">
        <f>IF(LANÇAMENTO[[#This Row],[DATA PEDIDO]]="","",LANÇAMENTO[[#This Row],[DATA PEDIDO]]+LANÇAMENTO[[#This Row],[PRAZO]])</f>
        <v>46036</v>
      </c>
      <c r="T2802" s="8" t="str">
        <f>IF(LANÇAMENTO[[#This Row],[OBRA COM MATERIAL]]="OK","ENTREGUE",IF(LANÇAMENTO[[#This Row],[PRAZO]]="","",LANÇAMENTO[[#This Row],[PREVISÃO ENTREGA OBRA]]-$E$1))</f>
        <v>ENTREGUE</v>
      </c>
      <c r="U2802" s="3" t="s">
        <v>129</v>
      </c>
      <c r="V2802" s="3"/>
    </row>
    <row r="2803" spans="1:22" x14ac:dyDescent="0.25">
      <c r="A2803" s="4">
        <v>46036</v>
      </c>
      <c r="B2803" s="2" t="s">
        <v>4257</v>
      </c>
      <c r="C2803" s="123" t="str">
        <f>VLOOKUP(LANÇAMENTO[[#This Row],[OBRA]],OBRAS[],2,FALSE)</f>
        <v>INTERIORANA</v>
      </c>
      <c r="D2803" s="2" t="s">
        <v>104</v>
      </c>
      <c r="E2803" s="2" t="s">
        <v>4542</v>
      </c>
      <c r="F2803" s="3">
        <v>4</v>
      </c>
      <c r="G2803" s="3" t="s">
        <v>139</v>
      </c>
      <c r="H2803" s="5" t="s">
        <v>4849</v>
      </c>
      <c r="I2803" s="136" t="s">
        <v>375</v>
      </c>
      <c r="J2803" s="2" t="s">
        <v>4542</v>
      </c>
      <c r="K2803" s="6">
        <v>65</v>
      </c>
      <c r="L2803" s="6">
        <f>LANÇAMENTO[[#This Row],[VALOR UNITARIO]]*LANÇAMENTO[[#This Row],[QTDADE]]</f>
        <v>260</v>
      </c>
      <c r="M2803" s="4">
        <v>46036</v>
      </c>
      <c r="N2803" s="33" t="str">
        <f>TEXT(LANÇAMENTO[[#This Row],[DATA PEDIDO]],"MMM")&amp;"-"&amp;TEXT(M2803,"AAAA")</f>
        <v>jan-2026</v>
      </c>
      <c r="O2803" s="5" t="s">
        <v>1692</v>
      </c>
      <c r="P2803" s="5" t="s">
        <v>30</v>
      </c>
      <c r="Q2803" s="3" t="s">
        <v>12</v>
      </c>
      <c r="R2803" s="3">
        <v>0</v>
      </c>
      <c r="S2803" s="4">
        <f>IF(LANÇAMENTO[[#This Row],[DATA PEDIDO]]="","",LANÇAMENTO[[#This Row],[DATA PEDIDO]]+LANÇAMENTO[[#This Row],[PRAZO]])</f>
        <v>46036</v>
      </c>
      <c r="T2803" s="8" t="str">
        <f>IF(LANÇAMENTO[[#This Row],[OBRA COM MATERIAL]]="OK","ENTREGUE",IF(LANÇAMENTO[[#This Row],[PRAZO]]="","",LANÇAMENTO[[#This Row],[PREVISÃO ENTREGA OBRA]]-$E$1))</f>
        <v>ENTREGUE</v>
      </c>
      <c r="U2803" s="3" t="s">
        <v>129</v>
      </c>
      <c r="V2803" s="3"/>
    </row>
    <row r="2804" spans="1:22" x14ac:dyDescent="0.25">
      <c r="A2804" s="4">
        <v>46036</v>
      </c>
      <c r="B2804" s="2" t="s">
        <v>2128</v>
      </c>
      <c r="C2804" s="123" t="str">
        <f>VLOOKUP(LANÇAMENTO[[#This Row],[OBRA]],OBRAS[],2,FALSE)</f>
        <v>B&amp;B</v>
      </c>
      <c r="D2804" s="2" t="s">
        <v>27</v>
      </c>
      <c r="E2804" s="2" t="s">
        <v>2112</v>
      </c>
      <c r="F2804" s="3">
        <v>12</v>
      </c>
      <c r="G2804" s="3" t="s">
        <v>65</v>
      </c>
      <c r="H2804" s="5" t="s">
        <v>4850</v>
      </c>
      <c r="I2804" s="136" t="s">
        <v>1516</v>
      </c>
      <c r="J2804" s="2" t="s">
        <v>2112</v>
      </c>
      <c r="K2804" s="6">
        <v>11.5</v>
      </c>
      <c r="L2804" s="6">
        <f>LANÇAMENTO[[#This Row],[VALOR UNITARIO]]*LANÇAMENTO[[#This Row],[QTDADE]]</f>
        <v>138</v>
      </c>
      <c r="M2804" s="4">
        <v>46036</v>
      </c>
      <c r="N2804" s="33" t="str">
        <f>TEXT(LANÇAMENTO[[#This Row],[DATA PEDIDO]],"MMM")&amp;"-"&amp;TEXT(M2804,"AAAA")</f>
        <v>jan-2026</v>
      </c>
      <c r="O2804" s="5" t="s">
        <v>1715</v>
      </c>
      <c r="P2804" s="5" t="s">
        <v>30</v>
      </c>
      <c r="Q2804" s="3" t="s">
        <v>12</v>
      </c>
      <c r="R2804" s="3">
        <v>0</v>
      </c>
      <c r="S2804" s="4">
        <f>IF(LANÇAMENTO[[#This Row],[DATA PEDIDO]]="","",LANÇAMENTO[[#This Row],[DATA PEDIDO]]+LANÇAMENTO[[#This Row],[PRAZO]])</f>
        <v>46036</v>
      </c>
      <c r="T2804" s="8" t="str">
        <f>IF(LANÇAMENTO[[#This Row],[OBRA COM MATERIAL]]="OK","ENTREGUE",IF(LANÇAMENTO[[#This Row],[PRAZO]]="","",LANÇAMENTO[[#This Row],[PREVISÃO ENTREGA OBRA]]-$E$1))</f>
        <v>ENTREGUE</v>
      </c>
      <c r="U2804" s="3" t="s">
        <v>129</v>
      </c>
      <c r="V2804" s="3"/>
    </row>
    <row r="2805" spans="1:22" x14ac:dyDescent="0.25">
      <c r="A2805" s="4">
        <v>46036</v>
      </c>
      <c r="B2805" s="2" t="s">
        <v>2128</v>
      </c>
      <c r="C2805" s="123" t="str">
        <f>VLOOKUP(LANÇAMENTO[[#This Row],[OBRA]],OBRAS[],2,FALSE)</f>
        <v>B&amp;B</v>
      </c>
      <c r="D2805" s="2" t="s">
        <v>27</v>
      </c>
      <c r="E2805" s="2" t="s">
        <v>2082</v>
      </c>
      <c r="F2805" s="3">
        <v>4</v>
      </c>
      <c r="G2805" s="3" t="s">
        <v>65</v>
      </c>
      <c r="H2805" s="5" t="s">
        <v>4850</v>
      </c>
      <c r="I2805" s="136" t="s">
        <v>1516</v>
      </c>
      <c r="J2805" s="2" t="s">
        <v>2082</v>
      </c>
      <c r="K2805" s="6">
        <v>20.7</v>
      </c>
      <c r="L2805" s="6">
        <f>LANÇAMENTO[[#This Row],[VALOR UNITARIO]]*LANÇAMENTO[[#This Row],[QTDADE]]</f>
        <v>82.8</v>
      </c>
      <c r="M2805" s="4">
        <v>46036</v>
      </c>
      <c r="N2805" s="33" t="str">
        <f>TEXT(LANÇAMENTO[[#This Row],[DATA PEDIDO]],"MMM")&amp;"-"&amp;TEXT(M2805,"AAAA")</f>
        <v>jan-2026</v>
      </c>
      <c r="O2805" s="5" t="s">
        <v>1715</v>
      </c>
      <c r="P2805" s="5" t="s">
        <v>30</v>
      </c>
      <c r="Q2805" s="3" t="s">
        <v>12</v>
      </c>
      <c r="R2805" s="3">
        <v>0</v>
      </c>
      <c r="S2805" s="4">
        <f>IF(LANÇAMENTO[[#This Row],[DATA PEDIDO]]="","",LANÇAMENTO[[#This Row],[DATA PEDIDO]]+LANÇAMENTO[[#This Row],[PRAZO]])</f>
        <v>46036</v>
      </c>
      <c r="T2805" s="8" t="str">
        <f>IF(LANÇAMENTO[[#This Row],[OBRA COM MATERIAL]]="OK","ENTREGUE",IF(LANÇAMENTO[[#This Row],[PRAZO]]="","",LANÇAMENTO[[#This Row],[PREVISÃO ENTREGA OBRA]]-$E$1))</f>
        <v>ENTREGUE</v>
      </c>
      <c r="U2805" s="3" t="s">
        <v>129</v>
      </c>
      <c r="V2805" s="3"/>
    </row>
    <row r="2806" spans="1:22" x14ac:dyDescent="0.25">
      <c r="A2806" s="4">
        <v>46036</v>
      </c>
      <c r="B2806" s="2" t="s">
        <v>2128</v>
      </c>
      <c r="C2806" s="123" t="str">
        <f>VLOOKUP(LANÇAMENTO[[#This Row],[OBRA]],OBRAS[],2,FALSE)</f>
        <v>B&amp;B</v>
      </c>
      <c r="D2806" s="2" t="s">
        <v>27</v>
      </c>
      <c r="E2806" s="2" t="s">
        <v>2181</v>
      </c>
      <c r="F2806" s="3">
        <v>3</v>
      </c>
      <c r="G2806" s="3" t="s">
        <v>65</v>
      </c>
      <c r="H2806" s="5" t="s">
        <v>4850</v>
      </c>
      <c r="I2806" s="136" t="s">
        <v>1516</v>
      </c>
      <c r="J2806" s="2" t="s">
        <v>2181</v>
      </c>
      <c r="K2806" s="6">
        <v>25.3</v>
      </c>
      <c r="L2806" s="6">
        <f>LANÇAMENTO[[#This Row],[VALOR UNITARIO]]*LANÇAMENTO[[#This Row],[QTDADE]]</f>
        <v>75.900000000000006</v>
      </c>
      <c r="M2806" s="4">
        <v>46036</v>
      </c>
      <c r="N2806" s="33" t="str">
        <f>TEXT(LANÇAMENTO[[#This Row],[DATA PEDIDO]],"MMM")&amp;"-"&amp;TEXT(M2806,"AAAA")</f>
        <v>jan-2026</v>
      </c>
      <c r="O2806" s="5" t="s">
        <v>1715</v>
      </c>
      <c r="P2806" s="5" t="s">
        <v>30</v>
      </c>
      <c r="Q2806" s="3" t="s">
        <v>12</v>
      </c>
      <c r="R2806" s="3">
        <v>0</v>
      </c>
      <c r="S2806" s="4">
        <f>IF(LANÇAMENTO[[#This Row],[DATA PEDIDO]]="","",LANÇAMENTO[[#This Row],[DATA PEDIDO]]+LANÇAMENTO[[#This Row],[PRAZO]])</f>
        <v>46036</v>
      </c>
      <c r="T2806" s="8" t="str">
        <f>IF(LANÇAMENTO[[#This Row],[OBRA COM MATERIAL]]="OK","ENTREGUE",IF(LANÇAMENTO[[#This Row],[PRAZO]]="","",LANÇAMENTO[[#This Row],[PREVISÃO ENTREGA OBRA]]-$E$1))</f>
        <v>ENTREGUE</v>
      </c>
      <c r="U2806" s="3" t="s">
        <v>129</v>
      </c>
      <c r="V2806" s="3"/>
    </row>
    <row r="2807" spans="1:22" x14ac:dyDescent="0.25">
      <c r="A2807" s="4">
        <v>46036</v>
      </c>
      <c r="B2807" s="2" t="s">
        <v>2128</v>
      </c>
      <c r="C2807" s="123" t="str">
        <f>VLOOKUP(LANÇAMENTO[[#This Row],[OBRA]],OBRAS[],2,FALSE)</f>
        <v>B&amp;B</v>
      </c>
      <c r="D2807" s="2" t="s">
        <v>27</v>
      </c>
      <c r="E2807" s="2" t="s">
        <v>2081</v>
      </c>
      <c r="F2807" s="3">
        <v>5</v>
      </c>
      <c r="G2807" s="3" t="s">
        <v>65</v>
      </c>
      <c r="H2807" s="5" t="s">
        <v>4850</v>
      </c>
      <c r="I2807" s="136" t="s">
        <v>1516</v>
      </c>
      <c r="J2807" s="2" t="s">
        <v>2081</v>
      </c>
      <c r="K2807" s="6">
        <v>18.399999999999999</v>
      </c>
      <c r="L2807" s="6">
        <f>LANÇAMENTO[[#This Row],[VALOR UNITARIO]]*LANÇAMENTO[[#This Row],[QTDADE]]</f>
        <v>92</v>
      </c>
      <c r="M2807" s="4">
        <v>46036</v>
      </c>
      <c r="N2807" s="33" t="str">
        <f>TEXT(LANÇAMENTO[[#This Row],[DATA PEDIDO]],"MMM")&amp;"-"&amp;TEXT(M2807,"AAAA")</f>
        <v>jan-2026</v>
      </c>
      <c r="O2807" s="5" t="s">
        <v>1715</v>
      </c>
      <c r="P2807" s="5" t="s">
        <v>30</v>
      </c>
      <c r="Q2807" s="3" t="s">
        <v>12</v>
      </c>
      <c r="R2807" s="3">
        <v>0</v>
      </c>
      <c r="S2807" s="4">
        <f>IF(LANÇAMENTO[[#This Row],[DATA PEDIDO]]="","",LANÇAMENTO[[#This Row],[DATA PEDIDO]]+LANÇAMENTO[[#This Row],[PRAZO]])</f>
        <v>46036</v>
      </c>
      <c r="T2807" s="8" t="str">
        <f>IF(LANÇAMENTO[[#This Row],[OBRA COM MATERIAL]]="OK","ENTREGUE",IF(LANÇAMENTO[[#This Row],[PRAZO]]="","",LANÇAMENTO[[#This Row],[PREVISÃO ENTREGA OBRA]]-$E$1))</f>
        <v>ENTREGUE</v>
      </c>
      <c r="U2807" s="3" t="s">
        <v>129</v>
      </c>
      <c r="V2807" s="3"/>
    </row>
    <row r="2808" spans="1:22" x14ac:dyDescent="0.25">
      <c r="A2808" s="4">
        <v>46036</v>
      </c>
      <c r="B2808" s="2" t="s">
        <v>2128</v>
      </c>
      <c r="C2808" s="123" t="str">
        <f>VLOOKUP(LANÇAMENTO[[#This Row],[OBRA]],OBRAS[],2,FALSE)</f>
        <v>B&amp;B</v>
      </c>
      <c r="D2808" s="2" t="s">
        <v>27</v>
      </c>
      <c r="E2808" s="2" t="s">
        <v>2682</v>
      </c>
      <c r="F2808" s="3">
        <v>4</v>
      </c>
      <c r="G2808" s="3" t="s">
        <v>65</v>
      </c>
      <c r="H2808" s="5" t="s">
        <v>4850</v>
      </c>
      <c r="I2808" s="136" t="s">
        <v>1516</v>
      </c>
      <c r="J2808" s="2" t="s">
        <v>2682</v>
      </c>
      <c r="K2808" s="6">
        <v>25.3</v>
      </c>
      <c r="L2808" s="6">
        <f>LANÇAMENTO[[#This Row],[VALOR UNITARIO]]*LANÇAMENTO[[#This Row],[QTDADE]]</f>
        <v>101.2</v>
      </c>
      <c r="M2808" s="4">
        <v>46036</v>
      </c>
      <c r="N2808" s="33" t="str">
        <f>TEXT(LANÇAMENTO[[#This Row],[DATA PEDIDO]],"MMM")&amp;"-"&amp;TEXT(M2808,"AAAA")</f>
        <v>jan-2026</v>
      </c>
      <c r="O2808" s="5" t="s">
        <v>1715</v>
      </c>
      <c r="P2808" s="5" t="s">
        <v>30</v>
      </c>
      <c r="Q2808" s="3" t="s">
        <v>12</v>
      </c>
      <c r="R2808" s="3">
        <v>0</v>
      </c>
      <c r="S2808" s="4">
        <f>IF(LANÇAMENTO[[#This Row],[DATA PEDIDO]]="","",LANÇAMENTO[[#This Row],[DATA PEDIDO]]+LANÇAMENTO[[#This Row],[PRAZO]])</f>
        <v>46036</v>
      </c>
      <c r="T2808" s="8" t="str">
        <f>IF(LANÇAMENTO[[#This Row],[OBRA COM MATERIAL]]="OK","ENTREGUE",IF(LANÇAMENTO[[#This Row],[PRAZO]]="","",LANÇAMENTO[[#This Row],[PREVISÃO ENTREGA OBRA]]-$E$1))</f>
        <v>ENTREGUE</v>
      </c>
      <c r="U2808" s="3" t="s">
        <v>129</v>
      </c>
      <c r="V2808" s="3"/>
    </row>
    <row r="2809" spans="1:22" x14ac:dyDescent="0.25">
      <c r="A2809" s="4">
        <v>46036</v>
      </c>
      <c r="B2809" s="2" t="s">
        <v>2128</v>
      </c>
      <c r="C2809" s="123" t="str">
        <f>VLOOKUP(LANÇAMENTO[[#This Row],[OBRA]],OBRAS[],2,FALSE)</f>
        <v>B&amp;B</v>
      </c>
      <c r="D2809" s="2" t="s">
        <v>27</v>
      </c>
      <c r="E2809" s="2" t="s">
        <v>2111</v>
      </c>
      <c r="F2809" s="3">
        <v>2</v>
      </c>
      <c r="G2809" s="3" t="s">
        <v>65</v>
      </c>
      <c r="H2809" s="5" t="s">
        <v>4850</v>
      </c>
      <c r="I2809" s="136" t="s">
        <v>1516</v>
      </c>
      <c r="J2809" s="2" t="s">
        <v>2111</v>
      </c>
      <c r="K2809" s="6">
        <v>3.45</v>
      </c>
      <c r="L2809" s="6">
        <f>LANÇAMENTO[[#This Row],[VALOR UNITARIO]]*LANÇAMENTO[[#This Row],[QTDADE]]</f>
        <v>6.9</v>
      </c>
      <c r="M2809" s="4">
        <v>46036</v>
      </c>
      <c r="N2809" s="33" t="str">
        <f>TEXT(LANÇAMENTO[[#This Row],[DATA PEDIDO]],"MMM")&amp;"-"&amp;TEXT(M2809,"AAAA")</f>
        <v>jan-2026</v>
      </c>
      <c r="O2809" s="5" t="s">
        <v>1715</v>
      </c>
      <c r="P2809" s="5" t="s">
        <v>30</v>
      </c>
      <c r="Q2809" s="3" t="s">
        <v>12</v>
      </c>
      <c r="R2809" s="3">
        <v>0</v>
      </c>
      <c r="S2809" s="4">
        <f>IF(LANÇAMENTO[[#This Row],[DATA PEDIDO]]="","",LANÇAMENTO[[#This Row],[DATA PEDIDO]]+LANÇAMENTO[[#This Row],[PRAZO]])</f>
        <v>46036</v>
      </c>
      <c r="T2809" s="8" t="str">
        <f>IF(LANÇAMENTO[[#This Row],[OBRA COM MATERIAL]]="OK","ENTREGUE",IF(LANÇAMENTO[[#This Row],[PRAZO]]="","",LANÇAMENTO[[#This Row],[PREVISÃO ENTREGA OBRA]]-$E$1))</f>
        <v>ENTREGUE</v>
      </c>
      <c r="U2809" s="3" t="s">
        <v>129</v>
      </c>
      <c r="V2809" s="3"/>
    </row>
    <row r="2810" spans="1:22" x14ac:dyDescent="0.25">
      <c r="A2810" s="4">
        <v>46036</v>
      </c>
      <c r="B2810" s="2" t="s">
        <v>2128</v>
      </c>
      <c r="C2810" s="123" t="str">
        <f>VLOOKUP(LANÇAMENTO[[#This Row],[OBRA]],OBRAS[],2,FALSE)</f>
        <v>B&amp;B</v>
      </c>
      <c r="D2810" s="2" t="s">
        <v>27</v>
      </c>
      <c r="E2810" s="2" t="s">
        <v>2114</v>
      </c>
      <c r="F2810" s="3">
        <v>2</v>
      </c>
      <c r="G2810" s="3" t="s">
        <v>65</v>
      </c>
      <c r="H2810" s="5" t="s">
        <v>4850</v>
      </c>
      <c r="I2810" s="136" t="s">
        <v>1516</v>
      </c>
      <c r="J2810" s="2" t="s">
        <v>2114</v>
      </c>
      <c r="K2810" s="6">
        <v>3.45</v>
      </c>
      <c r="L2810" s="6">
        <f>LANÇAMENTO[[#This Row],[VALOR UNITARIO]]*LANÇAMENTO[[#This Row],[QTDADE]]</f>
        <v>6.9</v>
      </c>
      <c r="M2810" s="4">
        <v>46036</v>
      </c>
      <c r="N2810" s="33" t="str">
        <f>TEXT(LANÇAMENTO[[#This Row],[DATA PEDIDO]],"MMM")&amp;"-"&amp;TEXT(M2810,"AAAA")</f>
        <v>jan-2026</v>
      </c>
      <c r="O2810" s="5" t="s">
        <v>1715</v>
      </c>
      <c r="P2810" s="5" t="s">
        <v>30</v>
      </c>
      <c r="Q2810" s="3" t="s">
        <v>12</v>
      </c>
      <c r="R2810" s="3">
        <v>0</v>
      </c>
      <c r="S2810" s="4">
        <f>IF(LANÇAMENTO[[#This Row],[DATA PEDIDO]]="","",LANÇAMENTO[[#This Row],[DATA PEDIDO]]+LANÇAMENTO[[#This Row],[PRAZO]])</f>
        <v>46036</v>
      </c>
      <c r="T2810" s="8" t="str">
        <f>IF(LANÇAMENTO[[#This Row],[OBRA COM MATERIAL]]="OK","ENTREGUE",IF(LANÇAMENTO[[#This Row],[PRAZO]]="","",LANÇAMENTO[[#This Row],[PREVISÃO ENTREGA OBRA]]-$E$1))</f>
        <v>ENTREGUE</v>
      </c>
      <c r="U2810" s="3" t="s">
        <v>129</v>
      </c>
      <c r="V2810" s="3"/>
    </row>
    <row r="2811" spans="1:22" x14ac:dyDescent="0.25">
      <c r="A2811" s="4">
        <v>46036</v>
      </c>
      <c r="B2811" s="2" t="s">
        <v>2128</v>
      </c>
      <c r="C2811" s="123" t="str">
        <f>VLOOKUP(LANÇAMENTO[[#This Row],[OBRA]],OBRAS[],2,FALSE)</f>
        <v>B&amp;B</v>
      </c>
      <c r="D2811" s="2" t="s">
        <v>27</v>
      </c>
      <c r="E2811" s="2" t="s">
        <v>1814</v>
      </c>
      <c r="F2811" s="3">
        <v>1</v>
      </c>
      <c r="G2811" s="3" t="s">
        <v>65</v>
      </c>
      <c r="H2811" s="5" t="s">
        <v>4850</v>
      </c>
      <c r="I2811" s="136" t="s">
        <v>1516</v>
      </c>
      <c r="J2811" s="2" t="s">
        <v>1814</v>
      </c>
      <c r="K2811" s="6">
        <v>80</v>
      </c>
      <c r="L2811" s="6">
        <f>LANÇAMENTO[[#This Row],[VALOR UNITARIO]]*LANÇAMENTO[[#This Row],[QTDADE]]</f>
        <v>80</v>
      </c>
      <c r="M2811" s="4">
        <v>46036</v>
      </c>
      <c r="N2811" s="33" t="str">
        <f>TEXT(LANÇAMENTO[[#This Row],[DATA PEDIDO]],"MMM")&amp;"-"&amp;TEXT(M2811,"AAAA")</f>
        <v>jan-2026</v>
      </c>
      <c r="O2811" s="5" t="s">
        <v>1715</v>
      </c>
      <c r="P2811" s="5" t="s">
        <v>30</v>
      </c>
      <c r="Q2811" s="3" t="s">
        <v>12</v>
      </c>
      <c r="R2811" s="3">
        <v>0</v>
      </c>
      <c r="S2811" s="4">
        <f>IF(LANÇAMENTO[[#This Row],[DATA PEDIDO]]="","",LANÇAMENTO[[#This Row],[DATA PEDIDO]]+LANÇAMENTO[[#This Row],[PRAZO]])</f>
        <v>46036</v>
      </c>
      <c r="T2811" s="8" t="str">
        <f>IF(LANÇAMENTO[[#This Row],[OBRA COM MATERIAL]]="OK","ENTREGUE",IF(LANÇAMENTO[[#This Row],[PRAZO]]="","",LANÇAMENTO[[#This Row],[PREVISÃO ENTREGA OBRA]]-$E$1))</f>
        <v>ENTREGUE</v>
      </c>
      <c r="U2811" s="3" t="s">
        <v>129</v>
      </c>
      <c r="V2811" s="3"/>
    </row>
    <row r="2812" spans="1:22" x14ac:dyDescent="0.25">
      <c r="A2812" s="4">
        <v>46036</v>
      </c>
      <c r="B2812" s="2" t="s">
        <v>2128</v>
      </c>
      <c r="C2812" s="123" t="str">
        <f>VLOOKUP(LANÇAMENTO[[#This Row],[OBRA]],OBRAS[],2,FALSE)</f>
        <v>B&amp;B</v>
      </c>
      <c r="D2812" s="2" t="s">
        <v>27</v>
      </c>
      <c r="E2812" s="2" t="s">
        <v>2134</v>
      </c>
      <c r="F2812" s="3">
        <v>1</v>
      </c>
      <c r="G2812" s="3" t="s">
        <v>65</v>
      </c>
      <c r="H2812" s="5" t="s">
        <v>4851</v>
      </c>
      <c r="I2812" s="136" t="s">
        <v>1612</v>
      </c>
      <c r="J2812" s="2" t="s">
        <v>2134</v>
      </c>
      <c r="K2812" s="6">
        <v>350</v>
      </c>
      <c r="L2812" s="6">
        <f>LANÇAMENTO[[#This Row],[VALOR UNITARIO]]*LANÇAMENTO[[#This Row],[QTDADE]]</f>
        <v>350</v>
      </c>
      <c r="M2812" s="4">
        <v>46036</v>
      </c>
      <c r="N2812" s="33" t="str">
        <f>TEXT(LANÇAMENTO[[#This Row],[DATA PEDIDO]],"MMM")&amp;"-"&amp;TEXT(M2812,"AAAA")</f>
        <v>jan-2026</v>
      </c>
      <c r="O2812" s="5" t="s">
        <v>1778</v>
      </c>
      <c r="P2812" s="5" t="s">
        <v>30</v>
      </c>
      <c r="Q2812" s="3" t="s">
        <v>12</v>
      </c>
      <c r="R2812" s="3">
        <v>0</v>
      </c>
      <c r="S2812" s="4">
        <f>IF(LANÇAMENTO[[#This Row],[DATA PEDIDO]]="","",LANÇAMENTO[[#This Row],[DATA PEDIDO]]+LANÇAMENTO[[#This Row],[PRAZO]])</f>
        <v>46036</v>
      </c>
      <c r="T2812" s="8" t="str">
        <f>IF(LANÇAMENTO[[#This Row],[OBRA COM MATERIAL]]="OK","ENTREGUE",IF(LANÇAMENTO[[#This Row],[PRAZO]]="","",LANÇAMENTO[[#This Row],[PREVISÃO ENTREGA OBRA]]-$E$1))</f>
        <v>ENTREGUE</v>
      </c>
      <c r="U2812" s="3" t="s">
        <v>129</v>
      </c>
      <c r="V2812" s="3"/>
    </row>
    <row r="2813" spans="1:22" x14ac:dyDescent="0.25">
      <c r="A2813" s="4">
        <v>46036</v>
      </c>
      <c r="B2813" s="2" t="s">
        <v>2128</v>
      </c>
      <c r="C2813" s="123" t="str">
        <f>VLOOKUP(LANÇAMENTO[[#This Row],[OBRA]],OBRAS[],2,FALSE)</f>
        <v>B&amp;B</v>
      </c>
      <c r="D2813" s="2" t="s">
        <v>104</v>
      </c>
      <c r="E2813" s="2" t="s">
        <v>4852</v>
      </c>
      <c r="F2813" s="3">
        <v>2</v>
      </c>
      <c r="G2813" s="3" t="s">
        <v>65</v>
      </c>
      <c r="H2813" s="5" t="s">
        <v>4859</v>
      </c>
      <c r="I2813" s="136" t="s">
        <v>230</v>
      </c>
      <c r="J2813" s="2" t="s">
        <v>4852</v>
      </c>
      <c r="K2813" s="6">
        <v>88.27</v>
      </c>
      <c r="L2813" s="6">
        <f>LANÇAMENTO[[#This Row],[VALOR UNITARIO]]*LANÇAMENTO[[#This Row],[QTDADE]]</f>
        <v>176.54</v>
      </c>
      <c r="M2813" s="4">
        <v>46036</v>
      </c>
      <c r="N2813" s="33" t="str">
        <f>TEXT(LANÇAMENTO[[#This Row],[DATA PEDIDO]],"MMM")&amp;"-"&amp;TEXT(M2813,"AAAA")</f>
        <v>jan-2026</v>
      </c>
      <c r="O2813" s="5" t="s">
        <v>2110</v>
      </c>
      <c r="P2813" s="5" t="s">
        <v>30</v>
      </c>
      <c r="Q2813" s="3" t="s">
        <v>1705</v>
      </c>
      <c r="R2813" s="3">
        <v>0</v>
      </c>
      <c r="S2813" s="4">
        <f>IF(LANÇAMENTO[[#This Row],[DATA PEDIDO]]="","",LANÇAMENTO[[#This Row],[DATA PEDIDO]]+LANÇAMENTO[[#This Row],[PRAZO]])</f>
        <v>46036</v>
      </c>
      <c r="T2813" s="8" t="str">
        <f>IF(LANÇAMENTO[[#This Row],[OBRA COM MATERIAL]]="OK","ENTREGUE",IF(LANÇAMENTO[[#This Row],[PRAZO]]="","",LANÇAMENTO[[#This Row],[PREVISÃO ENTREGA OBRA]]-$E$1))</f>
        <v>ENTREGUE</v>
      </c>
      <c r="U2813" s="3" t="s">
        <v>129</v>
      </c>
      <c r="V2813" s="3"/>
    </row>
    <row r="2814" spans="1:22" x14ac:dyDescent="0.25">
      <c r="A2814" s="4">
        <v>46036</v>
      </c>
      <c r="B2814" s="2" t="s">
        <v>2128</v>
      </c>
      <c r="C2814" s="123" t="str">
        <f>VLOOKUP(LANÇAMENTO[[#This Row],[OBRA]],OBRAS[],2,FALSE)</f>
        <v>B&amp;B</v>
      </c>
      <c r="D2814" s="2" t="s">
        <v>104</v>
      </c>
      <c r="E2814" s="2" t="s">
        <v>4853</v>
      </c>
      <c r="F2814" s="3">
        <v>3</v>
      </c>
      <c r="G2814" s="3" t="s">
        <v>65</v>
      </c>
      <c r="H2814" s="5" t="s">
        <v>4859</v>
      </c>
      <c r="I2814" s="136" t="s">
        <v>230</v>
      </c>
      <c r="J2814" s="2" t="s">
        <v>4853</v>
      </c>
      <c r="K2814" s="6">
        <v>5.6</v>
      </c>
      <c r="L2814" s="6">
        <f>LANÇAMENTO[[#This Row],[VALOR UNITARIO]]*LANÇAMENTO[[#This Row],[QTDADE]]</f>
        <v>16.799999999999997</v>
      </c>
      <c r="M2814" s="4">
        <v>46036</v>
      </c>
      <c r="N2814" s="33" t="str">
        <f>TEXT(LANÇAMENTO[[#This Row],[DATA PEDIDO]],"MMM")&amp;"-"&amp;TEXT(M2814,"AAAA")</f>
        <v>jan-2026</v>
      </c>
      <c r="O2814" s="5" t="s">
        <v>2110</v>
      </c>
      <c r="P2814" s="5" t="s">
        <v>30</v>
      </c>
      <c r="Q2814" s="3" t="s">
        <v>1705</v>
      </c>
      <c r="R2814" s="3">
        <v>0</v>
      </c>
      <c r="S2814" s="4">
        <f>IF(LANÇAMENTO[[#This Row],[DATA PEDIDO]]="","",LANÇAMENTO[[#This Row],[DATA PEDIDO]]+LANÇAMENTO[[#This Row],[PRAZO]])</f>
        <v>46036</v>
      </c>
      <c r="T2814" s="8" t="str">
        <f>IF(LANÇAMENTO[[#This Row],[OBRA COM MATERIAL]]="OK","ENTREGUE",IF(LANÇAMENTO[[#This Row],[PRAZO]]="","",LANÇAMENTO[[#This Row],[PREVISÃO ENTREGA OBRA]]-$E$1))</f>
        <v>ENTREGUE</v>
      </c>
      <c r="U2814" s="3" t="s">
        <v>129</v>
      </c>
      <c r="V2814" s="3"/>
    </row>
    <row r="2815" spans="1:22" x14ac:dyDescent="0.25">
      <c r="A2815" s="4">
        <v>46036</v>
      </c>
      <c r="B2815" s="2" t="s">
        <v>2128</v>
      </c>
      <c r="C2815" s="123" t="str">
        <f>VLOOKUP(LANÇAMENTO[[#This Row],[OBRA]],OBRAS[],2,FALSE)</f>
        <v>B&amp;B</v>
      </c>
      <c r="D2815" s="2" t="s">
        <v>104</v>
      </c>
      <c r="E2815" s="2" t="s">
        <v>4854</v>
      </c>
      <c r="F2815" s="3">
        <v>4</v>
      </c>
      <c r="G2815" s="3" t="s">
        <v>65</v>
      </c>
      <c r="H2815" s="5" t="s">
        <v>4859</v>
      </c>
      <c r="I2815" s="136" t="s">
        <v>230</v>
      </c>
      <c r="J2815" s="2" t="s">
        <v>4854</v>
      </c>
      <c r="K2815" s="6">
        <v>8.7100000000000009</v>
      </c>
      <c r="L2815" s="6">
        <f>LANÇAMENTO[[#This Row],[VALOR UNITARIO]]*LANÇAMENTO[[#This Row],[QTDADE]]</f>
        <v>34.840000000000003</v>
      </c>
      <c r="M2815" s="4">
        <v>46036</v>
      </c>
      <c r="N2815" s="33" t="str">
        <f>TEXT(LANÇAMENTO[[#This Row],[DATA PEDIDO]],"MMM")&amp;"-"&amp;TEXT(M2815,"AAAA")</f>
        <v>jan-2026</v>
      </c>
      <c r="O2815" s="5" t="s">
        <v>2110</v>
      </c>
      <c r="P2815" s="5" t="s">
        <v>30</v>
      </c>
      <c r="Q2815" s="3" t="s">
        <v>1705</v>
      </c>
      <c r="R2815" s="3">
        <v>0</v>
      </c>
      <c r="S2815" s="4">
        <f>IF(LANÇAMENTO[[#This Row],[DATA PEDIDO]]="","",LANÇAMENTO[[#This Row],[DATA PEDIDO]]+LANÇAMENTO[[#This Row],[PRAZO]])</f>
        <v>46036</v>
      </c>
      <c r="T2815" s="8" t="str">
        <f>IF(LANÇAMENTO[[#This Row],[OBRA COM MATERIAL]]="OK","ENTREGUE",IF(LANÇAMENTO[[#This Row],[PRAZO]]="","",LANÇAMENTO[[#This Row],[PREVISÃO ENTREGA OBRA]]-$E$1))</f>
        <v>ENTREGUE</v>
      </c>
      <c r="U2815" s="3" t="s">
        <v>129</v>
      </c>
      <c r="V2815" s="3"/>
    </row>
    <row r="2816" spans="1:22" x14ac:dyDescent="0.25">
      <c r="A2816" s="4">
        <v>46036</v>
      </c>
      <c r="B2816" s="2" t="s">
        <v>2128</v>
      </c>
      <c r="C2816" s="123" t="str">
        <f>VLOOKUP(LANÇAMENTO[[#This Row],[OBRA]],OBRAS[],2,FALSE)</f>
        <v>B&amp;B</v>
      </c>
      <c r="D2816" s="2" t="s">
        <v>104</v>
      </c>
      <c r="E2816" s="2" t="s">
        <v>4855</v>
      </c>
      <c r="F2816" s="3">
        <v>4</v>
      </c>
      <c r="G2816" s="3" t="s">
        <v>65</v>
      </c>
      <c r="H2816" s="5" t="s">
        <v>4859</v>
      </c>
      <c r="I2816" s="136" t="s">
        <v>230</v>
      </c>
      <c r="J2816" s="2" t="s">
        <v>4855</v>
      </c>
      <c r="K2816" s="6">
        <v>8.0500000000000007</v>
      </c>
      <c r="L2816" s="6">
        <f>LANÇAMENTO[[#This Row],[VALOR UNITARIO]]*LANÇAMENTO[[#This Row],[QTDADE]]</f>
        <v>32.200000000000003</v>
      </c>
      <c r="M2816" s="4">
        <v>46036</v>
      </c>
      <c r="N2816" s="33" t="str">
        <f>TEXT(LANÇAMENTO[[#This Row],[DATA PEDIDO]],"MMM")&amp;"-"&amp;TEXT(M2816,"AAAA")</f>
        <v>jan-2026</v>
      </c>
      <c r="O2816" s="5" t="s">
        <v>2110</v>
      </c>
      <c r="P2816" s="5" t="s">
        <v>30</v>
      </c>
      <c r="Q2816" s="3" t="s">
        <v>1705</v>
      </c>
      <c r="R2816" s="3">
        <v>0</v>
      </c>
      <c r="S2816" s="4">
        <f>IF(LANÇAMENTO[[#This Row],[DATA PEDIDO]]="","",LANÇAMENTO[[#This Row],[DATA PEDIDO]]+LANÇAMENTO[[#This Row],[PRAZO]])</f>
        <v>46036</v>
      </c>
      <c r="T2816" s="8" t="str">
        <f>IF(LANÇAMENTO[[#This Row],[OBRA COM MATERIAL]]="OK","ENTREGUE",IF(LANÇAMENTO[[#This Row],[PRAZO]]="","",LANÇAMENTO[[#This Row],[PREVISÃO ENTREGA OBRA]]-$E$1))</f>
        <v>ENTREGUE</v>
      </c>
      <c r="U2816" s="3" t="s">
        <v>129</v>
      </c>
      <c r="V2816" s="3"/>
    </row>
    <row r="2817" spans="1:22" x14ac:dyDescent="0.25">
      <c r="A2817" s="4">
        <v>46036</v>
      </c>
      <c r="B2817" s="2" t="s">
        <v>2128</v>
      </c>
      <c r="C2817" s="123" t="str">
        <f>VLOOKUP(LANÇAMENTO[[#This Row],[OBRA]],OBRAS[],2,FALSE)</f>
        <v>B&amp;B</v>
      </c>
      <c r="D2817" s="2" t="s">
        <v>104</v>
      </c>
      <c r="E2817" s="2" t="s">
        <v>4856</v>
      </c>
      <c r="F2817" s="3">
        <v>4</v>
      </c>
      <c r="G2817" s="3" t="s">
        <v>65</v>
      </c>
      <c r="H2817" s="5" t="s">
        <v>4859</v>
      </c>
      <c r="I2817" s="136" t="s">
        <v>230</v>
      </c>
      <c r="J2817" s="2" t="s">
        <v>4856</v>
      </c>
      <c r="K2817" s="6">
        <v>2.2400000000000002</v>
      </c>
      <c r="L2817" s="6">
        <f>LANÇAMENTO[[#This Row],[VALOR UNITARIO]]*LANÇAMENTO[[#This Row],[QTDADE]]</f>
        <v>8.9600000000000009</v>
      </c>
      <c r="M2817" s="4">
        <v>46036</v>
      </c>
      <c r="N2817" s="33" t="str">
        <f>TEXT(LANÇAMENTO[[#This Row],[DATA PEDIDO]],"MMM")&amp;"-"&amp;TEXT(M2817,"AAAA")</f>
        <v>jan-2026</v>
      </c>
      <c r="O2817" s="5" t="s">
        <v>2110</v>
      </c>
      <c r="P2817" s="5" t="s">
        <v>30</v>
      </c>
      <c r="Q2817" s="3" t="s">
        <v>1705</v>
      </c>
      <c r="R2817" s="3">
        <v>0</v>
      </c>
      <c r="S2817" s="4">
        <f>IF(LANÇAMENTO[[#This Row],[DATA PEDIDO]]="","",LANÇAMENTO[[#This Row],[DATA PEDIDO]]+LANÇAMENTO[[#This Row],[PRAZO]])</f>
        <v>46036</v>
      </c>
      <c r="T2817" s="8" t="str">
        <f>IF(LANÇAMENTO[[#This Row],[OBRA COM MATERIAL]]="OK","ENTREGUE",IF(LANÇAMENTO[[#This Row],[PRAZO]]="","",LANÇAMENTO[[#This Row],[PREVISÃO ENTREGA OBRA]]-$E$1))</f>
        <v>ENTREGUE</v>
      </c>
      <c r="U2817" s="3" t="s">
        <v>129</v>
      </c>
      <c r="V2817" s="3"/>
    </row>
    <row r="2818" spans="1:22" x14ac:dyDescent="0.25">
      <c r="A2818" s="4">
        <v>46036</v>
      </c>
      <c r="B2818" s="2" t="s">
        <v>2128</v>
      </c>
      <c r="C2818" s="123" t="str">
        <f>VLOOKUP(LANÇAMENTO[[#This Row],[OBRA]],OBRAS[],2,FALSE)</f>
        <v>B&amp;B</v>
      </c>
      <c r="D2818" s="2" t="s">
        <v>104</v>
      </c>
      <c r="E2818" s="2" t="s">
        <v>4857</v>
      </c>
      <c r="F2818" s="3">
        <v>4</v>
      </c>
      <c r="G2818" s="3" t="s">
        <v>65</v>
      </c>
      <c r="H2818" s="5" t="s">
        <v>4859</v>
      </c>
      <c r="I2818" s="136" t="s">
        <v>230</v>
      </c>
      <c r="J2818" s="2" t="s">
        <v>4857</v>
      </c>
      <c r="K2818" s="6">
        <v>3.75</v>
      </c>
      <c r="L2818" s="6">
        <f>LANÇAMENTO[[#This Row],[VALOR UNITARIO]]*LANÇAMENTO[[#This Row],[QTDADE]]</f>
        <v>15</v>
      </c>
      <c r="M2818" s="4">
        <v>46036</v>
      </c>
      <c r="N2818" s="33" t="str">
        <f>TEXT(LANÇAMENTO[[#This Row],[DATA PEDIDO]],"MMM")&amp;"-"&amp;TEXT(M2818,"AAAA")</f>
        <v>jan-2026</v>
      </c>
      <c r="O2818" s="5" t="s">
        <v>2110</v>
      </c>
      <c r="P2818" s="5" t="s">
        <v>30</v>
      </c>
      <c r="Q2818" s="3" t="s">
        <v>1705</v>
      </c>
      <c r="R2818" s="3">
        <v>0</v>
      </c>
      <c r="S2818" s="4">
        <f>IF(LANÇAMENTO[[#This Row],[DATA PEDIDO]]="","",LANÇAMENTO[[#This Row],[DATA PEDIDO]]+LANÇAMENTO[[#This Row],[PRAZO]])</f>
        <v>46036</v>
      </c>
      <c r="T2818" s="8" t="str">
        <f>IF(LANÇAMENTO[[#This Row],[OBRA COM MATERIAL]]="OK","ENTREGUE",IF(LANÇAMENTO[[#This Row],[PRAZO]]="","",LANÇAMENTO[[#This Row],[PREVISÃO ENTREGA OBRA]]-$E$1))</f>
        <v>ENTREGUE</v>
      </c>
      <c r="U2818" s="3" t="s">
        <v>129</v>
      </c>
      <c r="V2818" s="3"/>
    </row>
    <row r="2819" spans="1:22" x14ac:dyDescent="0.25">
      <c r="A2819" s="4">
        <v>46036</v>
      </c>
      <c r="B2819" s="2" t="s">
        <v>2128</v>
      </c>
      <c r="C2819" s="123" t="str">
        <f>VLOOKUP(LANÇAMENTO[[#This Row],[OBRA]],OBRAS[],2,FALSE)</f>
        <v>B&amp;B</v>
      </c>
      <c r="D2819" s="2" t="s">
        <v>104</v>
      </c>
      <c r="E2819" s="2" t="s">
        <v>4858</v>
      </c>
      <c r="F2819" s="3">
        <v>1</v>
      </c>
      <c r="G2819" s="3" t="s">
        <v>65</v>
      </c>
      <c r="H2819" s="5" t="s">
        <v>4859</v>
      </c>
      <c r="I2819" s="136" t="s">
        <v>230</v>
      </c>
      <c r="J2819" s="2" t="s">
        <v>4858</v>
      </c>
      <c r="K2819" s="6">
        <v>98</v>
      </c>
      <c r="L2819" s="6">
        <f>LANÇAMENTO[[#This Row],[VALOR UNITARIO]]*LANÇAMENTO[[#This Row],[QTDADE]]</f>
        <v>98</v>
      </c>
      <c r="M2819" s="4">
        <v>46036</v>
      </c>
      <c r="N2819" s="33" t="str">
        <f>TEXT(LANÇAMENTO[[#This Row],[DATA PEDIDO]],"MMM")&amp;"-"&amp;TEXT(M2819,"AAAA")</f>
        <v>jan-2026</v>
      </c>
      <c r="O2819" s="5" t="s">
        <v>2110</v>
      </c>
      <c r="P2819" s="5" t="s">
        <v>30</v>
      </c>
      <c r="Q2819" s="3" t="s">
        <v>1705</v>
      </c>
      <c r="R2819" s="3">
        <v>0</v>
      </c>
      <c r="S2819" s="4">
        <f>IF(LANÇAMENTO[[#This Row],[DATA PEDIDO]]="","",LANÇAMENTO[[#This Row],[DATA PEDIDO]]+LANÇAMENTO[[#This Row],[PRAZO]])</f>
        <v>46036</v>
      </c>
      <c r="T2819" s="8" t="str">
        <f>IF(LANÇAMENTO[[#This Row],[OBRA COM MATERIAL]]="OK","ENTREGUE",IF(LANÇAMENTO[[#This Row],[PRAZO]]="","",LANÇAMENTO[[#This Row],[PREVISÃO ENTREGA OBRA]]-$E$1))</f>
        <v>ENTREGUE</v>
      </c>
      <c r="U2819" s="3" t="s">
        <v>129</v>
      </c>
      <c r="V2819" s="3"/>
    </row>
    <row r="2820" spans="1:22" x14ac:dyDescent="0.25">
      <c r="A2820" s="4">
        <v>46037</v>
      </c>
      <c r="B2820" s="2" t="s">
        <v>2379</v>
      </c>
      <c r="C2820" s="123" t="str">
        <f>VLOOKUP(LANÇAMENTO[[#This Row],[OBRA]],OBRAS[],2,FALSE)</f>
        <v>INTERIORANA</v>
      </c>
      <c r="D2820" s="2" t="s">
        <v>104</v>
      </c>
      <c r="E2820" s="2" t="s">
        <v>4860</v>
      </c>
      <c r="F2820" s="3">
        <v>5</v>
      </c>
      <c r="G2820" s="3" t="s">
        <v>72</v>
      </c>
      <c r="H2820" s="5" t="s">
        <v>4861</v>
      </c>
      <c r="I2820" s="136" t="s">
        <v>1021</v>
      </c>
      <c r="J2820" s="2" t="s">
        <v>4860</v>
      </c>
      <c r="K2820" s="6">
        <v>460</v>
      </c>
      <c r="L2820" s="6">
        <f>LANÇAMENTO[[#This Row],[VALOR UNITARIO]]*LANÇAMENTO[[#This Row],[QTDADE]]</f>
        <v>2300</v>
      </c>
      <c r="M2820" s="4">
        <v>46037</v>
      </c>
      <c r="N2820" s="33" t="str">
        <f>TEXT(LANÇAMENTO[[#This Row],[DATA PEDIDO]],"MMM")&amp;"-"&amp;TEXT(M2820,"AAAA")</f>
        <v>jan-2026</v>
      </c>
      <c r="O2820" s="5" t="s">
        <v>1715</v>
      </c>
      <c r="P2820" s="5" t="s">
        <v>30</v>
      </c>
      <c r="Q2820" s="3" t="s">
        <v>12</v>
      </c>
      <c r="R2820" s="3">
        <v>8</v>
      </c>
      <c r="S2820" s="4">
        <f>IF(LANÇAMENTO[[#This Row],[DATA PEDIDO]]="","",LANÇAMENTO[[#This Row],[DATA PEDIDO]]+LANÇAMENTO[[#This Row],[PRAZO]])</f>
        <v>46045</v>
      </c>
      <c r="T2820" s="8" t="str">
        <f>IF(LANÇAMENTO[[#This Row],[OBRA COM MATERIAL]]="OK","ENTREGUE",IF(LANÇAMENTO[[#This Row],[PRAZO]]="","",LANÇAMENTO[[#This Row],[PREVISÃO ENTREGA OBRA]]-$E$1))</f>
        <v>ENTREGUE</v>
      </c>
      <c r="U2820" s="3" t="s">
        <v>129</v>
      </c>
      <c r="V2820" s="3"/>
    </row>
    <row r="2821" spans="1:22" x14ac:dyDescent="0.25">
      <c r="A2821" s="4">
        <v>46037</v>
      </c>
      <c r="B2821" s="2" t="s">
        <v>2379</v>
      </c>
      <c r="C2821" s="123" t="str">
        <f>VLOOKUP(LANÇAMENTO[[#This Row],[OBRA]],OBRAS[],2,FALSE)</f>
        <v>INTERIORANA</v>
      </c>
      <c r="D2821" s="2" t="s">
        <v>104</v>
      </c>
      <c r="E2821" s="2" t="s">
        <v>2304</v>
      </c>
      <c r="F2821" s="3">
        <v>1</v>
      </c>
      <c r="G2821" s="3" t="s">
        <v>65</v>
      </c>
      <c r="H2821" s="5" t="s">
        <v>4861</v>
      </c>
      <c r="I2821" s="136" t="s">
        <v>1021</v>
      </c>
      <c r="J2821" s="2" t="s">
        <v>2304</v>
      </c>
      <c r="K2821" s="6">
        <v>900</v>
      </c>
      <c r="L2821" s="6">
        <f>LANÇAMENTO[[#This Row],[VALOR UNITARIO]]*LANÇAMENTO[[#This Row],[QTDADE]]</f>
        <v>900</v>
      </c>
      <c r="M2821" s="4">
        <v>46037</v>
      </c>
      <c r="N2821" s="33" t="str">
        <f>TEXT(LANÇAMENTO[[#This Row],[DATA PEDIDO]],"MMM")&amp;"-"&amp;TEXT(M2821,"AAAA")</f>
        <v>jan-2026</v>
      </c>
      <c r="O2821" s="5" t="s">
        <v>1715</v>
      </c>
      <c r="P2821" s="5" t="s">
        <v>30</v>
      </c>
      <c r="Q2821" s="3" t="s">
        <v>12</v>
      </c>
      <c r="R2821" s="3">
        <v>8</v>
      </c>
      <c r="S2821" s="4">
        <f>IF(LANÇAMENTO[[#This Row],[DATA PEDIDO]]="","",LANÇAMENTO[[#This Row],[DATA PEDIDO]]+LANÇAMENTO[[#This Row],[PRAZO]])</f>
        <v>46045</v>
      </c>
      <c r="T2821" s="8" t="str">
        <f>IF(LANÇAMENTO[[#This Row],[OBRA COM MATERIAL]]="OK","ENTREGUE",IF(LANÇAMENTO[[#This Row],[PRAZO]]="","",LANÇAMENTO[[#This Row],[PREVISÃO ENTREGA OBRA]]-$E$1))</f>
        <v>ENTREGUE</v>
      </c>
      <c r="U2821" s="3" t="s">
        <v>129</v>
      </c>
      <c r="V2821" s="3"/>
    </row>
    <row r="2822" spans="1:22" x14ac:dyDescent="0.25">
      <c r="A2822" s="4">
        <v>45672</v>
      </c>
      <c r="B2822" s="2" t="s">
        <v>2128</v>
      </c>
      <c r="C2822" s="123" t="str">
        <f>VLOOKUP(LANÇAMENTO[[#This Row],[OBRA]],OBRAS[],2,FALSE)</f>
        <v>B&amp;B</v>
      </c>
      <c r="D2822" s="2" t="s">
        <v>104</v>
      </c>
      <c r="E2822" s="2" t="s">
        <v>4862</v>
      </c>
      <c r="F2822" s="3">
        <v>2</v>
      </c>
      <c r="G2822" s="3" t="s">
        <v>65</v>
      </c>
      <c r="H2822" s="5" t="s">
        <v>4863</v>
      </c>
      <c r="I2822" s="136" t="s">
        <v>738</v>
      </c>
      <c r="J2822" s="2" t="s">
        <v>4862</v>
      </c>
      <c r="K2822" s="6">
        <v>350.61</v>
      </c>
      <c r="L2822" s="6">
        <f>LANÇAMENTO[[#This Row],[VALOR UNITARIO]]*LANÇAMENTO[[#This Row],[QTDADE]]</f>
        <v>701.22</v>
      </c>
      <c r="M2822" s="4">
        <v>46037</v>
      </c>
      <c r="N2822" s="33" t="str">
        <f>TEXT(LANÇAMENTO[[#This Row],[DATA PEDIDO]],"MMM")&amp;"-"&amp;TEXT(M2822,"AAAA")</f>
        <v>jan-2026</v>
      </c>
      <c r="O2822" s="5" t="s">
        <v>1715</v>
      </c>
      <c r="P2822" s="5" t="s">
        <v>30</v>
      </c>
      <c r="Q2822" s="3" t="s">
        <v>1705</v>
      </c>
      <c r="R2822" s="3">
        <v>1</v>
      </c>
      <c r="S2822" s="4">
        <f>IF(LANÇAMENTO[[#This Row],[DATA PEDIDO]]="","",LANÇAMENTO[[#This Row],[DATA PEDIDO]]+LANÇAMENTO[[#This Row],[PRAZO]])</f>
        <v>46038</v>
      </c>
      <c r="T2822" s="8" t="str">
        <f>IF(LANÇAMENTO[[#This Row],[OBRA COM MATERIAL]]="OK","ENTREGUE",IF(LANÇAMENTO[[#This Row],[PRAZO]]="","",LANÇAMENTO[[#This Row],[PREVISÃO ENTREGA OBRA]]-$E$1))</f>
        <v>ENTREGUE</v>
      </c>
      <c r="U2822" s="3" t="s">
        <v>129</v>
      </c>
      <c r="V2822" s="3"/>
    </row>
    <row r="2823" spans="1:22" x14ac:dyDescent="0.25">
      <c r="A2823" s="4">
        <v>46037</v>
      </c>
      <c r="B2823" s="2" t="s">
        <v>2747</v>
      </c>
      <c r="C2823" s="123" t="str">
        <f>VLOOKUP(LANÇAMENTO[[#This Row],[OBRA]],OBRAS[],2,FALSE)</f>
        <v>B&amp;B</v>
      </c>
      <c r="D2823" s="2" t="s">
        <v>104</v>
      </c>
      <c r="E2823" s="2" t="s">
        <v>4864</v>
      </c>
      <c r="F2823" s="3">
        <v>1</v>
      </c>
      <c r="G2823" s="3" t="s">
        <v>65</v>
      </c>
      <c r="H2823" s="5" t="s">
        <v>4865</v>
      </c>
      <c r="I2823" s="136" t="s">
        <v>230</v>
      </c>
      <c r="J2823" s="2" t="s">
        <v>4864</v>
      </c>
      <c r="K2823" s="6">
        <v>91.46</v>
      </c>
      <c r="L2823" s="6">
        <f>LANÇAMENTO[[#This Row],[VALOR UNITARIO]]*LANÇAMENTO[[#This Row],[QTDADE]]</f>
        <v>91.46</v>
      </c>
      <c r="M2823" s="4">
        <v>46037</v>
      </c>
      <c r="N2823" s="33" t="str">
        <f>TEXT(LANÇAMENTO[[#This Row],[DATA PEDIDO]],"MMM")&amp;"-"&amp;TEXT(M2823,"AAAA")</f>
        <v>jan-2026</v>
      </c>
      <c r="O2823" s="5" t="s">
        <v>1823</v>
      </c>
      <c r="P2823" s="5" t="s">
        <v>30</v>
      </c>
      <c r="Q2823" s="3" t="s">
        <v>1705</v>
      </c>
      <c r="R2823" s="3">
        <v>0</v>
      </c>
      <c r="S2823" s="4">
        <f>IF(LANÇAMENTO[[#This Row],[DATA PEDIDO]]="","",LANÇAMENTO[[#This Row],[DATA PEDIDO]]+LANÇAMENTO[[#This Row],[PRAZO]])</f>
        <v>46037</v>
      </c>
      <c r="T2823" s="8" t="str">
        <f>IF(LANÇAMENTO[[#This Row],[OBRA COM MATERIAL]]="OK","ENTREGUE",IF(LANÇAMENTO[[#This Row],[PRAZO]]="","",LANÇAMENTO[[#This Row],[PREVISÃO ENTREGA OBRA]]-$E$1))</f>
        <v>ENTREGUE</v>
      </c>
      <c r="U2823" s="3" t="s">
        <v>129</v>
      </c>
      <c r="V2823" s="3"/>
    </row>
    <row r="2824" spans="1:22" x14ac:dyDescent="0.25">
      <c r="A2824" s="4">
        <v>46037</v>
      </c>
      <c r="B2824" s="2" t="s">
        <v>2747</v>
      </c>
      <c r="C2824" s="123" t="str">
        <f>VLOOKUP(LANÇAMENTO[[#This Row],[OBRA]],OBRAS[],2,FALSE)</f>
        <v>B&amp;B</v>
      </c>
      <c r="D2824" s="2" t="s">
        <v>104</v>
      </c>
      <c r="E2824" s="2" t="s">
        <v>3136</v>
      </c>
      <c r="F2824" s="3">
        <v>4</v>
      </c>
      <c r="G2824" s="3" t="s">
        <v>65</v>
      </c>
      <c r="H2824" s="5" t="s">
        <v>4865</v>
      </c>
      <c r="I2824" s="136" t="s">
        <v>230</v>
      </c>
      <c r="J2824" s="2" t="s">
        <v>3136</v>
      </c>
      <c r="K2824" s="6">
        <v>10.88</v>
      </c>
      <c r="L2824" s="6">
        <f>LANÇAMENTO[[#This Row],[VALOR UNITARIO]]*LANÇAMENTO[[#This Row],[QTDADE]]</f>
        <v>43.52</v>
      </c>
      <c r="M2824" s="4">
        <v>46037</v>
      </c>
      <c r="N2824" s="33" t="str">
        <f>TEXT(LANÇAMENTO[[#This Row],[DATA PEDIDO]],"MMM")&amp;"-"&amp;TEXT(M2824,"AAAA")</f>
        <v>jan-2026</v>
      </c>
      <c r="O2824" s="5" t="s">
        <v>1823</v>
      </c>
      <c r="P2824" s="5" t="s">
        <v>30</v>
      </c>
      <c r="Q2824" s="3" t="s">
        <v>1705</v>
      </c>
      <c r="R2824" s="3">
        <v>0</v>
      </c>
      <c r="S2824" s="4">
        <f>IF(LANÇAMENTO[[#This Row],[DATA PEDIDO]]="","",LANÇAMENTO[[#This Row],[DATA PEDIDO]]+LANÇAMENTO[[#This Row],[PRAZO]])</f>
        <v>46037</v>
      </c>
      <c r="T2824" s="8" t="str">
        <f>IF(LANÇAMENTO[[#This Row],[OBRA COM MATERIAL]]="OK","ENTREGUE",IF(LANÇAMENTO[[#This Row],[PRAZO]]="","",LANÇAMENTO[[#This Row],[PREVISÃO ENTREGA OBRA]]-$E$1))</f>
        <v>ENTREGUE</v>
      </c>
      <c r="U2824" s="3" t="s">
        <v>129</v>
      </c>
      <c r="V2824" s="3"/>
    </row>
    <row r="2825" spans="1:22" x14ac:dyDescent="0.25">
      <c r="A2825" s="4">
        <v>46037</v>
      </c>
      <c r="B2825" s="2" t="s">
        <v>4059</v>
      </c>
      <c r="C2825" s="123" t="str">
        <f>VLOOKUP(LANÇAMENTO[[#This Row],[OBRA]],OBRAS[],2,FALSE)</f>
        <v>B&amp;B</v>
      </c>
      <c r="D2825" s="2" t="s">
        <v>11</v>
      </c>
      <c r="E2825" s="2" t="s">
        <v>2345</v>
      </c>
      <c r="F2825" s="3">
        <v>2</v>
      </c>
      <c r="G2825" s="3" t="s">
        <v>24</v>
      </c>
      <c r="H2825" s="5" t="s">
        <v>4867</v>
      </c>
      <c r="I2825" s="136" t="s">
        <v>147</v>
      </c>
      <c r="J2825" s="2" t="s">
        <v>2345</v>
      </c>
      <c r="K2825" s="6">
        <v>249.9</v>
      </c>
      <c r="L2825" s="6">
        <f>LANÇAMENTO[[#This Row],[VALOR UNITARIO]]*LANÇAMENTO[[#This Row],[QTDADE]]</f>
        <v>499.8</v>
      </c>
      <c r="M2825" s="4">
        <v>46037</v>
      </c>
      <c r="N2825" s="33" t="str">
        <f>TEXT(LANÇAMENTO[[#This Row],[DATA PEDIDO]],"MMM")&amp;"-"&amp;TEXT(M2825,"AAAA")</f>
        <v>jan-2026</v>
      </c>
      <c r="O2825" s="5" t="s">
        <v>1715</v>
      </c>
      <c r="P2825" s="5" t="s">
        <v>30</v>
      </c>
      <c r="Q2825" s="3" t="s">
        <v>12</v>
      </c>
      <c r="R2825" s="3">
        <v>1</v>
      </c>
      <c r="S2825" s="4">
        <f>IF(LANÇAMENTO[[#This Row],[DATA PEDIDO]]="","",LANÇAMENTO[[#This Row],[DATA PEDIDO]]+LANÇAMENTO[[#This Row],[PRAZO]])</f>
        <v>46038</v>
      </c>
      <c r="T2825" s="8" t="str">
        <f>IF(LANÇAMENTO[[#This Row],[OBRA COM MATERIAL]]="OK","ENTREGUE",IF(LANÇAMENTO[[#This Row],[PRAZO]]="","",LANÇAMENTO[[#This Row],[PREVISÃO ENTREGA OBRA]]-$E$1))</f>
        <v>ENTREGUE</v>
      </c>
      <c r="U2825" s="3" t="s">
        <v>129</v>
      </c>
      <c r="V2825" s="3"/>
    </row>
    <row r="2826" spans="1:22" x14ac:dyDescent="0.25">
      <c r="A2826" s="4">
        <v>46037</v>
      </c>
      <c r="B2826" s="2" t="s">
        <v>4059</v>
      </c>
      <c r="C2826" s="123" t="str">
        <f>VLOOKUP(LANÇAMENTO[[#This Row],[OBRA]],OBRAS[],2,FALSE)</f>
        <v>B&amp;B</v>
      </c>
      <c r="D2826" s="2" t="s">
        <v>104</v>
      </c>
      <c r="E2826" s="2" t="s">
        <v>2634</v>
      </c>
      <c r="F2826" s="3">
        <v>6</v>
      </c>
      <c r="G2826" s="3" t="s">
        <v>141</v>
      </c>
      <c r="H2826" s="5" t="s">
        <v>4868</v>
      </c>
      <c r="I2826" s="136" t="s">
        <v>467</v>
      </c>
      <c r="J2826" s="2" t="s">
        <v>2634</v>
      </c>
      <c r="K2826" s="6">
        <v>62</v>
      </c>
      <c r="L2826" s="6">
        <f>LANÇAMENTO[[#This Row],[VALOR UNITARIO]]*LANÇAMENTO[[#This Row],[QTDADE]]</f>
        <v>372</v>
      </c>
      <c r="M2826" s="4">
        <v>46037</v>
      </c>
      <c r="N2826" s="33" t="str">
        <f>TEXT(LANÇAMENTO[[#This Row],[DATA PEDIDO]],"MMM")&amp;"-"&amp;TEXT(M2826,"AAAA")</f>
        <v>jan-2026</v>
      </c>
      <c r="O2826" s="5" t="s">
        <v>1967</v>
      </c>
      <c r="P2826" s="5" t="s">
        <v>30</v>
      </c>
      <c r="Q2826" s="3" t="s">
        <v>1705</v>
      </c>
      <c r="R2826" s="3">
        <v>7</v>
      </c>
      <c r="S2826" s="4">
        <f>IF(LANÇAMENTO[[#This Row],[DATA PEDIDO]]="","",LANÇAMENTO[[#This Row],[DATA PEDIDO]]+LANÇAMENTO[[#This Row],[PRAZO]])</f>
        <v>46044</v>
      </c>
      <c r="T2826" s="8" t="str">
        <f>IF(LANÇAMENTO[[#This Row],[OBRA COM MATERIAL]]="OK","ENTREGUE",IF(LANÇAMENTO[[#This Row],[PRAZO]]="","",LANÇAMENTO[[#This Row],[PREVISÃO ENTREGA OBRA]]-$E$1))</f>
        <v>ENTREGUE</v>
      </c>
      <c r="U2826" s="3" t="s">
        <v>129</v>
      </c>
      <c r="V2826" s="3"/>
    </row>
    <row r="2827" spans="1:22" x14ac:dyDescent="0.25">
      <c r="A2827" s="4">
        <v>46037</v>
      </c>
      <c r="B2827" s="2" t="s">
        <v>4059</v>
      </c>
      <c r="C2827" s="123" t="str">
        <f>VLOOKUP(LANÇAMENTO[[#This Row],[OBRA]],OBRAS[],2,FALSE)</f>
        <v>B&amp;B</v>
      </c>
      <c r="D2827" s="2" t="s">
        <v>104</v>
      </c>
      <c r="E2827" s="2" t="s">
        <v>2326</v>
      </c>
      <c r="F2827" s="3">
        <v>1</v>
      </c>
      <c r="G2827" s="3" t="s">
        <v>65</v>
      </c>
      <c r="H2827" s="5" t="s">
        <v>4868</v>
      </c>
      <c r="I2827" s="136" t="s">
        <v>467</v>
      </c>
      <c r="J2827" s="2" t="s">
        <v>2326</v>
      </c>
      <c r="K2827" s="6">
        <v>12.09</v>
      </c>
      <c r="L2827" s="6">
        <f>LANÇAMENTO[[#This Row],[VALOR UNITARIO]]*LANÇAMENTO[[#This Row],[QTDADE]]</f>
        <v>12.09</v>
      </c>
      <c r="M2827" s="4">
        <v>46037</v>
      </c>
      <c r="N2827" s="33" t="str">
        <f>TEXT(LANÇAMENTO[[#This Row],[DATA PEDIDO]],"MMM")&amp;"-"&amp;TEXT(M2827,"AAAA")</f>
        <v>jan-2026</v>
      </c>
      <c r="O2827" s="5" t="s">
        <v>1967</v>
      </c>
      <c r="P2827" s="5" t="s">
        <v>30</v>
      </c>
      <c r="Q2827" s="3" t="s">
        <v>1705</v>
      </c>
      <c r="R2827" s="3">
        <v>7</v>
      </c>
      <c r="S2827" s="4">
        <f>IF(LANÇAMENTO[[#This Row],[DATA PEDIDO]]="","",LANÇAMENTO[[#This Row],[DATA PEDIDO]]+LANÇAMENTO[[#This Row],[PRAZO]])</f>
        <v>46044</v>
      </c>
      <c r="T2827" s="8" t="str">
        <f>IF(LANÇAMENTO[[#This Row],[OBRA COM MATERIAL]]="OK","ENTREGUE",IF(LANÇAMENTO[[#This Row],[PRAZO]]="","",LANÇAMENTO[[#This Row],[PREVISÃO ENTREGA OBRA]]-$E$1))</f>
        <v>ENTREGUE</v>
      </c>
      <c r="U2827" s="3" t="s">
        <v>129</v>
      </c>
      <c r="V2827" s="3"/>
    </row>
    <row r="2828" spans="1:22" x14ac:dyDescent="0.25">
      <c r="A2828" s="4">
        <v>46037</v>
      </c>
      <c r="B2828" s="2" t="s">
        <v>4059</v>
      </c>
      <c r="C2828" s="123" t="str">
        <f>VLOOKUP(LANÇAMENTO[[#This Row],[OBRA]],OBRAS[],2,FALSE)</f>
        <v>B&amp;B</v>
      </c>
      <c r="D2828" s="2" t="s">
        <v>104</v>
      </c>
      <c r="E2828" s="2" t="s">
        <v>2307</v>
      </c>
      <c r="F2828" s="3">
        <v>28.8</v>
      </c>
      <c r="G2828" s="3" t="s">
        <v>111</v>
      </c>
      <c r="H2828" s="5" t="s">
        <v>4869</v>
      </c>
      <c r="I2828" s="136" t="s">
        <v>463</v>
      </c>
      <c r="J2828" s="2" t="s">
        <v>2307</v>
      </c>
      <c r="K2828" s="6">
        <v>25.3</v>
      </c>
      <c r="L2828" s="6">
        <f>LANÇAMENTO[[#This Row],[VALOR UNITARIO]]*LANÇAMENTO[[#This Row],[QTDADE]]</f>
        <v>728.64</v>
      </c>
      <c r="M2828" s="4">
        <v>46037</v>
      </c>
      <c r="N2828" s="33" t="str">
        <f>TEXT(LANÇAMENTO[[#This Row],[DATA PEDIDO]],"MMM")&amp;"-"&amp;TEXT(M2828,"AAAA")</f>
        <v>jan-2026</v>
      </c>
      <c r="O2828" s="5" t="s">
        <v>1715</v>
      </c>
      <c r="P2828" s="5" t="s">
        <v>30</v>
      </c>
      <c r="Q2828" s="3" t="s">
        <v>1705</v>
      </c>
      <c r="R2828" s="3">
        <v>7</v>
      </c>
      <c r="S2828" s="4">
        <f>IF(LANÇAMENTO[[#This Row],[DATA PEDIDO]]="","",LANÇAMENTO[[#This Row],[DATA PEDIDO]]+LANÇAMENTO[[#This Row],[PRAZO]])</f>
        <v>46044</v>
      </c>
      <c r="T2828" s="8" t="str">
        <f>IF(LANÇAMENTO[[#This Row],[OBRA COM MATERIAL]]="OK","ENTREGUE",IF(LANÇAMENTO[[#This Row],[PRAZO]]="","",LANÇAMENTO[[#This Row],[PREVISÃO ENTREGA OBRA]]-$E$1))</f>
        <v>ENTREGUE</v>
      </c>
      <c r="U2828" s="3" t="s">
        <v>129</v>
      </c>
      <c r="V2828" s="3"/>
    </row>
    <row r="2829" spans="1:22" x14ac:dyDescent="0.25">
      <c r="A2829" s="4">
        <v>46037</v>
      </c>
      <c r="B2829" s="2" t="s">
        <v>4059</v>
      </c>
      <c r="C2829" s="123" t="str">
        <f>VLOOKUP(LANÇAMENTO[[#This Row],[OBRA]],OBRAS[],2,FALSE)</f>
        <v>B&amp;B</v>
      </c>
      <c r="D2829" s="2" t="s">
        <v>104</v>
      </c>
      <c r="E2829" s="2" t="s">
        <v>2308</v>
      </c>
      <c r="F2829" s="3">
        <v>3</v>
      </c>
      <c r="G2829" s="3" t="s">
        <v>23</v>
      </c>
      <c r="H2829" s="5" t="s">
        <v>4869</v>
      </c>
      <c r="I2829" s="136" t="s">
        <v>463</v>
      </c>
      <c r="J2829" s="2" t="s">
        <v>2308</v>
      </c>
      <c r="K2829" s="6">
        <v>25</v>
      </c>
      <c r="L2829" s="6">
        <f>LANÇAMENTO[[#This Row],[VALOR UNITARIO]]*LANÇAMENTO[[#This Row],[QTDADE]]</f>
        <v>75</v>
      </c>
      <c r="M2829" s="4">
        <v>46037</v>
      </c>
      <c r="N2829" s="33" t="str">
        <f>TEXT(LANÇAMENTO[[#This Row],[DATA PEDIDO]],"MMM")&amp;"-"&amp;TEXT(M2829,"AAAA")</f>
        <v>jan-2026</v>
      </c>
      <c r="O2829" s="5" t="s">
        <v>1715</v>
      </c>
      <c r="P2829" s="5" t="s">
        <v>30</v>
      </c>
      <c r="Q2829" s="3" t="s">
        <v>1705</v>
      </c>
      <c r="R2829" s="3">
        <v>7</v>
      </c>
      <c r="S2829" s="4">
        <f>IF(LANÇAMENTO[[#This Row],[DATA PEDIDO]]="","",LANÇAMENTO[[#This Row],[DATA PEDIDO]]+LANÇAMENTO[[#This Row],[PRAZO]])</f>
        <v>46044</v>
      </c>
      <c r="T2829" s="8" t="str">
        <f>IF(LANÇAMENTO[[#This Row],[OBRA COM MATERIAL]]="OK","ENTREGUE",IF(LANÇAMENTO[[#This Row],[PRAZO]]="","",LANÇAMENTO[[#This Row],[PREVISÃO ENTREGA OBRA]]-$E$1))</f>
        <v>ENTREGUE</v>
      </c>
      <c r="U2829" s="3" t="s">
        <v>129</v>
      </c>
      <c r="V2829" s="3"/>
    </row>
    <row r="2830" spans="1:22" x14ac:dyDescent="0.25">
      <c r="A2830" s="4">
        <v>46038</v>
      </c>
      <c r="B2830" s="2" t="s">
        <v>4257</v>
      </c>
      <c r="C2830" s="123" t="str">
        <f>VLOOKUP(LANÇAMENTO[[#This Row],[OBRA]],OBRAS[],2,FALSE)</f>
        <v>INTERIORANA</v>
      </c>
      <c r="D2830" s="2" t="s">
        <v>27</v>
      </c>
      <c r="E2830" s="2" t="s">
        <v>4317</v>
      </c>
      <c r="F2830" s="3">
        <v>16</v>
      </c>
      <c r="G2830" s="3" t="s">
        <v>65</v>
      </c>
      <c r="H2830" s="5" t="s">
        <v>4871</v>
      </c>
      <c r="I2830" s="136" t="s">
        <v>4288</v>
      </c>
      <c r="J2830" s="2" t="s">
        <v>4317</v>
      </c>
      <c r="K2830" s="6">
        <v>9</v>
      </c>
      <c r="L2830" s="6">
        <f>LANÇAMENTO[[#This Row],[VALOR UNITARIO]]*LANÇAMENTO[[#This Row],[QTDADE]]</f>
        <v>144</v>
      </c>
      <c r="M2830" s="4">
        <v>46038</v>
      </c>
      <c r="N2830" s="33" t="str">
        <f>TEXT(LANÇAMENTO[[#This Row],[DATA PEDIDO]],"MMM")&amp;"-"&amp;TEXT(M2830,"AAAA")</f>
        <v>jan-2026</v>
      </c>
      <c r="O2830" s="5" t="s">
        <v>1778</v>
      </c>
      <c r="P2830" s="5" t="s">
        <v>30</v>
      </c>
      <c r="Q2830" s="3" t="s">
        <v>12</v>
      </c>
      <c r="R2830" s="3">
        <v>0</v>
      </c>
      <c r="S2830" s="4">
        <f>IF(LANÇAMENTO[[#This Row],[DATA PEDIDO]]="","",LANÇAMENTO[[#This Row],[DATA PEDIDO]]+LANÇAMENTO[[#This Row],[PRAZO]])</f>
        <v>46038</v>
      </c>
      <c r="T2830" s="8" t="str">
        <f>IF(LANÇAMENTO[[#This Row],[OBRA COM MATERIAL]]="OK","ENTREGUE",IF(LANÇAMENTO[[#This Row],[PRAZO]]="","",LANÇAMENTO[[#This Row],[PREVISÃO ENTREGA OBRA]]-$E$1))</f>
        <v>ENTREGUE</v>
      </c>
      <c r="U2830" s="3" t="s">
        <v>129</v>
      </c>
      <c r="V2830" s="3"/>
    </row>
    <row r="2831" spans="1:22" x14ac:dyDescent="0.25">
      <c r="A2831" s="4">
        <v>46038</v>
      </c>
      <c r="B2831" s="2" t="s">
        <v>4257</v>
      </c>
      <c r="C2831" s="123" t="str">
        <f>VLOOKUP(LANÇAMENTO[[#This Row],[OBRA]],OBRAS[],2,FALSE)</f>
        <v>INTERIORANA</v>
      </c>
      <c r="D2831" s="2" t="s">
        <v>27</v>
      </c>
      <c r="E2831" s="2" t="s">
        <v>4318</v>
      </c>
      <c r="F2831" s="3">
        <v>10</v>
      </c>
      <c r="G2831" s="3" t="s">
        <v>65</v>
      </c>
      <c r="H2831" s="5" t="s">
        <v>4871</v>
      </c>
      <c r="I2831" s="136" t="s">
        <v>4288</v>
      </c>
      <c r="J2831" s="2" t="s">
        <v>4318</v>
      </c>
      <c r="K2831" s="6">
        <v>18</v>
      </c>
      <c r="L2831" s="6">
        <f>LANÇAMENTO[[#This Row],[VALOR UNITARIO]]*LANÇAMENTO[[#This Row],[QTDADE]]</f>
        <v>180</v>
      </c>
      <c r="M2831" s="4">
        <v>46038</v>
      </c>
      <c r="N2831" s="33" t="str">
        <f>TEXT(LANÇAMENTO[[#This Row],[DATA PEDIDO]],"MMM")&amp;"-"&amp;TEXT(M2831,"AAAA")</f>
        <v>jan-2026</v>
      </c>
      <c r="O2831" s="5" t="s">
        <v>1778</v>
      </c>
      <c r="P2831" s="5" t="s">
        <v>30</v>
      </c>
      <c r="Q2831" s="3" t="s">
        <v>12</v>
      </c>
      <c r="R2831" s="3">
        <v>0</v>
      </c>
      <c r="S2831" s="4">
        <f>IF(LANÇAMENTO[[#This Row],[DATA PEDIDO]]="","",LANÇAMENTO[[#This Row],[DATA PEDIDO]]+LANÇAMENTO[[#This Row],[PRAZO]])</f>
        <v>46038</v>
      </c>
      <c r="T2831" s="8" t="str">
        <f>IF(LANÇAMENTO[[#This Row],[OBRA COM MATERIAL]]="OK","ENTREGUE",IF(LANÇAMENTO[[#This Row],[PRAZO]]="","",LANÇAMENTO[[#This Row],[PREVISÃO ENTREGA OBRA]]-$E$1))</f>
        <v>ENTREGUE</v>
      </c>
      <c r="U2831" s="3" t="s">
        <v>129</v>
      </c>
      <c r="V2831" s="3"/>
    </row>
    <row r="2832" spans="1:22" x14ac:dyDescent="0.25">
      <c r="A2832" s="4">
        <v>46038</v>
      </c>
      <c r="B2832" s="2" t="s">
        <v>4257</v>
      </c>
      <c r="C2832" s="123" t="str">
        <f>VLOOKUP(LANÇAMENTO[[#This Row],[OBRA]],OBRAS[],2,FALSE)</f>
        <v>INTERIORANA</v>
      </c>
      <c r="D2832" s="2" t="s">
        <v>27</v>
      </c>
      <c r="E2832" s="2" t="s">
        <v>4319</v>
      </c>
      <c r="F2832" s="3">
        <v>8</v>
      </c>
      <c r="G2832" s="3" t="s">
        <v>65</v>
      </c>
      <c r="H2832" s="5" t="s">
        <v>4871</v>
      </c>
      <c r="I2832" s="136" t="s">
        <v>4288</v>
      </c>
      <c r="J2832" s="2" t="s">
        <v>4319</v>
      </c>
      <c r="K2832" s="6">
        <v>18</v>
      </c>
      <c r="L2832" s="6">
        <f>LANÇAMENTO[[#This Row],[VALOR UNITARIO]]*LANÇAMENTO[[#This Row],[QTDADE]]</f>
        <v>144</v>
      </c>
      <c r="M2832" s="4">
        <v>46038</v>
      </c>
      <c r="N2832" s="33" t="str">
        <f>TEXT(LANÇAMENTO[[#This Row],[DATA PEDIDO]],"MMM")&amp;"-"&amp;TEXT(M2832,"AAAA")</f>
        <v>jan-2026</v>
      </c>
      <c r="O2832" s="5" t="s">
        <v>1778</v>
      </c>
      <c r="P2832" s="5" t="s">
        <v>30</v>
      </c>
      <c r="Q2832" s="3" t="s">
        <v>12</v>
      </c>
      <c r="R2832" s="3">
        <v>0</v>
      </c>
      <c r="S2832" s="4">
        <f>IF(LANÇAMENTO[[#This Row],[DATA PEDIDO]]="","",LANÇAMENTO[[#This Row],[DATA PEDIDO]]+LANÇAMENTO[[#This Row],[PRAZO]])</f>
        <v>46038</v>
      </c>
      <c r="T2832" s="8" t="str">
        <f>IF(LANÇAMENTO[[#This Row],[OBRA COM MATERIAL]]="OK","ENTREGUE",IF(LANÇAMENTO[[#This Row],[PRAZO]]="","",LANÇAMENTO[[#This Row],[PREVISÃO ENTREGA OBRA]]-$E$1))</f>
        <v>ENTREGUE</v>
      </c>
      <c r="U2832" s="3" t="s">
        <v>129</v>
      </c>
      <c r="V2832" s="3"/>
    </row>
    <row r="2833" spans="1:22" x14ac:dyDescent="0.25">
      <c r="A2833" s="4">
        <v>46038</v>
      </c>
      <c r="B2833" s="2" t="s">
        <v>4257</v>
      </c>
      <c r="C2833" s="123" t="str">
        <f>VLOOKUP(LANÇAMENTO[[#This Row],[OBRA]],OBRAS[],2,FALSE)</f>
        <v>INTERIORANA</v>
      </c>
      <c r="D2833" s="2" t="s">
        <v>27</v>
      </c>
      <c r="E2833" s="2" t="s">
        <v>2266</v>
      </c>
      <c r="F2833" s="3">
        <v>1</v>
      </c>
      <c r="G2833" s="3" t="s">
        <v>65</v>
      </c>
      <c r="H2833" s="5" t="s">
        <v>4872</v>
      </c>
      <c r="I2833" s="136" t="s">
        <v>4288</v>
      </c>
      <c r="J2833" s="2" t="s">
        <v>2266</v>
      </c>
      <c r="K2833" s="6">
        <v>350</v>
      </c>
      <c r="L2833" s="6">
        <f>LANÇAMENTO[[#This Row],[VALOR UNITARIO]]*LANÇAMENTO[[#This Row],[QTDADE]]</f>
        <v>350</v>
      </c>
      <c r="M2833" s="4">
        <v>46038</v>
      </c>
      <c r="N2833" s="33" t="str">
        <f>TEXT(LANÇAMENTO[[#This Row],[DATA PEDIDO]],"MMM")&amp;"-"&amp;TEXT(M2833,"AAAA")</f>
        <v>jan-2026</v>
      </c>
      <c r="O2833" s="5" t="s">
        <v>1778</v>
      </c>
      <c r="P2833" s="5" t="s">
        <v>30</v>
      </c>
      <c r="Q2833" s="3" t="s">
        <v>12</v>
      </c>
      <c r="R2833" s="3">
        <v>0</v>
      </c>
      <c r="S2833" s="4">
        <f>IF(LANÇAMENTO[[#This Row],[DATA PEDIDO]]="","",LANÇAMENTO[[#This Row],[DATA PEDIDO]]+LANÇAMENTO[[#This Row],[PRAZO]])</f>
        <v>46038</v>
      </c>
      <c r="T2833" s="8" t="str">
        <f>IF(LANÇAMENTO[[#This Row],[OBRA COM MATERIAL]]="OK","ENTREGUE",IF(LANÇAMENTO[[#This Row],[PRAZO]]="","",LANÇAMENTO[[#This Row],[PREVISÃO ENTREGA OBRA]]-$E$1))</f>
        <v>ENTREGUE</v>
      </c>
      <c r="U2833" s="3" t="s">
        <v>129</v>
      </c>
      <c r="V2833" s="3"/>
    </row>
    <row r="2834" spans="1:22" x14ac:dyDescent="0.25">
      <c r="A2834" s="4">
        <v>46038</v>
      </c>
      <c r="B2834" s="2" t="s">
        <v>4257</v>
      </c>
      <c r="C2834" s="123" t="str">
        <f>VLOOKUP(LANÇAMENTO[[#This Row],[OBRA]],OBRAS[],2,FALSE)</f>
        <v>INTERIORANA</v>
      </c>
      <c r="D2834" s="2" t="s">
        <v>27</v>
      </c>
      <c r="E2834" s="2" t="s">
        <v>4291</v>
      </c>
      <c r="F2834" s="3">
        <v>1</v>
      </c>
      <c r="G2834" s="3" t="s">
        <v>65</v>
      </c>
      <c r="H2834" s="5" t="s">
        <v>4873</v>
      </c>
      <c r="I2834" s="136" t="s">
        <v>4288</v>
      </c>
      <c r="J2834" s="2" t="s">
        <v>4291</v>
      </c>
      <c r="K2834" s="6">
        <v>350</v>
      </c>
      <c r="L2834" s="6">
        <f>LANÇAMENTO[[#This Row],[VALOR UNITARIO]]*LANÇAMENTO[[#This Row],[QTDADE]]</f>
        <v>350</v>
      </c>
      <c r="M2834" s="4">
        <v>46038</v>
      </c>
      <c r="N2834" s="33" t="str">
        <f>TEXT(LANÇAMENTO[[#This Row],[DATA PEDIDO]],"MMM")&amp;"-"&amp;TEXT(M2834,"AAAA")</f>
        <v>jan-2026</v>
      </c>
      <c r="O2834" s="5" t="s">
        <v>1778</v>
      </c>
      <c r="P2834" s="5" t="s">
        <v>30</v>
      </c>
      <c r="Q2834" s="3" t="s">
        <v>12</v>
      </c>
      <c r="R2834" s="3">
        <v>0</v>
      </c>
      <c r="S2834" s="4">
        <f>IF(LANÇAMENTO[[#This Row],[DATA PEDIDO]]="","",LANÇAMENTO[[#This Row],[DATA PEDIDO]]+LANÇAMENTO[[#This Row],[PRAZO]])</f>
        <v>46038</v>
      </c>
      <c r="T2834" s="8" t="str">
        <f>IF(LANÇAMENTO[[#This Row],[OBRA COM MATERIAL]]="OK","ENTREGUE",IF(LANÇAMENTO[[#This Row],[PRAZO]]="","",LANÇAMENTO[[#This Row],[PREVISÃO ENTREGA OBRA]]-$E$1))</f>
        <v>ENTREGUE</v>
      </c>
      <c r="U2834" s="3" t="s">
        <v>129</v>
      </c>
      <c r="V2834" s="3"/>
    </row>
    <row r="2835" spans="1:22" x14ac:dyDescent="0.25">
      <c r="A2835" s="4">
        <v>46038</v>
      </c>
      <c r="B2835" s="2" t="s">
        <v>4257</v>
      </c>
      <c r="C2835" s="123" t="str">
        <f>VLOOKUP(LANÇAMENTO[[#This Row],[OBRA]],OBRAS[],2,FALSE)</f>
        <v>INTERIORANA</v>
      </c>
      <c r="D2835" s="2" t="s">
        <v>11</v>
      </c>
      <c r="E2835" s="2" t="s">
        <v>4171</v>
      </c>
      <c r="F2835" s="3">
        <v>2</v>
      </c>
      <c r="G2835" s="3" t="s">
        <v>65</v>
      </c>
      <c r="H2835" s="5" t="s">
        <v>4877</v>
      </c>
      <c r="I2835" s="136" t="s">
        <v>147</v>
      </c>
      <c r="J2835" s="2" t="s">
        <v>4171</v>
      </c>
      <c r="K2835" s="6">
        <v>4.99</v>
      </c>
      <c r="L2835" s="6">
        <f>LANÇAMENTO[[#This Row],[VALOR UNITARIO]]*LANÇAMENTO[[#This Row],[QTDADE]]</f>
        <v>9.98</v>
      </c>
      <c r="M2835" s="4">
        <v>46038</v>
      </c>
      <c r="N2835" s="33" t="str">
        <f>TEXT(LANÇAMENTO[[#This Row],[DATA PEDIDO]],"MMM")&amp;"-"&amp;TEXT(M2835,"AAAA")</f>
        <v>jan-2026</v>
      </c>
      <c r="O2835" s="5" t="s">
        <v>1715</v>
      </c>
      <c r="P2835" s="5" t="s">
        <v>30</v>
      </c>
      <c r="Q2835" s="3" t="s">
        <v>1705</v>
      </c>
      <c r="R2835" s="3">
        <v>3</v>
      </c>
      <c r="S2835" s="4">
        <f>IF(LANÇAMENTO[[#This Row],[DATA PEDIDO]]="","",LANÇAMENTO[[#This Row],[DATA PEDIDO]]+LANÇAMENTO[[#This Row],[PRAZO]])</f>
        <v>46041</v>
      </c>
      <c r="T2835" s="8" t="str">
        <f>IF(LANÇAMENTO[[#This Row],[OBRA COM MATERIAL]]="OK","ENTREGUE",IF(LANÇAMENTO[[#This Row],[PRAZO]]="","",LANÇAMENTO[[#This Row],[PREVISÃO ENTREGA OBRA]]-$E$1))</f>
        <v>ENTREGUE</v>
      </c>
      <c r="U2835" s="3" t="s">
        <v>129</v>
      </c>
      <c r="V2835" s="3"/>
    </row>
    <row r="2836" spans="1:22" x14ac:dyDescent="0.25">
      <c r="A2836" s="4">
        <v>46038</v>
      </c>
      <c r="B2836" s="2" t="s">
        <v>4257</v>
      </c>
      <c r="C2836" s="123" t="str">
        <f>VLOOKUP(LANÇAMENTO[[#This Row],[OBRA]],OBRAS[],2,FALSE)</f>
        <v>INTERIORANA</v>
      </c>
      <c r="D2836" s="2" t="s">
        <v>11</v>
      </c>
      <c r="E2836" s="2" t="s">
        <v>4874</v>
      </c>
      <c r="F2836" s="3">
        <v>4</v>
      </c>
      <c r="G2836" s="3" t="s">
        <v>65</v>
      </c>
      <c r="H2836" s="5" t="s">
        <v>4877</v>
      </c>
      <c r="I2836" s="136" t="s">
        <v>147</v>
      </c>
      <c r="J2836" s="2" t="s">
        <v>4874</v>
      </c>
      <c r="K2836" s="6">
        <v>5.99</v>
      </c>
      <c r="L2836" s="6">
        <f>LANÇAMENTO[[#This Row],[VALOR UNITARIO]]*LANÇAMENTO[[#This Row],[QTDADE]]</f>
        <v>23.96</v>
      </c>
      <c r="M2836" s="4">
        <v>46038</v>
      </c>
      <c r="N2836" s="33" t="str">
        <f>TEXT(LANÇAMENTO[[#This Row],[DATA PEDIDO]],"MMM")&amp;"-"&amp;TEXT(M2836,"AAAA")</f>
        <v>jan-2026</v>
      </c>
      <c r="O2836" s="5" t="s">
        <v>1715</v>
      </c>
      <c r="P2836" s="5" t="s">
        <v>30</v>
      </c>
      <c r="Q2836" s="3" t="s">
        <v>1705</v>
      </c>
      <c r="R2836" s="3">
        <v>3</v>
      </c>
      <c r="S2836" s="4">
        <f>IF(LANÇAMENTO[[#This Row],[DATA PEDIDO]]="","",LANÇAMENTO[[#This Row],[DATA PEDIDO]]+LANÇAMENTO[[#This Row],[PRAZO]])</f>
        <v>46041</v>
      </c>
      <c r="T2836" s="8" t="str">
        <f>IF(LANÇAMENTO[[#This Row],[OBRA COM MATERIAL]]="OK","ENTREGUE",IF(LANÇAMENTO[[#This Row],[PRAZO]]="","",LANÇAMENTO[[#This Row],[PREVISÃO ENTREGA OBRA]]-$E$1))</f>
        <v>ENTREGUE</v>
      </c>
      <c r="U2836" s="3" t="s">
        <v>129</v>
      </c>
      <c r="V2836" s="3"/>
    </row>
    <row r="2837" spans="1:22" x14ac:dyDescent="0.25">
      <c r="A2837" s="4">
        <v>46038</v>
      </c>
      <c r="B2837" s="2" t="s">
        <v>4257</v>
      </c>
      <c r="C2837" s="123" t="str">
        <f>VLOOKUP(LANÇAMENTO[[#This Row],[OBRA]],OBRAS[],2,FALSE)</f>
        <v>INTERIORANA</v>
      </c>
      <c r="D2837" s="2" t="s">
        <v>11</v>
      </c>
      <c r="E2837" s="2" t="s">
        <v>2835</v>
      </c>
      <c r="F2837" s="3">
        <v>4</v>
      </c>
      <c r="G2837" s="3" t="s">
        <v>65</v>
      </c>
      <c r="H2837" s="5" t="s">
        <v>4877</v>
      </c>
      <c r="I2837" s="136" t="s">
        <v>147</v>
      </c>
      <c r="J2837" s="2" t="s">
        <v>2835</v>
      </c>
      <c r="K2837" s="6">
        <v>89.9</v>
      </c>
      <c r="L2837" s="6">
        <f>LANÇAMENTO[[#This Row],[VALOR UNITARIO]]*LANÇAMENTO[[#This Row],[QTDADE]]</f>
        <v>359.6</v>
      </c>
      <c r="M2837" s="4">
        <v>46038</v>
      </c>
      <c r="N2837" s="33" t="str">
        <f>TEXT(LANÇAMENTO[[#This Row],[DATA PEDIDO]],"MMM")&amp;"-"&amp;TEXT(M2837,"AAAA")</f>
        <v>jan-2026</v>
      </c>
      <c r="O2837" s="5" t="s">
        <v>1715</v>
      </c>
      <c r="P2837" s="5" t="s">
        <v>30</v>
      </c>
      <c r="Q2837" s="3" t="s">
        <v>1705</v>
      </c>
      <c r="R2837" s="3">
        <v>3</v>
      </c>
      <c r="S2837" s="4">
        <f>IF(LANÇAMENTO[[#This Row],[DATA PEDIDO]]="","",LANÇAMENTO[[#This Row],[DATA PEDIDO]]+LANÇAMENTO[[#This Row],[PRAZO]])</f>
        <v>46041</v>
      </c>
      <c r="T2837" s="8" t="str">
        <f>IF(LANÇAMENTO[[#This Row],[OBRA COM MATERIAL]]="OK","ENTREGUE",IF(LANÇAMENTO[[#This Row],[PRAZO]]="","",LANÇAMENTO[[#This Row],[PREVISÃO ENTREGA OBRA]]-$E$1))</f>
        <v>ENTREGUE</v>
      </c>
      <c r="U2837" s="3" t="s">
        <v>129</v>
      </c>
      <c r="V2837" s="3"/>
    </row>
    <row r="2838" spans="1:22" x14ac:dyDescent="0.25">
      <c r="A2838" s="4">
        <v>46038</v>
      </c>
      <c r="B2838" s="2" t="s">
        <v>4257</v>
      </c>
      <c r="C2838" s="123" t="str">
        <f>VLOOKUP(LANÇAMENTO[[#This Row],[OBRA]],OBRAS[],2,FALSE)</f>
        <v>INTERIORANA</v>
      </c>
      <c r="D2838" s="2" t="s">
        <v>11</v>
      </c>
      <c r="E2838" s="2" t="s">
        <v>2334</v>
      </c>
      <c r="F2838" s="3">
        <v>1</v>
      </c>
      <c r="G2838" s="3" t="s">
        <v>65</v>
      </c>
      <c r="H2838" s="5" t="s">
        <v>4877</v>
      </c>
      <c r="I2838" s="136" t="s">
        <v>147</v>
      </c>
      <c r="J2838" s="2" t="s">
        <v>2334</v>
      </c>
      <c r="K2838" s="6">
        <v>69.900000000000006</v>
      </c>
      <c r="L2838" s="6">
        <f>LANÇAMENTO[[#This Row],[VALOR UNITARIO]]*LANÇAMENTO[[#This Row],[QTDADE]]</f>
        <v>69.900000000000006</v>
      </c>
      <c r="M2838" s="4">
        <v>46038</v>
      </c>
      <c r="N2838" s="33" t="str">
        <f>TEXT(LANÇAMENTO[[#This Row],[DATA PEDIDO]],"MMM")&amp;"-"&amp;TEXT(M2838,"AAAA")</f>
        <v>jan-2026</v>
      </c>
      <c r="O2838" s="5" t="s">
        <v>1715</v>
      </c>
      <c r="P2838" s="5" t="s">
        <v>30</v>
      </c>
      <c r="Q2838" s="3" t="s">
        <v>1705</v>
      </c>
      <c r="R2838" s="3">
        <v>3</v>
      </c>
      <c r="S2838" s="4">
        <f>IF(LANÇAMENTO[[#This Row],[DATA PEDIDO]]="","",LANÇAMENTO[[#This Row],[DATA PEDIDO]]+LANÇAMENTO[[#This Row],[PRAZO]])</f>
        <v>46041</v>
      </c>
      <c r="T2838" s="8" t="str">
        <f>IF(LANÇAMENTO[[#This Row],[OBRA COM MATERIAL]]="OK","ENTREGUE",IF(LANÇAMENTO[[#This Row],[PRAZO]]="","",LANÇAMENTO[[#This Row],[PREVISÃO ENTREGA OBRA]]-$E$1))</f>
        <v>ENTREGUE</v>
      </c>
      <c r="U2838" s="3" t="s">
        <v>129</v>
      </c>
      <c r="V2838" s="3"/>
    </row>
    <row r="2839" spans="1:22" x14ac:dyDescent="0.25">
      <c r="A2839" s="4">
        <v>46038</v>
      </c>
      <c r="B2839" s="2" t="s">
        <v>4257</v>
      </c>
      <c r="C2839" s="123" t="str">
        <f>VLOOKUP(LANÇAMENTO[[#This Row],[OBRA]],OBRAS[],2,FALSE)</f>
        <v>INTERIORANA</v>
      </c>
      <c r="D2839" s="2" t="s">
        <v>11</v>
      </c>
      <c r="E2839" s="2" t="s">
        <v>2335</v>
      </c>
      <c r="F2839" s="3">
        <v>1</v>
      </c>
      <c r="G2839" s="3" t="s">
        <v>65</v>
      </c>
      <c r="H2839" s="5" t="s">
        <v>4877</v>
      </c>
      <c r="I2839" s="136" t="s">
        <v>147</v>
      </c>
      <c r="J2839" s="2" t="s">
        <v>2335</v>
      </c>
      <c r="K2839" s="6">
        <v>69.900000000000006</v>
      </c>
      <c r="L2839" s="6">
        <f>LANÇAMENTO[[#This Row],[VALOR UNITARIO]]*LANÇAMENTO[[#This Row],[QTDADE]]</f>
        <v>69.900000000000006</v>
      </c>
      <c r="M2839" s="4">
        <v>46038</v>
      </c>
      <c r="N2839" s="33" t="str">
        <f>TEXT(LANÇAMENTO[[#This Row],[DATA PEDIDO]],"MMM")&amp;"-"&amp;TEXT(M2839,"AAAA")</f>
        <v>jan-2026</v>
      </c>
      <c r="O2839" s="5" t="s">
        <v>1715</v>
      </c>
      <c r="P2839" s="5" t="s">
        <v>30</v>
      </c>
      <c r="Q2839" s="3" t="s">
        <v>1705</v>
      </c>
      <c r="R2839" s="3">
        <v>3</v>
      </c>
      <c r="S2839" s="4">
        <f>IF(LANÇAMENTO[[#This Row],[DATA PEDIDO]]="","",LANÇAMENTO[[#This Row],[DATA PEDIDO]]+LANÇAMENTO[[#This Row],[PRAZO]])</f>
        <v>46041</v>
      </c>
      <c r="T2839" s="8" t="str">
        <f>IF(LANÇAMENTO[[#This Row],[OBRA COM MATERIAL]]="OK","ENTREGUE",IF(LANÇAMENTO[[#This Row],[PRAZO]]="","",LANÇAMENTO[[#This Row],[PREVISÃO ENTREGA OBRA]]-$E$1))</f>
        <v>ENTREGUE</v>
      </c>
      <c r="U2839" s="3" t="s">
        <v>129</v>
      </c>
      <c r="V2839" s="3"/>
    </row>
    <row r="2840" spans="1:22" x14ac:dyDescent="0.25">
      <c r="A2840" s="4">
        <v>46038</v>
      </c>
      <c r="B2840" s="2" t="s">
        <v>4257</v>
      </c>
      <c r="C2840" s="123" t="str">
        <f>VLOOKUP(LANÇAMENTO[[#This Row],[OBRA]],OBRAS[],2,FALSE)</f>
        <v>INTERIORANA</v>
      </c>
      <c r="D2840" s="2" t="s">
        <v>11</v>
      </c>
      <c r="E2840" s="2" t="s">
        <v>4875</v>
      </c>
      <c r="F2840" s="3">
        <v>4</v>
      </c>
      <c r="G2840" s="3" t="s">
        <v>65</v>
      </c>
      <c r="H2840" s="5" t="s">
        <v>4877</v>
      </c>
      <c r="I2840" s="136" t="s">
        <v>147</v>
      </c>
      <c r="J2840" s="2" t="s">
        <v>4875</v>
      </c>
      <c r="K2840" s="6">
        <v>7.99</v>
      </c>
      <c r="L2840" s="6">
        <f>LANÇAMENTO[[#This Row],[VALOR UNITARIO]]*LANÇAMENTO[[#This Row],[QTDADE]]</f>
        <v>31.96</v>
      </c>
      <c r="M2840" s="4">
        <v>46038</v>
      </c>
      <c r="N2840" s="33" t="str">
        <f>TEXT(LANÇAMENTO[[#This Row],[DATA PEDIDO]],"MMM")&amp;"-"&amp;TEXT(M2840,"AAAA")</f>
        <v>jan-2026</v>
      </c>
      <c r="O2840" s="5" t="s">
        <v>1715</v>
      </c>
      <c r="P2840" s="5" t="s">
        <v>30</v>
      </c>
      <c r="Q2840" s="3" t="s">
        <v>1705</v>
      </c>
      <c r="R2840" s="3">
        <v>3</v>
      </c>
      <c r="S2840" s="4">
        <f>IF(LANÇAMENTO[[#This Row],[DATA PEDIDO]]="","",LANÇAMENTO[[#This Row],[DATA PEDIDO]]+LANÇAMENTO[[#This Row],[PRAZO]])</f>
        <v>46041</v>
      </c>
      <c r="T2840" s="8" t="str">
        <f>IF(LANÇAMENTO[[#This Row],[OBRA COM MATERIAL]]="OK","ENTREGUE",IF(LANÇAMENTO[[#This Row],[PRAZO]]="","",LANÇAMENTO[[#This Row],[PREVISÃO ENTREGA OBRA]]-$E$1))</f>
        <v>ENTREGUE</v>
      </c>
      <c r="U2840" s="3" t="s">
        <v>129</v>
      </c>
      <c r="V2840" s="3"/>
    </row>
    <row r="2841" spans="1:22" x14ac:dyDescent="0.25">
      <c r="A2841" s="4">
        <v>46038</v>
      </c>
      <c r="B2841" s="2" t="s">
        <v>4257</v>
      </c>
      <c r="C2841" s="123" t="str">
        <f>VLOOKUP(LANÇAMENTO[[#This Row],[OBRA]],OBRAS[],2,FALSE)</f>
        <v>INTERIORANA</v>
      </c>
      <c r="D2841" s="2" t="s">
        <v>11</v>
      </c>
      <c r="E2841" s="2" t="s">
        <v>4876</v>
      </c>
      <c r="F2841" s="3">
        <v>1</v>
      </c>
      <c r="G2841" s="3" t="s">
        <v>65</v>
      </c>
      <c r="H2841" s="5" t="s">
        <v>4877</v>
      </c>
      <c r="I2841" s="136" t="s">
        <v>147</v>
      </c>
      <c r="J2841" s="2" t="s">
        <v>4876</v>
      </c>
      <c r="K2841" s="6">
        <v>89.9</v>
      </c>
      <c r="L2841" s="6">
        <f>LANÇAMENTO[[#This Row],[VALOR UNITARIO]]*LANÇAMENTO[[#This Row],[QTDADE]]</f>
        <v>89.9</v>
      </c>
      <c r="M2841" s="4">
        <v>46038</v>
      </c>
      <c r="N2841" s="33" t="str">
        <f>TEXT(LANÇAMENTO[[#This Row],[DATA PEDIDO]],"MMM")&amp;"-"&amp;TEXT(M2841,"AAAA")</f>
        <v>jan-2026</v>
      </c>
      <c r="O2841" s="5" t="s">
        <v>1715</v>
      </c>
      <c r="P2841" s="5" t="s">
        <v>30</v>
      </c>
      <c r="Q2841" s="3" t="s">
        <v>1705</v>
      </c>
      <c r="R2841" s="3">
        <v>3</v>
      </c>
      <c r="S2841" s="4">
        <f>IF(LANÇAMENTO[[#This Row],[DATA PEDIDO]]="","",LANÇAMENTO[[#This Row],[DATA PEDIDO]]+LANÇAMENTO[[#This Row],[PRAZO]])</f>
        <v>46041</v>
      </c>
      <c r="T2841" s="8" t="str">
        <f>IF(LANÇAMENTO[[#This Row],[OBRA COM MATERIAL]]="OK","ENTREGUE",IF(LANÇAMENTO[[#This Row],[PRAZO]]="","",LANÇAMENTO[[#This Row],[PREVISÃO ENTREGA OBRA]]-$E$1))</f>
        <v>ENTREGUE</v>
      </c>
      <c r="U2841" s="3" t="s">
        <v>129</v>
      </c>
      <c r="V2841" s="3"/>
    </row>
    <row r="2842" spans="1:22" x14ac:dyDescent="0.25">
      <c r="A2842" s="4">
        <v>46038</v>
      </c>
      <c r="B2842" s="2" t="s">
        <v>4257</v>
      </c>
      <c r="C2842" s="123" t="str">
        <f>VLOOKUP(LANÇAMENTO[[#This Row],[OBRA]],OBRAS[],2,FALSE)</f>
        <v>INTERIORANA</v>
      </c>
      <c r="D2842" s="2" t="s">
        <v>104</v>
      </c>
      <c r="E2842" s="2" t="s">
        <v>4878</v>
      </c>
      <c r="F2842" s="3">
        <v>1</v>
      </c>
      <c r="G2842" s="3" t="s">
        <v>65</v>
      </c>
      <c r="H2842" s="5" t="s">
        <v>4879</v>
      </c>
      <c r="I2842" s="136" t="s">
        <v>243</v>
      </c>
      <c r="J2842" s="2" t="s">
        <v>4878</v>
      </c>
      <c r="K2842" s="6">
        <v>4307</v>
      </c>
      <c r="L2842" s="6">
        <f>LANÇAMENTO[[#This Row],[VALOR UNITARIO]]*LANÇAMENTO[[#This Row],[QTDADE]]</f>
        <v>4307</v>
      </c>
      <c r="M2842" s="4">
        <v>46041</v>
      </c>
      <c r="N2842" s="33" t="str">
        <f>TEXT(LANÇAMENTO[[#This Row],[DATA PEDIDO]],"MMM")&amp;"-"&amp;TEXT(M2842,"AAAA")</f>
        <v>jan-2026</v>
      </c>
      <c r="O2842" s="5" t="s">
        <v>1983</v>
      </c>
      <c r="P2842" s="5" t="s">
        <v>30</v>
      </c>
      <c r="Q2842" s="3" t="s">
        <v>1705</v>
      </c>
      <c r="R2842" s="3">
        <v>4</v>
      </c>
      <c r="S2842" s="4">
        <f>IF(LANÇAMENTO[[#This Row],[DATA PEDIDO]]="","",LANÇAMENTO[[#This Row],[DATA PEDIDO]]+LANÇAMENTO[[#This Row],[PRAZO]])</f>
        <v>46045</v>
      </c>
      <c r="T2842" s="8" t="str">
        <f>IF(LANÇAMENTO[[#This Row],[OBRA COM MATERIAL]]="OK","ENTREGUE",IF(LANÇAMENTO[[#This Row],[PRAZO]]="","",LANÇAMENTO[[#This Row],[PREVISÃO ENTREGA OBRA]]-$E$1))</f>
        <v>ENTREGUE</v>
      </c>
      <c r="U2842" s="3" t="s">
        <v>129</v>
      </c>
      <c r="V2842" s="3"/>
    </row>
    <row r="2843" spans="1:22" x14ac:dyDescent="0.25">
      <c r="A2843" s="4">
        <v>46038</v>
      </c>
      <c r="B2843" s="2" t="s">
        <v>4257</v>
      </c>
      <c r="C2843" s="123" t="str">
        <f>VLOOKUP(LANÇAMENTO[[#This Row],[OBRA]],OBRAS[],2,FALSE)</f>
        <v>INTERIORANA</v>
      </c>
      <c r="D2843" s="2" t="s">
        <v>104</v>
      </c>
      <c r="E2843" s="2" t="s">
        <v>2424</v>
      </c>
      <c r="F2843" s="3">
        <v>100</v>
      </c>
      <c r="G2843" s="3" t="s">
        <v>23</v>
      </c>
      <c r="H2843" s="5" t="s">
        <v>4879</v>
      </c>
      <c r="I2843" s="136" t="s">
        <v>243</v>
      </c>
      <c r="J2843" s="2" t="s">
        <v>2424</v>
      </c>
      <c r="K2843" s="6">
        <v>9</v>
      </c>
      <c r="L2843" s="6">
        <f>LANÇAMENTO[[#This Row],[VALOR UNITARIO]]*LANÇAMENTO[[#This Row],[QTDADE]]</f>
        <v>900</v>
      </c>
      <c r="M2843" s="4">
        <v>46041</v>
      </c>
      <c r="N2843" s="33" t="str">
        <f>TEXT(LANÇAMENTO[[#This Row],[DATA PEDIDO]],"MMM")&amp;"-"&amp;TEXT(M2843,"AAAA")</f>
        <v>jan-2026</v>
      </c>
      <c r="O2843" s="5" t="s">
        <v>1983</v>
      </c>
      <c r="P2843" s="5" t="s">
        <v>30</v>
      </c>
      <c r="Q2843" s="3" t="s">
        <v>1705</v>
      </c>
      <c r="R2843" s="3">
        <v>4</v>
      </c>
      <c r="S2843" s="4">
        <f>IF(LANÇAMENTO[[#This Row],[DATA PEDIDO]]="","",LANÇAMENTO[[#This Row],[DATA PEDIDO]]+LANÇAMENTO[[#This Row],[PRAZO]])</f>
        <v>46045</v>
      </c>
      <c r="T2843" s="8" t="str">
        <f>IF(LANÇAMENTO[[#This Row],[OBRA COM MATERIAL]]="OK","ENTREGUE",IF(LANÇAMENTO[[#This Row],[PRAZO]]="","",LANÇAMENTO[[#This Row],[PREVISÃO ENTREGA OBRA]]-$E$1))</f>
        <v>ENTREGUE</v>
      </c>
      <c r="U2843" s="3" t="s">
        <v>129</v>
      </c>
      <c r="V2843" s="3"/>
    </row>
    <row r="2844" spans="1:22" x14ac:dyDescent="0.25">
      <c r="A2844" s="4">
        <v>46041</v>
      </c>
      <c r="B2844" s="2" t="s">
        <v>2128</v>
      </c>
      <c r="C2844" s="123" t="str">
        <f>VLOOKUP(LANÇAMENTO[[#This Row],[OBRA]],OBRAS[],2,FALSE)</f>
        <v>B&amp;B</v>
      </c>
      <c r="D2844" s="2" t="s">
        <v>17</v>
      </c>
      <c r="E2844" s="2" t="s">
        <v>4880</v>
      </c>
      <c r="F2844" s="3">
        <v>10</v>
      </c>
      <c r="G2844" s="3" t="s">
        <v>65</v>
      </c>
      <c r="H2844" s="5" t="s">
        <v>4885</v>
      </c>
      <c r="I2844" s="136" t="s">
        <v>177</v>
      </c>
      <c r="J2844" s="2" t="s">
        <v>4880</v>
      </c>
      <c r="K2844" s="6">
        <v>8.75</v>
      </c>
      <c r="L2844" s="6">
        <f>LANÇAMENTO[[#This Row],[VALOR UNITARIO]]*LANÇAMENTO[[#This Row],[QTDADE]]</f>
        <v>87.5</v>
      </c>
      <c r="M2844" s="4">
        <v>46041</v>
      </c>
      <c r="N2844" s="33" t="str">
        <f>TEXT(LANÇAMENTO[[#This Row],[DATA PEDIDO]],"MMM")&amp;"-"&amp;TEXT(M2844,"AAAA")</f>
        <v>jan-2026</v>
      </c>
      <c r="O2844" s="5" t="s">
        <v>2213</v>
      </c>
      <c r="P2844" s="5" t="s">
        <v>215</v>
      </c>
      <c r="Q2844" s="3" t="s">
        <v>1705</v>
      </c>
      <c r="R2844" s="3">
        <v>1</v>
      </c>
      <c r="S2844" s="4">
        <f>IF(LANÇAMENTO[[#This Row],[DATA PEDIDO]]="","",LANÇAMENTO[[#This Row],[DATA PEDIDO]]+LANÇAMENTO[[#This Row],[PRAZO]])</f>
        <v>46042</v>
      </c>
      <c r="T2844" s="8" t="str">
        <f>IF(LANÇAMENTO[[#This Row],[OBRA COM MATERIAL]]="OK","ENTREGUE",IF(LANÇAMENTO[[#This Row],[PRAZO]]="","",LANÇAMENTO[[#This Row],[PREVISÃO ENTREGA OBRA]]-$E$1))</f>
        <v>ENTREGUE</v>
      </c>
      <c r="U2844" s="3" t="s">
        <v>129</v>
      </c>
      <c r="V2844" s="3"/>
    </row>
    <row r="2845" spans="1:22" x14ac:dyDescent="0.25">
      <c r="A2845" s="4">
        <v>46041</v>
      </c>
      <c r="B2845" s="2" t="s">
        <v>2128</v>
      </c>
      <c r="C2845" s="123" t="str">
        <f>VLOOKUP(LANÇAMENTO[[#This Row],[OBRA]],OBRAS[],2,FALSE)</f>
        <v>B&amp;B</v>
      </c>
      <c r="D2845" s="2" t="s">
        <v>17</v>
      </c>
      <c r="E2845" s="2" t="s">
        <v>4886</v>
      </c>
      <c r="F2845" s="3">
        <v>8</v>
      </c>
      <c r="G2845" s="3" t="s">
        <v>65</v>
      </c>
      <c r="H2845" s="5" t="s">
        <v>4885</v>
      </c>
      <c r="I2845" s="136" t="s">
        <v>177</v>
      </c>
      <c r="J2845" s="2" t="s">
        <v>4881</v>
      </c>
      <c r="K2845" s="6">
        <v>7.008</v>
      </c>
      <c r="L2845" s="6">
        <f>LANÇAMENTO[[#This Row],[VALOR UNITARIO]]*LANÇAMENTO[[#This Row],[QTDADE]]</f>
        <v>56.064</v>
      </c>
      <c r="M2845" s="4">
        <v>46041</v>
      </c>
      <c r="N2845" s="33" t="str">
        <f>TEXT(LANÇAMENTO[[#This Row],[DATA PEDIDO]],"MMM")&amp;"-"&amp;TEXT(M2845,"AAAA")</f>
        <v>jan-2026</v>
      </c>
      <c r="O2845" s="5" t="s">
        <v>2213</v>
      </c>
      <c r="P2845" s="5" t="s">
        <v>215</v>
      </c>
      <c r="Q2845" s="3" t="s">
        <v>1705</v>
      </c>
      <c r="R2845" s="3">
        <v>1</v>
      </c>
      <c r="S2845" s="4">
        <f>IF(LANÇAMENTO[[#This Row],[DATA PEDIDO]]="","",LANÇAMENTO[[#This Row],[DATA PEDIDO]]+LANÇAMENTO[[#This Row],[PRAZO]])</f>
        <v>46042</v>
      </c>
      <c r="T2845" s="8" t="str">
        <f>IF(LANÇAMENTO[[#This Row],[OBRA COM MATERIAL]]="OK","ENTREGUE",IF(LANÇAMENTO[[#This Row],[PRAZO]]="","",LANÇAMENTO[[#This Row],[PREVISÃO ENTREGA OBRA]]-$E$1))</f>
        <v>ENTREGUE</v>
      </c>
      <c r="U2845" s="3" t="s">
        <v>129</v>
      </c>
      <c r="V2845" s="3"/>
    </row>
    <row r="2846" spans="1:22" x14ac:dyDescent="0.25">
      <c r="A2846" s="4">
        <v>46041</v>
      </c>
      <c r="B2846" s="2" t="s">
        <v>2128</v>
      </c>
      <c r="C2846" s="123" t="str">
        <f>VLOOKUP(LANÇAMENTO[[#This Row],[OBRA]],OBRAS[],2,FALSE)</f>
        <v>B&amp;B</v>
      </c>
      <c r="D2846" s="2" t="s">
        <v>17</v>
      </c>
      <c r="E2846" s="2" t="s">
        <v>4882</v>
      </c>
      <c r="F2846" s="3">
        <v>1</v>
      </c>
      <c r="G2846" s="3" t="s">
        <v>65</v>
      </c>
      <c r="H2846" s="5" t="s">
        <v>4885</v>
      </c>
      <c r="I2846" s="136" t="s">
        <v>177</v>
      </c>
      <c r="J2846" s="2" t="s">
        <v>4882</v>
      </c>
      <c r="K2846" s="6">
        <v>5.6</v>
      </c>
      <c r="L2846" s="6">
        <f>LANÇAMENTO[[#This Row],[VALOR UNITARIO]]*LANÇAMENTO[[#This Row],[QTDADE]]</f>
        <v>5.6</v>
      </c>
      <c r="M2846" s="4">
        <v>46041</v>
      </c>
      <c r="N2846" s="33" t="str">
        <f>TEXT(LANÇAMENTO[[#This Row],[DATA PEDIDO]],"MMM")&amp;"-"&amp;TEXT(M2846,"AAAA")</f>
        <v>jan-2026</v>
      </c>
      <c r="O2846" s="5" t="s">
        <v>2213</v>
      </c>
      <c r="P2846" s="5" t="s">
        <v>215</v>
      </c>
      <c r="Q2846" s="3" t="s">
        <v>1705</v>
      </c>
      <c r="R2846" s="3">
        <v>1</v>
      </c>
      <c r="S2846" s="4">
        <f>IF(LANÇAMENTO[[#This Row],[DATA PEDIDO]]="","",LANÇAMENTO[[#This Row],[DATA PEDIDO]]+LANÇAMENTO[[#This Row],[PRAZO]])</f>
        <v>46042</v>
      </c>
      <c r="T2846" s="8" t="str">
        <f>IF(LANÇAMENTO[[#This Row],[OBRA COM MATERIAL]]="OK","ENTREGUE",IF(LANÇAMENTO[[#This Row],[PRAZO]]="","",LANÇAMENTO[[#This Row],[PREVISÃO ENTREGA OBRA]]-$E$1))</f>
        <v>ENTREGUE</v>
      </c>
      <c r="U2846" s="3" t="s">
        <v>129</v>
      </c>
      <c r="V2846" s="3"/>
    </row>
    <row r="2847" spans="1:22" x14ac:dyDescent="0.25">
      <c r="A2847" s="4">
        <v>46041</v>
      </c>
      <c r="B2847" s="2" t="s">
        <v>2128</v>
      </c>
      <c r="C2847" s="123" t="str">
        <f>VLOOKUP(LANÇAMENTO[[#This Row],[OBRA]],OBRAS[],2,FALSE)</f>
        <v>B&amp;B</v>
      </c>
      <c r="D2847" s="2" t="s">
        <v>17</v>
      </c>
      <c r="E2847" s="2" t="s">
        <v>4883</v>
      </c>
      <c r="F2847" s="3">
        <v>1</v>
      </c>
      <c r="G2847" s="3" t="s">
        <v>65</v>
      </c>
      <c r="H2847" s="5" t="s">
        <v>4885</v>
      </c>
      <c r="I2847" s="136" t="s">
        <v>177</v>
      </c>
      <c r="J2847" s="2" t="s">
        <v>4883</v>
      </c>
      <c r="K2847" s="6">
        <v>5.6</v>
      </c>
      <c r="L2847" s="6">
        <f>LANÇAMENTO[[#This Row],[VALOR UNITARIO]]*LANÇAMENTO[[#This Row],[QTDADE]]</f>
        <v>5.6</v>
      </c>
      <c r="M2847" s="4">
        <v>46041</v>
      </c>
      <c r="N2847" s="33" t="str">
        <f>TEXT(LANÇAMENTO[[#This Row],[DATA PEDIDO]],"MMM")&amp;"-"&amp;TEXT(M2847,"AAAA")</f>
        <v>jan-2026</v>
      </c>
      <c r="O2847" s="5" t="s">
        <v>2213</v>
      </c>
      <c r="P2847" s="5" t="s">
        <v>215</v>
      </c>
      <c r="Q2847" s="3" t="s">
        <v>1705</v>
      </c>
      <c r="R2847" s="3">
        <v>1</v>
      </c>
      <c r="S2847" s="4">
        <f>IF(LANÇAMENTO[[#This Row],[DATA PEDIDO]]="","",LANÇAMENTO[[#This Row],[DATA PEDIDO]]+LANÇAMENTO[[#This Row],[PRAZO]])</f>
        <v>46042</v>
      </c>
      <c r="T2847" s="8" t="str">
        <f>IF(LANÇAMENTO[[#This Row],[OBRA COM MATERIAL]]="OK","ENTREGUE",IF(LANÇAMENTO[[#This Row],[PRAZO]]="","",LANÇAMENTO[[#This Row],[PREVISÃO ENTREGA OBRA]]-$E$1))</f>
        <v>ENTREGUE</v>
      </c>
      <c r="U2847" s="3" t="s">
        <v>129</v>
      </c>
      <c r="V2847" s="3"/>
    </row>
    <row r="2848" spans="1:22" x14ac:dyDescent="0.25">
      <c r="A2848" s="4">
        <v>46041</v>
      </c>
      <c r="B2848" s="2" t="s">
        <v>2128</v>
      </c>
      <c r="C2848" s="123" t="str">
        <f>VLOOKUP(LANÇAMENTO[[#This Row],[OBRA]],OBRAS[],2,FALSE)</f>
        <v>B&amp;B</v>
      </c>
      <c r="D2848" s="2" t="s">
        <v>17</v>
      </c>
      <c r="E2848" s="2" t="s">
        <v>4884</v>
      </c>
      <c r="F2848" s="3">
        <v>1</v>
      </c>
      <c r="G2848" s="3" t="s">
        <v>65</v>
      </c>
      <c r="H2848" s="5" t="s">
        <v>4885</v>
      </c>
      <c r="I2848" s="136" t="s">
        <v>177</v>
      </c>
      <c r="J2848" s="2" t="s">
        <v>4884</v>
      </c>
      <c r="K2848" s="6">
        <v>3.5649999999999999</v>
      </c>
      <c r="L2848" s="6">
        <f>LANÇAMENTO[[#This Row],[VALOR UNITARIO]]*LANÇAMENTO[[#This Row],[QTDADE]]</f>
        <v>3.5649999999999999</v>
      </c>
      <c r="M2848" s="4">
        <v>46041</v>
      </c>
      <c r="N2848" s="33" t="str">
        <f>TEXT(LANÇAMENTO[[#This Row],[DATA PEDIDO]],"MMM")&amp;"-"&amp;TEXT(M2848,"AAAA")</f>
        <v>jan-2026</v>
      </c>
      <c r="O2848" s="5" t="s">
        <v>2213</v>
      </c>
      <c r="P2848" s="5" t="s">
        <v>215</v>
      </c>
      <c r="Q2848" s="3" t="s">
        <v>1705</v>
      </c>
      <c r="R2848" s="3">
        <v>1</v>
      </c>
      <c r="S2848" s="4">
        <f>IF(LANÇAMENTO[[#This Row],[DATA PEDIDO]]="","",LANÇAMENTO[[#This Row],[DATA PEDIDO]]+LANÇAMENTO[[#This Row],[PRAZO]])</f>
        <v>46042</v>
      </c>
      <c r="T2848" s="8" t="str">
        <f>IF(LANÇAMENTO[[#This Row],[OBRA COM MATERIAL]]="OK","ENTREGUE",IF(LANÇAMENTO[[#This Row],[PRAZO]]="","",LANÇAMENTO[[#This Row],[PREVISÃO ENTREGA OBRA]]-$E$1))</f>
        <v>ENTREGUE</v>
      </c>
      <c r="U2848" s="3" t="s">
        <v>129</v>
      </c>
      <c r="V2848" s="3"/>
    </row>
    <row r="2849" spans="1:22" x14ac:dyDescent="0.25">
      <c r="A2849" s="4">
        <v>46042</v>
      </c>
      <c r="B2849" s="2" t="s">
        <v>1802</v>
      </c>
      <c r="C2849" s="123" t="str">
        <f>VLOOKUP(LANÇAMENTO[[#This Row],[OBRA]],OBRAS[],2,FALSE)</f>
        <v>INTERIORANA</v>
      </c>
      <c r="D2849" s="2" t="s">
        <v>104</v>
      </c>
      <c r="E2849" s="2" t="s">
        <v>3483</v>
      </c>
      <c r="F2849" s="3">
        <v>35</v>
      </c>
      <c r="G2849" s="3" t="s">
        <v>65</v>
      </c>
      <c r="H2849" s="5" t="s">
        <v>4887</v>
      </c>
      <c r="I2849" s="136" t="s">
        <v>1456</v>
      </c>
      <c r="J2849" s="2" t="s">
        <v>3483</v>
      </c>
      <c r="K2849" s="6">
        <v>15.23</v>
      </c>
      <c r="L2849" s="6">
        <f>LANÇAMENTO[[#This Row],[VALOR UNITARIO]]*LANÇAMENTO[[#This Row],[QTDADE]]</f>
        <v>533.05000000000007</v>
      </c>
      <c r="M2849" s="4">
        <v>46042</v>
      </c>
      <c r="N2849" s="33" t="str">
        <f>TEXT(LANÇAMENTO[[#This Row],[DATA PEDIDO]],"MMM")&amp;"-"&amp;TEXT(M2849,"AAAA")</f>
        <v>jan-2026</v>
      </c>
      <c r="O2849" s="5" t="s">
        <v>2068</v>
      </c>
      <c r="P2849" s="5" t="s">
        <v>30</v>
      </c>
      <c r="Q2849" s="3" t="s">
        <v>12</v>
      </c>
      <c r="R2849" s="3">
        <v>1</v>
      </c>
      <c r="S2849" s="4">
        <f>IF(LANÇAMENTO[[#This Row],[DATA PEDIDO]]="","",LANÇAMENTO[[#This Row],[DATA PEDIDO]]+LANÇAMENTO[[#This Row],[PRAZO]])</f>
        <v>46043</v>
      </c>
      <c r="T2849" s="8" t="str">
        <f>IF(LANÇAMENTO[[#This Row],[OBRA COM MATERIAL]]="OK","ENTREGUE",IF(LANÇAMENTO[[#This Row],[PRAZO]]="","",LANÇAMENTO[[#This Row],[PREVISÃO ENTREGA OBRA]]-$E$1))</f>
        <v>ENTREGUE</v>
      </c>
      <c r="U2849" s="3" t="s">
        <v>129</v>
      </c>
      <c r="V2849" s="3"/>
    </row>
    <row r="2850" spans="1:22" x14ac:dyDescent="0.25">
      <c r="A2850" s="4">
        <v>46042</v>
      </c>
      <c r="B2850" s="2" t="s">
        <v>1802</v>
      </c>
      <c r="C2850" s="123" t="str">
        <f>VLOOKUP(LANÇAMENTO[[#This Row],[OBRA]],OBRAS[],2,FALSE)</f>
        <v>INTERIORANA</v>
      </c>
      <c r="D2850" s="2" t="s">
        <v>104</v>
      </c>
      <c r="E2850" s="2" t="s">
        <v>4888</v>
      </c>
      <c r="F2850" s="3">
        <v>70</v>
      </c>
      <c r="G2850" s="3" t="s">
        <v>65</v>
      </c>
      <c r="H2850" s="5" t="s">
        <v>4887</v>
      </c>
      <c r="I2850" s="136" t="s">
        <v>1456</v>
      </c>
      <c r="J2850" s="2" t="s">
        <v>4888</v>
      </c>
      <c r="K2850" s="6">
        <v>48.47</v>
      </c>
      <c r="L2850" s="6">
        <f>LANÇAMENTO[[#This Row],[VALOR UNITARIO]]*LANÇAMENTO[[#This Row],[QTDADE]]</f>
        <v>3392.9</v>
      </c>
      <c r="M2850" s="4">
        <v>46042</v>
      </c>
      <c r="N2850" s="33" t="str">
        <f>TEXT(LANÇAMENTO[[#This Row],[DATA PEDIDO]],"MMM")&amp;"-"&amp;TEXT(M2850,"AAAA")</f>
        <v>jan-2026</v>
      </c>
      <c r="O2850" s="5" t="s">
        <v>2068</v>
      </c>
      <c r="P2850" s="5" t="s">
        <v>30</v>
      </c>
      <c r="Q2850" s="3" t="s">
        <v>12</v>
      </c>
      <c r="R2850" s="3">
        <v>1</v>
      </c>
      <c r="S2850" s="4">
        <f>IF(LANÇAMENTO[[#This Row],[DATA PEDIDO]]="","",LANÇAMENTO[[#This Row],[DATA PEDIDO]]+LANÇAMENTO[[#This Row],[PRAZO]])</f>
        <v>46043</v>
      </c>
      <c r="T2850" s="8" t="str">
        <f>IF(LANÇAMENTO[[#This Row],[OBRA COM MATERIAL]]="OK","ENTREGUE",IF(LANÇAMENTO[[#This Row],[PRAZO]]="","",LANÇAMENTO[[#This Row],[PREVISÃO ENTREGA OBRA]]-$E$1))</f>
        <v>ENTREGUE</v>
      </c>
      <c r="U2850" s="3" t="s">
        <v>129</v>
      </c>
      <c r="V2850" s="3"/>
    </row>
    <row r="2851" spans="1:22" x14ac:dyDescent="0.25">
      <c r="A2851" s="4">
        <v>46042</v>
      </c>
      <c r="B2851" s="2" t="s">
        <v>1802</v>
      </c>
      <c r="C2851" s="123" t="str">
        <f>VLOOKUP(LANÇAMENTO[[#This Row],[OBRA]],OBRAS[],2,FALSE)</f>
        <v>INTERIORANA</v>
      </c>
      <c r="D2851" s="2" t="s">
        <v>104</v>
      </c>
      <c r="E2851" s="2" t="s">
        <v>3458</v>
      </c>
      <c r="F2851" s="3">
        <v>85</v>
      </c>
      <c r="G2851" s="3" t="s">
        <v>65</v>
      </c>
      <c r="H2851" s="5" t="s">
        <v>4887</v>
      </c>
      <c r="I2851" s="136" t="s">
        <v>1456</v>
      </c>
      <c r="J2851" s="2" t="s">
        <v>3458</v>
      </c>
      <c r="K2851" s="6">
        <v>3.8</v>
      </c>
      <c r="L2851" s="6">
        <f>LANÇAMENTO[[#This Row],[VALOR UNITARIO]]*LANÇAMENTO[[#This Row],[QTDADE]]</f>
        <v>323</v>
      </c>
      <c r="M2851" s="4">
        <v>46042</v>
      </c>
      <c r="N2851" s="33" t="str">
        <f>TEXT(LANÇAMENTO[[#This Row],[DATA PEDIDO]],"MMM")&amp;"-"&amp;TEXT(M2851,"AAAA")</f>
        <v>jan-2026</v>
      </c>
      <c r="O2851" s="5" t="s">
        <v>2068</v>
      </c>
      <c r="P2851" s="5" t="s">
        <v>30</v>
      </c>
      <c r="Q2851" s="3" t="s">
        <v>12</v>
      </c>
      <c r="R2851" s="3">
        <v>1</v>
      </c>
      <c r="S2851" s="4">
        <f>IF(LANÇAMENTO[[#This Row],[DATA PEDIDO]]="","",LANÇAMENTO[[#This Row],[DATA PEDIDO]]+LANÇAMENTO[[#This Row],[PRAZO]])</f>
        <v>46043</v>
      </c>
      <c r="T2851" s="8" t="str">
        <f>IF(LANÇAMENTO[[#This Row],[OBRA COM MATERIAL]]="OK","ENTREGUE",IF(LANÇAMENTO[[#This Row],[PRAZO]]="","",LANÇAMENTO[[#This Row],[PREVISÃO ENTREGA OBRA]]-$E$1))</f>
        <v>ENTREGUE</v>
      </c>
      <c r="U2851" s="3" t="s">
        <v>129</v>
      </c>
      <c r="V2851" s="3"/>
    </row>
    <row r="2852" spans="1:22" x14ac:dyDescent="0.25">
      <c r="A2852" s="4">
        <v>46042</v>
      </c>
      <c r="B2852" s="2" t="s">
        <v>1802</v>
      </c>
      <c r="C2852" s="123" t="str">
        <f>VLOOKUP(LANÇAMENTO[[#This Row],[OBRA]],OBRAS[],2,FALSE)</f>
        <v>INTERIORANA</v>
      </c>
      <c r="D2852" s="2" t="s">
        <v>104</v>
      </c>
      <c r="E2852" s="2" t="s">
        <v>3459</v>
      </c>
      <c r="F2852" s="3">
        <v>3</v>
      </c>
      <c r="G2852" s="3" t="s">
        <v>23</v>
      </c>
      <c r="H2852" s="5" t="s">
        <v>4887</v>
      </c>
      <c r="I2852" s="136" t="s">
        <v>1456</v>
      </c>
      <c r="J2852" s="2" t="s">
        <v>3459</v>
      </c>
      <c r="K2852" s="6">
        <v>15.02</v>
      </c>
      <c r="L2852" s="6">
        <f>LANÇAMENTO[[#This Row],[VALOR UNITARIO]]*LANÇAMENTO[[#This Row],[QTDADE]]</f>
        <v>45.06</v>
      </c>
      <c r="M2852" s="4">
        <v>46042</v>
      </c>
      <c r="N2852" s="33" t="str">
        <f>TEXT(LANÇAMENTO[[#This Row],[DATA PEDIDO]],"MMM")&amp;"-"&amp;TEXT(M2852,"AAAA")</f>
        <v>jan-2026</v>
      </c>
      <c r="O2852" s="5" t="s">
        <v>2068</v>
      </c>
      <c r="P2852" s="5" t="s">
        <v>30</v>
      </c>
      <c r="Q2852" s="3" t="s">
        <v>12</v>
      </c>
      <c r="R2852" s="3">
        <v>1</v>
      </c>
      <c r="S2852" s="4">
        <f>IF(LANÇAMENTO[[#This Row],[DATA PEDIDO]]="","",LANÇAMENTO[[#This Row],[DATA PEDIDO]]+LANÇAMENTO[[#This Row],[PRAZO]])</f>
        <v>46043</v>
      </c>
      <c r="T2852" s="8" t="str">
        <f>IF(LANÇAMENTO[[#This Row],[OBRA COM MATERIAL]]="OK","ENTREGUE",IF(LANÇAMENTO[[#This Row],[PRAZO]]="","",LANÇAMENTO[[#This Row],[PREVISÃO ENTREGA OBRA]]-$E$1))</f>
        <v>ENTREGUE</v>
      </c>
      <c r="U2852" s="3" t="s">
        <v>129</v>
      </c>
      <c r="V2852" s="3"/>
    </row>
    <row r="2853" spans="1:22" x14ac:dyDescent="0.25">
      <c r="A2853" s="4">
        <v>46042</v>
      </c>
      <c r="B2853" s="2" t="s">
        <v>2379</v>
      </c>
      <c r="C2853" s="123" t="str">
        <f>VLOOKUP(LANÇAMENTO[[#This Row],[OBRA]],OBRAS[],2,FALSE)</f>
        <v>INTERIORANA</v>
      </c>
      <c r="D2853" s="2" t="s">
        <v>27</v>
      </c>
      <c r="E2853" s="2" t="s">
        <v>2134</v>
      </c>
      <c r="F2853" s="3">
        <v>1</v>
      </c>
      <c r="G2853" s="3" t="s">
        <v>65</v>
      </c>
      <c r="H2853" s="5" t="s">
        <v>4889</v>
      </c>
      <c r="I2853" s="136" t="s">
        <v>1681</v>
      </c>
      <c r="J2853" s="2" t="s">
        <v>2134</v>
      </c>
      <c r="K2853" s="6">
        <v>400</v>
      </c>
      <c r="L2853" s="6">
        <f>LANÇAMENTO[[#This Row],[VALOR UNITARIO]]*LANÇAMENTO[[#This Row],[QTDADE]]</f>
        <v>400</v>
      </c>
      <c r="M2853" s="4">
        <v>46042</v>
      </c>
      <c r="N2853" s="33" t="str">
        <f>TEXT(LANÇAMENTO[[#This Row],[DATA PEDIDO]],"MMM")&amp;"-"&amp;TEXT(M2853,"AAAA")</f>
        <v>jan-2026</v>
      </c>
      <c r="O2853" s="5" t="s">
        <v>1692</v>
      </c>
      <c r="P2853" s="5" t="s">
        <v>30</v>
      </c>
      <c r="Q2853" s="3" t="s">
        <v>12</v>
      </c>
      <c r="R2853" s="3">
        <v>0</v>
      </c>
      <c r="S2853" s="4">
        <f>IF(LANÇAMENTO[[#This Row],[DATA PEDIDO]]="","",LANÇAMENTO[[#This Row],[DATA PEDIDO]]+LANÇAMENTO[[#This Row],[PRAZO]])</f>
        <v>46042</v>
      </c>
      <c r="T2853" s="8" t="str">
        <f>IF(LANÇAMENTO[[#This Row],[OBRA COM MATERIAL]]="OK","ENTREGUE",IF(LANÇAMENTO[[#This Row],[PRAZO]]="","",LANÇAMENTO[[#This Row],[PREVISÃO ENTREGA OBRA]]-$E$1))</f>
        <v>ENTREGUE</v>
      </c>
      <c r="U2853" s="3" t="s">
        <v>129</v>
      </c>
      <c r="V2853" s="3"/>
    </row>
    <row r="2854" spans="1:22" x14ac:dyDescent="0.25">
      <c r="A2854" s="4">
        <v>46042</v>
      </c>
      <c r="B2854" s="2" t="s">
        <v>1802</v>
      </c>
      <c r="C2854" s="123" t="str">
        <f>VLOOKUP(LANÇAMENTO[[#This Row],[OBRA]],OBRAS[],2,FALSE)</f>
        <v>INTERIORANA</v>
      </c>
      <c r="D2854" s="2" t="s">
        <v>104</v>
      </c>
      <c r="E2854" s="2" t="s">
        <v>2134</v>
      </c>
      <c r="F2854" s="3">
        <v>2</v>
      </c>
      <c r="G2854" s="3" t="s">
        <v>65</v>
      </c>
      <c r="H2854" s="5" t="s">
        <v>4890</v>
      </c>
      <c r="I2854" s="136" t="s">
        <v>1033</v>
      </c>
      <c r="J2854" s="2" t="s">
        <v>2134</v>
      </c>
      <c r="K2854" s="6">
        <v>440</v>
      </c>
      <c r="L2854" s="6">
        <f>LANÇAMENTO[[#This Row],[VALOR UNITARIO]]*LANÇAMENTO[[#This Row],[QTDADE]]</f>
        <v>880</v>
      </c>
      <c r="M2854" s="4">
        <v>46042</v>
      </c>
      <c r="N2854" s="33" t="str">
        <f>TEXT(LANÇAMENTO[[#This Row],[DATA PEDIDO]],"MMM")&amp;"-"&amp;TEXT(M2854,"AAAA")</f>
        <v>jan-2026</v>
      </c>
      <c r="O2854" s="5" t="s">
        <v>1823</v>
      </c>
      <c r="P2854" s="5" t="s">
        <v>30</v>
      </c>
      <c r="Q2854" s="3" t="s">
        <v>12</v>
      </c>
      <c r="R2854" s="3">
        <v>6</v>
      </c>
      <c r="S2854" s="4">
        <f>IF(LANÇAMENTO[[#This Row],[DATA PEDIDO]]="","",LANÇAMENTO[[#This Row],[DATA PEDIDO]]+LANÇAMENTO[[#This Row],[PRAZO]])</f>
        <v>46048</v>
      </c>
      <c r="T2854" s="8" t="str">
        <f>IF(LANÇAMENTO[[#This Row],[OBRA COM MATERIAL]]="OK","ENTREGUE",IF(LANÇAMENTO[[#This Row],[PRAZO]]="","",LANÇAMENTO[[#This Row],[PREVISÃO ENTREGA OBRA]]-$E$1))</f>
        <v>ENTREGUE</v>
      </c>
      <c r="U2854" s="3" t="s">
        <v>129</v>
      </c>
      <c r="V2854" s="3"/>
    </row>
    <row r="2855" spans="1:22" x14ac:dyDescent="0.25">
      <c r="A2855" s="4">
        <v>46042</v>
      </c>
      <c r="B2855" s="2" t="s">
        <v>4257</v>
      </c>
      <c r="C2855" s="123" t="str">
        <f>VLOOKUP(LANÇAMENTO[[#This Row],[OBRA]],OBRAS[],2,FALSE)</f>
        <v>INTERIORANA</v>
      </c>
      <c r="D2855" s="2" t="s">
        <v>27</v>
      </c>
      <c r="E2855" s="2" t="s">
        <v>2134</v>
      </c>
      <c r="F2855" s="3">
        <v>1</v>
      </c>
      <c r="G2855" s="3" t="s">
        <v>65</v>
      </c>
      <c r="H2855" s="5" t="s">
        <v>4891</v>
      </c>
      <c r="I2855" s="136" t="s">
        <v>4738</v>
      </c>
      <c r="J2855" s="2" t="s">
        <v>2134</v>
      </c>
      <c r="K2855" s="6">
        <v>300</v>
      </c>
      <c r="L2855" s="6">
        <f>LANÇAMENTO[[#This Row],[VALOR UNITARIO]]*LANÇAMENTO[[#This Row],[QTDADE]]</f>
        <v>300</v>
      </c>
      <c r="M2855" s="4">
        <v>46042</v>
      </c>
      <c r="N2855" s="33" t="str">
        <f>TEXT(LANÇAMENTO[[#This Row],[DATA PEDIDO]],"MMM")&amp;"-"&amp;TEXT(M2855,"AAAA")</f>
        <v>jan-2026</v>
      </c>
      <c r="O2855" s="5" t="s">
        <v>1692</v>
      </c>
      <c r="P2855" s="5" t="s">
        <v>192</v>
      </c>
      <c r="Q2855" s="3" t="s">
        <v>12</v>
      </c>
      <c r="R2855" s="3">
        <v>1</v>
      </c>
      <c r="S2855" s="4">
        <f>IF(LANÇAMENTO[[#This Row],[DATA PEDIDO]]="","",LANÇAMENTO[[#This Row],[DATA PEDIDO]]+LANÇAMENTO[[#This Row],[PRAZO]])</f>
        <v>46043</v>
      </c>
      <c r="T2855" s="8" t="str">
        <f>IF(LANÇAMENTO[[#This Row],[OBRA COM MATERIAL]]="OK","ENTREGUE",IF(LANÇAMENTO[[#This Row],[PRAZO]]="","",LANÇAMENTO[[#This Row],[PREVISÃO ENTREGA OBRA]]-$E$1))</f>
        <v>ENTREGUE</v>
      </c>
      <c r="U2855" s="3" t="s">
        <v>129</v>
      </c>
      <c r="V2855" s="3"/>
    </row>
    <row r="2856" spans="1:22" x14ac:dyDescent="0.25">
      <c r="A2856" s="4">
        <v>46042</v>
      </c>
      <c r="B2856" s="2" t="s">
        <v>4257</v>
      </c>
      <c r="C2856" s="123" t="str">
        <f>VLOOKUP(LANÇAMENTO[[#This Row],[OBRA]],OBRAS[],2,FALSE)</f>
        <v>INTERIORANA</v>
      </c>
      <c r="D2856" s="2" t="s">
        <v>104</v>
      </c>
      <c r="E2856" s="2" t="s">
        <v>3331</v>
      </c>
      <c r="F2856" s="3">
        <v>5</v>
      </c>
      <c r="G2856" s="3" t="s">
        <v>65</v>
      </c>
      <c r="H2856" s="5" t="s">
        <v>4893</v>
      </c>
      <c r="I2856" s="136" t="s">
        <v>2480</v>
      </c>
      <c r="J2856" s="2" t="s">
        <v>3331</v>
      </c>
      <c r="K2856" s="6">
        <v>37.9</v>
      </c>
      <c r="L2856" s="6">
        <f>LANÇAMENTO[[#This Row],[VALOR UNITARIO]]*LANÇAMENTO[[#This Row],[QTDADE]]</f>
        <v>189.5</v>
      </c>
      <c r="M2856" s="4">
        <v>46042</v>
      </c>
      <c r="N2856" s="33" t="str">
        <f>TEXT(LANÇAMENTO[[#This Row],[DATA PEDIDO]],"MMM")&amp;"-"&amp;TEXT(M2856,"AAAA")</f>
        <v>jan-2026</v>
      </c>
      <c r="O2856" s="5" t="s">
        <v>2110</v>
      </c>
      <c r="P2856" s="5" t="s">
        <v>30</v>
      </c>
      <c r="Q2856" s="3" t="s">
        <v>12</v>
      </c>
      <c r="R2856" s="3">
        <v>1</v>
      </c>
      <c r="S2856" s="4">
        <f>IF(LANÇAMENTO[[#This Row],[DATA PEDIDO]]="","",LANÇAMENTO[[#This Row],[DATA PEDIDO]]+LANÇAMENTO[[#This Row],[PRAZO]])</f>
        <v>46043</v>
      </c>
      <c r="T2856" s="8" t="str">
        <f>IF(LANÇAMENTO[[#This Row],[OBRA COM MATERIAL]]="OK","ENTREGUE",IF(LANÇAMENTO[[#This Row],[PRAZO]]="","",LANÇAMENTO[[#This Row],[PREVISÃO ENTREGA OBRA]]-$E$1))</f>
        <v>ENTREGUE</v>
      </c>
      <c r="U2856" s="3" t="s">
        <v>129</v>
      </c>
      <c r="V2856" s="3"/>
    </row>
    <row r="2857" spans="1:22" x14ac:dyDescent="0.25">
      <c r="A2857" s="4">
        <v>46042</v>
      </c>
      <c r="B2857" s="2" t="s">
        <v>4257</v>
      </c>
      <c r="C2857" s="123" t="str">
        <f>VLOOKUP(LANÇAMENTO[[#This Row],[OBRA]],OBRAS[],2,FALSE)</f>
        <v>INTERIORANA</v>
      </c>
      <c r="D2857" s="2" t="s">
        <v>104</v>
      </c>
      <c r="E2857" s="2" t="s">
        <v>4894</v>
      </c>
      <c r="F2857" s="3">
        <v>1</v>
      </c>
      <c r="G2857" s="3" t="s">
        <v>65</v>
      </c>
      <c r="H2857" s="5" t="s">
        <v>4893</v>
      </c>
      <c r="I2857" s="136" t="s">
        <v>2480</v>
      </c>
      <c r="J2857" s="2" t="s">
        <v>4894</v>
      </c>
      <c r="K2857" s="6">
        <v>23.54</v>
      </c>
      <c r="L2857" s="6">
        <f>LANÇAMENTO[[#This Row],[VALOR UNITARIO]]*LANÇAMENTO[[#This Row],[QTDADE]]</f>
        <v>23.54</v>
      </c>
      <c r="M2857" s="4">
        <v>46042</v>
      </c>
      <c r="N2857" s="33" t="str">
        <f>TEXT(LANÇAMENTO[[#This Row],[DATA PEDIDO]],"MMM")&amp;"-"&amp;TEXT(M2857,"AAAA")</f>
        <v>jan-2026</v>
      </c>
      <c r="O2857" s="5" t="s">
        <v>2110</v>
      </c>
      <c r="P2857" s="5" t="s">
        <v>30</v>
      </c>
      <c r="Q2857" s="3" t="s">
        <v>12</v>
      </c>
      <c r="R2857" s="3">
        <v>1</v>
      </c>
      <c r="S2857" s="4">
        <f>IF(LANÇAMENTO[[#This Row],[DATA PEDIDO]]="","",LANÇAMENTO[[#This Row],[DATA PEDIDO]]+LANÇAMENTO[[#This Row],[PRAZO]])</f>
        <v>46043</v>
      </c>
      <c r="T2857" s="8" t="str">
        <f>IF(LANÇAMENTO[[#This Row],[OBRA COM MATERIAL]]="OK","ENTREGUE",IF(LANÇAMENTO[[#This Row],[PRAZO]]="","",LANÇAMENTO[[#This Row],[PREVISÃO ENTREGA OBRA]]-$E$1))</f>
        <v>ENTREGUE</v>
      </c>
      <c r="U2857" s="3" t="s">
        <v>129</v>
      </c>
      <c r="V2857" s="3"/>
    </row>
    <row r="2858" spans="1:22" x14ac:dyDescent="0.25">
      <c r="A2858" s="4">
        <v>46043</v>
      </c>
      <c r="B2858" s="2" t="s">
        <v>2128</v>
      </c>
      <c r="C2858" s="123" t="str">
        <f>VLOOKUP(LANÇAMENTO[[#This Row],[OBRA]],OBRAS[],2,FALSE)</f>
        <v>B&amp;B</v>
      </c>
      <c r="D2858" s="2" t="s">
        <v>17</v>
      </c>
      <c r="E2858" s="2" t="s">
        <v>4895</v>
      </c>
      <c r="F2858" s="3">
        <v>3</v>
      </c>
      <c r="G2858" s="3" t="s">
        <v>65</v>
      </c>
      <c r="H2858" s="5" t="s">
        <v>4899</v>
      </c>
      <c r="I2858" s="136" t="s">
        <v>177</v>
      </c>
      <c r="J2858" s="2" t="s">
        <v>4895</v>
      </c>
      <c r="K2858" s="6">
        <v>8.49</v>
      </c>
      <c r="L2858" s="6">
        <f>LANÇAMENTO[[#This Row],[VALOR UNITARIO]]*LANÇAMENTO[[#This Row],[QTDADE]]</f>
        <v>25.47</v>
      </c>
      <c r="M2858" s="4">
        <v>46043</v>
      </c>
      <c r="N2858" s="33" t="str">
        <f>TEXT(LANÇAMENTO[[#This Row],[DATA PEDIDO]],"MMM")&amp;"-"&amp;TEXT(M2858,"AAAA")</f>
        <v>jan-2026</v>
      </c>
      <c r="O2858" s="5" t="s">
        <v>1715</v>
      </c>
      <c r="P2858" s="5" t="s">
        <v>30</v>
      </c>
      <c r="Q2858" s="3" t="s">
        <v>1705</v>
      </c>
      <c r="R2858" s="3">
        <v>0</v>
      </c>
      <c r="S2858" s="4">
        <f>IF(LANÇAMENTO[[#This Row],[DATA PEDIDO]]="","",LANÇAMENTO[[#This Row],[DATA PEDIDO]]+LANÇAMENTO[[#This Row],[PRAZO]])</f>
        <v>46043</v>
      </c>
      <c r="T2858" s="8" t="str">
        <f>IF(LANÇAMENTO[[#This Row],[OBRA COM MATERIAL]]="OK","ENTREGUE",IF(LANÇAMENTO[[#This Row],[PRAZO]]="","",LANÇAMENTO[[#This Row],[PREVISÃO ENTREGA OBRA]]-$E$1))</f>
        <v>ENTREGUE</v>
      </c>
      <c r="U2858" s="3" t="s">
        <v>129</v>
      </c>
      <c r="V2858" s="3"/>
    </row>
    <row r="2859" spans="1:22" x14ac:dyDescent="0.25">
      <c r="A2859" s="4">
        <v>46043</v>
      </c>
      <c r="B2859" s="2" t="s">
        <v>2128</v>
      </c>
      <c r="C2859" s="123" t="str">
        <f>VLOOKUP(LANÇAMENTO[[#This Row],[OBRA]],OBRAS[],2,FALSE)</f>
        <v>B&amp;B</v>
      </c>
      <c r="D2859" s="2" t="s">
        <v>17</v>
      </c>
      <c r="E2859" s="2" t="s">
        <v>4896</v>
      </c>
      <c r="F2859" s="3">
        <v>1</v>
      </c>
      <c r="G2859" s="3" t="s">
        <v>65</v>
      </c>
      <c r="H2859" s="5" t="s">
        <v>4899</v>
      </c>
      <c r="I2859" s="136" t="s">
        <v>177</v>
      </c>
      <c r="J2859" s="2" t="s">
        <v>4896</v>
      </c>
      <c r="K2859" s="6">
        <v>4.99</v>
      </c>
      <c r="L2859" s="6">
        <f>LANÇAMENTO[[#This Row],[VALOR UNITARIO]]*LANÇAMENTO[[#This Row],[QTDADE]]</f>
        <v>4.99</v>
      </c>
      <c r="M2859" s="4">
        <v>46043</v>
      </c>
      <c r="N2859" s="33" t="str">
        <f>TEXT(LANÇAMENTO[[#This Row],[DATA PEDIDO]],"MMM")&amp;"-"&amp;TEXT(M2859,"AAAA")</f>
        <v>jan-2026</v>
      </c>
      <c r="O2859" s="5" t="s">
        <v>1715</v>
      </c>
      <c r="P2859" s="5" t="s">
        <v>30</v>
      </c>
      <c r="Q2859" s="3" t="s">
        <v>1705</v>
      </c>
      <c r="R2859" s="3">
        <v>0</v>
      </c>
      <c r="S2859" s="4">
        <f>IF(LANÇAMENTO[[#This Row],[DATA PEDIDO]]="","",LANÇAMENTO[[#This Row],[DATA PEDIDO]]+LANÇAMENTO[[#This Row],[PRAZO]])</f>
        <v>46043</v>
      </c>
      <c r="T2859" s="8" t="str">
        <f>IF(LANÇAMENTO[[#This Row],[OBRA COM MATERIAL]]="OK","ENTREGUE",IF(LANÇAMENTO[[#This Row],[PRAZO]]="","",LANÇAMENTO[[#This Row],[PREVISÃO ENTREGA OBRA]]-$E$1))</f>
        <v>ENTREGUE</v>
      </c>
      <c r="U2859" s="3" t="s">
        <v>129</v>
      </c>
      <c r="V2859" s="3"/>
    </row>
    <row r="2860" spans="1:22" x14ac:dyDescent="0.25">
      <c r="A2860" s="4">
        <v>46043</v>
      </c>
      <c r="B2860" s="2" t="s">
        <v>2128</v>
      </c>
      <c r="C2860" s="123" t="str">
        <f>VLOOKUP(LANÇAMENTO[[#This Row],[OBRA]],OBRAS[],2,FALSE)</f>
        <v>B&amp;B</v>
      </c>
      <c r="D2860" s="2" t="s">
        <v>17</v>
      </c>
      <c r="E2860" s="2" t="s">
        <v>4882</v>
      </c>
      <c r="F2860" s="3">
        <v>9</v>
      </c>
      <c r="G2860" s="3" t="s">
        <v>65</v>
      </c>
      <c r="H2860" s="5" t="s">
        <v>4899</v>
      </c>
      <c r="I2860" s="136" t="s">
        <v>177</v>
      </c>
      <c r="J2860" s="2" t="s">
        <v>4882</v>
      </c>
      <c r="K2860" s="6">
        <v>5.6</v>
      </c>
      <c r="L2860" s="6">
        <f>LANÇAMENTO[[#This Row],[VALOR UNITARIO]]*LANÇAMENTO[[#This Row],[QTDADE]]</f>
        <v>50.4</v>
      </c>
      <c r="M2860" s="4">
        <v>46043</v>
      </c>
      <c r="N2860" s="33" t="str">
        <f>TEXT(LANÇAMENTO[[#This Row],[DATA PEDIDO]],"MMM")&amp;"-"&amp;TEXT(M2860,"AAAA")</f>
        <v>jan-2026</v>
      </c>
      <c r="O2860" s="5" t="s">
        <v>1715</v>
      </c>
      <c r="P2860" s="5" t="s">
        <v>30</v>
      </c>
      <c r="Q2860" s="3" t="s">
        <v>1705</v>
      </c>
      <c r="R2860" s="3">
        <v>0</v>
      </c>
      <c r="S2860" s="4">
        <f>IF(LANÇAMENTO[[#This Row],[DATA PEDIDO]]="","",LANÇAMENTO[[#This Row],[DATA PEDIDO]]+LANÇAMENTO[[#This Row],[PRAZO]])</f>
        <v>46043</v>
      </c>
      <c r="T2860" s="8" t="str">
        <f>IF(LANÇAMENTO[[#This Row],[OBRA COM MATERIAL]]="OK","ENTREGUE",IF(LANÇAMENTO[[#This Row],[PRAZO]]="","",LANÇAMENTO[[#This Row],[PREVISÃO ENTREGA OBRA]]-$E$1))</f>
        <v>ENTREGUE</v>
      </c>
      <c r="U2860" s="3" t="s">
        <v>129</v>
      </c>
      <c r="V2860" s="3"/>
    </row>
    <row r="2861" spans="1:22" x14ac:dyDescent="0.25">
      <c r="A2861" s="4">
        <v>46043</v>
      </c>
      <c r="B2861" s="2" t="s">
        <v>2128</v>
      </c>
      <c r="C2861" s="123" t="str">
        <f>VLOOKUP(LANÇAMENTO[[#This Row],[OBRA]],OBRAS[],2,FALSE)</f>
        <v>B&amp;B</v>
      </c>
      <c r="D2861" s="2" t="s">
        <v>17</v>
      </c>
      <c r="E2861" s="2" t="s">
        <v>4883</v>
      </c>
      <c r="F2861" s="3">
        <v>11</v>
      </c>
      <c r="G2861" s="3" t="s">
        <v>65</v>
      </c>
      <c r="H2861" s="5" t="s">
        <v>4899</v>
      </c>
      <c r="I2861" s="136" t="s">
        <v>177</v>
      </c>
      <c r="J2861" s="2" t="s">
        <v>4883</v>
      </c>
      <c r="K2861" s="6">
        <v>5.6</v>
      </c>
      <c r="L2861" s="6">
        <f>LANÇAMENTO[[#This Row],[VALOR UNITARIO]]*LANÇAMENTO[[#This Row],[QTDADE]]</f>
        <v>61.599999999999994</v>
      </c>
      <c r="M2861" s="4">
        <v>46043</v>
      </c>
      <c r="N2861" s="33" t="str">
        <f>TEXT(LANÇAMENTO[[#This Row],[DATA PEDIDO]],"MMM")&amp;"-"&amp;TEXT(M2861,"AAAA")</f>
        <v>jan-2026</v>
      </c>
      <c r="O2861" s="5" t="s">
        <v>1715</v>
      </c>
      <c r="P2861" s="5" t="s">
        <v>30</v>
      </c>
      <c r="Q2861" s="3" t="s">
        <v>1705</v>
      </c>
      <c r="R2861" s="3">
        <v>0</v>
      </c>
      <c r="S2861" s="4">
        <f>IF(LANÇAMENTO[[#This Row],[DATA PEDIDO]]="","",LANÇAMENTO[[#This Row],[DATA PEDIDO]]+LANÇAMENTO[[#This Row],[PRAZO]])</f>
        <v>46043</v>
      </c>
      <c r="T2861" s="8" t="str">
        <f>IF(LANÇAMENTO[[#This Row],[OBRA COM MATERIAL]]="OK","ENTREGUE",IF(LANÇAMENTO[[#This Row],[PRAZO]]="","",LANÇAMENTO[[#This Row],[PREVISÃO ENTREGA OBRA]]-$E$1))</f>
        <v>ENTREGUE</v>
      </c>
      <c r="U2861" s="3" t="s">
        <v>129</v>
      </c>
      <c r="V2861" s="3"/>
    </row>
    <row r="2862" spans="1:22" x14ac:dyDescent="0.25">
      <c r="A2862" s="4">
        <v>46043</v>
      </c>
      <c r="B2862" s="2" t="s">
        <v>2128</v>
      </c>
      <c r="C2862" s="123" t="str">
        <f>VLOOKUP(LANÇAMENTO[[#This Row],[OBRA]],OBRAS[],2,FALSE)</f>
        <v>B&amp;B</v>
      </c>
      <c r="D2862" s="2" t="s">
        <v>17</v>
      </c>
      <c r="E2862" s="2" t="s">
        <v>4897</v>
      </c>
      <c r="F2862" s="3">
        <v>1</v>
      </c>
      <c r="G2862" s="3" t="s">
        <v>65</v>
      </c>
      <c r="H2862" s="5" t="s">
        <v>4899</v>
      </c>
      <c r="I2862" s="136" t="s">
        <v>177</v>
      </c>
      <c r="J2862" s="2" t="s">
        <v>4897</v>
      </c>
      <c r="K2862" s="6">
        <v>3.65</v>
      </c>
      <c r="L2862" s="6">
        <f>LANÇAMENTO[[#This Row],[VALOR UNITARIO]]*LANÇAMENTO[[#This Row],[QTDADE]]</f>
        <v>3.65</v>
      </c>
      <c r="M2862" s="4">
        <v>46043</v>
      </c>
      <c r="N2862" s="33" t="str">
        <f>TEXT(LANÇAMENTO[[#This Row],[DATA PEDIDO]],"MMM")&amp;"-"&amp;TEXT(M2862,"AAAA")</f>
        <v>jan-2026</v>
      </c>
      <c r="O2862" s="5" t="s">
        <v>1715</v>
      </c>
      <c r="P2862" s="5" t="s">
        <v>30</v>
      </c>
      <c r="Q2862" s="3" t="s">
        <v>1705</v>
      </c>
      <c r="R2862" s="3">
        <v>0</v>
      </c>
      <c r="S2862" s="4">
        <f>IF(LANÇAMENTO[[#This Row],[DATA PEDIDO]]="","",LANÇAMENTO[[#This Row],[DATA PEDIDO]]+LANÇAMENTO[[#This Row],[PRAZO]])</f>
        <v>46043</v>
      </c>
      <c r="T2862" s="8" t="str">
        <f>IF(LANÇAMENTO[[#This Row],[OBRA COM MATERIAL]]="OK","ENTREGUE",IF(LANÇAMENTO[[#This Row],[PRAZO]]="","",LANÇAMENTO[[#This Row],[PREVISÃO ENTREGA OBRA]]-$E$1))</f>
        <v>ENTREGUE</v>
      </c>
      <c r="U2862" s="3" t="s">
        <v>129</v>
      </c>
      <c r="V2862" s="3"/>
    </row>
    <row r="2863" spans="1:22" x14ac:dyDescent="0.25">
      <c r="A2863" s="4">
        <v>46043</v>
      </c>
      <c r="B2863" s="2" t="s">
        <v>2128</v>
      </c>
      <c r="C2863" s="123" t="str">
        <f>VLOOKUP(LANÇAMENTO[[#This Row],[OBRA]],OBRAS[],2,FALSE)</f>
        <v>B&amp;B</v>
      </c>
      <c r="D2863" s="2" t="s">
        <v>17</v>
      </c>
      <c r="E2863" s="2" t="s">
        <v>4884</v>
      </c>
      <c r="F2863" s="3">
        <v>10</v>
      </c>
      <c r="G2863" s="3" t="s">
        <v>65</v>
      </c>
      <c r="H2863" s="5" t="s">
        <v>4899</v>
      </c>
      <c r="I2863" s="136" t="s">
        <v>177</v>
      </c>
      <c r="J2863" s="2" t="s">
        <v>4884</v>
      </c>
      <c r="K2863" s="6">
        <v>3.57</v>
      </c>
      <c r="L2863" s="6">
        <f>LANÇAMENTO[[#This Row],[VALOR UNITARIO]]*LANÇAMENTO[[#This Row],[QTDADE]]</f>
        <v>35.699999999999996</v>
      </c>
      <c r="M2863" s="4">
        <v>46043</v>
      </c>
      <c r="N2863" s="33" t="str">
        <f>TEXT(LANÇAMENTO[[#This Row],[DATA PEDIDO]],"MMM")&amp;"-"&amp;TEXT(M2863,"AAAA")</f>
        <v>jan-2026</v>
      </c>
      <c r="O2863" s="5" t="s">
        <v>1715</v>
      </c>
      <c r="P2863" s="5" t="s">
        <v>30</v>
      </c>
      <c r="Q2863" s="3" t="s">
        <v>1705</v>
      </c>
      <c r="R2863" s="3">
        <v>0</v>
      </c>
      <c r="S2863" s="4">
        <f>IF(LANÇAMENTO[[#This Row],[DATA PEDIDO]]="","",LANÇAMENTO[[#This Row],[DATA PEDIDO]]+LANÇAMENTO[[#This Row],[PRAZO]])</f>
        <v>46043</v>
      </c>
      <c r="T2863" s="8" t="str">
        <f>IF(LANÇAMENTO[[#This Row],[OBRA COM MATERIAL]]="OK","ENTREGUE",IF(LANÇAMENTO[[#This Row],[PRAZO]]="","",LANÇAMENTO[[#This Row],[PREVISÃO ENTREGA OBRA]]-$E$1))</f>
        <v>ENTREGUE</v>
      </c>
      <c r="U2863" s="3" t="s">
        <v>129</v>
      </c>
      <c r="V2863" s="3"/>
    </row>
    <row r="2864" spans="1:22" x14ac:dyDescent="0.25">
      <c r="A2864" s="4">
        <v>46043</v>
      </c>
      <c r="B2864" s="2" t="s">
        <v>2128</v>
      </c>
      <c r="C2864" s="123" t="str">
        <f>VLOOKUP(LANÇAMENTO[[#This Row],[OBRA]],OBRAS[],2,FALSE)</f>
        <v>B&amp;B</v>
      </c>
      <c r="D2864" s="2" t="s">
        <v>17</v>
      </c>
      <c r="E2864" s="2" t="s">
        <v>4898</v>
      </c>
      <c r="F2864" s="3">
        <v>4</v>
      </c>
      <c r="G2864" s="3" t="s">
        <v>65</v>
      </c>
      <c r="H2864" s="5" t="s">
        <v>4899</v>
      </c>
      <c r="I2864" s="136" t="s">
        <v>177</v>
      </c>
      <c r="J2864" s="2" t="s">
        <v>4898</v>
      </c>
      <c r="K2864" s="6">
        <v>4.5999999999999996</v>
      </c>
      <c r="L2864" s="6">
        <f>LANÇAMENTO[[#This Row],[VALOR UNITARIO]]*LANÇAMENTO[[#This Row],[QTDADE]]</f>
        <v>18.399999999999999</v>
      </c>
      <c r="M2864" s="4">
        <v>46043</v>
      </c>
      <c r="N2864" s="33" t="str">
        <f>TEXT(LANÇAMENTO[[#This Row],[DATA PEDIDO]],"MMM")&amp;"-"&amp;TEXT(M2864,"AAAA")</f>
        <v>jan-2026</v>
      </c>
      <c r="O2864" s="5" t="s">
        <v>1715</v>
      </c>
      <c r="P2864" s="5" t="s">
        <v>30</v>
      </c>
      <c r="Q2864" s="3" t="s">
        <v>1705</v>
      </c>
      <c r="R2864" s="3">
        <v>0</v>
      </c>
      <c r="S2864" s="4">
        <f>IF(LANÇAMENTO[[#This Row],[DATA PEDIDO]]="","",LANÇAMENTO[[#This Row],[DATA PEDIDO]]+LANÇAMENTO[[#This Row],[PRAZO]])</f>
        <v>46043</v>
      </c>
      <c r="T2864" s="8" t="str">
        <f>IF(LANÇAMENTO[[#This Row],[OBRA COM MATERIAL]]="OK","ENTREGUE",IF(LANÇAMENTO[[#This Row],[PRAZO]]="","",LANÇAMENTO[[#This Row],[PREVISÃO ENTREGA OBRA]]-$E$1))</f>
        <v>ENTREGUE</v>
      </c>
      <c r="U2864" s="3" t="s">
        <v>129</v>
      </c>
      <c r="V2864" s="3"/>
    </row>
    <row r="2865" spans="1:22" x14ac:dyDescent="0.25">
      <c r="A2865" s="4">
        <v>46043</v>
      </c>
      <c r="B2865" s="2" t="s">
        <v>2128</v>
      </c>
      <c r="C2865" s="123" t="str">
        <f>VLOOKUP(LANÇAMENTO[[#This Row],[OBRA]],OBRAS[],2,FALSE)</f>
        <v>B&amp;B</v>
      </c>
      <c r="D2865" s="2" t="s">
        <v>27</v>
      </c>
      <c r="E2865" s="2" t="s">
        <v>2134</v>
      </c>
      <c r="F2865" s="3">
        <v>1</v>
      </c>
      <c r="G2865" s="3" t="s">
        <v>65</v>
      </c>
      <c r="H2865" s="5" t="s">
        <v>4900</v>
      </c>
      <c r="I2865" s="136" t="s">
        <v>1612</v>
      </c>
      <c r="J2865" s="2" t="s">
        <v>2134</v>
      </c>
      <c r="K2865" s="6">
        <v>350</v>
      </c>
      <c r="L2865" s="6">
        <f>LANÇAMENTO[[#This Row],[VALOR UNITARIO]]*LANÇAMENTO[[#This Row],[QTDADE]]</f>
        <v>350</v>
      </c>
      <c r="M2865" s="4">
        <v>46043</v>
      </c>
      <c r="N2865" s="33" t="str">
        <f>TEXT(LANÇAMENTO[[#This Row],[DATA PEDIDO]],"MMM")&amp;"-"&amp;TEXT(M2865,"AAAA")</f>
        <v>jan-2026</v>
      </c>
      <c r="O2865" s="5" t="s">
        <v>1778</v>
      </c>
      <c r="P2865" s="5" t="s">
        <v>30</v>
      </c>
      <c r="Q2865" s="3" t="s">
        <v>12</v>
      </c>
      <c r="R2865" s="3">
        <v>0</v>
      </c>
      <c r="S2865" s="4">
        <f>IF(LANÇAMENTO[[#This Row],[DATA PEDIDO]]="","",LANÇAMENTO[[#This Row],[DATA PEDIDO]]+LANÇAMENTO[[#This Row],[PRAZO]])</f>
        <v>46043</v>
      </c>
      <c r="T2865" s="8" t="str">
        <f>IF(LANÇAMENTO[[#This Row],[OBRA COM MATERIAL]]="OK","ENTREGUE",IF(LANÇAMENTO[[#This Row],[PRAZO]]="","",LANÇAMENTO[[#This Row],[PREVISÃO ENTREGA OBRA]]-$E$1))</f>
        <v>ENTREGUE</v>
      </c>
      <c r="U2865" s="3" t="s">
        <v>129</v>
      </c>
      <c r="V2865" s="3"/>
    </row>
    <row r="2866" spans="1:22" x14ac:dyDescent="0.25">
      <c r="A2866" s="4">
        <v>46043</v>
      </c>
      <c r="B2866" s="2" t="s">
        <v>4059</v>
      </c>
      <c r="C2866" s="123" t="str">
        <f>VLOOKUP(LANÇAMENTO[[#This Row],[OBRA]],OBRAS[],2,FALSE)</f>
        <v>B&amp;B</v>
      </c>
      <c r="D2866" s="2" t="s">
        <v>104</v>
      </c>
      <c r="E2866" s="2" t="s">
        <v>3388</v>
      </c>
      <c r="F2866" s="3">
        <v>22</v>
      </c>
      <c r="G2866" s="3" t="s">
        <v>23</v>
      </c>
      <c r="H2866" s="5" t="s">
        <v>4901</v>
      </c>
      <c r="I2866" s="136" t="s">
        <v>238</v>
      </c>
      <c r="J2866" s="2" t="s">
        <v>3388</v>
      </c>
      <c r="K2866" s="6">
        <v>10.98</v>
      </c>
      <c r="L2866" s="6">
        <f>LANÇAMENTO[[#This Row],[VALOR UNITARIO]]*LANÇAMENTO[[#This Row],[QTDADE]]</f>
        <v>241.56</v>
      </c>
      <c r="M2866" s="4">
        <v>46043</v>
      </c>
      <c r="N2866" s="33" t="str">
        <f>TEXT(LANÇAMENTO[[#This Row],[DATA PEDIDO]],"MMM")&amp;"-"&amp;TEXT(M2866,"AAAA")</f>
        <v>jan-2026</v>
      </c>
      <c r="O2866" s="5" t="s">
        <v>1715</v>
      </c>
      <c r="P2866" s="5" t="s">
        <v>30</v>
      </c>
      <c r="Q2866" s="3" t="s">
        <v>1705</v>
      </c>
      <c r="R2866" s="3">
        <v>0</v>
      </c>
      <c r="S2866" s="4">
        <f>IF(LANÇAMENTO[[#This Row],[DATA PEDIDO]]="","",LANÇAMENTO[[#This Row],[DATA PEDIDO]]+LANÇAMENTO[[#This Row],[PRAZO]])</f>
        <v>46043</v>
      </c>
      <c r="T2866" s="8" t="str">
        <f>IF(LANÇAMENTO[[#This Row],[OBRA COM MATERIAL]]="OK","ENTREGUE",IF(LANÇAMENTO[[#This Row],[PRAZO]]="","",LANÇAMENTO[[#This Row],[PREVISÃO ENTREGA OBRA]]-$E$1))</f>
        <v>ENTREGUE</v>
      </c>
      <c r="U2866" s="3" t="s">
        <v>129</v>
      </c>
      <c r="V2866" s="3"/>
    </row>
    <row r="2867" spans="1:22" x14ac:dyDescent="0.25">
      <c r="A2867" s="4">
        <v>46043</v>
      </c>
      <c r="B2867" s="2" t="s">
        <v>4059</v>
      </c>
      <c r="C2867" s="123" t="str">
        <f>VLOOKUP(LANÇAMENTO[[#This Row],[OBRA]],OBRAS[],2,FALSE)</f>
        <v>B&amp;B</v>
      </c>
      <c r="D2867" s="2" t="s">
        <v>104</v>
      </c>
      <c r="E2867" s="2" t="s">
        <v>2228</v>
      </c>
      <c r="F2867" s="3">
        <v>23</v>
      </c>
      <c r="G2867" s="3" t="s">
        <v>23</v>
      </c>
      <c r="H2867" s="5" t="s">
        <v>4901</v>
      </c>
      <c r="I2867" s="136" t="s">
        <v>238</v>
      </c>
      <c r="J2867" s="2" t="s">
        <v>2228</v>
      </c>
      <c r="K2867" s="6">
        <v>7.82</v>
      </c>
      <c r="L2867" s="6">
        <f>LANÇAMENTO[[#This Row],[VALOR UNITARIO]]*LANÇAMENTO[[#This Row],[QTDADE]]</f>
        <v>179.86</v>
      </c>
      <c r="M2867" s="4">
        <v>46043</v>
      </c>
      <c r="N2867" s="33" t="str">
        <f>TEXT(LANÇAMENTO[[#This Row],[DATA PEDIDO]],"MMM")&amp;"-"&amp;TEXT(M2867,"AAAA")</f>
        <v>jan-2026</v>
      </c>
      <c r="O2867" s="5" t="s">
        <v>1715</v>
      </c>
      <c r="P2867" s="5" t="s">
        <v>30</v>
      </c>
      <c r="Q2867" s="3" t="s">
        <v>1705</v>
      </c>
      <c r="R2867" s="3">
        <v>0</v>
      </c>
      <c r="S2867" s="4">
        <f>IF(LANÇAMENTO[[#This Row],[DATA PEDIDO]]="","",LANÇAMENTO[[#This Row],[DATA PEDIDO]]+LANÇAMENTO[[#This Row],[PRAZO]])</f>
        <v>46043</v>
      </c>
      <c r="T2867" s="8" t="str">
        <f>IF(LANÇAMENTO[[#This Row],[OBRA COM MATERIAL]]="OK","ENTREGUE",IF(LANÇAMENTO[[#This Row],[PRAZO]]="","",LANÇAMENTO[[#This Row],[PREVISÃO ENTREGA OBRA]]-$E$1))</f>
        <v>ENTREGUE</v>
      </c>
      <c r="U2867" s="3" t="s">
        <v>129</v>
      </c>
      <c r="V2867" s="3"/>
    </row>
    <row r="2868" spans="1:22" x14ac:dyDescent="0.25">
      <c r="A2868" s="4">
        <v>46043</v>
      </c>
      <c r="B2868" s="2" t="s">
        <v>4257</v>
      </c>
      <c r="C2868" s="123" t="str">
        <f>VLOOKUP(LANÇAMENTO[[#This Row],[OBRA]],OBRAS[],2,FALSE)</f>
        <v>INTERIORANA</v>
      </c>
      <c r="D2868" s="2" t="s">
        <v>104</v>
      </c>
      <c r="E2868" s="2" t="s">
        <v>4905</v>
      </c>
      <c r="F2868" s="3">
        <v>1</v>
      </c>
      <c r="G2868" s="3" t="s">
        <v>65</v>
      </c>
      <c r="H2868" s="5" t="s">
        <v>4904</v>
      </c>
      <c r="I2868" s="136" t="s">
        <v>4903</v>
      </c>
      <c r="J2868" s="2" t="s">
        <v>4905</v>
      </c>
      <c r="K2868" s="6">
        <v>2420</v>
      </c>
      <c r="L2868" s="6">
        <f>LANÇAMENTO[[#This Row],[VALOR UNITARIO]]*LANÇAMENTO[[#This Row],[QTDADE]]</f>
        <v>2420</v>
      </c>
      <c r="M2868" s="4">
        <v>46043</v>
      </c>
      <c r="N2868" s="33" t="str">
        <f>TEXT(LANÇAMENTO[[#This Row],[DATA PEDIDO]],"MMM")&amp;"-"&amp;TEXT(M2868,"AAAA")</f>
        <v>jan-2026</v>
      </c>
      <c r="O2868" s="5" t="s">
        <v>2121</v>
      </c>
      <c r="P2868" s="5" t="s">
        <v>30</v>
      </c>
      <c r="Q2868" s="3" t="s">
        <v>12</v>
      </c>
      <c r="R2868" s="3">
        <v>7</v>
      </c>
      <c r="S2868" s="4">
        <f>IF(LANÇAMENTO[[#This Row],[DATA PEDIDO]]="","",LANÇAMENTO[[#This Row],[DATA PEDIDO]]+LANÇAMENTO[[#This Row],[PRAZO]])</f>
        <v>46050</v>
      </c>
      <c r="T2868" s="8" t="str">
        <f>IF(LANÇAMENTO[[#This Row],[OBRA COM MATERIAL]]="OK","ENTREGUE",IF(LANÇAMENTO[[#This Row],[PRAZO]]="","",LANÇAMENTO[[#This Row],[PREVISÃO ENTREGA OBRA]]-$E$1))</f>
        <v>ENTREGUE</v>
      </c>
      <c r="U2868" s="3" t="s">
        <v>129</v>
      </c>
      <c r="V2868" s="3"/>
    </row>
    <row r="2869" spans="1:22" x14ac:dyDescent="0.25">
      <c r="A2869" s="4">
        <v>46044</v>
      </c>
      <c r="B2869" s="2" t="s">
        <v>4912</v>
      </c>
      <c r="C2869" s="123" t="str">
        <f>VLOOKUP(LANÇAMENTO[[#This Row],[OBRA]],OBRAS[],2,FALSE)</f>
        <v>BRASUL</v>
      </c>
      <c r="D2869" s="2" t="s">
        <v>17</v>
      </c>
      <c r="E2869" s="2" t="s">
        <v>4908</v>
      </c>
      <c r="F2869" s="3">
        <v>3</v>
      </c>
      <c r="G2869" s="3" t="s">
        <v>65</v>
      </c>
      <c r="H2869" s="5" t="s">
        <v>4909</v>
      </c>
      <c r="I2869" s="136" t="s">
        <v>177</v>
      </c>
      <c r="J2869" s="2" t="s">
        <v>4908</v>
      </c>
      <c r="K2869" s="6">
        <v>117.19</v>
      </c>
      <c r="L2869" s="6">
        <f>LANÇAMENTO[[#This Row],[VALOR UNITARIO]]*LANÇAMENTO[[#This Row],[QTDADE]]</f>
        <v>351.57</v>
      </c>
      <c r="M2869" s="4">
        <v>46044</v>
      </c>
      <c r="N2869" s="33" t="str">
        <f>TEXT(LANÇAMENTO[[#This Row],[DATA PEDIDO]],"MMM")&amp;"-"&amp;TEXT(M2869,"AAAA")</f>
        <v>jan-2026</v>
      </c>
      <c r="O2869" s="5" t="s">
        <v>1715</v>
      </c>
      <c r="P2869" s="5" t="s">
        <v>30</v>
      </c>
      <c r="Q2869" s="3" t="s">
        <v>1705</v>
      </c>
      <c r="R2869" s="3">
        <v>3</v>
      </c>
      <c r="S2869" s="4">
        <f>IF(LANÇAMENTO[[#This Row],[DATA PEDIDO]]="","",LANÇAMENTO[[#This Row],[DATA PEDIDO]]+LANÇAMENTO[[#This Row],[PRAZO]])</f>
        <v>46047</v>
      </c>
      <c r="T2869" s="8" t="str">
        <f>IF(LANÇAMENTO[[#This Row],[OBRA COM MATERIAL]]="OK","ENTREGUE",IF(LANÇAMENTO[[#This Row],[PRAZO]]="","",LANÇAMENTO[[#This Row],[PREVISÃO ENTREGA OBRA]]-$E$1))</f>
        <v>ENTREGUE</v>
      </c>
      <c r="U2869" s="3" t="s">
        <v>129</v>
      </c>
      <c r="V2869" s="3"/>
    </row>
    <row r="2870" spans="1:22" x14ac:dyDescent="0.25">
      <c r="A2870" s="4">
        <v>46044</v>
      </c>
      <c r="B2870" s="2" t="s">
        <v>4257</v>
      </c>
      <c r="C2870" s="123" t="str">
        <f>VLOOKUP(LANÇAMENTO[[#This Row],[OBRA]],OBRAS[],2,FALSE)</f>
        <v>INTERIORANA</v>
      </c>
      <c r="D2870" s="2" t="s">
        <v>27</v>
      </c>
      <c r="E2870" s="2" t="s">
        <v>4017</v>
      </c>
      <c r="F2870" s="3">
        <v>1</v>
      </c>
      <c r="G2870" s="3" t="s">
        <v>65</v>
      </c>
      <c r="H2870" s="5" t="s">
        <v>4915</v>
      </c>
      <c r="I2870" s="136" t="s">
        <v>4288</v>
      </c>
      <c r="J2870" s="2" t="s">
        <v>4017</v>
      </c>
      <c r="K2870" s="6">
        <v>350</v>
      </c>
      <c r="L2870" s="6">
        <f>LANÇAMENTO[[#This Row],[VALOR UNITARIO]]*LANÇAMENTO[[#This Row],[QTDADE]]</f>
        <v>350</v>
      </c>
      <c r="M2870" s="4">
        <v>46044</v>
      </c>
      <c r="N2870" s="33" t="str">
        <f>TEXT(LANÇAMENTO[[#This Row],[DATA PEDIDO]],"MMM")&amp;"-"&amp;TEXT(M2870,"AAAA")</f>
        <v>jan-2026</v>
      </c>
      <c r="O2870" s="5" t="s">
        <v>1778</v>
      </c>
      <c r="P2870" s="5" t="s">
        <v>30</v>
      </c>
      <c r="Q2870" s="3" t="s">
        <v>12</v>
      </c>
      <c r="R2870" s="3">
        <v>0</v>
      </c>
      <c r="S2870" s="4">
        <f>IF(LANÇAMENTO[[#This Row],[DATA PEDIDO]]="","",LANÇAMENTO[[#This Row],[DATA PEDIDO]]+LANÇAMENTO[[#This Row],[PRAZO]])</f>
        <v>46044</v>
      </c>
      <c r="T2870" s="8" t="str">
        <f>IF(LANÇAMENTO[[#This Row],[OBRA COM MATERIAL]]="OK","ENTREGUE",IF(LANÇAMENTO[[#This Row],[PRAZO]]="","",LANÇAMENTO[[#This Row],[PREVISÃO ENTREGA OBRA]]-$E$1))</f>
        <v>ENTREGUE</v>
      </c>
      <c r="U2870" s="3" t="s">
        <v>129</v>
      </c>
      <c r="V2870" s="3"/>
    </row>
    <row r="2871" spans="1:22" x14ac:dyDescent="0.25">
      <c r="A2871" s="4">
        <v>46045</v>
      </c>
      <c r="B2871" s="2" t="s">
        <v>2747</v>
      </c>
      <c r="C2871" s="123" t="str">
        <f>VLOOKUP(LANÇAMENTO[[#This Row],[OBRA]],OBRAS[],2,FALSE)</f>
        <v>B&amp;B</v>
      </c>
      <c r="D2871" s="2" t="s">
        <v>104</v>
      </c>
      <c r="E2871" s="2" t="s">
        <v>2728</v>
      </c>
      <c r="F2871" s="3">
        <v>15</v>
      </c>
      <c r="G2871" s="3" t="s">
        <v>65</v>
      </c>
      <c r="H2871" s="5" t="s">
        <v>4916</v>
      </c>
      <c r="I2871" s="136" t="s">
        <v>371</v>
      </c>
      <c r="J2871" s="2" t="s">
        <v>2728</v>
      </c>
      <c r="K2871" s="6">
        <v>49.06</v>
      </c>
      <c r="L2871" s="6">
        <f>LANÇAMENTO[[#This Row],[VALOR UNITARIO]]*LANÇAMENTO[[#This Row],[QTDADE]]</f>
        <v>735.90000000000009</v>
      </c>
      <c r="M2871" s="4">
        <v>46045</v>
      </c>
      <c r="N2871" s="33" t="str">
        <f>TEXT(LANÇAMENTO[[#This Row],[DATA PEDIDO]],"MMM")&amp;"-"&amp;TEXT(M2871,"AAAA")</f>
        <v>jan-2026</v>
      </c>
      <c r="O2871" s="5" t="s">
        <v>1715</v>
      </c>
      <c r="P2871" s="5" t="s">
        <v>30</v>
      </c>
      <c r="Q2871" s="3" t="s">
        <v>1705</v>
      </c>
      <c r="R2871" s="3">
        <v>3</v>
      </c>
      <c r="S2871" s="4">
        <f>IF(LANÇAMENTO[[#This Row],[DATA PEDIDO]]="","",LANÇAMENTO[[#This Row],[DATA PEDIDO]]+LANÇAMENTO[[#This Row],[PRAZO]])</f>
        <v>46048</v>
      </c>
      <c r="T2871" s="8" t="str">
        <f>IF(LANÇAMENTO[[#This Row],[OBRA COM MATERIAL]]="OK","ENTREGUE",IF(LANÇAMENTO[[#This Row],[PRAZO]]="","",LANÇAMENTO[[#This Row],[PREVISÃO ENTREGA OBRA]]-$E$1))</f>
        <v>ENTREGUE</v>
      </c>
      <c r="U2871" s="3" t="s">
        <v>129</v>
      </c>
      <c r="V2871" s="3"/>
    </row>
    <row r="2872" spans="1:22" x14ac:dyDescent="0.25">
      <c r="A2872" s="4">
        <v>46045</v>
      </c>
      <c r="B2872" s="2" t="s">
        <v>2747</v>
      </c>
      <c r="C2872" s="123" t="str">
        <f>VLOOKUP(LANÇAMENTO[[#This Row],[OBRA]],OBRAS[],2,FALSE)</f>
        <v>B&amp;B</v>
      </c>
      <c r="D2872" s="2" t="s">
        <v>104</v>
      </c>
      <c r="E2872" s="2" t="s">
        <v>2791</v>
      </c>
      <c r="F2872" s="3">
        <v>30</v>
      </c>
      <c r="G2872" s="3" t="s">
        <v>65</v>
      </c>
      <c r="H2872" s="5" t="s">
        <v>4916</v>
      </c>
      <c r="I2872" s="136" t="s">
        <v>371</v>
      </c>
      <c r="J2872" s="2" t="s">
        <v>2791</v>
      </c>
      <c r="K2872" s="6">
        <v>0.98</v>
      </c>
      <c r="L2872" s="6">
        <f>LANÇAMENTO[[#This Row],[VALOR UNITARIO]]*LANÇAMENTO[[#This Row],[QTDADE]]</f>
        <v>29.4</v>
      </c>
      <c r="M2872" s="4">
        <v>46045</v>
      </c>
      <c r="N2872" s="33" t="str">
        <f>TEXT(LANÇAMENTO[[#This Row],[DATA PEDIDO]],"MMM")&amp;"-"&amp;TEXT(M2872,"AAAA")</f>
        <v>jan-2026</v>
      </c>
      <c r="O2872" s="5" t="s">
        <v>1715</v>
      </c>
      <c r="P2872" s="5" t="s">
        <v>30</v>
      </c>
      <c r="Q2872" s="3" t="s">
        <v>1705</v>
      </c>
      <c r="R2872" s="3">
        <v>3</v>
      </c>
      <c r="S2872" s="4">
        <f>IF(LANÇAMENTO[[#This Row],[DATA PEDIDO]]="","",LANÇAMENTO[[#This Row],[DATA PEDIDO]]+LANÇAMENTO[[#This Row],[PRAZO]])</f>
        <v>46048</v>
      </c>
      <c r="T2872" s="8" t="str">
        <f>IF(LANÇAMENTO[[#This Row],[OBRA COM MATERIAL]]="OK","ENTREGUE",IF(LANÇAMENTO[[#This Row],[PRAZO]]="","",LANÇAMENTO[[#This Row],[PREVISÃO ENTREGA OBRA]]-$E$1))</f>
        <v>ENTREGUE</v>
      </c>
      <c r="U2872" s="3" t="s">
        <v>129</v>
      </c>
      <c r="V2872" s="3"/>
    </row>
    <row r="2873" spans="1:22" x14ac:dyDescent="0.25">
      <c r="A2873" s="4">
        <v>46045</v>
      </c>
      <c r="B2873" s="2" t="s">
        <v>2747</v>
      </c>
      <c r="C2873" s="123" t="str">
        <f>VLOOKUP(LANÇAMENTO[[#This Row],[OBRA]],OBRAS[],2,FALSE)</f>
        <v>B&amp;B</v>
      </c>
      <c r="D2873" s="2" t="s">
        <v>104</v>
      </c>
      <c r="E2873" s="2" t="s">
        <v>2792</v>
      </c>
      <c r="F2873" s="3">
        <v>30</v>
      </c>
      <c r="G2873" s="3" t="s">
        <v>65</v>
      </c>
      <c r="H2873" s="5" t="s">
        <v>4916</v>
      </c>
      <c r="I2873" s="136" t="s">
        <v>371</v>
      </c>
      <c r="J2873" s="2" t="s">
        <v>2792</v>
      </c>
      <c r="K2873" s="6">
        <v>0.2</v>
      </c>
      <c r="L2873" s="6">
        <f>LANÇAMENTO[[#This Row],[VALOR UNITARIO]]*LANÇAMENTO[[#This Row],[QTDADE]]</f>
        <v>6</v>
      </c>
      <c r="M2873" s="4">
        <v>46045</v>
      </c>
      <c r="N2873" s="33" t="str">
        <f>TEXT(LANÇAMENTO[[#This Row],[DATA PEDIDO]],"MMM")&amp;"-"&amp;TEXT(M2873,"AAAA")</f>
        <v>jan-2026</v>
      </c>
      <c r="O2873" s="5" t="s">
        <v>1715</v>
      </c>
      <c r="P2873" s="5" t="s">
        <v>30</v>
      </c>
      <c r="Q2873" s="3" t="s">
        <v>1705</v>
      </c>
      <c r="R2873" s="3">
        <v>3</v>
      </c>
      <c r="S2873" s="4">
        <f>IF(LANÇAMENTO[[#This Row],[DATA PEDIDO]]="","",LANÇAMENTO[[#This Row],[DATA PEDIDO]]+LANÇAMENTO[[#This Row],[PRAZO]])</f>
        <v>46048</v>
      </c>
      <c r="T2873" s="8" t="str">
        <f>IF(LANÇAMENTO[[#This Row],[OBRA COM MATERIAL]]="OK","ENTREGUE",IF(LANÇAMENTO[[#This Row],[PRAZO]]="","",LANÇAMENTO[[#This Row],[PREVISÃO ENTREGA OBRA]]-$E$1))</f>
        <v>ENTREGUE</v>
      </c>
      <c r="U2873" s="3" t="s">
        <v>129</v>
      </c>
      <c r="V2873" s="3"/>
    </row>
    <row r="2874" spans="1:22" x14ac:dyDescent="0.25">
      <c r="A2874" s="4">
        <v>46045</v>
      </c>
      <c r="B2874" s="2" t="s">
        <v>2128</v>
      </c>
      <c r="C2874" s="123" t="str">
        <f>VLOOKUP(LANÇAMENTO[[#This Row],[OBRA]],OBRAS[],2,FALSE)</f>
        <v>B&amp;B</v>
      </c>
      <c r="D2874" s="2" t="s">
        <v>104</v>
      </c>
      <c r="E2874" s="2" t="s">
        <v>2732</v>
      </c>
      <c r="F2874" s="3">
        <v>60</v>
      </c>
      <c r="G2874" s="3" t="s">
        <v>65</v>
      </c>
      <c r="H2874" s="5" t="s">
        <v>4918</v>
      </c>
      <c r="I2874" s="136" t="s">
        <v>371</v>
      </c>
      <c r="J2874" s="2" t="s">
        <v>2732</v>
      </c>
      <c r="K2874" s="6">
        <v>0.26</v>
      </c>
      <c r="L2874" s="6">
        <f>LANÇAMENTO[[#This Row],[VALOR UNITARIO]]*LANÇAMENTO[[#This Row],[QTDADE]]</f>
        <v>15.600000000000001</v>
      </c>
      <c r="M2874" s="4">
        <v>46045</v>
      </c>
      <c r="N2874" s="33" t="str">
        <f>TEXT(LANÇAMENTO[[#This Row],[DATA PEDIDO]],"MMM")&amp;"-"&amp;TEXT(M2874,"AAAA")</f>
        <v>jan-2026</v>
      </c>
      <c r="O2874" s="5" t="s">
        <v>1715</v>
      </c>
      <c r="P2874" s="5" t="s">
        <v>30</v>
      </c>
      <c r="Q2874" s="3" t="s">
        <v>1705</v>
      </c>
      <c r="R2874" s="3">
        <v>3</v>
      </c>
      <c r="S2874" s="4">
        <f>IF(LANÇAMENTO[[#This Row],[DATA PEDIDO]]="","",LANÇAMENTO[[#This Row],[DATA PEDIDO]]+LANÇAMENTO[[#This Row],[PRAZO]])</f>
        <v>46048</v>
      </c>
      <c r="T2874" s="8" t="str">
        <f>IF(LANÇAMENTO[[#This Row],[OBRA COM MATERIAL]]="OK","ENTREGUE",IF(LANÇAMENTO[[#This Row],[PRAZO]]="","",LANÇAMENTO[[#This Row],[PREVISÃO ENTREGA OBRA]]-$E$1))</f>
        <v>ENTREGUE</v>
      </c>
      <c r="U2874" s="3" t="s">
        <v>129</v>
      </c>
      <c r="V2874" s="3"/>
    </row>
    <row r="2875" spans="1:22" x14ac:dyDescent="0.25">
      <c r="A2875" s="4">
        <v>46045</v>
      </c>
      <c r="B2875" s="2" t="s">
        <v>2128</v>
      </c>
      <c r="C2875" s="123" t="str">
        <f>VLOOKUP(LANÇAMENTO[[#This Row],[OBRA]],OBRAS[],2,FALSE)</f>
        <v>B&amp;B</v>
      </c>
      <c r="D2875" s="2" t="s">
        <v>104</v>
      </c>
      <c r="E2875" s="2" t="s">
        <v>4917</v>
      </c>
      <c r="F2875" s="3">
        <v>60</v>
      </c>
      <c r="G2875" s="3" t="s">
        <v>65</v>
      </c>
      <c r="H2875" s="5" t="s">
        <v>4918</v>
      </c>
      <c r="I2875" s="136" t="s">
        <v>371</v>
      </c>
      <c r="J2875" s="2" t="s">
        <v>4917</v>
      </c>
      <c r="K2875" s="6">
        <v>3.39</v>
      </c>
      <c r="L2875" s="6">
        <f>LANÇAMENTO[[#This Row],[VALOR UNITARIO]]*LANÇAMENTO[[#This Row],[QTDADE]]</f>
        <v>203.4</v>
      </c>
      <c r="M2875" s="4">
        <v>46045</v>
      </c>
      <c r="N2875" s="33" t="str">
        <f>TEXT(LANÇAMENTO[[#This Row],[DATA PEDIDO]],"MMM")&amp;"-"&amp;TEXT(M2875,"AAAA")</f>
        <v>jan-2026</v>
      </c>
      <c r="O2875" s="5" t="s">
        <v>1715</v>
      </c>
      <c r="P2875" s="5" t="s">
        <v>30</v>
      </c>
      <c r="Q2875" s="3" t="s">
        <v>1705</v>
      </c>
      <c r="R2875" s="3">
        <v>3</v>
      </c>
      <c r="S2875" s="4">
        <f>IF(LANÇAMENTO[[#This Row],[DATA PEDIDO]]="","",LANÇAMENTO[[#This Row],[DATA PEDIDO]]+LANÇAMENTO[[#This Row],[PRAZO]])</f>
        <v>46048</v>
      </c>
      <c r="T2875" s="8" t="str">
        <f>IF(LANÇAMENTO[[#This Row],[OBRA COM MATERIAL]]="OK","ENTREGUE",IF(LANÇAMENTO[[#This Row],[PRAZO]]="","",LANÇAMENTO[[#This Row],[PREVISÃO ENTREGA OBRA]]-$E$1))</f>
        <v>ENTREGUE</v>
      </c>
      <c r="U2875" s="3" t="s">
        <v>129</v>
      </c>
      <c r="V2875" s="3"/>
    </row>
    <row r="2876" spans="1:22" x14ac:dyDescent="0.25">
      <c r="A2876" s="4">
        <v>46045</v>
      </c>
      <c r="B2876" s="2" t="s">
        <v>2128</v>
      </c>
      <c r="C2876" s="123" t="str">
        <f>VLOOKUP(LANÇAMENTO[[#This Row],[OBRA]],OBRAS[],2,FALSE)</f>
        <v>B&amp;B</v>
      </c>
      <c r="D2876" s="2" t="s">
        <v>104</v>
      </c>
      <c r="E2876" s="2" t="s">
        <v>4919</v>
      </c>
      <c r="F2876" s="3">
        <v>20</v>
      </c>
      <c r="G2876" s="3" t="s">
        <v>65</v>
      </c>
      <c r="H2876" s="5" t="s">
        <v>4920</v>
      </c>
      <c r="I2876" s="136" t="s">
        <v>230</v>
      </c>
      <c r="J2876" s="2" t="s">
        <v>4919</v>
      </c>
      <c r="K2876" s="6">
        <v>2.1800000000000002</v>
      </c>
      <c r="L2876" s="6">
        <f>LANÇAMENTO[[#This Row],[VALOR UNITARIO]]*LANÇAMENTO[[#This Row],[QTDADE]]</f>
        <v>43.6</v>
      </c>
      <c r="M2876" s="4">
        <v>46045</v>
      </c>
      <c r="N2876" s="33" t="str">
        <f>TEXT(LANÇAMENTO[[#This Row],[DATA PEDIDO]],"MMM")&amp;"-"&amp;TEXT(M2876,"AAAA")</f>
        <v>jan-2026</v>
      </c>
      <c r="O2876" s="5" t="s">
        <v>1823</v>
      </c>
      <c r="P2876" s="5" t="s">
        <v>30</v>
      </c>
      <c r="Q2876" s="3" t="s">
        <v>1705</v>
      </c>
      <c r="R2876" s="3">
        <v>0</v>
      </c>
      <c r="S2876" s="4">
        <f>IF(LANÇAMENTO[[#This Row],[DATA PEDIDO]]="","",LANÇAMENTO[[#This Row],[DATA PEDIDO]]+LANÇAMENTO[[#This Row],[PRAZO]])</f>
        <v>46045</v>
      </c>
      <c r="T2876" s="8" t="str">
        <f>IF(LANÇAMENTO[[#This Row],[OBRA COM MATERIAL]]="OK","ENTREGUE",IF(LANÇAMENTO[[#This Row],[PRAZO]]="","",LANÇAMENTO[[#This Row],[PREVISÃO ENTREGA OBRA]]-$E$1))</f>
        <v>ENTREGUE</v>
      </c>
      <c r="U2876" s="3" t="s">
        <v>129</v>
      </c>
      <c r="V2876" s="3"/>
    </row>
    <row r="2877" spans="1:22" x14ac:dyDescent="0.25">
      <c r="A2877" s="4">
        <v>46045</v>
      </c>
      <c r="B2877" s="2" t="s">
        <v>2128</v>
      </c>
      <c r="C2877" s="123" t="str">
        <f>VLOOKUP(LANÇAMENTO[[#This Row],[OBRA]],OBRAS[],2,FALSE)</f>
        <v>B&amp;B</v>
      </c>
      <c r="D2877" s="2" t="s">
        <v>104</v>
      </c>
      <c r="E2877" s="2" t="s">
        <v>2720</v>
      </c>
      <c r="F2877" s="3">
        <v>1</v>
      </c>
      <c r="G2877" s="3" t="s">
        <v>110</v>
      </c>
      <c r="H2877" s="5" t="s">
        <v>4920</v>
      </c>
      <c r="I2877" s="136" t="s">
        <v>230</v>
      </c>
      <c r="J2877" s="2" t="s">
        <v>2720</v>
      </c>
      <c r="K2877" s="6">
        <v>57.63</v>
      </c>
      <c r="L2877" s="6">
        <f>LANÇAMENTO[[#This Row],[VALOR UNITARIO]]*LANÇAMENTO[[#This Row],[QTDADE]]</f>
        <v>57.63</v>
      </c>
      <c r="M2877" s="4">
        <v>46045</v>
      </c>
      <c r="N2877" s="33" t="str">
        <f>TEXT(LANÇAMENTO[[#This Row],[DATA PEDIDO]],"MMM")&amp;"-"&amp;TEXT(M2877,"AAAA")</f>
        <v>jan-2026</v>
      </c>
      <c r="O2877" s="5" t="s">
        <v>1823</v>
      </c>
      <c r="P2877" s="5" t="s">
        <v>30</v>
      </c>
      <c r="Q2877" s="3" t="s">
        <v>1705</v>
      </c>
      <c r="R2877" s="3">
        <v>0</v>
      </c>
      <c r="S2877" s="4">
        <f>IF(LANÇAMENTO[[#This Row],[DATA PEDIDO]]="","",LANÇAMENTO[[#This Row],[DATA PEDIDO]]+LANÇAMENTO[[#This Row],[PRAZO]])</f>
        <v>46045</v>
      </c>
      <c r="T2877" s="8" t="str">
        <f>IF(LANÇAMENTO[[#This Row],[OBRA COM MATERIAL]]="OK","ENTREGUE",IF(LANÇAMENTO[[#This Row],[PRAZO]]="","",LANÇAMENTO[[#This Row],[PREVISÃO ENTREGA OBRA]]-$E$1))</f>
        <v>ENTREGUE</v>
      </c>
      <c r="U2877" s="3" t="s">
        <v>129</v>
      </c>
      <c r="V2877" s="3"/>
    </row>
    <row r="2878" spans="1:22" x14ac:dyDescent="0.25">
      <c r="A2878" s="4">
        <v>46045</v>
      </c>
      <c r="B2878" s="2" t="s">
        <v>2128</v>
      </c>
      <c r="C2878" s="123" t="str">
        <f>VLOOKUP(LANÇAMENTO[[#This Row],[OBRA]],OBRAS[],2,FALSE)</f>
        <v>B&amp;B</v>
      </c>
      <c r="D2878" s="2" t="s">
        <v>104</v>
      </c>
      <c r="E2878" s="2" t="s">
        <v>3314</v>
      </c>
      <c r="F2878" s="3">
        <v>1</v>
      </c>
      <c r="G2878" s="3" t="s">
        <v>65</v>
      </c>
      <c r="H2878" s="5" t="s">
        <v>4920</v>
      </c>
      <c r="I2878" s="136" t="s">
        <v>230</v>
      </c>
      <c r="J2878" s="2" t="s">
        <v>3314</v>
      </c>
      <c r="K2878" s="6">
        <v>85.9</v>
      </c>
      <c r="L2878" s="6">
        <f>LANÇAMENTO[[#This Row],[VALOR UNITARIO]]*LANÇAMENTO[[#This Row],[QTDADE]]</f>
        <v>85.9</v>
      </c>
      <c r="M2878" s="4">
        <v>46045</v>
      </c>
      <c r="N2878" s="33" t="str">
        <f>TEXT(LANÇAMENTO[[#This Row],[DATA PEDIDO]],"MMM")&amp;"-"&amp;TEXT(M2878,"AAAA")</f>
        <v>jan-2026</v>
      </c>
      <c r="O2878" s="5" t="s">
        <v>1823</v>
      </c>
      <c r="P2878" s="5" t="s">
        <v>30</v>
      </c>
      <c r="Q2878" s="3" t="s">
        <v>1705</v>
      </c>
      <c r="R2878" s="3">
        <v>0</v>
      </c>
      <c r="S2878" s="4">
        <f>IF(LANÇAMENTO[[#This Row],[DATA PEDIDO]]="","",LANÇAMENTO[[#This Row],[DATA PEDIDO]]+LANÇAMENTO[[#This Row],[PRAZO]])</f>
        <v>46045</v>
      </c>
      <c r="T2878" s="8" t="str">
        <f>IF(LANÇAMENTO[[#This Row],[OBRA COM MATERIAL]]="OK","ENTREGUE",IF(LANÇAMENTO[[#This Row],[PRAZO]]="","",LANÇAMENTO[[#This Row],[PREVISÃO ENTREGA OBRA]]-$E$1))</f>
        <v>ENTREGUE</v>
      </c>
      <c r="U2878" s="3" t="s">
        <v>129</v>
      </c>
      <c r="V2878" s="3"/>
    </row>
    <row r="2879" spans="1:22" x14ac:dyDescent="0.25">
      <c r="A2879" s="4">
        <v>46045</v>
      </c>
      <c r="B2879" s="2" t="s">
        <v>2128</v>
      </c>
      <c r="C2879" s="123" t="str">
        <f>VLOOKUP(LANÇAMENTO[[#This Row],[OBRA]],OBRAS[],2,FALSE)</f>
        <v>B&amp;B</v>
      </c>
      <c r="D2879" s="2" t="s">
        <v>11</v>
      </c>
      <c r="E2879" s="2" t="s">
        <v>3208</v>
      </c>
      <c r="F2879" s="3">
        <v>5</v>
      </c>
      <c r="G2879" s="3" t="s">
        <v>65</v>
      </c>
      <c r="H2879" s="5" t="s">
        <v>4921</v>
      </c>
      <c r="I2879" s="136" t="s">
        <v>147</v>
      </c>
      <c r="J2879" s="2" t="s">
        <v>3208</v>
      </c>
      <c r="K2879" s="6">
        <v>5.99</v>
      </c>
      <c r="L2879" s="6">
        <f>LANÇAMENTO[[#This Row],[VALOR UNITARIO]]*LANÇAMENTO[[#This Row],[QTDADE]]</f>
        <v>29.950000000000003</v>
      </c>
      <c r="M2879" s="4">
        <v>46045</v>
      </c>
      <c r="N2879" s="33" t="str">
        <f>TEXT(LANÇAMENTO[[#This Row],[DATA PEDIDO]],"MMM")&amp;"-"&amp;TEXT(M2879,"AAAA")</f>
        <v>jan-2026</v>
      </c>
      <c r="O2879" s="5" t="s">
        <v>1836</v>
      </c>
      <c r="P2879" s="5" t="s">
        <v>30</v>
      </c>
      <c r="Q2879" s="3" t="s">
        <v>1705</v>
      </c>
      <c r="R2879" s="3">
        <v>0</v>
      </c>
      <c r="S2879" s="4">
        <f>IF(LANÇAMENTO[[#This Row],[DATA PEDIDO]]="","",LANÇAMENTO[[#This Row],[DATA PEDIDO]]+LANÇAMENTO[[#This Row],[PRAZO]])</f>
        <v>46045</v>
      </c>
      <c r="T2879" s="8" t="str">
        <f>IF(LANÇAMENTO[[#This Row],[OBRA COM MATERIAL]]="OK","ENTREGUE",IF(LANÇAMENTO[[#This Row],[PRAZO]]="","",LANÇAMENTO[[#This Row],[PREVISÃO ENTREGA OBRA]]-$E$1))</f>
        <v>ENTREGUE</v>
      </c>
      <c r="U2879" s="3" t="s">
        <v>129</v>
      </c>
      <c r="V2879" s="3"/>
    </row>
    <row r="2880" spans="1:22" x14ac:dyDescent="0.25">
      <c r="A2880" s="4">
        <v>46045</v>
      </c>
      <c r="B2880" s="2" t="s">
        <v>2128</v>
      </c>
      <c r="C2880" s="123" t="str">
        <f>VLOOKUP(LANÇAMENTO[[#This Row],[OBRA]],OBRAS[],2,FALSE)</f>
        <v>B&amp;B</v>
      </c>
      <c r="D2880" s="2" t="s">
        <v>11</v>
      </c>
      <c r="E2880" s="2" t="s">
        <v>4769</v>
      </c>
      <c r="F2880" s="3">
        <v>8</v>
      </c>
      <c r="G2880" s="3" t="s">
        <v>65</v>
      </c>
      <c r="H2880" s="5" t="s">
        <v>4921</v>
      </c>
      <c r="I2880" s="136" t="s">
        <v>147</v>
      </c>
      <c r="J2880" s="2" t="s">
        <v>4769</v>
      </c>
      <c r="K2880" s="6">
        <v>3.99</v>
      </c>
      <c r="L2880" s="6">
        <f>LANÇAMENTO[[#This Row],[VALOR UNITARIO]]*LANÇAMENTO[[#This Row],[QTDADE]]</f>
        <v>31.92</v>
      </c>
      <c r="M2880" s="4">
        <v>46045</v>
      </c>
      <c r="N2880" s="33" t="str">
        <f>TEXT(LANÇAMENTO[[#This Row],[DATA PEDIDO]],"MMM")&amp;"-"&amp;TEXT(M2880,"AAAA")</f>
        <v>jan-2026</v>
      </c>
      <c r="O2880" s="5" t="s">
        <v>1836</v>
      </c>
      <c r="P2880" s="5" t="s">
        <v>30</v>
      </c>
      <c r="Q2880" s="3" t="s">
        <v>1705</v>
      </c>
      <c r="R2880" s="3">
        <v>0</v>
      </c>
      <c r="S2880" s="4">
        <f>IF(LANÇAMENTO[[#This Row],[DATA PEDIDO]]="","",LANÇAMENTO[[#This Row],[DATA PEDIDO]]+LANÇAMENTO[[#This Row],[PRAZO]])</f>
        <v>46045</v>
      </c>
      <c r="T2880" s="8" t="str">
        <f>IF(LANÇAMENTO[[#This Row],[OBRA COM MATERIAL]]="OK","ENTREGUE",IF(LANÇAMENTO[[#This Row],[PRAZO]]="","",LANÇAMENTO[[#This Row],[PREVISÃO ENTREGA OBRA]]-$E$1))</f>
        <v>ENTREGUE</v>
      </c>
      <c r="U2880" s="3" t="s">
        <v>129</v>
      </c>
      <c r="V2880" s="3"/>
    </row>
    <row r="2881" spans="1:22" x14ac:dyDescent="0.25">
      <c r="A2881" s="4">
        <v>46045</v>
      </c>
      <c r="B2881" s="2" t="s">
        <v>2128</v>
      </c>
      <c r="C2881" s="123" t="str">
        <f>VLOOKUP(LANÇAMENTO[[#This Row],[OBRA]],OBRAS[],2,FALSE)</f>
        <v>B&amp;B</v>
      </c>
      <c r="D2881" s="2" t="s">
        <v>11</v>
      </c>
      <c r="E2881" s="2" t="s">
        <v>2330</v>
      </c>
      <c r="F2881" s="3">
        <v>8</v>
      </c>
      <c r="G2881" s="3" t="s">
        <v>65</v>
      </c>
      <c r="H2881" s="5" t="s">
        <v>4921</v>
      </c>
      <c r="I2881" s="136" t="s">
        <v>147</v>
      </c>
      <c r="J2881" s="2" t="s">
        <v>2330</v>
      </c>
      <c r="K2881" s="6">
        <v>8.99</v>
      </c>
      <c r="L2881" s="6">
        <f>LANÇAMENTO[[#This Row],[VALOR UNITARIO]]*LANÇAMENTO[[#This Row],[QTDADE]]</f>
        <v>71.92</v>
      </c>
      <c r="M2881" s="4">
        <v>46045</v>
      </c>
      <c r="N2881" s="33" t="str">
        <f>TEXT(LANÇAMENTO[[#This Row],[DATA PEDIDO]],"MMM")&amp;"-"&amp;TEXT(M2881,"AAAA")</f>
        <v>jan-2026</v>
      </c>
      <c r="O2881" s="5" t="s">
        <v>1836</v>
      </c>
      <c r="P2881" s="5" t="s">
        <v>30</v>
      </c>
      <c r="Q2881" s="3" t="s">
        <v>1705</v>
      </c>
      <c r="R2881" s="3">
        <v>0</v>
      </c>
      <c r="S2881" s="4">
        <f>IF(LANÇAMENTO[[#This Row],[DATA PEDIDO]]="","",LANÇAMENTO[[#This Row],[DATA PEDIDO]]+LANÇAMENTO[[#This Row],[PRAZO]])</f>
        <v>46045</v>
      </c>
      <c r="T2881" s="8" t="str">
        <f>IF(LANÇAMENTO[[#This Row],[OBRA COM MATERIAL]]="OK","ENTREGUE",IF(LANÇAMENTO[[#This Row],[PRAZO]]="","",LANÇAMENTO[[#This Row],[PREVISÃO ENTREGA OBRA]]-$E$1))</f>
        <v>ENTREGUE</v>
      </c>
      <c r="U2881" s="3" t="s">
        <v>129</v>
      </c>
      <c r="V2881" s="3"/>
    </row>
    <row r="2882" spans="1:22" x14ac:dyDescent="0.25">
      <c r="A2882" s="4">
        <v>46045</v>
      </c>
      <c r="B2882" s="2" t="s">
        <v>2128</v>
      </c>
      <c r="C2882" s="123" t="str">
        <f>VLOOKUP(LANÇAMENTO[[#This Row],[OBRA]],OBRAS[],2,FALSE)</f>
        <v>B&amp;B</v>
      </c>
      <c r="D2882" s="2" t="s">
        <v>11</v>
      </c>
      <c r="E2882" s="2" t="s">
        <v>3451</v>
      </c>
      <c r="F2882" s="3">
        <v>8</v>
      </c>
      <c r="G2882" s="3" t="s">
        <v>110</v>
      </c>
      <c r="H2882" s="5" t="s">
        <v>4921</v>
      </c>
      <c r="I2882" s="136" t="s">
        <v>147</v>
      </c>
      <c r="J2882" s="2" t="s">
        <v>3451</v>
      </c>
      <c r="K2882" s="6">
        <v>89.9</v>
      </c>
      <c r="L2882" s="6">
        <f>LANÇAMENTO[[#This Row],[VALOR UNITARIO]]*LANÇAMENTO[[#This Row],[QTDADE]]</f>
        <v>719.2</v>
      </c>
      <c r="M2882" s="4">
        <v>46045</v>
      </c>
      <c r="N2882" s="33" t="str">
        <f>TEXT(LANÇAMENTO[[#This Row],[DATA PEDIDO]],"MMM")&amp;"-"&amp;TEXT(M2882,"AAAA")</f>
        <v>jan-2026</v>
      </c>
      <c r="O2882" s="5" t="s">
        <v>1836</v>
      </c>
      <c r="P2882" s="5" t="s">
        <v>30</v>
      </c>
      <c r="Q2882" s="3" t="s">
        <v>1705</v>
      </c>
      <c r="R2882" s="3">
        <v>0</v>
      </c>
      <c r="S2882" s="4">
        <f>IF(LANÇAMENTO[[#This Row],[DATA PEDIDO]]="","",LANÇAMENTO[[#This Row],[DATA PEDIDO]]+LANÇAMENTO[[#This Row],[PRAZO]])</f>
        <v>46045</v>
      </c>
      <c r="T2882" s="8" t="str">
        <f>IF(LANÇAMENTO[[#This Row],[OBRA COM MATERIAL]]="OK","ENTREGUE",IF(LANÇAMENTO[[#This Row],[PRAZO]]="","",LANÇAMENTO[[#This Row],[PREVISÃO ENTREGA OBRA]]-$E$1))</f>
        <v>ENTREGUE</v>
      </c>
      <c r="U2882" s="3" t="s">
        <v>129</v>
      </c>
      <c r="V2882" s="3"/>
    </row>
    <row r="2883" spans="1:22" x14ac:dyDescent="0.25">
      <c r="A2883" s="4">
        <v>46045</v>
      </c>
      <c r="B2883" s="2" t="s">
        <v>2128</v>
      </c>
      <c r="C2883" s="123" t="str">
        <f>VLOOKUP(LANÇAMENTO[[#This Row],[OBRA]],OBRAS[],2,FALSE)</f>
        <v>B&amp;B</v>
      </c>
      <c r="D2883" s="2" t="s">
        <v>11</v>
      </c>
      <c r="E2883" s="2" t="s">
        <v>2332</v>
      </c>
      <c r="F2883" s="3">
        <v>4</v>
      </c>
      <c r="G2883" s="3" t="s">
        <v>110</v>
      </c>
      <c r="H2883" s="5" t="s">
        <v>4921</v>
      </c>
      <c r="I2883" s="136" t="s">
        <v>147</v>
      </c>
      <c r="J2883" s="2" t="s">
        <v>2332</v>
      </c>
      <c r="K2883" s="6">
        <v>89.9</v>
      </c>
      <c r="L2883" s="6">
        <f>LANÇAMENTO[[#This Row],[VALOR UNITARIO]]*LANÇAMENTO[[#This Row],[QTDADE]]</f>
        <v>359.6</v>
      </c>
      <c r="M2883" s="4">
        <v>46045</v>
      </c>
      <c r="N2883" s="33" t="str">
        <f>TEXT(LANÇAMENTO[[#This Row],[DATA PEDIDO]],"MMM")&amp;"-"&amp;TEXT(M2883,"AAAA")</f>
        <v>jan-2026</v>
      </c>
      <c r="O2883" s="5" t="s">
        <v>1836</v>
      </c>
      <c r="P2883" s="5" t="s">
        <v>30</v>
      </c>
      <c r="Q2883" s="3" t="s">
        <v>1705</v>
      </c>
      <c r="R2883" s="3">
        <v>0</v>
      </c>
      <c r="S2883" s="4">
        <f>IF(LANÇAMENTO[[#This Row],[DATA PEDIDO]]="","",LANÇAMENTO[[#This Row],[DATA PEDIDO]]+LANÇAMENTO[[#This Row],[PRAZO]])</f>
        <v>46045</v>
      </c>
      <c r="T2883" s="8" t="str">
        <f>IF(LANÇAMENTO[[#This Row],[OBRA COM MATERIAL]]="OK","ENTREGUE",IF(LANÇAMENTO[[#This Row],[PRAZO]]="","",LANÇAMENTO[[#This Row],[PREVISÃO ENTREGA OBRA]]-$E$1))</f>
        <v>ENTREGUE</v>
      </c>
      <c r="U2883" s="3" t="s">
        <v>129</v>
      </c>
      <c r="V2883" s="3"/>
    </row>
    <row r="2884" spans="1:22" x14ac:dyDescent="0.25">
      <c r="A2884" s="4">
        <v>46045</v>
      </c>
      <c r="B2884" s="2" t="s">
        <v>2128</v>
      </c>
      <c r="C2884" s="123" t="str">
        <f>VLOOKUP(LANÇAMENTO[[#This Row],[OBRA]],OBRAS[],2,FALSE)</f>
        <v>B&amp;B</v>
      </c>
      <c r="D2884" s="2" t="s">
        <v>11</v>
      </c>
      <c r="E2884" s="2" t="s">
        <v>3648</v>
      </c>
      <c r="F2884" s="3">
        <v>2</v>
      </c>
      <c r="G2884" s="3" t="s">
        <v>24</v>
      </c>
      <c r="H2884" s="5" t="s">
        <v>4921</v>
      </c>
      <c r="I2884" s="136" t="s">
        <v>147</v>
      </c>
      <c r="J2884" s="2" t="s">
        <v>3648</v>
      </c>
      <c r="K2884" s="6">
        <v>249.9</v>
      </c>
      <c r="L2884" s="6">
        <f>LANÇAMENTO[[#This Row],[VALOR UNITARIO]]*LANÇAMENTO[[#This Row],[QTDADE]]</f>
        <v>499.8</v>
      </c>
      <c r="M2884" s="4">
        <v>46045</v>
      </c>
      <c r="N2884" s="33" t="str">
        <f>TEXT(LANÇAMENTO[[#This Row],[DATA PEDIDO]],"MMM")&amp;"-"&amp;TEXT(M2884,"AAAA")</f>
        <v>jan-2026</v>
      </c>
      <c r="O2884" s="5" t="s">
        <v>1836</v>
      </c>
      <c r="P2884" s="5" t="s">
        <v>30</v>
      </c>
      <c r="Q2884" s="3" t="s">
        <v>1705</v>
      </c>
      <c r="R2884" s="3">
        <v>0</v>
      </c>
      <c r="S2884" s="4">
        <f>IF(LANÇAMENTO[[#This Row],[DATA PEDIDO]]="","",LANÇAMENTO[[#This Row],[DATA PEDIDO]]+LANÇAMENTO[[#This Row],[PRAZO]])</f>
        <v>46045</v>
      </c>
      <c r="T2884" s="8" t="str">
        <f>IF(LANÇAMENTO[[#This Row],[OBRA COM MATERIAL]]="OK","ENTREGUE",IF(LANÇAMENTO[[#This Row],[PRAZO]]="","",LANÇAMENTO[[#This Row],[PREVISÃO ENTREGA OBRA]]-$E$1))</f>
        <v>ENTREGUE</v>
      </c>
      <c r="U2884" s="3" t="s">
        <v>129</v>
      </c>
      <c r="V2884" s="3"/>
    </row>
    <row r="2885" spans="1:22" x14ac:dyDescent="0.25">
      <c r="A2885" s="4">
        <v>46045</v>
      </c>
      <c r="B2885" s="2" t="s">
        <v>2128</v>
      </c>
      <c r="C2885" s="123" t="str">
        <f>VLOOKUP(LANÇAMENTO[[#This Row],[OBRA]],OBRAS[],2,FALSE)</f>
        <v>B&amp;B</v>
      </c>
      <c r="D2885" s="2" t="s">
        <v>11</v>
      </c>
      <c r="E2885" s="2" t="s">
        <v>2184</v>
      </c>
      <c r="F2885" s="3">
        <v>2</v>
      </c>
      <c r="G2885" s="3" t="s">
        <v>24</v>
      </c>
      <c r="H2885" s="5" t="s">
        <v>4921</v>
      </c>
      <c r="I2885" s="136" t="s">
        <v>147</v>
      </c>
      <c r="J2885" s="2" t="s">
        <v>2184</v>
      </c>
      <c r="K2885" s="6">
        <v>249.9</v>
      </c>
      <c r="L2885" s="6">
        <f>LANÇAMENTO[[#This Row],[VALOR UNITARIO]]*LANÇAMENTO[[#This Row],[QTDADE]]</f>
        <v>499.8</v>
      </c>
      <c r="M2885" s="4">
        <v>46045</v>
      </c>
      <c r="N2885" s="33" t="str">
        <f>TEXT(LANÇAMENTO[[#This Row],[DATA PEDIDO]],"MMM")&amp;"-"&amp;TEXT(M2885,"AAAA")</f>
        <v>jan-2026</v>
      </c>
      <c r="O2885" s="5" t="s">
        <v>1836</v>
      </c>
      <c r="P2885" s="5" t="s">
        <v>30</v>
      </c>
      <c r="Q2885" s="3" t="s">
        <v>1705</v>
      </c>
      <c r="R2885" s="3">
        <v>0</v>
      </c>
      <c r="S2885" s="4">
        <f>IF(LANÇAMENTO[[#This Row],[DATA PEDIDO]]="","",LANÇAMENTO[[#This Row],[DATA PEDIDO]]+LANÇAMENTO[[#This Row],[PRAZO]])</f>
        <v>46045</v>
      </c>
      <c r="T2885" s="8" t="str">
        <f>IF(LANÇAMENTO[[#This Row],[OBRA COM MATERIAL]]="OK","ENTREGUE",IF(LANÇAMENTO[[#This Row],[PRAZO]]="","",LANÇAMENTO[[#This Row],[PREVISÃO ENTREGA OBRA]]-$E$1))</f>
        <v>ENTREGUE</v>
      </c>
      <c r="U2885" s="3" t="s">
        <v>129</v>
      </c>
      <c r="V2885" s="3"/>
    </row>
    <row r="2886" spans="1:22" x14ac:dyDescent="0.25">
      <c r="A2886" s="4">
        <v>46045</v>
      </c>
      <c r="B2886" s="2" t="s">
        <v>2128</v>
      </c>
      <c r="C2886" s="123" t="str">
        <f>VLOOKUP(LANÇAMENTO[[#This Row],[OBRA]],OBRAS[],2,FALSE)</f>
        <v>B&amp;B</v>
      </c>
      <c r="D2886" s="2" t="s">
        <v>11</v>
      </c>
      <c r="E2886" s="2" t="s">
        <v>2334</v>
      </c>
      <c r="F2886" s="3">
        <v>2</v>
      </c>
      <c r="G2886" s="3" t="s">
        <v>110</v>
      </c>
      <c r="H2886" s="5" t="s">
        <v>4921</v>
      </c>
      <c r="I2886" s="136" t="s">
        <v>147</v>
      </c>
      <c r="J2886" s="2" t="s">
        <v>2334</v>
      </c>
      <c r="K2886" s="6">
        <v>69.900000000000006</v>
      </c>
      <c r="L2886" s="6">
        <f>LANÇAMENTO[[#This Row],[VALOR UNITARIO]]*LANÇAMENTO[[#This Row],[QTDADE]]</f>
        <v>139.80000000000001</v>
      </c>
      <c r="M2886" s="4">
        <v>46045</v>
      </c>
      <c r="N2886" s="33" t="str">
        <f>TEXT(LANÇAMENTO[[#This Row],[DATA PEDIDO]],"MMM")&amp;"-"&amp;TEXT(M2886,"AAAA")</f>
        <v>jan-2026</v>
      </c>
      <c r="O2886" s="5" t="s">
        <v>1836</v>
      </c>
      <c r="P2886" s="5" t="s">
        <v>30</v>
      </c>
      <c r="Q2886" s="3" t="s">
        <v>1705</v>
      </c>
      <c r="R2886" s="3">
        <v>0</v>
      </c>
      <c r="S2886" s="4">
        <f>IF(LANÇAMENTO[[#This Row],[DATA PEDIDO]]="","",LANÇAMENTO[[#This Row],[DATA PEDIDO]]+LANÇAMENTO[[#This Row],[PRAZO]])</f>
        <v>46045</v>
      </c>
      <c r="T2886" s="8" t="str">
        <f>IF(LANÇAMENTO[[#This Row],[OBRA COM MATERIAL]]="OK","ENTREGUE",IF(LANÇAMENTO[[#This Row],[PRAZO]]="","",LANÇAMENTO[[#This Row],[PREVISÃO ENTREGA OBRA]]-$E$1))</f>
        <v>ENTREGUE</v>
      </c>
      <c r="U2886" s="3" t="s">
        <v>129</v>
      </c>
      <c r="V2886" s="3"/>
    </row>
    <row r="2887" spans="1:22" x14ac:dyDescent="0.25">
      <c r="A2887" s="4">
        <v>46045</v>
      </c>
      <c r="B2887" s="2" t="s">
        <v>2128</v>
      </c>
      <c r="C2887" s="123" t="str">
        <f>VLOOKUP(LANÇAMENTO[[#This Row],[OBRA]],OBRAS[],2,FALSE)</f>
        <v>B&amp;B</v>
      </c>
      <c r="D2887" s="2" t="s">
        <v>11</v>
      </c>
      <c r="E2887" s="2" t="s">
        <v>2336</v>
      </c>
      <c r="F2887" s="3">
        <v>4</v>
      </c>
      <c r="G2887" s="3" t="s">
        <v>65</v>
      </c>
      <c r="H2887" s="5" t="s">
        <v>4921</v>
      </c>
      <c r="I2887" s="136" t="s">
        <v>147</v>
      </c>
      <c r="J2887" s="2" t="s">
        <v>2336</v>
      </c>
      <c r="K2887" s="6">
        <v>4.99</v>
      </c>
      <c r="L2887" s="6">
        <f>LANÇAMENTO[[#This Row],[VALOR UNITARIO]]*LANÇAMENTO[[#This Row],[QTDADE]]</f>
        <v>19.96</v>
      </c>
      <c r="M2887" s="4">
        <v>46045</v>
      </c>
      <c r="N2887" s="33" t="str">
        <f>TEXT(LANÇAMENTO[[#This Row],[DATA PEDIDO]],"MMM")&amp;"-"&amp;TEXT(M2887,"AAAA")</f>
        <v>jan-2026</v>
      </c>
      <c r="O2887" s="5" t="s">
        <v>1836</v>
      </c>
      <c r="P2887" s="5" t="s">
        <v>30</v>
      </c>
      <c r="Q2887" s="3" t="s">
        <v>1705</v>
      </c>
      <c r="R2887" s="3">
        <v>0</v>
      </c>
      <c r="S2887" s="4">
        <f>IF(LANÇAMENTO[[#This Row],[DATA PEDIDO]]="","",LANÇAMENTO[[#This Row],[DATA PEDIDO]]+LANÇAMENTO[[#This Row],[PRAZO]])</f>
        <v>46045</v>
      </c>
      <c r="T2887" s="8" t="str">
        <f>IF(LANÇAMENTO[[#This Row],[OBRA COM MATERIAL]]="OK","ENTREGUE",IF(LANÇAMENTO[[#This Row],[PRAZO]]="","",LANÇAMENTO[[#This Row],[PREVISÃO ENTREGA OBRA]]-$E$1))</f>
        <v>ENTREGUE</v>
      </c>
      <c r="U2887" s="3" t="s">
        <v>129</v>
      </c>
      <c r="V2887" s="3"/>
    </row>
    <row r="2888" spans="1:22" x14ac:dyDescent="0.25">
      <c r="A2888" s="4">
        <v>46048</v>
      </c>
      <c r="B2888" s="2" t="s">
        <v>2747</v>
      </c>
      <c r="C2888" s="123" t="str">
        <f>VLOOKUP(LANÇAMENTO[[#This Row],[OBRA]],OBRAS[],2,FALSE)</f>
        <v>B&amp;B</v>
      </c>
      <c r="D2888" s="2" t="s">
        <v>104</v>
      </c>
      <c r="E2888" s="2" t="s">
        <v>4922</v>
      </c>
      <c r="F2888" s="3">
        <v>1</v>
      </c>
      <c r="G2888" s="3" t="s">
        <v>140</v>
      </c>
      <c r="H2888" s="5" t="s">
        <v>4925</v>
      </c>
      <c r="I2888" s="136" t="s">
        <v>3368</v>
      </c>
      <c r="J2888" s="2" t="s">
        <v>4922</v>
      </c>
      <c r="K2888" s="6">
        <v>210</v>
      </c>
      <c r="L2888" s="6">
        <f>LANÇAMENTO[[#This Row],[VALOR UNITARIO]]*LANÇAMENTO[[#This Row],[QTDADE]]</f>
        <v>210</v>
      </c>
      <c r="M2888" s="4">
        <v>46048</v>
      </c>
      <c r="N2888" s="33" t="str">
        <f>TEXT(LANÇAMENTO[[#This Row],[DATA PEDIDO]],"MMM")&amp;"-"&amp;TEXT(M2888,"AAAA")</f>
        <v>jan-2026</v>
      </c>
      <c r="O2888" s="5" t="s">
        <v>1818</v>
      </c>
      <c r="P2888" s="5" t="s">
        <v>192</v>
      </c>
      <c r="Q2888" s="3" t="s">
        <v>12</v>
      </c>
      <c r="R2888" s="3">
        <v>0</v>
      </c>
      <c r="S2888" s="4">
        <f>IF(LANÇAMENTO[[#This Row],[DATA PEDIDO]]="","",LANÇAMENTO[[#This Row],[DATA PEDIDO]]+LANÇAMENTO[[#This Row],[PRAZO]])</f>
        <v>46048</v>
      </c>
      <c r="T2888" s="8" t="str">
        <f>IF(LANÇAMENTO[[#This Row],[OBRA COM MATERIAL]]="OK","ENTREGUE",IF(LANÇAMENTO[[#This Row],[PRAZO]]="","",LANÇAMENTO[[#This Row],[PREVISÃO ENTREGA OBRA]]-$E$1))</f>
        <v>ENTREGUE</v>
      </c>
      <c r="U2888" s="3" t="s">
        <v>129</v>
      </c>
      <c r="V2888" s="3"/>
    </row>
    <row r="2889" spans="1:22" x14ac:dyDescent="0.25">
      <c r="A2889" s="4">
        <v>46048</v>
      </c>
      <c r="B2889" s="2" t="s">
        <v>2747</v>
      </c>
      <c r="C2889" s="123" t="str">
        <f>VLOOKUP(LANÇAMENTO[[#This Row],[OBRA]],OBRAS[],2,FALSE)</f>
        <v>B&amp;B</v>
      </c>
      <c r="D2889" s="2" t="s">
        <v>104</v>
      </c>
      <c r="E2889" s="2" t="s">
        <v>4923</v>
      </c>
      <c r="F2889" s="3">
        <v>1</v>
      </c>
      <c r="G2889" s="3" t="s">
        <v>65</v>
      </c>
      <c r="H2889" s="5" t="s">
        <v>4925</v>
      </c>
      <c r="I2889" s="136" t="s">
        <v>3368</v>
      </c>
      <c r="J2889" s="2" t="s">
        <v>4923</v>
      </c>
      <c r="K2889" s="6">
        <v>150</v>
      </c>
      <c r="L2889" s="6">
        <f>LANÇAMENTO[[#This Row],[VALOR UNITARIO]]*LANÇAMENTO[[#This Row],[QTDADE]]</f>
        <v>150</v>
      </c>
      <c r="M2889" s="4">
        <v>46048</v>
      </c>
      <c r="N2889" s="33" t="str">
        <f>TEXT(LANÇAMENTO[[#This Row],[DATA PEDIDO]],"MMM")&amp;"-"&amp;TEXT(M2889,"AAAA")</f>
        <v>jan-2026</v>
      </c>
      <c r="O2889" s="5" t="s">
        <v>1818</v>
      </c>
      <c r="P2889" s="5" t="s">
        <v>192</v>
      </c>
      <c r="Q2889" s="3" t="s">
        <v>12</v>
      </c>
      <c r="R2889" s="3">
        <v>0</v>
      </c>
      <c r="S2889" s="4">
        <f>IF(LANÇAMENTO[[#This Row],[DATA PEDIDO]]="","",LANÇAMENTO[[#This Row],[DATA PEDIDO]]+LANÇAMENTO[[#This Row],[PRAZO]])</f>
        <v>46048</v>
      </c>
      <c r="T2889" s="8" t="str">
        <f>IF(LANÇAMENTO[[#This Row],[OBRA COM MATERIAL]]="OK","ENTREGUE",IF(LANÇAMENTO[[#This Row],[PRAZO]]="","",LANÇAMENTO[[#This Row],[PREVISÃO ENTREGA OBRA]]-$E$1))</f>
        <v>ENTREGUE</v>
      </c>
      <c r="U2889" s="3" t="s">
        <v>129</v>
      </c>
      <c r="V2889" s="3"/>
    </row>
    <row r="2890" spans="1:22" x14ac:dyDescent="0.25">
      <c r="A2890" s="4">
        <v>46048</v>
      </c>
      <c r="B2890" s="2" t="s">
        <v>2747</v>
      </c>
      <c r="C2890" s="123" t="str">
        <f>VLOOKUP(LANÇAMENTO[[#This Row],[OBRA]],OBRAS[],2,FALSE)</f>
        <v>B&amp;B</v>
      </c>
      <c r="D2890" s="2" t="s">
        <v>104</v>
      </c>
      <c r="E2890" s="2" t="s">
        <v>4924</v>
      </c>
      <c r="F2890" s="3">
        <v>4</v>
      </c>
      <c r="G2890" s="3" t="s">
        <v>65</v>
      </c>
      <c r="H2890" s="5" t="s">
        <v>4925</v>
      </c>
      <c r="I2890" s="136" t="s">
        <v>3368</v>
      </c>
      <c r="J2890" s="2" t="s">
        <v>4924</v>
      </c>
      <c r="K2890" s="6">
        <v>42.9</v>
      </c>
      <c r="L2890" s="6">
        <f>LANÇAMENTO[[#This Row],[VALOR UNITARIO]]*LANÇAMENTO[[#This Row],[QTDADE]]</f>
        <v>171.6</v>
      </c>
      <c r="M2890" s="4">
        <v>46048</v>
      </c>
      <c r="N2890" s="33" t="str">
        <f>TEXT(LANÇAMENTO[[#This Row],[DATA PEDIDO]],"MMM")&amp;"-"&amp;TEXT(M2890,"AAAA")</f>
        <v>jan-2026</v>
      </c>
      <c r="O2890" s="5" t="s">
        <v>1818</v>
      </c>
      <c r="P2890" s="5" t="s">
        <v>192</v>
      </c>
      <c r="Q2890" s="3" t="s">
        <v>12</v>
      </c>
      <c r="R2890" s="3">
        <v>0</v>
      </c>
      <c r="S2890" s="4">
        <f>IF(LANÇAMENTO[[#This Row],[DATA PEDIDO]]="","",LANÇAMENTO[[#This Row],[DATA PEDIDO]]+LANÇAMENTO[[#This Row],[PRAZO]])</f>
        <v>46048</v>
      </c>
      <c r="T2890" s="8" t="str">
        <f>IF(LANÇAMENTO[[#This Row],[OBRA COM MATERIAL]]="OK","ENTREGUE",IF(LANÇAMENTO[[#This Row],[PRAZO]]="","",LANÇAMENTO[[#This Row],[PREVISÃO ENTREGA OBRA]]-$E$1))</f>
        <v>ENTREGUE</v>
      </c>
      <c r="U2890" s="3" t="s">
        <v>129</v>
      </c>
      <c r="V2890" s="3"/>
    </row>
    <row r="2891" spans="1:22" x14ac:dyDescent="0.25">
      <c r="A2891" s="4">
        <v>46048</v>
      </c>
      <c r="B2891" s="2" t="s">
        <v>4257</v>
      </c>
      <c r="C2891" s="123" t="str">
        <f>VLOOKUP(LANÇAMENTO[[#This Row],[OBRA]],OBRAS[],2,FALSE)</f>
        <v>INTERIORANA</v>
      </c>
      <c r="D2891" s="2" t="s">
        <v>104</v>
      </c>
      <c r="E2891" s="2" t="s">
        <v>4927</v>
      </c>
      <c r="F2891" s="3">
        <v>1</v>
      </c>
      <c r="G2891" s="3" t="s">
        <v>65</v>
      </c>
      <c r="H2891" s="5" t="s">
        <v>4931</v>
      </c>
      <c r="I2891" s="136" t="s">
        <v>4928</v>
      </c>
      <c r="J2891" s="2" t="s">
        <v>4927</v>
      </c>
      <c r="K2891" s="6">
        <v>2250</v>
      </c>
      <c r="L2891" s="6">
        <f>LANÇAMENTO[[#This Row],[VALOR UNITARIO]]*LANÇAMENTO[[#This Row],[QTDADE]]</f>
        <v>2250</v>
      </c>
      <c r="M2891" s="4">
        <v>46048</v>
      </c>
      <c r="N2891" s="33" t="str">
        <f>TEXT(LANÇAMENTO[[#This Row],[DATA PEDIDO]],"MMM")&amp;"-"&amp;TEXT(M2891,"AAAA")</f>
        <v>jan-2026</v>
      </c>
      <c r="O2891" s="5" t="s">
        <v>1818</v>
      </c>
      <c r="P2891" s="5" t="s">
        <v>192</v>
      </c>
      <c r="Q2891" s="3" t="s">
        <v>1705</v>
      </c>
      <c r="R2891" s="3">
        <v>0</v>
      </c>
      <c r="S2891" s="4">
        <f>IF(LANÇAMENTO[[#This Row],[DATA PEDIDO]]="","",LANÇAMENTO[[#This Row],[DATA PEDIDO]]+LANÇAMENTO[[#This Row],[PRAZO]])</f>
        <v>46048</v>
      </c>
      <c r="T2891" s="8" t="str">
        <f>IF(LANÇAMENTO[[#This Row],[OBRA COM MATERIAL]]="OK","ENTREGUE",IF(LANÇAMENTO[[#This Row],[PRAZO]]="","",LANÇAMENTO[[#This Row],[PREVISÃO ENTREGA OBRA]]-$E$1))</f>
        <v>ENTREGUE</v>
      </c>
      <c r="U2891" s="3" t="s">
        <v>129</v>
      </c>
      <c r="V2891" s="3"/>
    </row>
    <row r="2892" spans="1:22" x14ac:dyDescent="0.25">
      <c r="A2892" s="4">
        <v>46048</v>
      </c>
      <c r="B2892" s="2" t="s">
        <v>2379</v>
      </c>
      <c r="C2892" s="123" t="str">
        <f>VLOOKUP(LANÇAMENTO[[#This Row],[OBRA]],OBRAS[],2,FALSE)</f>
        <v>INTERIORANA</v>
      </c>
      <c r="D2892" s="2" t="s">
        <v>104</v>
      </c>
      <c r="E2892" s="2" t="s">
        <v>4511</v>
      </c>
      <c r="F2892" s="3">
        <v>8</v>
      </c>
      <c r="G2892" s="3" t="s">
        <v>110</v>
      </c>
      <c r="H2892" s="5" t="s">
        <v>4945</v>
      </c>
      <c r="I2892" s="136" t="s">
        <v>151</v>
      </c>
      <c r="J2892" s="2" t="s">
        <v>4511</v>
      </c>
      <c r="K2892" s="6">
        <v>89</v>
      </c>
      <c r="L2892" s="6">
        <f>LANÇAMENTO[[#This Row],[VALOR UNITARIO]]*LANÇAMENTO[[#This Row],[QTDADE]]</f>
        <v>712</v>
      </c>
      <c r="M2892" s="4">
        <v>46048</v>
      </c>
      <c r="N2892" s="33" t="str">
        <f>TEXT(LANÇAMENTO[[#This Row],[DATA PEDIDO]],"MMM")&amp;"-"&amp;TEXT(M2892,"AAAA")</f>
        <v>jan-2026</v>
      </c>
      <c r="O2892" s="5" t="s">
        <v>2656</v>
      </c>
      <c r="P2892" s="5" t="s">
        <v>30</v>
      </c>
      <c r="Q2892" s="3" t="s">
        <v>12</v>
      </c>
      <c r="R2892" s="3">
        <v>1</v>
      </c>
      <c r="S2892" s="4">
        <f>IF(LANÇAMENTO[[#This Row],[DATA PEDIDO]]="","",LANÇAMENTO[[#This Row],[DATA PEDIDO]]+LANÇAMENTO[[#This Row],[PRAZO]])</f>
        <v>46049</v>
      </c>
      <c r="T2892" s="8" t="str">
        <f>IF(LANÇAMENTO[[#This Row],[OBRA COM MATERIAL]]="OK","ENTREGUE",IF(LANÇAMENTO[[#This Row],[PRAZO]]="","",LANÇAMENTO[[#This Row],[PREVISÃO ENTREGA OBRA]]-$E$1))</f>
        <v>ENTREGUE</v>
      </c>
      <c r="U2892" s="3" t="s">
        <v>129</v>
      </c>
      <c r="V2892" s="3"/>
    </row>
    <row r="2893" spans="1:22" x14ac:dyDescent="0.25">
      <c r="A2893" s="4">
        <v>46048</v>
      </c>
      <c r="B2893" s="2" t="s">
        <v>4257</v>
      </c>
      <c r="C2893" s="123" t="str">
        <f>VLOOKUP(LANÇAMENTO[[#This Row],[OBRA]],OBRAS[],2,FALSE)</f>
        <v>INTERIORANA</v>
      </c>
      <c r="D2893" s="2" t="s">
        <v>104</v>
      </c>
      <c r="E2893" s="2" t="s">
        <v>4944</v>
      </c>
      <c r="F2893" s="3">
        <v>4</v>
      </c>
      <c r="G2893" s="3" t="s">
        <v>110</v>
      </c>
      <c r="H2893" s="5" t="s">
        <v>4946</v>
      </c>
      <c r="I2893" s="136" t="s">
        <v>151</v>
      </c>
      <c r="J2893" s="2" t="s">
        <v>4944</v>
      </c>
      <c r="K2893" s="6">
        <v>89</v>
      </c>
      <c r="L2893" s="6">
        <f>LANÇAMENTO[[#This Row],[VALOR UNITARIO]]*LANÇAMENTO[[#This Row],[QTDADE]]</f>
        <v>356</v>
      </c>
      <c r="M2893" s="4">
        <v>46048</v>
      </c>
      <c r="N2893" s="33" t="str">
        <f>TEXT(LANÇAMENTO[[#This Row],[DATA PEDIDO]],"MMM")&amp;"-"&amp;TEXT(M2893,"AAAA")</f>
        <v>jan-2026</v>
      </c>
      <c r="O2893" s="5" t="s">
        <v>2656</v>
      </c>
      <c r="P2893" s="5" t="s">
        <v>30</v>
      </c>
      <c r="Q2893" s="3" t="s">
        <v>12</v>
      </c>
      <c r="R2893" s="3">
        <v>1</v>
      </c>
      <c r="S2893" s="4">
        <f>IF(LANÇAMENTO[[#This Row],[DATA PEDIDO]]="","",LANÇAMENTO[[#This Row],[DATA PEDIDO]]+LANÇAMENTO[[#This Row],[PRAZO]])</f>
        <v>46049</v>
      </c>
      <c r="T2893" s="8" t="str">
        <f>IF(LANÇAMENTO[[#This Row],[OBRA COM MATERIAL]]="OK","ENTREGUE",IF(LANÇAMENTO[[#This Row],[PRAZO]]="","",LANÇAMENTO[[#This Row],[PREVISÃO ENTREGA OBRA]]-$E$1))</f>
        <v>ENTREGUE</v>
      </c>
      <c r="U2893" s="3" t="s">
        <v>129</v>
      </c>
      <c r="V2893" s="3"/>
    </row>
    <row r="2894" spans="1:22" x14ac:dyDescent="0.25">
      <c r="A2894" s="4">
        <v>46048</v>
      </c>
      <c r="B2894" s="2" t="s">
        <v>4257</v>
      </c>
      <c r="C2894" s="123" t="str">
        <f>VLOOKUP(LANÇAMENTO[[#This Row],[OBRA]],OBRAS[],2,FALSE)</f>
        <v>INTERIORANA</v>
      </c>
      <c r="D2894" s="2" t="s">
        <v>104</v>
      </c>
      <c r="E2894" s="2" t="s">
        <v>2342</v>
      </c>
      <c r="F2894" s="3">
        <v>1</v>
      </c>
      <c r="G2894" s="3" t="s">
        <v>110</v>
      </c>
      <c r="H2894" s="5" t="s">
        <v>4946</v>
      </c>
      <c r="I2894" s="136" t="s">
        <v>151</v>
      </c>
      <c r="J2894" s="2" t="s">
        <v>2342</v>
      </c>
      <c r="K2894" s="6">
        <v>69</v>
      </c>
      <c r="L2894" s="6">
        <f>LANÇAMENTO[[#This Row],[VALOR UNITARIO]]*LANÇAMENTO[[#This Row],[QTDADE]]</f>
        <v>69</v>
      </c>
      <c r="M2894" s="4">
        <v>46048</v>
      </c>
      <c r="N2894" s="33" t="str">
        <f>TEXT(LANÇAMENTO[[#This Row],[DATA PEDIDO]],"MMM")&amp;"-"&amp;TEXT(M2894,"AAAA")</f>
        <v>jan-2026</v>
      </c>
      <c r="O2894" s="5" t="s">
        <v>2656</v>
      </c>
      <c r="P2894" s="5" t="s">
        <v>30</v>
      </c>
      <c r="Q2894" s="3" t="s">
        <v>12</v>
      </c>
      <c r="R2894" s="3">
        <v>1</v>
      </c>
      <c r="S2894" s="4">
        <f>IF(LANÇAMENTO[[#This Row],[DATA PEDIDO]]="","",LANÇAMENTO[[#This Row],[DATA PEDIDO]]+LANÇAMENTO[[#This Row],[PRAZO]])</f>
        <v>46049</v>
      </c>
      <c r="T2894" s="8" t="str">
        <f>IF(LANÇAMENTO[[#This Row],[OBRA COM MATERIAL]]="OK","ENTREGUE",IF(LANÇAMENTO[[#This Row],[PRAZO]]="","",LANÇAMENTO[[#This Row],[PREVISÃO ENTREGA OBRA]]-$E$1))</f>
        <v>ENTREGUE</v>
      </c>
      <c r="U2894" s="3" t="s">
        <v>129</v>
      </c>
      <c r="V2894" s="3"/>
    </row>
    <row r="2895" spans="1:22" x14ac:dyDescent="0.25">
      <c r="A2895" s="4">
        <v>46048</v>
      </c>
      <c r="B2895" s="2" t="s">
        <v>4257</v>
      </c>
      <c r="C2895" s="123" t="str">
        <f>VLOOKUP(LANÇAMENTO[[#This Row],[OBRA]],OBRAS[],2,FALSE)</f>
        <v>INTERIORANA</v>
      </c>
      <c r="D2895" s="2" t="s">
        <v>27</v>
      </c>
      <c r="E2895" s="2" t="s">
        <v>3072</v>
      </c>
      <c r="F2895" s="3">
        <v>1</v>
      </c>
      <c r="G2895" s="3" t="s">
        <v>65</v>
      </c>
      <c r="H2895" s="5" t="s">
        <v>4947</v>
      </c>
      <c r="I2895" s="136" t="s">
        <v>834</v>
      </c>
      <c r="J2895" s="2" t="s">
        <v>3072</v>
      </c>
      <c r="K2895" s="6">
        <v>900</v>
      </c>
      <c r="L2895" s="6">
        <f>LANÇAMENTO[[#This Row],[VALOR UNITARIO]]*LANÇAMENTO[[#This Row],[QTDADE]]</f>
        <v>900</v>
      </c>
      <c r="M2895" s="4">
        <v>46048</v>
      </c>
      <c r="N2895" s="33" t="str">
        <f>TEXT(LANÇAMENTO[[#This Row],[DATA PEDIDO]],"MMM")&amp;"-"&amp;TEXT(M2895,"AAAA")</f>
        <v>jan-2026</v>
      </c>
      <c r="O2895" s="5" t="s">
        <v>4413</v>
      </c>
      <c r="P2895" s="5" t="s">
        <v>30</v>
      </c>
      <c r="Q2895" s="3" t="s">
        <v>12</v>
      </c>
      <c r="R2895" s="3">
        <v>0</v>
      </c>
      <c r="S2895" s="4">
        <f>IF(LANÇAMENTO[[#This Row],[DATA PEDIDO]]="","",LANÇAMENTO[[#This Row],[DATA PEDIDO]]+LANÇAMENTO[[#This Row],[PRAZO]])</f>
        <v>46048</v>
      </c>
      <c r="T2895" s="8" t="str">
        <f>IF(LANÇAMENTO[[#This Row],[OBRA COM MATERIAL]]="OK","ENTREGUE",IF(LANÇAMENTO[[#This Row],[PRAZO]]="","",LANÇAMENTO[[#This Row],[PREVISÃO ENTREGA OBRA]]-$E$1))</f>
        <v>ENTREGUE</v>
      </c>
      <c r="U2895" s="3" t="s">
        <v>129</v>
      </c>
      <c r="V2895" s="3"/>
    </row>
    <row r="2896" spans="1:22" x14ac:dyDescent="0.25">
      <c r="A2896" s="4">
        <v>46048</v>
      </c>
      <c r="B2896" s="2" t="s">
        <v>2128</v>
      </c>
      <c r="C2896" s="123" t="str">
        <f>VLOOKUP(LANÇAMENTO[[#This Row],[OBRA]],OBRAS[],2,FALSE)</f>
        <v>B&amp;B</v>
      </c>
      <c r="D2896" s="2" t="s">
        <v>104</v>
      </c>
      <c r="E2896" s="2" t="s">
        <v>1696</v>
      </c>
      <c r="F2896" s="3">
        <v>10</v>
      </c>
      <c r="G2896" s="3" t="s">
        <v>65</v>
      </c>
      <c r="H2896" s="5" t="s">
        <v>4948</v>
      </c>
      <c r="I2896" s="136" t="s">
        <v>371</v>
      </c>
      <c r="J2896" s="2" t="s">
        <v>1696</v>
      </c>
      <c r="K2896" s="6">
        <v>81.02</v>
      </c>
      <c r="L2896" s="6">
        <f>LANÇAMENTO[[#This Row],[VALOR UNITARIO]]*LANÇAMENTO[[#This Row],[QTDADE]]</f>
        <v>810.19999999999993</v>
      </c>
      <c r="M2896" s="4">
        <v>46048</v>
      </c>
      <c r="N2896" s="33" t="str">
        <f>TEXT(LANÇAMENTO[[#This Row],[DATA PEDIDO]],"MMM")&amp;"-"&amp;TEXT(M2896,"AAAA")</f>
        <v>jan-2026</v>
      </c>
      <c r="O2896" s="5" t="s">
        <v>1715</v>
      </c>
      <c r="P2896" s="5" t="s">
        <v>30</v>
      </c>
      <c r="Q2896" s="3" t="s">
        <v>1705</v>
      </c>
      <c r="R2896" s="3">
        <v>1</v>
      </c>
      <c r="S2896" s="4">
        <f>IF(LANÇAMENTO[[#This Row],[DATA PEDIDO]]="","",LANÇAMENTO[[#This Row],[DATA PEDIDO]]+LANÇAMENTO[[#This Row],[PRAZO]])</f>
        <v>46049</v>
      </c>
      <c r="T2896" s="8" t="str">
        <f>IF(LANÇAMENTO[[#This Row],[OBRA COM MATERIAL]]="OK","ENTREGUE",IF(LANÇAMENTO[[#This Row],[PRAZO]]="","",LANÇAMENTO[[#This Row],[PREVISÃO ENTREGA OBRA]]-$E$1))</f>
        <v>ENTREGUE</v>
      </c>
      <c r="U2896" s="3" t="s">
        <v>129</v>
      </c>
      <c r="V2896" s="3"/>
    </row>
    <row r="2897" spans="1:22" x14ac:dyDescent="0.25">
      <c r="A2897" s="4">
        <v>46048</v>
      </c>
      <c r="B2897" s="2" t="s">
        <v>2128</v>
      </c>
      <c r="C2897" s="123" t="str">
        <f>VLOOKUP(LANÇAMENTO[[#This Row],[OBRA]],OBRAS[],2,FALSE)</f>
        <v>B&amp;B</v>
      </c>
      <c r="D2897" s="2" t="s">
        <v>105</v>
      </c>
      <c r="E2897" s="2" t="s">
        <v>2467</v>
      </c>
      <c r="F2897" s="3">
        <v>10</v>
      </c>
      <c r="G2897" s="3" t="s">
        <v>141</v>
      </c>
      <c r="H2897" s="5" t="s">
        <v>4949</v>
      </c>
      <c r="I2897" s="136" t="s">
        <v>230</v>
      </c>
      <c r="J2897" s="2" t="s">
        <v>2467</v>
      </c>
      <c r="K2897" s="6">
        <v>21.69</v>
      </c>
      <c r="L2897" s="6">
        <f>LANÇAMENTO[[#This Row],[VALOR UNITARIO]]*LANÇAMENTO[[#This Row],[QTDADE]]</f>
        <v>216.9</v>
      </c>
      <c r="M2897" s="4">
        <v>46048</v>
      </c>
      <c r="N2897" s="33" t="str">
        <f>TEXT(LANÇAMENTO[[#This Row],[DATA PEDIDO]],"MMM")&amp;"-"&amp;TEXT(M2897,"AAAA")</f>
        <v>jan-2026</v>
      </c>
      <c r="O2897" s="5" t="s">
        <v>1823</v>
      </c>
      <c r="P2897" s="5" t="s">
        <v>30</v>
      </c>
      <c r="Q2897" s="3" t="s">
        <v>12</v>
      </c>
      <c r="R2897" s="3">
        <v>0</v>
      </c>
      <c r="S2897" s="4">
        <f>IF(LANÇAMENTO[[#This Row],[DATA PEDIDO]]="","",LANÇAMENTO[[#This Row],[DATA PEDIDO]]+LANÇAMENTO[[#This Row],[PRAZO]])</f>
        <v>46048</v>
      </c>
      <c r="T2897" s="8" t="str">
        <f>IF(LANÇAMENTO[[#This Row],[OBRA COM MATERIAL]]="OK","ENTREGUE",IF(LANÇAMENTO[[#This Row],[PRAZO]]="","",LANÇAMENTO[[#This Row],[PREVISÃO ENTREGA OBRA]]-$E$1))</f>
        <v>ENTREGUE</v>
      </c>
      <c r="U2897" s="3" t="s">
        <v>129</v>
      </c>
      <c r="V2897" s="3"/>
    </row>
    <row r="2898" spans="1:22" x14ac:dyDescent="0.25">
      <c r="A2898" s="4">
        <v>46048</v>
      </c>
      <c r="B2898" s="2" t="s">
        <v>2128</v>
      </c>
      <c r="C2898" s="123" t="str">
        <f>VLOOKUP(LANÇAMENTO[[#This Row],[OBRA]],OBRAS[],2,FALSE)</f>
        <v>B&amp;B</v>
      </c>
      <c r="D2898" s="2" t="s">
        <v>104</v>
      </c>
      <c r="E2898" s="2" t="s">
        <v>4950</v>
      </c>
      <c r="F2898" s="3">
        <v>5</v>
      </c>
      <c r="G2898" s="3" t="s">
        <v>65</v>
      </c>
      <c r="H2898" s="5" t="s">
        <v>4949</v>
      </c>
      <c r="I2898" s="136" t="s">
        <v>230</v>
      </c>
      <c r="J2898" s="2" t="s">
        <v>4950</v>
      </c>
      <c r="K2898" s="6">
        <v>14.44</v>
      </c>
      <c r="L2898" s="6">
        <f>LANÇAMENTO[[#This Row],[VALOR UNITARIO]]*LANÇAMENTO[[#This Row],[QTDADE]]</f>
        <v>72.2</v>
      </c>
      <c r="M2898" s="4">
        <v>46048</v>
      </c>
      <c r="N2898" s="33" t="str">
        <f>TEXT(LANÇAMENTO[[#This Row],[DATA PEDIDO]],"MMM")&amp;"-"&amp;TEXT(M2898,"AAAA")</f>
        <v>jan-2026</v>
      </c>
      <c r="O2898" s="5" t="s">
        <v>1823</v>
      </c>
      <c r="P2898" s="5" t="s">
        <v>30</v>
      </c>
      <c r="Q2898" s="3" t="s">
        <v>12</v>
      </c>
      <c r="R2898" s="3">
        <v>0</v>
      </c>
      <c r="S2898" s="4">
        <f>IF(LANÇAMENTO[[#This Row],[DATA PEDIDO]]="","",LANÇAMENTO[[#This Row],[DATA PEDIDO]]+LANÇAMENTO[[#This Row],[PRAZO]])</f>
        <v>46048</v>
      </c>
      <c r="T2898" s="8" t="str">
        <f>IF(LANÇAMENTO[[#This Row],[OBRA COM MATERIAL]]="OK","ENTREGUE",IF(LANÇAMENTO[[#This Row],[PRAZO]]="","",LANÇAMENTO[[#This Row],[PREVISÃO ENTREGA OBRA]]-$E$1))</f>
        <v>ENTREGUE</v>
      </c>
      <c r="U2898" s="3" t="s">
        <v>129</v>
      </c>
      <c r="V2898" s="3"/>
    </row>
    <row r="2899" spans="1:22" x14ac:dyDescent="0.25">
      <c r="A2899" s="4">
        <v>46049</v>
      </c>
      <c r="B2899" s="2" t="s">
        <v>1304</v>
      </c>
      <c r="C2899" s="123" t="str">
        <f>VLOOKUP(LANÇAMENTO[[#This Row],[OBRA]],OBRAS[],2,FALSE)</f>
        <v>INTERIORANA</v>
      </c>
      <c r="D2899" s="2" t="s">
        <v>17</v>
      </c>
      <c r="E2899" s="2" t="s">
        <v>3699</v>
      </c>
      <c r="F2899" s="3">
        <v>2</v>
      </c>
      <c r="G2899" s="3" t="s">
        <v>65</v>
      </c>
      <c r="H2899" s="5" t="s">
        <v>4954</v>
      </c>
      <c r="I2899" s="136" t="s">
        <v>3706</v>
      </c>
      <c r="J2899" s="2" t="s">
        <v>3699</v>
      </c>
      <c r="K2899" s="6">
        <v>150.40100000000001</v>
      </c>
      <c r="L2899" s="6">
        <f>LANÇAMENTO[[#This Row],[VALOR UNITARIO]]*LANÇAMENTO[[#This Row],[QTDADE]]</f>
        <v>300.80200000000002</v>
      </c>
      <c r="M2899" s="4">
        <v>46049</v>
      </c>
      <c r="N2899" s="33" t="str">
        <f>TEXT(LANÇAMENTO[[#This Row],[DATA PEDIDO]],"MMM")&amp;"-"&amp;TEXT(M2899,"AAAA")</f>
        <v>jan-2026</v>
      </c>
      <c r="O2899" s="5" t="s">
        <v>1967</v>
      </c>
      <c r="P2899" s="5" t="s">
        <v>30</v>
      </c>
      <c r="Q2899" s="3" t="s">
        <v>1705</v>
      </c>
      <c r="R2899" s="3">
        <v>0</v>
      </c>
      <c r="S2899" s="4">
        <f>IF(LANÇAMENTO[[#This Row],[DATA PEDIDO]]="","",LANÇAMENTO[[#This Row],[DATA PEDIDO]]+LANÇAMENTO[[#This Row],[PRAZO]])</f>
        <v>46049</v>
      </c>
      <c r="T2899" s="8" t="str">
        <f>IF(LANÇAMENTO[[#This Row],[OBRA COM MATERIAL]]="OK","ENTREGUE",IF(LANÇAMENTO[[#This Row],[PRAZO]]="","",LANÇAMENTO[[#This Row],[PREVISÃO ENTREGA OBRA]]-$E$1))</f>
        <v>ENTREGUE</v>
      </c>
      <c r="U2899" s="3" t="s">
        <v>129</v>
      </c>
      <c r="V2899" s="3"/>
    </row>
    <row r="2900" spans="1:22" x14ac:dyDescent="0.25">
      <c r="A2900" s="4">
        <v>46049</v>
      </c>
      <c r="B2900" s="2" t="s">
        <v>1304</v>
      </c>
      <c r="C2900" s="123" t="str">
        <f>VLOOKUP(LANÇAMENTO[[#This Row],[OBRA]],OBRAS[],2,FALSE)</f>
        <v>INTERIORANA</v>
      </c>
      <c r="D2900" s="2" t="s">
        <v>17</v>
      </c>
      <c r="E2900" s="2" t="s">
        <v>4951</v>
      </c>
      <c r="F2900" s="3">
        <v>1</v>
      </c>
      <c r="G2900" s="3" t="s">
        <v>65</v>
      </c>
      <c r="H2900" s="5" t="s">
        <v>4954</v>
      </c>
      <c r="I2900" s="136" t="s">
        <v>3706</v>
      </c>
      <c r="J2900" s="2" t="s">
        <v>4951</v>
      </c>
      <c r="K2900" s="6">
        <v>62.389000000000003</v>
      </c>
      <c r="L2900" s="6">
        <f>LANÇAMENTO[[#This Row],[VALOR UNITARIO]]*LANÇAMENTO[[#This Row],[QTDADE]]</f>
        <v>62.389000000000003</v>
      </c>
      <c r="M2900" s="4">
        <v>46049</v>
      </c>
      <c r="N2900" s="33" t="str">
        <f>TEXT(LANÇAMENTO[[#This Row],[DATA PEDIDO]],"MMM")&amp;"-"&amp;TEXT(M2900,"AAAA")</f>
        <v>jan-2026</v>
      </c>
      <c r="O2900" s="5" t="s">
        <v>1967</v>
      </c>
      <c r="P2900" s="5" t="s">
        <v>30</v>
      </c>
      <c r="Q2900" s="3" t="s">
        <v>1705</v>
      </c>
      <c r="R2900" s="3">
        <v>0</v>
      </c>
      <c r="S2900" s="4">
        <f>IF(LANÇAMENTO[[#This Row],[DATA PEDIDO]]="","",LANÇAMENTO[[#This Row],[DATA PEDIDO]]+LANÇAMENTO[[#This Row],[PRAZO]])</f>
        <v>46049</v>
      </c>
      <c r="T2900" s="8" t="str">
        <f>IF(LANÇAMENTO[[#This Row],[OBRA COM MATERIAL]]="OK","ENTREGUE",IF(LANÇAMENTO[[#This Row],[PRAZO]]="","",LANÇAMENTO[[#This Row],[PREVISÃO ENTREGA OBRA]]-$E$1))</f>
        <v>ENTREGUE</v>
      </c>
      <c r="U2900" s="3" t="s">
        <v>129</v>
      </c>
      <c r="V2900" s="3"/>
    </row>
    <row r="2901" spans="1:22" x14ac:dyDescent="0.25">
      <c r="A2901" s="4">
        <v>46049</v>
      </c>
      <c r="B2901" s="2" t="s">
        <v>1304</v>
      </c>
      <c r="C2901" s="123" t="str">
        <f>VLOOKUP(LANÇAMENTO[[#This Row],[OBRA]],OBRAS[],2,FALSE)</f>
        <v>INTERIORANA</v>
      </c>
      <c r="D2901" s="2" t="s">
        <v>17</v>
      </c>
      <c r="E2901" s="2" t="s">
        <v>3703</v>
      </c>
      <c r="F2901" s="3">
        <v>2</v>
      </c>
      <c r="G2901" s="3" t="s">
        <v>65</v>
      </c>
      <c r="H2901" s="5" t="s">
        <v>4954</v>
      </c>
      <c r="I2901" s="136" t="s">
        <v>3706</v>
      </c>
      <c r="J2901" s="2" t="s">
        <v>3703</v>
      </c>
      <c r="K2901" s="6">
        <v>18.989999999999998</v>
      </c>
      <c r="L2901" s="6">
        <f>LANÇAMENTO[[#This Row],[VALOR UNITARIO]]*LANÇAMENTO[[#This Row],[QTDADE]]</f>
        <v>37.979999999999997</v>
      </c>
      <c r="M2901" s="4">
        <v>46049</v>
      </c>
      <c r="N2901" s="33" t="str">
        <f>TEXT(LANÇAMENTO[[#This Row],[DATA PEDIDO]],"MMM")&amp;"-"&amp;TEXT(M2901,"AAAA")</f>
        <v>jan-2026</v>
      </c>
      <c r="O2901" s="5" t="s">
        <v>1967</v>
      </c>
      <c r="P2901" s="5" t="s">
        <v>30</v>
      </c>
      <c r="Q2901" s="3" t="s">
        <v>1705</v>
      </c>
      <c r="R2901" s="3">
        <v>0</v>
      </c>
      <c r="S2901" s="4">
        <f>IF(LANÇAMENTO[[#This Row],[DATA PEDIDO]]="","",LANÇAMENTO[[#This Row],[DATA PEDIDO]]+LANÇAMENTO[[#This Row],[PRAZO]])</f>
        <v>46049</v>
      </c>
      <c r="T2901" s="8" t="str">
        <f>IF(LANÇAMENTO[[#This Row],[OBRA COM MATERIAL]]="OK","ENTREGUE",IF(LANÇAMENTO[[#This Row],[PRAZO]]="","",LANÇAMENTO[[#This Row],[PREVISÃO ENTREGA OBRA]]-$E$1))</f>
        <v>ENTREGUE</v>
      </c>
      <c r="U2901" s="3" t="s">
        <v>129</v>
      </c>
      <c r="V2901" s="3"/>
    </row>
    <row r="2902" spans="1:22" x14ac:dyDescent="0.25">
      <c r="A2902" s="4">
        <v>46049</v>
      </c>
      <c r="B2902" s="2" t="s">
        <v>1304</v>
      </c>
      <c r="C2902" s="123" t="str">
        <f>VLOOKUP(LANÇAMENTO[[#This Row],[OBRA]],OBRAS[],2,FALSE)</f>
        <v>INTERIORANA</v>
      </c>
      <c r="D2902" s="2" t="s">
        <v>17</v>
      </c>
      <c r="E2902" s="2" t="s">
        <v>4952</v>
      </c>
      <c r="F2902" s="3">
        <v>1</v>
      </c>
      <c r="G2902" s="3" t="s">
        <v>65</v>
      </c>
      <c r="H2902" s="5" t="s">
        <v>4954</v>
      </c>
      <c r="I2902" s="136" t="s">
        <v>3706</v>
      </c>
      <c r="J2902" s="2" t="s">
        <v>4952</v>
      </c>
      <c r="K2902" s="6">
        <v>6.5069999999999997</v>
      </c>
      <c r="L2902" s="6">
        <f>LANÇAMENTO[[#This Row],[VALOR UNITARIO]]*LANÇAMENTO[[#This Row],[QTDADE]]</f>
        <v>6.5069999999999997</v>
      </c>
      <c r="M2902" s="4">
        <v>46049</v>
      </c>
      <c r="N2902" s="33" t="str">
        <f>TEXT(LANÇAMENTO[[#This Row],[DATA PEDIDO]],"MMM")&amp;"-"&amp;TEXT(M2902,"AAAA")</f>
        <v>jan-2026</v>
      </c>
      <c r="O2902" s="5" t="s">
        <v>1967</v>
      </c>
      <c r="P2902" s="5" t="s">
        <v>30</v>
      </c>
      <c r="Q2902" s="3" t="s">
        <v>1705</v>
      </c>
      <c r="R2902" s="3">
        <v>0</v>
      </c>
      <c r="S2902" s="4">
        <f>IF(LANÇAMENTO[[#This Row],[DATA PEDIDO]]="","",LANÇAMENTO[[#This Row],[DATA PEDIDO]]+LANÇAMENTO[[#This Row],[PRAZO]])</f>
        <v>46049</v>
      </c>
      <c r="T2902" s="8" t="str">
        <f>IF(LANÇAMENTO[[#This Row],[OBRA COM MATERIAL]]="OK","ENTREGUE",IF(LANÇAMENTO[[#This Row],[PRAZO]]="","",LANÇAMENTO[[#This Row],[PREVISÃO ENTREGA OBRA]]-$E$1))</f>
        <v>ENTREGUE</v>
      </c>
      <c r="U2902" s="3" t="s">
        <v>129</v>
      </c>
      <c r="V2902" s="3"/>
    </row>
    <row r="2903" spans="1:22" x14ac:dyDescent="0.25">
      <c r="A2903" s="4">
        <v>46049</v>
      </c>
      <c r="B2903" s="2" t="s">
        <v>1304</v>
      </c>
      <c r="C2903" s="123" t="str">
        <f>VLOOKUP(LANÇAMENTO[[#This Row],[OBRA]],OBRAS[],2,FALSE)</f>
        <v>INTERIORANA</v>
      </c>
      <c r="D2903" s="2" t="s">
        <v>17</v>
      </c>
      <c r="E2903" s="2" t="s">
        <v>4953</v>
      </c>
      <c r="F2903" s="3">
        <v>2</v>
      </c>
      <c r="G2903" s="3" t="s">
        <v>65</v>
      </c>
      <c r="H2903" s="5" t="s">
        <v>4954</v>
      </c>
      <c r="I2903" s="136" t="s">
        <v>3706</v>
      </c>
      <c r="J2903" s="2" t="s">
        <v>4953</v>
      </c>
      <c r="K2903" s="6">
        <v>9.5079999999999991</v>
      </c>
      <c r="L2903" s="6">
        <f>LANÇAMENTO[[#This Row],[VALOR UNITARIO]]*LANÇAMENTO[[#This Row],[QTDADE]]</f>
        <v>19.015999999999998</v>
      </c>
      <c r="M2903" s="4">
        <v>46049</v>
      </c>
      <c r="N2903" s="33" t="str">
        <f>TEXT(LANÇAMENTO[[#This Row],[DATA PEDIDO]],"MMM")&amp;"-"&amp;TEXT(M2903,"AAAA")</f>
        <v>jan-2026</v>
      </c>
      <c r="O2903" s="5" t="s">
        <v>1967</v>
      </c>
      <c r="P2903" s="5" t="s">
        <v>30</v>
      </c>
      <c r="Q2903" s="3" t="s">
        <v>1705</v>
      </c>
      <c r="R2903" s="3">
        <v>0</v>
      </c>
      <c r="S2903" s="4">
        <f>IF(LANÇAMENTO[[#This Row],[DATA PEDIDO]]="","",LANÇAMENTO[[#This Row],[DATA PEDIDO]]+LANÇAMENTO[[#This Row],[PRAZO]])</f>
        <v>46049</v>
      </c>
      <c r="T2903" s="8" t="str">
        <f>IF(LANÇAMENTO[[#This Row],[OBRA COM MATERIAL]]="OK","ENTREGUE",IF(LANÇAMENTO[[#This Row],[PRAZO]]="","",LANÇAMENTO[[#This Row],[PREVISÃO ENTREGA OBRA]]-$E$1))</f>
        <v>ENTREGUE</v>
      </c>
      <c r="U2903" s="3" t="s">
        <v>129</v>
      </c>
      <c r="V2903" s="3"/>
    </row>
    <row r="2904" spans="1:22" x14ac:dyDescent="0.25">
      <c r="A2904" s="4">
        <v>46049</v>
      </c>
      <c r="B2904" s="2" t="s">
        <v>4257</v>
      </c>
      <c r="C2904" s="123" t="str">
        <f>VLOOKUP(LANÇAMENTO[[#This Row],[OBRA]],OBRAS[],2,FALSE)</f>
        <v>INTERIORANA</v>
      </c>
      <c r="D2904" s="2" t="s">
        <v>104</v>
      </c>
      <c r="E2904" s="2" t="s">
        <v>4955</v>
      </c>
      <c r="F2904" s="3">
        <v>15</v>
      </c>
      <c r="G2904" s="3" t="s">
        <v>141</v>
      </c>
      <c r="H2904" s="5" t="s">
        <v>4956</v>
      </c>
      <c r="I2904" s="136" t="s">
        <v>372</v>
      </c>
      <c r="J2904" s="2" t="s">
        <v>4955</v>
      </c>
      <c r="K2904" s="6">
        <v>14</v>
      </c>
      <c r="L2904" s="6">
        <f>LANÇAMENTO[[#This Row],[VALOR UNITARIO]]*LANÇAMENTO[[#This Row],[QTDADE]]</f>
        <v>210</v>
      </c>
      <c r="M2904" s="4">
        <v>46049</v>
      </c>
      <c r="N2904" s="33" t="str">
        <f>TEXT(LANÇAMENTO[[#This Row],[DATA PEDIDO]],"MMM")&amp;"-"&amp;TEXT(M2904,"AAAA")</f>
        <v>jan-2026</v>
      </c>
      <c r="O2904" s="5" t="s">
        <v>1715</v>
      </c>
      <c r="P2904" s="5" t="s">
        <v>30</v>
      </c>
      <c r="Q2904" s="3" t="s">
        <v>1705</v>
      </c>
      <c r="R2904" s="3">
        <v>0</v>
      </c>
      <c r="S2904" s="4">
        <f>IF(LANÇAMENTO[[#This Row],[DATA PEDIDO]]="","",LANÇAMENTO[[#This Row],[DATA PEDIDO]]+LANÇAMENTO[[#This Row],[PRAZO]])</f>
        <v>46049</v>
      </c>
      <c r="T2904" s="8" t="str">
        <f>IF(LANÇAMENTO[[#This Row],[OBRA COM MATERIAL]]="OK","ENTREGUE",IF(LANÇAMENTO[[#This Row],[PRAZO]]="","",LANÇAMENTO[[#This Row],[PREVISÃO ENTREGA OBRA]]-$E$1))</f>
        <v>ENTREGUE</v>
      </c>
      <c r="U2904" s="3" t="s">
        <v>129</v>
      </c>
      <c r="V2904" s="3"/>
    </row>
    <row r="2905" spans="1:22" x14ac:dyDescent="0.25">
      <c r="A2905" s="4">
        <v>46049</v>
      </c>
      <c r="B2905" s="2" t="s">
        <v>4257</v>
      </c>
      <c r="C2905" s="123" t="str">
        <f>VLOOKUP(LANÇAMENTO[[#This Row],[OBRA]],OBRAS[],2,FALSE)</f>
        <v>INTERIORANA</v>
      </c>
      <c r="D2905" s="2" t="s">
        <v>27</v>
      </c>
      <c r="E2905" s="2" t="s">
        <v>3072</v>
      </c>
      <c r="F2905" s="3">
        <v>1</v>
      </c>
      <c r="G2905" s="3" t="s">
        <v>65</v>
      </c>
      <c r="H2905" s="5" t="s">
        <v>4957</v>
      </c>
      <c r="I2905" s="136" t="s">
        <v>834</v>
      </c>
      <c r="J2905" s="2" t="s">
        <v>3072</v>
      </c>
      <c r="K2905" s="6">
        <v>900</v>
      </c>
      <c r="L2905" s="6">
        <f>LANÇAMENTO[[#This Row],[VALOR UNITARIO]]*LANÇAMENTO[[#This Row],[QTDADE]]</f>
        <v>900</v>
      </c>
      <c r="M2905" s="4">
        <v>46049</v>
      </c>
      <c r="N2905" s="33" t="str">
        <f>TEXT(LANÇAMENTO[[#This Row],[DATA PEDIDO]],"MMM")&amp;"-"&amp;TEXT(M2905,"AAAA")</f>
        <v>jan-2026</v>
      </c>
      <c r="O2905" s="5" t="s">
        <v>4958</v>
      </c>
      <c r="P2905" s="5" t="s">
        <v>30</v>
      </c>
      <c r="Q2905" s="3" t="s">
        <v>12</v>
      </c>
      <c r="R2905" s="3">
        <v>0</v>
      </c>
      <c r="S2905" s="4">
        <f>IF(LANÇAMENTO[[#This Row],[DATA PEDIDO]]="","",LANÇAMENTO[[#This Row],[DATA PEDIDO]]+LANÇAMENTO[[#This Row],[PRAZO]])</f>
        <v>46049</v>
      </c>
      <c r="T2905" s="8" t="str">
        <f>IF(LANÇAMENTO[[#This Row],[OBRA COM MATERIAL]]="OK","ENTREGUE",IF(LANÇAMENTO[[#This Row],[PRAZO]]="","",LANÇAMENTO[[#This Row],[PREVISÃO ENTREGA OBRA]]-$E$1))</f>
        <v>ENTREGUE</v>
      </c>
      <c r="U2905" s="3" t="s">
        <v>129</v>
      </c>
      <c r="V2905" s="3"/>
    </row>
    <row r="2906" spans="1:22" x14ac:dyDescent="0.25">
      <c r="A2906" s="4">
        <v>46049</v>
      </c>
      <c r="B2906" s="2" t="s">
        <v>4912</v>
      </c>
      <c r="C2906" s="123" t="str">
        <f>VLOOKUP(LANÇAMENTO[[#This Row],[OBRA]],OBRAS[],2,FALSE)</f>
        <v>BRASUL</v>
      </c>
      <c r="D2906" s="2" t="s">
        <v>104</v>
      </c>
      <c r="E2906" s="2" t="s">
        <v>4908</v>
      </c>
      <c r="F2906" s="3">
        <v>4</v>
      </c>
      <c r="G2906" s="3" t="s">
        <v>65</v>
      </c>
      <c r="H2906" s="5" t="s">
        <v>4959</v>
      </c>
      <c r="I2906" s="136" t="s">
        <v>177</v>
      </c>
      <c r="J2906" s="2" t="s">
        <v>4908</v>
      </c>
      <c r="K2906" s="6">
        <v>117.19</v>
      </c>
      <c r="L2906" s="6">
        <f>LANÇAMENTO[[#This Row],[VALOR UNITARIO]]*LANÇAMENTO[[#This Row],[QTDADE]]</f>
        <v>468.76</v>
      </c>
      <c r="M2906" s="4">
        <v>46049</v>
      </c>
      <c r="N2906" s="33" t="str">
        <f>TEXT(LANÇAMENTO[[#This Row],[DATA PEDIDO]],"MMM")&amp;"-"&amp;TEXT(M2906,"AAAA")</f>
        <v>jan-2026</v>
      </c>
      <c r="O2906" s="5" t="s">
        <v>1715</v>
      </c>
      <c r="P2906" s="5" t="s">
        <v>30</v>
      </c>
      <c r="Q2906" s="3" t="s">
        <v>1705</v>
      </c>
      <c r="R2906" s="3">
        <v>0</v>
      </c>
      <c r="S2906" s="4">
        <f>IF(LANÇAMENTO[[#This Row],[DATA PEDIDO]]="","",LANÇAMENTO[[#This Row],[DATA PEDIDO]]+LANÇAMENTO[[#This Row],[PRAZO]])</f>
        <v>46049</v>
      </c>
      <c r="T2906" s="8" t="str">
        <f>IF(LANÇAMENTO[[#This Row],[OBRA COM MATERIAL]]="OK","ENTREGUE",IF(LANÇAMENTO[[#This Row],[PRAZO]]="","",LANÇAMENTO[[#This Row],[PREVISÃO ENTREGA OBRA]]-$E$1))</f>
        <v>ENTREGUE</v>
      </c>
      <c r="U2906" s="3" t="s">
        <v>129</v>
      </c>
      <c r="V2906" s="3"/>
    </row>
    <row r="2907" spans="1:22" x14ac:dyDescent="0.25">
      <c r="A2907" s="4">
        <v>46049</v>
      </c>
      <c r="B2907" s="2" t="s">
        <v>4257</v>
      </c>
      <c r="C2907" s="123" t="str">
        <f>VLOOKUP(LANÇAMENTO[[#This Row],[OBRA]],OBRAS[],2,FALSE)</f>
        <v>INTERIORANA</v>
      </c>
      <c r="D2907" s="2" t="s">
        <v>104</v>
      </c>
      <c r="E2907" s="2" t="s">
        <v>4535</v>
      </c>
      <c r="F2907" s="3">
        <v>15</v>
      </c>
      <c r="G2907" s="3" t="s">
        <v>65</v>
      </c>
      <c r="H2907" s="5" t="s">
        <v>4960</v>
      </c>
      <c r="I2907" s="136" t="s">
        <v>238</v>
      </c>
      <c r="J2907" s="2" t="s">
        <v>4535</v>
      </c>
      <c r="K2907" s="6">
        <v>49.9</v>
      </c>
      <c r="L2907" s="6">
        <f>LANÇAMENTO[[#This Row],[VALOR UNITARIO]]*LANÇAMENTO[[#This Row],[QTDADE]]</f>
        <v>748.5</v>
      </c>
      <c r="M2907" s="4">
        <v>46049</v>
      </c>
      <c r="N2907" s="33" t="str">
        <f>TEXT(LANÇAMENTO[[#This Row],[DATA PEDIDO]],"MMM")&amp;"-"&amp;TEXT(M2907,"AAAA")</f>
        <v>jan-2026</v>
      </c>
      <c r="O2907" s="5" t="s">
        <v>1715</v>
      </c>
      <c r="P2907" s="5" t="s">
        <v>30</v>
      </c>
      <c r="Q2907" s="3" t="s">
        <v>12</v>
      </c>
      <c r="R2907" s="3">
        <v>2</v>
      </c>
      <c r="S2907" s="4">
        <f>IF(LANÇAMENTO[[#This Row],[DATA PEDIDO]]="","",LANÇAMENTO[[#This Row],[DATA PEDIDO]]+LANÇAMENTO[[#This Row],[PRAZO]])</f>
        <v>46051</v>
      </c>
      <c r="T2907" s="8" t="str">
        <f>IF(LANÇAMENTO[[#This Row],[OBRA COM MATERIAL]]="OK","ENTREGUE",IF(LANÇAMENTO[[#This Row],[PRAZO]]="","",LANÇAMENTO[[#This Row],[PREVISÃO ENTREGA OBRA]]-$E$1))</f>
        <v>ENTREGUE</v>
      </c>
      <c r="U2907" s="3" t="s">
        <v>129</v>
      </c>
      <c r="V2907" s="3"/>
    </row>
    <row r="2908" spans="1:22" x14ac:dyDescent="0.25">
      <c r="A2908" s="4">
        <v>46049</v>
      </c>
      <c r="B2908" s="2" t="s">
        <v>4912</v>
      </c>
      <c r="C2908" s="123" t="str">
        <f>VLOOKUP(LANÇAMENTO[[#This Row],[OBRA]],OBRAS[],2,FALSE)</f>
        <v>BRASUL</v>
      </c>
      <c r="D2908" s="2" t="s">
        <v>104</v>
      </c>
      <c r="E2908" s="2" t="s">
        <v>4961</v>
      </c>
      <c r="F2908" s="3">
        <v>2</v>
      </c>
      <c r="G2908" s="3" t="s">
        <v>65</v>
      </c>
      <c r="H2908" s="5" t="s">
        <v>4967</v>
      </c>
      <c r="I2908" s="136" t="s">
        <v>554</v>
      </c>
      <c r="J2908" s="2" t="s">
        <v>4961</v>
      </c>
      <c r="K2908" s="6">
        <v>37.44</v>
      </c>
      <c r="L2908" s="6">
        <f>LANÇAMENTO[[#This Row],[VALOR UNITARIO]]*LANÇAMENTO[[#This Row],[QTDADE]]</f>
        <v>74.88</v>
      </c>
      <c r="M2908" s="4">
        <v>46049</v>
      </c>
      <c r="N2908" s="33" t="str">
        <f>TEXT(LANÇAMENTO[[#This Row],[DATA PEDIDO]],"MMM")&amp;"-"&amp;TEXT(M2908,"AAAA")</f>
        <v>jan-2026</v>
      </c>
      <c r="O2908" s="5" t="s">
        <v>1818</v>
      </c>
      <c r="P2908" s="5" t="s">
        <v>215</v>
      </c>
      <c r="Q2908" s="3" t="s">
        <v>1705</v>
      </c>
      <c r="R2908" s="3">
        <v>0</v>
      </c>
      <c r="S2908" s="4">
        <f>IF(LANÇAMENTO[[#This Row],[DATA PEDIDO]]="","",LANÇAMENTO[[#This Row],[DATA PEDIDO]]+LANÇAMENTO[[#This Row],[PRAZO]])</f>
        <v>46049</v>
      </c>
      <c r="T2908" s="8" t="str">
        <f>IF(LANÇAMENTO[[#This Row],[OBRA COM MATERIAL]]="OK","ENTREGUE",IF(LANÇAMENTO[[#This Row],[PRAZO]]="","",LANÇAMENTO[[#This Row],[PREVISÃO ENTREGA OBRA]]-$E$1))</f>
        <v>ENTREGUE</v>
      </c>
      <c r="U2908" s="3" t="s">
        <v>129</v>
      </c>
      <c r="V2908" s="3"/>
    </row>
    <row r="2909" spans="1:22" x14ac:dyDescent="0.25">
      <c r="A2909" s="4">
        <v>46049</v>
      </c>
      <c r="B2909" s="2" t="s">
        <v>4912</v>
      </c>
      <c r="C2909" s="123" t="str">
        <f>VLOOKUP(LANÇAMENTO[[#This Row],[OBRA]],OBRAS[],2,FALSE)</f>
        <v>BRASUL</v>
      </c>
      <c r="D2909" s="2" t="s">
        <v>104</v>
      </c>
      <c r="E2909" s="2" t="s">
        <v>4965</v>
      </c>
      <c r="F2909" s="3">
        <v>1</v>
      </c>
      <c r="G2909" s="3" t="s">
        <v>65</v>
      </c>
      <c r="H2909" s="5" t="s">
        <v>4967</v>
      </c>
      <c r="I2909" s="136" t="s">
        <v>554</v>
      </c>
      <c r="J2909" s="2" t="s">
        <v>4965</v>
      </c>
      <c r="K2909" s="6">
        <v>4.17</v>
      </c>
      <c r="L2909" s="6">
        <f>LANÇAMENTO[[#This Row],[VALOR UNITARIO]]*LANÇAMENTO[[#This Row],[QTDADE]]</f>
        <v>4.17</v>
      </c>
      <c r="M2909" s="4">
        <v>46049</v>
      </c>
      <c r="N2909" s="33" t="str">
        <f>TEXT(LANÇAMENTO[[#This Row],[DATA PEDIDO]],"MMM")&amp;"-"&amp;TEXT(M2909,"AAAA")</f>
        <v>jan-2026</v>
      </c>
      <c r="O2909" s="5" t="s">
        <v>1818</v>
      </c>
      <c r="P2909" s="5" t="s">
        <v>215</v>
      </c>
      <c r="Q2909" s="3" t="s">
        <v>1705</v>
      </c>
      <c r="R2909" s="3">
        <v>0</v>
      </c>
      <c r="S2909" s="4">
        <f>IF(LANÇAMENTO[[#This Row],[DATA PEDIDO]]="","",LANÇAMENTO[[#This Row],[DATA PEDIDO]]+LANÇAMENTO[[#This Row],[PRAZO]])</f>
        <v>46049</v>
      </c>
      <c r="T2909" s="8" t="str">
        <f>IF(LANÇAMENTO[[#This Row],[OBRA COM MATERIAL]]="OK","ENTREGUE",IF(LANÇAMENTO[[#This Row],[PRAZO]]="","",LANÇAMENTO[[#This Row],[PREVISÃO ENTREGA OBRA]]-$E$1))</f>
        <v>ENTREGUE</v>
      </c>
      <c r="U2909" s="3" t="s">
        <v>129</v>
      </c>
      <c r="V2909" s="3"/>
    </row>
    <row r="2910" spans="1:22" x14ac:dyDescent="0.25">
      <c r="A2910" s="4">
        <v>46049</v>
      </c>
      <c r="B2910" s="2" t="s">
        <v>4912</v>
      </c>
      <c r="C2910" s="123" t="str">
        <f>VLOOKUP(LANÇAMENTO[[#This Row],[OBRA]],OBRAS[],2,FALSE)</f>
        <v>BRASUL</v>
      </c>
      <c r="D2910" s="2" t="s">
        <v>104</v>
      </c>
      <c r="E2910" s="2" t="s">
        <v>4963</v>
      </c>
      <c r="F2910" s="3">
        <v>1</v>
      </c>
      <c r="G2910" s="3" t="s">
        <v>65</v>
      </c>
      <c r="H2910" s="5" t="s">
        <v>4967</v>
      </c>
      <c r="I2910" s="136" t="s">
        <v>554</v>
      </c>
      <c r="J2910" s="2" t="s">
        <v>4963</v>
      </c>
      <c r="K2910" s="6">
        <v>37.49</v>
      </c>
      <c r="L2910" s="6">
        <f>LANÇAMENTO[[#This Row],[VALOR UNITARIO]]*LANÇAMENTO[[#This Row],[QTDADE]]</f>
        <v>37.49</v>
      </c>
      <c r="M2910" s="4">
        <v>46049</v>
      </c>
      <c r="N2910" s="33" t="str">
        <f>TEXT(LANÇAMENTO[[#This Row],[DATA PEDIDO]],"MMM")&amp;"-"&amp;TEXT(M2910,"AAAA")</f>
        <v>jan-2026</v>
      </c>
      <c r="O2910" s="5" t="s">
        <v>1818</v>
      </c>
      <c r="P2910" s="5" t="s">
        <v>215</v>
      </c>
      <c r="Q2910" s="3" t="s">
        <v>1705</v>
      </c>
      <c r="R2910" s="3">
        <v>0</v>
      </c>
      <c r="S2910" s="4">
        <f>IF(LANÇAMENTO[[#This Row],[DATA PEDIDO]]="","",LANÇAMENTO[[#This Row],[DATA PEDIDO]]+LANÇAMENTO[[#This Row],[PRAZO]])</f>
        <v>46049</v>
      </c>
      <c r="T2910" s="8" t="str">
        <f>IF(LANÇAMENTO[[#This Row],[OBRA COM MATERIAL]]="OK","ENTREGUE",IF(LANÇAMENTO[[#This Row],[PRAZO]]="","",LANÇAMENTO[[#This Row],[PREVISÃO ENTREGA OBRA]]-$E$1))</f>
        <v>ENTREGUE</v>
      </c>
      <c r="U2910" s="3" t="s">
        <v>129</v>
      </c>
      <c r="V2910" s="3"/>
    </row>
    <row r="2911" spans="1:22" x14ac:dyDescent="0.25">
      <c r="A2911" s="4">
        <v>46049</v>
      </c>
      <c r="B2911" s="2" t="s">
        <v>4912</v>
      </c>
      <c r="C2911" s="123" t="str">
        <f>VLOOKUP(LANÇAMENTO[[#This Row],[OBRA]],OBRAS[],2,FALSE)</f>
        <v>BRASUL</v>
      </c>
      <c r="D2911" s="2" t="s">
        <v>104</v>
      </c>
      <c r="E2911" s="2" t="s">
        <v>4964</v>
      </c>
      <c r="F2911" s="3">
        <v>1</v>
      </c>
      <c r="G2911" s="3" t="s">
        <v>65</v>
      </c>
      <c r="H2911" s="5" t="s">
        <v>4967</v>
      </c>
      <c r="I2911" s="136" t="s">
        <v>554</v>
      </c>
      <c r="J2911" s="2" t="s">
        <v>4964</v>
      </c>
      <c r="K2911" s="6">
        <v>2.25</v>
      </c>
      <c r="L2911" s="6">
        <f>LANÇAMENTO[[#This Row],[VALOR UNITARIO]]*LANÇAMENTO[[#This Row],[QTDADE]]</f>
        <v>2.25</v>
      </c>
      <c r="M2911" s="4">
        <v>46049</v>
      </c>
      <c r="N2911" s="33" t="str">
        <f>TEXT(LANÇAMENTO[[#This Row],[DATA PEDIDO]],"MMM")&amp;"-"&amp;TEXT(M2911,"AAAA")</f>
        <v>jan-2026</v>
      </c>
      <c r="O2911" s="5" t="s">
        <v>1818</v>
      </c>
      <c r="P2911" s="5" t="s">
        <v>215</v>
      </c>
      <c r="Q2911" s="3" t="s">
        <v>1705</v>
      </c>
      <c r="R2911" s="3">
        <v>0</v>
      </c>
      <c r="S2911" s="4">
        <f>IF(LANÇAMENTO[[#This Row],[DATA PEDIDO]]="","",LANÇAMENTO[[#This Row],[DATA PEDIDO]]+LANÇAMENTO[[#This Row],[PRAZO]])</f>
        <v>46049</v>
      </c>
      <c r="T2911" s="8" t="str">
        <f>IF(LANÇAMENTO[[#This Row],[OBRA COM MATERIAL]]="OK","ENTREGUE",IF(LANÇAMENTO[[#This Row],[PRAZO]]="","",LANÇAMENTO[[#This Row],[PREVISÃO ENTREGA OBRA]]-$E$1))</f>
        <v>ENTREGUE</v>
      </c>
      <c r="U2911" s="3" t="s">
        <v>129</v>
      </c>
      <c r="V2911" s="3"/>
    </row>
    <row r="2912" spans="1:22" x14ac:dyDescent="0.25">
      <c r="A2912" s="4">
        <v>46049</v>
      </c>
      <c r="B2912" s="2" t="s">
        <v>4912</v>
      </c>
      <c r="C2912" s="123" t="str">
        <f>VLOOKUP(LANÇAMENTO[[#This Row],[OBRA]],OBRAS[],2,FALSE)</f>
        <v>BRASUL</v>
      </c>
      <c r="D2912" s="2" t="s">
        <v>104</v>
      </c>
      <c r="E2912" s="2" t="s">
        <v>4962</v>
      </c>
      <c r="F2912" s="3">
        <v>1</v>
      </c>
      <c r="G2912" s="3" t="s">
        <v>65</v>
      </c>
      <c r="H2912" s="5" t="s">
        <v>4967</v>
      </c>
      <c r="I2912" s="136" t="s">
        <v>554</v>
      </c>
      <c r="J2912" s="2" t="s">
        <v>4962</v>
      </c>
      <c r="K2912" s="6">
        <v>16.41</v>
      </c>
      <c r="L2912" s="6">
        <f>LANÇAMENTO[[#This Row],[VALOR UNITARIO]]*LANÇAMENTO[[#This Row],[QTDADE]]</f>
        <v>16.41</v>
      </c>
      <c r="M2912" s="4">
        <v>46049</v>
      </c>
      <c r="N2912" s="33" t="str">
        <f>TEXT(LANÇAMENTO[[#This Row],[DATA PEDIDO]],"MMM")&amp;"-"&amp;TEXT(M2912,"AAAA")</f>
        <v>jan-2026</v>
      </c>
      <c r="O2912" s="5" t="s">
        <v>1818</v>
      </c>
      <c r="P2912" s="5" t="s">
        <v>215</v>
      </c>
      <c r="Q2912" s="3" t="s">
        <v>1705</v>
      </c>
      <c r="R2912" s="3">
        <v>0</v>
      </c>
      <c r="S2912" s="4">
        <f>IF(LANÇAMENTO[[#This Row],[DATA PEDIDO]]="","",LANÇAMENTO[[#This Row],[DATA PEDIDO]]+LANÇAMENTO[[#This Row],[PRAZO]])</f>
        <v>46049</v>
      </c>
      <c r="T2912" s="8" t="str">
        <f>IF(LANÇAMENTO[[#This Row],[OBRA COM MATERIAL]]="OK","ENTREGUE",IF(LANÇAMENTO[[#This Row],[PRAZO]]="","",LANÇAMENTO[[#This Row],[PREVISÃO ENTREGA OBRA]]-$E$1))</f>
        <v>ENTREGUE</v>
      </c>
      <c r="U2912" s="3" t="s">
        <v>129</v>
      </c>
      <c r="V2912" s="3"/>
    </row>
    <row r="2913" spans="1:22" x14ac:dyDescent="0.25">
      <c r="A2913" s="4">
        <v>46049</v>
      </c>
      <c r="B2913" s="2" t="s">
        <v>4257</v>
      </c>
      <c r="C2913" s="123" t="str">
        <f>VLOOKUP(LANÇAMENTO[[#This Row],[OBRA]],OBRAS[],2,FALSE)</f>
        <v>INTERIORANA</v>
      </c>
      <c r="D2913" s="2" t="s">
        <v>104</v>
      </c>
      <c r="E2913" s="2" t="s">
        <v>2134</v>
      </c>
      <c r="F2913" s="3">
        <v>1</v>
      </c>
      <c r="G2913" s="3" t="s">
        <v>65</v>
      </c>
      <c r="H2913" s="5" t="s">
        <v>4966</v>
      </c>
      <c r="I2913" s="136" t="s">
        <v>4738</v>
      </c>
      <c r="J2913" s="2" t="s">
        <v>2134</v>
      </c>
      <c r="K2913" s="6">
        <v>300</v>
      </c>
      <c r="L2913" s="6">
        <f>LANÇAMENTO[[#This Row],[VALOR UNITARIO]]*LANÇAMENTO[[#This Row],[QTDADE]]</f>
        <v>300</v>
      </c>
      <c r="M2913" s="4">
        <v>46049</v>
      </c>
      <c r="N2913" s="33" t="str">
        <f>TEXT(LANÇAMENTO[[#This Row],[DATA PEDIDO]],"MMM")&amp;"-"&amp;TEXT(M2913,"AAAA")</f>
        <v>jan-2026</v>
      </c>
      <c r="O2913" s="5" t="s">
        <v>1692</v>
      </c>
      <c r="P2913" s="5" t="s">
        <v>30</v>
      </c>
      <c r="Q2913" s="3" t="s">
        <v>12</v>
      </c>
      <c r="R2913" s="3">
        <v>1</v>
      </c>
      <c r="S2913" s="4">
        <f>IF(LANÇAMENTO[[#This Row],[DATA PEDIDO]]="","",LANÇAMENTO[[#This Row],[DATA PEDIDO]]+LANÇAMENTO[[#This Row],[PRAZO]])</f>
        <v>46050</v>
      </c>
      <c r="T2913" s="8" t="str">
        <f>IF(LANÇAMENTO[[#This Row],[OBRA COM MATERIAL]]="OK","ENTREGUE",IF(LANÇAMENTO[[#This Row],[PRAZO]]="","",LANÇAMENTO[[#This Row],[PREVISÃO ENTREGA OBRA]]-$E$1))</f>
        <v>ENTREGUE</v>
      </c>
      <c r="U2913" s="3" t="s">
        <v>129</v>
      </c>
      <c r="V2913" s="3"/>
    </row>
    <row r="2914" spans="1:22" x14ac:dyDescent="0.25">
      <c r="A2914" s="4">
        <v>46050</v>
      </c>
      <c r="B2914" s="2" t="s">
        <v>2825</v>
      </c>
      <c r="C2914" s="123" t="str">
        <f>VLOOKUP(LANÇAMENTO[[#This Row],[OBRA]],OBRAS[],2,FALSE)</f>
        <v>B&amp;B</v>
      </c>
      <c r="D2914" s="2" t="s">
        <v>21</v>
      </c>
      <c r="E2914" s="2" t="s">
        <v>4968</v>
      </c>
      <c r="F2914" s="3">
        <v>10</v>
      </c>
      <c r="G2914" s="3" t="s">
        <v>65</v>
      </c>
      <c r="H2914" s="5" t="s">
        <v>4978</v>
      </c>
      <c r="I2914" s="136" t="s">
        <v>198</v>
      </c>
      <c r="J2914" s="2" t="s">
        <v>4968</v>
      </c>
      <c r="K2914" s="6">
        <v>10.94</v>
      </c>
      <c r="L2914" s="6">
        <f>LANÇAMENTO[[#This Row],[VALOR UNITARIO]]*LANÇAMENTO[[#This Row],[QTDADE]]</f>
        <v>109.39999999999999</v>
      </c>
      <c r="M2914" s="4">
        <v>46050</v>
      </c>
      <c r="N2914" s="33" t="str">
        <f>TEXT(LANÇAMENTO[[#This Row],[DATA PEDIDO]],"MMM")&amp;"-"&amp;TEXT(M2914,"AAAA")</f>
        <v>jan-2026</v>
      </c>
      <c r="O2914" s="5" t="s">
        <v>2068</v>
      </c>
      <c r="P2914" s="5" t="s">
        <v>30</v>
      </c>
      <c r="Q2914" s="3" t="s">
        <v>1705</v>
      </c>
      <c r="R2914" s="3">
        <v>0</v>
      </c>
      <c r="S2914" s="4">
        <f>IF(LANÇAMENTO[[#This Row],[DATA PEDIDO]]="","",LANÇAMENTO[[#This Row],[DATA PEDIDO]]+LANÇAMENTO[[#This Row],[PRAZO]])</f>
        <v>46050</v>
      </c>
      <c r="T2914" s="8" t="str">
        <f>IF(LANÇAMENTO[[#This Row],[OBRA COM MATERIAL]]="OK","ENTREGUE",IF(LANÇAMENTO[[#This Row],[PRAZO]]="","",LANÇAMENTO[[#This Row],[PREVISÃO ENTREGA OBRA]]-$E$1))</f>
        <v>ENTREGUE</v>
      </c>
      <c r="U2914" s="3" t="s">
        <v>129</v>
      </c>
      <c r="V2914" s="3"/>
    </row>
    <row r="2915" spans="1:22" x14ac:dyDescent="0.25">
      <c r="A2915" s="4">
        <v>46050</v>
      </c>
      <c r="B2915" s="2" t="s">
        <v>2825</v>
      </c>
      <c r="C2915" s="123" t="str">
        <f>VLOOKUP(LANÇAMENTO[[#This Row],[OBRA]],OBRAS[],2,FALSE)</f>
        <v>B&amp;B</v>
      </c>
      <c r="D2915" s="2" t="s">
        <v>21</v>
      </c>
      <c r="E2915" s="2" t="s">
        <v>4969</v>
      </c>
      <c r="F2915" s="3">
        <v>2</v>
      </c>
      <c r="G2915" s="3" t="s">
        <v>65</v>
      </c>
      <c r="H2915" s="5" t="s">
        <v>4978</v>
      </c>
      <c r="I2915" s="136" t="s">
        <v>198</v>
      </c>
      <c r="J2915" s="2" t="s">
        <v>4969</v>
      </c>
      <c r="K2915" s="6">
        <v>64.510000000000005</v>
      </c>
      <c r="L2915" s="6">
        <f>LANÇAMENTO[[#This Row],[VALOR UNITARIO]]*LANÇAMENTO[[#This Row],[QTDADE]]</f>
        <v>129.02000000000001</v>
      </c>
      <c r="M2915" s="4">
        <v>46050</v>
      </c>
      <c r="N2915" s="33" t="str">
        <f>TEXT(LANÇAMENTO[[#This Row],[DATA PEDIDO]],"MMM")&amp;"-"&amp;TEXT(M2915,"AAAA")</f>
        <v>jan-2026</v>
      </c>
      <c r="O2915" s="5" t="s">
        <v>2068</v>
      </c>
      <c r="P2915" s="5" t="s">
        <v>30</v>
      </c>
      <c r="Q2915" s="3" t="s">
        <v>1705</v>
      </c>
      <c r="R2915" s="3">
        <v>0</v>
      </c>
      <c r="S2915" s="4">
        <f>IF(LANÇAMENTO[[#This Row],[DATA PEDIDO]]="","",LANÇAMENTO[[#This Row],[DATA PEDIDO]]+LANÇAMENTO[[#This Row],[PRAZO]])</f>
        <v>46050</v>
      </c>
      <c r="T2915" s="8" t="str">
        <f>IF(LANÇAMENTO[[#This Row],[OBRA COM MATERIAL]]="OK","ENTREGUE",IF(LANÇAMENTO[[#This Row],[PRAZO]]="","",LANÇAMENTO[[#This Row],[PREVISÃO ENTREGA OBRA]]-$E$1))</f>
        <v>ENTREGUE</v>
      </c>
      <c r="U2915" s="3" t="s">
        <v>129</v>
      </c>
      <c r="V2915" s="3"/>
    </row>
    <row r="2916" spans="1:22" x14ac:dyDescent="0.25">
      <c r="A2916" s="4">
        <v>46050</v>
      </c>
      <c r="B2916" s="2" t="s">
        <v>2825</v>
      </c>
      <c r="C2916" s="123" t="str">
        <f>VLOOKUP(LANÇAMENTO[[#This Row],[OBRA]],OBRAS[],2,FALSE)</f>
        <v>B&amp;B</v>
      </c>
      <c r="D2916" s="2" t="s">
        <v>21</v>
      </c>
      <c r="E2916" s="2" t="s">
        <v>4970</v>
      </c>
      <c r="F2916" s="3">
        <v>2</v>
      </c>
      <c r="G2916" s="3" t="s">
        <v>65</v>
      </c>
      <c r="H2916" s="5" t="s">
        <v>4978</v>
      </c>
      <c r="I2916" s="136" t="s">
        <v>198</v>
      </c>
      <c r="J2916" s="2" t="s">
        <v>4970</v>
      </c>
      <c r="K2916" s="6">
        <v>59.54</v>
      </c>
      <c r="L2916" s="6">
        <f>LANÇAMENTO[[#This Row],[VALOR UNITARIO]]*LANÇAMENTO[[#This Row],[QTDADE]]</f>
        <v>119.08</v>
      </c>
      <c r="M2916" s="4">
        <v>46050</v>
      </c>
      <c r="N2916" s="33" t="str">
        <f>TEXT(LANÇAMENTO[[#This Row],[DATA PEDIDO]],"MMM")&amp;"-"&amp;TEXT(M2916,"AAAA")</f>
        <v>jan-2026</v>
      </c>
      <c r="O2916" s="5" t="s">
        <v>2068</v>
      </c>
      <c r="P2916" s="5" t="s">
        <v>30</v>
      </c>
      <c r="Q2916" s="3" t="s">
        <v>1705</v>
      </c>
      <c r="R2916" s="3">
        <v>0</v>
      </c>
      <c r="S2916" s="4">
        <f>IF(LANÇAMENTO[[#This Row],[DATA PEDIDO]]="","",LANÇAMENTO[[#This Row],[DATA PEDIDO]]+LANÇAMENTO[[#This Row],[PRAZO]])</f>
        <v>46050</v>
      </c>
      <c r="T2916" s="8" t="str">
        <f>IF(LANÇAMENTO[[#This Row],[OBRA COM MATERIAL]]="OK","ENTREGUE",IF(LANÇAMENTO[[#This Row],[PRAZO]]="","",LANÇAMENTO[[#This Row],[PREVISÃO ENTREGA OBRA]]-$E$1))</f>
        <v>ENTREGUE</v>
      </c>
      <c r="U2916" s="3" t="s">
        <v>129</v>
      </c>
      <c r="V2916" s="3"/>
    </row>
    <row r="2917" spans="1:22" x14ac:dyDescent="0.25">
      <c r="A2917" s="4">
        <v>46050</v>
      </c>
      <c r="B2917" s="2" t="s">
        <v>2825</v>
      </c>
      <c r="C2917" s="123" t="str">
        <f>VLOOKUP(LANÇAMENTO[[#This Row],[OBRA]],OBRAS[],2,FALSE)</f>
        <v>B&amp;B</v>
      </c>
      <c r="D2917" s="2" t="s">
        <v>21</v>
      </c>
      <c r="E2917" s="2" t="s">
        <v>4971</v>
      </c>
      <c r="F2917" s="3">
        <v>2</v>
      </c>
      <c r="G2917" s="3" t="s">
        <v>65</v>
      </c>
      <c r="H2917" s="5" t="s">
        <v>4978</v>
      </c>
      <c r="I2917" s="136" t="s">
        <v>198</v>
      </c>
      <c r="J2917" s="2" t="s">
        <v>4971</v>
      </c>
      <c r="K2917" s="6">
        <v>57.01</v>
      </c>
      <c r="L2917" s="6">
        <f>LANÇAMENTO[[#This Row],[VALOR UNITARIO]]*LANÇAMENTO[[#This Row],[QTDADE]]</f>
        <v>114.02</v>
      </c>
      <c r="M2917" s="4">
        <v>46050</v>
      </c>
      <c r="N2917" s="33" t="str">
        <f>TEXT(LANÇAMENTO[[#This Row],[DATA PEDIDO]],"MMM")&amp;"-"&amp;TEXT(M2917,"AAAA")</f>
        <v>jan-2026</v>
      </c>
      <c r="O2917" s="5" t="s">
        <v>2068</v>
      </c>
      <c r="P2917" s="5" t="s">
        <v>30</v>
      </c>
      <c r="Q2917" s="3" t="s">
        <v>1705</v>
      </c>
      <c r="R2917" s="3">
        <v>0</v>
      </c>
      <c r="S2917" s="4">
        <f>IF(LANÇAMENTO[[#This Row],[DATA PEDIDO]]="","",LANÇAMENTO[[#This Row],[DATA PEDIDO]]+LANÇAMENTO[[#This Row],[PRAZO]])</f>
        <v>46050</v>
      </c>
      <c r="T2917" s="8" t="str">
        <f>IF(LANÇAMENTO[[#This Row],[OBRA COM MATERIAL]]="OK","ENTREGUE",IF(LANÇAMENTO[[#This Row],[PRAZO]]="","",LANÇAMENTO[[#This Row],[PREVISÃO ENTREGA OBRA]]-$E$1))</f>
        <v>ENTREGUE</v>
      </c>
      <c r="U2917" s="3" t="s">
        <v>129</v>
      </c>
      <c r="V2917" s="3"/>
    </row>
    <row r="2918" spans="1:22" x14ac:dyDescent="0.25">
      <c r="A2918" s="4">
        <v>46050</v>
      </c>
      <c r="B2918" s="2" t="s">
        <v>2825</v>
      </c>
      <c r="C2918" s="123" t="str">
        <f>VLOOKUP(LANÇAMENTO[[#This Row],[OBRA]],OBRAS[],2,FALSE)</f>
        <v>B&amp;B</v>
      </c>
      <c r="D2918" s="2" t="s">
        <v>21</v>
      </c>
      <c r="E2918" s="2" t="s">
        <v>4972</v>
      </c>
      <c r="F2918" s="3">
        <v>2</v>
      </c>
      <c r="G2918" s="3" t="s">
        <v>65</v>
      </c>
      <c r="H2918" s="5" t="s">
        <v>4978</v>
      </c>
      <c r="I2918" s="136" t="s">
        <v>198</v>
      </c>
      <c r="J2918" s="2" t="s">
        <v>4972</v>
      </c>
      <c r="K2918" s="6">
        <v>13.39</v>
      </c>
      <c r="L2918" s="6">
        <f>LANÇAMENTO[[#This Row],[VALOR UNITARIO]]*LANÇAMENTO[[#This Row],[QTDADE]]</f>
        <v>26.78</v>
      </c>
      <c r="M2918" s="4">
        <v>46050</v>
      </c>
      <c r="N2918" s="33" t="str">
        <f>TEXT(LANÇAMENTO[[#This Row],[DATA PEDIDO]],"MMM")&amp;"-"&amp;TEXT(M2918,"AAAA")</f>
        <v>jan-2026</v>
      </c>
      <c r="O2918" s="5" t="s">
        <v>2068</v>
      </c>
      <c r="P2918" s="5" t="s">
        <v>30</v>
      </c>
      <c r="Q2918" s="3" t="s">
        <v>1705</v>
      </c>
      <c r="R2918" s="3">
        <v>0</v>
      </c>
      <c r="S2918" s="4">
        <f>IF(LANÇAMENTO[[#This Row],[DATA PEDIDO]]="","",LANÇAMENTO[[#This Row],[DATA PEDIDO]]+LANÇAMENTO[[#This Row],[PRAZO]])</f>
        <v>46050</v>
      </c>
      <c r="T2918" s="8" t="str">
        <f>IF(LANÇAMENTO[[#This Row],[OBRA COM MATERIAL]]="OK","ENTREGUE",IF(LANÇAMENTO[[#This Row],[PRAZO]]="","",LANÇAMENTO[[#This Row],[PREVISÃO ENTREGA OBRA]]-$E$1))</f>
        <v>ENTREGUE</v>
      </c>
      <c r="U2918" s="3" t="s">
        <v>129</v>
      </c>
      <c r="V2918" s="3"/>
    </row>
    <row r="2919" spans="1:22" x14ac:dyDescent="0.25">
      <c r="A2919" s="4">
        <v>46050</v>
      </c>
      <c r="B2919" s="2" t="s">
        <v>2825</v>
      </c>
      <c r="C2919" s="123" t="str">
        <f>VLOOKUP(LANÇAMENTO[[#This Row],[OBRA]],OBRAS[],2,FALSE)</f>
        <v>B&amp;B</v>
      </c>
      <c r="D2919" s="2" t="s">
        <v>21</v>
      </c>
      <c r="E2919" s="2" t="s">
        <v>4344</v>
      </c>
      <c r="F2919" s="3">
        <v>1</v>
      </c>
      <c r="G2919" s="3" t="s">
        <v>65</v>
      </c>
      <c r="H2919" s="5" t="s">
        <v>4978</v>
      </c>
      <c r="I2919" s="136" t="s">
        <v>198</v>
      </c>
      <c r="J2919" s="2" t="s">
        <v>4344</v>
      </c>
      <c r="K2919" s="6">
        <v>19.43</v>
      </c>
      <c r="L2919" s="6">
        <f>LANÇAMENTO[[#This Row],[VALOR UNITARIO]]*LANÇAMENTO[[#This Row],[QTDADE]]</f>
        <v>19.43</v>
      </c>
      <c r="M2919" s="4">
        <v>46050</v>
      </c>
      <c r="N2919" s="33" t="str">
        <f>TEXT(LANÇAMENTO[[#This Row],[DATA PEDIDO]],"MMM")&amp;"-"&amp;TEXT(M2919,"AAAA")</f>
        <v>jan-2026</v>
      </c>
      <c r="O2919" s="5" t="s">
        <v>2068</v>
      </c>
      <c r="P2919" s="5" t="s">
        <v>30</v>
      </c>
      <c r="Q2919" s="3" t="s">
        <v>1705</v>
      </c>
      <c r="R2919" s="3">
        <v>0</v>
      </c>
      <c r="S2919" s="4">
        <f>IF(LANÇAMENTO[[#This Row],[DATA PEDIDO]]="","",LANÇAMENTO[[#This Row],[DATA PEDIDO]]+LANÇAMENTO[[#This Row],[PRAZO]])</f>
        <v>46050</v>
      </c>
      <c r="T2919" s="8" t="str">
        <f>IF(LANÇAMENTO[[#This Row],[OBRA COM MATERIAL]]="OK","ENTREGUE",IF(LANÇAMENTO[[#This Row],[PRAZO]]="","",LANÇAMENTO[[#This Row],[PREVISÃO ENTREGA OBRA]]-$E$1))</f>
        <v>ENTREGUE</v>
      </c>
      <c r="U2919" s="3" t="s">
        <v>129</v>
      </c>
      <c r="V2919" s="3"/>
    </row>
    <row r="2920" spans="1:22" x14ac:dyDescent="0.25">
      <c r="A2920" s="4">
        <v>46050</v>
      </c>
      <c r="B2920" s="2" t="s">
        <v>2825</v>
      </c>
      <c r="C2920" s="123" t="str">
        <f>VLOOKUP(LANÇAMENTO[[#This Row],[OBRA]],OBRAS[],2,FALSE)</f>
        <v>B&amp;B</v>
      </c>
      <c r="D2920" s="2" t="s">
        <v>21</v>
      </c>
      <c r="E2920" s="2" t="s">
        <v>1994</v>
      </c>
      <c r="F2920" s="3">
        <v>4</v>
      </c>
      <c r="G2920" s="3" t="s">
        <v>65</v>
      </c>
      <c r="H2920" s="5" t="s">
        <v>4978</v>
      </c>
      <c r="I2920" s="136" t="s">
        <v>198</v>
      </c>
      <c r="J2920" s="2" t="s">
        <v>1994</v>
      </c>
      <c r="K2920" s="6">
        <v>0.77</v>
      </c>
      <c r="L2920" s="6">
        <f>LANÇAMENTO[[#This Row],[VALOR UNITARIO]]*LANÇAMENTO[[#This Row],[QTDADE]]</f>
        <v>3.08</v>
      </c>
      <c r="M2920" s="4">
        <v>46050</v>
      </c>
      <c r="N2920" s="33" t="str">
        <f>TEXT(LANÇAMENTO[[#This Row],[DATA PEDIDO]],"MMM")&amp;"-"&amp;TEXT(M2920,"AAAA")</f>
        <v>jan-2026</v>
      </c>
      <c r="O2920" s="5" t="s">
        <v>2068</v>
      </c>
      <c r="P2920" s="5" t="s">
        <v>30</v>
      </c>
      <c r="Q2920" s="3" t="s">
        <v>1705</v>
      </c>
      <c r="R2920" s="3">
        <v>0</v>
      </c>
      <c r="S2920" s="4">
        <f>IF(LANÇAMENTO[[#This Row],[DATA PEDIDO]]="","",LANÇAMENTO[[#This Row],[DATA PEDIDO]]+LANÇAMENTO[[#This Row],[PRAZO]])</f>
        <v>46050</v>
      </c>
      <c r="T2920" s="8" t="str">
        <f>IF(LANÇAMENTO[[#This Row],[OBRA COM MATERIAL]]="OK","ENTREGUE",IF(LANÇAMENTO[[#This Row],[PRAZO]]="","",LANÇAMENTO[[#This Row],[PREVISÃO ENTREGA OBRA]]-$E$1))</f>
        <v>ENTREGUE</v>
      </c>
      <c r="U2920" s="3" t="s">
        <v>129</v>
      </c>
      <c r="V2920" s="3"/>
    </row>
    <row r="2921" spans="1:22" x14ac:dyDescent="0.25">
      <c r="A2921" s="4">
        <v>46050</v>
      </c>
      <c r="B2921" s="2" t="s">
        <v>2825</v>
      </c>
      <c r="C2921" s="123" t="str">
        <f>VLOOKUP(LANÇAMENTO[[#This Row],[OBRA]],OBRAS[],2,FALSE)</f>
        <v>B&amp;B</v>
      </c>
      <c r="D2921" s="2" t="s">
        <v>21</v>
      </c>
      <c r="E2921" s="2" t="s">
        <v>4973</v>
      </c>
      <c r="F2921" s="3">
        <v>1</v>
      </c>
      <c r="G2921" s="3" t="s">
        <v>65</v>
      </c>
      <c r="H2921" s="5" t="s">
        <v>4978</v>
      </c>
      <c r="I2921" s="136" t="s">
        <v>198</v>
      </c>
      <c r="J2921" s="2" t="s">
        <v>4973</v>
      </c>
      <c r="K2921" s="6">
        <v>1.76</v>
      </c>
      <c r="L2921" s="6">
        <f>LANÇAMENTO[[#This Row],[VALOR UNITARIO]]*LANÇAMENTO[[#This Row],[QTDADE]]</f>
        <v>1.76</v>
      </c>
      <c r="M2921" s="4">
        <v>46050</v>
      </c>
      <c r="N2921" s="33" t="str">
        <f>TEXT(LANÇAMENTO[[#This Row],[DATA PEDIDO]],"MMM")&amp;"-"&amp;TEXT(M2921,"AAAA")</f>
        <v>jan-2026</v>
      </c>
      <c r="O2921" s="5" t="s">
        <v>2068</v>
      </c>
      <c r="P2921" s="5" t="s">
        <v>30</v>
      </c>
      <c r="Q2921" s="3" t="s">
        <v>1705</v>
      </c>
      <c r="R2921" s="3">
        <v>0</v>
      </c>
      <c r="S2921" s="4">
        <f>IF(LANÇAMENTO[[#This Row],[DATA PEDIDO]]="","",LANÇAMENTO[[#This Row],[DATA PEDIDO]]+LANÇAMENTO[[#This Row],[PRAZO]])</f>
        <v>46050</v>
      </c>
      <c r="T2921" s="8" t="str">
        <f>IF(LANÇAMENTO[[#This Row],[OBRA COM MATERIAL]]="OK","ENTREGUE",IF(LANÇAMENTO[[#This Row],[PRAZO]]="","",LANÇAMENTO[[#This Row],[PREVISÃO ENTREGA OBRA]]-$E$1))</f>
        <v>ENTREGUE</v>
      </c>
      <c r="U2921" s="3" t="s">
        <v>129</v>
      </c>
      <c r="V2921" s="3"/>
    </row>
    <row r="2922" spans="1:22" x14ac:dyDescent="0.25">
      <c r="A2922" s="4">
        <v>46050</v>
      </c>
      <c r="B2922" s="2" t="s">
        <v>2825</v>
      </c>
      <c r="C2922" s="123" t="str">
        <f>VLOOKUP(LANÇAMENTO[[#This Row],[OBRA]],OBRAS[],2,FALSE)</f>
        <v>B&amp;B</v>
      </c>
      <c r="D2922" s="2" t="s">
        <v>21</v>
      </c>
      <c r="E2922" s="2" t="s">
        <v>4974</v>
      </c>
      <c r="F2922" s="3">
        <v>2</v>
      </c>
      <c r="G2922" s="3" t="s">
        <v>65</v>
      </c>
      <c r="H2922" s="5" t="s">
        <v>4978</v>
      </c>
      <c r="I2922" s="136" t="s">
        <v>198</v>
      </c>
      <c r="J2922" s="2" t="s">
        <v>4974</v>
      </c>
      <c r="K2922" s="6">
        <v>3.43</v>
      </c>
      <c r="L2922" s="6">
        <f>LANÇAMENTO[[#This Row],[VALOR UNITARIO]]*LANÇAMENTO[[#This Row],[QTDADE]]</f>
        <v>6.86</v>
      </c>
      <c r="M2922" s="4">
        <v>46050</v>
      </c>
      <c r="N2922" s="33" t="str">
        <f>TEXT(LANÇAMENTO[[#This Row],[DATA PEDIDO]],"MMM")&amp;"-"&amp;TEXT(M2922,"AAAA")</f>
        <v>jan-2026</v>
      </c>
      <c r="O2922" s="5" t="s">
        <v>2068</v>
      </c>
      <c r="P2922" s="5" t="s">
        <v>30</v>
      </c>
      <c r="Q2922" s="3" t="s">
        <v>1705</v>
      </c>
      <c r="R2922" s="3">
        <v>0</v>
      </c>
      <c r="S2922" s="4">
        <f>IF(LANÇAMENTO[[#This Row],[DATA PEDIDO]]="","",LANÇAMENTO[[#This Row],[DATA PEDIDO]]+LANÇAMENTO[[#This Row],[PRAZO]])</f>
        <v>46050</v>
      </c>
      <c r="T2922" s="8" t="str">
        <f>IF(LANÇAMENTO[[#This Row],[OBRA COM MATERIAL]]="OK","ENTREGUE",IF(LANÇAMENTO[[#This Row],[PRAZO]]="","",LANÇAMENTO[[#This Row],[PREVISÃO ENTREGA OBRA]]-$E$1))</f>
        <v>ENTREGUE</v>
      </c>
      <c r="U2922" s="3" t="s">
        <v>129</v>
      </c>
      <c r="V2922" s="3"/>
    </row>
    <row r="2923" spans="1:22" x14ac:dyDescent="0.25">
      <c r="A2923" s="4">
        <v>46050</v>
      </c>
      <c r="B2923" s="2" t="s">
        <v>2825</v>
      </c>
      <c r="C2923" s="123" t="str">
        <f>VLOOKUP(LANÇAMENTO[[#This Row],[OBRA]],OBRAS[],2,FALSE)</f>
        <v>B&amp;B</v>
      </c>
      <c r="D2923" s="2" t="s">
        <v>21</v>
      </c>
      <c r="E2923" s="2" t="s">
        <v>4340</v>
      </c>
      <c r="F2923" s="3">
        <v>12</v>
      </c>
      <c r="G2923" s="3" t="s">
        <v>65</v>
      </c>
      <c r="H2923" s="5" t="s">
        <v>4978</v>
      </c>
      <c r="I2923" s="136" t="s">
        <v>198</v>
      </c>
      <c r="J2923" s="2" t="s">
        <v>4340</v>
      </c>
      <c r="K2923" s="6">
        <v>15.27</v>
      </c>
      <c r="L2923" s="6">
        <f>LANÇAMENTO[[#This Row],[VALOR UNITARIO]]*LANÇAMENTO[[#This Row],[QTDADE]]</f>
        <v>183.24</v>
      </c>
      <c r="M2923" s="4">
        <v>46050</v>
      </c>
      <c r="N2923" s="33" t="str">
        <f>TEXT(LANÇAMENTO[[#This Row],[DATA PEDIDO]],"MMM")&amp;"-"&amp;TEXT(M2923,"AAAA")</f>
        <v>jan-2026</v>
      </c>
      <c r="O2923" s="5" t="s">
        <v>2068</v>
      </c>
      <c r="P2923" s="5" t="s">
        <v>30</v>
      </c>
      <c r="Q2923" s="3" t="s">
        <v>1705</v>
      </c>
      <c r="R2923" s="3">
        <v>0</v>
      </c>
      <c r="S2923" s="4">
        <f>IF(LANÇAMENTO[[#This Row],[DATA PEDIDO]]="","",LANÇAMENTO[[#This Row],[DATA PEDIDO]]+LANÇAMENTO[[#This Row],[PRAZO]])</f>
        <v>46050</v>
      </c>
      <c r="T2923" s="8" t="str">
        <f>IF(LANÇAMENTO[[#This Row],[OBRA COM MATERIAL]]="OK","ENTREGUE",IF(LANÇAMENTO[[#This Row],[PRAZO]]="","",LANÇAMENTO[[#This Row],[PREVISÃO ENTREGA OBRA]]-$E$1))</f>
        <v>ENTREGUE</v>
      </c>
      <c r="U2923" s="3" t="s">
        <v>129</v>
      </c>
      <c r="V2923" s="3"/>
    </row>
    <row r="2924" spans="1:22" x14ac:dyDescent="0.25">
      <c r="A2924" s="4">
        <v>46050</v>
      </c>
      <c r="B2924" s="2" t="s">
        <v>2825</v>
      </c>
      <c r="C2924" s="123" t="str">
        <f>VLOOKUP(LANÇAMENTO[[#This Row],[OBRA]],OBRAS[],2,FALSE)</f>
        <v>B&amp;B</v>
      </c>
      <c r="D2924" s="2" t="s">
        <v>21</v>
      </c>
      <c r="E2924" s="2" t="s">
        <v>4341</v>
      </c>
      <c r="F2924" s="3">
        <v>2</v>
      </c>
      <c r="G2924" s="3" t="s">
        <v>65</v>
      </c>
      <c r="H2924" s="5" t="s">
        <v>4978</v>
      </c>
      <c r="I2924" s="136" t="s">
        <v>198</v>
      </c>
      <c r="J2924" s="2" t="s">
        <v>4341</v>
      </c>
      <c r="K2924" s="6">
        <v>107.5</v>
      </c>
      <c r="L2924" s="6">
        <f>LANÇAMENTO[[#This Row],[VALOR UNITARIO]]*LANÇAMENTO[[#This Row],[QTDADE]]</f>
        <v>215</v>
      </c>
      <c r="M2924" s="4">
        <v>46050</v>
      </c>
      <c r="N2924" s="33" t="str">
        <f>TEXT(LANÇAMENTO[[#This Row],[DATA PEDIDO]],"MMM")&amp;"-"&amp;TEXT(M2924,"AAAA")</f>
        <v>jan-2026</v>
      </c>
      <c r="O2924" s="5" t="s">
        <v>2068</v>
      </c>
      <c r="P2924" s="5" t="s">
        <v>30</v>
      </c>
      <c r="Q2924" s="3" t="s">
        <v>1705</v>
      </c>
      <c r="R2924" s="3">
        <v>0</v>
      </c>
      <c r="S2924" s="4">
        <f>IF(LANÇAMENTO[[#This Row],[DATA PEDIDO]]="","",LANÇAMENTO[[#This Row],[DATA PEDIDO]]+LANÇAMENTO[[#This Row],[PRAZO]])</f>
        <v>46050</v>
      </c>
      <c r="T2924" s="8" t="str">
        <f>IF(LANÇAMENTO[[#This Row],[OBRA COM MATERIAL]]="OK","ENTREGUE",IF(LANÇAMENTO[[#This Row],[PRAZO]]="","",LANÇAMENTO[[#This Row],[PREVISÃO ENTREGA OBRA]]-$E$1))</f>
        <v>ENTREGUE</v>
      </c>
      <c r="U2924" s="3" t="s">
        <v>129</v>
      </c>
      <c r="V2924" s="3"/>
    </row>
    <row r="2925" spans="1:22" x14ac:dyDescent="0.25">
      <c r="A2925" s="4">
        <v>46050</v>
      </c>
      <c r="B2925" s="2" t="s">
        <v>2825</v>
      </c>
      <c r="C2925" s="123" t="str">
        <f>VLOOKUP(LANÇAMENTO[[#This Row],[OBRA]],OBRAS[],2,FALSE)</f>
        <v>B&amp;B</v>
      </c>
      <c r="D2925" s="2" t="s">
        <v>21</v>
      </c>
      <c r="E2925" s="2" t="s">
        <v>4339</v>
      </c>
      <c r="F2925" s="3">
        <v>2</v>
      </c>
      <c r="G2925" s="3" t="s">
        <v>65</v>
      </c>
      <c r="H2925" s="5" t="s">
        <v>4978</v>
      </c>
      <c r="I2925" s="136" t="s">
        <v>198</v>
      </c>
      <c r="J2925" s="2" t="s">
        <v>4339</v>
      </c>
      <c r="K2925" s="6">
        <v>82.61</v>
      </c>
      <c r="L2925" s="6">
        <f>LANÇAMENTO[[#This Row],[VALOR UNITARIO]]*LANÇAMENTO[[#This Row],[QTDADE]]</f>
        <v>165.22</v>
      </c>
      <c r="M2925" s="4">
        <v>46050</v>
      </c>
      <c r="N2925" s="33" t="str">
        <f>TEXT(LANÇAMENTO[[#This Row],[DATA PEDIDO]],"MMM")&amp;"-"&amp;TEXT(M2925,"AAAA")</f>
        <v>jan-2026</v>
      </c>
      <c r="O2925" s="5" t="s">
        <v>2068</v>
      </c>
      <c r="P2925" s="5" t="s">
        <v>30</v>
      </c>
      <c r="Q2925" s="3" t="s">
        <v>1705</v>
      </c>
      <c r="R2925" s="3">
        <v>0</v>
      </c>
      <c r="S2925" s="4">
        <f>IF(LANÇAMENTO[[#This Row],[DATA PEDIDO]]="","",LANÇAMENTO[[#This Row],[DATA PEDIDO]]+LANÇAMENTO[[#This Row],[PRAZO]])</f>
        <v>46050</v>
      </c>
      <c r="T2925" s="8" t="str">
        <f>IF(LANÇAMENTO[[#This Row],[OBRA COM MATERIAL]]="OK","ENTREGUE",IF(LANÇAMENTO[[#This Row],[PRAZO]]="","",LANÇAMENTO[[#This Row],[PREVISÃO ENTREGA OBRA]]-$E$1))</f>
        <v>ENTREGUE</v>
      </c>
      <c r="U2925" s="3" t="s">
        <v>129</v>
      </c>
      <c r="V2925" s="3"/>
    </row>
    <row r="2926" spans="1:22" x14ac:dyDescent="0.25">
      <c r="A2926" s="4">
        <v>46050</v>
      </c>
      <c r="B2926" s="2" t="s">
        <v>2825</v>
      </c>
      <c r="C2926" s="123" t="str">
        <f>VLOOKUP(LANÇAMENTO[[#This Row],[OBRA]],OBRAS[],2,FALSE)</f>
        <v>B&amp;B</v>
      </c>
      <c r="D2926" s="2" t="s">
        <v>21</v>
      </c>
      <c r="E2926" s="2" t="s">
        <v>4342</v>
      </c>
      <c r="F2926" s="3">
        <v>2</v>
      </c>
      <c r="G2926" s="3" t="s">
        <v>65</v>
      </c>
      <c r="H2926" s="5" t="s">
        <v>4978</v>
      </c>
      <c r="I2926" s="136" t="s">
        <v>198</v>
      </c>
      <c r="J2926" s="2" t="s">
        <v>4342</v>
      </c>
      <c r="K2926" s="6">
        <v>174.84</v>
      </c>
      <c r="L2926" s="6">
        <f>LANÇAMENTO[[#This Row],[VALOR UNITARIO]]*LANÇAMENTO[[#This Row],[QTDADE]]</f>
        <v>349.68</v>
      </c>
      <c r="M2926" s="4">
        <v>46050</v>
      </c>
      <c r="N2926" s="33" t="str">
        <f>TEXT(LANÇAMENTO[[#This Row],[DATA PEDIDO]],"MMM")&amp;"-"&amp;TEXT(M2926,"AAAA")</f>
        <v>jan-2026</v>
      </c>
      <c r="O2926" s="5" t="s">
        <v>2068</v>
      </c>
      <c r="P2926" s="5" t="s">
        <v>30</v>
      </c>
      <c r="Q2926" s="3" t="s">
        <v>1705</v>
      </c>
      <c r="R2926" s="3">
        <v>0</v>
      </c>
      <c r="S2926" s="4">
        <f>IF(LANÇAMENTO[[#This Row],[DATA PEDIDO]]="","",LANÇAMENTO[[#This Row],[DATA PEDIDO]]+LANÇAMENTO[[#This Row],[PRAZO]])</f>
        <v>46050</v>
      </c>
      <c r="T2926" s="8" t="str">
        <f>IF(LANÇAMENTO[[#This Row],[OBRA COM MATERIAL]]="OK","ENTREGUE",IF(LANÇAMENTO[[#This Row],[PRAZO]]="","",LANÇAMENTO[[#This Row],[PREVISÃO ENTREGA OBRA]]-$E$1))</f>
        <v>ENTREGUE</v>
      </c>
      <c r="U2926" s="3" t="s">
        <v>129</v>
      </c>
      <c r="V2926" s="3"/>
    </row>
    <row r="2927" spans="1:22" x14ac:dyDescent="0.25">
      <c r="A2927" s="4">
        <v>46050</v>
      </c>
      <c r="B2927" s="2" t="s">
        <v>2825</v>
      </c>
      <c r="C2927" s="123" t="str">
        <f>VLOOKUP(LANÇAMENTO[[#This Row],[OBRA]],OBRAS[],2,FALSE)</f>
        <v>B&amp;B</v>
      </c>
      <c r="D2927" s="2" t="s">
        <v>21</v>
      </c>
      <c r="E2927" s="2" t="s">
        <v>4975</v>
      </c>
      <c r="F2927" s="3">
        <v>2</v>
      </c>
      <c r="G2927" s="3" t="s">
        <v>65</v>
      </c>
      <c r="H2927" s="5" t="s">
        <v>4978</v>
      </c>
      <c r="I2927" s="136" t="s">
        <v>198</v>
      </c>
      <c r="J2927" s="2" t="s">
        <v>4975</v>
      </c>
      <c r="K2927" s="6">
        <v>20.18</v>
      </c>
      <c r="L2927" s="6">
        <f>LANÇAMENTO[[#This Row],[VALOR UNITARIO]]*LANÇAMENTO[[#This Row],[QTDADE]]</f>
        <v>40.36</v>
      </c>
      <c r="M2927" s="4">
        <v>46050</v>
      </c>
      <c r="N2927" s="33" t="str">
        <f>TEXT(LANÇAMENTO[[#This Row],[DATA PEDIDO]],"MMM")&amp;"-"&amp;TEXT(M2927,"AAAA")</f>
        <v>jan-2026</v>
      </c>
      <c r="O2927" s="5" t="s">
        <v>2068</v>
      </c>
      <c r="P2927" s="5" t="s">
        <v>30</v>
      </c>
      <c r="Q2927" s="3" t="s">
        <v>1705</v>
      </c>
      <c r="R2927" s="3">
        <v>0</v>
      </c>
      <c r="S2927" s="4">
        <f>IF(LANÇAMENTO[[#This Row],[DATA PEDIDO]]="","",LANÇAMENTO[[#This Row],[DATA PEDIDO]]+LANÇAMENTO[[#This Row],[PRAZO]])</f>
        <v>46050</v>
      </c>
      <c r="T2927" s="8" t="str">
        <f>IF(LANÇAMENTO[[#This Row],[OBRA COM MATERIAL]]="OK","ENTREGUE",IF(LANÇAMENTO[[#This Row],[PRAZO]]="","",LANÇAMENTO[[#This Row],[PREVISÃO ENTREGA OBRA]]-$E$1))</f>
        <v>ENTREGUE</v>
      </c>
      <c r="U2927" s="3" t="s">
        <v>129</v>
      </c>
      <c r="V2927" s="3"/>
    </row>
    <row r="2928" spans="1:22" x14ac:dyDescent="0.25">
      <c r="A2928" s="4">
        <v>46050</v>
      </c>
      <c r="B2928" s="2" t="s">
        <v>2825</v>
      </c>
      <c r="C2928" s="123" t="str">
        <f>VLOOKUP(LANÇAMENTO[[#This Row],[OBRA]],OBRAS[],2,FALSE)</f>
        <v>B&amp;B</v>
      </c>
      <c r="D2928" s="2" t="s">
        <v>21</v>
      </c>
      <c r="E2928" s="2" t="s">
        <v>4336</v>
      </c>
      <c r="F2928" s="3">
        <v>2</v>
      </c>
      <c r="G2928" s="3" t="s">
        <v>65</v>
      </c>
      <c r="H2928" s="5" t="s">
        <v>4978</v>
      </c>
      <c r="I2928" s="136" t="s">
        <v>198</v>
      </c>
      <c r="J2928" s="2" t="s">
        <v>4336</v>
      </c>
      <c r="K2928" s="6">
        <v>21.32</v>
      </c>
      <c r="L2928" s="6">
        <f>LANÇAMENTO[[#This Row],[VALOR UNITARIO]]*LANÇAMENTO[[#This Row],[QTDADE]]</f>
        <v>42.64</v>
      </c>
      <c r="M2928" s="4">
        <v>46050</v>
      </c>
      <c r="N2928" s="33" t="str">
        <f>TEXT(LANÇAMENTO[[#This Row],[DATA PEDIDO]],"MMM")&amp;"-"&amp;TEXT(M2928,"AAAA")</f>
        <v>jan-2026</v>
      </c>
      <c r="O2928" s="5" t="s">
        <v>2068</v>
      </c>
      <c r="P2928" s="5" t="s">
        <v>30</v>
      </c>
      <c r="Q2928" s="3" t="s">
        <v>1705</v>
      </c>
      <c r="R2928" s="3">
        <v>0</v>
      </c>
      <c r="S2928" s="4">
        <f>IF(LANÇAMENTO[[#This Row],[DATA PEDIDO]]="","",LANÇAMENTO[[#This Row],[DATA PEDIDO]]+LANÇAMENTO[[#This Row],[PRAZO]])</f>
        <v>46050</v>
      </c>
      <c r="T2928" s="8" t="str">
        <f>IF(LANÇAMENTO[[#This Row],[OBRA COM MATERIAL]]="OK","ENTREGUE",IF(LANÇAMENTO[[#This Row],[PRAZO]]="","",LANÇAMENTO[[#This Row],[PREVISÃO ENTREGA OBRA]]-$E$1))</f>
        <v>ENTREGUE</v>
      </c>
      <c r="U2928" s="3" t="s">
        <v>129</v>
      </c>
      <c r="V2928" s="3"/>
    </row>
    <row r="2929" spans="1:22" x14ac:dyDescent="0.25">
      <c r="A2929" s="4">
        <v>46050</v>
      </c>
      <c r="B2929" s="2" t="s">
        <v>2825</v>
      </c>
      <c r="C2929" s="123" t="str">
        <f>VLOOKUP(LANÇAMENTO[[#This Row],[OBRA]],OBRAS[],2,FALSE)</f>
        <v>B&amp;B</v>
      </c>
      <c r="D2929" s="2" t="s">
        <v>21</v>
      </c>
      <c r="E2929" s="2" t="s">
        <v>4976</v>
      </c>
      <c r="F2929" s="3">
        <v>2</v>
      </c>
      <c r="G2929" s="3" t="s">
        <v>65</v>
      </c>
      <c r="H2929" s="5" t="s">
        <v>4978</v>
      </c>
      <c r="I2929" s="136" t="s">
        <v>198</v>
      </c>
      <c r="J2929" s="2" t="s">
        <v>4976</v>
      </c>
      <c r="K2929" s="6">
        <v>30.55</v>
      </c>
      <c r="L2929" s="6">
        <f>LANÇAMENTO[[#This Row],[VALOR UNITARIO]]*LANÇAMENTO[[#This Row],[QTDADE]]</f>
        <v>61.1</v>
      </c>
      <c r="M2929" s="4">
        <v>46050</v>
      </c>
      <c r="N2929" s="33" t="str">
        <f>TEXT(LANÇAMENTO[[#This Row],[DATA PEDIDO]],"MMM")&amp;"-"&amp;TEXT(M2929,"AAAA")</f>
        <v>jan-2026</v>
      </c>
      <c r="O2929" s="5" t="s">
        <v>2068</v>
      </c>
      <c r="P2929" s="5" t="s">
        <v>30</v>
      </c>
      <c r="Q2929" s="3" t="s">
        <v>1705</v>
      </c>
      <c r="R2929" s="3">
        <v>0</v>
      </c>
      <c r="S2929" s="4">
        <f>IF(LANÇAMENTO[[#This Row],[DATA PEDIDO]]="","",LANÇAMENTO[[#This Row],[DATA PEDIDO]]+LANÇAMENTO[[#This Row],[PRAZO]])</f>
        <v>46050</v>
      </c>
      <c r="T2929" s="8" t="str">
        <f>IF(LANÇAMENTO[[#This Row],[OBRA COM MATERIAL]]="OK","ENTREGUE",IF(LANÇAMENTO[[#This Row],[PRAZO]]="","",LANÇAMENTO[[#This Row],[PREVISÃO ENTREGA OBRA]]-$E$1))</f>
        <v>ENTREGUE</v>
      </c>
      <c r="U2929" s="3" t="s">
        <v>129</v>
      </c>
      <c r="V2929" s="3"/>
    </row>
    <row r="2930" spans="1:22" x14ac:dyDescent="0.25">
      <c r="A2930" s="4">
        <v>46050</v>
      </c>
      <c r="B2930" s="2" t="s">
        <v>2825</v>
      </c>
      <c r="C2930" s="123" t="str">
        <f>VLOOKUP(LANÇAMENTO[[#This Row],[OBRA]],OBRAS[],2,FALSE)</f>
        <v>B&amp;B</v>
      </c>
      <c r="D2930" s="2" t="s">
        <v>21</v>
      </c>
      <c r="E2930" s="2" t="s">
        <v>4763</v>
      </c>
      <c r="F2930" s="3">
        <v>3</v>
      </c>
      <c r="G2930" s="3" t="s">
        <v>65</v>
      </c>
      <c r="H2930" s="5" t="s">
        <v>4978</v>
      </c>
      <c r="I2930" s="136" t="s">
        <v>198</v>
      </c>
      <c r="J2930" s="2" t="s">
        <v>4763</v>
      </c>
      <c r="K2930" s="6">
        <v>5.55</v>
      </c>
      <c r="L2930" s="6">
        <f>LANÇAMENTO[[#This Row],[VALOR UNITARIO]]*LANÇAMENTO[[#This Row],[QTDADE]]</f>
        <v>16.649999999999999</v>
      </c>
      <c r="M2930" s="4">
        <v>46050</v>
      </c>
      <c r="N2930" s="33" t="str">
        <f>TEXT(LANÇAMENTO[[#This Row],[DATA PEDIDO]],"MMM")&amp;"-"&amp;TEXT(M2930,"AAAA")</f>
        <v>jan-2026</v>
      </c>
      <c r="O2930" s="5" t="s">
        <v>2068</v>
      </c>
      <c r="P2930" s="5" t="s">
        <v>30</v>
      </c>
      <c r="Q2930" s="3" t="s">
        <v>1705</v>
      </c>
      <c r="R2930" s="3">
        <v>0</v>
      </c>
      <c r="S2930" s="4">
        <f>IF(LANÇAMENTO[[#This Row],[DATA PEDIDO]]="","",LANÇAMENTO[[#This Row],[DATA PEDIDO]]+LANÇAMENTO[[#This Row],[PRAZO]])</f>
        <v>46050</v>
      </c>
      <c r="T2930" s="8" t="str">
        <f>IF(LANÇAMENTO[[#This Row],[OBRA COM MATERIAL]]="OK","ENTREGUE",IF(LANÇAMENTO[[#This Row],[PRAZO]]="","",LANÇAMENTO[[#This Row],[PREVISÃO ENTREGA OBRA]]-$E$1))</f>
        <v>ENTREGUE</v>
      </c>
      <c r="U2930" s="3" t="s">
        <v>129</v>
      </c>
      <c r="V2930" s="3"/>
    </row>
    <row r="2931" spans="1:22" x14ac:dyDescent="0.25">
      <c r="A2931" s="4">
        <v>46050</v>
      </c>
      <c r="B2931" s="2" t="s">
        <v>2825</v>
      </c>
      <c r="C2931" s="123" t="str">
        <f>VLOOKUP(LANÇAMENTO[[#This Row],[OBRA]],OBRAS[],2,FALSE)</f>
        <v>B&amp;B</v>
      </c>
      <c r="D2931" s="2" t="s">
        <v>21</v>
      </c>
      <c r="E2931" s="2" t="s">
        <v>4977</v>
      </c>
      <c r="F2931" s="3">
        <v>1</v>
      </c>
      <c r="G2931" s="3" t="s">
        <v>65</v>
      </c>
      <c r="H2931" s="5" t="s">
        <v>4978</v>
      </c>
      <c r="I2931" s="136" t="s">
        <v>198</v>
      </c>
      <c r="J2931" s="2" t="s">
        <v>4977</v>
      </c>
      <c r="K2931" s="6">
        <v>4.1500000000000004</v>
      </c>
      <c r="L2931" s="6">
        <f>LANÇAMENTO[[#This Row],[VALOR UNITARIO]]*LANÇAMENTO[[#This Row],[QTDADE]]</f>
        <v>4.1500000000000004</v>
      </c>
      <c r="M2931" s="4">
        <v>46050</v>
      </c>
      <c r="N2931" s="33" t="str">
        <f>TEXT(LANÇAMENTO[[#This Row],[DATA PEDIDO]],"MMM")&amp;"-"&amp;TEXT(M2931,"AAAA")</f>
        <v>jan-2026</v>
      </c>
      <c r="O2931" s="5" t="s">
        <v>2068</v>
      </c>
      <c r="P2931" s="5" t="s">
        <v>30</v>
      </c>
      <c r="Q2931" s="3" t="s">
        <v>1705</v>
      </c>
      <c r="R2931" s="3">
        <v>0</v>
      </c>
      <c r="S2931" s="4">
        <f>IF(LANÇAMENTO[[#This Row],[DATA PEDIDO]]="","",LANÇAMENTO[[#This Row],[DATA PEDIDO]]+LANÇAMENTO[[#This Row],[PRAZO]])</f>
        <v>46050</v>
      </c>
      <c r="T2931" s="8" t="str">
        <f>IF(LANÇAMENTO[[#This Row],[OBRA COM MATERIAL]]="OK","ENTREGUE",IF(LANÇAMENTO[[#This Row],[PRAZO]]="","",LANÇAMENTO[[#This Row],[PREVISÃO ENTREGA OBRA]]-$E$1))</f>
        <v>ENTREGUE</v>
      </c>
      <c r="U2931" s="3" t="s">
        <v>129</v>
      </c>
      <c r="V2931" s="3"/>
    </row>
    <row r="2932" spans="1:22" x14ac:dyDescent="0.25">
      <c r="A2932" s="4">
        <v>46050</v>
      </c>
      <c r="B2932" s="2" t="s">
        <v>1802</v>
      </c>
      <c r="C2932" s="123" t="str">
        <f>VLOOKUP(LANÇAMENTO[[#This Row],[OBRA]],OBRAS[],2,FALSE)</f>
        <v>INTERIORANA</v>
      </c>
      <c r="D2932" s="2" t="s">
        <v>27</v>
      </c>
      <c r="E2932" s="2" t="s">
        <v>2134</v>
      </c>
      <c r="F2932" s="3">
        <v>2</v>
      </c>
      <c r="G2932" s="3" t="s">
        <v>65</v>
      </c>
      <c r="H2932" s="5" t="s">
        <v>4979</v>
      </c>
      <c r="I2932" s="136" t="s">
        <v>1033</v>
      </c>
      <c r="J2932" s="2" t="s">
        <v>2134</v>
      </c>
      <c r="K2932" s="6">
        <v>440</v>
      </c>
      <c r="L2932" s="6">
        <f>LANÇAMENTO[[#This Row],[VALOR UNITARIO]]*LANÇAMENTO[[#This Row],[QTDADE]]</f>
        <v>880</v>
      </c>
      <c r="M2932" s="4">
        <v>46050</v>
      </c>
      <c r="N2932" s="33" t="str">
        <f>TEXT(LANÇAMENTO[[#This Row],[DATA PEDIDO]],"MMM")&amp;"-"&amp;TEXT(M2932,"AAAA")</f>
        <v>jan-2026</v>
      </c>
      <c r="O2932" s="5" t="s">
        <v>1823</v>
      </c>
      <c r="P2932" s="5" t="s">
        <v>30</v>
      </c>
      <c r="Q2932" s="3" t="s">
        <v>12</v>
      </c>
      <c r="R2932" s="3">
        <v>0</v>
      </c>
      <c r="S2932" s="4">
        <f>IF(LANÇAMENTO[[#This Row],[DATA PEDIDO]]="","",LANÇAMENTO[[#This Row],[DATA PEDIDO]]+LANÇAMENTO[[#This Row],[PRAZO]])</f>
        <v>46050</v>
      </c>
      <c r="T2932" s="8" t="str">
        <f>IF(LANÇAMENTO[[#This Row],[OBRA COM MATERIAL]]="OK","ENTREGUE",IF(LANÇAMENTO[[#This Row],[PRAZO]]="","",LANÇAMENTO[[#This Row],[PREVISÃO ENTREGA OBRA]]-$E$1))</f>
        <v>ENTREGUE</v>
      </c>
      <c r="U2932" s="3" t="s">
        <v>129</v>
      </c>
      <c r="V2932" s="3"/>
    </row>
    <row r="2933" spans="1:22" x14ac:dyDescent="0.25">
      <c r="A2933" s="4">
        <v>46050</v>
      </c>
      <c r="B2933" s="2" t="s">
        <v>2825</v>
      </c>
      <c r="C2933" s="123" t="str">
        <f>VLOOKUP(LANÇAMENTO[[#This Row],[OBRA]],OBRAS[],2,FALSE)</f>
        <v>B&amp;B</v>
      </c>
      <c r="D2933" s="2" t="s">
        <v>11</v>
      </c>
      <c r="E2933" s="2" t="s">
        <v>4980</v>
      </c>
      <c r="F2933" s="3">
        <v>1</v>
      </c>
      <c r="G2933" s="3" t="s">
        <v>65</v>
      </c>
      <c r="H2933" s="5" t="s">
        <v>4981</v>
      </c>
      <c r="I2933" s="136" t="s">
        <v>147</v>
      </c>
      <c r="J2933" s="2" t="s">
        <v>4980</v>
      </c>
      <c r="K2933" s="6">
        <v>29.9</v>
      </c>
      <c r="L2933" s="6">
        <f>LANÇAMENTO[[#This Row],[VALOR UNITARIO]]*LANÇAMENTO[[#This Row],[QTDADE]]</f>
        <v>29.9</v>
      </c>
      <c r="M2933" s="4">
        <v>46050</v>
      </c>
      <c r="N2933" s="33" t="str">
        <f>TEXT(LANÇAMENTO[[#This Row],[DATA PEDIDO]],"MMM")&amp;"-"&amp;TEXT(M2933,"AAAA")</f>
        <v>jan-2026</v>
      </c>
      <c r="O2933" s="5" t="s">
        <v>1692</v>
      </c>
      <c r="P2933" s="5" t="s">
        <v>30</v>
      </c>
      <c r="Q2933" s="3" t="s">
        <v>1705</v>
      </c>
      <c r="R2933" s="3">
        <v>0</v>
      </c>
      <c r="S2933" s="4">
        <f>IF(LANÇAMENTO[[#This Row],[DATA PEDIDO]]="","",LANÇAMENTO[[#This Row],[DATA PEDIDO]]+LANÇAMENTO[[#This Row],[PRAZO]])</f>
        <v>46050</v>
      </c>
      <c r="T2933" s="8" t="str">
        <f>IF(LANÇAMENTO[[#This Row],[OBRA COM MATERIAL]]="OK","ENTREGUE",IF(LANÇAMENTO[[#This Row],[PRAZO]]="","",LANÇAMENTO[[#This Row],[PREVISÃO ENTREGA OBRA]]-$E$1))</f>
        <v>ENTREGUE</v>
      </c>
      <c r="U2933" s="3" t="s">
        <v>129</v>
      </c>
      <c r="V2933" s="3"/>
    </row>
    <row r="2934" spans="1:22" x14ac:dyDescent="0.25">
      <c r="A2934" s="4">
        <v>46050</v>
      </c>
      <c r="B2934" s="2" t="s">
        <v>1729</v>
      </c>
      <c r="C2934" s="123" t="str">
        <f>VLOOKUP(LANÇAMENTO[[#This Row],[OBRA]],OBRAS[],2,FALSE)</f>
        <v>B&amp;B</v>
      </c>
      <c r="D2934" s="2" t="s">
        <v>104</v>
      </c>
      <c r="E2934" s="2" t="s">
        <v>4982</v>
      </c>
      <c r="F2934" s="3">
        <v>21</v>
      </c>
      <c r="G2934" s="3" t="s">
        <v>111</v>
      </c>
      <c r="H2934" s="5" t="s">
        <v>4984</v>
      </c>
      <c r="I2934" s="136" t="s">
        <v>3841</v>
      </c>
      <c r="J2934" s="2" t="s">
        <v>4982</v>
      </c>
      <c r="K2934" s="6">
        <v>100.19499999999999</v>
      </c>
      <c r="L2934" s="6">
        <f>LANÇAMENTO[[#This Row],[VALOR UNITARIO]]*LANÇAMENTO[[#This Row],[QTDADE]]</f>
        <v>2104.0949999999998</v>
      </c>
      <c r="M2934" s="4">
        <v>46050</v>
      </c>
      <c r="N2934" s="33" t="str">
        <f>TEXT(LANÇAMENTO[[#This Row],[DATA PEDIDO]],"MMM")&amp;"-"&amp;TEXT(M2934,"AAAA")</f>
        <v>jan-2026</v>
      </c>
      <c r="O2934" s="5" t="s">
        <v>1967</v>
      </c>
      <c r="P2934" s="5" t="s">
        <v>30</v>
      </c>
      <c r="Q2934" s="3" t="s">
        <v>1705</v>
      </c>
      <c r="R2934" s="3">
        <v>1</v>
      </c>
      <c r="S2934" s="4">
        <f>IF(LANÇAMENTO[[#This Row],[DATA PEDIDO]]="","",LANÇAMENTO[[#This Row],[DATA PEDIDO]]+LANÇAMENTO[[#This Row],[PRAZO]])</f>
        <v>46051</v>
      </c>
      <c r="T2934" s="8" t="str">
        <f>IF(LANÇAMENTO[[#This Row],[OBRA COM MATERIAL]]="OK","ENTREGUE",IF(LANÇAMENTO[[#This Row],[PRAZO]]="","",LANÇAMENTO[[#This Row],[PREVISÃO ENTREGA OBRA]]-$E$1))</f>
        <v>ENTREGUE</v>
      </c>
      <c r="U2934" s="3" t="s">
        <v>129</v>
      </c>
      <c r="V2934" s="3"/>
    </row>
    <row r="2935" spans="1:22" x14ac:dyDescent="0.25">
      <c r="A2935" s="4">
        <v>46050</v>
      </c>
      <c r="B2935" s="2" t="s">
        <v>1729</v>
      </c>
      <c r="C2935" s="123" t="str">
        <f>VLOOKUP(LANÇAMENTO[[#This Row],[OBRA]],OBRAS[],2,FALSE)</f>
        <v>B&amp;B</v>
      </c>
      <c r="D2935" s="2" t="s">
        <v>104</v>
      </c>
      <c r="E2935" s="2" t="s">
        <v>4983</v>
      </c>
      <c r="F2935" s="3">
        <v>7</v>
      </c>
      <c r="G2935" s="3" t="s">
        <v>111</v>
      </c>
      <c r="H2935" s="5" t="s">
        <v>4984</v>
      </c>
      <c r="I2935" s="136" t="s">
        <v>3841</v>
      </c>
      <c r="J2935" s="2" t="s">
        <v>4983</v>
      </c>
      <c r="K2935" s="6">
        <v>100.19499999999999</v>
      </c>
      <c r="L2935" s="6">
        <f>LANÇAMENTO[[#This Row],[VALOR UNITARIO]]*LANÇAMENTO[[#This Row],[QTDADE]]</f>
        <v>701.36500000000001</v>
      </c>
      <c r="M2935" s="4">
        <v>46050</v>
      </c>
      <c r="N2935" s="33" t="str">
        <f>TEXT(LANÇAMENTO[[#This Row],[DATA PEDIDO]],"MMM")&amp;"-"&amp;TEXT(M2935,"AAAA")</f>
        <v>jan-2026</v>
      </c>
      <c r="O2935" s="5" t="s">
        <v>1967</v>
      </c>
      <c r="P2935" s="5" t="s">
        <v>30</v>
      </c>
      <c r="Q2935" s="3" t="s">
        <v>1705</v>
      </c>
      <c r="R2935" s="3">
        <v>1</v>
      </c>
      <c r="S2935" s="4">
        <f>IF(LANÇAMENTO[[#This Row],[DATA PEDIDO]]="","",LANÇAMENTO[[#This Row],[DATA PEDIDO]]+LANÇAMENTO[[#This Row],[PRAZO]])</f>
        <v>46051</v>
      </c>
      <c r="T2935" s="8" t="str">
        <f>IF(LANÇAMENTO[[#This Row],[OBRA COM MATERIAL]]="OK","ENTREGUE",IF(LANÇAMENTO[[#This Row],[PRAZO]]="","",LANÇAMENTO[[#This Row],[PREVISÃO ENTREGA OBRA]]-$E$1))</f>
        <v>ENTREGUE</v>
      </c>
      <c r="U2935" s="3" t="s">
        <v>129</v>
      </c>
      <c r="V2935" s="3"/>
    </row>
    <row r="2936" spans="1:22" x14ac:dyDescent="0.25">
      <c r="A2936" s="4">
        <v>46050</v>
      </c>
      <c r="B2936" s="2" t="s">
        <v>4257</v>
      </c>
      <c r="C2936" s="123" t="str">
        <f>VLOOKUP(LANÇAMENTO[[#This Row],[OBRA]],OBRAS[],2,FALSE)</f>
        <v>INTERIORANA</v>
      </c>
      <c r="D2936" s="2" t="s">
        <v>104</v>
      </c>
      <c r="E2936" s="2" t="s">
        <v>4985</v>
      </c>
      <c r="F2936" s="3">
        <v>3</v>
      </c>
      <c r="G2936" s="3" t="s">
        <v>65</v>
      </c>
      <c r="H2936" s="5" t="s">
        <v>4986</v>
      </c>
      <c r="I2936" s="136" t="s">
        <v>874</v>
      </c>
      <c r="J2936" s="2" t="s">
        <v>4985</v>
      </c>
      <c r="K2936" s="6">
        <v>550</v>
      </c>
      <c r="L2936" s="6">
        <f>LANÇAMENTO[[#This Row],[VALOR UNITARIO]]*LANÇAMENTO[[#This Row],[QTDADE]]</f>
        <v>1650</v>
      </c>
      <c r="M2936" s="4">
        <v>46050</v>
      </c>
      <c r="N2936" s="33" t="str">
        <f>TEXT(LANÇAMENTO[[#This Row],[DATA PEDIDO]],"MMM")&amp;"-"&amp;TEXT(M2936,"AAAA")</f>
        <v>jan-2026</v>
      </c>
      <c r="O2936" s="5" t="s">
        <v>2213</v>
      </c>
      <c r="P2936" s="5" t="s">
        <v>215</v>
      </c>
      <c r="Q2936" s="3" t="s">
        <v>1705</v>
      </c>
      <c r="R2936" s="3">
        <v>1</v>
      </c>
      <c r="S2936" s="4">
        <f>IF(LANÇAMENTO[[#This Row],[DATA PEDIDO]]="","",LANÇAMENTO[[#This Row],[DATA PEDIDO]]+LANÇAMENTO[[#This Row],[PRAZO]])</f>
        <v>46051</v>
      </c>
      <c r="T2936" s="8" t="str">
        <f>IF(LANÇAMENTO[[#This Row],[OBRA COM MATERIAL]]="OK","ENTREGUE",IF(LANÇAMENTO[[#This Row],[PRAZO]]="","",LANÇAMENTO[[#This Row],[PREVISÃO ENTREGA OBRA]]-$E$1))</f>
        <v>ENTREGUE</v>
      </c>
      <c r="U2936" s="3" t="s">
        <v>129</v>
      </c>
      <c r="V2936" s="3"/>
    </row>
    <row r="2937" spans="1:22" x14ac:dyDescent="0.25">
      <c r="A2937" s="4">
        <v>46050</v>
      </c>
      <c r="B2937" s="2" t="s">
        <v>4257</v>
      </c>
      <c r="C2937" s="123" t="str">
        <f>VLOOKUP(LANÇAMENTO[[#This Row],[OBRA]],OBRAS[],2,FALSE)</f>
        <v>INTERIORANA</v>
      </c>
      <c r="D2937" s="2" t="s">
        <v>104</v>
      </c>
      <c r="E2937" s="2" t="s">
        <v>4987</v>
      </c>
      <c r="F2937" s="3">
        <v>4</v>
      </c>
      <c r="G2937" s="3" t="s">
        <v>65</v>
      </c>
      <c r="H2937" s="5" t="s">
        <v>4988</v>
      </c>
      <c r="I2937" s="136" t="s">
        <v>216</v>
      </c>
      <c r="J2937" s="2" t="s">
        <v>4987</v>
      </c>
      <c r="K2937" s="6">
        <v>17</v>
      </c>
      <c r="L2937" s="6">
        <f>LANÇAMENTO[[#This Row],[VALOR UNITARIO]]*LANÇAMENTO[[#This Row],[QTDADE]]</f>
        <v>68</v>
      </c>
      <c r="M2937" s="4">
        <v>46050</v>
      </c>
      <c r="N2937" s="33" t="str">
        <f>TEXT(LANÇAMENTO[[#This Row],[DATA PEDIDO]],"MMM")&amp;"-"&amp;TEXT(M2937,"AAAA")</f>
        <v>jan-2026</v>
      </c>
      <c r="O2937" s="5" t="s">
        <v>1818</v>
      </c>
      <c r="P2937" s="5" t="s">
        <v>215</v>
      </c>
      <c r="Q2937" s="3" t="s">
        <v>1705</v>
      </c>
      <c r="R2937" s="3">
        <v>0</v>
      </c>
      <c r="S2937" s="4">
        <f>IF(LANÇAMENTO[[#This Row],[DATA PEDIDO]]="","",LANÇAMENTO[[#This Row],[DATA PEDIDO]]+LANÇAMENTO[[#This Row],[PRAZO]])</f>
        <v>46050</v>
      </c>
      <c r="T2937" s="8" t="str">
        <f>IF(LANÇAMENTO[[#This Row],[OBRA COM MATERIAL]]="OK","ENTREGUE",IF(LANÇAMENTO[[#This Row],[PRAZO]]="","",LANÇAMENTO[[#This Row],[PREVISÃO ENTREGA OBRA]]-$E$1))</f>
        <v>ENTREGUE</v>
      </c>
      <c r="U2937" s="3" t="s">
        <v>129</v>
      </c>
      <c r="V2937" s="3"/>
    </row>
    <row r="2938" spans="1:22" x14ac:dyDescent="0.25">
      <c r="A2938" s="4">
        <v>46050</v>
      </c>
      <c r="B2938" s="2" t="s">
        <v>4257</v>
      </c>
      <c r="C2938" s="123" t="str">
        <f>VLOOKUP(LANÇAMENTO[[#This Row],[OBRA]],OBRAS[],2,FALSE)</f>
        <v>INTERIORANA</v>
      </c>
      <c r="D2938" s="2" t="s">
        <v>104</v>
      </c>
      <c r="E2938" s="2" t="s">
        <v>4989</v>
      </c>
      <c r="F2938" s="3">
        <v>20</v>
      </c>
      <c r="G2938" s="3" t="s">
        <v>140</v>
      </c>
      <c r="H2938" s="5" t="s">
        <v>4990</v>
      </c>
      <c r="I2938" s="136" t="s">
        <v>4992</v>
      </c>
      <c r="J2938" s="2" t="s">
        <v>4989</v>
      </c>
      <c r="K2938" s="6">
        <v>445</v>
      </c>
      <c r="L2938" s="6">
        <f>LANÇAMENTO[[#This Row],[VALOR UNITARIO]]*LANÇAMENTO[[#This Row],[QTDADE]]</f>
        <v>8900</v>
      </c>
      <c r="M2938" s="4">
        <v>46050</v>
      </c>
      <c r="N2938" s="33" t="str">
        <f>TEXT(LANÇAMENTO[[#This Row],[DATA PEDIDO]],"MMM")&amp;"-"&amp;TEXT(M2938,"AAAA")</f>
        <v>jan-2026</v>
      </c>
      <c r="O2938" s="5" t="s">
        <v>1967</v>
      </c>
      <c r="P2938" s="5" t="s">
        <v>30</v>
      </c>
      <c r="Q2938" s="3" t="s">
        <v>12</v>
      </c>
      <c r="R2938" s="3">
        <v>3</v>
      </c>
      <c r="S2938" s="4">
        <f>IF(LANÇAMENTO[[#This Row],[DATA PEDIDO]]="","",LANÇAMENTO[[#This Row],[DATA PEDIDO]]+LANÇAMENTO[[#This Row],[PRAZO]])</f>
        <v>46053</v>
      </c>
      <c r="T2938" s="8" t="str">
        <f>IF(LANÇAMENTO[[#This Row],[OBRA COM MATERIAL]]="OK","ENTREGUE",IF(LANÇAMENTO[[#This Row],[PRAZO]]="","",LANÇAMENTO[[#This Row],[PREVISÃO ENTREGA OBRA]]-$E$1))</f>
        <v>ENTREGUE</v>
      </c>
      <c r="U2938" s="3" t="s">
        <v>129</v>
      </c>
      <c r="V2938" s="3"/>
    </row>
    <row r="2939" spans="1:22" x14ac:dyDescent="0.25">
      <c r="A2939" s="4">
        <v>46050</v>
      </c>
      <c r="B2939" s="2" t="s">
        <v>4257</v>
      </c>
      <c r="C2939" s="123" t="str">
        <f>VLOOKUP(LANÇAMENTO[[#This Row],[OBRA]],OBRAS[],2,FALSE)</f>
        <v>INTERIORANA</v>
      </c>
      <c r="D2939" s="2" t="s">
        <v>104</v>
      </c>
      <c r="E2939" s="2" t="s">
        <v>2304</v>
      </c>
      <c r="F2939" s="3">
        <v>1</v>
      </c>
      <c r="G2939" s="3" t="s">
        <v>65</v>
      </c>
      <c r="H2939" s="5" t="s">
        <v>4990</v>
      </c>
      <c r="I2939" s="136" t="s">
        <v>4992</v>
      </c>
      <c r="J2939" s="2" t="s">
        <v>2304</v>
      </c>
      <c r="K2939" s="6">
        <v>990</v>
      </c>
      <c r="L2939" s="6">
        <f>LANÇAMENTO[[#This Row],[VALOR UNITARIO]]*LANÇAMENTO[[#This Row],[QTDADE]]</f>
        <v>990</v>
      </c>
      <c r="M2939" s="4">
        <v>46050</v>
      </c>
      <c r="N2939" s="33" t="str">
        <f>TEXT(LANÇAMENTO[[#This Row],[DATA PEDIDO]],"MMM")&amp;"-"&amp;TEXT(M2939,"AAAA")</f>
        <v>jan-2026</v>
      </c>
      <c r="O2939" s="5" t="s">
        <v>1967</v>
      </c>
      <c r="P2939" s="5" t="s">
        <v>30</v>
      </c>
      <c r="Q2939" s="3" t="s">
        <v>12</v>
      </c>
      <c r="R2939" s="3">
        <v>3</v>
      </c>
      <c r="S2939" s="4">
        <f>IF(LANÇAMENTO[[#This Row],[DATA PEDIDO]]="","",LANÇAMENTO[[#This Row],[DATA PEDIDO]]+LANÇAMENTO[[#This Row],[PRAZO]])</f>
        <v>46053</v>
      </c>
      <c r="T2939" s="8" t="str">
        <f>IF(LANÇAMENTO[[#This Row],[OBRA COM MATERIAL]]="OK","ENTREGUE",IF(LANÇAMENTO[[#This Row],[PRAZO]]="","",LANÇAMENTO[[#This Row],[PREVISÃO ENTREGA OBRA]]-$E$1))</f>
        <v>ENTREGUE</v>
      </c>
      <c r="U2939" s="3" t="s">
        <v>129</v>
      </c>
      <c r="V2939" s="3"/>
    </row>
    <row r="2940" spans="1:22" x14ac:dyDescent="0.25">
      <c r="A2940" s="4">
        <v>46051</v>
      </c>
      <c r="B2940" s="2" t="s">
        <v>3239</v>
      </c>
      <c r="C2940" s="123" t="str">
        <f>VLOOKUP(LANÇAMENTO[[#This Row],[OBRA]],OBRAS[],2,FALSE)</f>
        <v>INTERIORANA</v>
      </c>
      <c r="D2940" s="2" t="s">
        <v>104</v>
      </c>
      <c r="E2940" s="2" t="s">
        <v>4995</v>
      </c>
      <c r="F2940" s="3">
        <v>2</v>
      </c>
      <c r="G2940" s="3" t="s">
        <v>65</v>
      </c>
      <c r="H2940" s="5" t="s">
        <v>4996</v>
      </c>
      <c r="I2940" s="136" t="s">
        <v>177</v>
      </c>
      <c r="J2940" s="2" t="s">
        <v>4995</v>
      </c>
      <c r="K2940" s="6">
        <v>317.89</v>
      </c>
      <c r="L2940" s="6">
        <f>LANÇAMENTO[[#This Row],[VALOR UNITARIO]]*LANÇAMENTO[[#This Row],[QTDADE]]</f>
        <v>635.78</v>
      </c>
      <c r="M2940" s="4">
        <v>46051</v>
      </c>
      <c r="N2940" s="33" t="str">
        <f>TEXT(LANÇAMENTO[[#This Row],[DATA PEDIDO]],"MMM")&amp;"-"&amp;TEXT(M2940,"AAAA")</f>
        <v>jan-2026</v>
      </c>
      <c r="O2940" s="5" t="s">
        <v>1967</v>
      </c>
      <c r="P2940" s="5" t="s">
        <v>30</v>
      </c>
      <c r="Q2940" s="3" t="s">
        <v>12</v>
      </c>
      <c r="R2940" s="3">
        <v>1</v>
      </c>
      <c r="S2940" s="4">
        <f>IF(LANÇAMENTO[[#This Row],[DATA PEDIDO]]="","",LANÇAMENTO[[#This Row],[DATA PEDIDO]]+LANÇAMENTO[[#This Row],[PRAZO]])</f>
        <v>46052</v>
      </c>
      <c r="T2940" s="8" t="str">
        <f>IF(LANÇAMENTO[[#This Row],[OBRA COM MATERIAL]]="OK","ENTREGUE",IF(LANÇAMENTO[[#This Row],[PRAZO]]="","",LANÇAMENTO[[#This Row],[PREVISÃO ENTREGA OBRA]]-$E$1))</f>
        <v>ENTREGUE</v>
      </c>
      <c r="U2940" s="3" t="s">
        <v>129</v>
      </c>
      <c r="V2940" s="3"/>
    </row>
    <row r="2941" spans="1:22" x14ac:dyDescent="0.25">
      <c r="A2941" s="4">
        <v>46051</v>
      </c>
      <c r="B2941" s="2" t="s">
        <v>4257</v>
      </c>
      <c r="C2941" s="123" t="str">
        <f>VLOOKUP(LANÇAMENTO[[#This Row],[OBRA]],OBRAS[],2,FALSE)</f>
        <v>INTERIORANA</v>
      </c>
      <c r="D2941" s="2" t="s">
        <v>104</v>
      </c>
      <c r="E2941" s="2" t="s">
        <v>1798</v>
      </c>
      <c r="F2941" s="3">
        <v>1</v>
      </c>
      <c r="G2941" s="3" t="s">
        <v>65</v>
      </c>
      <c r="H2941" s="5" t="s">
        <v>4997</v>
      </c>
      <c r="I2941" s="136" t="s">
        <v>1786</v>
      </c>
      <c r="J2941" s="2" t="s">
        <v>1798</v>
      </c>
      <c r="K2941" s="6">
        <v>850</v>
      </c>
      <c r="L2941" s="6">
        <f>LANÇAMENTO[[#This Row],[VALOR UNITARIO]]*LANÇAMENTO[[#This Row],[QTDADE]]</f>
        <v>850</v>
      </c>
      <c r="M2941" s="4">
        <v>46051</v>
      </c>
      <c r="N2941" s="33" t="str">
        <f>TEXT(LANÇAMENTO[[#This Row],[DATA PEDIDO]],"MMM")&amp;"-"&amp;TEXT(M2941,"AAAA")</f>
        <v>jan-2026</v>
      </c>
      <c r="O2941" s="5" t="s">
        <v>1692</v>
      </c>
      <c r="P2941" s="5" t="s">
        <v>192</v>
      </c>
      <c r="Q2941" s="3" t="s">
        <v>12</v>
      </c>
      <c r="R2941" s="3">
        <v>8</v>
      </c>
      <c r="S2941" s="4">
        <f>IF(LANÇAMENTO[[#This Row],[DATA PEDIDO]]="","",LANÇAMENTO[[#This Row],[DATA PEDIDO]]+LANÇAMENTO[[#This Row],[PRAZO]])</f>
        <v>46059</v>
      </c>
      <c r="T2941" s="8" t="str">
        <f>IF(LANÇAMENTO[[#This Row],[OBRA COM MATERIAL]]="OK","ENTREGUE",IF(LANÇAMENTO[[#This Row],[PRAZO]]="","",LANÇAMENTO[[#This Row],[PREVISÃO ENTREGA OBRA]]-$E$1))</f>
        <v>ENTREGUE</v>
      </c>
      <c r="U2941" s="3" t="s">
        <v>129</v>
      </c>
      <c r="V2941" s="3"/>
    </row>
    <row r="2942" spans="1:22" x14ac:dyDescent="0.25">
      <c r="A2942" s="4">
        <v>46051</v>
      </c>
      <c r="B2942" s="2" t="s">
        <v>4257</v>
      </c>
      <c r="C2942" s="123" t="str">
        <f>VLOOKUP(LANÇAMENTO[[#This Row],[OBRA]],OBRAS[],2,FALSE)</f>
        <v>INTERIORANA</v>
      </c>
      <c r="D2942" s="2" t="s">
        <v>104</v>
      </c>
      <c r="E2942" s="2" t="s">
        <v>2179</v>
      </c>
      <c r="F2942" s="3">
        <v>6</v>
      </c>
      <c r="G2942" s="3" t="s">
        <v>111</v>
      </c>
      <c r="H2942" s="5" t="s">
        <v>4998</v>
      </c>
      <c r="I2942" s="136" t="s">
        <v>4265</v>
      </c>
      <c r="J2942" s="2" t="s">
        <v>2179</v>
      </c>
      <c r="K2942" s="6">
        <v>147</v>
      </c>
      <c r="L2942" s="6">
        <f>LANÇAMENTO[[#This Row],[VALOR UNITARIO]]*LANÇAMENTO[[#This Row],[QTDADE]]</f>
        <v>882</v>
      </c>
      <c r="M2942" s="4">
        <v>46051</v>
      </c>
      <c r="N2942" s="33" t="str">
        <f>TEXT(LANÇAMENTO[[#This Row],[DATA PEDIDO]],"MMM")&amp;"-"&amp;TEXT(M2942,"AAAA")</f>
        <v>jan-2026</v>
      </c>
      <c r="O2942" s="5" t="s">
        <v>1778</v>
      </c>
      <c r="P2942" s="5" t="s">
        <v>30</v>
      </c>
      <c r="Q2942" s="3" t="s">
        <v>12</v>
      </c>
      <c r="R2942" s="3">
        <v>1</v>
      </c>
      <c r="S2942" s="4">
        <f>IF(LANÇAMENTO[[#This Row],[DATA PEDIDO]]="","",LANÇAMENTO[[#This Row],[DATA PEDIDO]]+LANÇAMENTO[[#This Row],[PRAZO]])</f>
        <v>46052</v>
      </c>
      <c r="T2942" s="8" t="str">
        <f>IF(LANÇAMENTO[[#This Row],[OBRA COM MATERIAL]]="OK","ENTREGUE",IF(LANÇAMENTO[[#This Row],[PRAZO]]="","",LANÇAMENTO[[#This Row],[PREVISÃO ENTREGA OBRA]]-$E$1))</f>
        <v>ENTREGUE</v>
      </c>
      <c r="U2942" s="3" t="s">
        <v>129</v>
      </c>
      <c r="V2942" s="3"/>
    </row>
    <row r="2943" spans="1:22" x14ac:dyDescent="0.25">
      <c r="A2943" s="4">
        <v>46052</v>
      </c>
      <c r="B2943" s="2" t="s">
        <v>1802</v>
      </c>
      <c r="C2943" s="123" t="str">
        <f>VLOOKUP(LANÇAMENTO[[#This Row],[OBRA]],OBRAS[],2,FALSE)</f>
        <v>INTERIORANA</v>
      </c>
      <c r="D2943" s="2" t="s">
        <v>104</v>
      </c>
      <c r="E2943" s="2" t="s">
        <v>2134</v>
      </c>
      <c r="F2943" s="3">
        <v>2</v>
      </c>
      <c r="G2943" s="3" t="s">
        <v>65</v>
      </c>
      <c r="H2943" s="5" t="s">
        <v>5002</v>
      </c>
      <c r="I2943" s="136" t="s">
        <v>1033</v>
      </c>
      <c r="J2943" s="2" t="s">
        <v>2134</v>
      </c>
      <c r="K2943" s="6">
        <v>440</v>
      </c>
      <c r="L2943" s="6">
        <f>LANÇAMENTO[[#This Row],[VALOR UNITARIO]]*LANÇAMENTO[[#This Row],[QTDADE]]</f>
        <v>880</v>
      </c>
      <c r="M2943" s="4">
        <v>46052</v>
      </c>
      <c r="N2943" s="33" t="str">
        <f>TEXT(LANÇAMENTO[[#This Row],[DATA PEDIDO]],"MMM")&amp;"-"&amp;TEXT(M2943,"AAAA")</f>
        <v>jan-2026</v>
      </c>
      <c r="O2943" s="5" t="s">
        <v>1823</v>
      </c>
      <c r="P2943" s="5" t="s">
        <v>30</v>
      </c>
      <c r="Q2943" s="3" t="s">
        <v>12</v>
      </c>
      <c r="R2943" s="3">
        <v>3</v>
      </c>
      <c r="S2943" s="4">
        <f>IF(LANÇAMENTO[[#This Row],[DATA PEDIDO]]="","",LANÇAMENTO[[#This Row],[DATA PEDIDO]]+LANÇAMENTO[[#This Row],[PRAZO]])</f>
        <v>46055</v>
      </c>
      <c r="T2943" s="8" t="str">
        <f>IF(LANÇAMENTO[[#This Row],[OBRA COM MATERIAL]]="OK","ENTREGUE",IF(LANÇAMENTO[[#This Row],[PRAZO]]="","",LANÇAMENTO[[#This Row],[PREVISÃO ENTREGA OBRA]]-$E$1))</f>
        <v>ENTREGUE</v>
      </c>
      <c r="U2943" s="3" t="s">
        <v>129</v>
      </c>
      <c r="V2943" s="3"/>
    </row>
    <row r="2944" spans="1:22" x14ac:dyDescent="0.25">
      <c r="A2944" s="4">
        <v>46052</v>
      </c>
      <c r="B2944" s="2" t="s">
        <v>4912</v>
      </c>
      <c r="C2944" s="123" t="str">
        <f>VLOOKUP(LANÇAMENTO[[#This Row],[OBRA]],OBRAS[],2,FALSE)</f>
        <v>BRASUL</v>
      </c>
      <c r="D2944" s="2" t="s">
        <v>17</v>
      </c>
      <c r="E2944" s="2" t="s">
        <v>4908</v>
      </c>
      <c r="F2944" s="3">
        <v>1</v>
      </c>
      <c r="G2944" s="3" t="s">
        <v>65</v>
      </c>
      <c r="H2944" s="5" t="s">
        <v>5003</v>
      </c>
      <c r="I2944" s="136" t="s">
        <v>177</v>
      </c>
      <c r="J2944" s="2" t="s">
        <v>4908</v>
      </c>
      <c r="K2944" s="6">
        <v>117.19</v>
      </c>
      <c r="L2944" s="6">
        <f>LANÇAMENTO[[#This Row],[VALOR UNITARIO]]*LANÇAMENTO[[#This Row],[QTDADE]]</f>
        <v>117.19</v>
      </c>
      <c r="M2944" s="4">
        <v>46052</v>
      </c>
      <c r="N2944" s="33" t="str">
        <f>TEXT(LANÇAMENTO[[#This Row],[DATA PEDIDO]],"MMM")&amp;"-"&amp;TEXT(M2944,"AAAA")</f>
        <v>jan-2026</v>
      </c>
      <c r="O2944" s="5" t="s">
        <v>1818</v>
      </c>
      <c r="P2944" s="5" t="s">
        <v>215</v>
      </c>
      <c r="Q2944" s="3" t="s">
        <v>1705</v>
      </c>
      <c r="R2944" s="3">
        <v>0</v>
      </c>
      <c r="S2944" s="4">
        <f>IF(LANÇAMENTO[[#This Row],[DATA PEDIDO]]="","",LANÇAMENTO[[#This Row],[DATA PEDIDO]]+LANÇAMENTO[[#This Row],[PRAZO]])</f>
        <v>46052</v>
      </c>
      <c r="T2944" s="8" t="str">
        <f>IF(LANÇAMENTO[[#This Row],[OBRA COM MATERIAL]]="OK","ENTREGUE",IF(LANÇAMENTO[[#This Row],[PRAZO]]="","",LANÇAMENTO[[#This Row],[PREVISÃO ENTREGA OBRA]]-$E$1))</f>
        <v>ENTREGUE</v>
      </c>
      <c r="U2944" s="3" t="s">
        <v>129</v>
      </c>
      <c r="V2944" s="3"/>
    </row>
    <row r="2945" spans="1:22" x14ac:dyDescent="0.25">
      <c r="A2945" s="4">
        <v>46055</v>
      </c>
      <c r="B2945" s="2" t="s">
        <v>4059</v>
      </c>
      <c r="C2945" s="123" t="str">
        <f>VLOOKUP(LANÇAMENTO[[#This Row],[OBRA]],OBRAS[],2,FALSE)</f>
        <v>B&amp;B</v>
      </c>
      <c r="D2945" s="2" t="s">
        <v>104</v>
      </c>
      <c r="E2945" s="2" t="s">
        <v>1840</v>
      </c>
      <c r="F2945" s="3">
        <v>1</v>
      </c>
      <c r="G2945" s="3" t="s">
        <v>110</v>
      </c>
      <c r="H2945" s="5" t="s">
        <v>5004</v>
      </c>
      <c r="I2945" s="136" t="s">
        <v>147</v>
      </c>
      <c r="J2945" s="2" t="s">
        <v>1840</v>
      </c>
      <c r="K2945" s="6">
        <v>89.9</v>
      </c>
      <c r="L2945" s="6">
        <f>LANÇAMENTO[[#This Row],[VALOR UNITARIO]]*LANÇAMENTO[[#This Row],[QTDADE]]</f>
        <v>89.9</v>
      </c>
      <c r="M2945" s="4">
        <v>46055</v>
      </c>
      <c r="N2945" s="33" t="str">
        <f>TEXT(LANÇAMENTO[[#This Row],[DATA PEDIDO]],"MMM")&amp;"-"&amp;TEXT(M2945,"AAAA")</f>
        <v>fev-2026</v>
      </c>
      <c r="O2945" s="5" t="s">
        <v>1715</v>
      </c>
      <c r="P2945" s="5" t="s">
        <v>30</v>
      </c>
      <c r="Q2945" s="3" t="s">
        <v>1705</v>
      </c>
      <c r="R2945" s="3">
        <v>0</v>
      </c>
      <c r="S2945" s="4">
        <f>IF(LANÇAMENTO[[#This Row],[DATA PEDIDO]]="","",LANÇAMENTO[[#This Row],[DATA PEDIDO]]+LANÇAMENTO[[#This Row],[PRAZO]])</f>
        <v>46055</v>
      </c>
      <c r="T2945" s="8" t="str">
        <f>IF(LANÇAMENTO[[#This Row],[OBRA COM MATERIAL]]="OK","ENTREGUE",IF(LANÇAMENTO[[#This Row],[PRAZO]]="","",LANÇAMENTO[[#This Row],[PREVISÃO ENTREGA OBRA]]-$E$1))</f>
        <v>ENTREGUE</v>
      </c>
      <c r="U2945" s="3" t="s">
        <v>129</v>
      </c>
      <c r="V2945" s="3"/>
    </row>
    <row r="2946" spans="1:22" x14ac:dyDescent="0.25">
      <c r="A2946" s="4">
        <v>46055</v>
      </c>
      <c r="B2946" s="2" t="s">
        <v>4257</v>
      </c>
      <c r="C2946" s="123" t="str">
        <f>VLOOKUP(LANÇAMENTO[[#This Row],[OBRA]],OBRAS[],2,FALSE)</f>
        <v>INTERIORANA</v>
      </c>
      <c r="D2946" s="2" t="s">
        <v>104</v>
      </c>
      <c r="E2946" s="2" t="s">
        <v>3451</v>
      </c>
      <c r="F2946" s="3">
        <v>2</v>
      </c>
      <c r="G2946" s="3" t="s">
        <v>110</v>
      </c>
      <c r="H2946" s="5" t="s">
        <v>5005</v>
      </c>
      <c r="I2946" s="136" t="s">
        <v>147</v>
      </c>
      <c r="J2946" s="2" t="s">
        <v>3451</v>
      </c>
      <c r="K2946" s="6">
        <v>89.9</v>
      </c>
      <c r="L2946" s="6">
        <f>LANÇAMENTO[[#This Row],[VALOR UNITARIO]]*LANÇAMENTO[[#This Row],[QTDADE]]</f>
        <v>179.8</v>
      </c>
      <c r="M2946" s="4">
        <v>46055</v>
      </c>
      <c r="N2946" s="33" t="str">
        <f>TEXT(LANÇAMENTO[[#This Row],[DATA PEDIDO]],"MMM")&amp;"-"&amp;TEXT(M2946,"AAAA")</f>
        <v>fev-2026</v>
      </c>
      <c r="O2946" s="5" t="s">
        <v>1715</v>
      </c>
      <c r="P2946" s="5" t="s">
        <v>30</v>
      </c>
      <c r="Q2946" s="3" t="s">
        <v>1705</v>
      </c>
      <c r="R2946" s="3">
        <v>0</v>
      </c>
      <c r="S2946" s="4">
        <f>IF(LANÇAMENTO[[#This Row],[DATA PEDIDO]]="","",LANÇAMENTO[[#This Row],[DATA PEDIDO]]+LANÇAMENTO[[#This Row],[PRAZO]])</f>
        <v>46055</v>
      </c>
      <c r="T2946" s="8" t="str">
        <f>IF(LANÇAMENTO[[#This Row],[OBRA COM MATERIAL]]="OK","ENTREGUE",IF(LANÇAMENTO[[#This Row],[PRAZO]]="","",LANÇAMENTO[[#This Row],[PREVISÃO ENTREGA OBRA]]-$E$1))</f>
        <v>ENTREGUE</v>
      </c>
      <c r="U2946" s="3" t="s">
        <v>129</v>
      </c>
      <c r="V2946" s="3"/>
    </row>
    <row r="2947" spans="1:22" x14ac:dyDescent="0.25">
      <c r="A2947" s="4">
        <v>46055</v>
      </c>
      <c r="B2947" s="2" t="s">
        <v>4257</v>
      </c>
      <c r="C2947" s="123" t="str">
        <f>VLOOKUP(LANÇAMENTO[[#This Row],[OBRA]],OBRAS[],2,FALSE)</f>
        <v>INTERIORANA</v>
      </c>
      <c r="D2947" s="2" t="s">
        <v>104</v>
      </c>
      <c r="E2947" s="2" t="s">
        <v>5006</v>
      </c>
      <c r="F2947" s="3">
        <v>1</v>
      </c>
      <c r="G2947" s="3" t="s">
        <v>65</v>
      </c>
      <c r="H2947" s="5" t="s">
        <v>5008</v>
      </c>
      <c r="I2947" s="136" t="s">
        <v>243</v>
      </c>
      <c r="J2947" s="2" t="s">
        <v>5006</v>
      </c>
      <c r="K2947" s="6">
        <v>1135</v>
      </c>
      <c r="L2947" s="6">
        <f>LANÇAMENTO[[#This Row],[VALOR UNITARIO]]*LANÇAMENTO[[#This Row],[QTDADE]]</f>
        <v>1135</v>
      </c>
      <c r="M2947" s="4">
        <v>46055</v>
      </c>
      <c r="N2947" s="33" t="str">
        <f>TEXT(LANÇAMENTO[[#This Row],[DATA PEDIDO]],"MMM")&amp;"-"&amp;TEXT(M2947,"AAAA")</f>
        <v>fev-2026</v>
      </c>
      <c r="O2947" s="5" t="s">
        <v>1967</v>
      </c>
      <c r="P2947" s="5" t="s">
        <v>30</v>
      </c>
      <c r="Q2947" s="3" t="s">
        <v>1705</v>
      </c>
      <c r="R2947" s="3">
        <v>4</v>
      </c>
      <c r="S2947" s="4">
        <f>IF(LANÇAMENTO[[#This Row],[DATA PEDIDO]]="","",LANÇAMENTO[[#This Row],[DATA PEDIDO]]+LANÇAMENTO[[#This Row],[PRAZO]])</f>
        <v>46059</v>
      </c>
      <c r="T2947" s="8" t="str">
        <f>IF(LANÇAMENTO[[#This Row],[OBRA COM MATERIAL]]="OK","ENTREGUE",IF(LANÇAMENTO[[#This Row],[PRAZO]]="","",LANÇAMENTO[[#This Row],[PREVISÃO ENTREGA OBRA]]-$E$1))</f>
        <v>ENTREGUE</v>
      </c>
      <c r="U2947" s="3" t="s">
        <v>129</v>
      </c>
      <c r="V2947" s="3"/>
    </row>
    <row r="2948" spans="1:22" ht="105" x14ac:dyDescent="0.25">
      <c r="A2948" s="4">
        <v>46055</v>
      </c>
      <c r="B2948" s="2" t="s">
        <v>4257</v>
      </c>
      <c r="C2948" s="123" t="str">
        <f>VLOOKUP(LANÇAMENTO[[#This Row],[OBRA]],OBRAS[],2,FALSE)</f>
        <v>INTERIORANA</v>
      </c>
      <c r="D2948" s="2" t="s">
        <v>104</v>
      </c>
      <c r="E2948" s="10" t="s">
        <v>5007</v>
      </c>
      <c r="F2948" s="3">
        <v>1</v>
      </c>
      <c r="G2948" s="3" t="s">
        <v>65</v>
      </c>
      <c r="H2948" s="5" t="s">
        <v>5008</v>
      </c>
      <c r="I2948" s="136" t="s">
        <v>243</v>
      </c>
      <c r="J2948" s="10" t="s">
        <v>5007</v>
      </c>
      <c r="K2948" s="6">
        <v>0</v>
      </c>
      <c r="L2948" s="6">
        <f>LANÇAMENTO[[#This Row],[VALOR UNITARIO]]*LANÇAMENTO[[#This Row],[QTDADE]]</f>
        <v>0</v>
      </c>
      <c r="M2948" s="4">
        <v>46055</v>
      </c>
      <c r="N2948" s="33" t="str">
        <f>TEXT(LANÇAMENTO[[#This Row],[DATA PEDIDO]],"MMM")&amp;"-"&amp;TEXT(M2948,"AAAA")</f>
        <v>fev-2026</v>
      </c>
      <c r="O2948" s="5" t="s">
        <v>1967</v>
      </c>
      <c r="P2948" s="5" t="s">
        <v>30</v>
      </c>
      <c r="Q2948" s="3" t="s">
        <v>1705</v>
      </c>
      <c r="R2948" s="3">
        <v>4</v>
      </c>
      <c r="S2948" s="4">
        <f>IF(LANÇAMENTO[[#This Row],[DATA PEDIDO]]="","",LANÇAMENTO[[#This Row],[DATA PEDIDO]]+LANÇAMENTO[[#This Row],[PRAZO]])</f>
        <v>46059</v>
      </c>
      <c r="T2948" s="8" t="str">
        <f>IF(LANÇAMENTO[[#This Row],[OBRA COM MATERIAL]]="OK","ENTREGUE",IF(LANÇAMENTO[[#This Row],[PRAZO]]="","",LANÇAMENTO[[#This Row],[PREVISÃO ENTREGA OBRA]]-$E$1))</f>
        <v>ENTREGUE</v>
      </c>
      <c r="U2948" s="3" t="s">
        <v>129</v>
      </c>
      <c r="V2948" s="3"/>
    </row>
    <row r="2949" spans="1:22" x14ac:dyDescent="0.25">
      <c r="A2949" s="4">
        <v>46055</v>
      </c>
      <c r="B2949" s="2" t="s">
        <v>4257</v>
      </c>
      <c r="C2949" s="123" t="str">
        <f>VLOOKUP(LANÇAMENTO[[#This Row],[OBRA]],OBRAS[],2,FALSE)</f>
        <v>INTERIORANA</v>
      </c>
      <c r="D2949" s="2" t="s">
        <v>104</v>
      </c>
      <c r="E2949" s="2" t="s">
        <v>2424</v>
      </c>
      <c r="F2949" s="3">
        <v>50</v>
      </c>
      <c r="G2949" s="3" t="s">
        <v>23</v>
      </c>
      <c r="H2949" s="5" t="s">
        <v>5008</v>
      </c>
      <c r="I2949" s="136" t="s">
        <v>243</v>
      </c>
      <c r="J2949" s="2" t="s">
        <v>2424</v>
      </c>
      <c r="K2949" s="6">
        <v>9</v>
      </c>
      <c r="L2949" s="6">
        <f>LANÇAMENTO[[#This Row],[VALOR UNITARIO]]*LANÇAMENTO[[#This Row],[QTDADE]]</f>
        <v>450</v>
      </c>
      <c r="M2949" s="4">
        <v>46055</v>
      </c>
      <c r="N2949" s="33"/>
      <c r="O2949" s="5" t="s">
        <v>1967</v>
      </c>
      <c r="P2949" s="5" t="s">
        <v>30</v>
      </c>
      <c r="Q2949" s="3" t="s">
        <v>1705</v>
      </c>
      <c r="R2949" s="3">
        <v>4</v>
      </c>
      <c r="S2949" s="4">
        <f>IF(LANÇAMENTO[[#This Row],[DATA PEDIDO]]="","",LANÇAMENTO[[#This Row],[DATA PEDIDO]]+LANÇAMENTO[[#This Row],[PRAZO]])</f>
        <v>46059</v>
      </c>
      <c r="T2949" s="8" t="str">
        <f>IF(LANÇAMENTO[[#This Row],[OBRA COM MATERIAL]]="OK","ENTREGUE",IF(LANÇAMENTO[[#This Row],[PRAZO]]="","",LANÇAMENTO[[#This Row],[PREVISÃO ENTREGA OBRA]]-$E$1))</f>
        <v>ENTREGUE</v>
      </c>
      <c r="U2949" s="3" t="s">
        <v>129</v>
      </c>
      <c r="V2949" s="3"/>
    </row>
    <row r="2950" spans="1:22" x14ac:dyDescent="0.25">
      <c r="A2950" s="4">
        <v>46056</v>
      </c>
      <c r="B2950" s="2" t="s">
        <v>2747</v>
      </c>
      <c r="C2950" s="123" t="str">
        <f>VLOOKUP(LANÇAMENTO[[#This Row],[OBRA]],OBRAS[],2,FALSE)</f>
        <v>B&amp;B</v>
      </c>
      <c r="D2950" s="2" t="s">
        <v>104</v>
      </c>
      <c r="E2950" s="2" t="s">
        <v>5009</v>
      </c>
      <c r="F2950" s="3">
        <v>3</v>
      </c>
      <c r="G2950" s="3" t="s">
        <v>111</v>
      </c>
      <c r="H2950" s="5" t="s">
        <v>5012</v>
      </c>
      <c r="I2950" s="136" t="s">
        <v>198</v>
      </c>
      <c r="J2950" s="2" t="s">
        <v>5009</v>
      </c>
      <c r="K2950" s="6">
        <v>13.17</v>
      </c>
      <c r="L2950" s="6">
        <f>LANÇAMENTO[[#This Row],[VALOR UNITARIO]]*LANÇAMENTO[[#This Row],[QTDADE]]</f>
        <v>39.51</v>
      </c>
      <c r="M2950" s="4">
        <v>46056</v>
      </c>
      <c r="N2950" s="33" t="str">
        <f>TEXT(LANÇAMENTO[[#This Row],[DATA PEDIDO]],"MMM")&amp;"-"&amp;TEXT(M2950,"AAAA")</f>
        <v>fev-2026</v>
      </c>
      <c r="O2950" s="5" t="s">
        <v>1715</v>
      </c>
      <c r="P2950" s="5" t="s">
        <v>30</v>
      </c>
      <c r="Q2950" s="3" t="s">
        <v>1705</v>
      </c>
      <c r="R2950" s="3">
        <v>1</v>
      </c>
      <c r="S2950" s="4">
        <f>IF(LANÇAMENTO[[#This Row],[DATA PEDIDO]]="","",LANÇAMENTO[[#This Row],[DATA PEDIDO]]+LANÇAMENTO[[#This Row],[PRAZO]])</f>
        <v>46057</v>
      </c>
      <c r="T2950" s="8" t="str">
        <f>IF(LANÇAMENTO[[#This Row],[OBRA COM MATERIAL]]="OK","ENTREGUE",IF(LANÇAMENTO[[#This Row],[PRAZO]]="","",LANÇAMENTO[[#This Row],[PREVISÃO ENTREGA OBRA]]-$E$1))</f>
        <v>ENTREGUE</v>
      </c>
      <c r="U2950" s="3" t="s">
        <v>129</v>
      </c>
      <c r="V2950" s="3"/>
    </row>
    <row r="2951" spans="1:22" x14ac:dyDescent="0.25">
      <c r="A2951" s="4">
        <v>46056</v>
      </c>
      <c r="B2951" s="2" t="s">
        <v>2747</v>
      </c>
      <c r="C2951" s="123" t="str">
        <f>VLOOKUP(LANÇAMENTO[[#This Row],[OBRA]],OBRAS[],2,FALSE)</f>
        <v>B&amp;B</v>
      </c>
      <c r="D2951" s="2" t="s">
        <v>104</v>
      </c>
      <c r="E2951" s="2" t="s">
        <v>5010</v>
      </c>
      <c r="F2951" s="3">
        <v>1</v>
      </c>
      <c r="G2951" s="3" t="s">
        <v>65</v>
      </c>
      <c r="H2951" s="5" t="s">
        <v>5012</v>
      </c>
      <c r="I2951" s="136" t="s">
        <v>198</v>
      </c>
      <c r="J2951" s="2" t="s">
        <v>5010</v>
      </c>
      <c r="K2951" s="6">
        <v>13.7</v>
      </c>
      <c r="L2951" s="6">
        <f>LANÇAMENTO[[#This Row],[VALOR UNITARIO]]*LANÇAMENTO[[#This Row],[QTDADE]]</f>
        <v>13.7</v>
      </c>
      <c r="M2951" s="4">
        <v>46056</v>
      </c>
      <c r="N2951" s="33" t="str">
        <f>TEXT(LANÇAMENTO[[#This Row],[DATA PEDIDO]],"MMM")&amp;"-"&amp;TEXT(M2951,"AAAA")</f>
        <v>fev-2026</v>
      </c>
      <c r="O2951" s="5" t="s">
        <v>1715</v>
      </c>
      <c r="P2951" s="5" t="s">
        <v>30</v>
      </c>
      <c r="Q2951" s="3" t="s">
        <v>1705</v>
      </c>
      <c r="R2951" s="3">
        <v>1</v>
      </c>
      <c r="S2951" s="4">
        <f>IF(LANÇAMENTO[[#This Row],[DATA PEDIDO]]="","",LANÇAMENTO[[#This Row],[DATA PEDIDO]]+LANÇAMENTO[[#This Row],[PRAZO]])</f>
        <v>46057</v>
      </c>
      <c r="T2951" s="8" t="str">
        <f>IF(LANÇAMENTO[[#This Row],[OBRA COM MATERIAL]]="OK","ENTREGUE",IF(LANÇAMENTO[[#This Row],[PRAZO]]="","",LANÇAMENTO[[#This Row],[PREVISÃO ENTREGA OBRA]]-$E$1))</f>
        <v>ENTREGUE</v>
      </c>
      <c r="U2951" s="3" t="s">
        <v>129</v>
      </c>
      <c r="V2951" s="3"/>
    </row>
    <row r="2952" spans="1:22" x14ac:dyDescent="0.25">
      <c r="A2952" s="4">
        <v>46056</v>
      </c>
      <c r="B2952" s="2" t="s">
        <v>2747</v>
      </c>
      <c r="C2952" s="123" t="str">
        <f>VLOOKUP(LANÇAMENTO[[#This Row],[OBRA]],OBRAS[],2,FALSE)</f>
        <v>B&amp;B</v>
      </c>
      <c r="D2952" s="2" t="s">
        <v>104</v>
      </c>
      <c r="E2952" s="2" t="s">
        <v>5011</v>
      </c>
      <c r="F2952" s="3">
        <v>1</v>
      </c>
      <c r="G2952" s="3" t="s">
        <v>65</v>
      </c>
      <c r="H2952" s="5" t="s">
        <v>5012</v>
      </c>
      <c r="I2952" s="136" t="s">
        <v>198</v>
      </c>
      <c r="J2952" s="2" t="s">
        <v>5011</v>
      </c>
      <c r="K2952" s="6">
        <v>9.18</v>
      </c>
      <c r="L2952" s="6">
        <f>LANÇAMENTO[[#This Row],[VALOR UNITARIO]]*LANÇAMENTO[[#This Row],[QTDADE]]</f>
        <v>9.18</v>
      </c>
      <c r="M2952" s="4">
        <v>46056</v>
      </c>
      <c r="N2952" s="33" t="str">
        <f>TEXT(LANÇAMENTO[[#This Row],[DATA PEDIDO]],"MMM")&amp;"-"&amp;TEXT(M2952,"AAAA")</f>
        <v>fev-2026</v>
      </c>
      <c r="O2952" s="5" t="s">
        <v>1715</v>
      </c>
      <c r="P2952" s="5" t="s">
        <v>30</v>
      </c>
      <c r="Q2952" s="3" t="s">
        <v>1705</v>
      </c>
      <c r="R2952" s="3">
        <v>1</v>
      </c>
      <c r="S2952" s="4">
        <f>IF(LANÇAMENTO[[#This Row],[DATA PEDIDO]]="","",LANÇAMENTO[[#This Row],[DATA PEDIDO]]+LANÇAMENTO[[#This Row],[PRAZO]])</f>
        <v>46057</v>
      </c>
      <c r="T2952" s="8" t="str">
        <f>IF(LANÇAMENTO[[#This Row],[OBRA COM MATERIAL]]="OK","ENTREGUE",IF(LANÇAMENTO[[#This Row],[PRAZO]]="","",LANÇAMENTO[[#This Row],[PREVISÃO ENTREGA OBRA]]-$E$1))</f>
        <v>ENTREGUE</v>
      </c>
      <c r="U2952" s="3" t="s">
        <v>129</v>
      </c>
      <c r="V2952" s="3"/>
    </row>
    <row r="2953" spans="1:22" x14ac:dyDescent="0.25">
      <c r="A2953" s="4">
        <v>46056</v>
      </c>
      <c r="B2953" s="2" t="s">
        <v>2747</v>
      </c>
      <c r="C2953" s="123" t="str">
        <f>VLOOKUP(LANÇAMENTO[[#This Row],[OBRA]],OBRAS[],2,FALSE)</f>
        <v>B&amp;B</v>
      </c>
      <c r="D2953" s="2" t="s">
        <v>104</v>
      </c>
      <c r="E2953" s="2" t="s">
        <v>3063</v>
      </c>
      <c r="F2953" s="3">
        <v>3</v>
      </c>
      <c r="G2953" s="3" t="s">
        <v>111</v>
      </c>
      <c r="H2953" s="5" t="s">
        <v>5012</v>
      </c>
      <c r="I2953" s="136" t="s">
        <v>198</v>
      </c>
      <c r="J2953" s="2" t="s">
        <v>5013</v>
      </c>
      <c r="K2953" s="6">
        <v>34.950000000000003</v>
      </c>
      <c r="L2953" s="6">
        <f>LANÇAMENTO[[#This Row],[VALOR UNITARIO]]*LANÇAMENTO[[#This Row],[QTDADE]]</f>
        <v>104.85000000000001</v>
      </c>
      <c r="M2953" s="4">
        <v>46056</v>
      </c>
      <c r="N2953" s="33" t="str">
        <f>TEXT(LANÇAMENTO[[#This Row],[DATA PEDIDO]],"MMM")&amp;"-"&amp;TEXT(M2953,"AAAA")</f>
        <v>fev-2026</v>
      </c>
      <c r="O2953" s="5" t="s">
        <v>1715</v>
      </c>
      <c r="P2953" s="5" t="s">
        <v>30</v>
      </c>
      <c r="Q2953" s="3" t="s">
        <v>1705</v>
      </c>
      <c r="R2953" s="3">
        <v>1</v>
      </c>
      <c r="S2953" s="4">
        <f>IF(LANÇAMENTO[[#This Row],[DATA PEDIDO]]="","",LANÇAMENTO[[#This Row],[DATA PEDIDO]]+LANÇAMENTO[[#This Row],[PRAZO]])</f>
        <v>46057</v>
      </c>
      <c r="T2953" s="8" t="str">
        <f>IF(LANÇAMENTO[[#This Row],[OBRA COM MATERIAL]]="OK","ENTREGUE",IF(LANÇAMENTO[[#This Row],[PRAZO]]="","",LANÇAMENTO[[#This Row],[PREVISÃO ENTREGA OBRA]]-$E$1))</f>
        <v>ENTREGUE</v>
      </c>
      <c r="U2953" s="3" t="s">
        <v>129</v>
      </c>
      <c r="V2953" s="3"/>
    </row>
    <row r="2954" spans="1:22" x14ac:dyDescent="0.25">
      <c r="A2954" s="4">
        <v>46056</v>
      </c>
      <c r="B2954" s="2" t="s">
        <v>2747</v>
      </c>
      <c r="C2954" s="123" t="str">
        <f>VLOOKUP(LANÇAMENTO[[#This Row],[OBRA]],OBRAS[],2,FALSE)</f>
        <v>B&amp;B</v>
      </c>
      <c r="D2954" s="2" t="s">
        <v>104</v>
      </c>
      <c r="E2954" s="2" t="s">
        <v>1987</v>
      </c>
      <c r="F2954" s="3">
        <v>2</v>
      </c>
      <c r="G2954" s="3" t="s">
        <v>65</v>
      </c>
      <c r="H2954" s="5" t="s">
        <v>5012</v>
      </c>
      <c r="I2954" s="136" t="s">
        <v>198</v>
      </c>
      <c r="J2954" s="2" t="s">
        <v>1987</v>
      </c>
      <c r="K2954" s="6">
        <v>13.93</v>
      </c>
      <c r="L2954" s="6">
        <f>LANÇAMENTO[[#This Row],[VALOR UNITARIO]]*LANÇAMENTO[[#This Row],[QTDADE]]</f>
        <v>27.86</v>
      </c>
      <c r="M2954" s="4">
        <v>46056</v>
      </c>
      <c r="N2954" s="33" t="str">
        <f>TEXT(LANÇAMENTO[[#This Row],[DATA PEDIDO]],"MMM")&amp;"-"&amp;TEXT(M2954,"AAAA")</f>
        <v>fev-2026</v>
      </c>
      <c r="O2954" s="5" t="s">
        <v>1715</v>
      </c>
      <c r="P2954" s="5" t="s">
        <v>30</v>
      </c>
      <c r="Q2954" s="3" t="s">
        <v>1705</v>
      </c>
      <c r="R2954" s="3">
        <v>1</v>
      </c>
      <c r="S2954" s="4">
        <f>IF(LANÇAMENTO[[#This Row],[DATA PEDIDO]]="","",LANÇAMENTO[[#This Row],[DATA PEDIDO]]+LANÇAMENTO[[#This Row],[PRAZO]])</f>
        <v>46057</v>
      </c>
      <c r="T2954" s="8" t="str">
        <f>IF(LANÇAMENTO[[#This Row],[OBRA COM MATERIAL]]="OK","ENTREGUE",IF(LANÇAMENTO[[#This Row],[PRAZO]]="","",LANÇAMENTO[[#This Row],[PREVISÃO ENTREGA OBRA]]-$E$1))</f>
        <v>ENTREGUE</v>
      </c>
      <c r="U2954" s="3" t="s">
        <v>129</v>
      </c>
      <c r="V2954" s="3"/>
    </row>
    <row r="2955" spans="1:22" x14ac:dyDescent="0.25">
      <c r="A2955" s="4">
        <v>46058</v>
      </c>
      <c r="B2955" s="2" t="s">
        <v>4257</v>
      </c>
      <c r="C2955" s="123" t="str">
        <f>VLOOKUP(LANÇAMENTO[[#This Row],[OBRA]],OBRAS[],2,FALSE)</f>
        <v>INTERIORANA</v>
      </c>
      <c r="D2955" s="2" t="s">
        <v>104</v>
      </c>
      <c r="E2955" s="2" t="s">
        <v>3208</v>
      </c>
      <c r="F2955" s="3">
        <v>1</v>
      </c>
      <c r="G2955" s="3" t="s">
        <v>65</v>
      </c>
      <c r="H2955" s="5" t="s">
        <v>5016</v>
      </c>
      <c r="I2955" s="136" t="s">
        <v>147</v>
      </c>
      <c r="J2955" s="2" t="s">
        <v>3208</v>
      </c>
      <c r="K2955" s="6">
        <v>5.99</v>
      </c>
      <c r="L2955" s="6">
        <f>LANÇAMENTO[[#This Row],[VALOR UNITARIO]]*LANÇAMENTO[[#This Row],[QTDADE]]</f>
        <v>5.99</v>
      </c>
      <c r="M2955" s="4">
        <v>46058</v>
      </c>
      <c r="N2955" s="33" t="str">
        <f>TEXT(LANÇAMENTO[[#This Row],[DATA PEDIDO]],"MMM")&amp;"-"&amp;TEXT(M2955,"AAAA")</f>
        <v>fev-2026</v>
      </c>
      <c r="O2955" s="5" t="s">
        <v>1967</v>
      </c>
      <c r="P2955" s="5" t="s">
        <v>30</v>
      </c>
      <c r="Q2955" s="3" t="s">
        <v>12</v>
      </c>
      <c r="R2955" s="3">
        <v>0</v>
      </c>
      <c r="S2955" s="4">
        <f>IF(LANÇAMENTO[[#This Row],[DATA PEDIDO]]="","",LANÇAMENTO[[#This Row],[DATA PEDIDO]]+LANÇAMENTO[[#This Row],[PRAZO]])</f>
        <v>46058</v>
      </c>
      <c r="T2955" s="8" t="str">
        <f>IF(LANÇAMENTO[[#This Row],[OBRA COM MATERIAL]]="OK","ENTREGUE",IF(LANÇAMENTO[[#This Row],[PRAZO]]="","",LANÇAMENTO[[#This Row],[PREVISÃO ENTREGA OBRA]]-$E$1))</f>
        <v>ENTREGUE</v>
      </c>
      <c r="U2955" s="3" t="s">
        <v>129</v>
      </c>
      <c r="V2955" s="3"/>
    </row>
    <row r="2956" spans="1:22" x14ac:dyDescent="0.25">
      <c r="A2956" s="4">
        <v>46058</v>
      </c>
      <c r="B2956" s="2" t="s">
        <v>4257</v>
      </c>
      <c r="C2956" s="123" t="str">
        <f>VLOOKUP(LANÇAMENTO[[#This Row],[OBRA]],OBRAS[],2,FALSE)</f>
        <v>INTERIORANA</v>
      </c>
      <c r="D2956" s="2" t="s">
        <v>104</v>
      </c>
      <c r="E2956" s="2" t="s">
        <v>3151</v>
      </c>
      <c r="F2956" s="3">
        <v>2</v>
      </c>
      <c r="G2956" s="3" t="s">
        <v>65</v>
      </c>
      <c r="H2956" s="5" t="s">
        <v>5016</v>
      </c>
      <c r="I2956" s="136" t="s">
        <v>147</v>
      </c>
      <c r="J2956" s="2" t="s">
        <v>3151</v>
      </c>
      <c r="K2956" s="6">
        <v>29.9</v>
      </c>
      <c r="L2956" s="6">
        <f>LANÇAMENTO[[#This Row],[VALOR UNITARIO]]*LANÇAMENTO[[#This Row],[QTDADE]]</f>
        <v>59.8</v>
      </c>
      <c r="M2956" s="4">
        <v>46058</v>
      </c>
      <c r="N2956" s="33" t="str">
        <f>TEXT(LANÇAMENTO[[#This Row],[DATA PEDIDO]],"MMM")&amp;"-"&amp;TEXT(M2956,"AAAA")</f>
        <v>fev-2026</v>
      </c>
      <c r="O2956" s="5" t="s">
        <v>1967</v>
      </c>
      <c r="P2956" s="5" t="s">
        <v>30</v>
      </c>
      <c r="Q2956" s="3" t="s">
        <v>12</v>
      </c>
      <c r="R2956" s="3">
        <v>0</v>
      </c>
      <c r="S2956" s="4">
        <f>IF(LANÇAMENTO[[#This Row],[DATA PEDIDO]]="","",LANÇAMENTO[[#This Row],[DATA PEDIDO]]+LANÇAMENTO[[#This Row],[PRAZO]])</f>
        <v>46058</v>
      </c>
      <c r="T2956" s="8" t="str">
        <f>IF(LANÇAMENTO[[#This Row],[OBRA COM MATERIAL]]="OK","ENTREGUE",IF(LANÇAMENTO[[#This Row],[PRAZO]]="","",LANÇAMENTO[[#This Row],[PREVISÃO ENTREGA OBRA]]-$E$1))</f>
        <v>ENTREGUE</v>
      </c>
      <c r="U2956" s="3" t="s">
        <v>129</v>
      </c>
      <c r="V2956" s="3"/>
    </row>
    <row r="2957" spans="1:22" x14ac:dyDescent="0.25">
      <c r="A2957" s="4">
        <v>46058</v>
      </c>
      <c r="B2957" s="2" t="s">
        <v>4257</v>
      </c>
      <c r="C2957" s="123" t="str">
        <f>VLOOKUP(LANÇAMENTO[[#This Row],[OBRA]],OBRAS[],2,FALSE)</f>
        <v>INTERIORANA</v>
      </c>
      <c r="D2957" s="2" t="s">
        <v>104</v>
      </c>
      <c r="E2957" s="2" t="s">
        <v>2331</v>
      </c>
      <c r="F2957" s="3">
        <v>2</v>
      </c>
      <c r="G2957" s="3" t="s">
        <v>65</v>
      </c>
      <c r="H2957" s="5" t="s">
        <v>5016</v>
      </c>
      <c r="I2957" s="136" t="s">
        <v>147</v>
      </c>
      <c r="J2957" s="2" t="s">
        <v>2331</v>
      </c>
      <c r="K2957" s="6">
        <v>4.99</v>
      </c>
      <c r="L2957" s="6">
        <f>LANÇAMENTO[[#This Row],[VALOR UNITARIO]]*LANÇAMENTO[[#This Row],[QTDADE]]</f>
        <v>9.98</v>
      </c>
      <c r="M2957" s="4">
        <v>46058</v>
      </c>
      <c r="N2957" s="33" t="str">
        <f>TEXT(LANÇAMENTO[[#This Row],[DATA PEDIDO]],"MMM")&amp;"-"&amp;TEXT(M2957,"AAAA")</f>
        <v>fev-2026</v>
      </c>
      <c r="O2957" s="5" t="s">
        <v>1967</v>
      </c>
      <c r="P2957" s="5" t="s">
        <v>30</v>
      </c>
      <c r="Q2957" s="3" t="s">
        <v>12</v>
      </c>
      <c r="R2957" s="3">
        <v>0</v>
      </c>
      <c r="S2957" s="4">
        <f>IF(LANÇAMENTO[[#This Row],[DATA PEDIDO]]="","",LANÇAMENTO[[#This Row],[DATA PEDIDO]]+LANÇAMENTO[[#This Row],[PRAZO]])</f>
        <v>46058</v>
      </c>
      <c r="T2957" s="8" t="str">
        <f>IF(LANÇAMENTO[[#This Row],[OBRA COM MATERIAL]]="OK","ENTREGUE",IF(LANÇAMENTO[[#This Row],[PRAZO]]="","",LANÇAMENTO[[#This Row],[PREVISÃO ENTREGA OBRA]]-$E$1))</f>
        <v>ENTREGUE</v>
      </c>
      <c r="U2957" s="3" t="s">
        <v>129</v>
      </c>
      <c r="V2957" s="3"/>
    </row>
    <row r="2958" spans="1:22" x14ac:dyDescent="0.25">
      <c r="A2958" s="4">
        <v>46058</v>
      </c>
      <c r="B2958" s="2" t="s">
        <v>4257</v>
      </c>
      <c r="C2958" s="123" t="str">
        <f>VLOOKUP(LANÇAMENTO[[#This Row],[OBRA]],OBRAS[],2,FALSE)</f>
        <v>INTERIORANA</v>
      </c>
      <c r="D2958" s="2" t="s">
        <v>104</v>
      </c>
      <c r="E2958" s="2" t="s">
        <v>5014</v>
      </c>
      <c r="F2958" s="3">
        <v>2</v>
      </c>
      <c r="G2958" s="3" t="s">
        <v>110</v>
      </c>
      <c r="H2958" s="5" t="s">
        <v>5016</v>
      </c>
      <c r="I2958" s="136" t="s">
        <v>147</v>
      </c>
      <c r="J2958" s="2" t="s">
        <v>5014</v>
      </c>
      <c r="K2958" s="6">
        <v>89.9</v>
      </c>
      <c r="L2958" s="6">
        <f>LANÇAMENTO[[#This Row],[VALOR UNITARIO]]*LANÇAMENTO[[#This Row],[QTDADE]]</f>
        <v>179.8</v>
      </c>
      <c r="M2958" s="4">
        <v>46058</v>
      </c>
      <c r="N2958" s="33" t="str">
        <f>TEXT(LANÇAMENTO[[#This Row],[DATA PEDIDO]],"MMM")&amp;"-"&amp;TEXT(M2958,"AAAA")</f>
        <v>fev-2026</v>
      </c>
      <c r="O2958" s="5" t="s">
        <v>1967</v>
      </c>
      <c r="P2958" s="5" t="s">
        <v>30</v>
      </c>
      <c r="Q2958" s="3" t="s">
        <v>12</v>
      </c>
      <c r="R2958" s="3">
        <v>0</v>
      </c>
      <c r="S2958" s="4">
        <f>IF(LANÇAMENTO[[#This Row],[DATA PEDIDO]]="","",LANÇAMENTO[[#This Row],[DATA PEDIDO]]+LANÇAMENTO[[#This Row],[PRAZO]])</f>
        <v>46058</v>
      </c>
      <c r="T2958" s="8" t="str">
        <f>IF(LANÇAMENTO[[#This Row],[OBRA COM MATERIAL]]="OK","ENTREGUE",IF(LANÇAMENTO[[#This Row],[PRAZO]]="","",LANÇAMENTO[[#This Row],[PREVISÃO ENTREGA OBRA]]-$E$1))</f>
        <v>ENTREGUE</v>
      </c>
      <c r="U2958" s="3" t="s">
        <v>129</v>
      </c>
      <c r="V2958" s="3"/>
    </row>
    <row r="2959" spans="1:22" x14ac:dyDescent="0.25">
      <c r="A2959" s="4">
        <v>46058</v>
      </c>
      <c r="B2959" s="2" t="s">
        <v>4257</v>
      </c>
      <c r="C2959" s="123" t="str">
        <f>VLOOKUP(LANÇAMENTO[[#This Row],[OBRA]],OBRAS[],2,FALSE)</f>
        <v>INTERIORANA</v>
      </c>
      <c r="D2959" s="2" t="s">
        <v>104</v>
      </c>
      <c r="E2959" s="2" t="s">
        <v>5015</v>
      </c>
      <c r="F2959" s="3">
        <v>2</v>
      </c>
      <c r="G2959" s="3" t="s">
        <v>24</v>
      </c>
      <c r="H2959" s="5" t="s">
        <v>5016</v>
      </c>
      <c r="I2959" s="136" t="s">
        <v>147</v>
      </c>
      <c r="J2959" s="2" t="s">
        <v>5015</v>
      </c>
      <c r="K2959" s="6">
        <v>249.9</v>
      </c>
      <c r="L2959" s="6">
        <f>LANÇAMENTO[[#This Row],[VALOR UNITARIO]]*LANÇAMENTO[[#This Row],[QTDADE]]</f>
        <v>499.8</v>
      </c>
      <c r="M2959" s="4">
        <v>46058</v>
      </c>
      <c r="N2959" s="33" t="str">
        <f>TEXT(LANÇAMENTO[[#This Row],[DATA PEDIDO]],"MMM")&amp;"-"&amp;TEXT(M2959,"AAAA")</f>
        <v>fev-2026</v>
      </c>
      <c r="O2959" s="5" t="s">
        <v>1967</v>
      </c>
      <c r="P2959" s="5" t="s">
        <v>30</v>
      </c>
      <c r="Q2959" s="3" t="s">
        <v>12</v>
      </c>
      <c r="R2959" s="3">
        <v>0</v>
      </c>
      <c r="S2959" s="4">
        <f>IF(LANÇAMENTO[[#This Row],[DATA PEDIDO]]="","",LANÇAMENTO[[#This Row],[DATA PEDIDO]]+LANÇAMENTO[[#This Row],[PRAZO]])</f>
        <v>46058</v>
      </c>
      <c r="T2959" s="8" t="str">
        <f>IF(LANÇAMENTO[[#This Row],[OBRA COM MATERIAL]]="OK","ENTREGUE",IF(LANÇAMENTO[[#This Row],[PRAZO]]="","",LANÇAMENTO[[#This Row],[PREVISÃO ENTREGA OBRA]]-$E$1))</f>
        <v>ENTREGUE</v>
      </c>
      <c r="U2959" s="3" t="s">
        <v>129</v>
      </c>
      <c r="V2959" s="3"/>
    </row>
    <row r="2960" spans="1:22" x14ac:dyDescent="0.25">
      <c r="A2960" s="4">
        <v>46058</v>
      </c>
      <c r="B2960" s="2" t="s">
        <v>1802</v>
      </c>
      <c r="C2960" s="123" t="str">
        <f>VLOOKUP(LANÇAMENTO[[#This Row],[OBRA]],OBRAS[],2,FALSE)</f>
        <v>INTERIORANA</v>
      </c>
      <c r="D2960" s="2" t="s">
        <v>27</v>
      </c>
      <c r="E2960" s="2" t="s">
        <v>2134</v>
      </c>
      <c r="F2960" s="3">
        <v>2</v>
      </c>
      <c r="G2960" s="3" t="s">
        <v>65</v>
      </c>
      <c r="H2960" s="5" t="s">
        <v>5017</v>
      </c>
      <c r="I2960" s="136" t="s">
        <v>1033</v>
      </c>
      <c r="J2960" s="2" t="s">
        <v>2134</v>
      </c>
      <c r="K2960" s="6">
        <v>440</v>
      </c>
      <c r="L2960" s="6">
        <f>LANÇAMENTO[[#This Row],[VALOR UNITARIO]]*LANÇAMENTO[[#This Row],[QTDADE]]</f>
        <v>880</v>
      </c>
      <c r="M2960" s="4">
        <v>46058</v>
      </c>
      <c r="N2960" s="33" t="str">
        <f>TEXT(LANÇAMENTO[[#This Row],[DATA PEDIDO]],"MMM")&amp;"-"&amp;TEXT(M2960,"AAAA")</f>
        <v>fev-2026</v>
      </c>
      <c r="O2960" s="5" t="s">
        <v>1823</v>
      </c>
      <c r="P2960" s="5" t="s">
        <v>30</v>
      </c>
      <c r="Q2960" s="3" t="s">
        <v>12</v>
      </c>
      <c r="R2960" s="3">
        <v>0</v>
      </c>
      <c r="S2960" s="4">
        <f>IF(LANÇAMENTO[[#This Row],[DATA PEDIDO]]="","",LANÇAMENTO[[#This Row],[DATA PEDIDO]]+LANÇAMENTO[[#This Row],[PRAZO]])</f>
        <v>46058</v>
      </c>
      <c r="T2960" s="8" t="str">
        <f>IF(LANÇAMENTO[[#This Row],[OBRA COM MATERIAL]]="OK","ENTREGUE",IF(LANÇAMENTO[[#This Row],[PRAZO]]="","",LANÇAMENTO[[#This Row],[PREVISÃO ENTREGA OBRA]]-$E$1))</f>
        <v>ENTREGUE</v>
      </c>
      <c r="U2960" s="3" t="s">
        <v>129</v>
      </c>
      <c r="V2960" s="3"/>
    </row>
    <row r="2961" spans="1:22" x14ac:dyDescent="0.25">
      <c r="A2961" s="4">
        <v>46058</v>
      </c>
      <c r="B2961" s="2" t="s">
        <v>2747</v>
      </c>
      <c r="C2961" s="123" t="str">
        <f>VLOOKUP(LANÇAMENTO[[#This Row],[OBRA]],OBRAS[],2,FALSE)</f>
        <v>B&amp;B</v>
      </c>
      <c r="D2961" s="2" t="s">
        <v>104</v>
      </c>
      <c r="E2961" s="2" t="s">
        <v>5018</v>
      </c>
      <c r="F2961" s="3">
        <v>2</v>
      </c>
      <c r="G2961" s="3" t="s">
        <v>65</v>
      </c>
      <c r="H2961" s="5" t="s">
        <v>5021</v>
      </c>
      <c r="I2961" s="136" t="s">
        <v>3368</v>
      </c>
      <c r="J2961" s="2" t="s">
        <v>5018</v>
      </c>
      <c r="K2961" s="6">
        <v>10</v>
      </c>
      <c r="L2961" s="6">
        <f>LANÇAMENTO[[#This Row],[VALOR UNITARIO]]*LANÇAMENTO[[#This Row],[QTDADE]]</f>
        <v>20</v>
      </c>
      <c r="M2961" s="4">
        <v>46058</v>
      </c>
      <c r="N2961" s="33" t="str">
        <f>TEXT(LANÇAMENTO[[#This Row],[DATA PEDIDO]],"MMM")&amp;"-"&amp;TEXT(M2961,"AAAA")</f>
        <v>fev-2026</v>
      </c>
      <c r="O2961" s="5" t="s">
        <v>1818</v>
      </c>
      <c r="P2961" s="5" t="s">
        <v>192</v>
      </c>
      <c r="Q2961" s="3" t="s">
        <v>12</v>
      </c>
      <c r="R2961" s="3">
        <v>0</v>
      </c>
      <c r="S2961" s="4">
        <f>IF(LANÇAMENTO[[#This Row],[DATA PEDIDO]]="","",LANÇAMENTO[[#This Row],[DATA PEDIDO]]+LANÇAMENTO[[#This Row],[PRAZO]])</f>
        <v>46058</v>
      </c>
      <c r="T2961" s="8" t="str">
        <f>IF(LANÇAMENTO[[#This Row],[OBRA COM MATERIAL]]="OK","ENTREGUE",IF(LANÇAMENTO[[#This Row],[PRAZO]]="","",LANÇAMENTO[[#This Row],[PREVISÃO ENTREGA OBRA]]-$E$1))</f>
        <v>ENTREGUE</v>
      </c>
      <c r="U2961" s="3" t="s">
        <v>129</v>
      </c>
      <c r="V2961" s="3"/>
    </row>
    <row r="2962" spans="1:22" x14ac:dyDescent="0.25">
      <c r="A2962" s="4">
        <v>46058</v>
      </c>
      <c r="B2962" s="2" t="s">
        <v>2747</v>
      </c>
      <c r="C2962" s="123" t="str">
        <f>VLOOKUP(LANÇAMENTO[[#This Row],[OBRA]],OBRAS[],2,FALSE)</f>
        <v>B&amp;B</v>
      </c>
      <c r="D2962" s="2" t="s">
        <v>104</v>
      </c>
      <c r="E2962" s="2" t="s">
        <v>5019</v>
      </c>
      <c r="F2962" s="3">
        <v>30</v>
      </c>
      <c r="G2962" s="3" t="s">
        <v>65</v>
      </c>
      <c r="H2962" s="5" t="s">
        <v>5021</v>
      </c>
      <c r="I2962" s="136" t="s">
        <v>3368</v>
      </c>
      <c r="J2962" s="2" t="s">
        <v>5019</v>
      </c>
      <c r="K2962" s="6">
        <v>0.25</v>
      </c>
      <c r="L2962" s="6">
        <f>LANÇAMENTO[[#This Row],[VALOR UNITARIO]]*LANÇAMENTO[[#This Row],[QTDADE]]</f>
        <v>7.5</v>
      </c>
      <c r="M2962" s="4">
        <v>46058</v>
      </c>
      <c r="N2962" s="33" t="str">
        <f>TEXT(LANÇAMENTO[[#This Row],[DATA PEDIDO]],"MMM")&amp;"-"&amp;TEXT(M2962,"AAAA")</f>
        <v>fev-2026</v>
      </c>
      <c r="O2962" s="5" t="s">
        <v>1818</v>
      </c>
      <c r="P2962" s="5" t="s">
        <v>192</v>
      </c>
      <c r="Q2962" s="3" t="s">
        <v>12</v>
      </c>
      <c r="R2962" s="3">
        <v>0</v>
      </c>
      <c r="S2962" s="4">
        <f>IF(LANÇAMENTO[[#This Row],[DATA PEDIDO]]="","",LANÇAMENTO[[#This Row],[DATA PEDIDO]]+LANÇAMENTO[[#This Row],[PRAZO]])</f>
        <v>46058</v>
      </c>
      <c r="T2962" s="8" t="str">
        <f>IF(LANÇAMENTO[[#This Row],[OBRA COM MATERIAL]]="OK","ENTREGUE",IF(LANÇAMENTO[[#This Row],[PRAZO]]="","",LANÇAMENTO[[#This Row],[PREVISÃO ENTREGA OBRA]]-$E$1))</f>
        <v>ENTREGUE</v>
      </c>
      <c r="U2962" s="3" t="s">
        <v>129</v>
      </c>
      <c r="V2962" s="3"/>
    </row>
    <row r="2963" spans="1:22" x14ac:dyDescent="0.25">
      <c r="A2963" s="4">
        <v>46058</v>
      </c>
      <c r="B2963" s="2" t="s">
        <v>2747</v>
      </c>
      <c r="C2963" s="123" t="str">
        <f>VLOOKUP(LANÇAMENTO[[#This Row],[OBRA]],OBRAS[],2,FALSE)</f>
        <v>B&amp;B</v>
      </c>
      <c r="D2963" s="2" t="s">
        <v>104</v>
      </c>
      <c r="E2963" s="2" t="s">
        <v>5020</v>
      </c>
      <c r="F2963" s="3">
        <v>2</v>
      </c>
      <c r="G2963" s="3" t="s">
        <v>65</v>
      </c>
      <c r="H2963" s="5" t="s">
        <v>5021</v>
      </c>
      <c r="I2963" s="136" t="s">
        <v>3368</v>
      </c>
      <c r="J2963" s="2" t="s">
        <v>5020</v>
      </c>
      <c r="K2963" s="6">
        <v>9.5</v>
      </c>
      <c r="L2963" s="6">
        <f>LANÇAMENTO[[#This Row],[VALOR UNITARIO]]*LANÇAMENTO[[#This Row],[QTDADE]]</f>
        <v>19</v>
      </c>
      <c r="M2963" s="4">
        <v>46058</v>
      </c>
      <c r="N2963" s="33" t="str">
        <f>TEXT(LANÇAMENTO[[#This Row],[DATA PEDIDO]],"MMM")&amp;"-"&amp;TEXT(M2963,"AAAA")</f>
        <v>fev-2026</v>
      </c>
      <c r="O2963" s="5" t="s">
        <v>1818</v>
      </c>
      <c r="P2963" s="5" t="s">
        <v>192</v>
      </c>
      <c r="Q2963" s="3" t="s">
        <v>12</v>
      </c>
      <c r="R2963" s="3">
        <v>0</v>
      </c>
      <c r="S2963" s="4">
        <f>IF(LANÇAMENTO[[#This Row],[DATA PEDIDO]]="","",LANÇAMENTO[[#This Row],[DATA PEDIDO]]+LANÇAMENTO[[#This Row],[PRAZO]])</f>
        <v>46058</v>
      </c>
      <c r="T2963" s="8" t="str">
        <f>IF(LANÇAMENTO[[#This Row],[OBRA COM MATERIAL]]="OK","ENTREGUE",IF(LANÇAMENTO[[#This Row],[PRAZO]]="","",LANÇAMENTO[[#This Row],[PREVISÃO ENTREGA OBRA]]-$E$1))</f>
        <v>ENTREGUE</v>
      </c>
      <c r="U2963" s="3" t="s">
        <v>129</v>
      </c>
      <c r="V2963" s="3"/>
    </row>
    <row r="2964" spans="1:22" x14ac:dyDescent="0.25">
      <c r="A2964" s="4">
        <v>46058</v>
      </c>
      <c r="B2964" s="2" t="s">
        <v>4257</v>
      </c>
      <c r="C2964" s="123" t="str">
        <f>VLOOKUP(LANÇAMENTO[[#This Row],[OBRA]],OBRAS[],2,FALSE)</f>
        <v>INTERIORANA</v>
      </c>
      <c r="D2964" s="2" t="s">
        <v>27</v>
      </c>
      <c r="E2964" s="2" t="s">
        <v>2134</v>
      </c>
      <c r="F2964" s="3">
        <v>2</v>
      </c>
      <c r="G2964" s="3" t="s">
        <v>65</v>
      </c>
      <c r="H2964" s="5" t="s">
        <v>5022</v>
      </c>
      <c r="I2964" s="136" t="s">
        <v>4738</v>
      </c>
      <c r="J2964" s="2" t="s">
        <v>2134</v>
      </c>
      <c r="K2964" s="6">
        <v>300</v>
      </c>
      <c r="L2964" s="6">
        <f>LANÇAMENTO[[#This Row],[VALOR UNITARIO]]*LANÇAMENTO[[#This Row],[QTDADE]]</f>
        <v>600</v>
      </c>
      <c r="M2964" s="4">
        <v>46058</v>
      </c>
      <c r="N2964" s="33" t="str">
        <f>TEXT(LANÇAMENTO[[#This Row],[DATA PEDIDO]],"MMM")&amp;"-"&amp;TEXT(M2964,"AAAA")</f>
        <v>fev-2026</v>
      </c>
      <c r="O2964" s="5" t="s">
        <v>1692</v>
      </c>
      <c r="P2964" s="5" t="s">
        <v>192</v>
      </c>
      <c r="Q2964" s="3" t="s">
        <v>12</v>
      </c>
      <c r="R2964" s="3">
        <v>0</v>
      </c>
      <c r="S2964" s="4">
        <f>IF(LANÇAMENTO[[#This Row],[DATA PEDIDO]]="","",LANÇAMENTO[[#This Row],[DATA PEDIDO]]+LANÇAMENTO[[#This Row],[PRAZO]])</f>
        <v>46058</v>
      </c>
      <c r="T2964" s="8" t="str">
        <f>IF(LANÇAMENTO[[#This Row],[OBRA COM MATERIAL]]="OK","ENTREGUE",IF(LANÇAMENTO[[#This Row],[PRAZO]]="","",LANÇAMENTO[[#This Row],[PREVISÃO ENTREGA OBRA]]-$E$1))</f>
        <v>ENTREGUE</v>
      </c>
      <c r="U2964" s="3" t="s">
        <v>129</v>
      </c>
      <c r="V2964" s="3"/>
    </row>
    <row r="2965" spans="1:22" x14ac:dyDescent="0.25">
      <c r="A2965" s="4">
        <v>46058</v>
      </c>
      <c r="B2965" s="2" t="s">
        <v>5025</v>
      </c>
      <c r="C2965" s="123" t="str">
        <f>VLOOKUP(LANÇAMENTO[[#This Row],[OBRA]],OBRAS[],2,FALSE)</f>
        <v>INTERIORANA</v>
      </c>
      <c r="D2965" s="2" t="s">
        <v>104</v>
      </c>
      <c r="E2965" s="2" t="s">
        <v>5023</v>
      </c>
      <c r="F2965" s="3">
        <v>105</v>
      </c>
      <c r="G2965" s="3" t="s">
        <v>23</v>
      </c>
      <c r="H2965" s="5" t="s">
        <v>5024</v>
      </c>
      <c r="I2965" s="136" t="s">
        <v>238</v>
      </c>
      <c r="J2965" s="2" t="s">
        <v>5023</v>
      </c>
      <c r="K2965" s="6">
        <v>7.17</v>
      </c>
      <c r="L2965" s="6">
        <f>LANÇAMENTO[[#This Row],[VALOR UNITARIO]]*LANÇAMENTO[[#This Row],[QTDADE]]</f>
        <v>752.85</v>
      </c>
      <c r="M2965" s="4">
        <v>46058</v>
      </c>
      <c r="N2965" s="33" t="str">
        <f>TEXT(LANÇAMENTO[[#This Row],[DATA PEDIDO]],"MMM")&amp;"-"&amp;TEXT(M2965,"AAAA")</f>
        <v>fev-2026</v>
      </c>
      <c r="O2965" s="5" t="s">
        <v>1715</v>
      </c>
      <c r="P2965" s="5" t="s">
        <v>30</v>
      </c>
      <c r="Q2965" s="3" t="s">
        <v>1705</v>
      </c>
      <c r="R2965" s="3">
        <v>0</v>
      </c>
      <c r="S2965" s="4">
        <f>IF(LANÇAMENTO[[#This Row],[DATA PEDIDO]]="","",LANÇAMENTO[[#This Row],[DATA PEDIDO]]+LANÇAMENTO[[#This Row],[PRAZO]])</f>
        <v>46058</v>
      </c>
      <c r="T2965" s="8" t="str">
        <f>IF(LANÇAMENTO[[#This Row],[OBRA COM MATERIAL]]="OK","ENTREGUE",IF(LANÇAMENTO[[#This Row],[PRAZO]]="","",LANÇAMENTO[[#This Row],[PREVISÃO ENTREGA OBRA]]-$E$1))</f>
        <v>ENTREGUE</v>
      </c>
      <c r="U2965" s="3" t="s">
        <v>129</v>
      </c>
      <c r="V2965" s="3"/>
    </row>
    <row r="2966" spans="1:22" x14ac:dyDescent="0.25">
      <c r="A2966" s="4">
        <v>46058</v>
      </c>
      <c r="B2966" s="2" t="s">
        <v>2128</v>
      </c>
      <c r="C2966" s="123" t="str">
        <f>VLOOKUP(LANÇAMENTO[[#This Row],[OBRA]],OBRAS[],2,FALSE)</f>
        <v>B&amp;B</v>
      </c>
      <c r="D2966" s="2" t="s">
        <v>27</v>
      </c>
      <c r="E2966" s="2" t="s">
        <v>2134</v>
      </c>
      <c r="F2966" s="3">
        <v>1</v>
      </c>
      <c r="G2966" s="3" t="s">
        <v>65</v>
      </c>
      <c r="H2966" s="5" t="s">
        <v>5031</v>
      </c>
      <c r="I2966" s="136" t="s">
        <v>1612</v>
      </c>
      <c r="J2966" s="2" t="s">
        <v>2134</v>
      </c>
      <c r="K2966" s="6">
        <v>350</v>
      </c>
      <c r="L2966" s="6">
        <f>LANÇAMENTO[[#This Row],[VALOR UNITARIO]]*LANÇAMENTO[[#This Row],[QTDADE]]</f>
        <v>350</v>
      </c>
      <c r="M2966" s="4">
        <v>46058</v>
      </c>
      <c r="N2966" s="33" t="str">
        <f>TEXT(LANÇAMENTO[[#This Row],[DATA PEDIDO]],"MMM")&amp;"-"&amp;TEXT(M2966,"AAAA")</f>
        <v>fev-2026</v>
      </c>
      <c r="O2966" s="5" t="s">
        <v>1778</v>
      </c>
      <c r="P2966" s="5" t="s">
        <v>30</v>
      </c>
      <c r="Q2966" s="3" t="s">
        <v>12</v>
      </c>
      <c r="R2966" s="3">
        <v>1</v>
      </c>
      <c r="S2966" s="4">
        <f>IF(LANÇAMENTO[[#This Row],[DATA PEDIDO]]="","",LANÇAMENTO[[#This Row],[DATA PEDIDO]]+LANÇAMENTO[[#This Row],[PRAZO]])</f>
        <v>46059</v>
      </c>
      <c r="T2966" s="8" t="str">
        <f>IF(LANÇAMENTO[[#This Row],[OBRA COM MATERIAL]]="OK","ENTREGUE",IF(LANÇAMENTO[[#This Row],[PRAZO]]="","",LANÇAMENTO[[#This Row],[PREVISÃO ENTREGA OBRA]]-$E$1))</f>
        <v>ENTREGUE</v>
      </c>
      <c r="U2966" s="3" t="s">
        <v>129</v>
      </c>
      <c r="V2966" s="3"/>
    </row>
    <row r="2967" spans="1:22" x14ac:dyDescent="0.25">
      <c r="A2967" s="4">
        <v>46058</v>
      </c>
      <c r="B2967" s="2" t="s">
        <v>4257</v>
      </c>
      <c r="C2967" s="123" t="str">
        <f>VLOOKUP(LANÇAMENTO[[#This Row],[OBRA]],OBRAS[],2,FALSE)</f>
        <v>INTERIORANA</v>
      </c>
      <c r="D2967" s="2" t="s">
        <v>104</v>
      </c>
      <c r="E2967" s="2" t="s">
        <v>5032</v>
      </c>
      <c r="F2967" s="3">
        <v>1</v>
      </c>
      <c r="G2967" s="3" t="s">
        <v>65</v>
      </c>
      <c r="H2967" s="5" t="s">
        <v>5033</v>
      </c>
      <c r="I2967" s="136" t="s">
        <v>230</v>
      </c>
      <c r="J2967" s="2" t="s">
        <v>5032</v>
      </c>
      <c r="K2967" s="6">
        <v>59.9</v>
      </c>
      <c r="L2967" s="6">
        <f>LANÇAMENTO[[#This Row],[VALOR UNITARIO]]*LANÇAMENTO[[#This Row],[QTDADE]]</f>
        <v>59.9</v>
      </c>
      <c r="M2967" s="4">
        <v>46058</v>
      </c>
      <c r="N2967" s="33" t="str">
        <f>TEXT(LANÇAMENTO[[#This Row],[DATA PEDIDO]],"MMM")&amp;"-"&amp;TEXT(M2967,"AAAA")</f>
        <v>fev-2026</v>
      </c>
      <c r="O2967" s="5" t="s">
        <v>1823</v>
      </c>
      <c r="P2967" s="5" t="s">
        <v>30</v>
      </c>
      <c r="Q2967" s="3" t="s">
        <v>1705</v>
      </c>
      <c r="R2967" s="3">
        <v>0</v>
      </c>
      <c r="S2967" s="4">
        <f>IF(LANÇAMENTO[[#This Row],[DATA PEDIDO]]="","",LANÇAMENTO[[#This Row],[DATA PEDIDO]]+LANÇAMENTO[[#This Row],[PRAZO]])</f>
        <v>46058</v>
      </c>
      <c r="T2967" s="8" t="str">
        <f>IF(LANÇAMENTO[[#This Row],[OBRA COM MATERIAL]]="OK","ENTREGUE",IF(LANÇAMENTO[[#This Row],[PRAZO]]="","",LANÇAMENTO[[#This Row],[PREVISÃO ENTREGA OBRA]]-$E$1))</f>
        <v>ENTREGUE</v>
      </c>
      <c r="U2967" s="3" t="s">
        <v>129</v>
      </c>
      <c r="V2967" s="3"/>
    </row>
    <row r="2968" spans="1:22" x14ac:dyDescent="0.25">
      <c r="A2968" s="4">
        <v>46058</v>
      </c>
      <c r="B2968" s="2" t="s">
        <v>2128</v>
      </c>
      <c r="C2968" s="123" t="str">
        <f>VLOOKUP(LANÇAMENTO[[#This Row],[OBRA]],OBRAS[],2,FALSE)</f>
        <v>B&amp;B</v>
      </c>
      <c r="D2968" s="2" t="s">
        <v>27</v>
      </c>
      <c r="E2968" s="2" t="s">
        <v>2114</v>
      </c>
      <c r="F2968" s="3">
        <v>2</v>
      </c>
      <c r="G2968" s="3" t="s">
        <v>65</v>
      </c>
      <c r="H2968" s="5" t="s">
        <v>5034</v>
      </c>
      <c r="I2968" s="136" t="s">
        <v>1516</v>
      </c>
      <c r="J2968" s="2" t="s">
        <v>2114</v>
      </c>
      <c r="K2968" s="6">
        <v>3.45</v>
      </c>
      <c r="L2968" s="6">
        <f>LANÇAMENTO[[#This Row],[VALOR UNITARIO]]*LANÇAMENTO[[#This Row],[QTDADE]]</f>
        <v>6.9</v>
      </c>
      <c r="M2968" s="4">
        <v>46058</v>
      </c>
      <c r="N2968" s="33" t="str">
        <f>TEXT(LANÇAMENTO[[#This Row],[DATA PEDIDO]],"MMM")&amp;"-"&amp;TEXT(M2968,"AAAA")</f>
        <v>fev-2026</v>
      </c>
      <c r="O2968" s="5" t="s">
        <v>1715</v>
      </c>
      <c r="P2968" s="5" t="s">
        <v>30</v>
      </c>
      <c r="Q2968" s="3" t="s">
        <v>12</v>
      </c>
      <c r="R2968" s="3">
        <v>0</v>
      </c>
      <c r="S2968" s="4">
        <f>IF(LANÇAMENTO[[#This Row],[DATA PEDIDO]]="","",LANÇAMENTO[[#This Row],[DATA PEDIDO]]+LANÇAMENTO[[#This Row],[PRAZO]])</f>
        <v>46058</v>
      </c>
      <c r="T2968" s="8" t="str">
        <f>IF(LANÇAMENTO[[#This Row],[OBRA COM MATERIAL]]="OK","ENTREGUE",IF(LANÇAMENTO[[#This Row],[PRAZO]]="","",LANÇAMENTO[[#This Row],[PREVISÃO ENTREGA OBRA]]-$E$1))</f>
        <v>ENTREGUE</v>
      </c>
      <c r="U2968" s="3" t="s">
        <v>129</v>
      </c>
      <c r="V2968" s="3"/>
    </row>
    <row r="2969" spans="1:22" x14ac:dyDescent="0.25">
      <c r="A2969" s="4">
        <v>46058</v>
      </c>
      <c r="B2969" s="2" t="s">
        <v>2128</v>
      </c>
      <c r="C2969" s="123" t="str">
        <f>VLOOKUP(LANÇAMENTO[[#This Row],[OBRA]],OBRAS[],2,FALSE)</f>
        <v>B&amp;B</v>
      </c>
      <c r="D2969" s="2" t="s">
        <v>27</v>
      </c>
      <c r="E2969" s="2" t="s">
        <v>2111</v>
      </c>
      <c r="F2969" s="3">
        <v>2</v>
      </c>
      <c r="G2969" s="3" t="s">
        <v>65</v>
      </c>
      <c r="H2969" s="5" t="s">
        <v>5034</v>
      </c>
      <c r="I2969" s="136" t="s">
        <v>1516</v>
      </c>
      <c r="J2969" s="2" t="s">
        <v>2111</v>
      </c>
      <c r="K2969" s="6">
        <v>3.45</v>
      </c>
      <c r="L2969" s="6">
        <f>LANÇAMENTO[[#This Row],[VALOR UNITARIO]]*LANÇAMENTO[[#This Row],[QTDADE]]</f>
        <v>6.9</v>
      </c>
      <c r="M2969" s="4">
        <v>46058</v>
      </c>
      <c r="N2969" s="33" t="str">
        <f>TEXT(LANÇAMENTO[[#This Row],[DATA PEDIDO]],"MMM")&amp;"-"&amp;TEXT(M2969,"AAAA")</f>
        <v>fev-2026</v>
      </c>
      <c r="O2969" s="5" t="s">
        <v>1715</v>
      </c>
      <c r="P2969" s="5" t="s">
        <v>30</v>
      </c>
      <c r="Q2969" s="3" t="s">
        <v>12</v>
      </c>
      <c r="R2969" s="3">
        <v>0</v>
      </c>
      <c r="S2969" s="4">
        <f>IF(LANÇAMENTO[[#This Row],[DATA PEDIDO]]="","",LANÇAMENTO[[#This Row],[DATA PEDIDO]]+LANÇAMENTO[[#This Row],[PRAZO]])</f>
        <v>46058</v>
      </c>
      <c r="T2969" s="8" t="str">
        <f>IF(LANÇAMENTO[[#This Row],[OBRA COM MATERIAL]]="OK","ENTREGUE",IF(LANÇAMENTO[[#This Row],[PRAZO]]="","",LANÇAMENTO[[#This Row],[PREVISÃO ENTREGA OBRA]]-$E$1))</f>
        <v>ENTREGUE</v>
      </c>
      <c r="U2969" s="3" t="s">
        <v>129</v>
      </c>
      <c r="V2969" s="3"/>
    </row>
    <row r="2970" spans="1:22" x14ac:dyDescent="0.25">
      <c r="A2970" s="4">
        <v>46058</v>
      </c>
      <c r="B2970" s="2" t="s">
        <v>2128</v>
      </c>
      <c r="C2970" s="123" t="str">
        <f>VLOOKUP(LANÇAMENTO[[#This Row],[OBRA]],OBRAS[],2,FALSE)</f>
        <v>B&amp;B</v>
      </c>
      <c r="D2970" s="2" t="s">
        <v>27</v>
      </c>
      <c r="E2970" s="2" t="s">
        <v>2181</v>
      </c>
      <c r="F2970" s="3">
        <v>3</v>
      </c>
      <c r="G2970" s="3" t="s">
        <v>65</v>
      </c>
      <c r="H2970" s="5" t="s">
        <v>5034</v>
      </c>
      <c r="I2970" s="136" t="s">
        <v>1516</v>
      </c>
      <c r="J2970" s="2" t="s">
        <v>2181</v>
      </c>
      <c r="K2970" s="6">
        <v>23</v>
      </c>
      <c r="L2970" s="6">
        <f>LANÇAMENTO[[#This Row],[VALOR UNITARIO]]*LANÇAMENTO[[#This Row],[QTDADE]]</f>
        <v>69</v>
      </c>
      <c r="M2970" s="4">
        <v>46058</v>
      </c>
      <c r="N2970" s="33" t="str">
        <f>TEXT(LANÇAMENTO[[#This Row],[DATA PEDIDO]],"MMM")&amp;"-"&amp;TEXT(M2970,"AAAA")</f>
        <v>fev-2026</v>
      </c>
      <c r="O2970" s="5" t="s">
        <v>1715</v>
      </c>
      <c r="P2970" s="5" t="s">
        <v>30</v>
      </c>
      <c r="Q2970" s="3" t="s">
        <v>12</v>
      </c>
      <c r="R2970" s="3">
        <v>0</v>
      </c>
      <c r="S2970" s="4">
        <f>IF(LANÇAMENTO[[#This Row],[DATA PEDIDO]]="","",LANÇAMENTO[[#This Row],[DATA PEDIDO]]+LANÇAMENTO[[#This Row],[PRAZO]])</f>
        <v>46058</v>
      </c>
      <c r="T2970" s="8" t="str">
        <f>IF(LANÇAMENTO[[#This Row],[OBRA COM MATERIAL]]="OK","ENTREGUE",IF(LANÇAMENTO[[#This Row],[PRAZO]]="","",LANÇAMENTO[[#This Row],[PREVISÃO ENTREGA OBRA]]-$E$1))</f>
        <v>ENTREGUE</v>
      </c>
      <c r="U2970" s="3" t="s">
        <v>129</v>
      </c>
      <c r="V2970" s="3"/>
    </row>
    <row r="2971" spans="1:22" x14ac:dyDescent="0.25">
      <c r="A2971" s="4">
        <v>46058</v>
      </c>
      <c r="B2971" s="2" t="s">
        <v>2128</v>
      </c>
      <c r="C2971" s="123" t="str">
        <f>VLOOKUP(LANÇAMENTO[[#This Row],[OBRA]],OBRAS[],2,FALSE)</f>
        <v>B&amp;B</v>
      </c>
      <c r="D2971" s="2" t="s">
        <v>27</v>
      </c>
      <c r="E2971" s="2" t="s">
        <v>2682</v>
      </c>
      <c r="F2971" s="3">
        <v>4</v>
      </c>
      <c r="G2971" s="3" t="s">
        <v>65</v>
      </c>
      <c r="H2971" s="5" t="s">
        <v>5034</v>
      </c>
      <c r="I2971" s="136" t="s">
        <v>1516</v>
      </c>
      <c r="J2971" s="2" t="s">
        <v>2682</v>
      </c>
      <c r="K2971" s="6">
        <v>23</v>
      </c>
      <c r="L2971" s="6">
        <f>LANÇAMENTO[[#This Row],[VALOR UNITARIO]]*LANÇAMENTO[[#This Row],[QTDADE]]</f>
        <v>92</v>
      </c>
      <c r="M2971" s="4">
        <v>46058</v>
      </c>
      <c r="N2971" s="33" t="str">
        <f>TEXT(LANÇAMENTO[[#This Row],[DATA PEDIDO]],"MMM")&amp;"-"&amp;TEXT(M2971,"AAAA")</f>
        <v>fev-2026</v>
      </c>
      <c r="O2971" s="5" t="s">
        <v>1715</v>
      </c>
      <c r="P2971" s="5" t="s">
        <v>30</v>
      </c>
      <c r="Q2971" s="3" t="s">
        <v>12</v>
      </c>
      <c r="R2971" s="3">
        <v>0</v>
      </c>
      <c r="S2971" s="4">
        <f>IF(LANÇAMENTO[[#This Row],[DATA PEDIDO]]="","",LANÇAMENTO[[#This Row],[DATA PEDIDO]]+LANÇAMENTO[[#This Row],[PRAZO]])</f>
        <v>46058</v>
      </c>
      <c r="T2971" s="8" t="str">
        <f>IF(LANÇAMENTO[[#This Row],[OBRA COM MATERIAL]]="OK","ENTREGUE",IF(LANÇAMENTO[[#This Row],[PRAZO]]="","",LANÇAMENTO[[#This Row],[PREVISÃO ENTREGA OBRA]]-$E$1))</f>
        <v>ENTREGUE</v>
      </c>
      <c r="U2971" s="3" t="s">
        <v>129</v>
      </c>
      <c r="V2971" s="3"/>
    </row>
    <row r="2972" spans="1:22" x14ac:dyDescent="0.25">
      <c r="A2972" s="4">
        <v>46058</v>
      </c>
      <c r="B2972" s="2" t="s">
        <v>2128</v>
      </c>
      <c r="C2972" s="123" t="str">
        <f>VLOOKUP(LANÇAMENTO[[#This Row],[OBRA]],OBRAS[],2,FALSE)</f>
        <v>B&amp;B</v>
      </c>
      <c r="D2972" s="2" t="s">
        <v>27</v>
      </c>
      <c r="E2972" s="2" t="s">
        <v>2081</v>
      </c>
      <c r="F2972" s="3">
        <v>5</v>
      </c>
      <c r="G2972" s="3" t="s">
        <v>65</v>
      </c>
      <c r="H2972" s="5" t="s">
        <v>5034</v>
      </c>
      <c r="I2972" s="136" t="s">
        <v>1516</v>
      </c>
      <c r="J2972" s="2" t="s">
        <v>2081</v>
      </c>
      <c r="K2972" s="6">
        <v>13.8</v>
      </c>
      <c r="L2972" s="6">
        <f>LANÇAMENTO[[#This Row],[VALOR UNITARIO]]*LANÇAMENTO[[#This Row],[QTDADE]]</f>
        <v>69</v>
      </c>
      <c r="M2972" s="4">
        <v>46058</v>
      </c>
      <c r="N2972" s="33" t="str">
        <f>TEXT(LANÇAMENTO[[#This Row],[DATA PEDIDO]],"MMM")&amp;"-"&amp;TEXT(M2972,"AAAA")</f>
        <v>fev-2026</v>
      </c>
      <c r="O2972" s="5" t="s">
        <v>1715</v>
      </c>
      <c r="P2972" s="5" t="s">
        <v>30</v>
      </c>
      <c r="Q2972" s="3" t="s">
        <v>12</v>
      </c>
      <c r="R2972" s="3">
        <v>0</v>
      </c>
      <c r="S2972" s="4">
        <f>IF(LANÇAMENTO[[#This Row],[DATA PEDIDO]]="","",LANÇAMENTO[[#This Row],[DATA PEDIDO]]+LANÇAMENTO[[#This Row],[PRAZO]])</f>
        <v>46058</v>
      </c>
      <c r="T2972" s="8" t="str">
        <f>IF(LANÇAMENTO[[#This Row],[OBRA COM MATERIAL]]="OK","ENTREGUE",IF(LANÇAMENTO[[#This Row],[PRAZO]]="","",LANÇAMENTO[[#This Row],[PREVISÃO ENTREGA OBRA]]-$E$1))</f>
        <v>ENTREGUE</v>
      </c>
      <c r="U2972" s="3" t="s">
        <v>129</v>
      </c>
      <c r="V2972" s="3"/>
    </row>
    <row r="2973" spans="1:22" x14ac:dyDescent="0.25">
      <c r="A2973" s="4">
        <v>46058</v>
      </c>
      <c r="B2973" s="2" t="s">
        <v>2128</v>
      </c>
      <c r="C2973" s="123" t="str">
        <f>VLOOKUP(LANÇAMENTO[[#This Row],[OBRA]],OBRAS[],2,FALSE)</f>
        <v>B&amp;B</v>
      </c>
      <c r="D2973" s="2" t="s">
        <v>27</v>
      </c>
      <c r="E2973" s="2" t="s">
        <v>2082</v>
      </c>
      <c r="F2973" s="3">
        <v>4</v>
      </c>
      <c r="G2973" s="3" t="s">
        <v>65</v>
      </c>
      <c r="H2973" s="5" t="s">
        <v>5034</v>
      </c>
      <c r="I2973" s="136" t="s">
        <v>1516</v>
      </c>
      <c r="J2973" s="2" t="s">
        <v>2082</v>
      </c>
      <c r="K2973" s="6">
        <v>16.100000000000001</v>
      </c>
      <c r="L2973" s="6">
        <f>LANÇAMENTO[[#This Row],[VALOR UNITARIO]]*LANÇAMENTO[[#This Row],[QTDADE]]</f>
        <v>64.400000000000006</v>
      </c>
      <c r="M2973" s="4">
        <v>46058</v>
      </c>
      <c r="N2973" s="33" t="str">
        <f>TEXT(LANÇAMENTO[[#This Row],[DATA PEDIDO]],"MMM")&amp;"-"&amp;TEXT(M2973,"AAAA")</f>
        <v>fev-2026</v>
      </c>
      <c r="O2973" s="5" t="s">
        <v>1715</v>
      </c>
      <c r="P2973" s="5" t="s">
        <v>30</v>
      </c>
      <c r="Q2973" s="3" t="s">
        <v>12</v>
      </c>
      <c r="R2973" s="3">
        <v>0</v>
      </c>
      <c r="S2973" s="4">
        <f>IF(LANÇAMENTO[[#This Row],[DATA PEDIDO]]="","",LANÇAMENTO[[#This Row],[DATA PEDIDO]]+LANÇAMENTO[[#This Row],[PRAZO]])</f>
        <v>46058</v>
      </c>
      <c r="T2973" s="8" t="str">
        <f>IF(LANÇAMENTO[[#This Row],[OBRA COM MATERIAL]]="OK","ENTREGUE",IF(LANÇAMENTO[[#This Row],[PRAZO]]="","",LANÇAMENTO[[#This Row],[PREVISÃO ENTREGA OBRA]]-$E$1))</f>
        <v>ENTREGUE</v>
      </c>
      <c r="U2973" s="3" t="s">
        <v>129</v>
      </c>
      <c r="V2973" s="3"/>
    </row>
    <row r="2974" spans="1:22" x14ac:dyDescent="0.25">
      <c r="A2974" s="4">
        <v>46058</v>
      </c>
      <c r="B2974" s="2" t="s">
        <v>2128</v>
      </c>
      <c r="C2974" s="123" t="str">
        <f>VLOOKUP(LANÇAMENTO[[#This Row],[OBRA]],OBRAS[],2,FALSE)</f>
        <v>B&amp;B</v>
      </c>
      <c r="D2974" s="2" t="s">
        <v>27</v>
      </c>
      <c r="E2974" s="2" t="s">
        <v>2112</v>
      </c>
      <c r="F2974" s="3">
        <v>12</v>
      </c>
      <c r="G2974" s="3" t="s">
        <v>65</v>
      </c>
      <c r="H2974" s="5" t="s">
        <v>5034</v>
      </c>
      <c r="I2974" s="136" t="s">
        <v>1516</v>
      </c>
      <c r="J2974" s="2" t="s">
        <v>2112</v>
      </c>
      <c r="K2974" s="6">
        <v>9.1999999999999993</v>
      </c>
      <c r="L2974" s="6">
        <f>LANÇAMENTO[[#This Row],[VALOR UNITARIO]]*LANÇAMENTO[[#This Row],[QTDADE]]</f>
        <v>110.39999999999999</v>
      </c>
      <c r="M2974" s="4">
        <v>46058</v>
      </c>
      <c r="N2974" s="33" t="str">
        <f>TEXT(LANÇAMENTO[[#This Row],[DATA PEDIDO]],"MMM")&amp;"-"&amp;TEXT(M2974,"AAAA")</f>
        <v>fev-2026</v>
      </c>
      <c r="O2974" s="5" t="s">
        <v>1715</v>
      </c>
      <c r="P2974" s="5" t="s">
        <v>30</v>
      </c>
      <c r="Q2974" s="3" t="s">
        <v>12</v>
      </c>
      <c r="R2974" s="3">
        <v>0</v>
      </c>
      <c r="S2974" s="4">
        <f>IF(LANÇAMENTO[[#This Row],[DATA PEDIDO]]="","",LANÇAMENTO[[#This Row],[DATA PEDIDO]]+LANÇAMENTO[[#This Row],[PRAZO]])</f>
        <v>46058</v>
      </c>
      <c r="T2974" s="8" t="str">
        <f>IF(LANÇAMENTO[[#This Row],[OBRA COM MATERIAL]]="OK","ENTREGUE",IF(LANÇAMENTO[[#This Row],[PRAZO]]="","",LANÇAMENTO[[#This Row],[PREVISÃO ENTREGA OBRA]]-$E$1))</f>
        <v>ENTREGUE</v>
      </c>
      <c r="U2974" s="3" t="s">
        <v>129</v>
      </c>
      <c r="V2974" s="3"/>
    </row>
    <row r="2975" spans="1:22" x14ac:dyDescent="0.25">
      <c r="A2975" s="4">
        <v>46063</v>
      </c>
      <c r="B2975" s="2" t="s">
        <v>5069</v>
      </c>
      <c r="C2975" s="123" t="str">
        <f>VLOOKUP(LANÇAMENTO[[#This Row],[OBRA]],OBRAS[],2,FALSE)</f>
        <v>B&amp;B</v>
      </c>
      <c r="D2975" s="2" t="s">
        <v>104</v>
      </c>
      <c r="E2975" s="2" t="s">
        <v>5042</v>
      </c>
      <c r="F2975" s="3">
        <v>1</v>
      </c>
      <c r="G2975" s="3" t="s">
        <v>65</v>
      </c>
      <c r="H2975" s="5" t="s">
        <v>5071</v>
      </c>
      <c r="I2975" s="136" t="s">
        <v>5073</v>
      </c>
      <c r="J2975" s="2" t="s">
        <v>5042</v>
      </c>
      <c r="K2975" s="6">
        <v>591.82000000000005</v>
      </c>
      <c r="L2975" s="6">
        <f>LANÇAMENTO[[#This Row],[VALOR UNITARIO]]*LANÇAMENTO[[#This Row],[QTDADE]]</f>
        <v>591.82000000000005</v>
      </c>
      <c r="M2975" s="4">
        <v>46063</v>
      </c>
      <c r="N2975" s="33" t="str">
        <f>TEXT(LANÇAMENTO[[#This Row],[DATA PEDIDO]],"MMM")&amp;"-"&amp;TEXT(M2975,"AAAA")</f>
        <v>fev-2026</v>
      </c>
      <c r="O2975" s="5" t="s">
        <v>1818</v>
      </c>
      <c r="P2975" s="5" t="s">
        <v>215</v>
      </c>
      <c r="Q2975" s="3" t="s">
        <v>1705</v>
      </c>
      <c r="R2975" s="3">
        <v>0</v>
      </c>
      <c r="S2975" s="4">
        <f>IF(LANÇAMENTO[[#This Row],[DATA PEDIDO]]="","",LANÇAMENTO[[#This Row],[DATA PEDIDO]]+LANÇAMENTO[[#This Row],[PRAZO]])</f>
        <v>46063</v>
      </c>
      <c r="T2975" s="8" t="str">
        <f>IF(LANÇAMENTO[[#This Row],[OBRA COM MATERIAL]]="OK","ENTREGUE",IF(LANÇAMENTO[[#This Row],[PRAZO]]="","",LANÇAMENTO[[#This Row],[PREVISÃO ENTREGA OBRA]]-$E$1))</f>
        <v>ENTREGUE</v>
      </c>
      <c r="U2975" s="3" t="s">
        <v>129</v>
      </c>
      <c r="V2975" s="3"/>
    </row>
    <row r="2976" spans="1:22" x14ac:dyDescent="0.25">
      <c r="A2976" s="4">
        <v>46063</v>
      </c>
      <c r="B2976" s="2" t="s">
        <v>5069</v>
      </c>
      <c r="C2976" s="123" t="str">
        <f>VLOOKUP(LANÇAMENTO[[#This Row],[OBRA]],OBRAS[],2,FALSE)</f>
        <v>B&amp;B</v>
      </c>
      <c r="D2976" s="2" t="s">
        <v>104</v>
      </c>
      <c r="E2976" s="2" t="s">
        <v>5043</v>
      </c>
      <c r="F2976" s="3">
        <v>1</v>
      </c>
      <c r="G2976" s="3" t="s">
        <v>65</v>
      </c>
      <c r="H2976" s="5" t="s">
        <v>5071</v>
      </c>
      <c r="I2976" s="136" t="s">
        <v>5073</v>
      </c>
      <c r="J2976" s="2" t="s">
        <v>5043</v>
      </c>
      <c r="K2976" s="6">
        <v>454.5</v>
      </c>
      <c r="L2976" s="6">
        <f>LANÇAMENTO[[#This Row],[VALOR UNITARIO]]*LANÇAMENTO[[#This Row],[QTDADE]]</f>
        <v>454.5</v>
      </c>
      <c r="M2976" s="4">
        <v>46063</v>
      </c>
      <c r="N2976" s="33" t="str">
        <f>TEXT(LANÇAMENTO[[#This Row],[DATA PEDIDO]],"MMM")&amp;"-"&amp;TEXT(M2976,"AAAA")</f>
        <v>fev-2026</v>
      </c>
      <c r="O2976" s="5" t="s">
        <v>1818</v>
      </c>
      <c r="P2976" s="5" t="s">
        <v>215</v>
      </c>
      <c r="Q2976" s="3" t="s">
        <v>1705</v>
      </c>
      <c r="R2976" s="3">
        <v>0</v>
      </c>
      <c r="S2976" s="4">
        <f>IF(LANÇAMENTO[[#This Row],[DATA PEDIDO]]="","",LANÇAMENTO[[#This Row],[DATA PEDIDO]]+LANÇAMENTO[[#This Row],[PRAZO]])</f>
        <v>46063</v>
      </c>
      <c r="T2976" s="8" t="str">
        <f>IF(LANÇAMENTO[[#This Row],[OBRA COM MATERIAL]]="OK","ENTREGUE",IF(LANÇAMENTO[[#This Row],[PRAZO]]="","",LANÇAMENTO[[#This Row],[PREVISÃO ENTREGA OBRA]]-$E$1))</f>
        <v>ENTREGUE</v>
      </c>
      <c r="U2976" s="3" t="s">
        <v>129</v>
      </c>
      <c r="V2976" s="3"/>
    </row>
    <row r="2977" spans="1:22" x14ac:dyDescent="0.25">
      <c r="A2977" s="4">
        <v>46063</v>
      </c>
      <c r="B2977" s="2" t="s">
        <v>5069</v>
      </c>
      <c r="C2977" s="123" t="str">
        <f>VLOOKUP(LANÇAMENTO[[#This Row],[OBRA]],OBRAS[],2,FALSE)</f>
        <v>B&amp;B</v>
      </c>
      <c r="D2977" s="2" t="s">
        <v>104</v>
      </c>
      <c r="E2977" s="2" t="s">
        <v>5044</v>
      </c>
      <c r="F2977" s="3">
        <v>2</v>
      </c>
      <c r="G2977" s="3" t="s">
        <v>65</v>
      </c>
      <c r="H2977" s="5" t="s">
        <v>5071</v>
      </c>
      <c r="I2977" s="136" t="s">
        <v>5073</v>
      </c>
      <c r="J2977" s="2" t="s">
        <v>5044</v>
      </c>
      <c r="K2977" s="6">
        <v>49.65</v>
      </c>
      <c r="L2977" s="6">
        <f>LANÇAMENTO[[#This Row],[VALOR UNITARIO]]*LANÇAMENTO[[#This Row],[QTDADE]]</f>
        <v>99.3</v>
      </c>
      <c r="M2977" s="4">
        <v>46063</v>
      </c>
      <c r="N2977" s="33" t="str">
        <f>TEXT(LANÇAMENTO[[#This Row],[DATA PEDIDO]],"MMM")&amp;"-"&amp;TEXT(M2977,"AAAA")</f>
        <v>fev-2026</v>
      </c>
      <c r="O2977" s="5" t="s">
        <v>1818</v>
      </c>
      <c r="P2977" s="5" t="s">
        <v>215</v>
      </c>
      <c r="Q2977" s="3" t="s">
        <v>1705</v>
      </c>
      <c r="R2977" s="3">
        <v>0</v>
      </c>
      <c r="S2977" s="4">
        <f>IF(LANÇAMENTO[[#This Row],[DATA PEDIDO]]="","",LANÇAMENTO[[#This Row],[DATA PEDIDO]]+LANÇAMENTO[[#This Row],[PRAZO]])</f>
        <v>46063</v>
      </c>
      <c r="T2977" s="8" t="str">
        <f>IF(LANÇAMENTO[[#This Row],[OBRA COM MATERIAL]]="OK","ENTREGUE",IF(LANÇAMENTO[[#This Row],[PRAZO]]="","",LANÇAMENTO[[#This Row],[PREVISÃO ENTREGA OBRA]]-$E$1))</f>
        <v>ENTREGUE</v>
      </c>
      <c r="U2977" s="3" t="s">
        <v>129</v>
      </c>
      <c r="V2977" s="3"/>
    </row>
    <row r="2978" spans="1:22" x14ac:dyDescent="0.25">
      <c r="A2978" s="4">
        <v>46063</v>
      </c>
      <c r="B2978" s="2" t="s">
        <v>5069</v>
      </c>
      <c r="C2978" s="123" t="str">
        <f>VLOOKUP(LANÇAMENTO[[#This Row],[OBRA]],OBRAS[],2,FALSE)</f>
        <v>B&amp;B</v>
      </c>
      <c r="D2978" s="2" t="s">
        <v>104</v>
      </c>
      <c r="E2978" s="2" t="s">
        <v>5045</v>
      </c>
      <c r="F2978" s="3">
        <v>2</v>
      </c>
      <c r="G2978" s="3" t="s">
        <v>65</v>
      </c>
      <c r="H2978" s="5" t="s">
        <v>5071</v>
      </c>
      <c r="I2978" s="136" t="s">
        <v>5073</v>
      </c>
      <c r="J2978" s="2" t="s">
        <v>5045</v>
      </c>
      <c r="K2978" s="6">
        <v>72.239999999999995</v>
      </c>
      <c r="L2978" s="6">
        <f>LANÇAMENTO[[#This Row],[VALOR UNITARIO]]*LANÇAMENTO[[#This Row],[QTDADE]]</f>
        <v>144.47999999999999</v>
      </c>
      <c r="M2978" s="4">
        <v>46063</v>
      </c>
      <c r="N2978" s="33" t="str">
        <f>TEXT(LANÇAMENTO[[#This Row],[DATA PEDIDO]],"MMM")&amp;"-"&amp;TEXT(M2978,"AAAA")</f>
        <v>fev-2026</v>
      </c>
      <c r="O2978" s="5" t="s">
        <v>1818</v>
      </c>
      <c r="P2978" s="5" t="s">
        <v>215</v>
      </c>
      <c r="Q2978" s="3" t="s">
        <v>1705</v>
      </c>
      <c r="R2978" s="3">
        <v>0</v>
      </c>
      <c r="S2978" s="4">
        <f>IF(LANÇAMENTO[[#This Row],[DATA PEDIDO]]="","",LANÇAMENTO[[#This Row],[DATA PEDIDO]]+LANÇAMENTO[[#This Row],[PRAZO]])</f>
        <v>46063</v>
      </c>
      <c r="T2978" s="8" t="str">
        <f>IF(LANÇAMENTO[[#This Row],[OBRA COM MATERIAL]]="OK","ENTREGUE",IF(LANÇAMENTO[[#This Row],[PRAZO]]="","",LANÇAMENTO[[#This Row],[PREVISÃO ENTREGA OBRA]]-$E$1))</f>
        <v>ENTREGUE</v>
      </c>
      <c r="U2978" s="3" t="s">
        <v>129</v>
      </c>
      <c r="V2978" s="3"/>
    </row>
    <row r="2979" spans="1:22" x14ac:dyDescent="0.25">
      <c r="A2979" s="4">
        <v>46063</v>
      </c>
      <c r="B2979" s="2" t="s">
        <v>5069</v>
      </c>
      <c r="C2979" s="123" t="str">
        <f>VLOOKUP(LANÇAMENTO[[#This Row],[OBRA]],OBRAS[],2,FALSE)</f>
        <v>B&amp;B</v>
      </c>
      <c r="D2979" s="2" t="s">
        <v>104</v>
      </c>
      <c r="E2979" s="2" t="s">
        <v>5046</v>
      </c>
      <c r="F2979" s="3">
        <v>2</v>
      </c>
      <c r="G2979" s="3" t="s">
        <v>65</v>
      </c>
      <c r="H2979" s="5" t="s">
        <v>5071</v>
      </c>
      <c r="I2979" s="136" t="s">
        <v>5073</v>
      </c>
      <c r="J2979" s="2" t="s">
        <v>5046</v>
      </c>
      <c r="K2979" s="6">
        <v>503.88</v>
      </c>
      <c r="L2979" s="6">
        <f>LANÇAMENTO[[#This Row],[VALOR UNITARIO]]*LANÇAMENTO[[#This Row],[QTDADE]]</f>
        <v>1007.76</v>
      </c>
      <c r="M2979" s="4">
        <v>46063</v>
      </c>
      <c r="N2979" s="33" t="str">
        <f>TEXT(LANÇAMENTO[[#This Row],[DATA PEDIDO]],"MMM")&amp;"-"&amp;TEXT(M2979,"AAAA")</f>
        <v>fev-2026</v>
      </c>
      <c r="O2979" s="5" t="s">
        <v>1818</v>
      </c>
      <c r="P2979" s="5" t="s">
        <v>215</v>
      </c>
      <c r="Q2979" s="3" t="s">
        <v>1705</v>
      </c>
      <c r="R2979" s="3">
        <v>0</v>
      </c>
      <c r="S2979" s="4">
        <f>IF(LANÇAMENTO[[#This Row],[DATA PEDIDO]]="","",LANÇAMENTO[[#This Row],[DATA PEDIDO]]+LANÇAMENTO[[#This Row],[PRAZO]])</f>
        <v>46063</v>
      </c>
      <c r="T2979" s="8" t="str">
        <f>IF(LANÇAMENTO[[#This Row],[OBRA COM MATERIAL]]="OK","ENTREGUE",IF(LANÇAMENTO[[#This Row],[PRAZO]]="","",LANÇAMENTO[[#This Row],[PREVISÃO ENTREGA OBRA]]-$E$1))</f>
        <v>ENTREGUE</v>
      </c>
      <c r="U2979" s="3" t="s">
        <v>129</v>
      </c>
      <c r="V2979" s="3"/>
    </row>
    <row r="2980" spans="1:22" x14ac:dyDescent="0.25">
      <c r="A2980" s="4">
        <v>46063</v>
      </c>
      <c r="B2980" s="2" t="s">
        <v>5069</v>
      </c>
      <c r="C2980" s="123" t="str">
        <f>VLOOKUP(LANÇAMENTO[[#This Row],[OBRA]],OBRAS[],2,FALSE)</f>
        <v>B&amp;B</v>
      </c>
      <c r="D2980" s="2" t="s">
        <v>104</v>
      </c>
      <c r="E2980" s="2" t="s">
        <v>5047</v>
      </c>
      <c r="F2980" s="3">
        <v>1</v>
      </c>
      <c r="G2980" s="3" t="s">
        <v>65</v>
      </c>
      <c r="H2980" s="5" t="s">
        <v>5071</v>
      </c>
      <c r="I2980" s="136" t="s">
        <v>5073</v>
      </c>
      <c r="J2980" s="2" t="s">
        <v>5047</v>
      </c>
      <c r="K2980" s="6">
        <v>266.67</v>
      </c>
      <c r="L2980" s="6">
        <f>LANÇAMENTO[[#This Row],[VALOR UNITARIO]]*LANÇAMENTO[[#This Row],[QTDADE]]</f>
        <v>266.67</v>
      </c>
      <c r="M2980" s="4">
        <v>46063</v>
      </c>
      <c r="N2980" s="33" t="str">
        <f>TEXT(LANÇAMENTO[[#This Row],[DATA PEDIDO]],"MMM")&amp;"-"&amp;TEXT(M2980,"AAAA")</f>
        <v>fev-2026</v>
      </c>
      <c r="O2980" s="5" t="s">
        <v>1818</v>
      </c>
      <c r="P2980" s="5" t="s">
        <v>215</v>
      </c>
      <c r="Q2980" s="3" t="s">
        <v>1705</v>
      </c>
      <c r="R2980" s="3">
        <v>0</v>
      </c>
      <c r="S2980" s="4">
        <f>IF(LANÇAMENTO[[#This Row],[DATA PEDIDO]]="","",LANÇAMENTO[[#This Row],[DATA PEDIDO]]+LANÇAMENTO[[#This Row],[PRAZO]])</f>
        <v>46063</v>
      </c>
      <c r="T2980" s="8" t="str">
        <f>IF(LANÇAMENTO[[#This Row],[OBRA COM MATERIAL]]="OK","ENTREGUE",IF(LANÇAMENTO[[#This Row],[PRAZO]]="","",LANÇAMENTO[[#This Row],[PREVISÃO ENTREGA OBRA]]-$E$1))</f>
        <v>ENTREGUE</v>
      </c>
      <c r="U2980" s="3" t="s">
        <v>129</v>
      </c>
      <c r="V2980" s="3"/>
    </row>
    <row r="2981" spans="1:22" x14ac:dyDescent="0.25">
      <c r="A2981" s="4">
        <v>46063</v>
      </c>
      <c r="B2981" s="2" t="s">
        <v>5069</v>
      </c>
      <c r="C2981" s="123" t="str">
        <f>VLOOKUP(LANÇAMENTO[[#This Row],[OBRA]],OBRAS[],2,FALSE)</f>
        <v>B&amp;B</v>
      </c>
      <c r="D2981" s="2" t="s">
        <v>104</v>
      </c>
      <c r="E2981" s="2" t="s">
        <v>5048</v>
      </c>
      <c r="F2981" s="3">
        <v>2</v>
      </c>
      <c r="G2981" s="3" t="s">
        <v>65</v>
      </c>
      <c r="H2981" s="5" t="s">
        <v>5071</v>
      </c>
      <c r="I2981" s="136" t="s">
        <v>5073</v>
      </c>
      <c r="J2981" s="2" t="s">
        <v>5048</v>
      </c>
      <c r="K2981" s="6">
        <v>45.91</v>
      </c>
      <c r="L2981" s="6">
        <f>LANÇAMENTO[[#This Row],[VALOR UNITARIO]]*LANÇAMENTO[[#This Row],[QTDADE]]</f>
        <v>91.82</v>
      </c>
      <c r="M2981" s="4">
        <v>46063</v>
      </c>
      <c r="N2981" s="33" t="str">
        <f>TEXT(LANÇAMENTO[[#This Row],[DATA PEDIDO]],"MMM")&amp;"-"&amp;TEXT(M2981,"AAAA")</f>
        <v>fev-2026</v>
      </c>
      <c r="O2981" s="5" t="s">
        <v>1818</v>
      </c>
      <c r="P2981" s="5" t="s">
        <v>215</v>
      </c>
      <c r="Q2981" s="3" t="s">
        <v>1705</v>
      </c>
      <c r="R2981" s="3">
        <v>0</v>
      </c>
      <c r="S2981" s="4">
        <f>IF(LANÇAMENTO[[#This Row],[DATA PEDIDO]]="","",LANÇAMENTO[[#This Row],[DATA PEDIDO]]+LANÇAMENTO[[#This Row],[PRAZO]])</f>
        <v>46063</v>
      </c>
      <c r="T2981" s="8" t="str">
        <f>IF(LANÇAMENTO[[#This Row],[OBRA COM MATERIAL]]="OK","ENTREGUE",IF(LANÇAMENTO[[#This Row],[PRAZO]]="","",LANÇAMENTO[[#This Row],[PREVISÃO ENTREGA OBRA]]-$E$1))</f>
        <v>ENTREGUE</v>
      </c>
      <c r="U2981" s="3" t="s">
        <v>129</v>
      </c>
      <c r="V2981" s="3"/>
    </row>
    <row r="2982" spans="1:22" x14ac:dyDescent="0.25">
      <c r="A2982" s="4">
        <v>46063</v>
      </c>
      <c r="B2982" s="2" t="s">
        <v>5069</v>
      </c>
      <c r="C2982" s="123" t="str">
        <f>VLOOKUP(LANÇAMENTO[[#This Row],[OBRA]],OBRAS[],2,FALSE)</f>
        <v>B&amp;B</v>
      </c>
      <c r="D2982" s="2" t="s">
        <v>104</v>
      </c>
      <c r="E2982" s="2" t="s">
        <v>5049</v>
      </c>
      <c r="F2982" s="3">
        <v>3</v>
      </c>
      <c r="G2982" s="3" t="s">
        <v>65</v>
      </c>
      <c r="H2982" s="5" t="s">
        <v>5071</v>
      </c>
      <c r="I2982" s="136" t="s">
        <v>5073</v>
      </c>
      <c r="J2982" s="2" t="s">
        <v>5049</v>
      </c>
      <c r="K2982" s="6">
        <v>17.760000000000002</v>
      </c>
      <c r="L2982" s="6">
        <f>LANÇAMENTO[[#This Row],[VALOR UNITARIO]]*LANÇAMENTO[[#This Row],[QTDADE]]</f>
        <v>53.28</v>
      </c>
      <c r="M2982" s="4">
        <v>46063</v>
      </c>
      <c r="N2982" s="33" t="str">
        <f>TEXT(LANÇAMENTO[[#This Row],[DATA PEDIDO]],"MMM")&amp;"-"&amp;TEXT(M2982,"AAAA")</f>
        <v>fev-2026</v>
      </c>
      <c r="O2982" s="5" t="s">
        <v>1818</v>
      </c>
      <c r="P2982" s="5" t="s">
        <v>215</v>
      </c>
      <c r="Q2982" s="3" t="s">
        <v>1705</v>
      </c>
      <c r="R2982" s="3">
        <v>0</v>
      </c>
      <c r="S2982" s="4">
        <f>IF(LANÇAMENTO[[#This Row],[DATA PEDIDO]]="","",LANÇAMENTO[[#This Row],[DATA PEDIDO]]+LANÇAMENTO[[#This Row],[PRAZO]])</f>
        <v>46063</v>
      </c>
      <c r="T2982" s="8" t="str">
        <f>IF(LANÇAMENTO[[#This Row],[OBRA COM MATERIAL]]="OK","ENTREGUE",IF(LANÇAMENTO[[#This Row],[PRAZO]]="","",LANÇAMENTO[[#This Row],[PREVISÃO ENTREGA OBRA]]-$E$1))</f>
        <v>ENTREGUE</v>
      </c>
      <c r="U2982" s="3" t="s">
        <v>129</v>
      </c>
      <c r="V2982" s="3"/>
    </row>
    <row r="2983" spans="1:22" x14ac:dyDescent="0.25">
      <c r="A2983" s="4">
        <v>46063</v>
      </c>
      <c r="B2983" s="2" t="s">
        <v>5069</v>
      </c>
      <c r="C2983" s="123" t="str">
        <f>VLOOKUP(LANÇAMENTO[[#This Row],[OBRA]],OBRAS[],2,FALSE)</f>
        <v>B&amp;B</v>
      </c>
      <c r="D2983" s="2" t="s">
        <v>104</v>
      </c>
      <c r="E2983" s="2" t="s">
        <v>5050</v>
      </c>
      <c r="F2983" s="3">
        <v>3</v>
      </c>
      <c r="G2983" s="3" t="s">
        <v>65</v>
      </c>
      <c r="H2983" s="5" t="s">
        <v>5071</v>
      </c>
      <c r="I2983" s="136" t="s">
        <v>5073</v>
      </c>
      <c r="J2983" s="2" t="s">
        <v>5050</v>
      </c>
      <c r="K2983" s="6">
        <v>99.88</v>
      </c>
      <c r="L2983" s="6">
        <f>LANÇAMENTO[[#This Row],[VALOR UNITARIO]]*LANÇAMENTO[[#This Row],[QTDADE]]</f>
        <v>299.64</v>
      </c>
      <c r="M2983" s="4">
        <v>46063</v>
      </c>
      <c r="N2983" s="33" t="str">
        <f>TEXT(LANÇAMENTO[[#This Row],[DATA PEDIDO]],"MMM")&amp;"-"&amp;TEXT(M2983,"AAAA")</f>
        <v>fev-2026</v>
      </c>
      <c r="O2983" s="5" t="s">
        <v>1818</v>
      </c>
      <c r="P2983" s="5" t="s">
        <v>215</v>
      </c>
      <c r="Q2983" s="3" t="s">
        <v>1705</v>
      </c>
      <c r="R2983" s="3">
        <v>0</v>
      </c>
      <c r="S2983" s="4">
        <f>IF(LANÇAMENTO[[#This Row],[DATA PEDIDO]]="","",LANÇAMENTO[[#This Row],[DATA PEDIDO]]+LANÇAMENTO[[#This Row],[PRAZO]])</f>
        <v>46063</v>
      </c>
      <c r="T2983" s="8" t="str">
        <f>IF(LANÇAMENTO[[#This Row],[OBRA COM MATERIAL]]="OK","ENTREGUE",IF(LANÇAMENTO[[#This Row],[PRAZO]]="","",LANÇAMENTO[[#This Row],[PREVISÃO ENTREGA OBRA]]-$E$1))</f>
        <v>ENTREGUE</v>
      </c>
      <c r="U2983" s="3" t="s">
        <v>129</v>
      </c>
      <c r="V2983" s="3"/>
    </row>
    <row r="2984" spans="1:22" x14ac:dyDescent="0.25">
      <c r="A2984" s="4">
        <v>46063</v>
      </c>
      <c r="B2984" s="2" t="s">
        <v>5069</v>
      </c>
      <c r="C2984" s="123" t="str">
        <f>VLOOKUP(LANÇAMENTO[[#This Row],[OBRA]],OBRAS[],2,FALSE)</f>
        <v>B&amp;B</v>
      </c>
      <c r="D2984" s="2" t="s">
        <v>104</v>
      </c>
      <c r="E2984" s="2" t="s">
        <v>5051</v>
      </c>
      <c r="F2984" s="3">
        <v>2</v>
      </c>
      <c r="G2984" s="3" t="s">
        <v>65</v>
      </c>
      <c r="H2984" s="5" t="s">
        <v>5071</v>
      </c>
      <c r="I2984" s="136" t="s">
        <v>5073</v>
      </c>
      <c r="J2984" s="2" t="s">
        <v>5051</v>
      </c>
      <c r="K2984" s="6">
        <v>11.07</v>
      </c>
      <c r="L2984" s="6">
        <f>LANÇAMENTO[[#This Row],[VALOR UNITARIO]]*LANÇAMENTO[[#This Row],[QTDADE]]</f>
        <v>22.14</v>
      </c>
      <c r="M2984" s="4">
        <v>46063</v>
      </c>
      <c r="N2984" s="33" t="str">
        <f>TEXT(LANÇAMENTO[[#This Row],[DATA PEDIDO]],"MMM")&amp;"-"&amp;TEXT(M2984,"AAAA")</f>
        <v>fev-2026</v>
      </c>
      <c r="O2984" s="5" t="s">
        <v>1818</v>
      </c>
      <c r="P2984" s="5" t="s">
        <v>215</v>
      </c>
      <c r="Q2984" s="3" t="s">
        <v>1705</v>
      </c>
      <c r="R2984" s="3">
        <v>0</v>
      </c>
      <c r="S2984" s="4">
        <f>IF(LANÇAMENTO[[#This Row],[DATA PEDIDO]]="","",LANÇAMENTO[[#This Row],[DATA PEDIDO]]+LANÇAMENTO[[#This Row],[PRAZO]])</f>
        <v>46063</v>
      </c>
      <c r="T2984" s="8" t="str">
        <f>IF(LANÇAMENTO[[#This Row],[OBRA COM MATERIAL]]="OK","ENTREGUE",IF(LANÇAMENTO[[#This Row],[PRAZO]]="","",LANÇAMENTO[[#This Row],[PREVISÃO ENTREGA OBRA]]-$E$1))</f>
        <v>ENTREGUE</v>
      </c>
      <c r="U2984" s="3" t="s">
        <v>129</v>
      </c>
      <c r="V2984" s="3"/>
    </row>
    <row r="2985" spans="1:22" x14ac:dyDescent="0.25">
      <c r="A2985" s="4">
        <v>46063</v>
      </c>
      <c r="B2985" s="2" t="s">
        <v>5069</v>
      </c>
      <c r="C2985" s="123" t="str">
        <f>VLOOKUP(LANÇAMENTO[[#This Row],[OBRA]],OBRAS[],2,FALSE)</f>
        <v>B&amp;B</v>
      </c>
      <c r="D2985" s="2" t="s">
        <v>104</v>
      </c>
      <c r="E2985" s="2" t="s">
        <v>5052</v>
      </c>
      <c r="F2985" s="3">
        <v>2</v>
      </c>
      <c r="G2985" s="3" t="s">
        <v>65</v>
      </c>
      <c r="H2985" s="5" t="s">
        <v>5071</v>
      </c>
      <c r="I2985" s="136" t="s">
        <v>5073</v>
      </c>
      <c r="J2985" s="2" t="s">
        <v>5052</v>
      </c>
      <c r="K2985" s="6">
        <v>47.05</v>
      </c>
      <c r="L2985" s="6">
        <f>LANÇAMENTO[[#This Row],[VALOR UNITARIO]]*LANÇAMENTO[[#This Row],[QTDADE]]</f>
        <v>94.1</v>
      </c>
      <c r="M2985" s="4">
        <v>46063</v>
      </c>
      <c r="N2985" s="33" t="str">
        <f>TEXT(LANÇAMENTO[[#This Row],[DATA PEDIDO]],"MMM")&amp;"-"&amp;TEXT(M2985,"AAAA")</f>
        <v>fev-2026</v>
      </c>
      <c r="O2985" s="5" t="s">
        <v>1818</v>
      </c>
      <c r="P2985" s="5" t="s">
        <v>215</v>
      </c>
      <c r="Q2985" s="3" t="s">
        <v>1705</v>
      </c>
      <c r="R2985" s="3">
        <v>0</v>
      </c>
      <c r="S2985" s="4">
        <f>IF(LANÇAMENTO[[#This Row],[DATA PEDIDO]]="","",LANÇAMENTO[[#This Row],[DATA PEDIDO]]+LANÇAMENTO[[#This Row],[PRAZO]])</f>
        <v>46063</v>
      </c>
      <c r="T2985" s="8" t="str">
        <f>IF(LANÇAMENTO[[#This Row],[OBRA COM MATERIAL]]="OK","ENTREGUE",IF(LANÇAMENTO[[#This Row],[PRAZO]]="","",LANÇAMENTO[[#This Row],[PREVISÃO ENTREGA OBRA]]-$E$1))</f>
        <v>ENTREGUE</v>
      </c>
      <c r="U2985" s="3" t="s">
        <v>129</v>
      </c>
      <c r="V2985" s="3"/>
    </row>
    <row r="2986" spans="1:22" x14ac:dyDescent="0.25">
      <c r="A2986" s="4">
        <v>46063</v>
      </c>
      <c r="B2986" s="2" t="s">
        <v>5069</v>
      </c>
      <c r="C2986" s="123" t="str">
        <f>VLOOKUP(LANÇAMENTO[[#This Row],[OBRA]],OBRAS[],2,FALSE)</f>
        <v>B&amp;B</v>
      </c>
      <c r="D2986" s="2" t="s">
        <v>104</v>
      </c>
      <c r="E2986" s="2" t="s">
        <v>5053</v>
      </c>
      <c r="F2986" s="3">
        <v>3</v>
      </c>
      <c r="G2986" s="3" t="s">
        <v>65</v>
      </c>
      <c r="H2986" s="5" t="s">
        <v>5071</v>
      </c>
      <c r="I2986" s="136" t="s">
        <v>5073</v>
      </c>
      <c r="J2986" s="2" t="s">
        <v>5053</v>
      </c>
      <c r="K2986" s="6">
        <v>224.28</v>
      </c>
      <c r="L2986" s="6">
        <f>LANÇAMENTO[[#This Row],[VALOR UNITARIO]]*LANÇAMENTO[[#This Row],[QTDADE]]</f>
        <v>672.84</v>
      </c>
      <c r="M2986" s="4">
        <v>46063</v>
      </c>
      <c r="N2986" s="33" t="str">
        <f>TEXT(LANÇAMENTO[[#This Row],[DATA PEDIDO]],"MMM")&amp;"-"&amp;TEXT(M2986,"AAAA")</f>
        <v>fev-2026</v>
      </c>
      <c r="O2986" s="5" t="s">
        <v>1818</v>
      </c>
      <c r="P2986" s="5" t="s">
        <v>215</v>
      </c>
      <c r="Q2986" s="3" t="s">
        <v>1705</v>
      </c>
      <c r="R2986" s="3">
        <v>0</v>
      </c>
      <c r="S2986" s="4">
        <f>IF(LANÇAMENTO[[#This Row],[DATA PEDIDO]]="","",LANÇAMENTO[[#This Row],[DATA PEDIDO]]+LANÇAMENTO[[#This Row],[PRAZO]])</f>
        <v>46063</v>
      </c>
      <c r="T2986" s="8" t="str">
        <f>IF(LANÇAMENTO[[#This Row],[OBRA COM MATERIAL]]="OK","ENTREGUE",IF(LANÇAMENTO[[#This Row],[PRAZO]]="","",LANÇAMENTO[[#This Row],[PREVISÃO ENTREGA OBRA]]-$E$1))</f>
        <v>ENTREGUE</v>
      </c>
      <c r="U2986" s="3" t="s">
        <v>129</v>
      </c>
      <c r="V2986" s="3"/>
    </row>
    <row r="2987" spans="1:22" x14ac:dyDescent="0.25">
      <c r="A2987" s="4">
        <v>46063</v>
      </c>
      <c r="B2987" s="2" t="s">
        <v>5069</v>
      </c>
      <c r="C2987" s="123" t="str">
        <f>VLOOKUP(LANÇAMENTO[[#This Row],[OBRA]],OBRAS[],2,FALSE)</f>
        <v>B&amp;B</v>
      </c>
      <c r="D2987" s="2" t="s">
        <v>104</v>
      </c>
      <c r="E2987" s="2" t="s">
        <v>5054</v>
      </c>
      <c r="F2987" s="3">
        <v>7</v>
      </c>
      <c r="G2987" s="3" t="s">
        <v>65</v>
      </c>
      <c r="H2987" s="5" t="s">
        <v>5071</v>
      </c>
      <c r="I2987" s="136" t="s">
        <v>5073</v>
      </c>
      <c r="J2987" s="2" t="s">
        <v>5054</v>
      </c>
      <c r="K2987" s="6">
        <v>13.95</v>
      </c>
      <c r="L2987" s="6">
        <f>LANÇAMENTO[[#This Row],[VALOR UNITARIO]]*LANÇAMENTO[[#This Row],[QTDADE]]</f>
        <v>97.649999999999991</v>
      </c>
      <c r="M2987" s="4">
        <v>46063</v>
      </c>
      <c r="N2987" s="33" t="str">
        <f>TEXT(LANÇAMENTO[[#This Row],[DATA PEDIDO]],"MMM")&amp;"-"&amp;TEXT(M2987,"AAAA")</f>
        <v>fev-2026</v>
      </c>
      <c r="O2987" s="5" t="s">
        <v>1818</v>
      </c>
      <c r="P2987" s="5" t="s">
        <v>215</v>
      </c>
      <c r="Q2987" s="3" t="s">
        <v>1705</v>
      </c>
      <c r="R2987" s="3">
        <v>0</v>
      </c>
      <c r="S2987" s="4">
        <f>IF(LANÇAMENTO[[#This Row],[DATA PEDIDO]]="","",LANÇAMENTO[[#This Row],[DATA PEDIDO]]+LANÇAMENTO[[#This Row],[PRAZO]])</f>
        <v>46063</v>
      </c>
      <c r="T2987" s="8" t="str">
        <f>IF(LANÇAMENTO[[#This Row],[OBRA COM MATERIAL]]="OK","ENTREGUE",IF(LANÇAMENTO[[#This Row],[PRAZO]]="","",LANÇAMENTO[[#This Row],[PREVISÃO ENTREGA OBRA]]-$E$1))</f>
        <v>ENTREGUE</v>
      </c>
      <c r="U2987" s="3" t="s">
        <v>129</v>
      </c>
      <c r="V2987" s="3"/>
    </row>
    <row r="2988" spans="1:22" x14ac:dyDescent="0.25">
      <c r="A2988" s="4">
        <v>46063</v>
      </c>
      <c r="B2988" s="2" t="s">
        <v>5069</v>
      </c>
      <c r="C2988" s="123" t="str">
        <f>VLOOKUP(LANÇAMENTO[[#This Row],[OBRA]],OBRAS[],2,FALSE)</f>
        <v>B&amp;B</v>
      </c>
      <c r="D2988" s="2" t="s">
        <v>104</v>
      </c>
      <c r="E2988" s="2" t="s">
        <v>5055</v>
      </c>
      <c r="F2988" s="3">
        <v>1</v>
      </c>
      <c r="G2988" s="3" t="s">
        <v>65</v>
      </c>
      <c r="H2988" s="5" t="s">
        <v>5071</v>
      </c>
      <c r="I2988" s="136" t="s">
        <v>5073</v>
      </c>
      <c r="J2988" s="2" t="s">
        <v>5055</v>
      </c>
      <c r="K2988" s="6">
        <v>78.63</v>
      </c>
      <c r="L2988" s="6">
        <f>LANÇAMENTO[[#This Row],[VALOR UNITARIO]]*LANÇAMENTO[[#This Row],[QTDADE]]</f>
        <v>78.63</v>
      </c>
      <c r="M2988" s="4">
        <v>46063</v>
      </c>
      <c r="N2988" s="33" t="str">
        <f>TEXT(LANÇAMENTO[[#This Row],[DATA PEDIDO]],"MMM")&amp;"-"&amp;TEXT(M2988,"AAAA")</f>
        <v>fev-2026</v>
      </c>
      <c r="O2988" s="5" t="s">
        <v>1818</v>
      </c>
      <c r="P2988" s="5" t="s">
        <v>215</v>
      </c>
      <c r="Q2988" s="3" t="s">
        <v>1705</v>
      </c>
      <c r="R2988" s="3">
        <v>0</v>
      </c>
      <c r="S2988" s="4">
        <f>IF(LANÇAMENTO[[#This Row],[DATA PEDIDO]]="","",LANÇAMENTO[[#This Row],[DATA PEDIDO]]+LANÇAMENTO[[#This Row],[PRAZO]])</f>
        <v>46063</v>
      </c>
      <c r="T2988" s="8" t="str">
        <f>IF(LANÇAMENTO[[#This Row],[OBRA COM MATERIAL]]="OK","ENTREGUE",IF(LANÇAMENTO[[#This Row],[PRAZO]]="","",LANÇAMENTO[[#This Row],[PREVISÃO ENTREGA OBRA]]-$E$1))</f>
        <v>ENTREGUE</v>
      </c>
      <c r="U2988" s="3" t="s">
        <v>129</v>
      </c>
      <c r="V2988" s="3"/>
    </row>
    <row r="2989" spans="1:22" x14ac:dyDescent="0.25">
      <c r="A2989" s="4">
        <v>46063</v>
      </c>
      <c r="B2989" s="2" t="s">
        <v>5069</v>
      </c>
      <c r="C2989" s="123" t="str">
        <f>VLOOKUP(LANÇAMENTO[[#This Row],[OBRA]],OBRAS[],2,FALSE)</f>
        <v>B&amp;B</v>
      </c>
      <c r="D2989" s="2" t="s">
        <v>104</v>
      </c>
      <c r="E2989" s="2" t="s">
        <v>5056</v>
      </c>
      <c r="F2989" s="3">
        <v>1</v>
      </c>
      <c r="G2989" s="3" t="s">
        <v>65</v>
      </c>
      <c r="H2989" s="5" t="s">
        <v>5071</v>
      </c>
      <c r="I2989" s="136" t="s">
        <v>5073</v>
      </c>
      <c r="J2989" s="2" t="s">
        <v>5056</v>
      </c>
      <c r="K2989" s="6">
        <v>13.32</v>
      </c>
      <c r="L2989" s="6">
        <f>LANÇAMENTO[[#This Row],[VALOR UNITARIO]]*LANÇAMENTO[[#This Row],[QTDADE]]</f>
        <v>13.32</v>
      </c>
      <c r="M2989" s="4">
        <v>46063</v>
      </c>
      <c r="N2989" s="33" t="str">
        <f>TEXT(LANÇAMENTO[[#This Row],[DATA PEDIDO]],"MMM")&amp;"-"&amp;TEXT(M2989,"AAAA")</f>
        <v>fev-2026</v>
      </c>
      <c r="O2989" s="5" t="s">
        <v>1818</v>
      </c>
      <c r="P2989" s="5" t="s">
        <v>215</v>
      </c>
      <c r="Q2989" s="3" t="s">
        <v>1705</v>
      </c>
      <c r="R2989" s="3">
        <v>0</v>
      </c>
      <c r="S2989" s="4">
        <f>IF(LANÇAMENTO[[#This Row],[DATA PEDIDO]]="","",LANÇAMENTO[[#This Row],[DATA PEDIDO]]+LANÇAMENTO[[#This Row],[PRAZO]])</f>
        <v>46063</v>
      </c>
      <c r="T2989" s="8" t="str">
        <f>IF(LANÇAMENTO[[#This Row],[OBRA COM MATERIAL]]="OK","ENTREGUE",IF(LANÇAMENTO[[#This Row],[PRAZO]]="","",LANÇAMENTO[[#This Row],[PREVISÃO ENTREGA OBRA]]-$E$1))</f>
        <v>ENTREGUE</v>
      </c>
      <c r="U2989" s="3" t="s">
        <v>129</v>
      </c>
      <c r="V2989" s="3"/>
    </row>
    <row r="2990" spans="1:22" x14ac:dyDescent="0.25">
      <c r="A2990" s="4">
        <v>46063</v>
      </c>
      <c r="B2990" s="2" t="s">
        <v>5069</v>
      </c>
      <c r="C2990" s="123" t="str">
        <f>VLOOKUP(LANÇAMENTO[[#This Row],[OBRA]],OBRAS[],2,FALSE)</f>
        <v>B&amp;B</v>
      </c>
      <c r="D2990" s="2" t="s">
        <v>104</v>
      </c>
      <c r="E2990" s="2" t="s">
        <v>5057</v>
      </c>
      <c r="F2990" s="3">
        <v>2</v>
      </c>
      <c r="G2990" s="3" t="s">
        <v>65</v>
      </c>
      <c r="H2990" s="5" t="s">
        <v>5071</v>
      </c>
      <c r="I2990" s="136" t="s">
        <v>5073</v>
      </c>
      <c r="J2990" s="2" t="s">
        <v>5057</v>
      </c>
      <c r="K2990" s="6">
        <v>88.28</v>
      </c>
      <c r="L2990" s="6">
        <f>LANÇAMENTO[[#This Row],[VALOR UNITARIO]]*LANÇAMENTO[[#This Row],[QTDADE]]</f>
        <v>176.56</v>
      </c>
      <c r="M2990" s="4">
        <v>46063</v>
      </c>
      <c r="N2990" s="33" t="str">
        <f>TEXT(LANÇAMENTO[[#This Row],[DATA PEDIDO]],"MMM")&amp;"-"&amp;TEXT(M2990,"AAAA")</f>
        <v>fev-2026</v>
      </c>
      <c r="O2990" s="5" t="s">
        <v>1818</v>
      </c>
      <c r="P2990" s="5" t="s">
        <v>215</v>
      </c>
      <c r="Q2990" s="3" t="s">
        <v>1705</v>
      </c>
      <c r="R2990" s="3">
        <v>0</v>
      </c>
      <c r="S2990" s="4">
        <f>IF(LANÇAMENTO[[#This Row],[DATA PEDIDO]]="","",LANÇAMENTO[[#This Row],[DATA PEDIDO]]+LANÇAMENTO[[#This Row],[PRAZO]])</f>
        <v>46063</v>
      </c>
      <c r="T2990" s="8" t="str">
        <f>IF(LANÇAMENTO[[#This Row],[OBRA COM MATERIAL]]="OK","ENTREGUE",IF(LANÇAMENTO[[#This Row],[PRAZO]]="","",LANÇAMENTO[[#This Row],[PREVISÃO ENTREGA OBRA]]-$E$1))</f>
        <v>ENTREGUE</v>
      </c>
      <c r="U2990" s="3" t="s">
        <v>129</v>
      </c>
      <c r="V2990" s="3"/>
    </row>
    <row r="2991" spans="1:22" x14ac:dyDescent="0.25">
      <c r="A2991" s="4">
        <v>46063</v>
      </c>
      <c r="B2991" s="2" t="s">
        <v>5069</v>
      </c>
      <c r="C2991" s="123" t="str">
        <f>VLOOKUP(LANÇAMENTO[[#This Row],[OBRA]],OBRAS[],2,FALSE)</f>
        <v>B&amp;B</v>
      </c>
      <c r="D2991" s="2" t="s">
        <v>104</v>
      </c>
      <c r="E2991" s="2" t="s">
        <v>5058</v>
      </c>
      <c r="F2991" s="3">
        <v>3</v>
      </c>
      <c r="G2991" s="3" t="s">
        <v>65</v>
      </c>
      <c r="H2991" s="5" t="s">
        <v>5071</v>
      </c>
      <c r="I2991" s="136" t="s">
        <v>5073</v>
      </c>
      <c r="J2991" s="2" t="s">
        <v>5058</v>
      </c>
      <c r="K2991" s="6">
        <v>43.43</v>
      </c>
      <c r="L2991" s="6">
        <f>LANÇAMENTO[[#This Row],[VALOR UNITARIO]]*LANÇAMENTO[[#This Row],[QTDADE]]</f>
        <v>130.29</v>
      </c>
      <c r="M2991" s="4">
        <v>46063</v>
      </c>
      <c r="N2991" s="33" t="str">
        <f>TEXT(LANÇAMENTO[[#This Row],[DATA PEDIDO]],"MMM")&amp;"-"&amp;TEXT(M2991,"AAAA")</f>
        <v>fev-2026</v>
      </c>
      <c r="O2991" s="5" t="s">
        <v>1818</v>
      </c>
      <c r="P2991" s="5" t="s">
        <v>215</v>
      </c>
      <c r="Q2991" s="3" t="s">
        <v>1705</v>
      </c>
      <c r="R2991" s="3">
        <v>0</v>
      </c>
      <c r="S2991" s="4">
        <f>IF(LANÇAMENTO[[#This Row],[DATA PEDIDO]]="","",LANÇAMENTO[[#This Row],[DATA PEDIDO]]+LANÇAMENTO[[#This Row],[PRAZO]])</f>
        <v>46063</v>
      </c>
      <c r="T2991" s="8" t="str">
        <f>IF(LANÇAMENTO[[#This Row],[OBRA COM MATERIAL]]="OK","ENTREGUE",IF(LANÇAMENTO[[#This Row],[PRAZO]]="","",LANÇAMENTO[[#This Row],[PREVISÃO ENTREGA OBRA]]-$E$1))</f>
        <v>ENTREGUE</v>
      </c>
      <c r="U2991" s="3" t="s">
        <v>129</v>
      </c>
      <c r="V2991" s="3"/>
    </row>
    <row r="2992" spans="1:22" x14ac:dyDescent="0.25">
      <c r="A2992" s="4">
        <v>46063</v>
      </c>
      <c r="B2992" s="2" t="s">
        <v>5069</v>
      </c>
      <c r="C2992" s="123" t="str">
        <f>VLOOKUP(LANÇAMENTO[[#This Row],[OBRA]],OBRAS[],2,FALSE)</f>
        <v>B&amp;B</v>
      </c>
      <c r="D2992" s="2" t="s">
        <v>104</v>
      </c>
      <c r="E2992" s="2" t="s">
        <v>5059</v>
      </c>
      <c r="F2992" s="3">
        <v>2</v>
      </c>
      <c r="G2992" s="3" t="s">
        <v>65</v>
      </c>
      <c r="H2992" s="5" t="s">
        <v>5071</v>
      </c>
      <c r="I2992" s="136" t="s">
        <v>5073</v>
      </c>
      <c r="J2992" s="2" t="s">
        <v>5059</v>
      </c>
      <c r="K2992" s="6">
        <v>10.64</v>
      </c>
      <c r="L2992" s="6">
        <f>LANÇAMENTO[[#This Row],[VALOR UNITARIO]]*LANÇAMENTO[[#This Row],[QTDADE]]</f>
        <v>21.28</v>
      </c>
      <c r="M2992" s="4">
        <v>46063</v>
      </c>
      <c r="N2992" s="33" t="str">
        <f>TEXT(LANÇAMENTO[[#This Row],[DATA PEDIDO]],"MMM")&amp;"-"&amp;TEXT(M2992,"AAAA")</f>
        <v>fev-2026</v>
      </c>
      <c r="O2992" s="5" t="s">
        <v>1818</v>
      </c>
      <c r="P2992" s="5" t="s">
        <v>215</v>
      </c>
      <c r="Q2992" s="3" t="s">
        <v>1705</v>
      </c>
      <c r="R2992" s="3">
        <v>0</v>
      </c>
      <c r="S2992" s="4">
        <f>IF(LANÇAMENTO[[#This Row],[DATA PEDIDO]]="","",LANÇAMENTO[[#This Row],[DATA PEDIDO]]+LANÇAMENTO[[#This Row],[PRAZO]])</f>
        <v>46063</v>
      </c>
      <c r="T2992" s="8" t="str">
        <f>IF(LANÇAMENTO[[#This Row],[OBRA COM MATERIAL]]="OK","ENTREGUE",IF(LANÇAMENTO[[#This Row],[PRAZO]]="","",LANÇAMENTO[[#This Row],[PREVISÃO ENTREGA OBRA]]-$E$1))</f>
        <v>ENTREGUE</v>
      </c>
      <c r="U2992" s="3" t="s">
        <v>129</v>
      </c>
      <c r="V2992" s="3"/>
    </row>
    <row r="2993" spans="1:22" x14ac:dyDescent="0.25">
      <c r="A2993" s="4">
        <v>46063</v>
      </c>
      <c r="B2993" s="2" t="s">
        <v>5069</v>
      </c>
      <c r="C2993" s="123" t="str">
        <f>VLOOKUP(LANÇAMENTO[[#This Row],[OBRA]],OBRAS[],2,FALSE)</f>
        <v>B&amp;B</v>
      </c>
      <c r="D2993" s="2" t="s">
        <v>104</v>
      </c>
      <c r="E2993" s="2" t="s">
        <v>5060</v>
      </c>
      <c r="F2993" s="3">
        <v>1</v>
      </c>
      <c r="G2993" s="3" t="s">
        <v>65</v>
      </c>
      <c r="H2993" s="5" t="s">
        <v>5071</v>
      </c>
      <c r="I2993" s="136" t="s">
        <v>5073</v>
      </c>
      <c r="J2993" s="2" t="s">
        <v>5060</v>
      </c>
      <c r="K2993" s="6">
        <v>180.81</v>
      </c>
      <c r="L2993" s="6">
        <f>LANÇAMENTO[[#This Row],[VALOR UNITARIO]]*LANÇAMENTO[[#This Row],[QTDADE]]</f>
        <v>180.81</v>
      </c>
      <c r="M2993" s="4">
        <v>46063</v>
      </c>
      <c r="N2993" s="33" t="str">
        <f>TEXT(LANÇAMENTO[[#This Row],[DATA PEDIDO]],"MMM")&amp;"-"&amp;TEXT(M2993,"AAAA")</f>
        <v>fev-2026</v>
      </c>
      <c r="O2993" s="5" t="s">
        <v>1818</v>
      </c>
      <c r="P2993" s="5" t="s">
        <v>215</v>
      </c>
      <c r="Q2993" s="3" t="s">
        <v>1705</v>
      </c>
      <c r="R2993" s="3">
        <v>0</v>
      </c>
      <c r="S2993" s="4">
        <f>IF(LANÇAMENTO[[#This Row],[DATA PEDIDO]]="","",LANÇAMENTO[[#This Row],[DATA PEDIDO]]+LANÇAMENTO[[#This Row],[PRAZO]])</f>
        <v>46063</v>
      </c>
      <c r="T2993" s="8" t="str">
        <f>IF(LANÇAMENTO[[#This Row],[OBRA COM MATERIAL]]="OK","ENTREGUE",IF(LANÇAMENTO[[#This Row],[PRAZO]]="","",LANÇAMENTO[[#This Row],[PREVISÃO ENTREGA OBRA]]-$E$1))</f>
        <v>ENTREGUE</v>
      </c>
      <c r="U2993" s="3" t="s">
        <v>129</v>
      </c>
      <c r="V2993" s="3"/>
    </row>
    <row r="2994" spans="1:22" x14ac:dyDescent="0.25">
      <c r="A2994" s="4">
        <v>46063</v>
      </c>
      <c r="B2994" s="2" t="s">
        <v>5069</v>
      </c>
      <c r="C2994" s="123" t="str">
        <f>VLOOKUP(LANÇAMENTO[[#This Row],[OBRA]],OBRAS[],2,FALSE)</f>
        <v>B&amp;B</v>
      </c>
      <c r="D2994" s="2" t="s">
        <v>104</v>
      </c>
      <c r="E2994" s="2" t="s">
        <v>5061</v>
      </c>
      <c r="F2994" s="3">
        <v>2</v>
      </c>
      <c r="G2994" s="3" t="s">
        <v>65</v>
      </c>
      <c r="H2994" s="5" t="s">
        <v>5071</v>
      </c>
      <c r="I2994" s="136" t="s">
        <v>5073</v>
      </c>
      <c r="J2994" s="2" t="s">
        <v>5061</v>
      </c>
      <c r="K2994" s="6">
        <v>10.29</v>
      </c>
      <c r="L2994" s="6">
        <f>LANÇAMENTO[[#This Row],[VALOR UNITARIO]]*LANÇAMENTO[[#This Row],[QTDADE]]</f>
        <v>20.58</v>
      </c>
      <c r="M2994" s="4">
        <v>46063</v>
      </c>
      <c r="N2994" s="33" t="str">
        <f>TEXT(LANÇAMENTO[[#This Row],[DATA PEDIDO]],"MMM")&amp;"-"&amp;TEXT(M2994,"AAAA")</f>
        <v>fev-2026</v>
      </c>
      <c r="O2994" s="5" t="s">
        <v>1818</v>
      </c>
      <c r="P2994" s="5" t="s">
        <v>215</v>
      </c>
      <c r="Q2994" s="3" t="s">
        <v>1705</v>
      </c>
      <c r="R2994" s="3">
        <v>0</v>
      </c>
      <c r="S2994" s="4">
        <f>IF(LANÇAMENTO[[#This Row],[DATA PEDIDO]]="","",LANÇAMENTO[[#This Row],[DATA PEDIDO]]+LANÇAMENTO[[#This Row],[PRAZO]])</f>
        <v>46063</v>
      </c>
      <c r="T2994" s="8" t="str">
        <f>IF(LANÇAMENTO[[#This Row],[OBRA COM MATERIAL]]="OK","ENTREGUE",IF(LANÇAMENTO[[#This Row],[PRAZO]]="","",LANÇAMENTO[[#This Row],[PREVISÃO ENTREGA OBRA]]-$E$1))</f>
        <v>ENTREGUE</v>
      </c>
      <c r="U2994" s="3" t="s">
        <v>129</v>
      </c>
      <c r="V2994" s="3"/>
    </row>
    <row r="2995" spans="1:22" x14ac:dyDescent="0.25">
      <c r="A2995" s="4">
        <v>46063</v>
      </c>
      <c r="B2995" s="2" t="s">
        <v>5069</v>
      </c>
      <c r="C2995" s="123" t="str">
        <f>VLOOKUP(LANÇAMENTO[[#This Row],[OBRA]],OBRAS[],2,FALSE)</f>
        <v>B&amp;B</v>
      </c>
      <c r="D2995" s="2" t="s">
        <v>104</v>
      </c>
      <c r="E2995" s="2" t="s">
        <v>5062</v>
      </c>
      <c r="F2995" s="3">
        <v>1</v>
      </c>
      <c r="G2995" s="3" t="s">
        <v>65</v>
      </c>
      <c r="H2995" s="5" t="s">
        <v>5071</v>
      </c>
      <c r="I2995" s="136" t="s">
        <v>5073</v>
      </c>
      <c r="J2995" s="2" t="s">
        <v>5062</v>
      </c>
      <c r="K2995" s="6">
        <v>7.59</v>
      </c>
      <c r="L2995" s="6">
        <f>LANÇAMENTO[[#This Row],[VALOR UNITARIO]]*LANÇAMENTO[[#This Row],[QTDADE]]</f>
        <v>7.59</v>
      </c>
      <c r="M2995" s="4">
        <v>46063</v>
      </c>
      <c r="N2995" s="33" t="str">
        <f>TEXT(LANÇAMENTO[[#This Row],[DATA PEDIDO]],"MMM")&amp;"-"&amp;TEXT(M2995,"AAAA")</f>
        <v>fev-2026</v>
      </c>
      <c r="O2995" s="5" t="s">
        <v>1818</v>
      </c>
      <c r="P2995" s="5" t="s">
        <v>215</v>
      </c>
      <c r="Q2995" s="3" t="s">
        <v>1705</v>
      </c>
      <c r="R2995" s="3">
        <v>0</v>
      </c>
      <c r="S2995" s="4">
        <f>IF(LANÇAMENTO[[#This Row],[DATA PEDIDO]]="","",LANÇAMENTO[[#This Row],[DATA PEDIDO]]+LANÇAMENTO[[#This Row],[PRAZO]])</f>
        <v>46063</v>
      </c>
      <c r="T2995" s="8" t="str">
        <f>IF(LANÇAMENTO[[#This Row],[OBRA COM MATERIAL]]="OK","ENTREGUE",IF(LANÇAMENTO[[#This Row],[PRAZO]]="","",LANÇAMENTO[[#This Row],[PREVISÃO ENTREGA OBRA]]-$E$1))</f>
        <v>ENTREGUE</v>
      </c>
      <c r="U2995" s="3" t="s">
        <v>129</v>
      </c>
      <c r="V2995" s="3"/>
    </row>
    <row r="2996" spans="1:22" x14ac:dyDescent="0.25">
      <c r="A2996" s="4">
        <v>46063</v>
      </c>
      <c r="B2996" s="2" t="s">
        <v>5069</v>
      </c>
      <c r="C2996" s="123" t="str">
        <f>VLOOKUP(LANÇAMENTO[[#This Row],[OBRA]],OBRAS[],2,FALSE)</f>
        <v>B&amp;B</v>
      </c>
      <c r="D2996" s="2" t="s">
        <v>104</v>
      </c>
      <c r="E2996" s="2" t="s">
        <v>5063</v>
      </c>
      <c r="F2996" s="3">
        <v>1</v>
      </c>
      <c r="G2996" s="3" t="s">
        <v>65</v>
      </c>
      <c r="H2996" s="5" t="s">
        <v>5071</v>
      </c>
      <c r="I2996" s="136" t="s">
        <v>5073</v>
      </c>
      <c r="J2996" s="2" t="s">
        <v>5063</v>
      </c>
      <c r="K2996" s="6">
        <v>44.82</v>
      </c>
      <c r="L2996" s="6">
        <f>LANÇAMENTO[[#This Row],[VALOR UNITARIO]]*LANÇAMENTO[[#This Row],[QTDADE]]</f>
        <v>44.82</v>
      </c>
      <c r="M2996" s="4">
        <v>46063</v>
      </c>
      <c r="N2996" s="33" t="str">
        <f>TEXT(LANÇAMENTO[[#This Row],[DATA PEDIDO]],"MMM")&amp;"-"&amp;TEXT(M2996,"AAAA")</f>
        <v>fev-2026</v>
      </c>
      <c r="O2996" s="5" t="s">
        <v>1818</v>
      </c>
      <c r="P2996" s="5" t="s">
        <v>215</v>
      </c>
      <c r="Q2996" s="3" t="s">
        <v>1705</v>
      </c>
      <c r="R2996" s="3">
        <v>0</v>
      </c>
      <c r="S2996" s="4">
        <f>IF(LANÇAMENTO[[#This Row],[DATA PEDIDO]]="","",LANÇAMENTO[[#This Row],[DATA PEDIDO]]+LANÇAMENTO[[#This Row],[PRAZO]])</f>
        <v>46063</v>
      </c>
      <c r="T2996" s="8" t="str">
        <f>IF(LANÇAMENTO[[#This Row],[OBRA COM MATERIAL]]="OK","ENTREGUE",IF(LANÇAMENTO[[#This Row],[PRAZO]]="","",LANÇAMENTO[[#This Row],[PREVISÃO ENTREGA OBRA]]-$E$1))</f>
        <v>ENTREGUE</v>
      </c>
      <c r="U2996" s="3" t="s">
        <v>129</v>
      </c>
      <c r="V2996" s="3"/>
    </row>
    <row r="2997" spans="1:22" x14ac:dyDescent="0.25">
      <c r="A2997" s="4">
        <v>46063</v>
      </c>
      <c r="B2997" s="2" t="s">
        <v>5069</v>
      </c>
      <c r="C2997" s="123" t="str">
        <f>VLOOKUP(LANÇAMENTO[[#This Row],[OBRA]],OBRAS[],2,FALSE)</f>
        <v>B&amp;B</v>
      </c>
      <c r="D2997" s="2" t="s">
        <v>104</v>
      </c>
      <c r="E2997" s="2" t="s">
        <v>5064</v>
      </c>
      <c r="F2997" s="3">
        <v>2</v>
      </c>
      <c r="G2997" s="3" t="s">
        <v>65</v>
      </c>
      <c r="H2997" s="5" t="s">
        <v>5071</v>
      </c>
      <c r="I2997" s="136" t="s">
        <v>5073</v>
      </c>
      <c r="J2997" s="2" t="s">
        <v>5064</v>
      </c>
      <c r="K2997" s="6">
        <v>6.02</v>
      </c>
      <c r="L2997" s="6">
        <f>LANÇAMENTO[[#This Row],[VALOR UNITARIO]]*LANÇAMENTO[[#This Row],[QTDADE]]</f>
        <v>12.04</v>
      </c>
      <c r="M2997" s="4">
        <v>46063</v>
      </c>
      <c r="N2997" s="33" t="str">
        <f>TEXT(LANÇAMENTO[[#This Row],[DATA PEDIDO]],"MMM")&amp;"-"&amp;TEXT(M2997,"AAAA")</f>
        <v>fev-2026</v>
      </c>
      <c r="O2997" s="5" t="s">
        <v>1818</v>
      </c>
      <c r="P2997" s="5" t="s">
        <v>215</v>
      </c>
      <c r="Q2997" s="3" t="s">
        <v>1705</v>
      </c>
      <c r="R2997" s="3">
        <v>0</v>
      </c>
      <c r="S2997" s="4">
        <f>IF(LANÇAMENTO[[#This Row],[DATA PEDIDO]]="","",LANÇAMENTO[[#This Row],[DATA PEDIDO]]+LANÇAMENTO[[#This Row],[PRAZO]])</f>
        <v>46063</v>
      </c>
      <c r="T2997" s="8" t="str">
        <f>IF(LANÇAMENTO[[#This Row],[OBRA COM MATERIAL]]="OK","ENTREGUE",IF(LANÇAMENTO[[#This Row],[PRAZO]]="","",LANÇAMENTO[[#This Row],[PREVISÃO ENTREGA OBRA]]-$E$1))</f>
        <v>ENTREGUE</v>
      </c>
      <c r="U2997" s="3" t="s">
        <v>129</v>
      </c>
      <c r="V2997" s="3"/>
    </row>
    <row r="2998" spans="1:22" x14ac:dyDescent="0.25">
      <c r="A2998" s="4">
        <v>46063</v>
      </c>
      <c r="B2998" s="2" t="s">
        <v>5069</v>
      </c>
      <c r="C2998" s="123" t="str">
        <f>VLOOKUP(LANÇAMENTO[[#This Row],[OBRA]],OBRAS[],2,FALSE)</f>
        <v>B&amp;B</v>
      </c>
      <c r="D2998" s="2" t="s">
        <v>104</v>
      </c>
      <c r="E2998" s="2" t="s">
        <v>5065</v>
      </c>
      <c r="F2998" s="3">
        <v>5</v>
      </c>
      <c r="G2998" s="3" t="s">
        <v>65</v>
      </c>
      <c r="H2998" s="5" t="s">
        <v>5071</v>
      </c>
      <c r="I2998" s="136" t="s">
        <v>5073</v>
      </c>
      <c r="J2998" s="2" t="s">
        <v>5065</v>
      </c>
      <c r="K2998" s="6">
        <v>9.07</v>
      </c>
      <c r="L2998" s="6">
        <f>LANÇAMENTO[[#This Row],[VALOR UNITARIO]]*LANÇAMENTO[[#This Row],[QTDADE]]</f>
        <v>45.35</v>
      </c>
      <c r="M2998" s="4">
        <v>46063</v>
      </c>
      <c r="N2998" s="33" t="str">
        <f>TEXT(LANÇAMENTO[[#This Row],[DATA PEDIDO]],"MMM")&amp;"-"&amp;TEXT(M2998,"AAAA")</f>
        <v>fev-2026</v>
      </c>
      <c r="O2998" s="5" t="s">
        <v>1818</v>
      </c>
      <c r="P2998" s="5" t="s">
        <v>215</v>
      </c>
      <c r="Q2998" s="3" t="s">
        <v>1705</v>
      </c>
      <c r="R2998" s="3">
        <v>0</v>
      </c>
      <c r="S2998" s="4">
        <f>IF(LANÇAMENTO[[#This Row],[DATA PEDIDO]]="","",LANÇAMENTO[[#This Row],[DATA PEDIDO]]+LANÇAMENTO[[#This Row],[PRAZO]])</f>
        <v>46063</v>
      </c>
      <c r="T2998" s="8" t="str">
        <f>IF(LANÇAMENTO[[#This Row],[OBRA COM MATERIAL]]="OK","ENTREGUE",IF(LANÇAMENTO[[#This Row],[PRAZO]]="","",LANÇAMENTO[[#This Row],[PREVISÃO ENTREGA OBRA]]-$E$1))</f>
        <v>ENTREGUE</v>
      </c>
      <c r="U2998" s="3" t="s">
        <v>129</v>
      </c>
      <c r="V2998" s="3"/>
    </row>
    <row r="2999" spans="1:22" x14ac:dyDescent="0.25">
      <c r="A2999" s="4">
        <v>46063</v>
      </c>
      <c r="B2999" s="2" t="s">
        <v>5069</v>
      </c>
      <c r="C2999" s="123" t="str">
        <f>VLOOKUP(LANÇAMENTO[[#This Row],[OBRA]],OBRAS[],2,FALSE)</f>
        <v>B&amp;B</v>
      </c>
      <c r="D2999" s="2" t="s">
        <v>104</v>
      </c>
      <c r="E2999" s="2" t="s">
        <v>4980</v>
      </c>
      <c r="F2999" s="3">
        <v>1</v>
      </c>
      <c r="G2999" s="3" t="s">
        <v>65</v>
      </c>
      <c r="H2999" s="5" t="s">
        <v>5075</v>
      </c>
      <c r="I2999" s="136" t="s">
        <v>147</v>
      </c>
      <c r="J2999" s="2" t="s">
        <v>4980</v>
      </c>
      <c r="K2999" s="6">
        <v>35</v>
      </c>
      <c r="L2999" s="6">
        <f>LANÇAMENTO[[#This Row],[VALOR UNITARIO]]*LANÇAMENTO[[#This Row],[QTDADE]]</f>
        <v>35</v>
      </c>
      <c r="M2999" s="4">
        <v>46063</v>
      </c>
      <c r="N2999" s="33" t="str">
        <f>TEXT(LANÇAMENTO[[#This Row],[DATA PEDIDO]],"MMM")&amp;"-"&amp;TEXT(M2999,"AAAA")</f>
        <v>fev-2026</v>
      </c>
      <c r="O2999" s="5" t="s">
        <v>1778</v>
      </c>
      <c r="P2999" s="5" t="s">
        <v>30</v>
      </c>
      <c r="Q2999" s="3" t="s">
        <v>12</v>
      </c>
      <c r="R2999" s="3">
        <v>0</v>
      </c>
      <c r="S2999" s="4">
        <f>IF(LANÇAMENTO[[#This Row],[DATA PEDIDO]]="","",LANÇAMENTO[[#This Row],[DATA PEDIDO]]+LANÇAMENTO[[#This Row],[PRAZO]])</f>
        <v>46063</v>
      </c>
      <c r="T2999" s="8" t="str">
        <f>IF(LANÇAMENTO[[#This Row],[OBRA COM MATERIAL]]="OK","ENTREGUE",IF(LANÇAMENTO[[#This Row],[PRAZO]]="","",LANÇAMENTO[[#This Row],[PREVISÃO ENTREGA OBRA]]-$E$1))</f>
        <v>ENTREGUE</v>
      </c>
      <c r="U2999" s="3" t="s">
        <v>129</v>
      </c>
      <c r="V2999" s="3"/>
    </row>
    <row r="3000" spans="1:22" x14ac:dyDescent="0.25">
      <c r="A3000" s="4">
        <v>46063</v>
      </c>
      <c r="B3000" s="2" t="s">
        <v>5069</v>
      </c>
      <c r="C3000" s="123" t="str">
        <f>VLOOKUP(LANÇAMENTO[[#This Row],[OBRA]],OBRAS[],2,FALSE)</f>
        <v>B&amp;B</v>
      </c>
      <c r="D3000" s="2" t="s">
        <v>104</v>
      </c>
      <c r="E3000" s="2" t="s">
        <v>4354</v>
      </c>
      <c r="F3000" s="3">
        <v>1</v>
      </c>
      <c r="G3000" s="3" t="s">
        <v>65</v>
      </c>
      <c r="H3000" s="5" t="s">
        <v>5075</v>
      </c>
      <c r="I3000" s="136" t="s">
        <v>147</v>
      </c>
      <c r="J3000" s="2" t="s">
        <v>4354</v>
      </c>
      <c r="K3000" s="6">
        <v>35</v>
      </c>
      <c r="L3000" s="6">
        <f>LANÇAMENTO[[#This Row],[VALOR UNITARIO]]*LANÇAMENTO[[#This Row],[QTDADE]]</f>
        <v>35</v>
      </c>
      <c r="M3000" s="4">
        <v>46063</v>
      </c>
      <c r="N3000" s="33" t="str">
        <f>TEXT(LANÇAMENTO[[#This Row],[DATA PEDIDO]],"MMM")&amp;"-"&amp;TEXT(M3000,"AAAA")</f>
        <v>fev-2026</v>
      </c>
      <c r="O3000" s="5" t="s">
        <v>1778</v>
      </c>
      <c r="P3000" s="5" t="s">
        <v>30</v>
      </c>
      <c r="Q3000" s="3" t="s">
        <v>12</v>
      </c>
      <c r="R3000" s="3">
        <v>0</v>
      </c>
      <c r="S3000" s="4">
        <f>IF(LANÇAMENTO[[#This Row],[DATA PEDIDO]]="","",LANÇAMENTO[[#This Row],[DATA PEDIDO]]+LANÇAMENTO[[#This Row],[PRAZO]])</f>
        <v>46063</v>
      </c>
      <c r="T3000" s="8" t="str">
        <f>IF(LANÇAMENTO[[#This Row],[OBRA COM MATERIAL]]="OK","ENTREGUE",IF(LANÇAMENTO[[#This Row],[PRAZO]]="","",LANÇAMENTO[[#This Row],[PREVISÃO ENTREGA OBRA]]-$E$1))</f>
        <v>ENTREGUE</v>
      </c>
      <c r="U3000" s="3" t="s">
        <v>129</v>
      </c>
      <c r="V3000" s="3"/>
    </row>
    <row r="3001" spans="1:22" x14ac:dyDescent="0.25">
      <c r="A3001" s="4">
        <v>46063</v>
      </c>
      <c r="B3001" s="2" t="s">
        <v>5069</v>
      </c>
      <c r="C3001" s="123" t="str">
        <f>VLOOKUP(LANÇAMENTO[[#This Row],[OBRA]],OBRAS[],2,FALSE)</f>
        <v>B&amp;B</v>
      </c>
      <c r="D3001" s="2" t="s">
        <v>104</v>
      </c>
      <c r="E3001" s="2" t="s">
        <v>5076</v>
      </c>
      <c r="F3001" s="3">
        <v>1</v>
      </c>
      <c r="G3001" s="3" t="s">
        <v>114</v>
      </c>
      <c r="H3001" s="5" t="s">
        <v>5077</v>
      </c>
      <c r="I3001" s="136" t="s">
        <v>230</v>
      </c>
      <c r="J3001" s="2" t="s">
        <v>5076</v>
      </c>
      <c r="K3001" s="6">
        <v>45.9</v>
      </c>
      <c r="L3001" s="6">
        <f>LANÇAMENTO[[#This Row],[VALOR UNITARIO]]*LANÇAMENTO[[#This Row],[QTDADE]]</f>
        <v>45.9</v>
      </c>
      <c r="M3001" s="4">
        <v>46063</v>
      </c>
      <c r="N3001" s="33" t="str">
        <f>TEXT(LANÇAMENTO[[#This Row],[DATA PEDIDO]],"MMM")&amp;"-"&amp;TEXT(M3001,"AAAA")</f>
        <v>fev-2026</v>
      </c>
      <c r="O3001" s="5" t="s">
        <v>1692</v>
      </c>
      <c r="P3001" s="5" t="s">
        <v>30</v>
      </c>
      <c r="Q3001" s="3" t="s">
        <v>1705</v>
      </c>
      <c r="R3001" s="3">
        <v>2</v>
      </c>
      <c r="S3001" s="4">
        <f>IF(LANÇAMENTO[[#This Row],[DATA PEDIDO]]="","",LANÇAMENTO[[#This Row],[DATA PEDIDO]]+LANÇAMENTO[[#This Row],[PRAZO]])</f>
        <v>46065</v>
      </c>
      <c r="T3001" s="8" t="str">
        <f>IF(LANÇAMENTO[[#This Row],[OBRA COM MATERIAL]]="OK","ENTREGUE",IF(LANÇAMENTO[[#This Row],[PRAZO]]="","",LANÇAMENTO[[#This Row],[PREVISÃO ENTREGA OBRA]]-$E$1))</f>
        <v>ENTREGUE</v>
      </c>
      <c r="U3001" s="3" t="s">
        <v>129</v>
      </c>
      <c r="V3001" s="3"/>
    </row>
    <row r="3002" spans="1:22" x14ac:dyDescent="0.25">
      <c r="A3002" s="4">
        <v>46063</v>
      </c>
      <c r="B3002" s="2" t="s">
        <v>5069</v>
      </c>
      <c r="C3002" s="123" t="str">
        <f>VLOOKUP(LANÇAMENTO[[#This Row],[OBRA]],OBRAS[],2,FALSE)</f>
        <v>B&amp;B</v>
      </c>
      <c r="D3002" s="2" t="s">
        <v>104</v>
      </c>
      <c r="E3002" s="2" t="s">
        <v>5078</v>
      </c>
      <c r="F3002" s="3">
        <v>20</v>
      </c>
      <c r="G3002" s="3" t="s">
        <v>65</v>
      </c>
      <c r="H3002" s="5" t="s">
        <v>5077</v>
      </c>
      <c r="I3002" s="136" t="s">
        <v>230</v>
      </c>
      <c r="J3002" s="2" t="s">
        <v>5078</v>
      </c>
      <c r="K3002" s="6">
        <v>2</v>
      </c>
      <c r="L3002" s="6">
        <f>LANÇAMENTO[[#This Row],[VALOR UNITARIO]]*LANÇAMENTO[[#This Row],[QTDADE]]</f>
        <v>40</v>
      </c>
      <c r="M3002" s="4">
        <v>46063</v>
      </c>
      <c r="N3002" s="33" t="str">
        <f>TEXT(LANÇAMENTO[[#This Row],[DATA PEDIDO]],"MMM")&amp;"-"&amp;TEXT(M3002,"AAAA")</f>
        <v>fev-2026</v>
      </c>
      <c r="O3002" s="5" t="s">
        <v>1692</v>
      </c>
      <c r="P3002" s="5" t="s">
        <v>30</v>
      </c>
      <c r="Q3002" s="3" t="s">
        <v>1705</v>
      </c>
      <c r="R3002" s="3">
        <v>2</v>
      </c>
      <c r="S3002" s="4">
        <f>IF(LANÇAMENTO[[#This Row],[DATA PEDIDO]]="","",LANÇAMENTO[[#This Row],[DATA PEDIDO]]+LANÇAMENTO[[#This Row],[PRAZO]])</f>
        <v>46065</v>
      </c>
      <c r="T3002" s="8" t="str">
        <f>IF(LANÇAMENTO[[#This Row],[OBRA COM MATERIAL]]="OK","ENTREGUE",IF(LANÇAMENTO[[#This Row],[PRAZO]]="","",LANÇAMENTO[[#This Row],[PREVISÃO ENTREGA OBRA]]-$E$1))</f>
        <v>ENTREGUE</v>
      </c>
      <c r="U3002" s="3" t="s">
        <v>129</v>
      </c>
      <c r="V3002" s="3"/>
    </row>
    <row r="3003" spans="1:22" x14ac:dyDescent="0.25">
      <c r="A3003" s="4">
        <v>46063</v>
      </c>
      <c r="B3003" s="2" t="s">
        <v>5069</v>
      </c>
      <c r="C3003" s="123" t="str">
        <f>VLOOKUP(LANÇAMENTO[[#This Row],[OBRA]],OBRAS[],2,FALSE)</f>
        <v>B&amp;B</v>
      </c>
      <c r="D3003" s="2" t="s">
        <v>104</v>
      </c>
      <c r="E3003" s="2" t="s">
        <v>5079</v>
      </c>
      <c r="F3003" s="3">
        <v>10</v>
      </c>
      <c r="G3003" s="3" t="s">
        <v>65</v>
      </c>
      <c r="H3003" s="5" t="s">
        <v>5081</v>
      </c>
      <c r="I3003" s="136" t="s">
        <v>1516</v>
      </c>
      <c r="J3003" s="2" t="s">
        <v>5079</v>
      </c>
      <c r="K3003" s="6">
        <v>9.1999999999999993</v>
      </c>
      <c r="L3003" s="6">
        <f>LANÇAMENTO[[#This Row],[VALOR UNITARIO]]*LANÇAMENTO[[#This Row],[QTDADE]]</f>
        <v>92</v>
      </c>
      <c r="M3003" s="4">
        <v>46063</v>
      </c>
      <c r="N3003" s="33" t="str">
        <f>TEXT(LANÇAMENTO[[#This Row],[DATA PEDIDO]],"MMM")&amp;"-"&amp;TEXT(M3003,"AAAA")</f>
        <v>fev-2026</v>
      </c>
      <c r="O3003" s="5" t="s">
        <v>1715</v>
      </c>
      <c r="P3003" s="5" t="s">
        <v>30</v>
      </c>
      <c r="Q3003" s="3" t="s">
        <v>12</v>
      </c>
      <c r="R3003" s="3">
        <v>3</v>
      </c>
      <c r="S3003" s="4">
        <f>IF(LANÇAMENTO[[#This Row],[DATA PEDIDO]]="","",LANÇAMENTO[[#This Row],[DATA PEDIDO]]+LANÇAMENTO[[#This Row],[PRAZO]])</f>
        <v>46066</v>
      </c>
      <c r="T3003" s="8" t="str">
        <f>IF(LANÇAMENTO[[#This Row],[OBRA COM MATERIAL]]="OK","ENTREGUE",IF(LANÇAMENTO[[#This Row],[PRAZO]]="","",LANÇAMENTO[[#This Row],[PREVISÃO ENTREGA OBRA]]-$E$1))</f>
        <v>ENTREGUE</v>
      </c>
      <c r="U3003" s="3" t="s">
        <v>129</v>
      </c>
      <c r="V3003" s="3"/>
    </row>
    <row r="3004" spans="1:22" x14ac:dyDescent="0.25">
      <c r="A3004" s="4">
        <v>46063</v>
      </c>
      <c r="B3004" s="2" t="s">
        <v>5069</v>
      </c>
      <c r="C3004" s="123" t="str">
        <f>VLOOKUP(LANÇAMENTO[[#This Row],[OBRA]],OBRAS[],2,FALSE)</f>
        <v>B&amp;B</v>
      </c>
      <c r="D3004" s="2" t="s">
        <v>104</v>
      </c>
      <c r="E3004" s="2" t="s">
        <v>5080</v>
      </c>
      <c r="F3004" s="3">
        <v>2</v>
      </c>
      <c r="G3004" s="3" t="s">
        <v>65</v>
      </c>
      <c r="H3004" s="5" t="s">
        <v>5081</v>
      </c>
      <c r="I3004" s="136" t="s">
        <v>1516</v>
      </c>
      <c r="J3004" s="2" t="s">
        <v>5080</v>
      </c>
      <c r="K3004" s="6">
        <v>3.45</v>
      </c>
      <c r="L3004" s="6">
        <f>LANÇAMENTO[[#This Row],[VALOR UNITARIO]]*LANÇAMENTO[[#This Row],[QTDADE]]</f>
        <v>6.9</v>
      </c>
      <c r="M3004" s="4">
        <v>46063</v>
      </c>
      <c r="N3004" s="33" t="str">
        <f>TEXT(LANÇAMENTO[[#This Row],[DATA PEDIDO]],"MMM")&amp;"-"&amp;TEXT(M3004,"AAAA")</f>
        <v>fev-2026</v>
      </c>
      <c r="O3004" s="5" t="s">
        <v>1715</v>
      </c>
      <c r="P3004" s="5" t="s">
        <v>30</v>
      </c>
      <c r="Q3004" s="3" t="s">
        <v>12</v>
      </c>
      <c r="R3004" s="3">
        <v>3</v>
      </c>
      <c r="S3004" s="4">
        <f>IF(LANÇAMENTO[[#This Row],[DATA PEDIDO]]="","",LANÇAMENTO[[#This Row],[DATA PEDIDO]]+LANÇAMENTO[[#This Row],[PRAZO]])</f>
        <v>46066</v>
      </c>
      <c r="T3004" s="8" t="str">
        <f>IF(LANÇAMENTO[[#This Row],[OBRA COM MATERIAL]]="OK","ENTREGUE",IF(LANÇAMENTO[[#This Row],[PRAZO]]="","",LANÇAMENTO[[#This Row],[PREVISÃO ENTREGA OBRA]]-$E$1))</f>
        <v>ENTREGUE</v>
      </c>
      <c r="U3004" s="3" t="s">
        <v>129</v>
      </c>
      <c r="V3004" s="3"/>
    </row>
    <row r="3005" spans="1:22" x14ac:dyDescent="0.25">
      <c r="A3005" s="4">
        <v>46063</v>
      </c>
      <c r="B3005" s="2" t="s">
        <v>5069</v>
      </c>
      <c r="C3005" s="123" t="str">
        <f>VLOOKUP(LANÇAMENTO[[#This Row],[OBRA]],OBRAS[],2,FALSE)</f>
        <v>B&amp;B</v>
      </c>
      <c r="D3005" s="2" t="s">
        <v>104</v>
      </c>
      <c r="E3005" s="2" t="s">
        <v>1814</v>
      </c>
      <c r="F3005" s="3">
        <v>1</v>
      </c>
      <c r="G3005" s="3" t="s">
        <v>65</v>
      </c>
      <c r="H3005" s="5" t="s">
        <v>5081</v>
      </c>
      <c r="I3005" s="136" t="s">
        <v>1516</v>
      </c>
      <c r="J3005" s="2" t="s">
        <v>1814</v>
      </c>
      <c r="K3005" s="6">
        <v>40</v>
      </c>
      <c r="L3005" s="6">
        <f>LANÇAMENTO[[#This Row],[VALOR UNITARIO]]*LANÇAMENTO[[#This Row],[QTDADE]]</f>
        <v>40</v>
      </c>
      <c r="M3005" s="4">
        <v>46063</v>
      </c>
      <c r="N3005" s="33" t="str">
        <f>TEXT(LANÇAMENTO[[#This Row],[DATA PEDIDO]],"MMM")&amp;"-"&amp;TEXT(M3005,"AAAA")</f>
        <v>fev-2026</v>
      </c>
      <c r="O3005" s="5" t="s">
        <v>1715</v>
      </c>
      <c r="P3005" s="5" t="s">
        <v>30</v>
      </c>
      <c r="Q3005" s="3" t="s">
        <v>12</v>
      </c>
      <c r="R3005" s="3">
        <v>3</v>
      </c>
      <c r="S3005" s="4">
        <f>IF(LANÇAMENTO[[#This Row],[DATA PEDIDO]]="","",LANÇAMENTO[[#This Row],[DATA PEDIDO]]+LANÇAMENTO[[#This Row],[PRAZO]])</f>
        <v>46066</v>
      </c>
      <c r="T3005" s="8" t="str">
        <f>IF(LANÇAMENTO[[#This Row],[OBRA COM MATERIAL]]="OK","ENTREGUE",IF(LANÇAMENTO[[#This Row],[PRAZO]]="","",LANÇAMENTO[[#This Row],[PREVISÃO ENTREGA OBRA]]-$E$1))</f>
        <v>ENTREGUE</v>
      </c>
      <c r="U3005" s="3" t="s">
        <v>129</v>
      </c>
      <c r="V3005" s="3"/>
    </row>
    <row r="3006" spans="1:22" x14ac:dyDescent="0.25">
      <c r="A3006" s="4">
        <v>46063</v>
      </c>
      <c r="B3006" s="2" t="s">
        <v>5069</v>
      </c>
      <c r="C3006" s="123" t="str">
        <f>VLOOKUP(LANÇAMENTO[[#This Row],[OBRA]],OBRAS[],2,FALSE)</f>
        <v>B&amp;B</v>
      </c>
      <c r="D3006" s="2" t="s">
        <v>104</v>
      </c>
      <c r="E3006" s="2" t="s">
        <v>4756</v>
      </c>
      <c r="F3006" s="3">
        <v>2</v>
      </c>
      <c r="G3006" s="3" t="s">
        <v>65</v>
      </c>
      <c r="H3006" s="5" t="s">
        <v>5089</v>
      </c>
      <c r="I3006" s="136" t="s">
        <v>198</v>
      </c>
      <c r="J3006" s="2" t="s">
        <v>4756</v>
      </c>
      <c r="K3006" s="6">
        <v>17.62</v>
      </c>
      <c r="L3006" s="6">
        <f>LANÇAMENTO[[#This Row],[VALOR UNITARIO]]*LANÇAMENTO[[#This Row],[QTDADE]]</f>
        <v>35.24</v>
      </c>
      <c r="M3006" s="4">
        <v>46063</v>
      </c>
      <c r="N3006" s="33" t="str">
        <f>TEXT(LANÇAMENTO[[#This Row],[DATA PEDIDO]],"MMM")&amp;"-"&amp;TEXT(M3006,"AAAA")</f>
        <v>fev-2026</v>
      </c>
      <c r="O3006" s="5" t="s">
        <v>1715</v>
      </c>
      <c r="P3006" s="5" t="s">
        <v>30</v>
      </c>
      <c r="Q3006" s="3" t="s">
        <v>1705</v>
      </c>
      <c r="R3006" s="3">
        <v>1</v>
      </c>
      <c r="S3006" s="4">
        <f>IF(LANÇAMENTO[[#This Row],[DATA PEDIDO]]="","",LANÇAMENTO[[#This Row],[DATA PEDIDO]]+LANÇAMENTO[[#This Row],[PRAZO]])</f>
        <v>46064</v>
      </c>
      <c r="T3006" s="8" t="str">
        <f>IF(LANÇAMENTO[[#This Row],[OBRA COM MATERIAL]]="OK","ENTREGUE",IF(LANÇAMENTO[[#This Row],[PRAZO]]="","",LANÇAMENTO[[#This Row],[PREVISÃO ENTREGA OBRA]]-$E$1))</f>
        <v>ENTREGUE</v>
      </c>
      <c r="U3006" s="3" t="s">
        <v>129</v>
      </c>
      <c r="V3006" s="3"/>
    </row>
    <row r="3007" spans="1:22" x14ac:dyDescent="0.25">
      <c r="A3007" s="4">
        <v>46063</v>
      </c>
      <c r="B3007" s="2" t="s">
        <v>5069</v>
      </c>
      <c r="C3007" s="123" t="str">
        <f>VLOOKUP(LANÇAMENTO[[#This Row],[OBRA]],OBRAS[],2,FALSE)</f>
        <v>B&amp;B</v>
      </c>
      <c r="D3007" s="2" t="s">
        <v>104</v>
      </c>
      <c r="E3007" s="2" t="s">
        <v>5082</v>
      </c>
      <c r="F3007" s="3">
        <v>2</v>
      </c>
      <c r="G3007" s="3" t="s">
        <v>65</v>
      </c>
      <c r="H3007" s="5" t="s">
        <v>5089</v>
      </c>
      <c r="I3007" s="136" t="s">
        <v>198</v>
      </c>
      <c r="J3007" s="2" t="s">
        <v>5082</v>
      </c>
      <c r="K3007" s="6">
        <v>74.040000000000006</v>
      </c>
      <c r="L3007" s="6">
        <f>LANÇAMENTO[[#This Row],[VALOR UNITARIO]]*LANÇAMENTO[[#This Row],[QTDADE]]</f>
        <v>148.08000000000001</v>
      </c>
      <c r="M3007" s="4">
        <v>46063</v>
      </c>
      <c r="N3007" s="33" t="str">
        <f>TEXT(LANÇAMENTO[[#This Row],[DATA PEDIDO]],"MMM")&amp;"-"&amp;TEXT(M3007,"AAAA")</f>
        <v>fev-2026</v>
      </c>
      <c r="O3007" s="5" t="s">
        <v>1715</v>
      </c>
      <c r="P3007" s="5" t="s">
        <v>30</v>
      </c>
      <c r="Q3007" s="3" t="s">
        <v>1705</v>
      </c>
      <c r="R3007" s="3">
        <v>1</v>
      </c>
      <c r="S3007" s="4">
        <f>IF(LANÇAMENTO[[#This Row],[DATA PEDIDO]]="","",LANÇAMENTO[[#This Row],[DATA PEDIDO]]+LANÇAMENTO[[#This Row],[PRAZO]])</f>
        <v>46064</v>
      </c>
      <c r="T3007" s="8" t="str">
        <f>IF(LANÇAMENTO[[#This Row],[OBRA COM MATERIAL]]="OK","ENTREGUE",IF(LANÇAMENTO[[#This Row],[PRAZO]]="","",LANÇAMENTO[[#This Row],[PREVISÃO ENTREGA OBRA]]-$E$1))</f>
        <v>ENTREGUE</v>
      </c>
      <c r="U3007" s="3" t="s">
        <v>129</v>
      </c>
      <c r="V3007" s="3"/>
    </row>
    <row r="3008" spans="1:22" x14ac:dyDescent="0.25">
      <c r="A3008" s="4">
        <v>46063</v>
      </c>
      <c r="B3008" s="2" t="s">
        <v>5069</v>
      </c>
      <c r="C3008" s="123" t="str">
        <f>VLOOKUP(LANÇAMENTO[[#This Row],[OBRA]],OBRAS[],2,FALSE)</f>
        <v>B&amp;B</v>
      </c>
      <c r="D3008" s="2" t="s">
        <v>104</v>
      </c>
      <c r="E3008" s="2" t="s">
        <v>4757</v>
      </c>
      <c r="F3008" s="3">
        <v>1</v>
      </c>
      <c r="G3008" s="3" t="s">
        <v>65</v>
      </c>
      <c r="H3008" s="5" t="s">
        <v>5089</v>
      </c>
      <c r="I3008" s="136" t="s">
        <v>198</v>
      </c>
      <c r="J3008" s="2" t="s">
        <v>4757</v>
      </c>
      <c r="K3008" s="6">
        <v>16.96</v>
      </c>
      <c r="L3008" s="6">
        <f>LANÇAMENTO[[#This Row],[VALOR UNITARIO]]*LANÇAMENTO[[#This Row],[QTDADE]]</f>
        <v>16.96</v>
      </c>
      <c r="M3008" s="4">
        <v>46063</v>
      </c>
      <c r="N3008" s="33" t="str">
        <f>TEXT(LANÇAMENTO[[#This Row],[DATA PEDIDO]],"MMM")&amp;"-"&amp;TEXT(M3008,"AAAA")</f>
        <v>fev-2026</v>
      </c>
      <c r="O3008" s="5" t="s">
        <v>1715</v>
      </c>
      <c r="P3008" s="5" t="s">
        <v>30</v>
      </c>
      <c r="Q3008" s="3" t="s">
        <v>1705</v>
      </c>
      <c r="R3008" s="3">
        <v>1</v>
      </c>
      <c r="S3008" s="4">
        <f>IF(LANÇAMENTO[[#This Row],[DATA PEDIDO]]="","",LANÇAMENTO[[#This Row],[DATA PEDIDO]]+LANÇAMENTO[[#This Row],[PRAZO]])</f>
        <v>46064</v>
      </c>
      <c r="T3008" s="8" t="str">
        <f>IF(LANÇAMENTO[[#This Row],[OBRA COM MATERIAL]]="OK","ENTREGUE",IF(LANÇAMENTO[[#This Row],[PRAZO]]="","",LANÇAMENTO[[#This Row],[PREVISÃO ENTREGA OBRA]]-$E$1))</f>
        <v>ENTREGUE</v>
      </c>
      <c r="U3008" s="3" t="s">
        <v>129</v>
      </c>
      <c r="V3008" s="3"/>
    </row>
    <row r="3009" spans="1:22" x14ac:dyDescent="0.25">
      <c r="A3009" s="4">
        <v>46063</v>
      </c>
      <c r="B3009" s="2" t="s">
        <v>5069</v>
      </c>
      <c r="C3009" s="123" t="str">
        <f>VLOOKUP(LANÇAMENTO[[#This Row],[OBRA]],OBRAS[],2,FALSE)</f>
        <v>B&amp;B</v>
      </c>
      <c r="D3009" s="2" t="s">
        <v>104</v>
      </c>
      <c r="E3009" s="2" t="s">
        <v>5083</v>
      </c>
      <c r="F3009" s="3">
        <v>1</v>
      </c>
      <c r="G3009" s="3" t="s">
        <v>65</v>
      </c>
      <c r="H3009" s="5" t="s">
        <v>5089</v>
      </c>
      <c r="I3009" s="136" t="s">
        <v>198</v>
      </c>
      <c r="J3009" s="2" t="s">
        <v>5083</v>
      </c>
      <c r="K3009" s="6">
        <v>15.82</v>
      </c>
      <c r="L3009" s="6">
        <f>LANÇAMENTO[[#This Row],[VALOR UNITARIO]]*LANÇAMENTO[[#This Row],[QTDADE]]</f>
        <v>15.82</v>
      </c>
      <c r="M3009" s="4">
        <v>46063</v>
      </c>
      <c r="N3009" s="33" t="str">
        <f>TEXT(LANÇAMENTO[[#This Row],[DATA PEDIDO]],"MMM")&amp;"-"&amp;TEXT(M3009,"AAAA")</f>
        <v>fev-2026</v>
      </c>
      <c r="O3009" s="5" t="s">
        <v>1715</v>
      </c>
      <c r="P3009" s="5" t="s">
        <v>30</v>
      </c>
      <c r="Q3009" s="3" t="s">
        <v>1705</v>
      </c>
      <c r="R3009" s="3">
        <v>1</v>
      </c>
      <c r="S3009" s="4">
        <f>IF(LANÇAMENTO[[#This Row],[DATA PEDIDO]]="","",LANÇAMENTO[[#This Row],[DATA PEDIDO]]+LANÇAMENTO[[#This Row],[PRAZO]])</f>
        <v>46064</v>
      </c>
      <c r="T3009" s="8" t="str">
        <f>IF(LANÇAMENTO[[#This Row],[OBRA COM MATERIAL]]="OK","ENTREGUE",IF(LANÇAMENTO[[#This Row],[PRAZO]]="","",LANÇAMENTO[[#This Row],[PREVISÃO ENTREGA OBRA]]-$E$1))</f>
        <v>ENTREGUE</v>
      </c>
      <c r="U3009" s="3" t="s">
        <v>129</v>
      </c>
      <c r="V3009" s="3"/>
    </row>
    <row r="3010" spans="1:22" x14ac:dyDescent="0.25">
      <c r="A3010" s="4">
        <v>46063</v>
      </c>
      <c r="B3010" s="2" t="s">
        <v>5069</v>
      </c>
      <c r="C3010" s="123" t="str">
        <f>VLOOKUP(LANÇAMENTO[[#This Row],[OBRA]],OBRAS[],2,FALSE)</f>
        <v>B&amp;B</v>
      </c>
      <c r="D3010" s="2" t="s">
        <v>104</v>
      </c>
      <c r="E3010" s="2" t="s">
        <v>5084</v>
      </c>
      <c r="F3010" s="3">
        <v>1</v>
      </c>
      <c r="G3010" s="3" t="s">
        <v>65</v>
      </c>
      <c r="H3010" s="5" t="s">
        <v>5089</v>
      </c>
      <c r="I3010" s="136" t="s">
        <v>198</v>
      </c>
      <c r="J3010" s="2" t="s">
        <v>5084</v>
      </c>
      <c r="K3010" s="6">
        <v>1.89</v>
      </c>
      <c r="L3010" s="6">
        <f>LANÇAMENTO[[#This Row],[VALOR UNITARIO]]*LANÇAMENTO[[#This Row],[QTDADE]]</f>
        <v>1.89</v>
      </c>
      <c r="M3010" s="4">
        <v>46063</v>
      </c>
      <c r="N3010" s="33" t="str">
        <f>TEXT(LANÇAMENTO[[#This Row],[DATA PEDIDO]],"MMM")&amp;"-"&amp;TEXT(M3010,"AAAA")</f>
        <v>fev-2026</v>
      </c>
      <c r="O3010" s="5" t="s">
        <v>1715</v>
      </c>
      <c r="P3010" s="5" t="s">
        <v>30</v>
      </c>
      <c r="Q3010" s="3" t="s">
        <v>1705</v>
      </c>
      <c r="R3010" s="3">
        <v>1</v>
      </c>
      <c r="S3010" s="4">
        <f>IF(LANÇAMENTO[[#This Row],[DATA PEDIDO]]="","",LANÇAMENTO[[#This Row],[DATA PEDIDO]]+LANÇAMENTO[[#This Row],[PRAZO]])</f>
        <v>46064</v>
      </c>
      <c r="T3010" s="8" t="str">
        <f>IF(LANÇAMENTO[[#This Row],[OBRA COM MATERIAL]]="OK","ENTREGUE",IF(LANÇAMENTO[[#This Row],[PRAZO]]="","",LANÇAMENTO[[#This Row],[PREVISÃO ENTREGA OBRA]]-$E$1))</f>
        <v>ENTREGUE</v>
      </c>
      <c r="U3010" s="3" t="s">
        <v>129</v>
      </c>
      <c r="V3010" s="3"/>
    </row>
    <row r="3011" spans="1:22" x14ac:dyDescent="0.25">
      <c r="A3011" s="4">
        <v>46063</v>
      </c>
      <c r="B3011" s="2" t="s">
        <v>5069</v>
      </c>
      <c r="C3011" s="123" t="str">
        <f>VLOOKUP(LANÇAMENTO[[#This Row],[OBRA]],OBRAS[],2,FALSE)</f>
        <v>B&amp;B</v>
      </c>
      <c r="D3011" s="2" t="s">
        <v>104</v>
      </c>
      <c r="E3011" s="2" t="s">
        <v>5085</v>
      </c>
      <c r="F3011" s="3">
        <v>1</v>
      </c>
      <c r="G3011" s="3" t="s">
        <v>65</v>
      </c>
      <c r="H3011" s="5" t="s">
        <v>5089</v>
      </c>
      <c r="I3011" s="136" t="s">
        <v>198</v>
      </c>
      <c r="J3011" s="2" t="s">
        <v>5085</v>
      </c>
      <c r="K3011" s="6">
        <v>1.52</v>
      </c>
      <c r="L3011" s="6">
        <f>LANÇAMENTO[[#This Row],[VALOR UNITARIO]]*LANÇAMENTO[[#This Row],[QTDADE]]</f>
        <v>1.52</v>
      </c>
      <c r="M3011" s="4">
        <v>46063</v>
      </c>
      <c r="N3011" s="33" t="str">
        <f>TEXT(LANÇAMENTO[[#This Row],[DATA PEDIDO]],"MMM")&amp;"-"&amp;TEXT(M3011,"AAAA")</f>
        <v>fev-2026</v>
      </c>
      <c r="O3011" s="5" t="s">
        <v>1715</v>
      </c>
      <c r="P3011" s="5" t="s">
        <v>30</v>
      </c>
      <c r="Q3011" s="3" t="s">
        <v>1705</v>
      </c>
      <c r="R3011" s="3">
        <v>1</v>
      </c>
      <c r="S3011" s="4">
        <f>IF(LANÇAMENTO[[#This Row],[DATA PEDIDO]]="","",LANÇAMENTO[[#This Row],[DATA PEDIDO]]+LANÇAMENTO[[#This Row],[PRAZO]])</f>
        <v>46064</v>
      </c>
      <c r="T3011" s="8" t="str">
        <f>IF(LANÇAMENTO[[#This Row],[OBRA COM MATERIAL]]="OK","ENTREGUE",IF(LANÇAMENTO[[#This Row],[PRAZO]]="","",LANÇAMENTO[[#This Row],[PREVISÃO ENTREGA OBRA]]-$E$1))</f>
        <v>ENTREGUE</v>
      </c>
      <c r="U3011" s="3" t="s">
        <v>129</v>
      </c>
      <c r="V3011" s="3"/>
    </row>
    <row r="3012" spans="1:22" x14ac:dyDescent="0.25">
      <c r="A3012" s="4">
        <v>46063</v>
      </c>
      <c r="B3012" s="2" t="s">
        <v>5069</v>
      </c>
      <c r="C3012" s="123" t="str">
        <f>VLOOKUP(LANÇAMENTO[[#This Row],[OBRA]],OBRAS[],2,FALSE)</f>
        <v>B&amp;B</v>
      </c>
      <c r="D3012" s="2" t="s">
        <v>104</v>
      </c>
      <c r="E3012" s="2" t="s">
        <v>5086</v>
      </c>
      <c r="F3012" s="3">
        <v>2</v>
      </c>
      <c r="G3012" s="3" t="s">
        <v>65</v>
      </c>
      <c r="H3012" s="5" t="s">
        <v>5089</v>
      </c>
      <c r="I3012" s="136" t="s">
        <v>198</v>
      </c>
      <c r="J3012" s="2" t="s">
        <v>5086</v>
      </c>
      <c r="K3012" s="6">
        <v>6.29</v>
      </c>
      <c r="L3012" s="6">
        <f>LANÇAMENTO[[#This Row],[VALOR UNITARIO]]*LANÇAMENTO[[#This Row],[QTDADE]]</f>
        <v>12.58</v>
      </c>
      <c r="M3012" s="4">
        <v>46063</v>
      </c>
      <c r="N3012" s="33" t="str">
        <f>TEXT(LANÇAMENTO[[#This Row],[DATA PEDIDO]],"MMM")&amp;"-"&amp;TEXT(M3012,"AAAA")</f>
        <v>fev-2026</v>
      </c>
      <c r="O3012" s="5" t="s">
        <v>1715</v>
      </c>
      <c r="P3012" s="5" t="s">
        <v>30</v>
      </c>
      <c r="Q3012" s="3" t="s">
        <v>1705</v>
      </c>
      <c r="R3012" s="3">
        <v>1</v>
      </c>
      <c r="S3012" s="4">
        <f>IF(LANÇAMENTO[[#This Row],[DATA PEDIDO]]="","",LANÇAMENTO[[#This Row],[DATA PEDIDO]]+LANÇAMENTO[[#This Row],[PRAZO]])</f>
        <v>46064</v>
      </c>
      <c r="T3012" s="8" t="str">
        <f>IF(LANÇAMENTO[[#This Row],[OBRA COM MATERIAL]]="OK","ENTREGUE",IF(LANÇAMENTO[[#This Row],[PRAZO]]="","",LANÇAMENTO[[#This Row],[PREVISÃO ENTREGA OBRA]]-$E$1))</f>
        <v>ENTREGUE</v>
      </c>
      <c r="U3012" s="3" t="s">
        <v>129</v>
      </c>
      <c r="V3012" s="3"/>
    </row>
    <row r="3013" spans="1:22" x14ac:dyDescent="0.25">
      <c r="A3013" s="4">
        <v>46063</v>
      </c>
      <c r="B3013" s="2" t="s">
        <v>5069</v>
      </c>
      <c r="C3013" s="123" t="str">
        <f>VLOOKUP(LANÇAMENTO[[#This Row],[OBRA]],OBRAS[],2,FALSE)</f>
        <v>B&amp;B</v>
      </c>
      <c r="D3013" s="2" t="s">
        <v>104</v>
      </c>
      <c r="E3013" s="2" t="s">
        <v>5087</v>
      </c>
      <c r="F3013" s="3">
        <v>1</v>
      </c>
      <c r="G3013" s="3" t="s">
        <v>65</v>
      </c>
      <c r="H3013" s="5" t="s">
        <v>5089</v>
      </c>
      <c r="I3013" s="136" t="s">
        <v>198</v>
      </c>
      <c r="J3013" s="2" t="s">
        <v>5087</v>
      </c>
      <c r="K3013" s="6">
        <v>74.28</v>
      </c>
      <c r="L3013" s="6">
        <f>LANÇAMENTO[[#This Row],[VALOR UNITARIO]]*LANÇAMENTO[[#This Row],[QTDADE]]</f>
        <v>74.28</v>
      </c>
      <c r="M3013" s="4">
        <v>46063</v>
      </c>
      <c r="N3013" s="33" t="str">
        <f>TEXT(LANÇAMENTO[[#This Row],[DATA PEDIDO]],"MMM")&amp;"-"&amp;TEXT(M3013,"AAAA")</f>
        <v>fev-2026</v>
      </c>
      <c r="O3013" s="5" t="s">
        <v>1715</v>
      </c>
      <c r="P3013" s="5" t="s">
        <v>30</v>
      </c>
      <c r="Q3013" s="3" t="s">
        <v>1705</v>
      </c>
      <c r="R3013" s="3">
        <v>1</v>
      </c>
      <c r="S3013" s="4">
        <f>IF(LANÇAMENTO[[#This Row],[DATA PEDIDO]]="","",LANÇAMENTO[[#This Row],[DATA PEDIDO]]+LANÇAMENTO[[#This Row],[PRAZO]])</f>
        <v>46064</v>
      </c>
      <c r="T3013" s="8" t="str">
        <f>IF(LANÇAMENTO[[#This Row],[OBRA COM MATERIAL]]="OK","ENTREGUE",IF(LANÇAMENTO[[#This Row],[PRAZO]]="","",LANÇAMENTO[[#This Row],[PREVISÃO ENTREGA OBRA]]-$E$1))</f>
        <v>ENTREGUE</v>
      </c>
      <c r="U3013" s="3" t="s">
        <v>129</v>
      </c>
      <c r="V3013" s="3"/>
    </row>
    <row r="3014" spans="1:22" x14ac:dyDescent="0.25">
      <c r="A3014" s="4">
        <v>46063</v>
      </c>
      <c r="B3014" s="2" t="s">
        <v>5069</v>
      </c>
      <c r="C3014" s="123" t="str">
        <f>VLOOKUP(LANÇAMENTO[[#This Row],[OBRA]],OBRAS[],2,FALSE)</f>
        <v>B&amp;B</v>
      </c>
      <c r="D3014" s="2" t="s">
        <v>104</v>
      </c>
      <c r="E3014" s="2" t="s">
        <v>5088</v>
      </c>
      <c r="F3014" s="3">
        <v>2</v>
      </c>
      <c r="G3014" s="3" t="s">
        <v>65</v>
      </c>
      <c r="H3014" s="5" t="s">
        <v>5089</v>
      </c>
      <c r="I3014" s="136" t="s">
        <v>198</v>
      </c>
      <c r="J3014" s="2" t="s">
        <v>5088</v>
      </c>
      <c r="K3014" s="6">
        <v>3.59</v>
      </c>
      <c r="L3014" s="6">
        <f>LANÇAMENTO[[#This Row],[VALOR UNITARIO]]*LANÇAMENTO[[#This Row],[QTDADE]]</f>
        <v>7.18</v>
      </c>
      <c r="M3014" s="4">
        <v>46063</v>
      </c>
      <c r="N3014" s="33" t="str">
        <f>TEXT(LANÇAMENTO[[#This Row],[DATA PEDIDO]],"MMM")&amp;"-"&amp;TEXT(M3014,"AAAA")</f>
        <v>fev-2026</v>
      </c>
      <c r="O3014" s="5" t="s">
        <v>1715</v>
      </c>
      <c r="P3014" s="5" t="s">
        <v>30</v>
      </c>
      <c r="Q3014" s="3" t="s">
        <v>1705</v>
      </c>
      <c r="R3014" s="3">
        <v>1</v>
      </c>
      <c r="S3014" s="4">
        <f>IF(LANÇAMENTO[[#This Row],[DATA PEDIDO]]="","",LANÇAMENTO[[#This Row],[DATA PEDIDO]]+LANÇAMENTO[[#This Row],[PRAZO]])</f>
        <v>46064</v>
      </c>
      <c r="T3014" s="8" t="str">
        <f>IF(LANÇAMENTO[[#This Row],[OBRA COM MATERIAL]]="OK","ENTREGUE",IF(LANÇAMENTO[[#This Row],[PRAZO]]="","",LANÇAMENTO[[#This Row],[PREVISÃO ENTREGA OBRA]]-$E$1))</f>
        <v>ENTREGUE</v>
      </c>
      <c r="U3014" s="3" t="s">
        <v>129</v>
      </c>
      <c r="V3014" s="3"/>
    </row>
    <row r="3015" spans="1:22" x14ac:dyDescent="0.25">
      <c r="A3015" s="4">
        <v>46063</v>
      </c>
      <c r="B3015" s="2" t="s">
        <v>5069</v>
      </c>
      <c r="C3015" s="123" t="str">
        <f>VLOOKUP(LANÇAMENTO[[#This Row],[OBRA]],OBRAS[],2,FALSE)</f>
        <v>B&amp;B</v>
      </c>
      <c r="D3015" s="2" t="s">
        <v>104</v>
      </c>
      <c r="E3015" s="2" t="s">
        <v>5090</v>
      </c>
      <c r="F3015" s="3">
        <v>1</v>
      </c>
      <c r="G3015" s="3" t="s">
        <v>65</v>
      </c>
      <c r="H3015" s="5" t="s">
        <v>5089</v>
      </c>
      <c r="I3015" s="136" t="s">
        <v>198</v>
      </c>
      <c r="J3015" s="2" t="s">
        <v>5090</v>
      </c>
      <c r="K3015" s="6">
        <v>94.64</v>
      </c>
      <c r="L3015" s="6">
        <f>LANÇAMENTO[[#This Row],[VALOR UNITARIO]]*LANÇAMENTO[[#This Row],[QTDADE]]</f>
        <v>94.64</v>
      </c>
      <c r="M3015" s="4">
        <v>46063</v>
      </c>
      <c r="N3015" s="33" t="str">
        <f>TEXT(LANÇAMENTO[[#This Row],[DATA PEDIDO]],"MMM")&amp;"-"&amp;TEXT(M3015,"AAAA")</f>
        <v>fev-2026</v>
      </c>
      <c r="O3015" s="5" t="s">
        <v>1715</v>
      </c>
      <c r="P3015" s="5" t="s">
        <v>30</v>
      </c>
      <c r="Q3015" s="3" t="s">
        <v>1705</v>
      </c>
      <c r="R3015" s="3">
        <v>1</v>
      </c>
      <c r="S3015" s="4">
        <f>IF(LANÇAMENTO[[#This Row],[DATA PEDIDO]]="","",LANÇAMENTO[[#This Row],[DATA PEDIDO]]+LANÇAMENTO[[#This Row],[PRAZO]])</f>
        <v>46064</v>
      </c>
      <c r="T3015" s="8" t="str">
        <f>IF(LANÇAMENTO[[#This Row],[OBRA COM MATERIAL]]="OK","ENTREGUE",IF(LANÇAMENTO[[#This Row],[PRAZO]]="","",LANÇAMENTO[[#This Row],[PREVISÃO ENTREGA OBRA]]-$E$1))</f>
        <v>ENTREGUE</v>
      </c>
      <c r="U3015" s="3" t="s">
        <v>129</v>
      </c>
      <c r="V3015" s="3"/>
    </row>
    <row r="3016" spans="1:22" x14ac:dyDescent="0.25">
      <c r="A3016" s="4">
        <v>46064</v>
      </c>
      <c r="B3016" s="2" t="s">
        <v>2723</v>
      </c>
      <c r="C3016" s="123" t="str">
        <f>VLOOKUP(LANÇAMENTO[[#This Row],[OBRA]],OBRAS[],2,FALSE)</f>
        <v>B&amp;B</v>
      </c>
      <c r="D3016" s="2" t="s">
        <v>104</v>
      </c>
      <c r="E3016" s="2" t="s">
        <v>5091</v>
      </c>
      <c r="F3016" s="3">
        <v>51</v>
      </c>
      <c r="G3016" s="3" t="s">
        <v>111</v>
      </c>
      <c r="H3016" s="5" t="s">
        <v>5092</v>
      </c>
      <c r="I3016" s="136" t="s">
        <v>463</v>
      </c>
      <c r="J3016" s="2" t="s">
        <v>2307</v>
      </c>
      <c r="K3016" s="6">
        <v>25.3</v>
      </c>
      <c r="L3016" s="6">
        <f>LANÇAMENTO[[#This Row],[VALOR UNITARIO]]*LANÇAMENTO[[#This Row],[QTDADE]]</f>
        <v>1290.3</v>
      </c>
      <c r="M3016" s="4">
        <v>46064</v>
      </c>
      <c r="N3016" s="33" t="str">
        <f>TEXT(LANÇAMENTO[[#This Row],[DATA PEDIDO]],"MMM")&amp;"-"&amp;TEXT(M3016,"AAAA")</f>
        <v>fev-2026</v>
      </c>
      <c r="O3016" s="5" t="s">
        <v>1715</v>
      </c>
      <c r="P3016" s="5" t="s">
        <v>30</v>
      </c>
      <c r="Q3016" s="3" t="s">
        <v>1705</v>
      </c>
      <c r="R3016" s="3">
        <v>7</v>
      </c>
      <c r="S3016" s="4">
        <f>IF(LANÇAMENTO[[#This Row],[DATA PEDIDO]]="","",LANÇAMENTO[[#This Row],[DATA PEDIDO]]+LANÇAMENTO[[#This Row],[PRAZO]])</f>
        <v>46071</v>
      </c>
      <c r="T3016" s="8" t="str">
        <f>IF(LANÇAMENTO[[#This Row],[OBRA COM MATERIAL]]="OK","ENTREGUE",IF(LANÇAMENTO[[#This Row],[PRAZO]]="","",LANÇAMENTO[[#This Row],[PREVISÃO ENTREGA OBRA]]-$E$1))</f>
        <v>ENTREGUE</v>
      </c>
      <c r="U3016" s="3" t="s">
        <v>129</v>
      </c>
      <c r="V3016" s="3"/>
    </row>
    <row r="3017" spans="1:22" x14ac:dyDescent="0.25">
      <c r="A3017" s="4">
        <v>46064</v>
      </c>
      <c r="B3017" s="2" t="s">
        <v>2723</v>
      </c>
      <c r="C3017" s="123" t="str">
        <f>VLOOKUP(LANÇAMENTO[[#This Row],[OBRA]],OBRAS[],2,FALSE)</f>
        <v>B&amp;B</v>
      </c>
      <c r="D3017" s="2" t="s">
        <v>104</v>
      </c>
      <c r="E3017" s="2" t="s">
        <v>2308</v>
      </c>
      <c r="F3017" s="3">
        <v>3</v>
      </c>
      <c r="G3017" s="3" t="s">
        <v>23</v>
      </c>
      <c r="H3017" s="5" t="s">
        <v>5092</v>
      </c>
      <c r="I3017" s="136" t="s">
        <v>463</v>
      </c>
      <c r="J3017" s="2" t="s">
        <v>2308</v>
      </c>
      <c r="K3017" s="6">
        <v>25</v>
      </c>
      <c r="L3017" s="6">
        <f>LANÇAMENTO[[#This Row],[VALOR UNITARIO]]*LANÇAMENTO[[#This Row],[QTDADE]]</f>
        <v>75</v>
      </c>
      <c r="M3017" s="4">
        <v>46064</v>
      </c>
      <c r="N3017" s="33" t="str">
        <f>TEXT(LANÇAMENTO[[#This Row],[DATA PEDIDO]],"MMM")&amp;"-"&amp;TEXT(M3017,"AAAA")</f>
        <v>fev-2026</v>
      </c>
      <c r="O3017" s="5" t="s">
        <v>1715</v>
      </c>
      <c r="P3017" s="5" t="s">
        <v>30</v>
      </c>
      <c r="Q3017" s="3" t="s">
        <v>1705</v>
      </c>
      <c r="R3017" s="3">
        <v>7</v>
      </c>
      <c r="S3017" s="4">
        <f>IF(LANÇAMENTO[[#This Row],[DATA PEDIDO]]="","",LANÇAMENTO[[#This Row],[DATA PEDIDO]]+LANÇAMENTO[[#This Row],[PRAZO]])</f>
        <v>46071</v>
      </c>
      <c r="T3017" s="8" t="str">
        <f>IF(LANÇAMENTO[[#This Row],[OBRA COM MATERIAL]]="OK","ENTREGUE",IF(LANÇAMENTO[[#This Row],[PRAZO]]="","",LANÇAMENTO[[#This Row],[PREVISÃO ENTREGA OBRA]]-$E$1))</f>
        <v>ENTREGUE</v>
      </c>
      <c r="U3017" s="3" t="s">
        <v>129</v>
      </c>
      <c r="V3017" s="3"/>
    </row>
    <row r="3018" spans="1:22" x14ac:dyDescent="0.25">
      <c r="A3018" s="4">
        <v>46064</v>
      </c>
      <c r="B3018" s="2" t="s">
        <v>2723</v>
      </c>
      <c r="C3018" s="123" t="str">
        <f>VLOOKUP(LANÇAMENTO[[#This Row],[OBRA]],OBRAS[],2,FALSE)</f>
        <v>B&amp;B</v>
      </c>
      <c r="D3018" s="2" t="s">
        <v>104</v>
      </c>
      <c r="E3018" s="2" t="s">
        <v>2025</v>
      </c>
      <c r="F3018" s="3">
        <v>6</v>
      </c>
      <c r="G3018" s="3" t="s">
        <v>141</v>
      </c>
      <c r="H3018" s="5" t="s">
        <v>5093</v>
      </c>
      <c r="I3018" s="136" t="s">
        <v>467</v>
      </c>
      <c r="J3018" s="2" t="s">
        <v>2025</v>
      </c>
      <c r="K3018" s="6">
        <v>104</v>
      </c>
      <c r="L3018" s="6">
        <f>LANÇAMENTO[[#This Row],[VALOR UNITARIO]]*LANÇAMENTO[[#This Row],[QTDADE]]</f>
        <v>624</v>
      </c>
      <c r="M3018" s="4">
        <v>46064</v>
      </c>
      <c r="N3018" s="33" t="str">
        <f>TEXT(LANÇAMENTO[[#This Row],[DATA PEDIDO]],"MMM")&amp;"-"&amp;TEXT(M3018,"AAAA")</f>
        <v>fev-2026</v>
      </c>
      <c r="O3018" s="5" t="s">
        <v>1967</v>
      </c>
      <c r="P3018" s="5" t="s">
        <v>30</v>
      </c>
      <c r="Q3018" s="3" t="s">
        <v>1705</v>
      </c>
      <c r="R3018" s="3">
        <v>7</v>
      </c>
      <c r="S3018" s="4">
        <f>IF(LANÇAMENTO[[#This Row],[DATA PEDIDO]]="","",LANÇAMENTO[[#This Row],[DATA PEDIDO]]+LANÇAMENTO[[#This Row],[PRAZO]])</f>
        <v>46071</v>
      </c>
      <c r="T3018" s="8" t="str">
        <f>IF(LANÇAMENTO[[#This Row],[OBRA COM MATERIAL]]="OK","ENTREGUE",IF(LANÇAMENTO[[#This Row],[PRAZO]]="","",LANÇAMENTO[[#This Row],[PREVISÃO ENTREGA OBRA]]-$E$1))</f>
        <v>ENTREGUE</v>
      </c>
      <c r="U3018" s="3" t="s">
        <v>129</v>
      </c>
      <c r="V3018" s="3"/>
    </row>
    <row r="3019" spans="1:22" x14ac:dyDescent="0.25">
      <c r="A3019" s="4">
        <v>46064</v>
      </c>
      <c r="B3019" s="2" t="s">
        <v>2723</v>
      </c>
      <c r="C3019" s="123" t="str">
        <f>VLOOKUP(LANÇAMENTO[[#This Row],[OBRA]],OBRAS[],2,FALSE)</f>
        <v>B&amp;B</v>
      </c>
      <c r="D3019" s="2" t="s">
        <v>104</v>
      </c>
      <c r="E3019" s="2" t="s">
        <v>2634</v>
      </c>
      <c r="F3019" s="3">
        <v>12</v>
      </c>
      <c r="G3019" s="3" t="s">
        <v>141</v>
      </c>
      <c r="H3019" s="5" t="s">
        <v>5093</v>
      </c>
      <c r="I3019" s="136" t="s">
        <v>467</v>
      </c>
      <c r="J3019" s="2" t="s">
        <v>2634</v>
      </c>
      <c r="K3019" s="6">
        <v>62</v>
      </c>
      <c r="L3019" s="6">
        <f>LANÇAMENTO[[#This Row],[VALOR UNITARIO]]*LANÇAMENTO[[#This Row],[QTDADE]]</f>
        <v>744</v>
      </c>
      <c r="M3019" s="4">
        <v>46064</v>
      </c>
      <c r="N3019" s="33" t="str">
        <f>TEXT(LANÇAMENTO[[#This Row],[DATA PEDIDO]],"MMM")&amp;"-"&amp;TEXT(M3019,"AAAA")</f>
        <v>fev-2026</v>
      </c>
      <c r="O3019" s="5" t="s">
        <v>1967</v>
      </c>
      <c r="P3019" s="5" t="s">
        <v>30</v>
      </c>
      <c r="Q3019" s="3" t="s">
        <v>1705</v>
      </c>
      <c r="R3019" s="3">
        <v>7</v>
      </c>
      <c r="S3019" s="4">
        <f>IF(LANÇAMENTO[[#This Row],[DATA PEDIDO]]="","",LANÇAMENTO[[#This Row],[DATA PEDIDO]]+LANÇAMENTO[[#This Row],[PRAZO]])</f>
        <v>46071</v>
      </c>
      <c r="T3019" s="8" t="str">
        <f>IF(LANÇAMENTO[[#This Row],[OBRA COM MATERIAL]]="OK","ENTREGUE",IF(LANÇAMENTO[[#This Row],[PRAZO]]="","",LANÇAMENTO[[#This Row],[PREVISÃO ENTREGA OBRA]]-$E$1))</f>
        <v>ENTREGUE</v>
      </c>
      <c r="U3019" s="3" t="s">
        <v>129</v>
      </c>
      <c r="V3019" s="3"/>
    </row>
    <row r="3020" spans="1:22" x14ac:dyDescent="0.25">
      <c r="A3020" s="4">
        <v>46064</v>
      </c>
      <c r="B3020" s="2" t="s">
        <v>2723</v>
      </c>
      <c r="C3020" s="123" t="str">
        <f>VLOOKUP(LANÇAMENTO[[#This Row],[OBRA]],OBRAS[],2,FALSE)</f>
        <v>B&amp;B</v>
      </c>
      <c r="D3020" s="2" t="s">
        <v>104</v>
      </c>
      <c r="E3020" s="2" t="s">
        <v>1968</v>
      </c>
      <c r="F3020" s="3">
        <v>5</v>
      </c>
      <c r="G3020" s="3" t="s">
        <v>23</v>
      </c>
      <c r="H3020" s="5" t="s">
        <v>5093</v>
      </c>
      <c r="I3020" s="136" t="s">
        <v>467</v>
      </c>
      <c r="J3020" s="2" t="s">
        <v>1968</v>
      </c>
      <c r="K3020" s="6">
        <v>20</v>
      </c>
      <c r="L3020" s="6">
        <f>LANÇAMENTO[[#This Row],[VALOR UNITARIO]]*LANÇAMENTO[[#This Row],[QTDADE]]</f>
        <v>100</v>
      </c>
      <c r="M3020" s="4">
        <v>46064</v>
      </c>
      <c r="N3020" s="33" t="str">
        <f>TEXT(LANÇAMENTO[[#This Row],[DATA PEDIDO]],"MMM")&amp;"-"&amp;TEXT(M3020,"AAAA")</f>
        <v>fev-2026</v>
      </c>
      <c r="O3020" s="5" t="s">
        <v>1967</v>
      </c>
      <c r="P3020" s="5" t="s">
        <v>30</v>
      </c>
      <c r="Q3020" s="3" t="s">
        <v>1705</v>
      </c>
      <c r="R3020" s="3">
        <v>7</v>
      </c>
      <c r="S3020" s="4">
        <f>IF(LANÇAMENTO[[#This Row],[DATA PEDIDO]]="","",LANÇAMENTO[[#This Row],[DATA PEDIDO]]+LANÇAMENTO[[#This Row],[PRAZO]])</f>
        <v>46071</v>
      </c>
      <c r="T3020" s="8" t="str">
        <f>IF(LANÇAMENTO[[#This Row],[OBRA COM MATERIAL]]="OK","ENTREGUE",IF(LANÇAMENTO[[#This Row],[PRAZO]]="","",LANÇAMENTO[[#This Row],[PREVISÃO ENTREGA OBRA]]-$E$1))</f>
        <v>ENTREGUE</v>
      </c>
      <c r="U3020" s="3" t="s">
        <v>129</v>
      </c>
      <c r="V3020" s="3"/>
    </row>
    <row r="3021" spans="1:22" x14ac:dyDescent="0.25">
      <c r="A3021" s="4">
        <v>46064</v>
      </c>
      <c r="B3021" s="2" t="s">
        <v>2825</v>
      </c>
      <c r="C3021" s="123" t="str">
        <f>VLOOKUP(LANÇAMENTO[[#This Row],[OBRA]],OBRAS[],2,FALSE)</f>
        <v>B&amp;B</v>
      </c>
      <c r="D3021" s="2" t="s">
        <v>104</v>
      </c>
      <c r="E3021" s="2" t="s">
        <v>1974</v>
      </c>
      <c r="F3021" s="3">
        <v>3</v>
      </c>
      <c r="G3021" s="3" t="s">
        <v>65</v>
      </c>
      <c r="H3021" s="5" t="s">
        <v>5094</v>
      </c>
      <c r="I3021" s="136" t="s">
        <v>372</v>
      </c>
      <c r="J3021" s="2" t="s">
        <v>1974</v>
      </c>
      <c r="K3021" s="6">
        <v>53</v>
      </c>
      <c r="L3021" s="6">
        <f>LANÇAMENTO[[#This Row],[VALOR UNITARIO]]*LANÇAMENTO[[#This Row],[QTDADE]]</f>
        <v>159</v>
      </c>
      <c r="M3021" s="4">
        <v>46064</v>
      </c>
      <c r="N3021" s="33" t="str">
        <f>TEXT(LANÇAMENTO[[#This Row],[DATA PEDIDO]],"MMM")&amp;"-"&amp;TEXT(M3021,"AAAA")</f>
        <v>fev-2026</v>
      </c>
      <c r="O3021" s="5" t="s">
        <v>1715</v>
      </c>
      <c r="P3021" s="5" t="s">
        <v>30</v>
      </c>
      <c r="Q3021" s="3" t="s">
        <v>1705</v>
      </c>
      <c r="R3021" s="3">
        <v>0</v>
      </c>
      <c r="S3021" s="4">
        <f>IF(LANÇAMENTO[[#This Row],[DATA PEDIDO]]="","",LANÇAMENTO[[#This Row],[DATA PEDIDO]]+LANÇAMENTO[[#This Row],[PRAZO]])</f>
        <v>46064</v>
      </c>
      <c r="T3021" s="8" t="str">
        <f>IF(LANÇAMENTO[[#This Row],[OBRA COM MATERIAL]]="OK","ENTREGUE",IF(LANÇAMENTO[[#This Row],[PRAZO]]="","",LANÇAMENTO[[#This Row],[PREVISÃO ENTREGA OBRA]]-$E$1))</f>
        <v>ENTREGUE</v>
      </c>
      <c r="U3021" s="3" t="s">
        <v>129</v>
      </c>
      <c r="V3021" s="3"/>
    </row>
    <row r="3022" spans="1:22" x14ac:dyDescent="0.25">
      <c r="A3022" s="4">
        <v>46064</v>
      </c>
      <c r="B3022" s="2" t="s">
        <v>2825</v>
      </c>
      <c r="C3022" s="123" t="str">
        <f>VLOOKUP(LANÇAMENTO[[#This Row],[OBRA]],OBRAS[],2,FALSE)</f>
        <v>B&amp;B</v>
      </c>
      <c r="D3022" s="2" t="s">
        <v>104</v>
      </c>
      <c r="E3022" s="2" t="s">
        <v>1975</v>
      </c>
      <c r="F3022" s="3">
        <v>6</v>
      </c>
      <c r="G3022" s="3" t="s">
        <v>65</v>
      </c>
      <c r="H3022" s="5" t="s">
        <v>5094</v>
      </c>
      <c r="I3022" s="136" t="s">
        <v>372</v>
      </c>
      <c r="J3022" s="2" t="s">
        <v>1975</v>
      </c>
      <c r="K3022" s="6">
        <v>8.5</v>
      </c>
      <c r="L3022" s="6">
        <f>LANÇAMENTO[[#This Row],[VALOR UNITARIO]]*LANÇAMENTO[[#This Row],[QTDADE]]</f>
        <v>51</v>
      </c>
      <c r="M3022" s="4">
        <v>46064</v>
      </c>
      <c r="N3022" s="33" t="str">
        <f>TEXT(LANÇAMENTO[[#This Row],[DATA PEDIDO]],"MMM")&amp;"-"&amp;TEXT(M3022,"AAAA")</f>
        <v>fev-2026</v>
      </c>
      <c r="O3022" s="5" t="s">
        <v>1715</v>
      </c>
      <c r="P3022" s="5" t="s">
        <v>30</v>
      </c>
      <c r="Q3022" s="3" t="s">
        <v>1705</v>
      </c>
      <c r="R3022" s="3">
        <v>0</v>
      </c>
      <c r="S3022" s="4">
        <f>IF(LANÇAMENTO[[#This Row],[DATA PEDIDO]]="","",LANÇAMENTO[[#This Row],[DATA PEDIDO]]+LANÇAMENTO[[#This Row],[PRAZO]])</f>
        <v>46064</v>
      </c>
      <c r="T3022" s="8" t="str">
        <f>IF(LANÇAMENTO[[#This Row],[OBRA COM MATERIAL]]="OK","ENTREGUE",IF(LANÇAMENTO[[#This Row],[PRAZO]]="","",LANÇAMENTO[[#This Row],[PREVISÃO ENTREGA OBRA]]-$E$1))</f>
        <v>ENTREGUE</v>
      </c>
      <c r="U3022" s="3" t="s">
        <v>129</v>
      </c>
      <c r="V3022" s="3"/>
    </row>
    <row r="3023" spans="1:22" x14ac:dyDescent="0.25">
      <c r="A3023" s="4">
        <v>46064</v>
      </c>
      <c r="B3023" s="2" t="s">
        <v>2723</v>
      </c>
      <c r="C3023" s="123" t="str">
        <f>VLOOKUP(LANÇAMENTO[[#This Row],[OBRA]],OBRAS[],2,FALSE)</f>
        <v>B&amp;B</v>
      </c>
      <c r="D3023" s="2" t="s">
        <v>104</v>
      </c>
      <c r="E3023" s="2" t="s">
        <v>3450</v>
      </c>
      <c r="F3023" s="3">
        <v>1</v>
      </c>
      <c r="G3023" s="3" t="s">
        <v>110</v>
      </c>
      <c r="H3023" s="5" t="s">
        <v>5095</v>
      </c>
      <c r="I3023" s="136" t="s">
        <v>147</v>
      </c>
      <c r="J3023" s="2" t="s">
        <v>3450</v>
      </c>
      <c r="K3023" s="6">
        <v>129.9</v>
      </c>
      <c r="L3023" s="6">
        <f>LANÇAMENTO[[#This Row],[VALOR UNITARIO]]*LANÇAMENTO[[#This Row],[QTDADE]]</f>
        <v>129.9</v>
      </c>
      <c r="M3023" s="4">
        <v>46064</v>
      </c>
      <c r="N3023" s="33" t="str">
        <f>TEXT(LANÇAMENTO[[#This Row],[DATA PEDIDO]],"MMM")&amp;"-"&amp;TEXT(M3023,"AAAA")</f>
        <v>fev-2026</v>
      </c>
      <c r="O3023" s="5" t="s">
        <v>1778</v>
      </c>
      <c r="P3023" s="5" t="s">
        <v>30</v>
      </c>
      <c r="Q3023" s="3" t="s">
        <v>1705</v>
      </c>
      <c r="R3023" s="3">
        <v>0</v>
      </c>
      <c r="S3023" s="4">
        <f>IF(LANÇAMENTO[[#This Row],[DATA PEDIDO]]="","",LANÇAMENTO[[#This Row],[DATA PEDIDO]]+LANÇAMENTO[[#This Row],[PRAZO]])</f>
        <v>46064</v>
      </c>
      <c r="T3023" s="8" t="str">
        <f>IF(LANÇAMENTO[[#This Row],[OBRA COM MATERIAL]]="OK","ENTREGUE",IF(LANÇAMENTO[[#This Row],[PRAZO]]="","",LANÇAMENTO[[#This Row],[PREVISÃO ENTREGA OBRA]]-$E$1))</f>
        <v>ENTREGUE</v>
      </c>
      <c r="U3023" s="3" t="s">
        <v>129</v>
      </c>
      <c r="V3023" s="3"/>
    </row>
    <row r="3024" spans="1:22" x14ac:dyDescent="0.25">
      <c r="A3024" s="4">
        <v>46064</v>
      </c>
      <c r="B3024" s="2" t="s">
        <v>2723</v>
      </c>
      <c r="C3024" s="123" t="str">
        <f>VLOOKUP(LANÇAMENTO[[#This Row],[OBRA]],OBRAS[],2,FALSE)</f>
        <v>B&amp;B</v>
      </c>
      <c r="D3024" s="2" t="s">
        <v>104</v>
      </c>
      <c r="E3024" s="2" t="s">
        <v>5096</v>
      </c>
      <c r="F3024" s="3">
        <v>2</v>
      </c>
      <c r="G3024" s="3" t="s">
        <v>115</v>
      </c>
      <c r="H3024" s="5" t="s">
        <v>5099</v>
      </c>
      <c r="I3024" s="136" t="s">
        <v>177</v>
      </c>
      <c r="J3024" s="2" t="s">
        <v>5096</v>
      </c>
      <c r="K3024" s="6">
        <v>403</v>
      </c>
      <c r="L3024" s="6">
        <f>LANÇAMENTO[[#This Row],[VALOR UNITARIO]]*LANÇAMENTO[[#This Row],[QTDADE]]</f>
        <v>806</v>
      </c>
      <c r="M3024" s="4">
        <v>46064</v>
      </c>
      <c r="N3024" s="33" t="str">
        <f>TEXT(LANÇAMENTO[[#This Row],[DATA PEDIDO]],"MMM")&amp;"-"&amp;TEXT(M3024,"AAAA")</f>
        <v>fev-2026</v>
      </c>
      <c r="O3024" s="5" t="s">
        <v>2059</v>
      </c>
      <c r="P3024" s="5" t="s">
        <v>30</v>
      </c>
      <c r="Q3024" s="3" t="s">
        <v>1705</v>
      </c>
      <c r="R3024" s="3">
        <v>1</v>
      </c>
      <c r="S3024" s="4">
        <f>IF(LANÇAMENTO[[#This Row],[DATA PEDIDO]]="","",LANÇAMENTO[[#This Row],[DATA PEDIDO]]+LANÇAMENTO[[#This Row],[PRAZO]])</f>
        <v>46065</v>
      </c>
      <c r="T3024" s="8" t="str">
        <f>IF(LANÇAMENTO[[#This Row],[OBRA COM MATERIAL]]="OK","ENTREGUE",IF(LANÇAMENTO[[#This Row],[PRAZO]]="","",LANÇAMENTO[[#This Row],[PREVISÃO ENTREGA OBRA]]-$E$1))</f>
        <v>ENTREGUE</v>
      </c>
      <c r="U3024" s="3" t="s">
        <v>129</v>
      </c>
      <c r="V3024" s="3"/>
    </row>
    <row r="3025" spans="1:22" x14ac:dyDescent="0.25">
      <c r="A3025" s="4">
        <v>46064</v>
      </c>
      <c r="B3025" s="2" t="s">
        <v>2723</v>
      </c>
      <c r="C3025" s="123" t="str">
        <f>VLOOKUP(LANÇAMENTO[[#This Row],[OBRA]],OBRAS[],2,FALSE)</f>
        <v>B&amp;B</v>
      </c>
      <c r="D3025" s="2" t="s">
        <v>104</v>
      </c>
      <c r="E3025" s="2" t="s">
        <v>3617</v>
      </c>
      <c r="F3025" s="3">
        <v>2</v>
      </c>
      <c r="G3025" s="3" t="s">
        <v>115</v>
      </c>
      <c r="H3025" s="5" t="s">
        <v>5099</v>
      </c>
      <c r="I3025" s="136" t="s">
        <v>177</v>
      </c>
      <c r="J3025" s="2" t="s">
        <v>3617</v>
      </c>
      <c r="K3025" s="6">
        <v>403</v>
      </c>
      <c r="L3025" s="6">
        <f>LANÇAMENTO[[#This Row],[VALOR UNITARIO]]*LANÇAMENTO[[#This Row],[QTDADE]]</f>
        <v>806</v>
      </c>
      <c r="M3025" s="4">
        <v>46064</v>
      </c>
      <c r="N3025" s="33" t="str">
        <f>TEXT(LANÇAMENTO[[#This Row],[DATA PEDIDO]],"MMM")&amp;"-"&amp;TEXT(M3025,"AAAA")</f>
        <v>fev-2026</v>
      </c>
      <c r="O3025" s="5" t="s">
        <v>2059</v>
      </c>
      <c r="P3025" s="5" t="s">
        <v>30</v>
      </c>
      <c r="Q3025" s="3" t="s">
        <v>1705</v>
      </c>
      <c r="R3025" s="3">
        <v>1</v>
      </c>
      <c r="S3025" s="4">
        <f>IF(LANÇAMENTO[[#This Row],[DATA PEDIDO]]="","",LANÇAMENTO[[#This Row],[DATA PEDIDO]]+LANÇAMENTO[[#This Row],[PRAZO]])</f>
        <v>46065</v>
      </c>
      <c r="T3025" s="8" t="str">
        <f>IF(LANÇAMENTO[[#This Row],[OBRA COM MATERIAL]]="OK","ENTREGUE",IF(LANÇAMENTO[[#This Row],[PRAZO]]="","",LANÇAMENTO[[#This Row],[PREVISÃO ENTREGA OBRA]]-$E$1))</f>
        <v>ENTREGUE</v>
      </c>
      <c r="U3025" s="3" t="s">
        <v>129</v>
      </c>
      <c r="V3025" s="3"/>
    </row>
    <row r="3026" spans="1:22" x14ac:dyDescent="0.25">
      <c r="A3026" s="4">
        <v>46064</v>
      </c>
      <c r="B3026" s="2" t="s">
        <v>2723</v>
      </c>
      <c r="C3026" s="123" t="str">
        <f>VLOOKUP(LANÇAMENTO[[#This Row],[OBRA]],OBRAS[],2,FALSE)</f>
        <v>B&amp;B</v>
      </c>
      <c r="D3026" s="2" t="s">
        <v>104</v>
      </c>
      <c r="E3026" s="2" t="s">
        <v>2941</v>
      </c>
      <c r="F3026" s="3">
        <v>1</v>
      </c>
      <c r="G3026" s="3" t="s">
        <v>115</v>
      </c>
      <c r="H3026" s="5" t="s">
        <v>5099</v>
      </c>
      <c r="I3026" s="136" t="s">
        <v>177</v>
      </c>
      <c r="J3026" s="2" t="s">
        <v>2941</v>
      </c>
      <c r="K3026" s="6">
        <v>241.9</v>
      </c>
      <c r="L3026" s="6">
        <f>LANÇAMENTO[[#This Row],[VALOR UNITARIO]]*LANÇAMENTO[[#This Row],[QTDADE]]</f>
        <v>241.9</v>
      </c>
      <c r="M3026" s="4">
        <v>46064</v>
      </c>
      <c r="N3026" s="33" t="str">
        <f>TEXT(LANÇAMENTO[[#This Row],[DATA PEDIDO]],"MMM")&amp;"-"&amp;TEXT(M3026,"AAAA")</f>
        <v>fev-2026</v>
      </c>
      <c r="O3026" s="5" t="s">
        <v>2059</v>
      </c>
      <c r="P3026" s="5" t="s">
        <v>30</v>
      </c>
      <c r="Q3026" s="3" t="s">
        <v>1705</v>
      </c>
      <c r="R3026" s="3">
        <v>1</v>
      </c>
      <c r="S3026" s="4">
        <f>IF(LANÇAMENTO[[#This Row],[DATA PEDIDO]]="","",LANÇAMENTO[[#This Row],[DATA PEDIDO]]+LANÇAMENTO[[#This Row],[PRAZO]])</f>
        <v>46065</v>
      </c>
      <c r="T3026" s="8" t="str">
        <f>IF(LANÇAMENTO[[#This Row],[OBRA COM MATERIAL]]="OK","ENTREGUE",IF(LANÇAMENTO[[#This Row],[PRAZO]]="","",LANÇAMENTO[[#This Row],[PREVISÃO ENTREGA OBRA]]-$E$1))</f>
        <v>ENTREGUE</v>
      </c>
      <c r="U3026" s="3" t="s">
        <v>129</v>
      </c>
      <c r="V3026" s="3"/>
    </row>
    <row r="3027" spans="1:22" x14ac:dyDescent="0.25">
      <c r="A3027" s="4">
        <v>46064</v>
      </c>
      <c r="B3027" s="2" t="s">
        <v>2723</v>
      </c>
      <c r="C3027" s="123" t="str">
        <f>VLOOKUP(LANÇAMENTO[[#This Row],[OBRA]],OBRAS[],2,FALSE)</f>
        <v>B&amp;B</v>
      </c>
      <c r="D3027" s="2" t="s">
        <v>104</v>
      </c>
      <c r="E3027" s="2" t="s">
        <v>5097</v>
      </c>
      <c r="F3027" s="3">
        <v>1</v>
      </c>
      <c r="G3027" s="3" t="s">
        <v>65</v>
      </c>
      <c r="H3027" s="5" t="s">
        <v>5099</v>
      </c>
      <c r="I3027" s="136" t="s">
        <v>177</v>
      </c>
      <c r="J3027" s="2" t="s">
        <v>5097</v>
      </c>
      <c r="K3027" s="6">
        <v>68.95</v>
      </c>
      <c r="L3027" s="6">
        <f>LANÇAMENTO[[#This Row],[VALOR UNITARIO]]*LANÇAMENTO[[#This Row],[QTDADE]]</f>
        <v>68.95</v>
      </c>
      <c r="M3027" s="4">
        <v>46064</v>
      </c>
      <c r="N3027" s="33" t="str">
        <f>TEXT(LANÇAMENTO[[#This Row],[DATA PEDIDO]],"MMM")&amp;"-"&amp;TEXT(M3027,"AAAA")</f>
        <v>fev-2026</v>
      </c>
      <c r="O3027" s="5" t="s">
        <v>2059</v>
      </c>
      <c r="P3027" s="5" t="s">
        <v>30</v>
      </c>
      <c r="Q3027" s="3" t="s">
        <v>1705</v>
      </c>
      <c r="R3027" s="3">
        <v>1</v>
      </c>
      <c r="S3027" s="4">
        <f>IF(LANÇAMENTO[[#This Row],[DATA PEDIDO]]="","",LANÇAMENTO[[#This Row],[DATA PEDIDO]]+LANÇAMENTO[[#This Row],[PRAZO]])</f>
        <v>46065</v>
      </c>
      <c r="T3027" s="8" t="str">
        <f>IF(LANÇAMENTO[[#This Row],[OBRA COM MATERIAL]]="OK","ENTREGUE",IF(LANÇAMENTO[[#This Row],[PRAZO]]="","",LANÇAMENTO[[#This Row],[PREVISÃO ENTREGA OBRA]]-$E$1))</f>
        <v>ENTREGUE</v>
      </c>
      <c r="U3027" s="3" t="s">
        <v>129</v>
      </c>
      <c r="V3027" s="3"/>
    </row>
    <row r="3028" spans="1:22" x14ac:dyDescent="0.25">
      <c r="A3028" s="4">
        <v>46064</v>
      </c>
      <c r="B3028" s="2" t="s">
        <v>2723</v>
      </c>
      <c r="C3028" s="123" t="str">
        <f>VLOOKUP(LANÇAMENTO[[#This Row],[OBRA]],OBRAS[],2,FALSE)</f>
        <v>B&amp;B</v>
      </c>
      <c r="D3028" s="2" t="s">
        <v>104</v>
      </c>
      <c r="E3028" s="2" t="s">
        <v>2040</v>
      </c>
      <c r="F3028" s="3">
        <v>35</v>
      </c>
      <c r="G3028" s="3" t="s">
        <v>141</v>
      </c>
      <c r="H3028" s="5" t="s">
        <v>5099</v>
      </c>
      <c r="I3028" s="136" t="s">
        <v>177</v>
      </c>
      <c r="J3028" s="2" t="s">
        <v>2040</v>
      </c>
      <c r="K3028" s="6">
        <v>12.9</v>
      </c>
      <c r="L3028" s="6">
        <f>LANÇAMENTO[[#This Row],[VALOR UNITARIO]]*LANÇAMENTO[[#This Row],[QTDADE]]</f>
        <v>451.5</v>
      </c>
      <c r="M3028" s="4">
        <v>46064</v>
      </c>
      <c r="N3028" s="33" t="str">
        <f>TEXT(LANÇAMENTO[[#This Row],[DATA PEDIDO]],"MMM")&amp;"-"&amp;TEXT(M3028,"AAAA")</f>
        <v>fev-2026</v>
      </c>
      <c r="O3028" s="5" t="s">
        <v>2059</v>
      </c>
      <c r="P3028" s="5" t="s">
        <v>30</v>
      </c>
      <c r="Q3028" s="3" t="s">
        <v>1705</v>
      </c>
      <c r="R3028" s="3">
        <v>1</v>
      </c>
      <c r="S3028" s="4">
        <f>IF(LANÇAMENTO[[#This Row],[DATA PEDIDO]]="","",LANÇAMENTO[[#This Row],[DATA PEDIDO]]+LANÇAMENTO[[#This Row],[PRAZO]])</f>
        <v>46065</v>
      </c>
      <c r="T3028" s="8" t="str">
        <f>IF(LANÇAMENTO[[#This Row],[OBRA COM MATERIAL]]="OK","ENTREGUE",IF(LANÇAMENTO[[#This Row],[PRAZO]]="","",LANÇAMENTO[[#This Row],[PREVISÃO ENTREGA OBRA]]-$E$1))</f>
        <v>ENTREGUE</v>
      </c>
      <c r="U3028" s="3" t="s">
        <v>129</v>
      </c>
      <c r="V3028" s="3"/>
    </row>
    <row r="3029" spans="1:22" x14ac:dyDescent="0.25">
      <c r="A3029" s="4">
        <v>46064</v>
      </c>
      <c r="B3029" s="2" t="s">
        <v>2723</v>
      </c>
      <c r="C3029" s="123" t="str">
        <f>VLOOKUP(LANÇAMENTO[[#This Row],[OBRA]],OBRAS[],2,FALSE)</f>
        <v>B&amp;B</v>
      </c>
      <c r="D3029" s="2" t="s">
        <v>104</v>
      </c>
      <c r="E3029" s="2" t="s">
        <v>2042</v>
      </c>
      <c r="F3029" s="3">
        <v>20</v>
      </c>
      <c r="G3029" s="3" t="s">
        <v>65</v>
      </c>
      <c r="H3029" s="5" t="s">
        <v>5099</v>
      </c>
      <c r="I3029" s="136" t="s">
        <v>177</v>
      </c>
      <c r="J3029" s="2" t="s">
        <v>2042</v>
      </c>
      <c r="K3029" s="6">
        <v>6.8</v>
      </c>
      <c r="L3029" s="6">
        <f>LANÇAMENTO[[#This Row],[VALOR UNITARIO]]*LANÇAMENTO[[#This Row],[QTDADE]]</f>
        <v>136</v>
      </c>
      <c r="M3029" s="4">
        <v>46064</v>
      </c>
      <c r="N3029" s="33" t="str">
        <f>TEXT(LANÇAMENTO[[#This Row],[DATA PEDIDO]],"MMM")&amp;"-"&amp;TEXT(M3029,"AAAA")</f>
        <v>fev-2026</v>
      </c>
      <c r="O3029" s="5" t="s">
        <v>2059</v>
      </c>
      <c r="P3029" s="5" t="s">
        <v>30</v>
      </c>
      <c r="Q3029" s="3" t="s">
        <v>1705</v>
      </c>
      <c r="R3029" s="3">
        <v>1</v>
      </c>
      <c r="S3029" s="4">
        <f>IF(LANÇAMENTO[[#This Row],[DATA PEDIDO]]="","",LANÇAMENTO[[#This Row],[DATA PEDIDO]]+LANÇAMENTO[[#This Row],[PRAZO]])</f>
        <v>46065</v>
      </c>
      <c r="T3029" s="8" t="str">
        <f>IF(LANÇAMENTO[[#This Row],[OBRA COM MATERIAL]]="OK","ENTREGUE",IF(LANÇAMENTO[[#This Row],[PRAZO]]="","",LANÇAMENTO[[#This Row],[PREVISÃO ENTREGA OBRA]]-$E$1))</f>
        <v>ENTREGUE</v>
      </c>
      <c r="U3029" s="3" t="s">
        <v>129</v>
      </c>
      <c r="V3029" s="3"/>
    </row>
    <row r="3030" spans="1:22" x14ac:dyDescent="0.25">
      <c r="A3030" s="4">
        <v>46064</v>
      </c>
      <c r="B3030" s="2" t="s">
        <v>2723</v>
      </c>
      <c r="C3030" s="123" t="str">
        <f>VLOOKUP(LANÇAMENTO[[#This Row],[OBRA]],OBRAS[],2,FALSE)</f>
        <v>B&amp;B</v>
      </c>
      <c r="D3030" s="2" t="s">
        <v>104</v>
      </c>
      <c r="E3030" s="2" t="s">
        <v>2045</v>
      </c>
      <c r="F3030" s="3">
        <v>40</v>
      </c>
      <c r="G3030" s="3" t="s">
        <v>65</v>
      </c>
      <c r="H3030" s="5" t="s">
        <v>5099</v>
      </c>
      <c r="I3030" s="136" t="s">
        <v>177</v>
      </c>
      <c r="J3030" s="2" t="s">
        <v>2045</v>
      </c>
      <c r="K3030" s="6">
        <v>2.5</v>
      </c>
      <c r="L3030" s="6">
        <f>LANÇAMENTO[[#This Row],[VALOR UNITARIO]]*LANÇAMENTO[[#This Row],[QTDADE]]</f>
        <v>100</v>
      </c>
      <c r="M3030" s="4">
        <v>46064</v>
      </c>
      <c r="N3030" s="33" t="str">
        <f>TEXT(LANÇAMENTO[[#This Row],[DATA PEDIDO]],"MMM")&amp;"-"&amp;TEXT(M3030,"AAAA")</f>
        <v>fev-2026</v>
      </c>
      <c r="O3030" s="5" t="s">
        <v>2059</v>
      </c>
      <c r="P3030" s="5" t="s">
        <v>30</v>
      </c>
      <c r="Q3030" s="3" t="s">
        <v>1705</v>
      </c>
      <c r="R3030" s="3">
        <v>1</v>
      </c>
      <c r="S3030" s="4">
        <f>IF(LANÇAMENTO[[#This Row],[DATA PEDIDO]]="","",LANÇAMENTO[[#This Row],[DATA PEDIDO]]+LANÇAMENTO[[#This Row],[PRAZO]])</f>
        <v>46065</v>
      </c>
      <c r="T3030" s="8" t="str">
        <f>IF(LANÇAMENTO[[#This Row],[OBRA COM MATERIAL]]="OK","ENTREGUE",IF(LANÇAMENTO[[#This Row],[PRAZO]]="","",LANÇAMENTO[[#This Row],[PREVISÃO ENTREGA OBRA]]-$E$1))</f>
        <v>ENTREGUE</v>
      </c>
      <c r="U3030" s="3" t="s">
        <v>129</v>
      </c>
      <c r="V3030" s="3"/>
    </row>
    <row r="3031" spans="1:22" x14ac:dyDescent="0.25">
      <c r="A3031" s="4">
        <v>46064</v>
      </c>
      <c r="B3031" s="2" t="s">
        <v>2723</v>
      </c>
      <c r="C3031" s="123" t="str">
        <f>VLOOKUP(LANÇAMENTO[[#This Row],[OBRA]],OBRAS[],2,FALSE)</f>
        <v>B&amp;B</v>
      </c>
      <c r="D3031" s="2" t="s">
        <v>104</v>
      </c>
      <c r="E3031" s="2" t="s">
        <v>2046</v>
      </c>
      <c r="F3031" s="3">
        <v>20</v>
      </c>
      <c r="G3031" s="3" t="s">
        <v>65</v>
      </c>
      <c r="H3031" s="5" t="s">
        <v>5099</v>
      </c>
      <c r="I3031" s="136" t="s">
        <v>177</v>
      </c>
      <c r="J3031" s="2" t="s">
        <v>2046</v>
      </c>
      <c r="K3031" s="6">
        <v>3.2</v>
      </c>
      <c r="L3031" s="6">
        <f>LANÇAMENTO[[#This Row],[VALOR UNITARIO]]*LANÇAMENTO[[#This Row],[QTDADE]]</f>
        <v>64</v>
      </c>
      <c r="M3031" s="4">
        <v>46064</v>
      </c>
      <c r="N3031" s="33" t="str">
        <f>TEXT(LANÇAMENTO[[#This Row],[DATA PEDIDO]],"MMM")&amp;"-"&amp;TEXT(M3031,"AAAA")</f>
        <v>fev-2026</v>
      </c>
      <c r="O3031" s="5" t="s">
        <v>2059</v>
      </c>
      <c r="P3031" s="5" t="s">
        <v>30</v>
      </c>
      <c r="Q3031" s="3" t="s">
        <v>1705</v>
      </c>
      <c r="R3031" s="3">
        <v>1</v>
      </c>
      <c r="S3031" s="4">
        <f>IF(LANÇAMENTO[[#This Row],[DATA PEDIDO]]="","",LANÇAMENTO[[#This Row],[DATA PEDIDO]]+LANÇAMENTO[[#This Row],[PRAZO]])</f>
        <v>46065</v>
      </c>
      <c r="T3031" s="8" t="str">
        <f>IF(LANÇAMENTO[[#This Row],[OBRA COM MATERIAL]]="OK","ENTREGUE",IF(LANÇAMENTO[[#This Row],[PRAZO]]="","",LANÇAMENTO[[#This Row],[PREVISÃO ENTREGA OBRA]]-$E$1))</f>
        <v>ENTREGUE</v>
      </c>
      <c r="U3031" s="3" t="s">
        <v>129</v>
      </c>
      <c r="V3031" s="3"/>
    </row>
    <row r="3032" spans="1:22" x14ac:dyDescent="0.25">
      <c r="A3032" s="4">
        <v>46064</v>
      </c>
      <c r="B3032" s="2" t="s">
        <v>2723</v>
      </c>
      <c r="C3032" s="123" t="str">
        <f>VLOOKUP(LANÇAMENTO[[#This Row],[OBRA]],OBRAS[],2,FALSE)</f>
        <v>B&amp;B</v>
      </c>
      <c r="D3032" s="2" t="s">
        <v>104</v>
      </c>
      <c r="E3032" s="2" t="s">
        <v>5098</v>
      </c>
      <c r="F3032" s="3">
        <v>1</v>
      </c>
      <c r="G3032" s="3" t="s">
        <v>65</v>
      </c>
      <c r="H3032" s="5" t="s">
        <v>5099</v>
      </c>
      <c r="I3032" s="136" t="s">
        <v>177</v>
      </c>
      <c r="J3032" s="2" t="s">
        <v>5098</v>
      </c>
      <c r="K3032" s="6">
        <v>36.9</v>
      </c>
      <c r="L3032" s="6">
        <f>LANÇAMENTO[[#This Row],[VALOR UNITARIO]]*LANÇAMENTO[[#This Row],[QTDADE]]</f>
        <v>36.9</v>
      </c>
      <c r="M3032" s="4">
        <v>46064</v>
      </c>
      <c r="N3032" s="33" t="str">
        <f>TEXT(LANÇAMENTO[[#This Row],[DATA PEDIDO]],"MMM")&amp;"-"&amp;TEXT(M3032,"AAAA")</f>
        <v>fev-2026</v>
      </c>
      <c r="O3032" s="5" t="s">
        <v>2059</v>
      </c>
      <c r="P3032" s="5" t="s">
        <v>30</v>
      </c>
      <c r="Q3032" s="3" t="s">
        <v>1705</v>
      </c>
      <c r="R3032" s="3">
        <v>1</v>
      </c>
      <c r="S3032" s="4">
        <f>IF(LANÇAMENTO[[#This Row],[DATA PEDIDO]]="","",LANÇAMENTO[[#This Row],[DATA PEDIDO]]+LANÇAMENTO[[#This Row],[PRAZO]])</f>
        <v>46065</v>
      </c>
      <c r="T3032" s="8" t="str">
        <f>IF(LANÇAMENTO[[#This Row],[OBRA COM MATERIAL]]="OK","ENTREGUE",IF(LANÇAMENTO[[#This Row],[PRAZO]]="","",LANÇAMENTO[[#This Row],[PREVISÃO ENTREGA OBRA]]-$E$1))</f>
        <v>ENTREGUE</v>
      </c>
      <c r="U3032" s="3" t="s">
        <v>129</v>
      </c>
      <c r="V3032" s="3"/>
    </row>
    <row r="3033" spans="1:22" x14ac:dyDescent="0.25">
      <c r="A3033" s="4">
        <v>46064</v>
      </c>
      <c r="B3033" s="2" t="s">
        <v>2723</v>
      </c>
      <c r="C3033" s="123" t="str">
        <f>VLOOKUP(LANÇAMENTO[[#This Row],[OBRA]],OBRAS[],2,FALSE)</f>
        <v>B&amp;B</v>
      </c>
      <c r="D3033" s="2" t="s">
        <v>104</v>
      </c>
      <c r="E3033" s="2" t="s">
        <v>2053</v>
      </c>
      <c r="F3033" s="3">
        <v>12</v>
      </c>
      <c r="G3033" s="3" t="s">
        <v>65</v>
      </c>
      <c r="H3033" s="5" t="s">
        <v>5099</v>
      </c>
      <c r="I3033" s="136" t="s">
        <v>177</v>
      </c>
      <c r="J3033" s="2" t="s">
        <v>2053</v>
      </c>
      <c r="K3033" s="6">
        <v>67.900000000000006</v>
      </c>
      <c r="L3033" s="6">
        <f>LANÇAMENTO[[#This Row],[VALOR UNITARIO]]*LANÇAMENTO[[#This Row],[QTDADE]]</f>
        <v>814.80000000000007</v>
      </c>
      <c r="M3033" s="4">
        <v>46064</v>
      </c>
      <c r="N3033" s="33" t="str">
        <f>TEXT(LANÇAMENTO[[#This Row],[DATA PEDIDO]],"MMM")&amp;"-"&amp;TEXT(M3033,"AAAA")</f>
        <v>fev-2026</v>
      </c>
      <c r="O3033" s="5" t="s">
        <v>2059</v>
      </c>
      <c r="P3033" s="5" t="s">
        <v>30</v>
      </c>
      <c r="Q3033" s="3" t="s">
        <v>1705</v>
      </c>
      <c r="R3033" s="3">
        <v>1</v>
      </c>
      <c r="S3033" s="4">
        <f>IF(LANÇAMENTO[[#This Row],[DATA PEDIDO]]="","",LANÇAMENTO[[#This Row],[DATA PEDIDO]]+LANÇAMENTO[[#This Row],[PRAZO]])</f>
        <v>46065</v>
      </c>
      <c r="T3033" s="8" t="str">
        <f>IF(LANÇAMENTO[[#This Row],[OBRA COM MATERIAL]]="OK","ENTREGUE",IF(LANÇAMENTO[[#This Row],[PRAZO]]="","",LANÇAMENTO[[#This Row],[PREVISÃO ENTREGA OBRA]]-$E$1))</f>
        <v>ENTREGUE</v>
      </c>
      <c r="U3033" s="3" t="s">
        <v>129</v>
      </c>
      <c r="V3033" s="3"/>
    </row>
    <row r="3034" spans="1:22" x14ac:dyDescent="0.25">
      <c r="A3034" s="4">
        <v>46064</v>
      </c>
      <c r="B3034" s="2" t="s">
        <v>2825</v>
      </c>
      <c r="C3034" s="123" t="str">
        <f>VLOOKUP(LANÇAMENTO[[#This Row],[OBRA]],OBRAS[],2,FALSE)</f>
        <v>B&amp;B</v>
      </c>
      <c r="D3034" s="2" t="s">
        <v>104</v>
      </c>
      <c r="E3034" s="2" t="s">
        <v>5100</v>
      </c>
      <c r="F3034" s="3">
        <v>1</v>
      </c>
      <c r="G3034" s="3" t="s">
        <v>65</v>
      </c>
      <c r="H3034" s="5" t="s">
        <v>5104</v>
      </c>
      <c r="I3034" s="136" t="s">
        <v>627</v>
      </c>
      <c r="J3034" s="2" t="s">
        <v>5100</v>
      </c>
      <c r="K3034" s="6">
        <v>13.82</v>
      </c>
      <c r="L3034" s="6">
        <f>LANÇAMENTO[[#This Row],[VALOR UNITARIO]]*LANÇAMENTO[[#This Row],[QTDADE]]</f>
        <v>13.82</v>
      </c>
      <c r="M3034" s="4">
        <v>46064</v>
      </c>
      <c r="N3034" s="33" t="str">
        <f>TEXT(LANÇAMENTO[[#This Row],[DATA PEDIDO]],"MMM")&amp;"-"&amp;TEXT(M3034,"AAAA")</f>
        <v>fev-2026</v>
      </c>
      <c r="O3034" s="5" t="s">
        <v>1715</v>
      </c>
      <c r="P3034" s="5" t="s">
        <v>30</v>
      </c>
      <c r="Q3034" s="3" t="s">
        <v>1705</v>
      </c>
      <c r="R3034" s="3">
        <v>1</v>
      </c>
      <c r="S3034" s="4">
        <f>IF(LANÇAMENTO[[#This Row],[DATA PEDIDO]]="","",LANÇAMENTO[[#This Row],[DATA PEDIDO]]+LANÇAMENTO[[#This Row],[PRAZO]])</f>
        <v>46065</v>
      </c>
      <c r="T3034" s="8" t="str">
        <f>IF(LANÇAMENTO[[#This Row],[OBRA COM MATERIAL]]="OK","ENTREGUE",IF(LANÇAMENTO[[#This Row],[PRAZO]]="","",LANÇAMENTO[[#This Row],[PREVISÃO ENTREGA OBRA]]-$E$1))</f>
        <v>ENTREGUE</v>
      </c>
      <c r="U3034" s="3" t="s">
        <v>129</v>
      </c>
      <c r="V3034" s="3"/>
    </row>
    <row r="3035" spans="1:22" x14ac:dyDescent="0.25">
      <c r="A3035" s="4">
        <v>46064</v>
      </c>
      <c r="B3035" s="2" t="s">
        <v>2825</v>
      </c>
      <c r="C3035" s="123" t="str">
        <f>VLOOKUP(LANÇAMENTO[[#This Row],[OBRA]],OBRAS[],2,FALSE)</f>
        <v>B&amp;B</v>
      </c>
      <c r="D3035" s="2" t="s">
        <v>104</v>
      </c>
      <c r="E3035" s="2" t="s">
        <v>5101</v>
      </c>
      <c r="F3035" s="3">
        <v>1</v>
      </c>
      <c r="G3035" s="3" t="s">
        <v>65</v>
      </c>
      <c r="H3035" s="5" t="s">
        <v>5104</v>
      </c>
      <c r="I3035" s="136" t="s">
        <v>627</v>
      </c>
      <c r="J3035" s="2" t="s">
        <v>5101</v>
      </c>
      <c r="K3035" s="6">
        <v>3.1</v>
      </c>
      <c r="L3035" s="6">
        <f>LANÇAMENTO[[#This Row],[VALOR UNITARIO]]*LANÇAMENTO[[#This Row],[QTDADE]]</f>
        <v>3.1</v>
      </c>
      <c r="M3035" s="4">
        <v>46064</v>
      </c>
      <c r="N3035" s="33" t="str">
        <f>TEXT(LANÇAMENTO[[#This Row],[DATA PEDIDO]],"MMM")&amp;"-"&amp;TEXT(M3035,"AAAA")</f>
        <v>fev-2026</v>
      </c>
      <c r="O3035" s="5" t="s">
        <v>1715</v>
      </c>
      <c r="P3035" s="5" t="s">
        <v>30</v>
      </c>
      <c r="Q3035" s="3" t="s">
        <v>1705</v>
      </c>
      <c r="R3035" s="3">
        <v>1</v>
      </c>
      <c r="S3035" s="4">
        <f>IF(LANÇAMENTO[[#This Row],[DATA PEDIDO]]="","",LANÇAMENTO[[#This Row],[DATA PEDIDO]]+LANÇAMENTO[[#This Row],[PRAZO]])</f>
        <v>46065</v>
      </c>
      <c r="T3035" s="8" t="str">
        <f>IF(LANÇAMENTO[[#This Row],[OBRA COM MATERIAL]]="OK","ENTREGUE",IF(LANÇAMENTO[[#This Row],[PRAZO]]="","",LANÇAMENTO[[#This Row],[PREVISÃO ENTREGA OBRA]]-$E$1))</f>
        <v>ENTREGUE</v>
      </c>
      <c r="U3035" s="3" t="s">
        <v>129</v>
      </c>
      <c r="V3035" s="3"/>
    </row>
    <row r="3036" spans="1:22" x14ac:dyDescent="0.25">
      <c r="A3036" s="4">
        <v>46064</v>
      </c>
      <c r="B3036" s="2" t="s">
        <v>2825</v>
      </c>
      <c r="C3036" s="123" t="str">
        <f>VLOOKUP(LANÇAMENTO[[#This Row],[OBRA]],OBRAS[],2,FALSE)</f>
        <v>B&amp;B</v>
      </c>
      <c r="D3036" s="2" t="s">
        <v>104</v>
      </c>
      <c r="E3036" s="2" t="s">
        <v>5102</v>
      </c>
      <c r="F3036" s="3">
        <v>20</v>
      </c>
      <c r="G3036" s="3" t="s">
        <v>65</v>
      </c>
      <c r="H3036" s="5" t="s">
        <v>5104</v>
      </c>
      <c r="I3036" s="136" t="s">
        <v>627</v>
      </c>
      <c r="J3036" s="2" t="s">
        <v>5102</v>
      </c>
      <c r="K3036" s="6">
        <v>31.01</v>
      </c>
      <c r="L3036" s="6">
        <f>LANÇAMENTO[[#This Row],[VALOR UNITARIO]]*LANÇAMENTO[[#This Row],[QTDADE]]</f>
        <v>620.20000000000005</v>
      </c>
      <c r="M3036" s="4">
        <v>46064</v>
      </c>
      <c r="N3036" s="33" t="str">
        <f>TEXT(LANÇAMENTO[[#This Row],[DATA PEDIDO]],"MMM")&amp;"-"&amp;TEXT(M3036,"AAAA")</f>
        <v>fev-2026</v>
      </c>
      <c r="O3036" s="5" t="s">
        <v>1715</v>
      </c>
      <c r="P3036" s="5" t="s">
        <v>30</v>
      </c>
      <c r="Q3036" s="3" t="s">
        <v>1705</v>
      </c>
      <c r="R3036" s="3">
        <v>1</v>
      </c>
      <c r="S3036" s="4">
        <f>IF(LANÇAMENTO[[#This Row],[DATA PEDIDO]]="","",LANÇAMENTO[[#This Row],[DATA PEDIDO]]+LANÇAMENTO[[#This Row],[PRAZO]])</f>
        <v>46065</v>
      </c>
      <c r="T3036" s="8" t="str">
        <f>IF(LANÇAMENTO[[#This Row],[OBRA COM MATERIAL]]="OK","ENTREGUE",IF(LANÇAMENTO[[#This Row],[PRAZO]]="","",LANÇAMENTO[[#This Row],[PREVISÃO ENTREGA OBRA]]-$E$1))</f>
        <v>ENTREGUE</v>
      </c>
      <c r="U3036" s="3" t="s">
        <v>129</v>
      </c>
      <c r="V3036" s="3"/>
    </row>
    <row r="3037" spans="1:22" x14ac:dyDescent="0.25">
      <c r="A3037" s="4">
        <v>46064</v>
      </c>
      <c r="B3037" s="2" t="s">
        <v>2825</v>
      </c>
      <c r="C3037" s="123" t="str">
        <f>VLOOKUP(LANÇAMENTO[[#This Row],[OBRA]],OBRAS[],2,FALSE)</f>
        <v>B&amp;B</v>
      </c>
      <c r="D3037" s="2" t="s">
        <v>104</v>
      </c>
      <c r="E3037" s="2" t="s">
        <v>5103</v>
      </c>
      <c r="F3037" s="3">
        <v>3</v>
      </c>
      <c r="G3037" s="3" t="s">
        <v>65</v>
      </c>
      <c r="H3037" s="5" t="s">
        <v>5104</v>
      </c>
      <c r="I3037" s="136" t="s">
        <v>627</v>
      </c>
      <c r="J3037" s="2" t="s">
        <v>5103</v>
      </c>
      <c r="K3037" s="6">
        <v>29.15</v>
      </c>
      <c r="L3037" s="6">
        <f>LANÇAMENTO[[#This Row],[VALOR UNITARIO]]*LANÇAMENTO[[#This Row],[QTDADE]]</f>
        <v>87.449999999999989</v>
      </c>
      <c r="M3037" s="4">
        <v>46064</v>
      </c>
      <c r="N3037" s="33" t="str">
        <f>TEXT(LANÇAMENTO[[#This Row],[DATA PEDIDO]],"MMM")&amp;"-"&amp;TEXT(M3037,"AAAA")</f>
        <v>fev-2026</v>
      </c>
      <c r="O3037" s="5" t="s">
        <v>1715</v>
      </c>
      <c r="P3037" s="5" t="s">
        <v>30</v>
      </c>
      <c r="Q3037" s="3" t="s">
        <v>1705</v>
      </c>
      <c r="R3037" s="3">
        <v>1</v>
      </c>
      <c r="S3037" s="4">
        <f>IF(LANÇAMENTO[[#This Row],[DATA PEDIDO]]="","",LANÇAMENTO[[#This Row],[DATA PEDIDO]]+LANÇAMENTO[[#This Row],[PRAZO]])</f>
        <v>46065</v>
      </c>
      <c r="T3037" s="8" t="str">
        <f>IF(LANÇAMENTO[[#This Row],[OBRA COM MATERIAL]]="OK","ENTREGUE",IF(LANÇAMENTO[[#This Row],[PRAZO]]="","",LANÇAMENTO[[#This Row],[PREVISÃO ENTREGA OBRA]]-$E$1))</f>
        <v>ENTREGUE</v>
      </c>
      <c r="U3037" s="3" t="s">
        <v>129</v>
      </c>
      <c r="V3037" s="3"/>
    </row>
    <row r="3038" spans="1:22" x14ac:dyDescent="0.25">
      <c r="A3038" s="4">
        <v>46064</v>
      </c>
      <c r="B3038" s="2" t="s">
        <v>2723</v>
      </c>
      <c r="C3038" s="123" t="str">
        <f>VLOOKUP(LANÇAMENTO[[#This Row],[OBRA]],OBRAS[],2,FALSE)</f>
        <v>B&amp;B</v>
      </c>
      <c r="D3038" s="2" t="s">
        <v>104</v>
      </c>
      <c r="E3038" s="2" t="s">
        <v>1694</v>
      </c>
      <c r="F3038" s="3">
        <v>5</v>
      </c>
      <c r="G3038" s="3" t="s">
        <v>65</v>
      </c>
      <c r="H3038" s="5" t="s">
        <v>5105</v>
      </c>
      <c r="I3038" s="136" t="s">
        <v>371</v>
      </c>
      <c r="J3038" s="2" t="s">
        <v>1694</v>
      </c>
      <c r="K3038" s="6">
        <v>101.75</v>
      </c>
      <c r="L3038" s="6">
        <f>LANÇAMENTO[[#This Row],[VALOR UNITARIO]]*LANÇAMENTO[[#This Row],[QTDADE]]</f>
        <v>508.75</v>
      </c>
      <c r="M3038" s="4">
        <v>46064</v>
      </c>
      <c r="N3038" s="33" t="str">
        <f>TEXT(LANÇAMENTO[[#This Row],[DATA PEDIDO]],"MMM")&amp;"-"&amp;TEXT(M3038,"AAAA")</f>
        <v>fev-2026</v>
      </c>
      <c r="O3038" s="5" t="s">
        <v>1715</v>
      </c>
      <c r="P3038" s="5" t="s">
        <v>30</v>
      </c>
      <c r="Q3038" s="3" t="s">
        <v>1705</v>
      </c>
      <c r="R3038" s="3">
        <v>1</v>
      </c>
      <c r="S3038" s="4">
        <f>IF(LANÇAMENTO[[#This Row],[DATA PEDIDO]]="","",LANÇAMENTO[[#This Row],[DATA PEDIDO]]+LANÇAMENTO[[#This Row],[PRAZO]])</f>
        <v>46065</v>
      </c>
      <c r="T3038" s="8" t="str">
        <f>IF(LANÇAMENTO[[#This Row],[OBRA COM MATERIAL]]="OK","ENTREGUE",IF(LANÇAMENTO[[#This Row],[PRAZO]]="","",LANÇAMENTO[[#This Row],[PREVISÃO ENTREGA OBRA]]-$E$1))</f>
        <v>ENTREGUE</v>
      </c>
      <c r="U3038" s="3" t="s">
        <v>129</v>
      </c>
      <c r="V3038" s="3"/>
    </row>
    <row r="3039" spans="1:22" x14ac:dyDescent="0.25">
      <c r="A3039" s="4">
        <v>46064</v>
      </c>
      <c r="B3039" s="2" t="s">
        <v>2128</v>
      </c>
      <c r="C3039" s="123" t="str">
        <f>VLOOKUP(LANÇAMENTO[[#This Row],[OBRA]],OBRAS[],2,FALSE)</f>
        <v>B&amp;B</v>
      </c>
      <c r="D3039" s="2" t="s">
        <v>11</v>
      </c>
      <c r="E3039" s="2" t="s">
        <v>2332</v>
      </c>
      <c r="F3039" s="3">
        <v>3</v>
      </c>
      <c r="G3039" s="3" t="s">
        <v>110</v>
      </c>
      <c r="H3039" s="5" t="s">
        <v>5106</v>
      </c>
      <c r="I3039" s="136" t="s">
        <v>147</v>
      </c>
      <c r="J3039" s="2" t="s">
        <v>2332</v>
      </c>
      <c r="K3039" s="6">
        <v>89.9</v>
      </c>
      <c r="L3039" s="6">
        <f>LANÇAMENTO[[#This Row],[VALOR UNITARIO]]*LANÇAMENTO[[#This Row],[QTDADE]]</f>
        <v>269.70000000000005</v>
      </c>
      <c r="M3039" s="4">
        <v>46064</v>
      </c>
      <c r="N3039" s="33" t="str">
        <f>TEXT(LANÇAMENTO[[#This Row],[DATA PEDIDO]],"MMM")&amp;"-"&amp;TEXT(M3039,"AAAA")</f>
        <v>fev-2026</v>
      </c>
      <c r="O3039" s="5" t="s">
        <v>1715</v>
      </c>
      <c r="P3039" s="5" t="s">
        <v>30</v>
      </c>
      <c r="Q3039" s="3" t="s">
        <v>1705</v>
      </c>
      <c r="R3039" s="3">
        <v>1</v>
      </c>
      <c r="S3039" s="4">
        <f>IF(LANÇAMENTO[[#This Row],[DATA PEDIDO]]="","",LANÇAMENTO[[#This Row],[DATA PEDIDO]]+LANÇAMENTO[[#This Row],[PRAZO]])</f>
        <v>46065</v>
      </c>
      <c r="T3039" s="8" t="str">
        <f>IF(LANÇAMENTO[[#This Row],[OBRA COM MATERIAL]]="OK","ENTREGUE",IF(LANÇAMENTO[[#This Row],[PRAZO]]="","",LANÇAMENTO[[#This Row],[PREVISÃO ENTREGA OBRA]]-$E$1))</f>
        <v>ENTREGUE</v>
      </c>
      <c r="U3039" s="3" t="s">
        <v>129</v>
      </c>
      <c r="V3039" s="3"/>
    </row>
    <row r="3040" spans="1:22" x14ac:dyDescent="0.25">
      <c r="A3040" s="4">
        <v>46064</v>
      </c>
      <c r="B3040" s="2" t="s">
        <v>2128</v>
      </c>
      <c r="C3040" s="123" t="str">
        <f>VLOOKUP(LANÇAMENTO[[#This Row],[OBRA]],OBRAS[],2,FALSE)</f>
        <v>B&amp;B</v>
      </c>
      <c r="D3040" s="2" t="s">
        <v>11</v>
      </c>
      <c r="E3040" s="2" t="s">
        <v>2184</v>
      </c>
      <c r="F3040" s="3">
        <v>1</v>
      </c>
      <c r="G3040" s="3" t="s">
        <v>24</v>
      </c>
      <c r="H3040" s="5" t="s">
        <v>5106</v>
      </c>
      <c r="I3040" s="136" t="s">
        <v>147</v>
      </c>
      <c r="J3040" s="2" t="s">
        <v>2184</v>
      </c>
      <c r="K3040" s="6">
        <v>249.9</v>
      </c>
      <c r="L3040" s="6">
        <f>LANÇAMENTO[[#This Row],[VALOR UNITARIO]]*LANÇAMENTO[[#This Row],[QTDADE]]</f>
        <v>249.9</v>
      </c>
      <c r="M3040" s="4">
        <v>46064</v>
      </c>
      <c r="N3040" s="33" t="str">
        <f>TEXT(LANÇAMENTO[[#This Row],[DATA PEDIDO]],"MMM")&amp;"-"&amp;TEXT(M3040,"AAAA")</f>
        <v>fev-2026</v>
      </c>
      <c r="O3040" s="5" t="s">
        <v>1715</v>
      </c>
      <c r="P3040" s="5" t="s">
        <v>30</v>
      </c>
      <c r="Q3040" s="3" t="s">
        <v>1705</v>
      </c>
      <c r="R3040" s="3">
        <v>1</v>
      </c>
      <c r="S3040" s="4">
        <f>IF(LANÇAMENTO[[#This Row],[DATA PEDIDO]]="","",LANÇAMENTO[[#This Row],[DATA PEDIDO]]+LANÇAMENTO[[#This Row],[PRAZO]])</f>
        <v>46065</v>
      </c>
      <c r="T3040" s="8" t="str">
        <f>IF(LANÇAMENTO[[#This Row],[OBRA COM MATERIAL]]="OK","ENTREGUE",IF(LANÇAMENTO[[#This Row],[PRAZO]]="","",LANÇAMENTO[[#This Row],[PREVISÃO ENTREGA OBRA]]-$E$1))</f>
        <v>ENTREGUE</v>
      </c>
      <c r="U3040" s="3" t="s">
        <v>129</v>
      </c>
      <c r="V3040" s="3"/>
    </row>
    <row r="3041" spans="1:22" x14ac:dyDescent="0.25">
      <c r="A3041" s="4">
        <v>46065</v>
      </c>
      <c r="B3041" s="2" t="s">
        <v>2723</v>
      </c>
      <c r="C3041" s="123" t="str">
        <f>VLOOKUP(LANÇAMENTO[[#This Row],[OBRA]],OBRAS[],2,FALSE)</f>
        <v>B&amp;B</v>
      </c>
      <c r="D3041" s="2" t="s">
        <v>27</v>
      </c>
      <c r="E3041" s="2" t="s">
        <v>2082</v>
      </c>
      <c r="F3041" s="3">
        <v>4</v>
      </c>
      <c r="G3041" s="3" t="s">
        <v>65</v>
      </c>
      <c r="H3041" s="5" t="s">
        <v>5107</v>
      </c>
      <c r="I3041" s="136" t="s">
        <v>1395</v>
      </c>
      <c r="J3041" s="2" t="s">
        <v>2082</v>
      </c>
      <c r="K3041" s="6">
        <v>20.7</v>
      </c>
      <c r="L3041" s="6">
        <f>LANÇAMENTO[[#This Row],[VALOR UNITARIO]]*LANÇAMENTO[[#This Row],[QTDADE]]</f>
        <v>82.8</v>
      </c>
      <c r="M3041" s="4">
        <v>46065</v>
      </c>
      <c r="N3041" s="33" t="str">
        <f>TEXT(LANÇAMENTO[[#This Row],[DATA PEDIDO]],"MMM")&amp;"-"&amp;TEXT(M3041,"AAAA")</f>
        <v>fev-2026</v>
      </c>
      <c r="O3041" s="5" t="s">
        <v>1778</v>
      </c>
      <c r="P3041" s="5" t="s">
        <v>30</v>
      </c>
      <c r="Q3041" s="3" t="s">
        <v>12</v>
      </c>
      <c r="R3041" s="3">
        <v>1</v>
      </c>
      <c r="S3041" s="4">
        <f>IF(LANÇAMENTO[[#This Row],[DATA PEDIDO]]="","",LANÇAMENTO[[#This Row],[DATA PEDIDO]]+LANÇAMENTO[[#This Row],[PRAZO]])</f>
        <v>46066</v>
      </c>
      <c r="T3041" s="8" t="str">
        <f>IF(LANÇAMENTO[[#This Row],[OBRA COM MATERIAL]]="OK","ENTREGUE",IF(LANÇAMENTO[[#This Row],[PRAZO]]="","",LANÇAMENTO[[#This Row],[PREVISÃO ENTREGA OBRA]]-$E$1))</f>
        <v>ENTREGUE</v>
      </c>
      <c r="U3041" s="3" t="s">
        <v>129</v>
      </c>
      <c r="V3041" s="3"/>
    </row>
    <row r="3042" spans="1:22" x14ac:dyDescent="0.25">
      <c r="A3042" s="4">
        <v>46065</v>
      </c>
      <c r="B3042" s="2" t="s">
        <v>2723</v>
      </c>
      <c r="C3042" s="123" t="str">
        <f>VLOOKUP(LANÇAMENTO[[#This Row],[OBRA]],OBRAS[],2,FALSE)</f>
        <v>B&amp;B</v>
      </c>
      <c r="D3042" s="2" t="s">
        <v>27</v>
      </c>
      <c r="E3042" s="2" t="s">
        <v>2112</v>
      </c>
      <c r="F3042" s="3">
        <v>16</v>
      </c>
      <c r="G3042" s="3" t="s">
        <v>65</v>
      </c>
      <c r="H3042" s="5" t="s">
        <v>5107</v>
      </c>
      <c r="I3042" s="136" t="s">
        <v>1395</v>
      </c>
      <c r="J3042" s="2" t="s">
        <v>2112</v>
      </c>
      <c r="K3042" s="6">
        <v>11.5</v>
      </c>
      <c r="L3042" s="6">
        <f>LANÇAMENTO[[#This Row],[VALOR UNITARIO]]*LANÇAMENTO[[#This Row],[QTDADE]]</f>
        <v>184</v>
      </c>
      <c r="M3042" s="4">
        <v>46065</v>
      </c>
      <c r="N3042" s="33" t="str">
        <f>TEXT(LANÇAMENTO[[#This Row],[DATA PEDIDO]],"MMM")&amp;"-"&amp;TEXT(M3042,"AAAA")</f>
        <v>fev-2026</v>
      </c>
      <c r="O3042" s="5" t="s">
        <v>1778</v>
      </c>
      <c r="P3042" s="5" t="s">
        <v>30</v>
      </c>
      <c r="Q3042" s="3" t="s">
        <v>12</v>
      </c>
      <c r="R3042" s="3">
        <v>1</v>
      </c>
      <c r="S3042" s="4">
        <f>IF(LANÇAMENTO[[#This Row],[DATA PEDIDO]]="","",LANÇAMENTO[[#This Row],[DATA PEDIDO]]+LANÇAMENTO[[#This Row],[PRAZO]])</f>
        <v>46066</v>
      </c>
      <c r="T3042" s="8" t="str">
        <f>IF(LANÇAMENTO[[#This Row],[OBRA COM MATERIAL]]="OK","ENTREGUE",IF(LANÇAMENTO[[#This Row],[PRAZO]]="","",LANÇAMENTO[[#This Row],[PREVISÃO ENTREGA OBRA]]-$E$1))</f>
        <v>ENTREGUE</v>
      </c>
      <c r="U3042" s="3" t="s">
        <v>129</v>
      </c>
      <c r="V3042" s="3"/>
    </row>
    <row r="3043" spans="1:22" x14ac:dyDescent="0.25">
      <c r="A3043" s="4">
        <v>46065</v>
      </c>
      <c r="B3043" s="2" t="s">
        <v>2723</v>
      </c>
      <c r="C3043" s="123" t="str">
        <f>VLOOKUP(LANÇAMENTO[[#This Row],[OBRA]],OBRAS[],2,FALSE)</f>
        <v>B&amp;B</v>
      </c>
      <c r="D3043" s="2" t="s">
        <v>27</v>
      </c>
      <c r="E3043" s="2" t="s">
        <v>2111</v>
      </c>
      <c r="F3043" s="3">
        <v>3</v>
      </c>
      <c r="G3043" s="3" t="s">
        <v>65</v>
      </c>
      <c r="H3043" s="5" t="s">
        <v>5107</v>
      </c>
      <c r="I3043" s="136" t="s">
        <v>1395</v>
      </c>
      <c r="J3043" s="2" t="s">
        <v>2111</v>
      </c>
      <c r="K3043" s="6">
        <v>3.45</v>
      </c>
      <c r="L3043" s="6">
        <f>LANÇAMENTO[[#This Row],[VALOR UNITARIO]]*LANÇAMENTO[[#This Row],[QTDADE]]</f>
        <v>10.350000000000001</v>
      </c>
      <c r="M3043" s="4">
        <v>46065</v>
      </c>
      <c r="N3043" s="33" t="str">
        <f>TEXT(LANÇAMENTO[[#This Row],[DATA PEDIDO]],"MMM")&amp;"-"&amp;TEXT(M3043,"AAAA")</f>
        <v>fev-2026</v>
      </c>
      <c r="O3043" s="5" t="s">
        <v>1778</v>
      </c>
      <c r="P3043" s="5" t="s">
        <v>30</v>
      </c>
      <c r="Q3043" s="3" t="s">
        <v>12</v>
      </c>
      <c r="R3043" s="3">
        <v>1</v>
      </c>
      <c r="S3043" s="4">
        <f>IF(LANÇAMENTO[[#This Row],[DATA PEDIDO]]="","",LANÇAMENTO[[#This Row],[DATA PEDIDO]]+LANÇAMENTO[[#This Row],[PRAZO]])</f>
        <v>46066</v>
      </c>
      <c r="T3043" s="8" t="str">
        <f>IF(LANÇAMENTO[[#This Row],[OBRA COM MATERIAL]]="OK","ENTREGUE",IF(LANÇAMENTO[[#This Row],[PRAZO]]="","",LANÇAMENTO[[#This Row],[PREVISÃO ENTREGA OBRA]]-$E$1))</f>
        <v>ENTREGUE</v>
      </c>
      <c r="U3043" s="3" t="s">
        <v>129</v>
      </c>
      <c r="V3043" s="3"/>
    </row>
    <row r="3044" spans="1:22" x14ac:dyDescent="0.25">
      <c r="A3044" s="4">
        <v>46065</v>
      </c>
      <c r="B3044" s="2" t="s">
        <v>2723</v>
      </c>
      <c r="C3044" s="123" t="str">
        <f>VLOOKUP(LANÇAMENTO[[#This Row],[OBRA]],OBRAS[],2,FALSE)</f>
        <v>B&amp;B</v>
      </c>
      <c r="D3044" s="2" t="s">
        <v>27</v>
      </c>
      <c r="E3044" s="2" t="s">
        <v>2081</v>
      </c>
      <c r="F3044" s="3">
        <v>5</v>
      </c>
      <c r="G3044" s="3" t="s">
        <v>65</v>
      </c>
      <c r="H3044" s="5" t="s">
        <v>5107</v>
      </c>
      <c r="I3044" s="136" t="s">
        <v>1395</v>
      </c>
      <c r="J3044" s="2" t="s">
        <v>2081</v>
      </c>
      <c r="K3044" s="6">
        <v>18.399999999999999</v>
      </c>
      <c r="L3044" s="6">
        <f>LANÇAMENTO[[#This Row],[VALOR UNITARIO]]*LANÇAMENTO[[#This Row],[QTDADE]]</f>
        <v>92</v>
      </c>
      <c r="M3044" s="4">
        <v>46065</v>
      </c>
      <c r="N3044" s="33" t="str">
        <f>TEXT(LANÇAMENTO[[#This Row],[DATA PEDIDO]],"MMM")&amp;"-"&amp;TEXT(M3044,"AAAA")</f>
        <v>fev-2026</v>
      </c>
      <c r="O3044" s="5" t="s">
        <v>1778</v>
      </c>
      <c r="P3044" s="5" t="s">
        <v>30</v>
      </c>
      <c r="Q3044" s="3" t="s">
        <v>12</v>
      </c>
      <c r="R3044" s="3">
        <v>1</v>
      </c>
      <c r="S3044" s="4">
        <f>IF(LANÇAMENTO[[#This Row],[DATA PEDIDO]]="","",LANÇAMENTO[[#This Row],[DATA PEDIDO]]+LANÇAMENTO[[#This Row],[PRAZO]])</f>
        <v>46066</v>
      </c>
      <c r="T3044" s="8" t="str">
        <f>IF(LANÇAMENTO[[#This Row],[OBRA COM MATERIAL]]="OK","ENTREGUE",IF(LANÇAMENTO[[#This Row],[PRAZO]]="","",LANÇAMENTO[[#This Row],[PREVISÃO ENTREGA OBRA]]-$E$1))</f>
        <v>ENTREGUE</v>
      </c>
      <c r="U3044" s="3" t="s">
        <v>129</v>
      </c>
      <c r="V3044" s="3"/>
    </row>
    <row r="3045" spans="1:22" x14ac:dyDescent="0.25">
      <c r="A3045" s="4">
        <v>46065</v>
      </c>
      <c r="B3045" s="2" t="s">
        <v>2723</v>
      </c>
      <c r="C3045" s="123" t="str">
        <f>VLOOKUP(LANÇAMENTO[[#This Row],[OBRA]],OBRAS[],2,FALSE)</f>
        <v>B&amp;B</v>
      </c>
      <c r="D3045" s="2" t="s">
        <v>27</v>
      </c>
      <c r="E3045" s="2" t="s">
        <v>2113</v>
      </c>
      <c r="F3045" s="3">
        <v>4</v>
      </c>
      <c r="G3045" s="3" t="s">
        <v>65</v>
      </c>
      <c r="H3045" s="5" t="s">
        <v>5107</v>
      </c>
      <c r="I3045" s="136" t="s">
        <v>1395</v>
      </c>
      <c r="J3045" s="2" t="s">
        <v>2113</v>
      </c>
      <c r="K3045" s="6">
        <v>25.3</v>
      </c>
      <c r="L3045" s="6">
        <f>LANÇAMENTO[[#This Row],[VALOR UNITARIO]]*LANÇAMENTO[[#This Row],[QTDADE]]</f>
        <v>101.2</v>
      </c>
      <c r="M3045" s="4">
        <v>46065</v>
      </c>
      <c r="N3045" s="33" t="str">
        <f>TEXT(LANÇAMENTO[[#This Row],[DATA PEDIDO]],"MMM")&amp;"-"&amp;TEXT(M3045,"AAAA")</f>
        <v>fev-2026</v>
      </c>
      <c r="O3045" s="5" t="s">
        <v>1778</v>
      </c>
      <c r="P3045" s="5" t="s">
        <v>30</v>
      </c>
      <c r="Q3045" s="3" t="s">
        <v>12</v>
      </c>
      <c r="R3045" s="3">
        <v>1</v>
      </c>
      <c r="S3045" s="4">
        <f>IF(LANÇAMENTO[[#This Row],[DATA PEDIDO]]="","",LANÇAMENTO[[#This Row],[DATA PEDIDO]]+LANÇAMENTO[[#This Row],[PRAZO]])</f>
        <v>46066</v>
      </c>
      <c r="T3045" s="8" t="str">
        <f>IF(LANÇAMENTO[[#This Row],[OBRA COM MATERIAL]]="OK","ENTREGUE",IF(LANÇAMENTO[[#This Row],[PRAZO]]="","",LANÇAMENTO[[#This Row],[PREVISÃO ENTREGA OBRA]]-$E$1))</f>
        <v>ENTREGUE</v>
      </c>
      <c r="U3045" s="3" t="s">
        <v>129</v>
      </c>
      <c r="V3045" s="3"/>
    </row>
    <row r="3046" spans="1:22" x14ac:dyDescent="0.25">
      <c r="A3046" s="4">
        <v>46065</v>
      </c>
      <c r="B3046" s="2" t="s">
        <v>2723</v>
      </c>
      <c r="C3046" s="123" t="str">
        <f>VLOOKUP(LANÇAMENTO[[#This Row],[OBRA]],OBRAS[],2,FALSE)</f>
        <v>B&amp;B</v>
      </c>
      <c r="D3046" s="2" t="s">
        <v>27</v>
      </c>
      <c r="E3046" s="2" t="s">
        <v>2114</v>
      </c>
      <c r="F3046" s="3">
        <v>2</v>
      </c>
      <c r="G3046" s="3" t="s">
        <v>65</v>
      </c>
      <c r="H3046" s="5" t="s">
        <v>5107</v>
      </c>
      <c r="I3046" s="136" t="s">
        <v>1395</v>
      </c>
      <c r="J3046" s="2" t="s">
        <v>2114</v>
      </c>
      <c r="K3046" s="6">
        <v>3.45</v>
      </c>
      <c r="L3046" s="6">
        <f>LANÇAMENTO[[#This Row],[VALOR UNITARIO]]*LANÇAMENTO[[#This Row],[QTDADE]]</f>
        <v>6.9</v>
      </c>
      <c r="M3046" s="4">
        <v>46065</v>
      </c>
      <c r="N3046" s="33" t="str">
        <f>TEXT(LANÇAMENTO[[#This Row],[DATA PEDIDO]],"MMM")&amp;"-"&amp;TEXT(M3046,"AAAA")</f>
        <v>fev-2026</v>
      </c>
      <c r="O3046" s="5" t="s">
        <v>1778</v>
      </c>
      <c r="P3046" s="5" t="s">
        <v>30</v>
      </c>
      <c r="Q3046" s="3" t="s">
        <v>12</v>
      </c>
      <c r="R3046" s="3">
        <v>1</v>
      </c>
      <c r="S3046" s="4">
        <f>IF(LANÇAMENTO[[#This Row],[DATA PEDIDO]]="","",LANÇAMENTO[[#This Row],[DATA PEDIDO]]+LANÇAMENTO[[#This Row],[PRAZO]])</f>
        <v>46066</v>
      </c>
      <c r="T3046" s="8" t="str">
        <f>IF(LANÇAMENTO[[#This Row],[OBRA COM MATERIAL]]="OK","ENTREGUE",IF(LANÇAMENTO[[#This Row],[PRAZO]]="","",LANÇAMENTO[[#This Row],[PREVISÃO ENTREGA OBRA]]-$E$1))</f>
        <v>ENTREGUE</v>
      </c>
      <c r="U3046" s="3" t="s">
        <v>129</v>
      </c>
      <c r="V3046" s="3"/>
    </row>
    <row r="3047" spans="1:22" x14ac:dyDescent="0.25">
      <c r="A3047" s="4">
        <v>46065</v>
      </c>
      <c r="B3047" s="2" t="s">
        <v>2723</v>
      </c>
      <c r="C3047" s="123" t="str">
        <f>VLOOKUP(LANÇAMENTO[[#This Row],[OBRA]],OBRAS[],2,FALSE)</f>
        <v>B&amp;B</v>
      </c>
      <c r="D3047" s="2" t="s">
        <v>27</v>
      </c>
      <c r="E3047" s="2" t="s">
        <v>2181</v>
      </c>
      <c r="F3047" s="3">
        <v>4</v>
      </c>
      <c r="G3047" s="3" t="s">
        <v>65</v>
      </c>
      <c r="H3047" s="5" t="s">
        <v>5107</v>
      </c>
      <c r="I3047" s="136" t="s">
        <v>1395</v>
      </c>
      <c r="J3047" s="2" t="s">
        <v>2181</v>
      </c>
      <c r="K3047" s="6">
        <v>25.3</v>
      </c>
      <c r="L3047" s="6">
        <f>LANÇAMENTO[[#This Row],[VALOR UNITARIO]]*LANÇAMENTO[[#This Row],[QTDADE]]</f>
        <v>101.2</v>
      </c>
      <c r="M3047" s="4">
        <v>46065</v>
      </c>
      <c r="N3047" s="33" t="str">
        <f>TEXT(LANÇAMENTO[[#This Row],[DATA PEDIDO]],"MMM")&amp;"-"&amp;TEXT(M3047,"AAAA")</f>
        <v>fev-2026</v>
      </c>
      <c r="O3047" s="5" t="s">
        <v>1778</v>
      </c>
      <c r="P3047" s="5" t="s">
        <v>30</v>
      </c>
      <c r="Q3047" s="3" t="s">
        <v>12</v>
      </c>
      <c r="R3047" s="3">
        <v>1</v>
      </c>
      <c r="S3047" s="4">
        <f>IF(LANÇAMENTO[[#This Row],[DATA PEDIDO]]="","",LANÇAMENTO[[#This Row],[DATA PEDIDO]]+LANÇAMENTO[[#This Row],[PRAZO]])</f>
        <v>46066</v>
      </c>
      <c r="T3047" s="8" t="str">
        <f>IF(LANÇAMENTO[[#This Row],[OBRA COM MATERIAL]]="OK","ENTREGUE",IF(LANÇAMENTO[[#This Row],[PRAZO]]="","",LANÇAMENTO[[#This Row],[PREVISÃO ENTREGA OBRA]]-$E$1))</f>
        <v>ENTREGUE</v>
      </c>
      <c r="U3047" s="3" t="s">
        <v>129</v>
      </c>
      <c r="V3047" s="3"/>
    </row>
    <row r="3048" spans="1:22" x14ac:dyDescent="0.25">
      <c r="A3048" s="4">
        <v>46065</v>
      </c>
      <c r="B3048" s="2" t="s">
        <v>2723</v>
      </c>
      <c r="C3048" s="123" t="str">
        <f>VLOOKUP(LANÇAMENTO[[#This Row],[OBRA]],OBRAS[],2,FALSE)</f>
        <v>B&amp;B</v>
      </c>
      <c r="D3048" s="2" t="s">
        <v>27</v>
      </c>
      <c r="E3048" s="2" t="s">
        <v>1814</v>
      </c>
      <c r="F3048" s="3">
        <v>1</v>
      </c>
      <c r="G3048" s="3" t="s">
        <v>65</v>
      </c>
      <c r="H3048" s="5" t="s">
        <v>5107</v>
      </c>
      <c r="I3048" s="136" t="s">
        <v>1395</v>
      </c>
      <c r="J3048" s="2" t="s">
        <v>1814</v>
      </c>
      <c r="K3048" s="6">
        <v>40</v>
      </c>
      <c r="L3048" s="6">
        <f>LANÇAMENTO[[#This Row],[VALOR UNITARIO]]*LANÇAMENTO[[#This Row],[QTDADE]]</f>
        <v>40</v>
      </c>
      <c r="M3048" s="4">
        <v>46065</v>
      </c>
      <c r="N3048" s="33" t="str">
        <f>TEXT(LANÇAMENTO[[#This Row],[DATA PEDIDO]],"MMM")&amp;"-"&amp;TEXT(M3048,"AAAA")</f>
        <v>fev-2026</v>
      </c>
      <c r="O3048" s="5" t="s">
        <v>1778</v>
      </c>
      <c r="P3048" s="5" t="s">
        <v>30</v>
      </c>
      <c r="Q3048" s="3" t="s">
        <v>12</v>
      </c>
      <c r="R3048" s="3">
        <v>1</v>
      </c>
      <c r="S3048" s="4">
        <f>IF(LANÇAMENTO[[#This Row],[DATA PEDIDO]]="","",LANÇAMENTO[[#This Row],[DATA PEDIDO]]+LANÇAMENTO[[#This Row],[PRAZO]])</f>
        <v>46066</v>
      </c>
      <c r="T3048" s="8" t="str">
        <f>IF(LANÇAMENTO[[#This Row],[OBRA COM MATERIAL]]="OK","ENTREGUE",IF(LANÇAMENTO[[#This Row],[PRAZO]]="","",LANÇAMENTO[[#This Row],[PREVISÃO ENTREGA OBRA]]-$E$1))</f>
        <v>ENTREGUE</v>
      </c>
      <c r="U3048" s="3" t="s">
        <v>129</v>
      </c>
      <c r="V3048" s="3"/>
    </row>
    <row r="3049" spans="1:22" x14ac:dyDescent="0.25">
      <c r="A3049" s="4">
        <v>46072</v>
      </c>
      <c r="B3049" s="2" t="s">
        <v>2723</v>
      </c>
      <c r="C3049" s="123" t="str">
        <f>VLOOKUP(LANÇAMENTO[[#This Row],[OBRA]],OBRAS[],2,FALSE)</f>
        <v>B&amp;B</v>
      </c>
      <c r="D3049" s="2" t="s">
        <v>104</v>
      </c>
      <c r="E3049" s="2" t="s">
        <v>5108</v>
      </c>
      <c r="F3049" s="3">
        <v>1</v>
      </c>
      <c r="G3049" s="3" t="s">
        <v>110</v>
      </c>
      <c r="H3049" s="5" t="s">
        <v>5109</v>
      </c>
      <c r="I3049" s="136" t="s">
        <v>375</v>
      </c>
      <c r="J3049" s="2" t="s">
        <v>5108</v>
      </c>
      <c r="K3049" s="6">
        <v>226</v>
      </c>
      <c r="L3049" s="6">
        <f>LANÇAMENTO[[#This Row],[VALOR UNITARIO]]*LANÇAMENTO[[#This Row],[QTDADE]]</f>
        <v>226</v>
      </c>
      <c r="M3049" s="4">
        <v>46072</v>
      </c>
      <c r="N3049" s="33" t="str">
        <f>TEXT(LANÇAMENTO[[#This Row],[DATA PEDIDO]],"MMM")&amp;"-"&amp;TEXT(M3049,"AAAA")</f>
        <v>fev-2026</v>
      </c>
      <c r="O3049" s="5" t="s">
        <v>1692</v>
      </c>
      <c r="P3049" s="5" t="s">
        <v>192</v>
      </c>
      <c r="Q3049" s="3" t="s">
        <v>1705</v>
      </c>
      <c r="R3049" s="3">
        <v>0</v>
      </c>
      <c r="S3049" s="4">
        <f>IF(LANÇAMENTO[[#This Row],[DATA PEDIDO]]="","",LANÇAMENTO[[#This Row],[DATA PEDIDO]]+LANÇAMENTO[[#This Row],[PRAZO]])</f>
        <v>46072</v>
      </c>
      <c r="T3049" s="8" t="str">
        <f>IF(LANÇAMENTO[[#This Row],[OBRA COM MATERIAL]]="OK","ENTREGUE",IF(LANÇAMENTO[[#This Row],[PRAZO]]="","",LANÇAMENTO[[#This Row],[PREVISÃO ENTREGA OBRA]]-$E$1))</f>
        <v>ENTREGUE</v>
      </c>
      <c r="U3049" s="3" t="s">
        <v>129</v>
      </c>
      <c r="V3049" s="3"/>
    </row>
    <row r="3050" spans="1:22" x14ac:dyDescent="0.25">
      <c r="A3050" s="4">
        <v>46072</v>
      </c>
      <c r="B3050" s="2" t="s">
        <v>5069</v>
      </c>
      <c r="C3050" s="123" t="str">
        <f>VLOOKUP(LANÇAMENTO[[#This Row],[OBRA]],OBRAS[],2,FALSE)</f>
        <v>B&amp;B</v>
      </c>
      <c r="D3050" s="2" t="s">
        <v>27</v>
      </c>
      <c r="E3050" s="2" t="s">
        <v>2134</v>
      </c>
      <c r="F3050" s="3">
        <v>1</v>
      </c>
      <c r="G3050" s="3" t="s">
        <v>65</v>
      </c>
      <c r="H3050" s="5" t="s">
        <v>5110</v>
      </c>
      <c r="I3050" s="136" t="s">
        <v>3468</v>
      </c>
      <c r="J3050" s="2" t="s">
        <v>2134</v>
      </c>
      <c r="K3050" s="6">
        <v>350</v>
      </c>
      <c r="L3050" s="6">
        <f>LANÇAMENTO[[#This Row],[VALOR UNITARIO]]*LANÇAMENTO[[#This Row],[QTDADE]]</f>
        <v>350</v>
      </c>
      <c r="M3050" s="4">
        <v>46072</v>
      </c>
      <c r="N3050" s="33" t="str">
        <f>TEXT(LANÇAMENTO[[#This Row],[DATA PEDIDO]],"MMM")&amp;"-"&amp;TEXT(M3050,"AAAA")</f>
        <v>fev-2026</v>
      </c>
      <c r="O3050" s="5" t="s">
        <v>1778</v>
      </c>
      <c r="P3050" s="5" t="s">
        <v>192</v>
      </c>
      <c r="Q3050" s="3" t="s">
        <v>12</v>
      </c>
      <c r="R3050" s="3">
        <v>1</v>
      </c>
      <c r="S3050" s="4">
        <f>IF(LANÇAMENTO[[#This Row],[DATA PEDIDO]]="","",LANÇAMENTO[[#This Row],[DATA PEDIDO]]+LANÇAMENTO[[#This Row],[PRAZO]])</f>
        <v>46073</v>
      </c>
      <c r="T3050" s="8" t="str">
        <f>IF(LANÇAMENTO[[#This Row],[OBRA COM MATERIAL]]="OK","ENTREGUE",IF(LANÇAMENTO[[#This Row],[PRAZO]]="","",LANÇAMENTO[[#This Row],[PREVISÃO ENTREGA OBRA]]-$E$1))</f>
        <v>ENTREGUE</v>
      </c>
      <c r="U3050" s="3" t="s">
        <v>129</v>
      </c>
      <c r="V3050" s="3"/>
    </row>
    <row r="3051" spans="1:22" x14ac:dyDescent="0.25">
      <c r="A3051" s="4">
        <v>46072</v>
      </c>
      <c r="B3051" s="2" t="s">
        <v>1802</v>
      </c>
      <c r="C3051" s="123" t="str">
        <f>VLOOKUP(LANÇAMENTO[[#This Row],[OBRA]],OBRAS[],2,FALSE)</f>
        <v>INTERIORANA</v>
      </c>
      <c r="D3051" s="2" t="s">
        <v>11</v>
      </c>
      <c r="E3051" s="2" t="s">
        <v>3151</v>
      </c>
      <c r="F3051" s="3">
        <v>2</v>
      </c>
      <c r="G3051" s="3" t="s">
        <v>65</v>
      </c>
      <c r="H3051" s="5" t="s">
        <v>5111</v>
      </c>
      <c r="I3051" s="136" t="s">
        <v>147</v>
      </c>
      <c r="J3051" s="2" t="s">
        <v>3151</v>
      </c>
      <c r="K3051" s="6">
        <v>29.9</v>
      </c>
      <c r="L3051" s="6">
        <f>LANÇAMENTO[[#This Row],[VALOR UNITARIO]]*LANÇAMENTO[[#This Row],[QTDADE]]</f>
        <v>59.8</v>
      </c>
      <c r="M3051" s="4">
        <v>46072</v>
      </c>
      <c r="N3051" s="33" t="str">
        <f>TEXT(LANÇAMENTO[[#This Row],[DATA PEDIDO]],"MMM")&amp;"-"&amp;TEXT(M3051,"AAAA")</f>
        <v>fev-2026</v>
      </c>
      <c r="O3051" s="5" t="s">
        <v>1715</v>
      </c>
      <c r="P3051" s="5" t="s">
        <v>30</v>
      </c>
      <c r="Q3051" s="3" t="s">
        <v>12</v>
      </c>
      <c r="R3051" s="3">
        <v>0</v>
      </c>
      <c r="S3051" s="4">
        <f>IF(LANÇAMENTO[[#This Row],[DATA PEDIDO]]="","",LANÇAMENTO[[#This Row],[DATA PEDIDO]]+LANÇAMENTO[[#This Row],[PRAZO]])</f>
        <v>46072</v>
      </c>
      <c r="T3051" s="8" t="str">
        <f>IF(LANÇAMENTO[[#This Row],[OBRA COM MATERIAL]]="OK","ENTREGUE",IF(LANÇAMENTO[[#This Row],[PRAZO]]="","",LANÇAMENTO[[#This Row],[PREVISÃO ENTREGA OBRA]]-$E$1))</f>
        <v>ENTREGUE</v>
      </c>
      <c r="U3051" s="3" t="s">
        <v>129</v>
      </c>
      <c r="V3051" s="3"/>
    </row>
    <row r="3052" spans="1:22" x14ac:dyDescent="0.25">
      <c r="A3052" s="4">
        <v>46072</v>
      </c>
      <c r="B3052" s="2" t="s">
        <v>1802</v>
      </c>
      <c r="C3052" s="123" t="str">
        <f>VLOOKUP(LANÇAMENTO[[#This Row],[OBRA]],OBRAS[],2,FALSE)</f>
        <v>INTERIORANA</v>
      </c>
      <c r="D3052" s="2" t="s">
        <v>11</v>
      </c>
      <c r="E3052" s="2" t="s">
        <v>2331</v>
      </c>
      <c r="F3052" s="3">
        <v>2</v>
      </c>
      <c r="G3052" s="3" t="s">
        <v>65</v>
      </c>
      <c r="H3052" s="5" t="s">
        <v>5111</v>
      </c>
      <c r="I3052" s="136" t="s">
        <v>147</v>
      </c>
      <c r="J3052" s="2" t="s">
        <v>2331</v>
      </c>
      <c r="K3052" s="6">
        <v>4.99</v>
      </c>
      <c r="L3052" s="6">
        <f>LANÇAMENTO[[#This Row],[VALOR UNITARIO]]*LANÇAMENTO[[#This Row],[QTDADE]]</f>
        <v>9.98</v>
      </c>
      <c r="M3052" s="4">
        <v>46072</v>
      </c>
      <c r="N3052" s="33" t="str">
        <f>TEXT(LANÇAMENTO[[#This Row],[DATA PEDIDO]],"MMM")&amp;"-"&amp;TEXT(M3052,"AAAA")</f>
        <v>fev-2026</v>
      </c>
      <c r="O3052" s="5" t="s">
        <v>1715</v>
      </c>
      <c r="P3052" s="5" t="s">
        <v>30</v>
      </c>
      <c r="Q3052" s="3" t="s">
        <v>12</v>
      </c>
      <c r="R3052" s="3">
        <v>0</v>
      </c>
      <c r="S3052" s="4">
        <f>IF(LANÇAMENTO[[#This Row],[DATA PEDIDO]]="","",LANÇAMENTO[[#This Row],[DATA PEDIDO]]+LANÇAMENTO[[#This Row],[PRAZO]])</f>
        <v>46072</v>
      </c>
      <c r="T3052" s="8" t="str">
        <f>IF(LANÇAMENTO[[#This Row],[OBRA COM MATERIAL]]="OK","ENTREGUE",IF(LANÇAMENTO[[#This Row],[PRAZO]]="","",LANÇAMENTO[[#This Row],[PREVISÃO ENTREGA OBRA]]-$E$1))</f>
        <v>ENTREGUE</v>
      </c>
      <c r="U3052" s="3" t="s">
        <v>129</v>
      </c>
      <c r="V3052" s="3"/>
    </row>
    <row r="3053" spans="1:22" x14ac:dyDescent="0.25">
      <c r="A3053" s="4">
        <v>46072</v>
      </c>
      <c r="B3053" s="2" t="s">
        <v>1802</v>
      </c>
      <c r="C3053" s="123" t="str">
        <f>VLOOKUP(LANÇAMENTO[[#This Row],[OBRA]],OBRAS[],2,FALSE)</f>
        <v>INTERIORANA</v>
      </c>
      <c r="D3053" s="2" t="s">
        <v>11</v>
      </c>
      <c r="E3053" s="2" t="s">
        <v>2184</v>
      </c>
      <c r="F3053" s="3">
        <v>2</v>
      </c>
      <c r="G3053" s="3" t="s">
        <v>24</v>
      </c>
      <c r="H3053" s="5" t="s">
        <v>5111</v>
      </c>
      <c r="I3053" s="136" t="s">
        <v>147</v>
      </c>
      <c r="J3053" s="2" t="s">
        <v>2184</v>
      </c>
      <c r="K3053" s="6">
        <v>249.9</v>
      </c>
      <c r="L3053" s="6">
        <f>LANÇAMENTO[[#This Row],[VALOR UNITARIO]]*LANÇAMENTO[[#This Row],[QTDADE]]</f>
        <v>499.8</v>
      </c>
      <c r="M3053" s="4">
        <v>46072</v>
      </c>
      <c r="N3053" s="33" t="str">
        <f>TEXT(LANÇAMENTO[[#This Row],[DATA PEDIDO]],"MMM")&amp;"-"&amp;TEXT(M3053,"AAAA")</f>
        <v>fev-2026</v>
      </c>
      <c r="O3053" s="5" t="s">
        <v>1715</v>
      </c>
      <c r="P3053" s="5" t="s">
        <v>30</v>
      </c>
      <c r="Q3053" s="3" t="s">
        <v>12</v>
      </c>
      <c r="R3053" s="3">
        <v>0</v>
      </c>
      <c r="S3053" s="4">
        <f>IF(LANÇAMENTO[[#This Row],[DATA PEDIDO]]="","",LANÇAMENTO[[#This Row],[DATA PEDIDO]]+LANÇAMENTO[[#This Row],[PRAZO]])</f>
        <v>46072</v>
      </c>
      <c r="T3053" s="8" t="str">
        <f>IF(LANÇAMENTO[[#This Row],[OBRA COM MATERIAL]]="OK","ENTREGUE",IF(LANÇAMENTO[[#This Row],[PRAZO]]="","",LANÇAMENTO[[#This Row],[PREVISÃO ENTREGA OBRA]]-$E$1))</f>
        <v>ENTREGUE</v>
      </c>
      <c r="U3053" s="3" t="s">
        <v>129</v>
      </c>
      <c r="V3053" s="3"/>
    </row>
    <row r="3054" spans="1:22" x14ac:dyDescent="0.25">
      <c r="A3054" s="4">
        <v>46072</v>
      </c>
      <c r="B3054" s="2" t="s">
        <v>5069</v>
      </c>
      <c r="C3054" s="123" t="str">
        <f>VLOOKUP(LANÇAMENTO[[#This Row],[OBRA]],OBRAS[],2,FALSE)</f>
        <v>B&amp;B</v>
      </c>
      <c r="D3054" s="2" t="s">
        <v>104</v>
      </c>
      <c r="E3054" s="2" t="s">
        <v>5078</v>
      </c>
      <c r="F3054" s="3">
        <v>100</v>
      </c>
      <c r="G3054" s="3" t="s">
        <v>65</v>
      </c>
      <c r="H3054" s="5" t="s">
        <v>5112</v>
      </c>
      <c r="I3054" s="136" t="s">
        <v>230</v>
      </c>
      <c r="J3054" s="2" t="s">
        <v>5078</v>
      </c>
      <c r="K3054" s="6">
        <v>2</v>
      </c>
      <c r="L3054" s="6">
        <f>LANÇAMENTO[[#This Row],[VALOR UNITARIO]]*LANÇAMENTO[[#This Row],[QTDADE]]</f>
        <v>200</v>
      </c>
      <c r="M3054" s="4">
        <v>46072</v>
      </c>
      <c r="N3054" s="33" t="str">
        <f>TEXT(LANÇAMENTO[[#This Row],[DATA PEDIDO]],"MMM")&amp;"-"&amp;TEXT(M3054,"AAAA")</f>
        <v>fev-2026</v>
      </c>
      <c r="O3054" s="5" t="s">
        <v>1823</v>
      </c>
      <c r="P3054" s="5" t="s">
        <v>30</v>
      </c>
      <c r="Q3054" s="3" t="s">
        <v>1705</v>
      </c>
      <c r="R3054" s="3">
        <v>0</v>
      </c>
      <c r="S3054" s="4">
        <f>IF(LANÇAMENTO[[#This Row],[DATA PEDIDO]]="","",LANÇAMENTO[[#This Row],[DATA PEDIDO]]+LANÇAMENTO[[#This Row],[PRAZO]])</f>
        <v>46072</v>
      </c>
      <c r="T3054" s="8" t="str">
        <f>IF(LANÇAMENTO[[#This Row],[OBRA COM MATERIAL]]="OK","ENTREGUE",IF(LANÇAMENTO[[#This Row],[PRAZO]]="","",LANÇAMENTO[[#This Row],[PREVISÃO ENTREGA OBRA]]-$E$1))</f>
        <v>ENTREGUE</v>
      </c>
      <c r="U3054" s="3" t="s">
        <v>129</v>
      </c>
      <c r="V3054" s="3"/>
    </row>
    <row r="3055" spans="1:22" x14ac:dyDescent="0.25">
      <c r="A3055" s="4">
        <v>38771</v>
      </c>
      <c r="B3055" s="2" t="s">
        <v>3324</v>
      </c>
      <c r="C3055" s="123" t="str">
        <f>VLOOKUP(LANÇAMENTO[[#This Row],[OBRA]],OBRAS[],2,FALSE)</f>
        <v>B&amp;B</v>
      </c>
      <c r="D3055" s="2" t="s">
        <v>17</v>
      </c>
      <c r="E3055" s="2" t="s">
        <v>4517</v>
      </c>
      <c r="F3055" s="3">
        <v>21</v>
      </c>
      <c r="G3055" s="3" t="s">
        <v>111</v>
      </c>
      <c r="H3055" s="5" t="s">
        <v>5113</v>
      </c>
      <c r="I3055" s="136" t="s">
        <v>260</v>
      </c>
      <c r="J3055" s="2" t="s">
        <v>4517</v>
      </c>
      <c r="K3055" s="6">
        <v>99.8</v>
      </c>
      <c r="L3055" s="6">
        <f>LANÇAMENTO[[#This Row],[VALOR UNITARIO]]*LANÇAMENTO[[#This Row],[QTDADE]]</f>
        <v>2095.7999999999997</v>
      </c>
      <c r="M3055" s="4">
        <v>46076</v>
      </c>
      <c r="N3055" s="33" t="str">
        <f>TEXT(LANÇAMENTO[[#This Row],[DATA PEDIDO]],"MMM")&amp;"-"&amp;TEXT(M3055,"AAAA")</f>
        <v>fev-2026</v>
      </c>
      <c r="O3055" s="5" t="s">
        <v>2059</v>
      </c>
      <c r="P3055" s="5" t="s">
        <v>30</v>
      </c>
      <c r="Q3055" s="3" t="s">
        <v>12</v>
      </c>
      <c r="R3055" s="3">
        <v>0</v>
      </c>
      <c r="S3055" s="4">
        <f>IF(LANÇAMENTO[[#This Row],[DATA PEDIDO]]="","",LANÇAMENTO[[#This Row],[DATA PEDIDO]]+LANÇAMENTO[[#This Row],[PRAZO]])</f>
        <v>46076</v>
      </c>
      <c r="T3055" s="8" t="str">
        <f>IF(LANÇAMENTO[[#This Row],[OBRA COM MATERIAL]]="OK","ENTREGUE",IF(LANÇAMENTO[[#This Row],[PRAZO]]="","",LANÇAMENTO[[#This Row],[PREVISÃO ENTREGA OBRA]]-$E$1))</f>
        <v>ENTREGUE</v>
      </c>
      <c r="U3055" s="3" t="s">
        <v>129</v>
      </c>
      <c r="V3055" s="3"/>
    </row>
    <row r="3056" spans="1:22" ht="60" x14ac:dyDescent="0.25">
      <c r="A3056" s="4">
        <v>38771</v>
      </c>
      <c r="B3056" s="2" t="s">
        <v>4257</v>
      </c>
      <c r="C3056" s="123" t="str">
        <f>VLOOKUP(LANÇAMENTO[[#This Row],[OBRA]],OBRAS[],2,FALSE)</f>
        <v>INTERIORANA</v>
      </c>
      <c r="D3056" s="2" t="s">
        <v>104</v>
      </c>
      <c r="E3056" s="10" t="s">
        <v>5122</v>
      </c>
      <c r="F3056" s="3">
        <v>1</v>
      </c>
      <c r="G3056" s="3" t="s">
        <v>65</v>
      </c>
      <c r="H3056" s="5" t="s">
        <v>5123</v>
      </c>
      <c r="I3056" s="136" t="s">
        <v>243</v>
      </c>
      <c r="J3056" s="10" t="s">
        <v>5122</v>
      </c>
      <c r="K3056" s="6">
        <v>964</v>
      </c>
      <c r="L3056" s="6">
        <f>LANÇAMENTO[[#This Row],[VALOR UNITARIO]]*LANÇAMENTO[[#This Row],[QTDADE]]</f>
        <v>964</v>
      </c>
      <c r="M3056" s="4">
        <v>46076</v>
      </c>
      <c r="N3056" s="33" t="str">
        <f>TEXT(LANÇAMENTO[[#This Row],[DATA PEDIDO]],"MMM")&amp;"-"&amp;TEXT(M3056,"AAAA")</f>
        <v>fev-2026</v>
      </c>
      <c r="O3056" s="5" t="s">
        <v>1715</v>
      </c>
      <c r="P3056" s="5" t="s">
        <v>30</v>
      </c>
      <c r="Q3056" s="3" t="s">
        <v>1705</v>
      </c>
      <c r="R3056" s="3">
        <v>5</v>
      </c>
      <c r="S3056" s="4">
        <f>IF(LANÇAMENTO[[#This Row],[DATA PEDIDO]]="","",LANÇAMENTO[[#This Row],[DATA PEDIDO]]+LANÇAMENTO[[#This Row],[PRAZO]])</f>
        <v>46081</v>
      </c>
      <c r="T3056" s="8" t="str">
        <f>IF(LANÇAMENTO[[#This Row],[OBRA COM MATERIAL]]="OK","ENTREGUE",IF(LANÇAMENTO[[#This Row],[PRAZO]]="","",LANÇAMENTO[[#This Row],[PREVISÃO ENTREGA OBRA]]-$E$1))</f>
        <v>ENTREGUE</v>
      </c>
      <c r="U3056" s="3" t="s">
        <v>129</v>
      </c>
      <c r="V3056" s="3"/>
    </row>
    <row r="3057" spans="1:22" x14ac:dyDescent="0.25">
      <c r="A3057" s="4">
        <v>38771</v>
      </c>
      <c r="B3057" s="2" t="s">
        <v>4257</v>
      </c>
      <c r="C3057" s="123" t="str">
        <f>VLOOKUP(LANÇAMENTO[[#This Row],[OBRA]],OBRAS[],2,FALSE)</f>
        <v>INTERIORANA</v>
      </c>
      <c r="D3057" s="2" t="s">
        <v>104</v>
      </c>
      <c r="E3057" s="2" t="s">
        <v>2424</v>
      </c>
      <c r="F3057" s="3">
        <v>30</v>
      </c>
      <c r="G3057" s="3" t="s">
        <v>23</v>
      </c>
      <c r="H3057" s="5" t="s">
        <v>5123</v>
      </c>
      <c r="I3057" s="136" t="s">
        <v>243</v>
      </c>
      <c r="J3057" s="2" t="s">
        <v>2424</v>
      </c>
      <c r="K3057" s="6">
        <v>10</v>
      </c>
      <c r="L3057" s="6">
        <f>LANÇAMENTO[[#This Row],[VALOR UNITARIO]]*LANÇAMENTO[[#This Row],[QTDADE]]</f>
        <v>300</v>
      </c>
      <c r="M3057" s="4">
        <v>46076</v>
      </c>
      <c r="N3057" s="33" t="str">
        <f>TEXT(LANÇAMENTO[[#This Row],[DATA PEDIDO]],"MMM")&amp;"-"&amp;TEXT(M3057,"AAAA")</f>
        <v>fev-2026</v>
      </c>
      <c r="O3057" s="5" t="s">
        <v>1715</v>
      </c>
      <c r="P3057" s="5" t="s">
        <v>30</v>
      </c>
      <c r="Q3057" s="3" t="s">
        <v>1705</v>
      </c>
      <c r="R3057" s="3">
        <v>5</v>
      </c>
      <c r="S3057" s="4">
        <f>IF(LANÇAMENTO[[#This Row],[DATA PEDIDO]]="","",LANÇAMENTO[[#This Row],[DATA PEDIDO]]+LANÇAMENTO[[#This Row],[PRAZO]])</f>
        <v>46081</v>
      </c>
      <c r="T3057" s="8" t="str">
        <f>IF(LANÇAMENTO[[#This Row],[OBRA COM MATERIAL]]="OK","ENTREGUE",IF(LANÇAMENTO[[#This Row],[PRAZO]]="","",LANÇAMENTO[[#This Row],[PREVISÃO ENTREGA OBRA]]-$E$1))</f>
        <v>ENTREGUE</v>
      </c>
      <c r="U3057" s="3" t="s">
        <v>129</v>
      </c>
      <c r="V3057" s="3"/>
    </row>
    <row r="3058" spans="1:22" x14ac:dyDescent="0.25">
      <c r="A3058" s="4">
        <v>46076</v>
      </c>
      <c r="B3058" s="2" t="s">
        <v>4257</v>
      </c>
      <c r="C3058" s="123" t="str">
        <f>VLOOKUP(LANÇAMENTO[[#This Row],[OBRA]],OBRAS[],2,FALSE)</f>
        <v>INTERIORANA</v>
      </c>
      <c r="D3058" s="2" t="s">
        <v>104</v>
      </c>
      <c r="E3058" s="2" t="s">
        <v>5125</v>
      </c>
      <c r="F3058" s="3">
        <v>1</v>
      </c>
      <c r="G3058" s="3" t="s">
        <v>65</v>
      </c>
      <c r="H3058" s="5" t="s">
        <v>5124</v>
      </c>
      <c r="I3058" s="136" t="s">
        <v>4903</v>
      </c>
      <c r="J3058" s="2" t="s">
        <v>5125</v>
      </c>
      <c r="K3058" s="6">
        <v>2230</v>
      </c>
      <c r="L3058" s="6">
        <f>LANÇAMENTO[[#This Row],[VALOR UNITARIO]]*LANÇAMENTO[[#This Row],[QTDADE]]</f>
        <v>2230</v>
      </c>
      <c r="M3058" s="4">
        <v>46076</v>
      </c>
      <c r="N3058" s="33" t="str">
        <f>TEXT(LANÇAMENTO[[#This Row],[DATA PEDIDO]],"MMM")&amp;"-"&amp;TEXT(M3058,"AAAA")</f>
        <v>fev-2026</v>
      </c>
      <c r="O3058" s="5" t="s">
        <v>2121</v>
      </c>
      <c r="P3058" s="5" t="s">
        <v>30</v>
      </c>
      <c r="Q3058" s="3" t="s">
        <v>12</v>
      </c>
      <c r="R3058" s="3">
        <v>8</v>
      </c>
      <c r="S3058" s="4">
        <f>IF(LANÇAMENTO[[#This Row],[DATA PEDIDO]]="","",LANÇAMENTO[[#This Row],[DATA PEDIDO]]+LANÇAMENTO[[#This Row],[PRAZO]])</f>
        <v>46084</v>
      </c>
      <c r="T3058" s="8" t="str">
        <f>IF(LANÇAMENTO[[#This Row],[OBRA COM MATERIAL]]="OK","ENTREGUE",IF(LANÇAMENTO[[#This Row],[PRAZO]]="","",LANÇAMENTO[[#This Row],[PREVISÃO ENTREGA OBRA]]-$E$1))</f>
        <v>ENTREGUE</v>
      </c>
      <c r="U3058" s="3" t="s">
        <v>129</v>
      </c>
      <c r="V3058" s="3"/>
    </row>
    <row r="3059" spans="1:22" x14ac:dyDescent="0.25">
      <c r="A3059" s="4">
        <v>46077</v>
      </c>
      <c r="B3059" s="2" t="s">
        <v>5069</v>
      </c>
      <c r="C3059" s="123" t="str">
        <f>VLOOKUP(LANÇAMENTO[[#This Row],[OBRA]],OBRAS[],2,FALSE)</f>
        <v>B&amp;B</v>
      </c>
      <c r="D3059" s="2" t="s">
        <v>104</v>
      </c>
      <c r="E3059" s="2" t="s">
        <v>3434</v>
      </c>
      <c r="F3059" s="3">
        <v>4</v>
      </c>
      <c r="G3059" s="3" t="s">
        <v>65</v>
      </c>
      <c r="H3059" s="5" t="s">
        <v>5129</v>
      </c>
      <c r="I3059" s="136" t="s">
        <v>177</v>
      </c>
      <c r="J3059" s="2" t="s">
        <v>3434</v>
      </c>
      <c r="K3059" s="6">
        <v>3.7</v>
      </c>
      <c r="L3059" s="6">
        <f>LANÇAMENTO[[#This Row],[VALOR UNITARIO]]*LANÇAMENTO[[#This Row],[QTDADE]]</f>
        <v>14.8</v>
      </c>
      <c r="M3059" s="4">
        <v>46077</v>
      </c>
      <c r="N3059" s="33" t="str">
        <f>TEXT(LANÇAMENTO[[#This Row],[DATA PEDIDO]],"MMM")&amp;"-"&amp;TEXT(M3059,"AAAA")</f>
        <v>fev-2026</v>
      </c>
      <c r="O3059" s="5" t="s">
        <v>1715</v>
      </c>
      <c r="P3059" s="5" t="s">
        <v>30</v>
      </c>
      <c r="Q3059" s="3" t="s">
        <v>1705</v>
      </c>
      <c r="R3059" s="3">
        <v>1</v>
      </c>
      <c r="S3059" s="4">
        <f>IF(LANÇAMENTO[[#This Row],[DATA PEDIDO]]="","",LANÇAMENTO[[#This Row],[DATA PEDIDO]]+LANÇAMENTO[[#This Row],[PRAZO]])</f>
        <v>46078</v>
      </c>
      <c r="T3059" s="8" t="str">
        <f>IF(LANÇAMENTO[[#This Row],[OBRA COM MATERIAL]]="OK","ENTREGUE",IF(LANÇAMENTO[[#This Row],[PRAZO]]="","",LANÇAMENTO[[#This Row],[PREVISÃO ENTREGA OBRA]]-$E$1))</f>
        <v>ENTREGUE</v>
      </c>
      <c r="U3059" s="3" t="s">
        <v>129</v>
      </c>
      <c r="V3059" s="3"/>
    </row>
    <row r="3060" spans="1:22" x14ac:dyDescent="0.25">
      <c r="A3060" s="4">
        <v>46077</v>
      </c>
      <c r="B3060" s="2" t="s">
        <v>5069</v>
      </c>
      <c r="C3060" s="123" t="str">
        <f>VLOOKUP(LANÇAMENTO[[#This Row],[OBRA]],OBRAS[],2,FALSE)</f>
        <v>B&amp;B</v>
      </c>
      <c r="D3060" s="2" t="s">
        <v>104</v>
      </c>
      <c r="E3060" s="2" t="s">
        <v>2038</v>
      </c>
      <c r="F3060" s="3">
        <v>2</v>
      </c>
      <c r="G3060" s="3" t="s">
        <v>65</v>
      </c>
      <c r="H3060" s="5" t="s">
        <v>5129</v>
      </c>
      <c r="I3060" s="136" t="s">
        <v>177</v>
      </c>
      <c r="J3060" s="2" t="s">
        <v>2038</v>
      </c>
      <c r="K3060" s="6">
        <v>15.4</v>
      </c>
      <c r="L3060" s="6">
        <f>LANÇAMENTO[[#This Row],[VALOR UNITARIO]]*LANÇAMENTO[[#This Row],[QTDADE]]</f>
        <v>30.8</v>
      </c>
      <c r="M3060" s="4">
        <v>46077</v>
      </c>
      <c r="N3060" s="33" t="str">
        <f>TEXT(LANÇAMENTO[[#This Row],[DATA PEDIDO]],"MMM")&amp;"-"&amp;TEXT(M3060,"AAAA")</f>
        <v>fev-2026</v>
      </c>
      <c r="O3060" s="5" t="s">
        <v>1715</v>
      </c>
      <c r="P3060" s="5" t="s">
        <v>30</v>
      </c>
      <c r="Q3060" s="3" t="s">
        <v>1705</v>
      </c>
      <c r="R3060" s="3">
        <v>1</v>
      </c>
      <c r="S3060" s="4">
        <f>IF(LANÇAMENTO[[#This Row],[DATA PEDIDO]]="","",LANÇAMENTO[[#This Row],[DATA PEDIDO]]+LANÇAMENTO[[#This Row],[PRAZO]])</f>
        <v>46078</v>
      </c>
      <c r="T3060" s="8" t="str">
        <f>IF(LANÇAMENTO[[#This Row],[OBRA COM MATERIAL]]="OK","ENTREGUE",IF(LANÇAMENTO[[#This Row],[PRAZO]]="","",LANÇAMENTO[[#This Row],[PREVISÃO ENTREGA OBRA]]-$E$1))</f>
        <v>ENTREGUE</v>
      </c>
      <c r="U3060" s="3" t="s">
        <v>129</v>
      </c>
      <c r="V3060" s="3"/>
    </row>
    <row r="3061" spans="1:22" x14ac:dyDescent="0.25">
      <c r="A3061" s="4">
        <v>46077</v>
      </c>
      <c r="B3061" s="2" t="s">
        <v>5069</v>
      </c>
      <c r="C3061" s="123" t="str">
        <f>VLOOKUP(LANÇAMENTO[[#This Row],[OBRA]],OBRAS[],2,FALSE)</f>
        <v>B&amp;B</v>
      </c>
      <c r="D3061" s="2" t="s">
        <v>104</v>
      </c>
      <c r="E3061" s="2" t="s">
        <v>5126</v>
      </c>
      <c r="F3061" s="3">
        <v>6</v>
      </c>
      <c r="G3061" s="3" t="s">
        <v>65</v>
      </c>
      <c r="H3061" s="5" t="s">
        <v>5129</v>
      </c>
      <c r="I3061" s="136" t="s">
        <v>177</v>
      </c>
      <c r="J3061" s="2" t="s">
        <v>5126</v>
      </c>
      <c r="K3061" s="6">
        <v>13.9</v>
      </c>
      <c r="L3061" s="6">
        <f>LANÇAMENTO[[#This Row],[VALOR UNITARIO]]*LANÇAMENTO[[#This Row],[QTDADE]]</f>
        <v>83.4</v>
      </c>
      <c r="M3061" s="4">
        <v>46077</v>
      </c>
      <c r="N3061" s="33" t="str">
        <f>TEXT(LANÇAMENTO[[#This Row],[DATA PEDIDO]],"MMM")&amp;"-"&amp;TEXT(M3061,"AAAA")</f>
        <v>fev-2026</v>
      </c>
      <c r="O3061" s="5" t="s">
        <v>1715</v>
      </c>
      <c r="P3061" s="5" t="s">
        <v>30</v>
      </c>
      <c r="Q3061" s="3" t="s">
        <v>1705</v>
      </c>
      <c r="R3061" s="3">
        <v>1</v>
      </c>
      <c r="S3061" s="4">
        <f>IF(LANÇAMENTO[[#This Row],[DATA PEDIDO]]="","",LANÇAMENTO[[#This Row],[DATA PEDIDO]]+LANÇAMENTO[[#This Row],[PRAZO]])</f>
        <v>46078</v>
      </c>
      <c r="T3061" s="8" t="str">
        <f>IF(LANÇAMENTO[[#This Row],[OBRA COM MATERIAL]]="OK","ENTREGUE",IF(LANÇAMENTO[[#This Row],[PRAZO]]="","",LANÇAMENTO[[#This Row],[PREVISÃO ENTREGA OBRA]]-$E$1))</f>
        <v>ENTREGUE</v>
      </c>
      <c r="U3061" s="3" t="s">
        <v>129</v>
      </c>
      <c r="V3061" s="3"/>
    </row>
    <row r="3062" spans="1:22" x14ac:dyDescent="0.25">
      <c r="A3062" s="4">
        <v>46077</v>
      </c>
      <c r="B3062" s="2" t="s">
        <v>5069</v>
      </c>
      <c r="C3062" s="123" t="str">
        <f>VLOOKUP(LANÇAMENTO[[#This Row],[OBRA]],OBRAS[],2,FALSE)</f>
        <v>B&amp;B</v>
      </c>
      <c r="D3062" s="2" t="s">
        <v>104</v>
      </c>
      <c r="E3062" s="2" t="s">
        <v>5127</v>
      </c>
      <c r="F3062" s="3">
        <v>2</v>
      </c>
      <c r="G3062" s="3" t="s">
        <v>65</v>
      </c>
      <c r="H3062" s="5" t="s">
        <v>5129</v>
      </c>
      <c r="I3062" s="136" t="s">
        <v>177</v>
      </c>
      <c r="J3062" s="2" t="s">
        <v>5127</v>
      </c>
      <c r="K3062" s="6">
        <v>29.9</v>
      </c>
      <c r="L3062" s="6">
        <f>LANÇAMENTO[[#This Row],[VALOR UNITARIO]]*LANÇAMENTO[[#This Row],[QTDADE]]</f>
        <v>59.8</v>
      </c>
      <c r="M3062" s="4">
        <v>46077</v>
      </c>
      <c r="N3062" s="33" t="str">
        <f>TEXT(LANÇAMENTO[[#This Row],[DATA PEDIDO]],"MMM")&amp;"-"&amp;TEXT(M3062,"AAAA")</f>
        <v>fev-2026</v>
      </c>
      <c r="O3062" s="5" t="s">
        <v>1715</v>
      </c>
      <c r="P3062" s="5" t="s">
        <v>30</v>
      </c>
      <c r="Q3062" s="3" t="s">
        <v>1705</v>
      </c>
      <c r="R3062" s="3">
        <v>1</v>
      </c>
      <c r="S3062" s="4">
        <f>IF(LANÇAMENTO[[#This Row],[DATA PEDIDO]]="","",LANÇAMENTO[[#This Row],[DATA PEDIDO]]+LANÇAMENTO[[#This Row],[PRAZO]])</f>
        <v>46078</v>
      </c>
      <c r="T3062" s="8" t="str">
        <f>IF(LANÇAMENTO[[#This Row],[OBRA COM MATERIAL]]="OK","ENTREGUE",IF(LANÇAMENTO[[#This Row],[PRAZO]]="","",LANÇAMENTO[[#This Row],[PREVISÃO ENTREGA OBRA]]-$E$1))</f>
        <v>ENTREGUE</v>
      </c>
      <c r="U3062" s="3" t="s">
        <v>129</v>
      </c>
      <c r="V3062" s="3"/>
    </row>
    <row r="3063" spans="1:22" x14ac:dyDescent="0.25">
      <c r="A3063" s="4">
        <v>46077</v>
      </c>
      <c r="B3063" s="2" t="s">
        <v>5069</v>
      </c>
      <c r="C3063" s="123" t="str">
        <f>VLOOKUP(LANÇAMENTO[[#This Row],[OBRA]],OBRAS[],2,FALSE)</f>
        <v>B&amp;B</v>
      </c>
      <c r="D3063" s="2" t="s">
        <v>104</v>
      </c>
      <c r="E3063" s="2" t="s">
        <v>5128</v>
      </c>
      <c r="F3063" s="3">
        <v>20</v>
      </c>
      <c r="G3063" s="3" t="s">
        <v>65</v>
      </c>
      <c r="H3063" s="5" t="s">
        <v>5129</v>
      </c>
      <c r="I3063" s="136" t="s">
        <v>177</v>
      </c>
      <c r="J3063" s="2" t="s">
        <v>5128</v>
      </c>
      <c r="K3063" s="6">
        <v>2.1</v>
      </c>
      <c r="L3063" s="6">
        <f>LANÇAMENTO[[#This Row],[VALOR UNITARIO]]*LANÇAMENTO[[#This Row],[QTDADE]]</f>
        <v>42</v>
      </c>
      <c r="M3063" s="4">
        <v>46077</v>
      </c>
      <c r="N3063" s="33" t="str">
        <f>TEXT(LANÇAMENTO[[#This Row],[DATA PEDIDO]],"MMM")&amp;"-"&amp;TEXT(M3063,"AAAA")</f>
        <v>fev-2026</v>
      </c>
      <c r="O3063" s="5" t="s">
        <v>1715</v>
      </c>
      <c r="P3063" s="5" t="s">
        <v>30</v>
      </c>
      <c r="Q3063" s="3" t="s">
        <v>1705</v>
      </c>
      <c r="R3063" s="3">
        <v>1</v>
      </c>
      <c r="S3063" s="4">
        <f>IF(LANÇAMENTO[[#This Row],[DATA PEDIDO]]="","",LANÇAMENTO[[#This Row],[DATA PEDIDO]]+LANÇAMENTO[[#This Row],[PRAZO]])</f>
        <v>46078</v>
      </c>
      <c r="T3063" s="8" t="str">
        <f>IF(LANÇAMENTO[[#This Row],[OBRA COM MATERIAL]]="OK","ENTREGUE",IF(LANÇAMENTO[[#This Row],[PRAZO]]="","",LANÇAMENTO[[#This Row],[PREVISÃO ENTREGA OBRA]]-$E$1))</f>
        <v>ENTREGUE</v>
      </c>
      <c r="U3063" s="3" t="s">
        <v>129</v>
      </c>
      <c r="V3063" s="3"/>
    </row>
    <row r="3064" spans="1:22" x14ac:dyDescent="0.25">
      <c r="A3064" s="4">
        <v>46077</v>
      </c>
      <c r="B3064" s="2" t="s">
        <v>5069</v>
      </c>
      <c r="C3064" s="123" t="str">
        <f>VLOOKUP(LANÇAMENTO[[#This Row],[OBRA]],OBRAS[],2,FALSE)</f>
        <v>B&amp;B</v>
      </c>
      <c r="D3064" s="2" t="s">
        <v>104</v>
      </c>
      <c r="E3064" s="2" t="s">
        <v>2054</v>
      </c>
      <c r="F3064" s="3">
        <v>2</v>
      </c>
      <c r="G3064" s="3" t="s">
        <v>65</v>
      </c>
      <c r="H3064" s="5" t="s">
        <v>5129</v>
      </c>
      <c r="I3064" s="136" t="s">
        <v>177</v>
      </c>
      <c r="J3064" s="2" t="s">
        <v>2054</v>
      </c>
      <c r="K3064" s="6">
        <v>29.3</v>
      </c>
      <c r="L3064" s="6">
        <f>LANÇAMENTO[[#This Row],[VALOR UNITARIO]]*LANÇAMENTO[[#This Row],[QTDADE]]</f>
        <v>58.6</v>
      </c>
      <c r="M3064" s="4">
        <v>46077</v>
      </c>
      <c r="N3064" s="33" t="str">
        <f>TEXT(LANÇAMENTO[[#This Row],[DATA PEDIDO]],"MMM")&amp;"-"&amp;TEXT(M3064,"AAAA")</f>
        <v>fev-2026</v>
      </c>
      <c r="O3064" s="5" t="s">
        <v>1715</v>
      </c>
      <c r="P3064" s="5" t="s">
        <v>30</v>
      </c>
      <c r="Q3064" s="3" t="s">
        <v>1705</v>
      </c>
      <c r="R3064" s="3">
        <v>1</v>
      </c>
      <c r="S3064" s="4">
        <f>IF(LANÇAMENTO[[#This Row],[DATA PEDIDO]]="","",LANÇAMENTO[[#This Row],[DATA PEDIDO]]+LANÇAMENTO[[#This Row],[PRAZO]])</f>
        <v>46078</v>
      </c>
      <c r="T3064" s="8" t="str">
        <f>IF(LANÇAMENTO[[#This Row],[OBRA COM MATERIAL]]="OK","ENTREGUE",IF(LANÇAMENTO[[#This Row],[PRAZO]]="","",LANÇAMENTO[[#This Row],[PREVISÃO ENTREGA OBRA]]-$E$1))</f>
        <v>ENTREGUE</v>
      </c>
      <c r="U3064" s="3" t="s">
        <v>129</v>
      </c>
      <c r="V3064" s="3"/>
    </row>
    <row r="3065" spans="1:22" x14ac:dyDescent="0.25">
      <c r="A3065" s="4">
        <v>46077</v>
      </c>
      <c r="B3065" s="2" t="s">
        <v>5069</v>
      </c>
      <c r="C3065" s="123" t="str">
        <f>VLOOKUP(LANÇAMENTO[[#This Row],[OBRA]],OBRAS[],2,FALSE)</f>
        <v>B&amp;B</v>
      </c>
      <c r="D3065" s="2" t="s">
        <v>104</v>
      </c>
      <c r="E3065" s="2" t="s">
        <v>3450</v>
      </c>
      <c r="F3065" s="3">
        <v>1</v>
      </c>
      <c r="G3065" s="3" t="s">
        <v>110</v>
      </c>
      <c r="H3065" s="5" t="s">
        <v>5130</v>
      </c>
      <c r="I3065" s="136" t="s">
        <v>147</v>
      </c>
      <c r="J3065" s="2" t="s">
        <v>3450</v>
      </c>
      <c r="K3065" s="6">
        <v>129.9</v>
      </c>
      <c r="L3065" s="6">
        <f>LANÇAMENTO[[#This Row],[VALOR UNITARIO]]*LANÇAMENTO[[#This Row],[QTDADE]]</f>
        <v>129.9</v>
      </c>
      <c r="M3065" s="4">
        <v>46077</v>
      </c>
      <c r="N3065" s="33" t="str">
        <f>TEXT(LANÇAMENTO[[#This Row],[DATA PEDIDO]],"MMM")&amp;"-"&amp;TEXT(M3065,"AAAA")</f>
        <v>fev-2026</v>
      </c>
      <c r="O3065" s="5" t="s">
        <v>1715</v>
      </c>
      <c r="P3065" s="5" t="s">
        <v>30</v>
      </c>
      <c r="Q3065" s="3" t="s">
        <v>1705</v>
      </c>
      <c r="R3065" s="3">
        <v>1</v>
      </c>
      <c r="S3065" s="4">
        <f>IF(LANÇAMENTO[[#This Row],[DATA PEDIDO]]="","",LANÇAMENTO[[#This Row],[DATA PEDIDO]]+LANÇAMENTO[[#This Row],[PRAZO]])</f>
        <v>46078</v>
      </c>
      <c r="T3065" s="8" t="str">
        <f>IF(LANÇAMENTO[[#This Row],[OBRA COM MATERIAL]]="OK","ENTREGUE",IF(LANÇAMENTO[[#This Row],[PRAZO]]="","",LANÇAMENTO[[#This Row],[PREVISÃO ENTREGA OBRA]]-$E$1))</f>
        <v>ENTREGUE</v>
      </c>
      <c r="U3065" s="3" t="s">
        <v>129</v>
      </c>
      <c r="V3065" s="3"/>
    </row>
    <row r="3066" spans="1:22" x14ac:dyDescent="0.25">
      <c r="A3066" s="4">
        <v>46077</v>
      </c>
      <c r="B3066" s="2" t="s">
        <v>5069</v>
      </c>
      <c r="C3066" s="123" t="str">
        <f>VLOOKUP(LANÇAMENTO[[#This Row],[OBRA]],OBRAS[],2,FALSE)</f>
        <v>B&amp;B</v>
      </c>
      <c r="D3066" s="2" t="s">
        <v>104</v>
      </c>
      <c r="E3066" s="2" t="s">
        <v>5131</v>
      </c>
      <c r="F3066" s="3">
        <v>1</v>
      </c>
      <c r="G3066" s="3" t="s">
        <v>110</v>
      </c>
      <c r="H3066" s="5" t="s">
        <v>5130</v>
      </c>
      <c r="I3066" s="136" t="s">
        <v>147</v>
      </c>
      <c r="J3066" s="2" t="s">
        <v>5131</v>
      </c>
      <c r="K3066" s="6">
        <v>89.9</v>
      </c>
      <c r="L3066" s="6">
        <f>LANÇAMENTO[[#This Row],[VALOR UNITARIO]]*LANÇAMENTO[[#This Row],[QTDADE]]</f>
        <v>89.9</v>
      </c>
      <c r="M3066" s="4">
        <v>46077</v>
      </c>
      <c r="N3066" s="33" t="str">
        <f>TEXT(LANÇAMENTO[[#This Row],[DATA PEDIDO]],"MMM")&amp;"-"&amp;TEXT(M3066,"AAAA")</f>
        <v>fev-2026</v>
      </c>
      <c r="O3066" s="5" t="s">
        <v>1715</v>
      </c>
      <c r="P3066" s="5" t="s">
        <v>30</v>
      </c>
      <c r="Q3066" s="3" t="s">
        <v>1705</v>
      </c>
      <c r="R3066" s="3">
        <v>1</v>
      </c>
      <c r="S3066" s="4">
        <f>IF(LANÇAMENTO[[#This Row],[DATA PEDIDO]]="","",LANÇAMENTO[[#This Row],[DATA PEDIDO]]+LANÇAMENTO[[#This Row],[PRAZO]])</f>
        <v>46078</v>
      </c>
      <c r="T3066" s="8" t="str">
        <f>IF(LANÇAMENTO[[#This Row],[OBRA COM MATERIAL]]="OK","ENTREGUE",IF(LANÇAMENTO[[#This Row],[PRAZO]]="","",LANÇAMENTO[[#This Row],[PREVISÃO ENTREGA OBRA]]-$E$1))</f>
        <v>ENTREGUE</v>
      </c>
      <c r="U3066" s="3" t="s">
        <v>129</v>
      </c>
      <c r="V3066" s="3"/>
    </row>
    <row r="3067" spans="1:22" x14ac:dyDescent="0.25">
      <c r="A3067" s="4">
        <v>46077</v>
      </c>
      <c r="B3067" s="2" t="s">
        <v>5069</v>
      </c>
      <c r="C3067" s="123" t="str">
        <f>VLOOKUP(LANÇAMENTO[[#This Row],[OBRA]],OBRAS[],2,FALSE)</f>
        <v>B&amp;B</v>
      </c>
      <c r="D3067" s="2" t="s">
        <v>104</v>
      </c>
      <c r="E3067" s="2" t="s">
        <v>5132</v>
      </c>
      <c r="F3067" s="3">
        <v>1</v>
      </c>
      <c r="G3067" s="3" t="s">
        <v>110</v>
      </c>
      <c r="H3067" s="5" t="s">
        <v>5130</v>
      </c>
      <c r="I3067" s="136" t="s">
        <v>147</v>
      </c>
      <c r="J3067" s="2" t="s">
        <v>5132</v>
      </c>
      <c r="K3067" s="6">
        <v>169.9</v>
      </c>
      <c r="L3067" s="6">
        <f>LANÇAMENTO[[#This Row],[VALOR UNITARIO]]*LANÇAMENTO[[#This Row],[QTDADE]]</f>
        <v>169.9</v>
      </c>
      <c r="M3067" s="4">
        <v>46077</v>
      </c>
      <c r="N3067" s="33" t="str">
        <f>TEXT(LANÇAMENTO[[#This Row],[DATA PEDIDO]],"MMM")&amp;"-"&amp;TEXT(M3067,"AAAA")</f>
        <v>fev-2026</v>
      </c>
      <c r="O3067" s="5" t="s">
        <v>1715</v>
      </c>
      <c r="P3067" s="5" t="s">
        <v>30</v>
      </c>
      <c r="Q3067" s="3" t="s">
        <v>1705</v>
      </c>
      <c r="R3067" s="3">
        <v>1</v>
      </c>
      <c r="S3067" s="4">
        <f>IF(LANÇAMENTO[[#This Row],[DATA PEDIDO]]="","",LANÇAMENTO[[#This Row],[DATA PEDIDO]]+LANÇAMENTO[[#This Row],[PRAZO]])</f>
        <v>46078</v>
      </c>
      <c r="T3067" s="8" t="str">
        <f>IF(LANÇAMENTO[[#This Row],[OBRA COM MATERIAL]]="OK","ENTREGUE",IF(LANÇAMENTO[[#This Row],[PRAZO]]="","",LANÇAMENTO[[#This Row],[PREVISÃO ENTREGA OBRA]]-$E$1))</f>
        <v>ENTREGUE</v>
      </c>
      <c r="U3067" s="3" t="s">
        <v>129</v>
      </c>
      <c r="V3067" s="3"/>
    </row>
    <row r="3068" spans="1:22" x14ac:dyDescent="0.25">
      <c r="A3068" s="4">
        <v>46077</v>
      </c>
      <c r="B3068" s="2" t="s">
        <v>1729</v>
      </c>
      <c r="C3068" s="123" t="str">
        <f>VLOOKUP(LANÇAMENTO[[#This Row],[OBRA]],OBRAS[],2,FALSE)</f>
        <v>B&amp;B</v>
      </c>
      <c r="D3068" s="2" t="s">
        <v>104</v>
      </c>
      <c r="E3068" s="2" t="s">
        <v>5133</v>
      </c>
      <c r="F3068" s="3">
        <v>27</v>
      </c>
      <c r="G3068" s="3" t="s">
        <v>111</v>
      </c>
      <c r="H3068" s="5" t="s">
        <v>5135</v>
      </c>
      <c r="I3068" s="136" t="s">
        <v>1141</v>
      </c>
      <c r="J3068" s="2" t="s">
        <v>5133</v>
      </c>
      <c r="K3068" s="6">
        <v>75.2</v>
      </c>
      <c r="L3068" s="6">
        <f>LANÇAMENTO[[#This Row],[VALOR UNITARIO]]*LANÇAMENTO[[#This Row],[QTDADE]]</f>
        <v>2030.4</v>
      </c>
      <c r="M3068" s="4">
        <v>46077</v>
      </c>
      <c r="N3068" s="33" t="str">
        <f>TEXT(LANÇAMENTO[[#This Row],[DATA PEDIDO]],"MMM")&amp;"-"&amp;TEXT(M3068,"AAAA")</f>
        <v>fev-2026</v>
      </c>
      <c r="O3068" s="5" t="s">
        <v>2059</v>
      </c>
      <c r="P3068" s="5" t="s">
        <v>30</v>
      </c>
      <c r="Q3068" s="3" t="s">
        <v>12</v>
      </c>
      <c r="R3068" s="3">
        <v>1</v>
      </c>
      <c r="S3068" s="4">
        <f>IF(LANÇAMENTO[[#This Row],[DATA PEDIDO]]="","",LANÇAMENTO[[#This Row],[DATA PEDIDO]]+LANÇAMENTO[[#This Row],[PRAZO]])</f>
        <v>46078</v>
      </c>
      <c r="T3068" s="8" t="str">
        <f>IF(LANÇAMENTO[[#This Row],[OBRA COM MATERIAL]]="OK","ENTREGUE",IF(LANÇAMENTO[[#This Row],[PRAZO]]="","",LANÇAMENTO[[#This Row],[PREVISÃO ENTREGA OBRA]]-$E$1))</f>
        <v>ENTREGUE</v>
      </c>
      <c r="U3068" s="3" t="s">
        <v>129</v>
      </c>
      <c r="V3068" s="3"/>
    </row>
    <row r="3069" spans="1:22" x14ac:dyDescent="0.25">
      <c r="A3069" s="4">
        <v>46077</v>
      </c>
      <c r="B3069" s="2" t="s">
        <v>1729</v>
      </c>
      <c r="C3069" s="123" t="str">
        <f>VLOOKUP(LANÇAMENTO[[#This Row],[OBRA]],OBRAS[],2,FALSE)</f>
        <v>B&amp;B</v>
      </c>
      <c r="D3069" s="2" t="s">
        <v>104</v>
      </c>
      <c r="E3069" s="2" t="s">
        <v>5134</v>
      </c>
      <c r="F3069" s="3">
        <v>9</v>
      </c>
      <c r="G3069" s="3" t="s">
        <v>111</v>
      </c>
      <c r="H3069" s="5" t="s">
        <v>5135</v>
      </c>
      <c r="I3069" s="136" t="s">
        <v>1141</v>
      </c>
      <c r="J3069" s="2" t="s">
        <v>5134</v>
      </c>
      <c r="K3069" s="6">
        <v>75.2</v>
      </c>
      <c r="L3069" s="6">
        <f>LANÇAMENTO[[#This Row],[VALOR UNITARIO]]*LANÇAMENTO[[#This Row],[QTDADE]]</f>
        <v>676.80000000000007</v>
      </c>
      <c r="M3069" s="4">
        <v>46077</v>
      </c>
      <c r="N3069" s="33" t="str">
        <f>TEXT(LANÇAMENTO[[#This Row],[DATA PEDIDO]],"MMM")&amp;"-"&amp;TEXT(M3069,"AAAA")</f>
        <v>fev-2026</v>
      </c>
      <c r="O3069" s="5" t="s">
        <v>2059</v>
      </c>
      <c r="P3069" s="5" t="s">
        <v>30</v>
      </c>
      <c r="Q3069" s="3" t="s">
        <v>12</v>
      </c>
      <c r="R3069" s="3">
        <v>1</v>
      </c>
      <c r="S3069" s="4">
        <f>IF(LANÇAMENTO[[#This Row],[DATA PEDIDO]]="","",LANÇAMENTO[[#This Row],[DATA PEDIDO]]+LANÇAMENTO[[#This Row],[PRAZO]])</f>
        <v>46078</v>
      </c>
      <c r="T3069" s="8" t="str">
        <f>IF(LANÇAMENTO[[#This Row],[OBRA COM MATERIAL]]="OK","ENTREGUE",IF(LANÇAMENTO[[#This Row],[PRAZO]]="","",LANÇAMENTO[[#This Row],[PREVISÃO ENTREGA OBRA]]-$E$1))</f>
        <v>ENTREGUE</v>
      </c>
      <c r="U3069" s="3" t="s">
        <v>129</v>
      </c>
      <c r="V3069" s="3"/>
    </row>
    <row r="3070" spans="1:22" x14ac:dyDescent="0.25">
      <c r="A3070" s="4">
        <v>46077</v>
      </c>
      <c r="B3070" s="2" t="s">
        <v>1729</v>
      </c>
      <c r="C3070" s="123" t="str">
        <f>VLOOKUP(LANÇAMENTO[[#This Row],[OBRA]],OBRAS[],2,FALSE)</f>
        <v>B&amp;B</v>
      </c>
      <c r="D3070" s="2" t="s">
        <v>104</v>
      </c>
      <c r="E3070" s="2" t="s">
        <v>3408</v>
      </c>
      <c r="F3070" s="3">
        <v>12</v>
      </c>
      <c r="G3070" s="3" t="s">
        <v>65</v>
      </c>
      <c r="H3070" s="5" t="s">
        <v>5139</v>
      </c>
      <c r="I3070" s="136" t="s">
        <v>260</v>
      </c>
      <c r="J3070" s="2" t="s">
        <v>3408</v>
      </c>
      <c r="K3070" s="6">
        <v>10.8</v>
      </c>
      <c r="L3070" s="6">
        <f>LANÇAMENTO[[#This Row],[VALOR UNITARIO]]*LANÇAMENTO[[#This Row],[QTDADE]]</f>
        <v>129.60000000000002</v>
      </c>
      <c r="M3070" s="4">
        <v>46077</v>
      </c>
      <c r="N3070" s="33" t="str">
        <f>TEXT(LANÇAMENTO[[#This Row],[DATA PEDIDO]],"MMM")&amp;"-"&amp;TEXT(M3070,"AAAA")</f>
        <v>fev-2026</v>
      </c>
      <c r="O3070" s="5" t="s">
        <v>1715</v>
      </c>
      <c r="P3070" s="5" t="s">
        <v>30</v>
      </c>
      <c r="Q3070" s="3" t="s">
        <v>12</v>
      </c>
      <c r="R3070" s="3">
        <v>1</v>
      </c>
      <c r="S3070" s="4">
        <f>IF(LANÇAMENTO[[#This Row],[DATA PEDIDO]]="","",LANÇAMENTO[[#This Row],[DATA PEDIDO]]+LANÇAMENTO[[#This Row],[PRAZO]])</f>
        <v>46078</v>
      </c>
      <c r="T3070" s="8" t="str">
        <f>IF(LANÇAMENTO[[#This Row],[OBRA COM MATERIAL]]="OK","ENTREGUE",IF(LANÇAMENTO[[#This Row],[PRAZO]]="","",LANÇAMENTO[[#This Row],[PREVISÃO ENTREGA OBRA]]-$E$1))</f>
        <v>ENTREGUE</v>
      </c>
      <c r="U3070" s="3" t="s">
        <v>129</v>
      </c>
      <c r="V3070" s="3"/>
    </row>
    <row r="3071" spans="1:22" x14ac:dyDescent="0.25">
      <c r="A3071" s="4">
        <v>46077</v>
      </c>
      <c r="B3071" s="2" t="s">
        <v>1729</v>
      </c>
      <c r="C3071" s="123" t="str">
        <f>VLOOKUP(LANÇAMENTO[[#This Row],[OBRA]],OBRAS[],2,FALSE)</f>
        <v>B&amp;B</v>
      </c>
      <c r="D3071" s="2" t="s">
        <v>104</v>
      </c>
      <c r="E3071" s="2" t="s">
        <v>5138</v>
      </c>
      <c r="F3071" s="3">
        <v>2</v>
      </c>
      <c r="G3071" s="3" t="s">
        <v>65</v>
      </c>
      <c r="H3071" s="5" t="s">
        <v>5139</v>
      </c>
      <c r="I3071" s="136" t="s">
        <v>260</v>
      </c>
      <c r="J3071" s="2" t="s">
        <v>5138</v>
      </c>
      <c r="K3071" s="6">
        <v>22.6</v>
      </c>
      <c r="L3071" s="6">
        <f>LANÇAMENTO[[#This Row],[VALOR UNITARIO]]*LANÇAMENTO[[#This Row],[QTDADE]]</f>
        <v>45.2</v>
      </c>
      <c r="M3071" s="4">
        <v>46077</v>
      </c>
      <c r="N3071" s="33" t="str">
        <f>TEXT(LANÇAMENTO[[#This Row],[DATA PEDIDO]],"MMM")&amp;"-"&amp;TEXT(M3071,"AAAA")</f>
        <v>fev-2026</v>
      </c>
      <c r="O3071" s="5" t="s">
        <v>1715</v>
      </c>
      <c r="P3071" s="5" t="s">
        <v>30</v>
      </c>
      <c r="Q3071" s="3" t="s">
        <v>12</v>
      </c>
      <c r="R3071" s="3">
        <v>1</v>
      </c>
      <c r="S3071" s="4">
        <f>IF(LANÇAMENTO[[#This Row],[DATA PEDIDO]]="","",LANÇAMENTO[[#This Row],[DATA PEDIDO]]+LANÇAMENTO[[#This Row],[PRAZO]])</f>
        <v>46078</v>
      </c>
      <c r="T3071" s="8" t="str">
        <f>IF(LANÇAMENTO[[#This Row],[OBRA COM MATERIAL]]="OK","ENTREGUE",IF(LANÇAMENTO[[#This Row],[PRAZO]]="","",LANÇAMENTO[[#This Row],[PREVISÃO ENTREGA OBRA]]-$E$1))</f>
        <v>ENTREGUE</v>
      </c>
      <c r="U3071" s="3" t="s">
        <v>129</v>
      </c>
      <c r="V3071" s="3"/>
    </row>
    <row r="3072" spans="1:22" x14ac:dyDescent="0.25">
      <c r="A3072" s="4">
        <v>46077</v>
      </c>
      <c r="B3072" s="2" t="s">
        <v>1729</v>
      </c>
      <c r="C3072" s="123" t="str">
        <f>VLOOKUP(LANÇAMENTO[[#This Row],[OBRA]],OBRAS[],2,FALSE)</f>
        <v>B&amp;B</v>
      </c>
      <c r="D3072" s="2" t="s">
        <v>104</v>
      </c>
      <c r="E3072" s="2" t="s">
        <v>5136</v>
      </c>
      <c r="F3072" s="3">
        <v>1</v>
      </c>
      <c r="G3072" s="3" t="s">
        <v>65</v>
      </c>
      <c r="H3072" s="5" t="s">
        <v>5139</v>
      </c>
      <c r="I3072" s="136" t="s">
        <v>260</v>
      </c>
      <c r="J3072" s="2" t="s">
        <v>5136</v>
      </c>
      <c r="K3072" s="6">
        <v>7.6</v>
      </c>
      <c r="L3072" s="6">
        <f>LANÇAMENTO[[#This Row],[VALOR UNITARIO]]*LANÇAMENTO[[#This Row],[QTDADE]]</f>
        <v>7.6</v>
      </c>
      <c r="M3072" s="4">
        <v>46077</v>
      </c>
      <c r="N3072" s="33" t="str">
        <f>TEXT(LANÇAMENTO[[#This Row],[DATA PEDIDO]],"MMM")&amp;"-"&amp;TEXT(M3072,"AAAA")</f>
        <v>fev-2026</v>
      </c>
      <c r="O3072" s="5" t="s">
        <v>1715</v>
      </c>
      <c r="P3072" s="5" t="s">
        <v>30</v>
      </c>
      <c r="Q3072" s="3" t="s">
        <v>12</v>
      </c>
      <c r="R3072" s="3">
        <v>1</v>
      </c>
      <c r="S3072" s="4">
        <f>IF(LANÇAMENTO[[#This Row],[DATA PEDIDO]]="","",LANÇAMENTO[[#This Row],[DATA PEDIDO]]+LANÇAMENTO[[#This Row],[PRAZO]])</f>
        <v>46078</v>
      </c>
      <c r="T3072" s="8" t="str">
        <f>IF(LANÇAMENTO[[#This Row],[OBRA COM MATERIAL]]="OK","ENTREGUE",IF(LANÇAMENTO[[#This Row],[PRAZO]]="","",LANÇAMENTO[[#This Row],[PREVISÃO ENTREGA OBRA]]-$E$1))</f>
        <v>ENTREGUE</v>
      </c>
      <c r="U3072" s="3" t="s">
        <v>129</v>
      </c>
      <c r="V3072" s="3"/>
    </row>
    <row r="3073" spans="1:22" x14ac:dyDescent="0.25">
      <c r="A3073" s="4">
        <v>46077</v>
      </c>
      <c r="B3073" s="2" t="s">
        <v>1729</v>
      </c>
      <c r="C3073" s="123" t="str">
        <f>VLOOKUP(LANÇAMENTO[[#This Row],[OBRA]],OBRAS[],2,FALSE)</f>
        <v>B&amp;B</v>
      </c>
      <c r="D3073" s="2" t="s">
        <v>104</v>
      </c>
      <c r="E3073" s="2" t="s">
        <v>5137</v>
      </c>
      <c r="F3073" s="3">
        <v>1</v>
      </c>
      <c r="G3073" s="3" t="s">
        <v>65</v>
      </c>
      <c r="H3073" s="5" t="s">
        <v>5139</v>
      </c>
      <c r="I3073" s="136" t="s">
        <v>260</v>
      </c>
      <c r="J3073" s="2" t="s">
        <v>5137</v>
      </c>
      <c r="K3073" s="6">
        <v>7.6</v>
      </c>
      <c r="L3073" s="6">
        <f>LANÇAMENTO[[#This Row],[VALOR UNITARIO]]*LANÇAMENTO[[#This Row],[QTDADE]]</f>
        <v>7.6</v>
      </c>
      <c r="M3073" s="4">
        <v>46077</v>
      </c>
      <c r="N3073" s="33" t="str">
        <f>TEXT(LANÇAMENTO[[#This Row],[DATA PEDIDO]],"MMM")&amp;"-"&amp;TEXT(M3074,"AAAA")</f>
        <v>fev-2026</v>
      </c>
      <c r="O3073" s="5" t="s">
        <v>1715</v>
      </c>
      <c r="P3073" s="5" t="s">
        <v>30</v>
      </c>
      <c r="Q3073" s="3" t="s">
        <v>12</v>
      </c>
      <c r="R3073" s="3">
        <v>1</v>
      </c>
      <c r="S3073" s="4">
        <f>IF(LANÇAMENTO[[#This Row],[DATA PEDIDO]]="","",LANÇAMENTO[[#This Row],[DATA PEDIDO]]+LANÇAMENTO[[#This Row],[PRAZO]])</f>
        <v>46078</v>
      </c>
      <c r="T3073" s="8" t="str">
        <f>IF(LANÇAMENTO[[#This Row],[OBRA COM MATERIAL]]="OK","ENTREGUE",IF(LANÇAMENTO[[#This Row],[PRAZO]]="","",LANÇAMENTO[[#This Row],[PREVISÃO ENTREGA OBRA]]-$E$1))</f>
        <v>ENTREGUE</v>
      </c>
      <c r="U3073" s="3" t="s">
        <v>129</v>
      </c>
      <c r="V3073" s="3"/>
    </row>
    <row r="3074" spans="1:22" x14ac:dyDescent="0.25">
      <c r="A3074" s="4">
        <v>46077</v>
      </c>
      <c r="B3074" s="2" t="s">
        <v>5069</v>
      </c>
      <c r="C3074" s="123" t="str">
        <f>VLOOKUP(LANÇAMENTO[[#This Row],[OBRA]],OBRAS[],2,FALSE)</f>
        <v>B&amp;B</v>
      </c>
      <c r="D3074" s="2" t="s">
        <v>104</v>
      </c>
      <c r="E3074" s="2" t="s">
        <v>5140</v>
      </c>
      <c r="F3074" s="3">
        <v>3</v>
      </c>
      <c r="G3074" s="3" t="s">
        <v>65</v>
      </c>
      <c r="H3074" s="5" t="s">
        <v>5141</v>
      </c>
      <c r="I3074" s="136" t="s">
        <v>260</v>
      </c>
      <c r="J3074" s="2" t="s">
        <v>5142</v>
      </c>
      <c r="K3074" s="6">
        <v>2.2000000000000002</v>
      </c>
      <c r="L3074" s="6">
        <f>LANÇAMENTO[[#This Row],[VALOR UNITARIO]]*LANÇAMENTO[[#This Row],[QTDADE]]</f>
        <v>6.6000000000000005</v>
      </c>
      <c r="M3074" s="4">
        <v>46077</v>
      </c>
      <c r="N3074" s="33" t="e">
        <f>TEXT(LANÇAMENTO[[#This Row],[DATA PEDIDO]],"MMM")&amp;"-"&amp;TEXT(#REF!,"AAAA")</f>
        <v>#REF!</v>
      </c>
      <c r="O3074" s="5" t="s">
        <v>1715</v>
      </c>
      <c r="P3074" s="5" t="s">
        <v>30</v>
      </c>
      <c r="Q3074" s="3" t="s">
        <v>12</v>
      </c>
      <c r="R3074" s="3">
        <v>1</v>
      </c>
      <c r="S3074" s="4">
        <f>IF(LANÇAMENTO[[#This Row],[DATA PEDIDO]]="","",LANÇAMENTO[[#This Row],[DATA PEDIDO]]+LANÇAMENTO[[#This Row],[PRAZO]])</f>
        <v>46078</v>
      </c>
      <c r="T3074" s="8" t="str">
        <f>IF(LANÇAMENTO[[#This Row],[OBRA COM MATERIAL]]="OK","ENTREGUE",IF(LANÇAMENTO[[#This Row],[PRAZO]]="","",LANÇAMENTO[[#This Row],[PREVISÃO ENTREGA OBRA]]-$E$1))</f>
        <v>ENTREGUE</v>
      </c>
      <c r="U3074" s="3" t="s">
        <v>129</v>
      </c>
      <c r="V3074" s="3"/>
    </row>
    <row r="3075" spans="1:22" x14ac:dyDescent="0.25">
      <c r="A3075" s="4">
        <v>46083</v>
      </c>
      <c r="B3075" s="2" t="s">
        <v>2723</v>
      </c>
      <c r="C3075" s="123" t="str">
        <f>VLOOKUP(LANÇAMENTO[[#This Row],[OBRA]],OBRAS[],2,FALSE)</f>
        <v>B&amp;B</v>
      </c>
      <c r="D3075" s="2" t="s">
        <v>104</v>
      </c>
      <c r="E3075" s="2" t="s">
        <v>2080</v>
      </c>
      <c r="F3075" s="3">
        <v>3</v>
      </c>
      <c r="G3075" s="3" t="s">
        <v>65</v>
      </c>
      <c r="H3075" s="5" t="s">
        <v>5143</v>
      </c>
      <c r="I3075" s="136" t="s">
        <v>1395</v>
      </c>
      <c r="J3075" s="2" t="s">
        <v>2080</v>
      </c>
      <c r="K3075" s="6">
        <v>3.45</v>
      </c>
      <c r="L3075" s="6">
        <f>LANÇAMENTO[[#This Row],[VALOR UNITARIO]]*LANÇAMENTO[[#This Row],[QTDADE]]</f>
        <v>10.350000000000001</v>
      </c>
      <c r="M3075" s="4">
        <v>46083</v>
      </c>
      <c r="N3075" s="33" t="str">
        <f>TEXT(LANÇAMENTO[[#This Row],[DATA PEDIDO]],"MMM")&amp;"-"&amp;TEXT(M3075,"AAAA")</f>
        <v>mar-2026</v>
      </c>
      <c r="O3075" s="5" t="s">
        <v>1778</v>
      </c>
      <c r="P3075" s="5" t="s">
        <v>30</v>
      </c>
      <c r="Q3075" s="3" t="s">
        <v>12</v>
      </c>
      <c r="R3075" s="3">
        <v>0</v>
      </c>
      <c r="S3075" s="4">
        <f>IF(LANÇAMENTO[[#This Row],[DATA PEDIDO]]="","",LANÇAMENTO[[#This Row],[DATA PEDIDO]]+LANÇAMENTO[[#This Row],[PRAZO]])</f>
        <v>46083</v>
      </c>
      <c r="T3075" s="8" t="str">
        <f>IF(LANÇAMENTO[[#This Row],[OBRA COM MATERIAL]]="OK","ENTREGUE",IF(LANÇAMENTO[[#This Row],[PRAZO]]="","",LANÇAMENTO[[#This Row],[PREVISÃO ENTREGA OBRA]]-$E$1))</f>
        <v>ENTREGUE</v>
      </c>
      <c r="U3075" s="3" t="s">
        <v>129</v>
      </c>
      <c r="V3075" s="3"/>
    </row>
    <row r="3076" spans="1:22" x14ac:dyDescent="0.25">
      <c r="A3076" s="4">
        <v>46083</v>
      </c>
      <c r="B3076" s="2" t="s">
        <v>2723</v>
      </c>
      <c r="C3076" s="123" t="str">
        <f>VLOOKUP(LANÇAMENTO[[#This Row],[OBRA]],OBRAS[],2,FALSE)</f>
        <v>B&amp;B</v>
      </c>
      <c r="D3076" s="2" t="s">
        <v>104</v>
      </c>
      <c r="E3076" s="2" t="s">
        <v>2114</v>
      </c>
      <c r="F3076" s="3">
        <v>2</v>
      </c>
      <c r="G3076" s="3" t="s">
        <v>65</v>
      </c>
      <c r="H3076" s="5" t="s">
        <v>5143</v>
      </c>
      <c r="I3076" s="136" t="s">
        <v>1395</v>
      </c>
      <c r="J3076" s="2" t="s">
        <v>2114</v>
      </c>
      <c r="K3076" s="6">
        <v>3.45</v>
      </c>
      <c r="L3076" s="6">
        <f>LANÇAMENTO[[#This Row],[VALOR UNITARIO]]*LANÇAMENTO[[#This Row],[QTDADE]]</f>
        <v>6.9</v>
      </c>
      <c r="M3076" s="4">
        <v>46084</v>
      </c>
      <c r="N3076" s="33" t="str">
        <f>TEXT(LANÇAMENTO[[#This Row],[DATA PEDIDO]],"MMM")&amp;"-"&amp;TEXT(M3076,"AAAA")</f>
        <v>mar-2026</v>
      </c>
      <c r="O3076" s="5" t="s">
        <v>1778</v>
      </c>
      <c r="P3076" s="5" t="s">
        <v>30</v>
      </c>
      <c r="Q3076" s="3" t="s">
        <v>12</v>
      </c>
      <c r="R3076" s="3">
        <v>0</v>
      </c>
      <c r="S3076" s="4">
        <f>IF(LANÇAMENTO[[#This Row],[DATA PEDIDO]]="","",LANÇAMENTO[[#This Row],[DATA PEDIDO]]+LANÇAMENTO[[#This Row],[PRAZO]])</f>
        <v>46084</v>
      </c>
      <c r="T3076" s="8" t="str">
        <f>IF(LANÇAMENTO[[#This Row],[OBRA COM MATERIAL]]="OK","ENTREGUE",IF(LANÇAMENTO[[#This Row],[PRAZO]]="","",LANÇAMENTO[[#This Row],[PREVISÃO ENTREGA OBRA]]-$E$1))</f>
        <v>ENTREGUE</v>
      </c>
      <c r="U3076" s="3" t="s">
        <v>129</v>
      </c>
      <c r="V3076" s="3"/>
    </row>
    <row r="3077" spans="1:22" x14ac:dyDescent="0.25">
      <c r="A3077" s="4">
        <v>46083</v>
      </c>
      <c r="B3077" s="2" t="s">
        <v>2723</v>
      </c>
      <c r="C3077" s="123" t="str">
        <f>VLOOKUP(LANÇAMENTO[[#This Row],[OBRA]],OBRAS[],2,FALSE)</f>
        <v>B&amp;B</v>
      </c>
      <c r="D3077" s="2" t="s">
        <v>104</v>
      </c>
      <c r="E3077" s="2" t="s">
        <v>2079</v>
      </c>
      <c r="F3077" s="3">
        <v>16</v>
      </c>
      <c r="G3077" s="3" t="s">
        <v>65</v>
      </c>
      <c r="H3077" s="5" t="s">
        <v>5143</v>
      </c>
      <c r="I3077" s="136" t="s">
        <v>1395</v>
      </c>
      <c r="J3077" s="2" t="s">
        <v>2079</v>
      </c>
      <c r="K3077" s="6">
        <v>9.1999999999999993</v>
      </c>
      <c r="L3077" s="6">
        <f>LANÇAMENTO[[#This Row],[VALOR UNITARIO]]*LANÇAMENTO[[#This Row],[QTDADE]]</f>
        <v>147.19999999999999</v>
      </c>
      <c r="M3077" s="4">
        <v>46083</v>
      </c>
      <c r="N3077" s="33" t="str">
        <f>TEXT(LANÇAMENTO[[#This Row],[DATA PEDIDO]],"MMM")&amp;"-"&amp;TEXT(M3077,"AAAA")</f>
        <v>mar-2026</v>
      </c>
      <c r="O3077" s="5" t="s">
        <v>1778</v>
      </c>
      <c r="P3077" s="5" t="s">
        <v>30</v>
      </c>
      <c r="Q3077" s="3" t="s">
        <v>12</v>
      </c>
      <c r="R3077" s="3">
        <v>0</v>
      </c>
      <c r="S3077" s="4">
        <f>IF(LANÇAMENTO[[#This Row],[DATA PEDIDO]]="","",LANÇAMENTO[[#This Row],[DATA PEDIDO]]+LANÇAMENTO[[#This Row],[PRAZO]])</f>
        <v>46083</v>
      </c>
      <c r="T3077" s="8" t="str">
        <f>IF(LANÇAMENTO[[#This Row],[OBRA COM MATERIAL]]="OK","ENTREGUE",IF(LANÇAMENTO[[#This Row],[PRAZO]]="","",LANÇAMENTO[[#This Row],[PREVISÃO ENTREGA OBRA]]-$E$1))</f>
        <v>ENTREGUE</v>
      </c>
      <c r="U3077" s="3" t="s">
        <v>129</v>
      </c>
      <c r="V3077" s="3"/>
    </row>
    <row r="3078" spans="1:22" x14ac:dyDescent="0.25">
      <c r="A3078" s="4">
        <v>46083</v>
      </c>
      <c r="B3078" s="2" t="s">
        <v>2723</v>
      </c>
      <c r="C3078" s="123" t="str">
        <f>VLOOKUP(LANÇAMENTO[[#This Row],[OBRA]],OBRAS[],2,FALSE)</f>
        <v>B&amp;B</v>
      </c>
      <c r="D3078" s="2" t="s">
        <v>104</v>
      </c>
      <c r="E3078" s="2" t="s">
        <v>2081</v>
      </c>
      <c r="F3078" s="3">
        <v>5</v>
      </c>
      <c r="G3078" s="3" t="s">
        <v>65</v>
      </c>
      <c r="H3078" s="5" t="s">
        <v>5143</v>
      </c>
      <c r="I3078" s="136" t="s">
        <v>1395</v>
      </c>
      <c r="J3078" s="2" t="s">
        <v>2081</v>
      </c>
      <c r="K3078" s="6">
        <v>13.8</v>
      </c>
      <c r="L3078" s="6">
        <f>LANÇAMENTO[[#This Row],[VALOR UNITARIO]]*LANÇAMENTO[[#This Row],[QTDADE]]</f>
        <v>69</v>
      </c>
      <c r="M3078" s="4">
        <v>46084</v>
      </c>
      <c r="N3078" s="33" t="str">
        <f>TEXT(LANÇAMENTO[[#This Row],[DATA PEDIDO]],"MMM")&amp;"-"&amp;TEXT(M3078,"AAAA")</f>
        <v>mar-2026</v>
      </c>
      <c r="O3078" s="5" t="s">
        <v>1778</v>
      </c>
      <c r="P3078" s="5" t="s">
        <v>30</v>
      </c>
      <c r="Q3078" s="3" t="s">
        <v>12</v>
      </c>
      <c r="R3078" s="3">
        <v>0</v>
      </c>
      <c r="S3078" s="4">
        <f>IF(LANÇAMENTO[[#This Row],[DATA PEDIDO]]="","",LANÇAMENTO[[#This Row],[DATA PEDIDO]]+LANÇAMENTO[[#This Row],[PRAZO]])</f>
        <v>46084</v>
      </c>
      <c r="T3078" s="8" t="str">
        <f>IF(LANÇAMENTO[[#This Row],[OBRA COM MATERIAL]]="OK","ENTREGUE",IF(LANÇAMENTO[[#This Row],[PRAZO]]="","",LANÇAMENTO[[#This Row],[PREVISÃO ENTREGA OBRA]]-$E$1))</f>
        <v>ENTREGUE</v>
      </c>
      <c r="U3078" s="3" t="s">
        <v>129</v>
      </c>
      <c r="V3078" s="3"/>
    </row>
    <row r="3079" spans="1:22" x14ac:dyDescent="0.25">
      <c r="A3079" s="4">
        <v>46083</v>
      </c>
      <c r="B3079" s="2" t="s">
        <v>2723</v>
      </c>
      <c r="C3079" s="123" t="str">
        <f>VLOOKUP(LANÇAMENTO[[#This Row],[OBRA]],OBRAS[],2,FALSE)</f>
        <v>B&amp;B</v>
      </c>
      <c r="D3079" s="2" t="s">
        <v>104</v>
      </c>
      <c r="E3079" s="2" t="s">
        <v>2082</v>
      </c>
      <c r="F3079" s="3">
        <v>4</v>
      </c>
      <c r="G3079" s="3" t="s">
        <v>65</v>
      </c>
      <c r="H3079" s="5" t="s">
        <v>5143</v>
      </c>
      <c r="I3079" s="136" t="s">
        <v>1395</v>
      </c>
      <c r="J3079" s="2" t="s">
        <v>2082</v>
      </c>
      <c r="K3079" s="6">
        <v>16.100000000000001</v>
      </c>
      <c r="L3079" s="6">
        <f>LANÇAMENTO[[#This Row],[VALOR UNITARIO]]*LANÇAMENTO[[#This Row],[QTDADE]]</f>
        <v>64.400000000000006</v>
      </c>
      <c r="M3079" s="4">
        <v>46083</v>
      </c>
      <c r="N3079" s="33" t="str">
        <f>TEXT(LANÇAMENTO[[#This Row],[DATA PEDIDO]],"MMM")&amp;"-"&amp;TEXT(M3079,"AAAA")</f>
        <v>mar-2026</v>
      </c>
      <c r="O3079" s="5" t="s">
        <v>1778</v>
      </c>
      <c r="P3079" s="5" t="s">
        <v>30</v>
      </c>
      <c r="Q3079" s="3" t="s">
        <v>12</v>
      </c>
      <c r="R3079" s="3">
        <v>0</v>
      </c>
      <c r="S3079" s="4">
        <f>IF(LANÇAMENTO[[#This Row],[DATA PEDIDO]]="","",LANÇAMENTO[[#This Row],[DATA PEDIDO]]+LANÇAMENTO[[#This Row],[PRAZO]])</f>
        <v>46083</v>
      </c>
      <c r="T3079" s="8" t="str">
        <f>IF(LANÇAMENTO[[#This Row],[OBRA COM MATERIAL]]="OK","ENTREGUE",IF(LANÇAMENTO[[#This Row],[PRAZO]]="","",LANÇAMENTO[[#This Row],[PREVISÃO ENTREGA OBRA]]-$E$1))</f>
        <v>ENTREGUE</v>
      </c>
      <c r="U3079" s="3" t="s">
        <v>129</v>
      </c>
      <c r="V3079" s="3"/>
    </row>
    <row r="3080" spans="1:22" x14ac:dyDescent="0.25">
      <c r="A3080" s="4">
        <v>46083</v>
      </c>
      <c r="B3080" s="2" t="s">
        <v>2723</v>
      </c>
      <c r="C3080" s="123" t="str">
        <f>VLOOKUP(LANÇAMENTO[[#This Row],[OBRA]],OBRAS[],2,FALSE)</f>
        <v>B&amp;B</v>
      </c>
      <c r="D3080" s="2" t="s">
        <v>104</v>
      </c>
      <c r="E3080" s="2" t="s">
        <v>2113</v>
      </c>
      <c r="F3080" s="3">
        <v>4</v>
      </c>
      <c r="G3080" s="3" t="s">
        <v>65</v>
      </c>
      <c r="H3080" s="5" t="s">
        <v>5143</v>
      </c>
      <c r="I3080" s="136" t="s">
        <v>1395</v>
      </c>
      <c r="J3080" s="2" t="s">
        <v>2113</v>
      </c>
      <c r="K3080" s="6">
        <v>23</v>
      </c>
      <c r="L3080" s="6">
        <f>LANÇAMENTO[[#This Row],[VALOR UNITARIO]]*LANÇAMENTO[[#This Row],[QTDADE]]</f>
        <v>92</v>
      </c>
      <c r="M3080" s="4">
        <v>46083</v>
      </c>
      <c r="N3080" s="33" t="str">
        <f>TEXT(LANÇAMENTO[[#This Row],[DATA PEDIDO]],"MMM")&amp;"-"&amp;TEXT(M3080,"AAAA")</f>
        <v>mar-2026</v>
      </c>
      <c r="O3080" s="5" t="s">
        <v>1778</v>
      </c>
      <c r="P3080" s="5" t="s">
        <v>30</v>
      </c>
      <c r="Q3080" s="3" t="s">
        <v>12</v>
      </c>
      <c r="R3080" s="3">
        <v>0</v>
      </c>
      <c r="S3080" s="4">
        <f>IF(LANÇAMENTO[[#This Row],[DATA PEDIDO]]="","",LANÇAMENTO[[#This Row],[DATA PEDIDO]]+LANÇAMENTO[[#This Row],[PRAZO]])</f>
        <v>46083</v>
      </c>
      <c r="T3080" s="8" t="str">
        <f>IF(LANÇAMENTO[[#This Row],[OBRA COM MATERIAL]]="OK","ENTREGUE",IF(LANÇAMENTO[[#This Row],[PRAZO]]="","",LANÇAMENTO[[#This Row],[PREVISÃO ENTREGA OBRA]]-$E$1))</f>
        <v>ENTREGUE</v>
      </c>
      <c r="U3080" s="3" t="s">
        <v>129</v>
      </c>
      <c r="V3080" s="3"/>
    </row>
    <row r="3081" spans="1:22" x14ac:dyDescent="0.25">
      <c r="A3081" s="4">
        <v>46083</v>
      </c>
      <c r="B3081" s="2" t="s">
        <v>2723</v>
      </c>
      <c r="C3081" s="123" t="str">
        <f>VLOOKUP(LANÇAMENTO[[#This Row],[OBRA]],OBRAS[],2,FALSE)</f>
        <v>B&amp;B</v>
      </c>
      <c r="D3081" s="2" t="s">
        <v>104</v>
      </c>
      <c r="E3081" s="2" t="s">
        <v>2181</v>
      </c>
      <c r="F3081" s="3">
        <v>4</v>
      </c>
      <c r="G3081" s="3" t="s">
        <v>65</v>
      </c>
      <c r="H3081" s="5" t="s">
        <v>5143</v>
      </c>
      <c r="I3081" s="136" t="s">
        <v>1395</v>
      </c>
      <c r="J3081" s="2" t="s">
        <v>2181</v>
      </c>
      <c r="K3081" s="6">
        <v>23</v>
      </c>
      <c r="L3081" s="6">
        <f>LANÇAMENTO[[#This Row],[VALOR UNITARIO]]*LANÇAMENTO[[#This Row],[QTDADE]]</f>
        <v>92</v>
      </c>
      <c r="M3081" s="4">
        <v>46084</v>
      </c>
      <c r="N3081" s="33" t="str">
        <f>TEXT(LANÇAMENTO[[#This Row],[DATA PEDIDO]],"MMM")&amp;"-"&amp;TEXT(M3081,"AAAA")</f>
        <v>mar-2026</v>
      </c>
      <c r="O3081" s="5" t="s">
        <v>1778</v>
      </c>
      <c r="P3081" s="5" t="s">
        <v>30</v>
      </c>
      <c r="Q3081" s="3" t="s">
        <v>12</v>
      </c>
      <c r="R3081" s="3">
        <v>0</v>
      </c>
      <c r="S3081" s="4">
        <f>IF(LANÇAMENTO[[#This Row],[DATA PEDIDO]]="","",LANÇAMENTO[[#This Row],[DATA PEDIDO]]+LANÇAMENTO[[#This Row],[PRAZO]])</f>
        <v>46084</v>
      </c>
      <c r="T3081" s="8" t="str">
        <f>IF(LANÇAMENTO[[#This Row],[OBRA COM MATERIAL]]="OK","ENTREGUE",IF(LANÇAMENTO[[#This Row],[PRAZO]]="","",LANÇAMENTO[[#This Row],[PREVISÃO ENTREGA OBRA]]-$E$1))</f>
        <v>ENTREGUE</v>
      </c>
      <c r="U3081" s="3" t="s">
        <v>129</v>
      </c>
      <c r="V3081" s="3"/>
    </row>
    <row r="3082" spans="1:22" x14ac:dyDescent="0.25">
      <c r="A3082" s="4">
        <v>46085</v>
      </c>
      <c r="B3082" s="2" t="s">
        <v>1802</v>
      </c>
      <c r="C3082" s="123" t="str">
        <f>VLOOKUP(LANÇAMENTO[[#This Row],[OBRA]],OBRAS[],2,FALSE)</f>
        <v>INTERIORANA</v>
      </c>
      <c r="D3082" s="2" t="s">
        <v>104</v>
      </c>
      <c r="E3082" s="2" t="s">
        <v>5288</v>
      </c>
      <c r="F3082" s="3">
        <v>90</v>
      </c>
      <c r="G3082" s="3" t="s">
        <v>111</v>
      </c>
      <c r="H3082" s="5" t="s">
        <v>5149</v>
      </c>
      <c r="I3082" s="136" t="s">
        <v>1255</v>
      </c>
      <c r="J3082" s="2" t="s">
        <v>5288</v>
      </c>
      <c r="K3082" s="6">
        <v>52</v>
      </c>
      <c r="L3082" s="6">
        <f>LANÇAMENTO[[#This Row],[VALOR UNITARIO]]*LANÇAMENTO[[#This Row],[QTDADE]]</f>
        <v>4680</v>
      </c>
      <c r="M3082" s="4">
        <v>46085</v>
      </c>
      <c r="N3082" s="33" t="str">
        <f>TEXT(LANÇAMENTO[[#This Row],[DATA PEDIDO]],"MMM")&amp;"-"&amp;TEXT(M3082,"AAAA")</f>
        <v>mar-2026</v>
      </c>
      <c r="O3082" s="5" t="s">
        <v>1715</v>
      </c>
      <c r="P3082" s="5" t="s">
        <v>30</v>
      </c>
      <c r="Q3082" s="3" t="s">
        <v>12</v>
      </c>
      <c r="R3082" s="3">
        <v>4</v>
      </c>
      <c r="S3082" s="4">
        <f>IF(LANÇAMENTO[[#This Row],[DATA PEDIDO]]="","",LANÇAMENTO[[#This Row],[DATA PEDIDO]]+LANÇAMENTO[[#This Row],[PRAZO]])</f>
        <v>46089</v>
      </c>
      <c r="T3082" s="8" t="str">
        <f>IF(LANÇAMENTO[[#This Row],[OBRA COM MATERIAL]]="OK","ENTREGUE",IF(LANÇAMENTO[[#This Row],[PRAZO]]="","",LANÇAMENTO[[#This Row],[PREVISÃO ENTREGA OBRA]]-$E$1))</f>
        <v>ENTREGUE</v>
      </c>
      <c r="U3082" s="3" t="s">
        <v>129</v>
      </c>
      <c r="V3082" s="3"/>
    </row>
    <row r="3083" spans="1:22" x14ac:dyDescent="0.25">
      <c r="A3083" s="4">
        <v>46085</v>
      </c>
      <c r="B3083" s="2" t="s">
        <v>1802</v>
      </c>
      <c r="C3083" s="123" t="str">
        <f>VLOOKUP(LANÇAMENTO[[#This Row],[OBRA]],OBRAS[],2,FALSE)</f>
        <v>INTERIORANA</v>
      </c>
      <c r="D3083" s="2" t="s">
        <v>104</v>
      </c>
      <c r="E3083" s="2" t="s">
        <v>2025</v>
      </c>
      <c r="F3083" s="3">
        <v>15</v>
      </c>
      <c r="G3083" s="3" t="s">
        <v>141</v>
      </c>
      <c r="H3083" s="5" t="s">
        <v>5150</v>
      </c>
      <c r="I3083" s="136" t="s">
        <v>467</v>
      </c>
      <c r="J3083" s="2" t="s">
        <v>2025</v>
      </c>
      <c r="K3083" s="6">
        <v>104</v>
      </c>
      <c r="L3083" s="6">
        <f>LANÇAMENTO[[#This Row],[VALOR UNITARIO]]*LANÇAMENTO[[#This Row],[QTDADE]]</f>
        <v>1560</v>
      </c>
      <c r="M3083" s="4">
        <v>46085</v>
      </c>
      <c r="N3083" s="33" t="str">
        <f>TEXT(LANÇAMENTO[[#This Row],[DATA PEDIDO]],"MMM")&amp;"-"&amp;TEXT(M3083,"AAAA")</f>
        <v>mar-2026</v>
      </c>
      <c r="O3083" s="5" t="s">
        <v>2029</v>
      </c>
      <c r="P3083" s="5" t="s">
        <v>30</v>
      </c>
      <c r="Q3083" s="3" t="s">
        <v>1705</v>
      </c>
      <c r="R3083" s="3">
        <v>5</v>
      </c>
      <c r="S3083" s="4">
        <f>IF(LANÇAMENTO[[#This Row],[DATA PEDIDO]]="","",LANÇAMENTO[[#This Row],[DATA PEDIDO]]+LANÇAMENTO[[#This Row],[PRAZO]])</f>
        <v>46090</v>
      </c>
      <c r="T3083" s="8" t="str">
        <f>IF(LANÇAMENTO[[#This Row],[OBRA COM MATERIAL]]="OK","ENTREGUE",IF(LANÇAMENTO[[#This Row],[PRAZO]]="","",LANÇAMENTO[[#This Row],[PREVISÃO ENTREGA OBRA]]-$E$1))</f>
        <v>ENTREGUE</v>
      </c>
      <c r="U3083" s="3" t="s">
        <v>129</v>
      </c>
      <c r="V3083" s="3"/>
    </row>
    <row r="3084" spans="1:22" x14ac:dyDescent="0.25">
      <c r="A3084" s="4">
        <v>46085</v>
      </c>
      <c r="B3084" s="2" t="s">
        <v>1802</v>
      </c>
      <c r="C3084" s="123" t="str">
        <f>VLOOKUP(LANÇAMENTO[[#This Row],[OBRA]],OBRAS[],2,FALSE)</f>
        <v>INTERIORANA</v>
      </c>
      <c r="D3084" s="2" t="s">
        <v>104</v>
      </c>
      <c r="E3084" s="2" t="s">
        <v>2634</v>
      </c>
      <c r="F3084" s="3">
        <v>22</v>
      </c>
      <c r="G3084" s="3" t="s">
        <v>141</v>
      </c>
      <c r="H3084" s="5" t="s">
        <v>5150</v>
      </c>
      <c r="I3084" s="136" t="s">
        <v>467</v>
      </c>
      <c r="J3084" s="2" t="s">
        <v>2634</v>
      </c>
      <c r="K3084" s="6">
        <v>63</v>
      </c>
      <c r="L3084" s="6">
        <f>LANÇAMENTO[[#This Row],[VALOR UNITARIO]]*LANÇAMENTO[[#This Row],[QTDADE]]</f>
        <v>1386</v>
      </c>
      <c r="M3084" s="4">
        <v>46085</v>
      </c>
      <c r="N3084" s="33" t="str">
        <f>TEXT(LANÇAMENTO[[#This Row],[DATA PEDIDO]],"MMM")&amp;"-"&amp;TEXT(M3084,"AAAA")</f>
        <v>mar-2026</v>
      </c>
      <c r="O3084" s="5" t="s">
        <v>2029</v>
      </c>
      <c r="P3084" s="5" t="s">
        <v>30</v>
      </c>
      <c r="Q3084" s="3" t="s">
        <v>1705</v>
      </c>
      <c r="R3084" s="3">
        <v>7</v>
      </c>
      <c r="S3084" s="4">
        <f>IF(LANÇAMENTO[[#This Row],[DATA PEDIDO]]="","",LANÇAMENTO[[#This Row],[DATA PEDIDO]]+LANÇAMENTO[[#This Row],[PRAZO]])</f>
        <v>46092</v>
      </c>
      <c r="T3084" s="8" t="str">
        <f>IF(LANÇAMENTO[[#This Row],[OBRA COM MATERIAL]]="OK","ENTREGUE",IF(LANÇAMENTO[[#This Row],[PRAZO]]="","",LANÇAMENTO[[#This Row],[PREVISÃO ENTREGA OBRA]]-$E$1))</f>
        <v>ENTREGUE</v>
      </c>
      <c r="U3084" s="3" t="s">
        <v>129</v>
      </c>
      <c r="V3084" s="3"/>
    </row>
    <row r="3085" spans="1:22" x14ac:dyDescent="0.25">
      <c r="A3085" s="4">
        <v>46085</v>
      </c>
      <c r="B3085" s="2" t="s">
        <v>1802</v>
      </c>
      <c r="C3085" s="123" t="str">
        <f>VLOOKUP(LANÇAMENTO[[#This Row],[OBRA]],OBRAS[],2,FALSE)</f>
        <v>INTERIORANA</v>
      </c>
      <c r="D3085" s="2" t="s">
        <v>104</v>
      </c>
      <c r="E3085" s="2" t="s">
        <v>4722</v>
      </c>
      <c r="F3085" s="3">
        <v>1</v>
      </c>
      <c r="G3085" s="3" t="s">
        <v>65</v>
      </c>
      <c r="H3085" s="5" t="s">
        <v>5150</v>
      </c>
      <c r="I3085" s="136" t="s">
        <v>467</v>
      </c>
      <c r="J3085" s="2" t="s">
        <v>4722</v>
      </c>
      <c r="K3085" s="6">
        <v>95.75</v>
      </c>
      <c r="L3085" s="6">
        <f>LANÇAMENTO[[#This Row],[VALOR UNITARIO]]*LANÇAMENTO[[#This Row],[QTDADE]]</f>
        <v>95.75</v>
      </c>
      <c r="M3085" s="4">
        <v>46085</v>
      </c>
      <c r="N3085" s="33" t="str">
        <f>TEXT(LANÇAMENTO[[#This Row],[DATA PEDIDO]],"MMM")&amp;"-"&amp;TEXT(M3085,"AAAA")</f>
        <v>mar-2026</v>
      </c>
      <c r="O3085" s="5" t="s">
        <v>2029</v>
      </c>
      <c r="P3085" s="5" t="s">
        <v>30</v>
      </c>
      <c r="Q3085" s="3" t="s">
        <v>1705</v>
      </c>
      <c r="R3085" s="3">
        <v>7</v>
      </c>
      <c r="S3085" s="4">
        <f>IF(LANÇAMENTO[[#This Row],[DATA PEDIDO]]="","",LANÇAMENTO[[#This Row],[DATA PEDIDO]]+LANÇAMENTO[[#This Row],[PRAZO]])</f>
        <v>46092</v>
      </c>
      <c r="T3085" s="8" t="str">
        <f>IF(LANÇAMENTO[[#This Row],[OBRA COM MATERIAL]]="OK","ENTREGUE",IF(LANÇAMENTO[[#This Row],[PRAZO]]="","",LANÇAMENTO[[#This Row],[PREVISÃO ENTREGA OBRA]]-$E$1))</f>
        <v>ENTREGUE</v>
      </c>
      <c r="U3085" s="3" t="s">
        <v>129</v>
      </c>
      <c r="V3085" s="3"/>
    </row>
    <row r="3086" spans="1:22" x14ac:dyDescent="0.25">
      <c r="A3086" s="4">
        <v>46085</v>
      </c>
      <c r="B3086" s="2" t="s">
        <v>1802</v>
      </c>
      <c r="C3086" s="123" t="str">
        <f>VLOOKUP(LANÇAMENTO[[#This Row],[OBRA]],OBRAS[],2,FALSE)</f>
        <v>INTERIORANA</v>
      </c>
      <c r="D3086" s="2" t="s">
        <v>104</v>
      </c>
      <c r="E3086" s="2" t="s">
        <v>5154</v>
      </c>
      <c r="F3086" s="3">
        <v>144</v>
      </c>
      <c r="G3086" s="3" t="s">
        <v>72</v>
      </c>
      <c r="H3086" s="5" t="s">
        <v>5152</v>
      </c>
      <c r="I3086" s="136" t="s">
        <v>463</v>
      </c>
      <c r="J3086" s="2" t="s">
        <v>5153</v>
      </c>
      <c r="K3086" s="6">
        <v>43.1</v>
      </c>
      <c r="L3086" s="6">
        <f>LANÇAMENTO[[#This Row],[VALOR UNITARIO]]*LANÇAMENTO[[#This Row],[QTDADE]]</f>
        <v>6206.4000000000005</v>
      </c>
      <c r="M3086" s="4">
        <v>46085</v>
      </c>
      <c r="N3086" s="33" t="str">
        <f>TEXT(LANÇAMENTO[[#This Row],[DATA PEDIDO]],"MMM")&amp;"-"&amp;TEXT(M3086,"AAAA")</f>
        <v>mar-2026</v>
      </c>
      <c r="O3086" s="5" t="s">
        <v>1704</v>
      </c>
      <c r="P3086" s="5" t="s">
        <v>30</v>
      </c>
      <c r="Q3086" s="3" t="s">
        <v>1705</v>
      </c>
      <c r="R3086" s="3">
        <v>7</v>
      </c>
      <c r="S3086" s="4">
        <f>IF(LANÇAMENTO[[#This Row],[DATA PEDIDO]]="","",LANÇAMENTO[[#This Row],[DATA PEDIDO]]+LANÇAMENTO[[#This Row],[PRAZO]])</f>
        <v>46092</v>
      </c>
      <c r="T3086" s="8" t="str">
        <f>IF(LANÇAMENTO[[#This Row],[OBRA COM MATERIAL]]="OK","ENTREGUE",IF(LANÇAMENTO[[#This Row],[PRAZO]]="","",LANÇAMENTO[[#This Row],[PREVISÃO ENTREGA OBRA]]-$E$1))</f>
        <v>ENTREGUE</v>
      </c>
      <c r="U3086" s="3" t="s">
        <v>129</v>
      </c>
      <c r="V3086" s="3"/>
    </row>
    <row r="3087" spans="1:22" x14ac:dyDescent="0.25">
      <c r="A3087" s="4">
        <v>46085</v>
      </c>
      <c r="B3087" s="2" t="s">
        <v>1802</v>
      </c>
      <c r="C3087" s="123" t="str">
        <f>VLOOKUP(LANÇAMENTO[[#This Row],[OBRA]],OBRAS[],2,FALSE)</f>
        <v>INTERIORANA</v>
      </c>
      <c r="D3087" s="2" t="s">
        <v>104</v>
      </c>
      <c r="E3087" s="2" t="s">
        <v>5151</v>
      </c>
      <c r="F3087" s="3">
        <v>10</v>
      </c>
      <c r="G3087" s="3" t="s">
        <v>23</v>
      </c>
      <c r="H3087" s="5" t="s">
        <v>5152</v>
      </c>
      <c r="I3087" s="136" t="s">
        <v>463</v>
      </c>
      <c r="J3087" s="2" t="s">
        <v>5151</v>
      </c>
      <c r="K3087" s="6">
        <v>25.3</v>
      </c>
      <c r="L3087" s="6">
        <f>LANÇAMENTO[[#This Row],[VALOR UNITARIO]]*LANÇAMENTO[[#This Row],[QTDADE]]</f>
        <v>253</v>
      </c>
      <c r="M3087" s="4">
        <v>46085</v>
      </c>
      <c r="N3087" s="33" t="str">
        <f>TEXT(LANÇAMENTO[[#This Row],[DATA PEDIDO]],"MMM")&amp;"-"&amp;TEXT(M3087,"AAAA")</f>
        <v>mar-2026</v>
      </c>
      <c r="O3087" s="5" t="s">
        <v>1704</v>
      </c>
      <c r="P3087" s="5" t="s">
        <v>30</v>
      </c>
      <c r="Q3087" s="3" t="s">
        <v>1705</v>
      </c>
      <c r="R3087" s="3">
        <v>7</v>
      </c>
      <c r="S3087" s="4">
        <f>IF(LANÇAMENTO[[#This Row],[DATA PEDIDO]]="","",LANÇAMENTO[[#This Row],[DATA PEDIDO]]+LANÇAMENTO[[#This Row],[PRAZO]])</f>
        <v>46092</v>
      </c>
      <c r="T3087" s="8" t="str">
        <f>IF(LANÇAMENTO[[#This Row],[OBRA COM MATERIAL]]="OK","ENTREGUE",IF(LANÇAMENTO[[#This Row],[PRAZO]]="","",LANÇAMENTO[[#This Row],[PREVISÃO ENTREGA OBRA]]-$E$1))</f>
        <v>ENTREGUE</v>
      </c>
      <c r="U3087" s="3" t="s">
        <v>129</v>
      </c>
      <c r="V3087" s="3"/>
    </row>
    <row r="3088" spans="1:22" x14ac:dyDescent="0.25">
      <c r="A3088" s="4">
        <v>46085</v>
      </c>
      <c r="B3088" s="2" t="s">
        <v>1802</v>
      </c>
      <c r="C3088" s="123" t="str">
        <f>VLOOKUP(LANÇAMENTO[[#This Row],[OBRA]],OBRAS[],2,FALSE)</f>
        <v>INTERIORANA</v>
      </c>
      <c r="D3088" s="2" t="s">
        <v>104</v>
      </c>
      <c r="E3088" s="2" t="s">
        <v>5155</v>
      </c>
      <c r="F3088" s="3">
        <v>1000</v>
      </c>
      <c r="G3088" s="3" t="s">
        <v>65</v>
      </c>
      <c r="H3088" s="5" t="s">
        <v>5158</v>
      </c>
      <c r="I3088" s="136" t="s">
        <v>1499</v>
      </c>
      <c r="J3088" s="2" t="s">
        <v>5155</v>
      </c>
      <c r="K3088" s="6">
        <v>3.55</v>
      </c>
      <c r="L3088" s="6">
        <f>LANÇAMENTO[[#This Row],[VALOR UNITARIO]]*LANÇAMENTO[[#This Row],[QTDADE]]</f>
        <v>3550</v>
      </c>
      <c r="M3088" s="4">
        <v>46085</v>
      </c>
      <c r="N3088" s="33" t="str">
        <f>TEXT(LANÇAMENTO[[#This Row],[DATA PEDIDO]],"MMM")&amp;"-"&amp;TEXT(M3088,"AAAA")</f>
        <v>mar-2026</v>
      </c>
      <c r="O3088" s="5" t="s">
        <v>2219</v>
      </c>
      <c r="P3088" s="5" t="s">
        <v>30</v>
      </c>
      <c r="Q3088" s="3" t="s">
        <v>12</v>
      </c>
      <c r="R3088" s="3">
        <v>7</v>
      </c>
      <c r="S3088" s="4">
        <f>IF(LANÇAMENTO[[#This Row],[DATA PEDIDO]]="","",LANÇAMENTO[[#This Row],[DATA PEDIDO]]+LANÇAMENTO[[#This Row],[PRAZO]])</f>
        <v>46092</v>
      </c>
      <c r="T3088" s="8" t="str">
        <f>IF(LANÇAMENTO[[#This Row],[OBRA COM MATERIAL]]="OK","ENTREGUE",IF(LANÇAMENTO[[#This Row],[PRAZO]]="","",LANÇAMENTO[[#This Row],[PREVISÃO ENTREGA OBRA]]-$E$1))</f>
        <v>ENTREGUE</v>
      </c>
      <c r="U3088" s="3" t="s">
        <v>129</v>
      </c>
      <c r="V3088" s="3"/>
    </row>
    <row r="3089" spans="1:22" x14ac:dyDescent="0.25">
      <c r="A3089" s="4">
        <v>46085</v>
      </c>
      <c r="B3089" s="2" t="s">
        <v>1802</v>
      </c>
      <c r="C3089" s="123" t="str">
        <f>VLOOKUP(LANÇAMENTO[[#This Row],[OBRA]],OBRAS[],2,FALSE)</f>
        <v>INTERIORANA</v>
      </c>
      <c r="D3089" s="2" t="s">
        <v>104</v>
      </c>
      <c r="E3089" s="2" t="s">
        <v>5156</v>
      </c>
      <c r="F3089" s="3">
        <v>200</v>
      </c>
      <c r="G3089" s="3" t="s">
        <v>65</v>
      </c>
      <c r="H3089" s="5" t="s">
        <v>5158</v>
      </c>
      <c r="I3089" s="136" t="s">
        <v>1499</v>
      </c>
      <c r="J3089" s="2" t="s">
        <v>5156</v>
      </c>
      <c r="K3089" s="6">
        <v>4.57</v>
      </c>
      <c r="L3089" s="6">
        <f>LANÇAMENTO[[#This Row],[VALOR UNITARIO]]*LANÇAMENTO[[#This Row],[QTDADE]]</f>
        <v>914</v>
      </c>
      <c r="M3089" s="4">
        <v>46085</v>
      </c>
      <c r="N3089" s="33" t="str">
        <f>TEXT(LANÇAMENTO[[#This Row],[DATA PEDIDO]],"MMM")&amp;"-"&amp;TEXT(M3089,"AAAA")</f>
        <v>mar-2026</v>
      </c>
      <c r="O3089" s="5" t="s">
        <v>2219</v>
      </c>
      <c r="P3089" s="5" t="s">
        <v>30</v>
      </c>
      <c r="Q3089" s="3" t="s">
        <v>12</v>
      </c>
      <c r="R3089" s="3">
        <v>7</v>
      </c>
      <c r="S3089" s="4">
        <f>IF(LANÇAMENTO[[#This Row],[DATA PEDIDO]]="","",LANÇAMENTO[[#This Row],[DATA PEDIDO]]+LANÇAMENTO[[#This Row],[PRAZO]])</f>
        <v>46092</v>
      </c>
      <c r="T3089" s="8" t="str">
        <f>IF(LANÇAMENTO[[#This Row],[OBRA COM MATERIAL]]="OK","ENTREGUE",IF(LANÇAMENTO[[#This Row],[PRAZO]]="","",LANÇAMENTO[[#This Row],[PREVISÃO ENTREGA OBRA]]-$E$1))</f>
        <v>ENTREGUE</v>
      </c>
      <c r="U3089" s="3" t="s">
        <v>129</v>
      </c>
      <c r="V3089" s="3"/>
    </row>
    <row r="3090" spans="1:22" x14ac:dyDescent="0.25">
      <c r="A3090" s="4">
        <v>46085</v>
      </c>
      <c r="B3090" s="2" t="s">
        <v>1802</v>
      </c>
      <c r="C3090" s="123" t="str">
        <f>VLOOKUP(LANÇAMENTO[[#This Row],[OBRA]],OBRAS[],2,FALSE)</f>
        <v>INTERIORANA</v>
      </c>
      <c r="D3090" s="2" t="s">
        <v>104</v>
      </c>
      <c r="E3090" s="2" t="s">
        <v>5157</v>
      </c>
      <c r="F3090" s="3">
        <v>250</v>
      </c>
      <c r="G3090" s="3" t="s">
        <v>65</v>
      </c>
      <c r="H3090" s="5" t="s">
        <v>5158</v>
      </c>
      <c r="I3090" s="136" t="s">
        <v>1499</v>
      </c>
      <c r="J3090" s="2" t="s">
        <v>5157</v>
      </c>
      <c r="K3090" s="6">
        <v>2.58</v>
      </c>
      <c r="L3090" s="6">
        <f>LANÇAMENTO[[#This Row],[VALOR UNITARIO]]*LANÇAMENTO[[#This Row],[QTDADE]]</f>
        <v>645</v>
      </c>
      <c r="M3090" s="4">
        <v>46085</v>
      </c>
      <c r="N3090" s="33" t="str">
        <f>TEXT(LANÇAMENTO[[#This Row],[DATA PEDIDO]],"MMM")&amp;"-"&amp;TEXT(M3090,"AAAA")</f>
        <v>mar-2026</v>
      </c>
      <c r="O3090" s="5" t="s">
        <v>2219</v>
      </c>
      <c r="P3090" s="5" t="s">
        <v>30</v>
      </c>
      <c r="Q3090" s="3" t="s">
        <v>12</v>
      </c>
      <c r="R3090" s="3">
        <v>7</v>
      </c>
      <c r="S3090" s="4">
        <f>IF(LANÇAMENTO[[#This Row],[DATA PEDIDO]]="","",LANÇAMENTO[[#This Row],[DATA PEDIDO]]+LANÇAMENTO[[#This Row],[PRAZO]])</f>
        <v>46092</v>
      </c>
      <c r="T3090" s="8" t="str">
        <f>IF(LANÇAMENTO[[#This Row],[OBRA COM MATERIAL]]="OK","ENTREGUE",IF(LANÇAMENTO[[#This Row],[PRAZO]]="","",LANÇAMENTO[[#This Row],[PREVISÃO ENTREGA OBRA]]-$E$1))</f>
        <v>ENTREGUE</v>
      </c>
      <c r="U3090" s="3" t="s">
        <v>129</v>
      </c>
      <c r="V3090" s="3"/>
    </row>
    <row r="3091" spans="1:22" x14ac:dyDescent="0.25">
      <c r="A3091" s="4">
        <v>46085</v>
      </c>
      <c r="B3091" s="2" t="s">
        <v>1802</v>
      </c>
      <c r="C3091" s="123" t="str">
        <f>VLOOKUP(LANÇAMENTO[[#This Row],[OBRA]],OBRAS[],2,FALSE)</f>
        <v>INTERIORANA</v>
      </c>
      <c r="D3091" s="2" t="s">
        <v>27</v>
      </c>
      <c r="E3091" s="2" t="s">
        <v>4017</v>
      </c>
      <c r="F3091" s="3">
        <v>1</v>
      </c>
      <c r="G3091" s="3" t="s">
        <v>65</v>
      </c>
      <c r="H3091" s="5" t="s">
        <v>5159</v>
      </c>
      <c r="I3091" s="136" t="s">
        <v>4288</v>
      </c>
      <c r="J3091" s="2" t="s">
        <v>4017</v>
      </c>
      <c r="K3091" s="6">
        <v>350</v>
      </c>
      <c r="L3091" s="6">
        <f>LANÇAMENTO[[#This Row],[VALOR UNITARIO]]*LANÇAMENTO[[#This Row],[QTDADE]]</f>
        <v>350</v>
      </c>
      <c r="M3091" s="4">
        <v>46085</v>
      </c>
      <c r="N3091" s="33" t="str">
        <f>TEXT(LANÇAMENTO[[#This Row],[DATA PEDIDO]],"MMM")&amp;"-"&amp;TEXT(M3091,"AAAA")</f>
        <v>mar-2026</v>
      </c>
      <c r="O3091" s="5" t="s">
        <v>1778</v>
      </c>
      <c r="P3091" s="5" t="s">
        <v>30</v>
      </c>
      <c r="Q3091" s="3" t="s">
        <v>12</v>
      </c>
      <c r="R3091" s="3">
        <v>5</v>
      </c>
      <c r="S3091" s="4">
        <f>IF(LANÇAMENTO[[#This Row],[DATA PEDIDO]]="","",LANÇAMENTO[[#This Row],[DATA PEDIDO]]+LANÇAMENTO[[#This Row],[PRAZO]])</f>
        <v>46090</v>
      </c>
      <c r="T3091" s="8" t="str">
        <f>IF(LANÇAMENTO[[#This Row],[OBRA COM MATERIAL]]="OK","ENTREGUE",IF(LANÇAMENTO[[#This Row],[PRAZO]]="","",LANÇAMENTO[[#This Row],[PREVISÃO ENTREGA OBRA]]-$E$1))</f>
        <v>ENTREGUE</v>
      </c>
      <c r="U3091" s="3" t="s">
        <v>129</v>
      </c>
      <c r="V3091" s="3"/>
    </row>
    <row r="3092" spans="1:22" x14ac:dyDescent="0.25">
      <c r="A3092" s="4">
        <v>46085</v>
      </c>
      <c r="B3092" s="2" t="s">
        <v>1802</v>
      </c>
      <c r="C3092" s="123" t="str">
        <f>VLOOKUP(LANÇAMENTO[[#This Row],[OBRA]],OBRAS[],2,FALSE)</f>
        <v>INTERIORANA</v>
      </c>
      <c r="D3092" s="2" t="s">
        <v>27</v>
      </c>
      <c r="E3092" s="2" t="s">
        <v>1814</v>
      </c>
      <c r="F3092" s="3">
        <v>1</v>
      </c>
      <c r="G3092" s="3" t="s">
        <v>65</v>
      </c>
      <c r="H3092" s="5" t="s">
        <v>5159</v>
      </c>
      <c r="I3092" s="136" t="s">
        <v>4288</v>
      </c>
      <c r="J3092" s="2" t="s">
        <v>1814</v>
      </c>
      <c r="K3092" s="6">
        <v>50</v>
      </c>
      <c r="L3092" s="6">
        <f>LANÇAMENTO[[#This Row],[VALOR UNITARIO]]*LANÇAMENTO[[#This Row],[QTDADE]]</f>
        <v>50</v>
      </c>
      <c r="M3092" s="4">
        <v>46085</v>
      </c>
      <c r="N3092" s="33" t="str">
        <f>TEXT(LANÇAMENTO[[#This Row],[DATA PEDIDO]],"MMM")&amp;"-"&amp;TEXT(M3092,"AAAA")</f>
        <v>mar-2026</v>
      </c>
      <c r="O3092" s="5" t="s">
        <v>1778</v>
      </c>
      <c r="P3092" s="5" t="s">
        <v>30</v>
      </c>
      <c r="Q3092" s="3" t="s">
        <v>12</v>
      </c>
      <c r="R3092" s="3">
        <v>5</v>
      </c>
      <c r="S3092" s="4">
        <f>IF(LANÇAMENTO[[#This Row],[DATA PEDIDO]]="","",LANÇAMENTO[[#This Row],[DATA PEDIDO]]+LANÇAMENTO[[#This Row],[PRAZO]])</f>
        <v>46090</v>
      </c>
      <c r="T3092" s="8" t="str">
        <f>IF(LANÇAMENTO[[#This Row],[OBRA COM MATERIAL]]="OK","ENTREGUE",IF(LANÇAMENTO[[#This Row],[PRAZO]]="","",LANÇAMENTO[[#This Row],[PREVISÃO ENTREGA OBRA]]-$E$1))</f>
        <v>ENTREGUE</v>
      </c>
      <c r="U3092" s="3" t="s">
        <v>129</v>
      </c>
      <c r="V3092" s="3"/>
    </row>
    <row r="3093" spans="1:22" x14ac:dyDescent="0.25">
      <c r="A3093" s="4">
        <v>46085</v>
      </c>
      <c r="B3093" s="2" t="s">
        <v>1802</v>
      </c>
      <c r="C3093" s="123" t="str">
        <f>VLOOKUP(LANÇAMENTO[[#This Row],[OBRA]],OBRAS[],2,FALSE)</f>
        <v>INTERIORANA</v>
      </c>
      <c r="D3093" s="2" t="s">
        <v>104</v>
      </c>
      <c r="E3093" s="2" t="s">
        <v>5160</v>
      </c>
      <c r="F3093" s="3">
        <v>82</v>
      </c>
      <c r="G3093" s="3" t="s">
        <v>111</v>
      </c>
      <c r="H3093" s="5" t="s">
        <v>5161</v>
      </c>
      <c r="I3093" s="136" t="s">
        <v>390</v>
      </c>
      <c r="J3093" s="2" t="s">
        <v>5160</v>
      </c>
      <c r="K3093" s="6">
        <v>34.6</v>
      </c>
      <c r="L3093" s="6">
        <f>LANÇAMENTO[[#This Row],[VALOR UNITARIO]]*LANÇAMENTO[[#This Row],[QTDADE]]</f>
        <v>2837.2000000000003</v>
      </c>
      <c r="M3093" s="4">
        <v>46085</v>
      </c>
      <c r="N3093" s="33" t="str">
        <f>TEXT(LANÇAMENTO[[#This Row],[DATA PEDIDO]],"MMM")&amp;"-"&amp;TEXT(M3093,"AAAA")</f>
        <v>mar-2026</v>
      </c>
      <c r="O3093" s="5" t="s">
        <v>1983</v>
      </c>
      <c r="P3093" s="5" t="s">
        <v>30</v>
      </c>
      <c r="Q3093" s="3" t="s">
        <v>12</v>
      </c>
      <c r="R3093" s="3">
        <v>8</v>
      </c>
      <c r="S3093" s="4">
        <f>IF(LANÇAMENTO[[#This Row],[DATA PEDIDO]]="","",LANÇAMENTO[[#This Row],[DATA PEDIDO]]+LANÇAMENTO[[#This Row],[PRAZO]])</f>
        <v>46093</v>
      </c>
      <c r="T3093" s="8" t="str">
        <f>IF(LANÇAMENTO[[#This Row],[OBRA COM MATERIAL]]="OK","ENTREGUE",IF(LANÇAMENTO[[#This Row],[PRAZO]]="","",LANÇAMENTO[[#This Row],[PREVISÃO ENTREGA OBRA]]-$E$1))</f>
        <v>ENTREGUE</v>
      </c>
      <c r="U3093" s="3" t="s">
        <v>129</v>
      </c>
      <c r="V3093" s="3"/>
    </row>
    <row r="3094" spans="1:22" x14ac:dyDescent="0.25">
      <c r="A3094" s="4">
        <v>46085</v>
      </c>
      <c r="B3094" s="2" t="s">
        <v>1802</v>
      </c>
      <c r="C3094" s="123" t="str">
        <f>VLOOKUP(LANÇAMENTO[[#This Row],[OBRA]],OBRAS[],2,FALSE)</f>
        <v>INTERIORANA</v>
      </c>
      <c r="D3094" s="2" t="s">
        <v>104</v>
      </c>
      <c r="E3094" s="2" t="s">
        <v>1815</v>
      </c>
      <c r="F3094" s="3">
        <v>6</v>
      </c>
      <c r="G3094" s="3" t="s">
        <v>140</v>
      </c>
      <c r="H3094" s="5" t="s">
        <v>5162</v>
      </c>
      <c r="I3094" s="136" t="s">
        <v>1027</v>
      </c>
      <c r="J3094" s="2" t="s">
        <v>1815</v>
      </c>
      <c r="K3094" s="6">
        <v>141.74</v>
      </c>
      <c r="L3094" s="6">
        <f>LANÇAMENTO[[#This Row],[VALOR UNITARIO]]*LANÇAMENTO[[#This Row],[QTDADE]]</f>
        <v>850.44</v>
      </c>
      <c r="M3094" s="4">
        <v>46085</v>
      </c>
      <c r="N3094" s="33" t="str">
        <f>TEXT(LANÇAMENTO[[#This Row],[DATA PEDIDO]],"MMM")&amp;"-"&amp;TEXT(M3094,"AAAA")</f>
        <v>mar-2026</v>
      </c>
      <c r="O3094" s="5" t="s">
        <v>1692</v>
      </c>
      <c r="P3094" s="5" t="s">
        <v>30</v>
      </c>
      <c r="Q3094" s="3" t="s">
        <v>12</v>
      </c>
      <c r="R3094" s="3">
        <v>5</v>
      </c>
      <c r="S3094" s="4">
        <f>IF(LANÇAMENTO[[#This Row],[DATA PEDIDO]]="","",LANÇAMENTO[[#This Row],[DATA PEDIDO]]+LANÇAMENTO[[#This Row],[PRAZO]])</f>
        <v>46090</v>
      </c>
      <c r="T3094" s="8" t="str">
        <f>IF(LANÇAMENTO[[#This Row],[OBRA COM MATERIAL]]="OK","ENTREGUE",IF(LANÇAMENTO[[#This Row],[PRAZO]]="","",LANÇAMENTO[[#This Row],[PREVISÃO ENTREGA OBRA]]-$E$1))</f>
        <v>ENTREGUE</v>
      </c>
      <c r="U3094" s="3" t="s">
        <v>129</v>
      </c>
      <c r="V3094" s="3"/>
    </row>
    <row r="3095" spans="1:22" x14ac:dyDescent="0.25">
      <c r="A3095" s="4">
        <v>46085</v>
      </c>
      <c r="B3095" s="2" t="s">
        <v>1802</v>
      </c>
      <c r="C3095" s="123" t="str">
        <f>VLOOKUP(LANÇAMENTO[[#This Row],[OBRA]],OBRAS[],2,FALSE)</f>
        <v>INTERIORANA</v>
      </c>
      <c r="D3095" s="2" t="s">
        <v>104</v>
      </c>
      <c r="E3095" s="2" t="s">
        <v>4351</v>
      </c>
      <c r="F3095" s="3">
        <v>6</v>
      </c>
      <c r="G3095" s="3" t="s">
        <v>140</v>
      </c>
      <c r="H3095" s="5" t="s">
        <v>5162</v>
      </c>
      <c r="I3095" s="136" t="s">
        <v>1027</v>
      </c>
      <c r="J3095" s="2" t="s">
        <v>4351</v>
      </c>
      <c r="K3095" s="6">
        <v>118.59</v>
      </c>
      <c r="L3095" s="6">
        <f>LANÇAMENTO[[#This Row],[VALOR UNITARIO]]*LANÇAMENTO[[#This Row],[QTDADE]]</f>
        <v>711.54</v>
      </c>
      <c r="M3095" s="4">
        <v>46085</v>
      </c>
      <c r="N3095" s="33" t="str">
        <f>TEXT(LANÇAMENTO[[#This Row],[DATA PEDIDO]],"MMM")&amp;"-"&amp;TEXT(M3095,"AAAA")</f>
        <v>mar-2026</v>
      </c>
      <c r="O3095" s="5" t="s">
        <v>1692</v>
      </c>
      <c r="P3095" s="5" t="s">
        <v>30</v>
      </c>
      <c r="Q3095" s="3" t="s">
        <v>12</v>
      </c>
      <c r="R3095" s="3">
        <v>5</v>
      </c>
      <c r="S3095" s="4">
        <f>IF(LANÇAMENTO[[#This Row],[DATA PEDIDO]]="","",LANÇAMENTO[[#This Row],[DATA PEDIDO]]+LANÇAMENTO[[#This Row],[PRAZO]])</f>
        <v>46090</v>
      </c>
      <c r="T3095" s="8" t="str">
        <f>IF(LANÇAMENTO[[#This Row],[OBRA COM MATERIAL]]="OK","ENTREGUE",IF(LANÇAMENTO[[#This Row],[PRAZO]]="","",LANÇAMENTO[[#This Row],[PREVISÃO ENTREGA OBRA]]-$E$1))</f>
        <v>ENTREGUE</v>
      </c>
      <c r="U3095" s="3" t="s">
        <v>129</v>
      </c>
      <c r="V3095" s="3"/>
    </row>
    <row r="3096" spans="1:22" x14ac:dyDescent="0.25">
      <c r="A3096" s="4">
        <v>46085</v>
      </c>
      <c r="B3096" s="2" t="s">
        <v>1802</v>
      </c>
      <c r="C3096" s="123" t="str">
        <f>VLOOKUP(LANÇAMENTO[[#This Row],[OBRA]],OBRAS[],2,FALSE)</f>
        <v>INTERIORANA</v>
      </c>
      <c r="D3096" s="2" t="s">
        <v>104</v>
      </c>
      <c r="E3096" s="2" t="s">
        <v>5163</v>
      </c>
      <c r="F3096" s="3">
        <v>50</v>
      </c>
      <c r="G3096" s="3" t="s">
        <v>114</v>
      </c>
      <c r="H3096" s="5" t="s">
        <v>5162</v>
      </c>
      <c r="I3096" s="136" t="s">
        <v>1027</v>
      </c>
      <c r="J3096" s="2" t="s">
        <v>5163</v>
      </c>
      <c r="K3096" s="6">
        <v>36.9</v>
      </c>
      <c r="L3096" s="6">
        <f>LANÇAMENTO[[#This Row],[VALOR UNITARIO]]*LANÇAMENTO[[#This Row],[QTDADE]]</f>
        <v>1845</v>
      </c>
      <c r="M3096" s="4">
        <v>46085</v>
      </c>
      <c r="N3096" s="33" t="str">
        <f>TEXT(LANÇAMENTO[[#This Row],[DATA PEDIDO]],"MMM")&amp;"-"&amp;TEXT(M3096,"AAAA")</f>
        <v>mar-2026</v>
      </c>
      <c r="O3096" s="5" t="s">
        <v>1692</v>
      </c>
      <c r="P3096" s="5" t="s">
        <v>30</v>
      </c>
      <c r="Q3096" s="3" t="s">
        <v>12</v>
      </c>
      <c r="R3096" s="3">
        <v>5</v>
      </c>
      <c r="S3096" s="4">
        <f>IF(LANÇAMENTO[[#This Row],[DATA PEDIDO]]="","",LANÇAMENTO[[#This Row],[DATA PEDIDO]]+LANÇAMENTO[[#This Row],[PRAZO]])</f>
        <v>46090</v>
      </c>
      <c r="T3096" s="8" t="str">
        <f>IF(LANÇAMENTO[[#This Row],[OBRA COM MATERIAL]]="OK","ENTREGUE",IF(LANÇAMENTO[[#This Row],[PRAZO]]="","",LANÇAMENTO[[#This Row],[PREVISÃO ENTREGA OBRA]]-$E$1))</f>
        <v>ENTREGUE</v>
      </c>
      <c r="U3096" s="3" t="s">
        <v>129</v>
      </c>
      <c r="V3096" s="3"/>
    </row>
    <row r="3097" spans="1:22" x14ac:dyDescent="0.25">
      <c r="A3097" s="4">
        <v>46086</v>
      </c>
      <c r="B3097" s="2" t="s">
        <v>5170</v>
      </c>
      <c r="C3097" s="123" t="str">
        <f>VLOOKUP(LANÇAMENTO[[#This Row],[OBRA]],OBRAS[],2,FALSE)</f>
        <v>B&amp;B</v>
      </c>
      <c r="D3097" s="2" t="s">
        <v>104</v>
      </c>
      <c r="E3097" s="2" t="s">
        <v>2227</v>
      </c>
      <c r="F3097" s="3">
        <v>30</v>
      </c>
      <c r="G3097" s="3" t="s">
        <v>65</v>
      </c>
      <c r="H3097" s="5" t="s">
        <v>5165</v>
      </c>
      <c r="I3097" s="136" t="s">
        <v>238</v>
      </c>
      <c r="J3097" s="2" t="s">
        <v>2227</v>
      </c>
      <c r="K3097" s="6">
        <v>10.59</v>
      </c>
      <c r="L3097" s="6">
        <f>LANÇAMENTO[[#This Row],[VALOR UNITARIO]]*LANÇAMENTO[[#This Row],[QTDADE]]</f>
        <v>317.7</v>
      </c>
      <c r="M3097" s="4">
        <v>46086</v>
      </c>
      <c r="N3097" s="33" t="str">
        <f>TEXT(LANÇAMENTO[[#This Row],[DATA PEDIDO]],"MMM")&amp;"-"&amp;TEXT(M3097,"AAAA")</f>
        <v>mar-2026</v>
      </c>
      <c r="O3097" s="5" t="s">
        <v>1715</v>
      </c>
      <c r="P3097" s="5" t="s">
        <v>30</v>
      </c>
      <c r="Q3097" s="3" t="s">
        <v>12</v>
      </c>
      <c r="R3097" s="3">
        <v>0</v>
      </c>
      <c r="S3097" s="4">
        <f>IF(LANÇAMENTO[[#This Row],[DATA PEDIDO]]="","",LANÇAMENTO[[#This Row],[DATA PEDIDO]]+LANÇAMENTO[[#This Row],[PRAZO]])</f>
        <v>46086</v>
      </c>
      <c r="T3097" s="8" t="str">
        <f>IF(LANÇAMENTO[[#This Row],[OBRA COM MATERIAL]]="OK","ENTREGUE",IF(LANÇAMENTO[[#This Row],[PRAZO]]="","",LANÇAMENTO[[#This Row],[PREVISÃO ENTREGA OBRA]]-$E$1))</f>
        <v>ENTREGUE</v>
      </c>
      <c r="U3097" s="3" t="s">
        <v>129</v>
      </c>
      <c r="V3097" s="3"/>
    </row>
    <row r="3098" spans="1:22" x14ac:dyDescent="0.25">
      <c r="A3098" s="4">
        <v>46086</v>
      </c>
      <c r="B3098" s="2" t="s">
        <v>5170</v>
      </c>
      <c r="C3098" s="123" t="str">
        <f>VLOOKUP(LANÇAMENTO[[#This Row],[OBRA]],OBRAS[],2,FALSE)</f>
        <v>B&amp;B</v>
      </c>
      <c r="D3098" s="2" t="s">
        <v>104</v>
      </c>
      <c r="E3098" s="2" t="s">
        <v>2228</v>
      </c>
      <c r="F3098" s="3">
        <v>15</v>
      </c>
      <c r="G3098" s="3" t="s">
        <v>65</v>
      </c>
      <c r="H3098" s="5" t="s">
        <v>5165</v>
      </c>
      <c r="I3098" s="136" t="s">
        <v>238</v>
      </c>
      <c r="J3098" s="2" t="s">
        <v>2228</v>
      </c>
      <c r="K3098" s="6">
        <v>7.54</v>
      </c>
      <c r="L3098" s="6">
        <f>LANÇAMENTO[[#This Row],[VALOR UNITARIO]]*LANÇAMENTO[[#This Row],[QTDADE]]</f>
        <v>113.1</v>
      </c>
      <c r="M3098" s="4">
        <v>46086</v>
      </c>
      <c r="N3098" s="33" t="str">
        <f>TEXT(LANÇAMENTO[[#This Row],[DATA PEDIDO]],"MMM")&amp;"-"&amp;TEXT(M3098,"AAAA")</f>
        <v>mar-2026</v>
      </c>
      <c r="O3098" s="5" t="s">
        <v>1715</v>
      </c>
      <c r="P3098" s="5" t="s">
        <v>30</v>
      </c>
      <c r="Q3098" s="3" t="s">
        <v>12</v>
      </c>
      <c r="R3098" s="3">
        <v>0</v>
      </c>
      <c r="S3098" s="4">
        <f>IF(LANÇAMENTO[[#This Row],[DATA PEDIDO]]="","",LANÇAMENTO[[#This Row],[DATA PEDIDO]]+LANÇAMENTO[[#This Row],[PRAZO]])</f>
        <v>46086</v>
      </c>
      <c r="T3098" s="8" t="str">
        <f>IF(LANÇAMENTO[[#This Row],[OBRA COM MATERIAL]]="OK","ENTREGUE",IF(LANÇAMENTO[[#This Row],[PRAZO]]="","",LANÇAMENTO[[#This Row],[PREVISÃO ENTREGA OBRA]]-$E$1))</f>
        <v>ENTREGUE</v>
      </c>
      <c r="U3098" s="3" t="s">
        <v>129</v>
      </c>
      <c r="V3098" s="3"/>
    </row>
    <row r="3099" spans="1:22" x14ac:dyDescent="0.25">
      <c r="A3099" s="4">
        <v>46086</v>
      </c>
      <c r="B3099" s="2" t="s">
        <v>5170</v>
      </c>
      <c r="C3099" s="123" t="str">
        <f>VLOOKUP(LANÇAMENTO[[#This Row],[OBRA]],OBRAS[],2,FALSE)</f>
        <v>B&amp;B</v>
      </c>
      <c r="D3099" s="2" t="s">
        <v>104</v>
      </c>
      <c r="E3099" s="2" t="s">
        <v>5164</v>
      </c>
      <c r="F3099" s="3">
        <v>8</v>
      </c>
      <c r="G3099" s="3" t="s">
        <v>65</v>
      </c>
      <c r="H3099" s="5" t="s">
        <v>5165</v>
      </c>
      <c r="I3099" s="136" t="s">
        <v>238</v>
      </c>
      <c r="J3099" s="2" t="s">
        <v>5164</v>
      </c>
      <c r="K3099" s="6">
        <v>10.26</v>
      </c>
      <c r="L3099" s="6">
        <f>LANÇAMENTO[[#This Row],[VALOR UNITARIO]]*LANÇAMENTO[[#This Row],[QTDADE]]</f>
        <v>82.08</v>
      </c>
      <c r="M3099" s="4">
        <v>46086</v>
      </c>
      <c r="N3099" s="33" t="str">
        <f>TEXT(LANÇAMENTO[[#This Row],[DATA PEDIDO]],"MMM")&amp;"-"&amp;TEXT(M3099,"AAAA")</f>
        <v>mar-2026</v>
      </c>
      <c r="O3099" s="5" t="s">
        <v>1715</v>
      </c>
      <c r="P3099" s="5" t="s">
        <v>30</v>
      </c>
      <c r="Q3099" s="3" t="s">
        <v>12</v>
      </c>
      <c r="R3099" s="3">
        <v>0</v>
      </c>
      <c r="S3099" s="4">
        <f>IF(LANÇAMENTO[[#This Row],[DATA PEDIDO]]="","",LANÇAMENTO[[#This Row],[DATA PEDIDO]]+LANÇAMENTO[[#This Row],[PRAZO]])</f>
        <v>46086</v>
      </c>
      <c r="T3099" s="8" t="str">
        <f>IF(LANÇAMENTO[[#This Row],[OBRA COM MATERIAL]]="OK","ENTREGUE",IF(LANÇAMENTO[[#This Row],[PRAZO]]="","",LANÇAMENTO[[#This Row],[PREVISÃO ENTREGA OBRA]]-$E$1))</f>
        <v>ENTREGUE</v>
      </c>
      <c r="U3099" s="3" t="s">
        <v>129</v>
      </c>
      <c r="V3099" s="3"/>
    </row>
    <row r="3100" spans="1:22" x14ac:dyDescent="0.25">
      <c r="A3100" s="4">
        <v>46087</v>
      </c>
      <c r="B3100" s="2" t="s">
        <v>5170</v>
      </c>
      <c r="C3100" s="123" t="str">
        <f>VLOOKUP(LANÇAMENTO[[#This Row],[OBRA]],OBRAS[],2,FALSE)</f>
        <v>B&amp;B</v>
      </c>
      <c r="D3100" s="2" t="s">
        <v>104</v>
      </c>
      <c r="E3100" s="2" t="s">
        <v>2184</v>
      </c>
      <c r="F3100" s="3">
        <v>1</v>
      </c>
      <c r="G3100" s="3" t="s">
        <v>24</v>
      </c>
      <c r="H3100" s="5" t="s">
        <v>5171</v>
      </c>
      <c r="I3100" s="136" t="s">
        <v>147</v>
      </c>
      <c r="J3100" s="2" t="s">
        <v>2184</v>
      </c>
      <c r="K3100" s="6">
        <v>249.9</v>
      </c>
      <c r="L3100" s="6">
        <f>LANÇAMENTO[[#This Row],[VALOR UNITARIO]]*LANÇAMENTO[[#This Row],[QTDADE]]</f>
        <v>249.9</v>
      </c>
      <c r="M3100" s="4">
        <v>46087</v>
      </c>
      <c r="N3100" s="33" t="str">
        <f>TEXT(LANÇAMENTO[[#This Row],[DATA PEDIDO]],"MMM")&amp;"-"&amp;TEXT(M3100,"AAAA")</f>
        <v>mar-2026</v>
      </c>
      <c r="O3100" s="5" t="s">
        <v>1715</v>
      </c>
      <c r="P3100" s="5" t="s">
        <v>30</v>
      </c>
      <c r="Q3100" s="3" t="s">
        <v>12</v>
      </c>
      <c r="R3100" s="3">
        <v>0</v>
      </c>
      <c r="S3100" s="4">
        <f>IF(LANÇAMENTO[[#This Row],[DATA PEDIDO]]="","",LANÇAMENTO[[#This Row],[DATA PEDIDO]]+LANÇAMENTO[[#This Row],[PRAZO]])</f>
        <v>46087</v>
      </c>
      <c r="T3100" s="8" t="str">
        <f>IF(LANÇAMENTO[[#This Row],[OBRA COM MATERIAL]]="OK","ENTREGUE",IF(LANÇAMENTO[[#This Row],[PRAZO]]="","",LANÇAMENTO[[#This Row],[PREVISÃO ENTREGA OBRA]]-$E$1))</f>
        <v>ENTREGUE</v>
      </c>
      <c r="U3100" s="3" t="s">
        <v>129</v>
      </c>
      <c r="V3100" s="3"/>
    </row>
    <row r="3101" spans="1:22" x14ac:dyDescent="0.25">
      <c r="A3101" s="4">
        <v>46087</v>
      </c>
      <c r="B3101" s="2" t="s">
        <v>5170</v>
      </c>
      <c r="C3101" s="123" t="str">
        <f>VLOOKUP(LANÇAMENTO[[#This Row],[OBRA]],OBRAS[],2,FALSE)</f>
        <v>B&amp;B</v>
      </c>
      <c r="D3101" s="2" t="s">
        <v>104</v>
      </c>
      <c r="E3101" s="2" t="s">
        <v>5182</v>
      </c>
      <c r="F3101" s="3">
        <v>2</v>
      </c>
      <c r="G3101" s="3" t="s">
        <v>65</v>
      </c>
      <c r="H3101" s="5" t="s">
        <v>5175</v>
      </c>
      <c r="I3101" s="136" t="s">
        <v>216</v>
      </c>
      <c r="J3101" s="2" t="s">
        <v>5182</v>
      </c>
      <c r="K3101" s="6">
        <v>6.48</v>
      </c>
      <c r="L3101" s="6">
        <f>LANÇAMENTO[[#This Row],[VALOR UNITARIO]]*LANÇAMENTO[[#This Row],[QTDADE]]</f>
        <v>12.96</v>
      </c>
      <c r="M3101" s="4">
        <v>46087</v>
      </c>
      <c r="N3101" s="33" t="str">
        <f>TEXT(LANÇAMENTO[[#This Row],[DATA PEDIDO]],"MMM")&amp;"-"&amp;TEXT(M3101,"AAAA")</f>
        <v>mar-2026</v>
      </c>
      <c r="O3101" s="5" t="s">
        <v>1715</v>
      </c>
      <c r="P3101" s="5" t="s">
        <v>30</v>
      </c>
      <c r="Q3101" s="3" t="s">
        <v>1705</v>
      </c>
      <c r="R3101" s="3">
        <v>0</v>
      </c>
      <c r="S3101" s="4">
        <f>IF(LANÇAMENTO[[#This Row],[DATA PEDIDO]]="","",LANÇAMENTO[[#This Row],[DATA PEDIDO]]+LANÇAMENTO[[#This Row],[PRAZO]])</f>
        <v>46087</v>
      </c>
      <c r="T3101" s="8" t="str">
        <f>IF(LANÇAMENTO[[#This Row],[OBRA COM MATERIAL]]="OK","ENTREGUE",IF(LANÇAMENTO[[#This Row],[PRAZO]]="","",LANÇAMENTO[[#This Row],[PREVISÃO ENTREGA OBRA]]-$E$1))</f>
        <v>ENTREGUE</v>
      </c>
      <c r="U3101" s="3" t="s">
        <v>129</v>
      </c>
      <c r="V3101" s="3"/>
    </row>
    <row r="3102" spans="1:22" x14ac:dyDescent="0.25">
      <c r="A3102" s="4">
        <v>46087</v>
      </c>
      <c r="B3102" s="2" t="s">
        <v>5170</v>
      </c>
      <c r="C3102" s="123" t="str">
        <f>VLOOKUP(LANÇAMENTO[[#This Row],[OBRA]],OBRAS[],2,FALSE)</f>
        <v>B&amp;B</v>
      </c>
      <c r="D3102" s="2" t="s">
        <v>104</v>
      </c>
      <c r="E3102" s="2" t="s">
        <v>5174</v>
      </c>
      <c r="F3102" s="3">
        <v>1</v>
      </c>
      <c r="G3102" s="3" t="s">
        <v>65</v>
      </c>
      <c r="H3102" s="5" t="s">
        <v>5175</v>
      </c>
      <c r="I3102" s="136" t="s">
        <v>216</v>
      </c>
      <c r="J3102" s="2" t="s">
        <v>5174</v>
      </c>
      <c r="K3102" s="6">
        <v>306.89999999999998</v>
      </c>
      <c r="L3102" s="6">
        <f>LANÇAMENTO[[#This Row],[VALOR UNITARIO]]*LANÇAMENTO[[#This Row],[QTDADE]]</f>
        <v>306.89999999999998</v>
      </c>
      <c r="M3102" s="4">
        <v>46087</v>
      </c>
      <c r="N3102" s="33" t="str">
        <f>TEXT(LANÇAMENTO[[#This Row],[DATA PEDIDO]],"MMM")&amp;"-"&amp;TEXT(M3102,"AAAA")</f>
        <v>mar-2026</v>
      </c>
      <c r="O3102" s="5" t="s">
        <v>1715</v>
      </c>
      <c r="P3102" s="5" t="s">
        <v>30</v>
      </c>
      <c r="Q3102" s="3" t="s">
        <v>1705</v>
      </c>
      <c r="R3102" s="3">
        <v>0</v>
      </c>
      <c r="S3102" s="4">
        <f>IF(LANÇAMENTO[[#This Row],[DATA PEDIDO]]="","",LANÇAMENTO[[#This Row],[DATA PEDIDO]]+LANÇAMENTO[[#This Row],[PRAZO]])</f>
        <v>46087</v>
      </c>
      <c r="T3102" s="8" t="str">
        <f>IF(LANÇAMENTO[[#This Row],[OBRA COM MATERIAL]]="OK","ENTREGUE",IF(LANÇAMENTO[[#This Row],[PRAZO]]="","",LANÇAMENTO[[#This Row],[PREVISÃO ENTREGA OBRA]]-$E$1))</f>
        <v>ENTREGUE</v>
      </c>
      <c r="U3102" s="3" t="s">
        <v>129</v>
      </c>
      <c r="V3102" s="3"/>
    </row>
    <row r="3103" spans="1:22" x14ac:dyDescent="0.25">
      <c r="A3103" s="4">
        <v>46087</v>
      </c>
      <c r="B3103" s="2" t="s">
        <v>5170</v>
      </c>
      <c r="C3103" s="123" t="str">
        <f>VLOOKUP(LANÇAMENTO[[#This Row],[OBRA]],OBRAS[],2,FALSE)</f>
        <v>B&amp;B</v>
      </c>
      <c r="D3103" s="2" t="s">
        <v>104</v>
      </c>
      <c r="E3103" s="2" t="s">
        <v>4815</v>
      </c>
      <c r="F3103" s="3">
        <v>3</v>
      </c>
      <c r="G3103" s="3" t="s">
        <v>65</v>
      </c>
      <c r="H3103" s="5" t="s">
        <v>5175</v>
      </c>
      <c r="I3103" s="136" t="s">
        <v>216</v>
      </c>
      <c r="J3103" s="2" t="s">
        <v>4815</v>
      </c>
      <c r="K3103" s="6">
        <v>15.39</v>
      </c>
      <c r="L3103" s="6">
        <f>LANÇAMENTO[[#This Row],[VALOR UNITARIO]]*LANÇAMENTO[[#This Row],[QTDADE]]</f>
        <v>46.17</v>
      </c>
      <c r="M3103" s="4">
        <v>46087</v>
      </c>
      <c r="N3103" s="33" t="str">
        <f>TEXT(LANÇAMENTO[[#This Row],[DATA PEDIDO]],"MMM")&amp;"-"&amp;TEXT(M3103,"AAAA")</f>
        <v>mar-2026</v>
      </c>
      <c r="O3103" s="5" t="s">
        <v>1715</v>
      </c>
      <c r="P3103" s="5" t="s">
        <v>30</v>
      </c>
      <c r="Q3103" s="3" t="s">
        <v>1705</v>
      </c>
      <c r="R3103" s="3">
        <v>0</v>
      </c>
      <c r="S3103" s="4">
        <f>IF(LANÇAMENTO[[#This Row],[DATA PEDIDO]]="","",LANÇAMENTO[[#This Row],[DATA PEDIDO]]+LANÇAMENTO[[#This Row],[PRAZO]])</f>
        <v>46087</v>
      </c>
      <c r="T3103" s="8" t="str">
        <f>IF(LANÇAMENTO[[#This Row],[OBRA COM MATERIAL]]="OK","ENTREGUE",IF(LANÇAMENTO[[#This Row],[PRAZO]]="","",LANÇAMENTO[[#This Row],[PREVISÃO ENTREGA OBRA]]-$E$1))</f>
        <v>ENTREGUE</v>
      </c>
      <c r="U3103" s="3" t="s">
        <v>129</v>
      </c>
      <c r="V3103" s="3"/>
    </row>
    <row r="3104" spans="1:22" x14ac:dyDescent="0.25">
      <c r="A3104" s="4">
        <v>46087</v>
      </c>
      <c r="B3104" s="2" t="s">
        <v>5170</v>
      </c>
      <c r="C3104" s="123" t="str">
        <f>VLOOKUP(LANÇAMENTO[[#This Row],[OBRA]],OBRAS[],2,FALSE)</f>
        <v>B&amp;B</v>
      </c>
      <c r="D3104" s="2" t="s">
        <v>104</v>
      </c>
      <c r="E3104" s="2" t="s">
        <v>5183</v>
      </c>
      <c r="F3104" s="3">
        <v>3</v>
      </c>
      <c r="G3104" s="3" t="s">
        <v>65</v>
      </c>
      <c r="H3104" s="5" t="s">
        <v>5175</v>
      </c>
      <c r="I3104" s="136" t="s">
        <v>216</v>
      </c>
      <c r="J3104" s="2" t="s">
        <v>5183</v>
      </c>
      <c r="K3104" s="6">
        <v>11.39</v>
      </c>
      <c r="L3104" s="6">
        <f>LANÇAMENTO[[#This Row],[VALOR UNITARIO]]*LANÇAMENTO[[#This Row],[QTDADE]]</f>
        <v>34.17</v>
      </c>
      <c r="M3104" s="4">
        <v>46087</v>
      </c>
      <c r="N3104" s="33" t="str">
        <f>TEXT(LANÇAMENTO[[#This Row],[DATA PEDIDO]],"MMM")&amp;"-"&amp;TEXT(M3104,"AAAA")</f>
        <v>mar-2026</v>
      </c>
      <c r="O3104" s="5" t="s">
        <v>1715</v>
      </c>
      <c r="P3104" s="5" t="s">
        <v>30</v>
      </c>
      <c r="Q3104" s="3" t="s">
        <v>1705</v>
      </c>
      <c r="R3104" s="3">
        <v>0</v>
      </c>
      <c r="S3104" s="4">
        <f>IF(LANÇAMENTO[[#This Row],[DATA PEDIDO]]="","",LANÇAMENTO[[#This Row],[DATA PEDIDO]]+LANÇAMENTO[[#This Row],[PRAZO]])</f>
        <v>46087</v>
      </c>
      <c r="T3104" s="8" t="str">
        <f>IF(LANÇAMENTO[[#This Row],[OBRA COM MATERIAL]]="OK","ENTREGUE",IF(LANÇAMENTO[[#This Row],[PRAZO]]="","",LANÇAMENTO[[#This Row],[PREVISÃO ENTREGA OBRA]]-$E$1))</f>
        <v>ENTREGUE</v>
      </c>
      <c r="U3104" s="3" t="s">
        <v>129</v>
      </c>
      <c r="V3104" s="3"/>
    </row>
    <row r="3105" spans="1:22" x14ac:dyDescent="0.25">
      <c r="A3105" s="4">
        <v>46087</v>
      </c>
      <c r="B3105" s="2" t="s">
        <v>5170</v>
      </c>
      <c r="C3105" s="123" t="str">
        <f>VLOOKUP(LANÇAMENTO[[#This Row],[OBRA]],OBRAS[],2,FALSE)</f>
        <v>B&amp;B</v>
      </c>
      <c r="D3105" s="2" t="s">
        <v>104</v>
      </c>
      <c r="E3105" s="2" t="s">
        <v>4812</v>
      </c>
      <c r="F3105" s="3">
        <v>1</v>
      </c>
      <c r="G3105" s="3" t="s">
        <v>65</v>
      </c>
      <c r="H3105" s="5" t="s">
        <v>5175</v>
      </c>
      <c r="I3105" s="136" t="s">
        <v>216</v>
      </c>
      <c r="J3105" s="2" t="s">
        <v>4812</v>
      </c>
      <c r="K3105" s="6">
        <v>118.67</v>
      </c>
      <c r="L3105" s="6">
        <f>LANÇAMENTO[[#This Row],[VALOR UNITARIO]]*LANÇAMENTO[[#This Row],[QTDADE]]</f>
        <v>118.67</v>
      </c>
      <c r="M3105" s="4">
        <v>46087</v>
      </c>
      <c r="N3105" s="33" t="str">
        <f>TEXT(LANÇAMENTO[[#This Row],[DATA PEDIDO]],"MMM")&amp;"-"&amp;TEXT(M3105,"AAAA")</f>
        <v>mar-2026</v>
      </c>
      <c r="O3105" s="5" t="s">
        <v>1715</v>
      </c>
      <c r="P3105" s="5" t="s">
        <v>30</v>
      </c>
      <c r="Q3105" s="3" t="s">
        <v>1705</v>
      </c>
      <c r="R3105" s="3">
        <v>0</v>
      </c>
      <c r="S3105" s="4">
        <f>IF(LANÇAMENTO[[#This Row],[DATA PEDIDO]]="","",LANÇAMENTO[[#This Row],[DATA PEDIDO]]+LANÇAMENTO[[#This Row],[PRAZO]])</f>
        <v>46087</v>
      </c>
      <c r="T3105" s="8" t="str">
        <f>IF(LANÇAMENTO[[#This Row],[OBRA COM MATERIAL]]="OK","ENTREGUE",IF(LANÇAMENTO[[#This Row],[PRAZO]]="","",LANÇAMENTO[[#This Row],[PREVISÃO ENTREGA OBRA]]-$E$1))</f>
        <v>ENTREGUE</v>
      </c>
      <c r="U3105" s="3" t="s">
        <v>129</v>
      </c>
      <c r="V3105" s="3"/>
    </row>
    <row r="3106" spans="1:22" x14ac:dyDescent="0.25">
      <c r="A3106" s="4">
        <v>46087</v>
      </c>
      <c r="B3106" s="2" t="s">
        <v>5170</v>
      </c>
      <c r="C3106" s="123" t="str">
        <f>VLOOKUP(LANÇAMENTO[[#This Row],[OBRA]],OBRAS[],2,FALSE)</f>
        <v>B&amp;B</v>
      </c>
      <c r="D3106" s="2" t="s">
        <v>104</v>
      </c>
      <c r="E3106" s="2" t="s">
        <v>4813</v>
      </c>
      <c r="F3106" s="3">
        <v>1</v>
      </c>
      <c r="G3106" s="3" t="s">
        <v>65</v>
      </c>
      <c r="H3106" s="5" t="s">
        <v>5175</v>
      </c>
      <c r="I3106" s="136" t="s">
        <v>216</v>
      </c>
      <c r="J3106" s="2" t="s">
        <v>4813</v>
      </c>
      <c r="K3106" s="6">
        <v>8.9499999999999993</v>
      </c>
      <c r="L3106" s="6">
        <f>LANÇAMENTO[[#This Row],[VALOR UNITARIO]]*LANÇAMENTO[[#This Row],[QTDADE]]</f>
        <v>8.9499999999999993</v>
      </c>
      <c r="M3106" s="4">
        <v>46087</v>
      </c>
      <c r="N3106" s="33" t="str">
        <f>TEXT(LANÇAMENTO[[#This Row],[DATA PEDIDO]],"MMM")&amp;"-"&amp;TEXT(M3106,"AAAA")</f>
        <v>mar-2026</v>
      </c>
      <c r="O3106" s="5" t="s">
        <v>1715</v>
      </c>
      <c r="P3106" s="5" t="s">
        <v>30</v>
      </c>
      <c r="Q3106" s="3" t="s">
        <v>1705</v>
      </c>
      <c r="R3106" s="3">
        <v>0</v>
      </c>
      <c r="S3106" s="4">
        <f>IF(LANÇAMENTO[[#This Row],[DATA PEDIDO]]="","",LANÇAMENTO[[#This Row],[DATA PEDIDO]]+LANÇAMENTO[[#This Row],[PRAZO]])</f>
        <v>46087</v>
      </c>
      <c r="T3106" s="8" t="str">
        <f>IF(LANÇAMENTO[[#This Row],[OBRA COM MATERIAL]]="OK","ENTREGUE",IF(LANÇAMENTO[[#This Row],[PRAZO]]="","",LANÇAMENTO[[#This Row],[PREVISÃO ENTREGA OBRA]]-$E$1))</f>
        <v>ENTREGUE</v>
      </c>
      <c r="U3106" s="3" t="s">
        <v>129</v>
      </c>
      <c r="V3106" s="3"/>
    </row>
    <row r="3107" spans="1:22" x14ac:dyDescent="0.25">
      <c r="A3107" s="4">
        <v>46087</v>
      </c>
      <c r="B3107" s="2" t="s">
        <v>5170</v>
      </c>
      <c r="C3107" s="123" t="str">
        <f>VLOOKUP(LANÇAMENTO[[#This Row],[OBRA]],OBRAS[],2,FALSE)</f>
        <v>B&amp;B</v>
      </c>
      <c r="D3107" s="2" t="s">
        <v>104</v>
      </c>
      <c r="E3107" s="2" t="s">
        <v>5184</v>
      </c>
      <c r="F3107" s="3">
        <v>4</v>
      </c>
      <c r="G3107" s="3" t="s">
        <v>65</v>
      </c>
      <c r="H3107" s="5" t="s">
        <v>5175</v>
      </c>
      <c r="I3107" s="136" t="s">
        <v>216</v>
      </c>
      <c r="J3107" s="2" t="s">
        <v>5184</v>
      </c>
      <c r="K3107" s="6">
        <v>22.59</v>
      </c>
      <c r="L3107" s="6">
        <f>LANÇAMENTO[[#This Row],[VALOR UNITARIO]]*LANÇAMENTO[[#This Row],[QTDADE]]</f>
        <v>90.36</v>
      </c>
      <c r="M3107" s="4">
        <v>46087</v>
      </c>
      <c r="N3107" s="33" t="str">
        <f>TEXT(LANÇAMENTO[[#This Row],[DATA PEDIDO]],"MMM")&amp;"-"&amp;TEXT(M3107,"AAAA")</f>
        <v>mar-2026</v>
      </c>
      <c r="O3107" s="5" t="s">
        <v>1715</v>
      </c>
      <c r="P3107" s="5" t="s">
        <v>30</v>
      </c>
      <c r="Q3107" s="3" t="s">
        <v>1705</v>
      </c>
      <c r="R3107" s="3">
        <v>0</v>
      </c>
      <c r="S3107" s="4">
        <f>IF(LANÇAMENTO[[#This Row],[DATA PEDIDO]]="","",LANÇAMENTO[[#This Row],[DATA PEDIDO]]+LANÇAMENTO[[#This Row],[PRAZO]])</f>
        <v>46087</v>
      </c>
      <c r="T3107" s="8" t="str">
        <f>IF(LANÇAMENTO[[#This Row],[OBRA COM MATERIAL]]="OK","ENTREGUE",IF(LANÇAMENTO[[#This Row],[PRAZO]]="","",LANÇAMENTO[[#This Row],[PREVISÃO ENTREGA OBRA]]-$E$1))</f>
        <v>ENTREGUE</v>
      </c>
      <c r="U3107" s="3" t="s">
        <v>129</v>
      </c>
      <c r="V3107" s="3"/>
    </row>
    <row r="3108" spans="1:22" x14ac:dyDescent="0.25">
      <c r="A3108" s="4">
        <v>46087</v>
      </c>
      <c r="B3108" s="2" t="s">
        <v>5170</v>
      </c>
      <c r="C3108" s="123" t="str">
        <f>VLOOKUP(LANÇAMENTO[[#This Row],[OBRA]],OBRAS[],2,FALSE)</f>
        <v>B&amp;B</v>
      </c>
      <c r="D3108" s="2" t="s">
        <v>104</v>
      </c>
      <c r="E3108" s="2" t="s">
        <v>4807</v>
      </c>
      <c r="F3108" s="3">
        <v>1</v>
      </c>
      <c r="G3108" s="3" t="s">
        <v>65</v>
      </c>
      <c r="H3108" s="5" t="s">
        <v>5175</v>
      </c>
      <c r="I3108" s="136" t="s">
        <v>216</v>
      </c>
      <c r="J3108" s="2" t="s">
        <v>4807</v>
      </c>
      <c r="K3108" s="6">
        <v>50.02</v>
      </c>
      <c r="L3108" s="6">
        <f>LANÇAMENTO[[#This Row],[VALOR UNITARIO]]*LANÇAMENTO[[#This Row],[QTDADE]]</f>
        <v>50.02</v>
      </c>
      <c r="M3108" s="4">
        <v>46087</v>
      </c>
      <c r="N3108" s="33" t="str">
        <f>TEXT(LANÇAMENTO[[#This Row],[DATA PEDIDO]],"MMM")&amp;"-"&amp;TEXT(M3108,"AAAA")</f>
        <v>mar-2026</v>
      </c>
      <c r="O3108" s="5" t="s">
        <v>1715</v>
      </c>
      <c r="P3108" s="5" t="s">
        <v>30</v>
      </c>
      <c r="Q3108" s="3" t="s">
        <v>1705</v>
      </c>
      <c r="R3108" s="3">
        <v>0</v>
      </c>
      <c r="S3108" s="4">
        <f>IF(LANÇAMENTO[[#This Row],[DATA PEDIDO]]="","",LANÇAMENTO[[#This Row],[DATA PEDIDO]]+LANÇAMENTO[[#This Row],[PRAZO]])</f>
        <v>46087</v>
      </c>
      <c r="T3108" s="8" t="str">
        <f>IF(LANÇAMENTO[[#This Row],[OBRA COM MATERIAL]]="OK","ENTREGUE",IF(LANÇAMENTO[[#This Row],[PRAZO]]="","",LANÇAMENTO[[#This Row],[PREVISÃO ENTREGA OBRA]]-$E$1))</f>
        <v>ENTREGUE</v>
      </c>
      <c r="U3108" s="3" t="s">
        <v>129</v>
      </c>
      <c r="V3108" s="3"/>
    </row>
    <row r="3109" spans="1:22" x14ac:dyDescent="0.25">
      <c r="A3109" s="4">
        <v>46087</v>
      </c>
      <c r="B3109" s="2" t="s">
        <v>5170</v>
      </c>
      <c r="C3109" s="123" t="str">
        <f>VLOOKUP(LANÇAMENTO[[#This Row],[OBRA]],OBRAS[],2,FALSE)</f>
        <v>B&amp;B</v>
      </c>
      <c r="D3109" s="2" t="s">
        <v>104</v>
      </c>
      <c r="E3109" s="2" t="s">
        <v>4816</v>
      </c>
      <c r="F3109" s="3">
        <v>1</v>
      </c>
      <c r="G3109" s="3" t="s">
        <v>65</v>
      </c>
      <c r="H3109" s="5" t="s">
        <v>5175</v>
      </c>
      <c r="I3109" s="136" t="s">
        <v>216</v>
      </c>
      <c r="J3109" s="2" t="s">
        <v>4816</v>
      </c>
      <c r="K3109" s="6">
        <v>92.32</v>
      </c>
      <c r="L3109" s="6">
        <f>LANÇAMENTO[[#This Row],[VALOR UNITARIO]]*LANÇAMENTO[[#This Row],[QTDADE]]</f>
        <v>92.32</v>
      </c>
      <c r="M3109" s="4">
        <v>46087</v>
      </c>
      <c r="N3109" s="33" t="str">
        <f>TEXT(LANÇAMENTO[[#This Row],[DATA PEDIDO]],"MMM")&amp;"-"&amp;TEXT(M3109,"AAAA")</f>
        <v>mar-2026</v>
      </c>
      <c r="O3109" s="5" t="s">
        <v>1715</v>
      </c>
      <c r="P3109" s="5" t="s">
        <v>30</v>
      </c>
      <c r="Q3109" s="3" t="s">
        <v>1705</v>
      </c>
      <c r="R3109" s="3">
        <v>0</v>
      </c>
      <c r="S3109" s="4">
        <f>IF(LANÇAMENTO[[#This Row],[DATA PEDIDO]]="","",LANÇAMENTO[[#This Row],[DATA PEDIDO]]+LANÇAMENTO[[#This Row],[PRAZO]])</f>
        <v>46087</v>
      </c>
      <c r="T3109" s="8" t="str">
        <f>IF(LANÇAMENTO[[#This Row],[OBRA COM MATERIAL]]="OK","ENTREGUE",IF(LANÇAMENTO[[#This Row],[PRAZO]]="","",LANÇAMENTO[[#This Row],[PREVISÃO ENTREGA OBRA]]-$E$1))</f>
        <v>ENTREGUE</v>
      </c>
      <c r="U3109" s="3" t="s">
        <v>129</v>
      </c>
      <c r="V3109" s="3"/>
    </row>
    <row r="3110" spans="1:22" x14ac:dyDescent="0.25">
      <c r="A3110" s="4">
        <v>46087</v>
      </c>
      <c r="B3110" s="2" t="s">
        <v>3396</v>
      </c>
      <c r="C3110" s="123" t="str">
        <f>VLOOKUP(LANÇAMENTO[[#This Row],[OBRA]],OBRAS[],2,FALSE)</f>
        <v>BRASUL</v>
      </c>
      <c r="D3110" s="2" t="s">
        <v>104</v>
      </c>
      <c r="E3110" s="2" t="s">
        <v>2228</v>
      </c>
      <c r="F3110" s="3">
        <v>23</v>
      </c>
      <c r="G3110" s="3" t="s">
        <v>141</v>
      </c>
      <c r="H3110" s="5" t="s">
        <v>5179</v>
      </c>
      <c r="I3110" s="136" t="s">
        <v>238</v>
      </c>
      <c r="J3110" s="2" t="s">
        <v>2228</v>
      </c>
      <c r="K3110" s="6">
        <v>7.54</v>
      </c>
      <c r="L3110" s="6">
        <f>LANÇAMENTO[[#This Row],[VALOR UNITARIO]]*LANÇAMENTO[[#This Row],[QTDADE]]</f>
        <v>173.42</v>
      </c>
      <c r="M3110" s="4">
        <v>46087</v>
      </c>
      <c r="N3110" s="33" t="str">
        <f>TEXT(LANÇAMENTO[[#This Row],[DATA PEDIDO]],"MMM")&amp;"-"&amp;TEXT(M3110,"AAAA")</f>
        <v>mar-2026</v>
      </c>
      <c r="O3110" s="5" t="s">
        <v>1715</v>
      </c>
      <c r="P3110" s="5" t="s">
        <v>30</v>
      </c>
      <c r="Q3110" s="3" t="s">
        <v>1705</v>
      </c>
      <c r="R3110" s="3">
        <v>0</v>
      </c>
      <c r="S3110" s="4">
        <f>IF(LANÇAMENTO[[#This Row],[DATA PEDIDO]]="","",LANÇAMENTO[[#This Row],[DATA PEDIDO]]+LANÇAMENTO[[#This Row],[PRAZO]])</f>
        <v>46087</v>
      </c>
      <c r="T3110" s="8" t="str">
        <f>IF(LANÇAMENTO[[#This Row],[OBRA COM MATERIAL]]="OK","ENTREGUE",IF(LANÇAMENTO[[#This Row],[PRAZO]]="","",LANÇAMENTO[[#This Row],[PREVISÃO ENTREGA OBRA]]-$E$1))</f>
        <v>ENTREGUE</v>
      </c>
      <c r="U3110" s="3" t="s">
        <v>129</v>
      </c>
      <c r="V3110" s="3"/>
    </row>
    <row r="3111" spans="1:22" x14ac:dyDescent="0.25">
      <c r="A3111" s="4">
        <v>46087</v>
      </c>
      <c r="B3111" s="2" t="s">
        <v>3396</v>
      </c>
      <c r="C3111" s="123" t="str">
        <f>VLOOKUP(LANÇAMENTO[[#This Row],[OBRA]],OBRAS[],2,FALSE)</f>
        <v>BRASUL</v>
      </c>
      <c r="D3111" s="2" t="s">
        <v>104</v>
      </c>
      <c r="E3111" s="2" t="s">
        <v>5176</v>
      </c>
      <c r="F3111" s="3">
        <v>39</v>
      </c>
      <c r="G3111" s="3" t="s">
        <v>141</v>
      </c>
      <c r="H3111" s="5" t="s">
        <v>5179</v>
      </c>
      <c r="I3111" s="136" t="s">
        <v>238</v>
      </c>
      <c r="J3111" s="2" t="s">
        <v>5176</v>
      </c>
      <c r="K3111" s="6">
        <v>7.54</v>
      </c>
      <c r="L3111" s="6">
        <f>LANÇAMENTO[[#This Row],[VALOR UNITARIO]]*LANÇAMENTO[[#This Row],[QTDADE]]</f>
        <v>294.06</v>
      </c>
      <c r="M3111" s="4">
        <v>46087</v>
      </c>
      <c r="N3111" s="33" t="str">
        <f>TEXT(LANÇAMENTO[[#This Row],[DATA PEDIDO]],"MMM")&amp;"-"&amp;TEXT(M3111,"AAAA")</f>
        <v>mar-2026</v>
      </c>
      <c r="O3111" s="5" t="s">
        <v>1715</v>
      </c>
      <c r="P3111" s="5" t="s">
        <v>30</v>
      </c>
      <c r="Q3111" s="3" t="s">
        <v>1705</v>
      </c>
      <c r="R3111" s="3">
        <v>0</v>
      </c>
      <c r="S3111" s="4">
        <f>IF(LANÇAMENTO[[#This Row],[DATA PEDIDO]]="","",LANÇAMENTO[[#This Row],[DATA PEDIDO]]+LANÇAMENTO[[#This Row],[PRAZO]])</f>
        <v>46087</v>
      </c>
      <c r="T3111" s="8" t="str">
        <f>IF(LANÇAMENTO[[#This Row],[OBRA COM MATERIAL]]="OK","ENTREGUE",IF(LANÇAMENTO[[#This Row],[PRAZO]]="","",LANÇAMENTO[[#This Row],[PREVISÃO ENTREGA OBRA]]-$E$1))</f>
        <v>ENTREGUE</v>
      </c>
      <c r="U3111" s="3" t="s">
        <v>129</v>
      </c>
      <c r="V3111" s="3"/>
    </row>
    <row r="3112" spans="1:22" x14ac:dyDescent="0.25">
      <c r="A3112" s="4">
        <v>46087</v>
      </c>
      <c r="B3112" s="2" t="s">
        <v>3396</v>
      </c>
      <c r="C3112" s="123" t="str">
        <f>VLOOKUP(LANÇAMENTO[[#This Row],[OBRA]],OBRAS[],2,FALSE)</f>
        <v>BRASUL</v>
      </c>
      <c r="D3112" s="2" t="s">
        <v>104</v>
      </c>
      <c r="E3112" s="2" t="s">
        <v>5177</v>
      </c>
      <c r="F3112" s="3">
        <v>3</v>
      </c>
      <c r="G3112" s="3" t="s">
        <v>109</v>
      </c>
      <c r="H3112" s="5" t="s">
        <v>5179</v>
      </c>
      <c r="I3112" s="136" t="s">
        <v>238</v>
      </c>
      <c r="J3112" s="2" t="s">
        <v>5177</v>
      </c>
      <c r="K3112" s="6">
        <v>8.64</v>
      </c>
      <c r="L3112" s="6">
        <f>LANÇAMENTO[[#This Row],[VALOR UNITARIO]]*LANÇAMENTO[[#This Row],[QTDADE]]</f>
        <v>25.92</v>
      </c>
      <c r="M3112" s="4">
        <v>46087</v>
      </c>
      <c r="N3112" s="33" t="str">
        <f>TEXT(LANÇAMENTO[[#This Row],[DATA PEDIDO]],"MMM")&amp;"-"&amp;TEXT(M3112,"AAAA")</f>
        <v>mar-2026</v>
      </c>
      <c r="O3112" s="5" t="s">
        <v>1715</v>
      </c>
      <c r="P3112" s="5" t="s">
        <v>30</v>
      </c>
      <c r="Q3112" s="3" t="s">
        <v>1705</v>
      </c>
      <c r="R3112" s="3">
        <v>0</v>
      </c>
      <c r="S3112" s="4">
        <f>IF(LANÇAMENTO[[#This Row],[DATA PEDIDO]]="","",LANÇAMENTO[[#This Row],[DATA PEDIDO]]+LANÇAMENTO[[#This Row],[PRAZO]])</f>
        <v>46087</v>
      </c>
      <c r="T3112" s="8" t="str">
        <f>IF(LANÇAMENTO[[#This Row],[OBRA COM MATERIAL]]="OK","ENTREGUE",IF(LANÇAMENTO[[#This Row],[PRAZO]]="","",LANÇAMENTO[[#This Row],[PREVISÃO ENTREGA OBRA]]-$E$1))</f>
        <v>ENTREGUE</v>
      </c>
      <c r="U3112" s="3" t="s">
        <v>129</v>
      </c>
      <c r="V3112" s="3"/>
    </row>
    <row r="3113" spans="1:22" x14ac:dyDescent="0.25">
      <c r="A3113" s="4">
        <v>46087</v>
      </c>
      <c r="B3113" s="2" t="s">
        <v>3396</v>
      </c>
      <c r="C3113" s="123" t="str">
        <f>VLOOKUP(LANÇAMENTO[[#This Row],[OBRA]],OBRAS[],2,FALSE)</f>
        <v>BRASUL</v>
      </c>
      <c r="D3113" s="2" t="s">
        <v>104</v>
      </c>
      <c r="E3113" s="2" t="s">
        <v>5178</v>
      </c>
      <c r="F3113" s="3">
        <v>1</v>
      </c>
      <c r="G3113" s="3" t="s">
        <v>109</v>
      </c>
      <c r="H3113" s="5" t="s">
        <v>5179</v>
      </c>
      <c r="I3113" s="136" t="s">
        <v>238</v>
      </c>
      <c r="J3113" s="2" t="s">
        <v>5178</v>
      </c>
      <c r="K3113" s="6">
        <v>107.81</v>
      </c>
      <c r="L3113" s="6">
        <f>LANÇAMENTO[[#This Row],[VALOR UNITARIO]]*LANÇAMENTO[[#This Row],[QTDADE]]</f>
        <v>107.81</v>
      </c>
      <c r="M3113" s="4">
        <v>46087</v>
      </c>
      <c r="N3113" s="33" t="str">
        <f>TEXT(LANÇAMENTO[[#This Row],[DATA PEDIDO]],"MMM")&amp;"-"&amp;TEXT(M3113,"AAAA")</f>
        <v>mar-2026</v>
      </c>
      <c r="O3113" s="5" t="s">
        <v>1715</v>
      </c>
      <c r="P3113" s="5" t="s">
        <v>30</v>
      </c>
      <c r="Q3113" s="3" t="s">
        <v>1705</v>
      </c>
      <c r="R3113" s="3">
        <v>0</v>
      </c>
      <c r="S3113" s="4">
        <f>IF(LANÇAMENTO[[#This Row],[DATA PEDIDO]]="","",LANÇAMENTO[[#This Row],[DATA PEDIDO]]+LANÇAMENTO[[#This Row],[PRAZO]])</f>
        <v>46087</v>
      </c>
      <c r="T3113" s="8" t="str">
        <f>IF(LANÇAMENTO[[#This Row],[OBRA COM MATERIAL]]="OK","ENTREGUE",IF(LANÇAMENTO[[#This Row],[PRAZO]]="","",LANÇAMENTO[[#This Row],[PREVISÃO ENTREGA OBRA]]-$E$1))</f>
        <v>ENTREGUE</v>
      </c>
      <c r="U3113" s="3" t="s">
        <v>129</v>
      </c>
      <c r="V3113" s="3"/>
    </row>
    <row r="3114" spans="1:22" x14ac:dyDescent="0.25">
      <c r="A3114" s="4">
        <v>46087</v>
      </c>
      <c r="B3114" s="2" t="s">
        <v>5170</v>
      </c>
      <c r="C3114" s="123" t="str">
        <f>VLOOKUP(LANÇAMENTO[[#This Row],[OBRA]],OBRAS[],2,FALSE)</f>
        <v>B&amp;B</v>
      </c>
      <c r="D3114" s="2" t="s">
        <v>104</v>
      </c>
      <c r="E3114" s="2" t="s">
        <v>2720</v>
      </c>
      <c r="F3114" s="3">
        <v>1</v>
      </c>
      <c r="G3114" s="3" t="s">
        <v>65</v>
      </c>
      <c r="H3114" s="5" t="s">
        <v>5181</v>
      </c>
      <c r="I3114" s="136" t="s">
        <v>230</v>
      </c>
      <c r="J3114" s="2" t="s">
        <v>2720</v>
      </c>
      <c r="K3114" s="6">
        <v>65.900000000000006</v>
      </c>
      <c r="L3114" s="6">
        <f>LANÇAMENTO[[#This Row],[VALOR UNITARIO]]*LANÇAMENTO[[#This Row],[QTDADE]]</f>
        <v>65.900000000000006</v>
      </c>
      <c r="M3114" s="4">
        <v>46087</v>
      </c>
      <c r="N3114" s="33" t="str">
        <f>TEXT(LANÇAMENTO[[#This Row],[DATA PEDIDO]],"MMM")&amp;"-"&amp;TEXT(M3114,"AAAA")</f>
        <v>mar-2026</v>
      </c>
      <c r="O3114" s="5" t="s">
        <v>1823</v>
      </c>
      <c r="P3114" s="5" t="s">
        <v>30</v>
      </c>
      <c r="Q3114" s="3" t="s">
        <v>1705</v>
      </c>
      <c r="R3114" s="3">
        <v>0</v>
      </c>
      <c r="S3114" s="4">
        <f>IF(LANÇAMENTO[[#This Row],[DATA PEDIDO]]="","",LANÇAMENTO[[#This Row],[DATA PEDIDO]]+LANÇAMENTO[[#This Row],[PRAZO]])</f>
        <v>46087</v>
      </c>
      <c r="T3114" s="8" t="str">
        <f>IF(LANÇAMENTO[[#This Row],[OBRA COM MATERIAL]]="OK","ENTREGUE",IF(LANÇAMENTO[[#This Row],[PRAZO]]="","",LANÇAMENTO[[#This Row],[PREVISÃO ENTREGA OBRA]]-$E$1))</f>
        <v>ENTREGUE</v>
      </c>
      <c r="U3114" s="3" t="s">
        <v>129</v>
      </c>
      <c r="V3114" s="3"/>
    </row>
    <row r="3115" spans="1:22" x14ac:dyDescent="0.25">
      <c r="A3115" s="4">
        <v>46087</v>
      </c>
      <c r="B3115" s="2" t="s">
        <v>5170</v>
      </c>
      <c r="C3115" s="123" t="str">
        <f>VLOOKUP(LANÇAMENTO[[#This Row],[OBRA]],OBRAS[],2,FALSE)</f>
        <v>B&amp;B</v>
      </c>
      <c r="D3115" s="2" t="s">
        <v>104</v>
      </c>
      <c r="E3115" s="2" t="s">
        <v>5180</v>
      </c>
      <c r="F3115" s="3">
        <v>2</v>
      </c>
      <c r="G3115" s="3" t="s">
        <v>65</v>
      </c>
      <c r="H3115" s="5" t="s">
        <v>5181</v>
      </c>
      <c r="I3115" s="136" t="s">
        <v>230</v>
      </c>
      <c r="J3115" s="2" t="s">
        <v>5180</v>
      </c>
      <c r="K3115" s="6">
        <v>7.62</v>
      </c>
      <c r="L3115" s="6">
        <f>LANÇAMENTO[[#This Row],[VALOR UNITARIO]]*LANÇAMENTO[[#This Row],[QTDADE]]</f>
        <v>15.24</v>
      </c>
      <c r="M3115" s="4">
        <v>46087</v>
      </c>
      <c r="N3115" s="33" t="str">
        <f>TEXT(LANÇAMENTO[[#This Row],[DATA PEDIDO]],"MMM")&amp;"-"&amp;TEXT(M3115,"AAAA")</f>
        <v>mar-2026</v>
      </c>
      <c r="O3115" s="5" t="s">
        <v>1823</v>
      </c>
      <c r="P3115" s="5" t="s">
        <v>30</v>
      </c>
      <c r="Q3115" s="3" t="s">
        <v>1705</v>
      </c>
      <c r="R3115" s="3">
        <v>0</v>
      </c>
      <c r="S3115" s="4">
        <f>IF(LANÇAMENTO[[#This Row],[DATA PEDIDO]]="","",LANÇAMENTO[[#This Row],[DATA PEDIDO]]+LANÇAMENTO[[#This Row],[PRAZO]])</f>
        <v>46087</v>
      </c>
      <c r="T3115" s="8" t="str">
        <f>IF(LANÇAMENTO[[#This Row],[OBRA COM MATERIAL]]="OK","ENTREGUE",IF(LANÇAMENTO[[#This Row],[PRAZO]]="","",LANÇAMENTO[[#This Row],[PREVISÃO ENTREGA OBRA]]-$E$1))</f>
        <v>ENTREGUE</v>
      </c>
      <c r="U3115" s="3" t="s">
        <v>129</v>
      </c>
      <c r="V3115" s="3"/>
    </row>
    <row r="3116" spans="1:22" x14ac:dyDescent="0.25">
      <c r="A3116" s="4">
        <v>46087</v>
      </c>
      <c r="B3116" s="2" t="s">
        <v>1802</v>
      </c>
      <c r="C3116" s="123" t="str">
        <f>VLOOKUP(LANÇAMENTO[[#This Row],[OBRA]],OBRAS[],2,FALSE)</f>
        <v>INTERIORANA</v>
      </c>
      <c r="D3116" s="2" t="s">
        <v>104</v>
      </c>
      <c r="E3116" s="248" t="s">
        <v>5185</v>
      </c>
      <c r="F3116" s="3">
        <v>182.86</v>
      </c>
      <c r="G3116" s="3" t="s">
        <v>23</v>
      </c>
      <c r="H3116" s="5" t="s">
        <v>5191</v>
      </c>
      <c r="I3116" s="136" t="s">
        <v>3287</v>
      </c>
      <c r="J3116" s="248" t="s">
        <v>5185</v>
      </c>
      <c r="K3116" s="6">
        <v>7.97</v>
      </c>
      <c r="L3116" s="6">
        <f>LANÇAMENTO[[#This Row],[VALOR UNITARIO]]*LANÇAMENTO[[#This Row],[QTDADE]]</f>
        <v>1457.3942</v>
      </c>
      <c r="M3116" s="4">
        <v>46087</v>
      </c>
      <c r="N3116" s="33" t="str">
        <f>TEXT(LANÇAMENTO[[#This Row],[DATA PEDIDO]],"MMM")&amp;"-"&amp;TEXT(M3116,"AAAA")</f>
        <v>mar-2026</v>
      </c>
      <c r="O3116" s="5" t="s">
        <v>1818</v>
      </c>
      <c r="P3116" s="5" t="s">
        <v>215</v>
      </c>
      <c r="Q3116" s="3" t="s">
        <v>12</v>
      </c>
      <c r="R3116" s="3">
        <v>7</v>
      </c>
      <c r="S3116" s="4">
        <f>IF(LANÇAMENTO[[#This Row],[DATA PEDIDO]]="","",LANÇAMENTO[[#This Row],[DATA PEDIDO]]+LANÇAMENTO[[#This Row],[PRAZO]])</f>
        <v>46094</v>
      </c>
      <c r="T3116" s="8" t="str">
        <f>IF(LANÇAMENTO[[#This Row],[OBRA COM MATERIAL]]="OK","ENTREGUE",IF(LANÇAMENTO[[#This Row],[PRAZO]]="","",LANÇAMENTO[[#This Row],[PREVISÃO ENTREGA OBRA]]-$E$1))</f>
        <v>ENTREGUE</v>
      </c>
      <c r="U3116" s="3" t="s">
        <v>129</v>
      </c>
      <c r="V3116" s="3"/>
    </row>
    <row r="3117" spans="1:22" x14ac:dyDescent="0.25">
      <c r="A3117" s="4">
        <v>46087</v>
      </c>
      <c r="B3117" s="2" t="s">
        <v>1802</v>
      </c>
      <c r="C3117" s="123" t="str">
        <f>VLOOKUP(LANÇAMENTO[[#This Row],[OBRA]],OBRAS[],2,FALSE)</f>
        <v>INTERIORANA</v>
      </c>
      <c r="D3117" s="2" t="s">
        <v>104</v>
      </c>
      <c r="E3117" s="248" t="s">
        <v>5186</v>
      </c>
      <c r="F3117" s="3">
        <v>197.44</v>
      </c>
      <c r="G3117" s="3" t="s">
        <v>23</v>
      </c>
      <c r="H3117" s="5" t="s">
        <v>5191</v>
      </c>
      <c r="I3117" s="136" t="s">
        <v>3287</v>
      </c>
      <c r="J3117" s="248" t="s">
        <v>5186</v>
      </c>
      <c r="K3117" s="6">
        <v>7.16</v>
      </c>
      <c r="L3117" s="6">
        <f>LANÇAMENTO[[#This Row],[VALOR UNITARIO]]*LANÇAMENTO[[#This Row],[QTDADE]]</f>
        <v>1413.6704</v>
      </c>
      <c r="M3117" s="4">
        <v>46087</v>
      </c>
      <c r="N3117" s="33" t="str">
        <f>TEXT(LANÇAMENTO[[#This Row],[DATA PEDIDO]],"MMM")&amp;"-"&amp;TEXT(M3117,"AAAA")</f>
        <v>mar-2026</v>
      </c>
      <c r="O3117" s="5" t="s">
        <v>1818</v>
      </c>
      <c r="P3117" s="5" t="s">
        <v>215</v>
      </c>
      <c r="Q3117" s="3" t="s">
        <v>12</v>
      </c>
      <c r="R3117" s="3">
        <v>7</v>
      </c>
      <c r="S3117" s="4">
        <f>IF(LANÇAMENTO[[#This Row],[DATA PEDIDO]]="","",LANÇAMENTO[[#This Row],[DATA PEDIDO]]+LANÇAMENTO[[#This Row],[PRAZO]])</f>
        <v>46094</v>
      </c>
      <c r="T3117" s="8" t="str">
        <f>IF(LANÇAMENTO[[#This Row],[OBRA COM MATERIAL]]="OK","ENTREGUE",IF(LANÇAMENTO[[#This Row],[PRAZO]]="","",LANÇAMENTO[[#This Row],[PREVISÃO ENTREGA OBRA]]-$E$1))</f>
        <v>ENTREGUE</v>
      </c>
      <c r="U3117" s="3" t="s">
        <v>129</v>
      </c>
      <c r="V3117" s="3"/>
    </row>
    <row r="3118" spans="1:22" x14ac:dyDescent="0.25">
      <c r="A3118" s="4">
        <v>46087</v>
      </c>
      <c r="B3118" s="2" t="s">
        <v>1802</v>
      </c>
      <c r="C3118" s="123" t="str">
        <f>VLOOKUP(LANÇAMENTO[[#This Row],[OBRA]],OBRAS[],2,FALSE)</f>
        <v>INTERIORANA</v>
      </c>
      <c r="D3118" s="2" t="s">
        <v>104</v>
      </c>
      <c r="E3118" s="248" t="s">
        <v>5187</v>
      </c>
      <c r="F3118" s="3">
        <v>665.63</v>
      </c>
      <c r="G3118" s="3" t="s">
        <v>23</v>
      </c>
      <c r="H3118" s="5" t="s">
        <v>5191</v>
      </c>
      <c r="I3118" s="136" t="s">
        <v>3287</v>
      </c>
      <c r="J3118" s="248" t="s">
        <v>5187</v>
      </c>
      <c r="K3118" s="6">
        <v>7.16</v>
      </c>
      <c r="L3118" s="6">
        <f>LANÇAMENTO[[#This Row],[VALOR UNITARIO]]*LANÇAMENTO[[#This Row],[QTDADE]]</f>
        <v>4765.9107999999997</v>
      </c>
      <c r="M3118" s="4">
        <v>46087</v>
      </c>
      <c r="N3118" s="33" t="str">
        <f>TEXT(LANÇAMENTO[[#This Row],[DATA PEDIDO]],"MMM")&amp;"-"&amp;TEXT(M3118,"AAAA")</f>
        <v>mar-2026</v>
      </c>
      <c r="O3118" s="5" t="s">
        <v>1818</v>
      </c>
      <c r="P3118" s="5" t="s">
        <v>215</v>
      </c>
      <c r="Q3118" s="3" t="s">
        <v>12</v>
      </c>
      <c r="R3118" s="3">
        <v>7</v>
      </c>
      <c r="S3118" s="4">
        <f>IF(LANÇAMENTO[[#This Row],[DATA PEDIDO]]="","",LANÇAMENTO[[#This Row],[DATA PEDIDO]]+LANÇAMENTO[[#This Row],[PRAZO]])</f>
        <v>46094</v>
      </c>
      <c r="T3118" s="8" t="str">
        <f>IF(LANÇAMENTO[[#This Row],[OBRA COM MATERIAL]]="OK","ENTREGUE",IF(LANÇAMENTO[[#This Row],[PRAZO]]="","",LANÇAMENTO[[#This Row],[PREVISÃO ENTREGA OBRA]]-$E$1))</f>
        <v>ENTREGUE</v>
      </c>
      <c r="U3118" s="3" t="s">
        <v>129</v>
      </c>
      <c r="V3118" s="3"/>
    </row>
    <row r="3119" spans="1:22" x14ac:dyDescent="0.25">
      <c r="A3119" s="4">
        <v>46087</v>
      </c>
      <c r="B3119" s="2" t="s">
        <v>1802</v>
      </c>
      <c r="C3119" s="123" t="str">
        <f>VLOOKUP(LANÇAMENTO[[#This Row],[OBRA]],OBRAS[],2,FALSE)</f>
        <v>INTERIORANA</v>
      </c>
      <c r="D3119" s="2" t="s">
        <v>104</v>
      </c>
      <c r="E3119" s="248" t="s">
        <v>5188</v>
      </c>
      <c r="F3119" s="3">
        <v>21</v>
      </c>
      <c r="G3119" s="3" t="s">
        <v>23</v>
      </c>
      <c r="H3119" s="5" t="s">
        <v>5191</v>
      </c>
      <c r="I3119" s="136" t="s">
        <v>3287</v>
      </c>
      <c r="J3119" s="248" t="s">
        <v>5188</v>
      </c>
      <c r="K3119" s="6">
        <v>9.36</v>
      </c>
      <c r="L3119" s="6">
        <f>LANÇAMENTO[[#This Row],[VALOR UNITARIO]]*LANÇAMENTO[[#This Row],[QTDADE]]</f>
        <v>196.56</v>
      </c>
      <c r="M3119" s="4">
        <v>46087</v>
      </c>
      <c r="N3119" s="33" t="str">
        <f>TEXT(LANÇAMENTO[[#This Row],[DATA PEDIDO]],"MMM")&amp;"-"&amp;TEXT(M3119,"AAAA")</f>
        <v>mar-2026</v>
      </c>
      <c r="O3119" s="5" t="s">
        <v>1818</v>
      </c>
      <c r="P3119" s="5" t="s">
        <v>215</v>
      </c>
      <c r="Q3119" s="3" t="s">
        <v>12</v>
      </c>
      <c r="R3119" s="3">
        <v>7</v>
      </c>
      <c r="S3119" s="4">
        <f>IF(LANÇAMENTO[[#This Row],[DATA PEDIDO]]="","",LANÇAMENTO[[#This Row],[DATA PEDIDO]]+LANÇAMENTO[[#This Row],[PRAZO]])</f>
        <v>46094</v>
      </c>
      <c r="T3119" s="8" t="str">
        <f>IF(LANÇAMENTO[[#This Row],[OBRA COM MATERIAL]]="OK","ENTREGUE",IF(LANÇAMENTO[[#This Row],[PRAZO]]="","",LANÇAMENTO[[#This Row],[PREVISÃO ENTREGA OBRA]]-$E$1))</f>
        <v>ENTREGUE</v>
      </c>
      <c r="U3119" s="3" t="s">
        <v>129</v>
      </c>
      <c r="V3119" s="3"/>
    </row>
    <row r="3120" spans="1:22" x14ac:dyDescent="0.25">
      <c r="A3120" s="4">
        <v>46087</v>
      </c>
      <c r="B3120" s="2" t="s">
        <v>1802</v>
      </c>
      <c r="C3120" s="123" t="str">
        <f>VLOOKUP(LANÇAMENTO[[#This Row],[OBRA]],OBRAS[],2,FALSE)</f>
        <v>INTERIORANA</v>
      </c>
      <c r="D3120" s="2" t="s">
        <v>104</v>
      </c>
      <c r="E3120" s="248" t="s">
        <v>5189</v>
      </c>
      <c r="F3120" s="249">
        <v>8</v>
      </c>
      <c r="G3120" s="249" t="s">
        <v>65</v>
      </c>
      <c r="H3120" s="250" t="s">
        <v>5191</v>
      </c>
      <c r="I3120" s="251" t="s">
        <v>3287</v>
      </c>
      <c r="J3120" s="248" t="s">
        <v>5189</v>
      </c>
      <c r="K3120" s="6">
        <v>26.9</v>
      </c>
      <c r="L3120" s="6">
        <f>LANÇAMENTO[[#This Row],[VALOR UNITARIO]]*LANÇAMENTO[[#This Row],[QTDADE]]</f>
        <v>215.2</v>
      </c>
      <c r="M3120" s="4">
        <v>46087</v>
      </c>
      <c r="N3120" s="33" t="str">
        <f>TEXT(LANÇAMENTO[[#This Row],[DATA PEDIDO]],"MMM")&amp;"-"&amp;TEXT(M3120,"AAAA")</f>
        <v>mar-2026</v>
      </c>
      <c r="O3120" s="5" t="s">
        <v>1818</v>
      </c>
      <c r="P3120" s="5" t="s">
        <v>215</v>
      </c>
      <c r="Q3120" s="3" t="s">
        <v>12</v>
      </c>
      <c r="R3120" s="3">
        <v>7</v>
      </c>
      <c r="S3120" s="4">
        <f>IF(LANÇAMENTO[[#This Row],[DATA PEDIDO]]="","",LANÇAMENTO[[#This Row],[DATA PEDIDO]]+LANÇAMENTO[[#This Row],[PRAZO]])</f>
        <v>46094</v>
      </c>
      <c r="T3120" s="8" t="str">
        <f>IF(LANÇAMENTO[[#This Row],[OBRA COM MATERIAL]]="OK","ENTREGUE",IF(LANÇAMENTO[[#This Row],[PRAZO]]="","",LANÇAMENTO[[#This Row],[PREVISÃO ENTREGA OBRA]]-$E$1))</f>
        <v>ENTREGUE</v>
      </c>
      <c r="U3120" s="3" t="s">
        <v>129</v>
      </c>
      <c r="V3120" s="3"/>
    </row>
    <row r="3121" spans="1:22" x14ac:dyDescent="0.25">
      <c r="A3121" s="4">
        <v>46087</v>
      </c>
      <c r="B3121" s="2" t="s">
        <v>1802</v>
      </c>
      <c r="C3121" s="123" t="str">
        <f>VLOOKUP(LANÇAMENTO[[#This Row],[OBRA]],OBRAS[],2,FALSE)</f>
        <v>INTERIORANA</v>
      </c>
      <c r="D3121" s="2" t="s">
        <v>104</v>
      </c>
      <c r="E3121" s="248" t="s">
        <v>5190</v>
      </c>
      <c r="F3121" s="249">
        <v>4</v>
      </c>
      <c r="G3121" s="249" t="s">
        <v>65</v>
      </c>
      <c r="H3121" s="250" t="s">
        <v>5191</v>
      </c>
      <c r="I3121" s="251" t="s">
        <v>3287</v>
      </c>
      <c r="J3121" s="248" t="s">
        <v>5190</v>
      </c>
      <c r="K3121" s="6">
        <v>8.27</v>
      </c>
      <c r="L3121" s="6">
        <f>LANÇAMENTO[[#This Row],[VALOR UNITARIO]]*LANÇAMENTO[[#This Row],[QTDADE]]</f>
        <v>33.08</v>
      </c>
      <c r="M3121" s="4">
        <v>46087</v>
      </c>
      <c r="N3121" s="33" t="str">
        <f>TEXT(LANÇAMENTO[[#This Row],[DATA PEDIDO]],"MMM")&amp;"-"&amp;TEXT(M3121,"AAAA")</f>
        <v>mar-2026</v>
      </c>
      <c r="O3121" s="5" t="s">
        <v>1818</v>
      </c>
      <c r="P3121" s="5" t="s">
        <v>215</v>
      </c>
      <c r="Q3121" s="3" t="s">
        <v>12</v>
      </c>
      <c r="R3121" s="3">
        <v>7</v>
      </c>
      <c r="S3121" s="4">
        <f>IF(LANÇAMENTO[[#This Row],[DATA PEDIDO]]="","",LANÇAMENTO[[#This Row],[DATA PEDIDO]]+LANÇAMENTO[[#This Row],[PRAZO]])</f>
        <v>46094</v>
      </c>
      <c r="T3121" s="8" t="str">
        <f>IF(LANÇAMENTO[[#This Row],[OBRA COM MATERIAL]]="OK","ENTREGUE",IF(LANÇAMENTO[[#This Row],[PRAZO]]="","",LANÇAMENTO[[#This Row],[PREVISÃO ENTREGA OBRA]]-$E$1))</f>
        <v>ENTREGUE</v>
      </c>
      <c r="U3121" s="3" t="s">
        <v>129</v>
      </c>
      <c r="V3121" s="3"/>
    </row>
    <row r="3122" spans="1:22" x14ac:dyDescent="0.25">
      <c r="A3122" s="4">
        <v>46087</v>
      </c>
      <c r="B3122" s="2" t="s">
        <v>1802</v>
      </c>
      <c r="C3122" s="123" t="str">
        <f>VLOOKUP(LANÇAMENTO[[#This Row],[OBRA]],OBRAS[],2,FALSE)</f>
        <v>INTERIORANA</v>
      </c>
      <c r="D3122" s="2" t="s">
        <v>104</v>
      </c>
      <c r="E3122" s="248" t="s">
        <v>5194</v>
      </c>
      <c r="F3122" s="249">
        <v>20</v>
      </c>
      <c r="G3122" s="249" t="s">
        <v>65</v>
      </c>
      <c r="H3122" s="250" t="s">
        <v>5191</v>
      </c>
      <c r="I3122" s="251" t="s">
        <v>3287</v>
      </c>
      <c r="J3122" s="248" t="s">
        <v>5194</v>
      </c>
      <c r="K3122" s="6">
        <v>16.78</v>
      </c>
      <c r="L3122" s="6">
        <f>LANÇAMENTO[[#This Row],[VALOR UNITARIO]]*LANÇAMENTO[[#This Row],[QTDADE]]</f>
        <v>335.6</v>
      </c>
      <c r="M3122" s="4">
        <v>46087</v>
      </c>
      <c r="N3122" s="33" t="str">
        <f>TEXT(LANÇAMENTO[[#This Row],[DATA PEDIDO]],"MMM")&amp;"-"&amp;TEXT(M3122,"AAAA")</f>
        <v>mar-2026</v>
      </c>
      <c r="O3122" s="5" t="s">
        <v>1818</v>
      </c>
      <c r="P3122" s="5" t="s">
        <v>215</v>
      </c>
      <c r="Q3122" s="3" t="s">
        <v>12</v>
      </c>
      <c r="R3122" s="3">
        <v>7</v>
      </c>
      <c r="S3122" s="4">
        <f>IF(LANÇAMENTO[[#This Row],[DATA PEDIDO]]="","",LANÇAMENTO[[#This Row],[DATA PEDIDO]]+LANÇAMENTO[[#This Row],[PRAZO]])</f>
        <v>46094</v>
      </c>
      <c r="T3122" s="8" t="str">
        <f>IF(LANÇAMENTO[[#This Row],[OBRA COM MATERIAL]]="OK","ENTREGUE",IF(LANÇAMENTO[[#This Row],[PRAZO]]="","",LANÇAMENTO[[#This Row],[PREVISÃO ENTREGA OBRA]]-$E$1))</f>
        <v>ENTREGUE</v>
      </c>
      <c r="U3122" s="3" t="s">
        <v>129</v>
      </c>
      <c r="V3122" s="3"/>
    </row>
    <row r="3123" spans="1:22" x14ac:dyDescent="0.25">
      <c r="A3123" s="4">
        <v>46087</v>
      </c>
      <c r="B3123" s="2" t="s">
        <v>1802</v>
      </c>
      <c r="C3123" s="123" t="str">
        <f>VLOOKUP(LANÇAMENTO[[#This Row],[OBRA]],OBRAS[],2,FALSE)</f>
        <v>INTERIORANA</v>
      </c>
      <c r="D3123" s="2" t="s">
        <v>104</v>
      </c>
      <c r="E3123" s="248" t="s">
        <v>68</v>
      </c>
      <c r="F3123" s="249">
        <v>1</v>
      </c>
      <c r="G3123" s="249" t="s">
        <v>65</v>
      </c>
      <c r="H3123" s="250" t="s">
        <v>5191</v>
      </c>
      <c r="I3123" s="251" t="s">
        <v>3287</v>
      </c>
      <c r="J3123" s="248" t="s">
        <v>68</v>
      </c>
      <c r="K3123" s="6">
        <v>-807.42</v>
      </c>
      <c r="L3123" s="6">
        <f>LANÇAMENTO[[#This Row],[VALOR UNITARIO]]*LANÇAMENTO[[#This Row],[QTDADE]]</f>
        <v>-807.42</v>
      </c>
      <c r="M3123" s="4">
        <v>46087</v>
      </c>
      <c r="N3123" s="33" t="str">
        <f>TEXT(LANÇAMENTO[[#This Row],[DATA PEDIDO]],"MMM")&amp;"-"&amp;TEXT(M3123,"AAAA")</f>
        <v>mar-2026</v>
      </c>
      <c r="O3123" s="5" t="s">
        <v>1818</v>
      </c>
      <c r="P3123" s="5" t="s">
        <v>215</v>
      </c>
      <c r="Q3123" s="3" t="s">
        <v>12</v>
      </c>
      <c r="R3123" s="3">
        <v>7</v>
      </c>
      <c r="S3123" s="4">
        <f>IF(LANÇAMENTO[[#This Row],[DATA PEDIDO]]="","",LANÇAMENTO[[#This Row],[DATA PEDIDO]]+LANÇAMENTO[[#This Row],[PRAZO]])</f>
        <v>46094</v>
      </c>
      <c r="T3123" s="8" t="str">
        <f>IF(LANÇAMENTO[[#This Row],[OBRA COM MATERIAL]]="OK","ENTREGUE",IF(LANÇAMENTO[[#This Row],[PRAZO]]="","",LANÇAMENTO[[#This Row],[PREVISÃO ENTREGA OBRA]]-$E$1))</f>
        <v>ENTREGUE</v>
      </c>
      <c r="U3123" s="3" t="s">
        <v>129</v>
      </c>
      <c r="V3123" s="3"/>
    </row>
    <row r="3124" spans="1:22" x14ac:dyDescent="0.25">
      <c r="A3124" s="4">
        <v>46087</v>
      </c>
      <c r="B3124" s="2" t="s">
        <v>1802</v>
      </c>
      <c r="C3124" s="123" t="str">
        <f>VLOOKUP(LANÇAMENTO[[#This Row],[OBRA]],OBRAS[],2,FALSE)</f>
        <v>INTERIORANA</v>
      </c>
      <c r="D3124" s="2" t="s">
        <v>104</v>
      </c>
      <c r="E3124" s="248" t="s">
        <v>1814</v>
      </c>
      <c r="F3124" s="249">
        <v>1</v>
      </c>
      <c r="G3124" s="249" t="s">
        <v>65</v>
      </c>
      <c r="H3124" s="250" t="s">
        <v>5191</v>
      </c>
      <c r="I3124" s="251" t="s">
        <v>3287</v>
      </c>
      <c r="J3124" s="248" t="s">
        <v>1814</v>
      </c>
      <c r="K3124" s="6">
        <v>290</v>
      </c>
      <c r="L3124" s="6">
        <f>LANÇAMENTO[[#This Row],[VALOR UNITARIO]]*LANÇAMENTO[[#This Row],[QTDADE]]</f>
        <v>290</v>
      </c>
      <c r="M3124" s="4">
        <v>46087</v>
      </c>
      <c r="N3124" s="33" t="str">
        <f>TEXT(LANÇAMENTO[[#This Row],[DATA PEDIDO]],"MMM")&amp;"-"&amp;TEXT(M3124,"AAAA")</f>
        <v>mar-2026</v>
      </c>
      <c r="O3124" s="5" t="s">
        <v>1818</v>
      </c>
      <c r="P3124" s="5" t="s">
        <v>215</v>
      </c>
      <c r="Q3124" s="3" t="s">
        <v>12</v>
      </c>
      <c r="R3124" s="3">
        <v>7</v>
      </c>
      <c r="S3124" s="4">
        <f>IF(LANÇAMENTO[[#This Row],[DATA PEDIDO]]="","",LANÇAMENTO[[#This Row],[DATA PEDIDO]]+LANÇAMENTO[[#This Row],[PRAZO]])</f>
        <v>46094</v>
      </c>
      <c r="T3124" s="8" t="str">
        <f>IF(LANÇAMENTO[[#This Row],[OBRA COM MATERIAL]]="OK","ENTREGUE",IF(LANÇAMENTO[[#This Row],[PRAZO]]="","",LANÇAMENTO[[#This Row],[PREVISÃO ENTREGA OBRA]]-$E$1))</f>
        <v>ENTREGUE</v>
      </c>
      <c r="U3124" s="3" t="s">
        <v>129</v>
      </c>
      <c r="V3124" s="3"/>
    </row>
    <row r="3125" spans="1:22" x14ac:dyDescent="0.25">
      <c r="A3125" s="4">
        <v>46087</v>
      </c>
      <c r="B3125" s="2" t="s">
        <v>1802</v>
      </c>
      <c r="C3125" s="123" t="str">
        <f>VLOOKUP(LANÇAMENTO[[#This Row],[OBRA]],OBRAS[],2,FALSE)</f>
        <v>INTERIORANA</v>
      </c>
      <c r="D3125" s="2" t="s">
        <v>104</v>
      </c>
      <c r="E3125" s="252" t="s">
        <v>1968</v>
      </c>
      <c r="F3125" s="249">
        <v>5</v>
      </c>
      <c r="G3125" s="249" t="s">
        <v>23</v>
      </c>
      <c r="H3125" s="250" t="s">
        <v>5192</v>
      </c>
      <c r="I3125" s="251" t="s">
        <v>467</v>
      </c>
      <c r="J3125" s="252" t="s">
        <v>1968</v>
      </c>
      <c r="K3125" s="6">
        <v>20</v>
      </c>
      <c r="L3125" s="6">
        <f>LANÇAMENTO[[#This Row],[VALOR UNITARIO]]*LANÇAMENTO[[#This Row],[QTDADE]]</f>
        <v>100</v>
      </c>
      <c r="M3125" s="4">
        <v>46087</v>
      </c>
      <c r="N3125" s="33" t="str">
        <f>TEXT(LANÇAMENTO[[#This Row],[DATA PEDIDO]],"MMM")&amp;"-"&amp;TEXT(M3125,"AAAA")</f>
        <v>mar-2026</v>
      </c>
      <c r="O3125" s="5" t="s">
        <v>1967</v>
      </c>
      <c r="P3125" s="5" t="s">
        <v>30</v>
      </c>
      <c r="Q3125" s="3" t="s">
        <v>1705</v>
      </c>
      <c r="R3125" s="3">
        <v>3</v>
      </c>
      <c r="S3125" s="4">
        <f>IF(LANÇAMENTO[[#This Row],[DATA PEDIDO]]="","",LANÇAMENTO[[#This Row],[DATA PEDIDO]]+LANÇAMENTO[[#This Row],[PRAZO]])</f>
        <v>46090</v>
      </c>
      <c r="T3125" s="8" t="str">
        <f>IF(LANÇAMENTO[[#This Row],[OBRA COM MATERIAL]]="OK","ENTREGUE",IF(LANÇAMENTO[[#This Row],[PRAZO]]="","",LANÇAMENTO[[#This Row],[PREVISÃO ENTREGA OBRA]]-$E$1))</f>
        <v>ENTREGUE</v>
      </c>
      <c r="U3125" s="3" t="s">
        <v>129</v>
      </c>
      <c r="V3125" s="3"/>
    </row>
    <row r="3126" spans="1:22" x14ac:dyDescent="0.25">
      <c r="A3126" s="4">
        <v>46087</v>
      </c>
      <c r="B3126" s="2" t="s">
        <v>1802</v>
      </c>
      <c r="C3126" s="123" t="str">
        <f>VLOOKUP(LANÇAMENTO[[#This Row],[OBRA]],OBRAS[],2,FALSE)</f>
        <v>INTERIORANA</v>
      </c>
      <c r="D3126" s="2" t="s">
        <v>104</v>
      </c>
      <c r="E3126" s="2" t="s">
        <v>4292</v>
      </c>
      <c r="F3126" s="3">
        <v>20</v>
      </c>
      <c r="G3126" s="3" t="s">
        <v>65</v>
      </c>
      <c r="H3126" s="5" t="s">
        <v>5192</v>
      </c>
      <c r="I3126" s="136" t="s">
        <v>467</v>
      </c>
      <c r="J3126" s="2" t="s">
        <v>4292</v>
      </c>
      <c r="K3126" s="6">
        <v>2.2999999999999998</v>
      </c>
      <c r="L3126" s="6">
        <f>LANÇAMENTO[[#This Row],[VALOR UNITARIO]]*LANÇAMENTO[[#This Row],[QTDADE]]</f>
        <v>46</v>
      </c>
      <c r="M3126" s="4">
        <v>46087</v>
      </c>
      <c r="N3126" s="33" t="str">
        <f>TEXT(LANÇAMENTO[[#This Row],[DATA PEDIDO]],"MMM")&amp;"-"&amp;TEXT(M3126,"AAAA")</f>
        <v>mar-2026</v>
      </c>
      <c r="O3126" s="5" t="s">
        <v>1967</v>
      </c>
      <c r="P3126" s="5" t="s">
        <v>30</v>
      </c>
      <c r="Q3126" s="3" t="s">
        <v>1705</v>
      </c>
      <c r="R3126" s="3">
        <v>3</v>
      </c>
      <c r="S3126" s="4">
        <f>IF(LANÇAMENTO[[#This Row],[DATA PEDIDO]]="","",LANÇAMENTO[[#This Row],[DATA PEDIDO]]+LANÇAMENTO[[#This Row],[PRAZO]])</f>
        <v>46090</v>
      </c>
      <c r="T3126" s="8" t="str">
        <f>IF(LANÇAMENTO[[#This Row],[OBRA COM MATERIAL]]="OK","ENTREGUE",IF(LANÇAMENTO[[#This Row],[PRAZO]]="","",LANÇAMENTO[[#This Row],[PREVISÃO ENTREGA OBRA]]-$E$1))</f>
        <v>ENTREGUE</v>
      </c>
      <c r="U3126" s="3" t="s">
        <v>129</v>
      </c>
      <c r="V3126" s="3"/>
    </row>
    <row r="3127" spans="1:22" x14ac:dyDescent="0.25">
      <c r="A3127" s="4">
        <v>46090</v>
      </c>
      <c r="B3127" s="2" t="s">
        <v>5069</v>
      </c>
      <c r="C3127" s="123" t="str">
        <f>VLOOKUP(LANÇAMENTO[[#This Row],[OBRA]],OBRAS[],2,FALSE)</f>
        <v>B&amp;B</v>
      </c>
      <c r="D3127" s="2" t="s">
        <v>27</v>
      </c>
      <c r="E3127" s="2" t="s">
        <v>2134</v>
      </c>
      <c r="F3127" s="3">
        <v>1</v>
      </c>
      <c r="G3127" s="3" t="s">
        <v>65</v>
      </c>
      <c r="H3127" s="5" t="s">
        <v>5193</v>
      </c>
      <c r="I3127" s="136" t="s">
        <v>1612</v>
      </c>
      <c r="J3127" s="2" t="s">
        <v>2134</v>
      </c>
      <c r="K3127" s="6">
        <v>350</v>
      </c>
      <c r="L3127" s="6">
        <f>LANÇAMENTO[[#This Row],[VALOR UNITARIO]]*LANÇAMENTO[[#This Row],[QTDADE]]</f>
        <v>350</v>
      </c>
      <c r="M3127" s="4">
        <v>46090</v>
      </c>
      <c r="N3127" s="33" t="str">
        <f>TEXT(LANÇAMENTO[[#This Row],[DATA PEDIDO]],"MMM")&amp;"-"&amp;TEXT(M3127,"AAAA")</f>
        <v>mar-2026</v>
      </c>
      <c r="O3127" s="5" t="s">
        <v>1778</v>
      </c>
      <c r="P3127" s="5" t="s">
        <v>30</v>
      </c>
      <c r="Q3127" s="3" t="s">
        <v>12</v>
      </c>
      <c r="R3127" s="3">
        <v>0</v>
      </c>
      <c r="S3127" s="4">
        <f>IF(LANÇAMENTO[[#This Row],[DATA PEDIDO]]="","",LANÇAMENTO[[#This Row],[DATA PEDIDO]]+LANÇAMENTO[[#This Row],[PRAZO]])</f>
        <v>46090</v>
      </c>
      <c r="T3127" s="8" t="str">
        <f>IF(LANÇAMENTO[[#This Row],[OBRA COM MATERIAL]]="OK","ENTREGUE",IF(LANÇAMENTO[[#This Row],[PRAZO]]="","",LANÇAMENTO[[#This Row],[PREVISÃO ENTREGA OBRA]]-$E$1))</f>
        <v>ENTREGUE</v>
      </c>
      <c r="U3127" s="3" t="s">
        <v>129</v>
      </c>
      <c r="V3127" s="3"/>
    </row>
    <row r="3128" spans="1:22" x14ac:dyDescent="0.25">
      <c r="A3128" s="4">
        <v>46090</v>
      </c>
      <c r="B3128" s="2" t="s">
        <v>1802</v>
      </c>
      <c r="C3128" s="123" t="str">
        <f>VLOOKUP(LANÇAMENTO[[#This Row],[OBRA]],OBRAS[],2,FALSE)</f>
        <v>INTERIORANA</v>
      </c>
      <c r="D3128" s="2" t="s">
        <v>27</v>
      </c>
      <c r="E3128" s="2" t="s">
        <v>5195</v>
      </c>
      <c r="F3128" s="3">
        <v>1</v>
      </c>
      <c r="G3128" s="3" t="s">
        <v>65</v>
      </c>
      <c r="H3128" s="5" t="s">
        <v>5196</v>
      </c>
      <c r="I3128" s="136" t="s">
        <v>834</v>
      </c>
      <c r="J3128" s="2" t="s">
        <v>5195</v>
      </c>
      <c r="K3128" s="6">
        <v>800</v>
      </c>
      <c r="L3128" s="6">
        <f>LANÇAMENTO[[#This Row],[VALOR UNITARIO]]*LANÇAMENTO[[#This Row],[QTDADE]]</f>
        <v>800</v>
      </c>
      <c r="M3128" s="4">
        <v>46090</v>
      </c>
      <c r="N3128" s="33" t="str">
        <f>TEXT(LANÇAMENTO[[#This Row],[DATA PEDIDO]],"MMM")&amp;"-"&amp;TEXT(M3128,"AAAA")</f>
        <v>mar-2026</v>
      </c>
      <c r="O3128" s="5" t="s">
        <v>1692</v>
      </c>
      <c r="P3128" s="5" t="s">
        <v>30</v>
      </c>
      <c r="Q3128" s="3" t="s">
        <v>12</v>
      </c>
      <c r="R3128" s="3">
        <v>2</v>
      </c>
      <c r="S3128" s="4">
        <f>IF(LANÇAMENTO[[#This Row],[DATA PEDIDO]]="","",LANÇAMENTO[[#This Row],[DATA PEDIDO]]+LANÇAMENTO[[#This Row],[PRAZO]])</f>
        <v>46092</v>
      </c>
      <c r="T3128" s="8" t="str">
        <f>IF(LANÇAMENTO[[#This Row],[OBRA COM MATERIAL]]="OK","ENTREGUE",IF(LANÇAMENTO[[#This Row],[PRAZO]]="","",LANÇAMENTO[[#This Row],[PREVISÃO ENTREGA OBRA]]-$E$1))</f>
        <v>ENTREGUE</v>
      </c>
      <c r="U3128" s="3" t="s">
        <v>129</v>
      </c>
      <c r="V3128" s="3"/>
    </row>
    <row r="3129" spans="1:22" x14ac:dyDescent="0.25">
      <c r="A3129" s="4">
        <v>46091</v>
      </c>
      <c r="B3129" s="2" t="s">
        <v>1802</v>
      </c>
      <c r="C3129" s="123" t="str">
        <f>VLOOKUP(LANÇAMENTO[[#This Row],[OBRA]],OBRAS[],2,FALSE)</f>
        <v>INTERIORANA</v>
      </c>
      <c r="D3129" s="2" t="s">
        <v>104</v>
      </c>
      <c r="E3129" s="2" t="s">
        <v>2266</v>
      </c>
      <c r="F3129" s="3">
        <v>1</v>
      </c>
      <c r="G3129" s="3" t="s">
        <v>65</v>
      </c>
      <c r="H3129" s="5" t="s">
        <v>5197</v>
      </c>
      <c r="I3129" s="136" t="s">
        <v>4288</v>
      </c>
      <c r="J3129" s="2" t="s">
        <v>2266</v>
      </c>
      <c r="K3129" s="6">
        <v>350</v>
      </c>
      <c r="L3129" s="6">
        <f>LANÇAMENTO[[#This Row],[VALOR UNITARIO]]*LANÇAMENTO[[#This Row],[QTDADE]]</f>
        <v>350</v>
      </c>
      <c r="M3129" s="4">
        <v>46091</v>
      </c>
      <c r="N3129" s="33" t="str">
        <f>TEXT(LANÇAMENTO[[#This Row],[DATA PEDIDO]],"MMM")&amp;"-"&amp;TEXT(M3129,"AAAA")</f>
        <v>mar-2026</v>
      </c>
      <c r="O3129" s="5" t="s">
        <v>1778</v>
      </c>
      <c r="P3129" s="5" t="s">
        <v>30</v>
      </c>
      <c r="Q3129" s="3" t="s">
        <v>12</v>
      </c>
      <c r="R3129" s="3">
        <v>0</v>
      </c>
      <c r="S3129" s="4">
        <f>IF(LANÇAMENTO[[#This Row],[DATA PEDIDO]]="","",LANÇAMENTO[[#This Row],[DATA PEDIDO]]+LANÇAMENTO[[#This Row],[PRAZO]])</f>
        <v>46091</v>
      </c>
      <c r="T3129" s="8" t="str">
        <f>IF(LANÇAMENTO[[#This Row],[OBRA COM MATERIAL]]="OK","ENTREGUE",IF(LANÇAMENTO[[#This Row],[PRAZO]]="","",LANÇAMENTO[[#This Row],[PREVISÃO ENTREGA OBRA]]-$E$1))</f>
        <v>ENTREGUE</v>
      </c>
      <c r="U3129" s="3" t="s">
        <v>129</v>
      </c>
      <c r="V3129" s="3"/>
    </row>
    <row r="3130" spans="1:22" x14ac:dyDescent="0.25">
      <c r="A3130" s="4">
        <v>46091</v>
      </c>
      <c r="B3130" s="2" t="s">
        <v>1802</v>
      </c>
      <c r="C3130" s="123" t="str">
        <f>VLOOKUP(LANÇAMENTO[[#This Row],[OBRA]],OBRAS[],2,FALSE)</f>
        <v>INTERIORANA</v>
      </c>
      <c r="D3130" s="2" t="s">
        <v>104</v>
      </c>
      <c r="E3130" s="2" t="s">
        <v>1814</v>
      </c>
      <c r="F3130" s="3">
        <v>1</v>
      </c>
      <c r="G3130" s="3" t="s">
        <v>65</v>
      </c>
      <c r="H3130" s="5" t="s">
        <v>5197</v>
      </c>
      <c r="I3130" s="136" t="s">
        <v>4288</v>
      </c>
      <c r="J3130" s="2" t="s">
        <v>1814</v>
      </c>
      <c r="K3130" s="6">
        <v>50</v>
      </c>
      <c r="L3130" s="6">
        <f>LANÇAMENTO[[#This Row],[VALOR UNITARIO]]*LANÇAMENTO[[#This Row],[QTDADE]]</f>
        <v>50</v>
      </c>
      <c r="M3130" s="4">
        <v>46091</v>
      </c>
      <c r="N3130" s="33" t="str">
        <f>TEXT(LANÇAMENTO[[#This Row],[DATA PEDIDO]],"MMM")&amp;"-"&amp;TEXT(M3130,"AAAA")</f>
        <v>mar-2026</v>
      </c>
      <c r="O3130" s="5" t="s">
        <v>1778</v>
      </c>
      <c r="P3130" s="5" t="s">
        <v>30</v>
      </c>
      <c r="Q3130" s="3" t="s">
        <v>12</v>
      </c>
      <c r="R3130" s="3">
        <v>0</v>
      </c>
      <c r="S3130" s="4">
        <f>IF(LANÇAMENTO[[#This Row],[DATA PEDIDO]]="","",LANÇAMENTO[[#This Row],[DATA PEDIDO]]+LANÇAMENTO[[#This Row],[PRAZO]])</f>
        <v>46091</v>
      </c>
      <c r="T3130" s="8" t="str">
        <f>IF(LANÇAMENTO[[#This Row],[OBRA COM MATERIAL]]="OK","ENTREGUE",IF(LANÇAMENTO[[#This Row],[PRAZO]]="","",LANÇAMENTO[[#This Row],[PREVISÃO ENTREGA OBRA]]-$E$1))</f>
        <v>ENTREGUE</v>
      </c>
      <c r="U3130" s="3" t="s">
        <v>129</v>
      </c>
      <c r="V3130" s="3"/>
    </row>
    <row r="3131" spans="1:22" x14ac:dyDescent="0.25">
      <c r="A3131" s="4">
        <v>46092</v>
      </c>
      <c r="B3131" s="2" t="s">
        <v>5170</v>
      </c>
      <c r="C3131" s="123" t="str">
        <f>VLOOKUP(LANÇAMENTO[[#This Row],[OBRA]],OBRAS[],2,FALSE)</f>
        <v>B&amp;B</v>
      </c>
      <c r="D3131" s="2" t="s">
        <v>104</v>
      </c>
      <c r="E3131" s="2" t="s">
        <v>5198</v>
      </c>
      <c r="F3131" s="3">
        <v>4</v>
      </c>
      <c r="G3131" s="3" t="s">
        <v>110</v>
      </c>
      <c r="H3131" s="5" t="s">
        <v>5199</v>
      </c>
      <c r="I3131" s="136" t="s">
        <v>151</v>
      </c>
      <c r="J3131" s="2" t="s">
        <v>5198</v>
      </c>
      <c r="K3131" s="6">
        <v>98</v>
      </c>
      <c r="L3131" s="6">
        <f>LANÇAMENTO[[#This Row],[VALOR UNITARIO]]*LANÇAMENTO[[#This Row],[QTDADE]]</f>
        <v>392</v>
      </c>
      <c r="M3131" s="4">
        <v>46092</v>
      </c>
      <c r="N3131" s="33" t="str">
        <f>TEXT(LANÇAMENTO[[#This Row],[DATA PEDIDO]],"MMM")&amp;"-"&amp;TEXT(M3131,"AAAA")</f>
        <v>mar-2026</v>
      </c>
      <c r="O3131" s="5" t="s">
        <v>1967</v>
      </c>
      <c r="P3131" s="5" t="s">
        <v>30</v>
      </c>
      <c r="Q3131" s="3" t="s">
        <v>12</v>
      </c>
      <c r="R3131" s="3">
        <v>1</v>
      </c>
      <c r="S3131" s="4">
        <f>IF(LANÇAMENTO[[#This Row],[DATA PEDIDO]]="","",LANÇAMENTO[[#This Row],[DATA PEDIDO]]+LANÇAMENTO[[#This Row],[PRAZO]])</f>
        <v>46093</v>
      </c>
      <c r="T3131" s="8" t="str">
        <f>IF(LANÇAMENTO[[#This Row],[OBRA COM MATERIAL]]="OK","ENTREGUE",IF(LANÇAMENTO[[#This Row],[PRAZO]]="","",LANÇAMENTO[[#This Row],[PREVISÃO ENTREGA OBRA]]-$E$1))</f>
        <v>ENTREGUE</v>
      </c>
      <c r="U3131" s="3" t="s">
        <v>129</v>
      </c>
      <c r="V3131" s="3"/>
    </row>
    <row r="3132" spans="1:22" x14ac:dyDescent="0.25">
      <c r="A3132" s="4">
        <v>46092</v>
      </c>
      <c r="B3132" s="2" t="s">
        <v>3396</v>
      </c>
      <c r="C3132" s="123" t="str">
        <f>VLOOKUP(LANÇAMENTO[[#This Row],[OBRA]],OBRAS[],2,FALSE)</f>
        <v>BRASUL</v>
      </c>
      <c r="D3132" s="2" t="s">
        <v>104</v>
      </c>
      <c r="E3132" s="2" t="s">
        <v>2228</v>
      </c>
      <c r="F3132" s="3">
        <v>23</v>
      </c>
      <c r="G3132" s="3" t="s">
        <v>23</v>
      </c>
      <c r="H3132" s="5" t="s">
        <v>5202</v>
      </c>
      <c r="I3132" s="136" t="s">
        <v>238</v>
      </c>
      <c r="J3132" s="2" t="s">
        <v>2228</v>
      </c>
      <c r="K3132" s="6">
        <v>7.54</v>
      </c>
      <c r="L3132" s="6">
        <f>LANÇAMENTO[[#This Row],[VALOR UNITARIO]]*LANÇAMENTO[[#This Row],[QTDADE]]</f>
        <v>173.42</v>
      </c>
      <c r="M3132" s="4">
        <v>46092</v>
      </c>
      <c r="N3132" s="33" t="str">
        <f>TEXT(LANÇAMENTO[[#This Row],[DATA PEDIDO]],"MMM")&amp;"-"&amp;TEXT(M3133,"AAAA")</f>
        <v>mar-2026</v>
      </c>
      <c r="O3132" s="5" t="s">
        <v>1715</v>
      </c>
      <c r="P3132" s="5" t="s">
        <v>30</v>
      </c>
      <c r="Q3132" s="3" t="s">
        <v>12</v>
      </c>
      <c r="R3132" s="3">
        <v>0</v>
      </c>
      <c r="S3132" s="4">
        <f>IF(LANÇAMENTO[[#This Row],[DATA PEDIDO]]="","",LANÇAMENTO[[#This Row],[DATA PEDIDO]]+LANÇAMENTO[[#This Row],[PRAZO]])</f>
        <v>46092</v>
      </c>
      <c r="T3132" s="8" t="str">
        <f>IF(LANÇAMENTO[[#This Row],[OBRA COM MATERIAL]]="OK","ENTREGUE",IF(LANÇAMENTO[[#This Row],[PRAZO]]="","",LANÇAMENTO[[#This Row],[PREVISÃO ENTREGA OBRA]]-$E$1))</f>
        <v>ENTREGUE</v>
      </c>
      <c r="U3132" s="3" t="s">
        <v>129</v>
      </c>
      <c r="V3132" s="3"/>
    </row>
    <row r="3133" spans="1:22" x14ac:dyDescent="0.25">
      <c r="A3133" s="4">
        <v>46092</v>
      </c>
      <c r="B3133" s="2" t="s">
        <v>3396</v>
      </c>
      <c r="C3133" s="123" t="str">
        <f>VLOOKUP(LANÇAMENTO[[#This Row],[OBRA]],OBRAS[],2,FALSE)</f>
        <v>BRASUL</v>
      </c>
      <c r="D3133" s="2" t="s">
        <v>104</v>
      </c>
      <c r="E3133" s="2" t="s">
        <v>5200</v>
      </c>
      <c r="F3133" s="3">
        <v>39</v>
      </c>
      <c r="G3133" s="3" t="s">
        <v>23</v>
      </c>
      <c r="H3133" s="5" t="s">
        <v>5202</v>
      </c>
      <c r="I3133" s="136" t="s">
        <v>238</v>
      </c>
      <c r="J3133" s="2" t="s">
        <v>5200</v>
      </c>
      <c r="K3133" s="6">
        <v>7.54</v>
      </c>
      <c r="L3133" s="6">
        <f>LANÇAMENTO[[#This Row],[VALOR UNITARIO]]*LANÇAMENTO[[#This Row],[QTDADE]]</f>
        <v>294.06</v>
      </c>
      <c r="M3133" s="4">
        <v>46092</v>
      </c>
      <c r="N3133" s="33" t="e">
        <f>TEXT(LANÇAMENTO[[#This Row],[DATA PEDIDO]],"MMM")&amp;"-"&amp;TEXT(#REF!,"AAAA")</f>
        <v>#REF!</v>
      </c>
      <c r="O3133" s="5" t="s">
        <v>1715</v>
      </c>
      <c r="P3133" s="5" t="s">
        <v>30</v>
      </c>
      <c r="Q3133" s="3" t="s">
        <v>12</v>
      </c>
      <c r="R3133" s="3">
        <v>0</v>
      </c>
      <c r="S3133" s="4">
        <f>IF(LANÇAMENTO[[#This Row],[DATA PEDIDO]]="","",LANÇAMENTO[[#This Row],[DATA PEDIDO]]+LANÇAMENTO[[#This Row],[PRAZO]])</f>
        <v>46092</v>
      </c>
      <c r="T3133" s="8" t="str">
        <f>IF(LANÇAMENTO[[#This Row],[OBRA COM MATERIAL]]="OK","ENTREGUE",IF(LANÇAMENTO[[#This Row],[PRAZO]]="","",LANÇAMENTO[[#This Row],[PREVISÃO ENTREGA OBRA]]-$E$1))</f>
        <v>ENTREGUE</v>
      </c>
      <c r="U3133" s="3" t="s">
        <v>129</v>
      </c>
      <c r="V3133" s="3"/>
    </row>
    <row r="3134" spans="1:22" x14ac:dyDescent="0.25">
      <c r="A3134" s="4">
        <v>46092</v>
      </c>
      <c r="B3134" s="2" t="s">
        <v>3396</v>
      </c>
      <c r="C3134" s="123" t="str">
        <f>VLOOKUP(LANÇAMENTO[[#This Row],[OBRA]],OBRAS[],2,FALSE)</f>
        <v>BRASUL</v>
      </c>
      <c r="D3134" s="2" t="s">
        <v>104</v>
      </c>
      <c r="E3134" s="2" t="s">
        <v>5177</v>
      </c>
      <c r="F3134" s="3">
        <v>3</v>
      </c>
      <c r="G3134" s="3" t="s">
        <v>65</v>
      </c>
      <c r="H3134" s="5" t="s">
        <v>5202</v>
      </c>
      <c r="I3134" s="136" t="s">
        <v>238</v>
      </c>
      <c r="J3134" s="2" t="s">
        <v>5177</v>
      </c>
      <c r="K3134" s="6">
        <v>8.64</v>
      </c>
      <c r="L3134" s="6">
        <f>LANÇAMENTO[[#This Row],[VALOR UNITARIO]]*LANÇAMENTO[[#This Row],[QTDADE]]</f>
        <v>25.92</v>
      </c>
      <c r="M3134" s="4">
        <v>46092</v>
      </c>
      <c r="N3134" s="33" t="str">
        <f>TEXT(LANÇAMENTO[[#This Row],[DATA PEDIDO]],"MMM")&amp;"-"&amp;TEXT(M3134,"AAAA")</f>
        <v>mar-2026</v>
      </c>
      <c r="O3134" s="5" t="s">
        <v>1715</v>
      </c>
      <c r="P3134" s="5" t="s">
        <v>30</v>
      </c>
      <c r="Q3134" s="3" t="s">
        <v>12</v>
      </c>
      <c r="R3134" s="3">
        <v>0</v>
      </c>
      <c r="S3134" s="4">
        <f>IF(LANÇAMENTO[[#This Row],[DATA PEDIDO]]="","",LANÇAMENTO[[#This Row],[DATA PEDIDO]]+LANÇAMENTO[[#This Row],[PRAZO]])</f>
        <v>46092</v>
      </c>
      <c r="T3134" s="8" t="str">
        <f>IF(LANÇAMENTO[[#This Row],[OBRA COM MATERIAL]]="OK","ENTREGUE",IF(LANÇAMENTO[[#This Row],[PRAZO]]="","",LANÇAMENTO[[#This Row],[PREVISÃO ENTREGA OBRA]]-$E$1))</f>
        <v>ENTREGUE</v>
      </c>
      <c r="U3134" s="3" t="s">
        <v>129</v>
      </c>
      <c r="V3134" s="3"/>
    </row>
    <row r="3135" spans="1:22" x14ac:dyDescent="0.25">
      <c r="A3135" s="4">
        <v>46092</v>
      </c>
      <c r="B3135" s="2" t="s">
        <v>3396</v>
      </c>
      <c r="C3135" s="123" t="str">
        <f>VLOOKUP(LANÇAMENTO[[#This Row],[OBRA]],OBRAS[],2,FALSE)</f>
        <v>BRASUL</v>
      </c>
      <c r="D3135" s="2" t="s">
        <v>104</v>
      </c>
      <c r="E3135" s="2" t="s">
        <v>5201</v>
      </c>
      <c r="F3135" s="3">
        <v>1</v>
      </c>
      <c r="G3135" s="3" t="s">
        <v>65</v>
      </c>
      <c r="H3135" s="5" t="s">
        <v>5202</v>
      </c>
      <c r="I3135" s="136" t="s">
        <v>238</v>
      </c>
      <c r="J3135" s="2" t="s">
        <v>5201</v>
      </c>
      <c r="K3135" s="6">
        <v>107.81</v>
      </c>
      <c r="L3135" s="6">
        <f>LANÇAMENTO[[#This Row],[VALOR UNITARIO]]*LANÇAMENTO[[#This Row],[QTDADE]]</f>
        <v>107.81</v>
      </c>
      <c r="M3135" s="4">
        <v>46092</v>
      </c>
      <c r="N3135" s="33" t="str">
        <f>TEXT(LANÇAMENTO[[#This Row],[DATA PEDIDO]],"MMM")&amp;"-"&amp;TEXT(M3135,"AAAA")</f>
        <v>mar-2026</v>
      </c>
      <c r="O3135" s="5" t="s">
        <v>1715</v>
      </c>
      <c r="P3135" s="5" t="s">
        <v>30</v>
      </c>
      <c r="Q3135" s="3" t="s">
        <v>12</v>
      </c>
      <c r="R3135" s="3">
        <v>0</v>
      </c>
      <c r="S3135" s="4">
        <f>IF(LANÇAMENTO[[#This Row],[DATA PEDIDO]]="","",LANÇAMENTO[[#This Row],[DATA PEDIDO]]+LANÇAMENTO[[#This Row],[PRAZO]])</f>
        <v>46092</v>
      </c>
      <c r="T3135" s="8" t="str">
        <f>IF(LANÇAMENTO[[#This Row],[OBRA COM MATERIAL]]="OK","ENTREGUE",IF(LANÇAMENTO[[#This Row],[PRAZO]]="","",LANÇAMENTO[[#This Row],[PREVISÃO ENTREGA OBRA]]-$E$1))</f>
        <v>ENTREGUE</v>
      </c>
      <c r="U3135" s="3" t="s">
        <v>129</v>
      </c>
      <c r="V3135" s="3"/>
    </row>
    <row r="3136" spans="1:22" x14ac:dyDescent="0.25">
      <c r="A3136" s="4">
        <v>46093</v>
      </c>
      <c r="B3136" s="2" t="s">
        <v>5205</v>
      </c>
      <c r="C3136" s="123" t="str">
        <f>VLOOKUP(LANÇAMENTO[[#This Row],[OBRA]],OBRAS[],2,FALSE)</f>
        <v>B&amp;B</v>
      </c>
      <c r="D3136" s="2" t="s">
        <v>104</v>
      </c>
      <c r="E3136" s="2" t="s">
        <v>2100</v>
      </c>
      <c r="F3136" s="3">
        <v>3</v>
      </c>
      <c r="G3136" s="3" t="s">
        <v>110</v>
      </c>
      <c r="H3136" s="5" t="s">
        <v>5206</v>
      </c>
      <c r="I3136" s="136" t="s">
        <v>151</v>
      </c>
      <c r="J3136" s="2" t="s">
        <v>2100</v>
      </c>
      <c r="K3136" s="6">
        <v>89</v>
      </c>
      <c r="L3136" s="6">
        <f>LANÇAMENTO[[#This Row],[VALOR UNITARIO]]*LANÇAMENTO[[#This Row],[QTDADE]]</f>
        <v>267</v>
      </c>
      <c r="M3136" s="4">
        <v>46093</v>
      </c>
      <c r="N3136" s="33" t="str">
        <f>TEXT(LANÇAMENTO[[#This Row],[DATA PEDIDO]],"MMM")&amp;"-"&amp;TEXT(M3136,"AAAA")</f>
        <v>mar-2026</v>
      </c>
      <c r="O3136" s="5" t="s">
        <v>2656</v>
      </c>
      <c r="P3136" s="5" t="s">
        <v>30</v>
      </c>
      <c r="Q3136" s="3" t="s">
        <v>12</v>
      </c>
      <c r="R3136" s="3">
        <v>0</v>
      </c>
      <c r="S3136" s="4">
        <f>IF(LANÇAMENTO[[#This Row],[DATA PEDIDO]]="","",LANÇAMENTO[[#This Row],[DATA PEDIDO]]+LANÇAMENTO[[#This Row],[PRAZO]])</f>
        <v>46093</v>
      </c>
      <c r="T3136" s="8" t="str">
        <f>IF(LANÇAMENTO[[#This Row],[OBRA COM MATERIAL]]="OK","ENTREGUE",IF(LANÇAMENTO[[#This Row],[PRAZO]]="","",LANÇAMENTO[[#This Row],[PREVISÃO ENTREGA OBRA]]-$E$1))</f>
        <v>ENTREGUE</v>
      </c>
      <c r="U3136" s="3" t="s">
        <v>129</v>
      </c>
      <c r="V3136" s="3"/>
    </row>
    <row r="3137" spans="1:22" x14ac:dyDescent="0.25">
      <c r="A3137" s="4">
        <v>46093</v>
      </c>
      <c r="B3137" s="2" t="s">
        <v>5205</v>
      </c>
      <c r="C3137" s="123" t="str">
        <f>VLOOKUP(LANÇAMENTO[[#This Row],[OBRA]],OBRAS[],2,FALSE)</f>
        <v>B&amp;B</v>
      </c>
      <c r="D3137" s="2" t="s">
        <v>104</v>
      </c>
      <c r="E3137" s="2" t="s">
        <v>2099</v>
      </c>
      <c r="F3137" s="3">
        <v>2</v>
      </c>
      <c r="G3137" s="3" t="s">
        <v>110</v>
      </c>
      <c r="H3137" s="5" t="s">
        <v>5206</v>
      </c>
      <c r="I3137" s="136" t="s">
        <v>151</v>
      </c>
      <c r="J3137" s="2" t="s">
        <v>2099</v>
      </c>
      <c r="K3137" s="6">
        <v>59</v>
      </c>
      <c r="L3137" s="6">
        <f>LANÇAMENTO[[#This Row],[VALOR UNITARIO]]*LANÇAMENTO[[#This Row],[QTDADE]]</f>
        <v>118</v>
      </c>
      <c r="M3137" s="4">
        <v>46093</v>
      </c>
      <c r="N3137" s="33" t="str">
        <f>TEXT(LANÇAMENTO[[#This Row],[DATA PEDIDO]],"MMM")&amp;"-"&amp;TEXT(M3137,"AAAA")</f>
        <v>mar-2026</v>
      </c>
      <c r="O3137" s="5" t="s">
        <v>2656</v>
      </c>
      <c r="P3137" s="5" t="s">
        <v>30</v>
      </c>
      <c r="Q3137" s="3" t="s">
        <v>12</v>
      </c>
      <c r="R3137" s="3">
        <v>0</v>
      </c>
      <c r="S3137" s="4">
        <f>IF(LANÇAMENTO[[#This Row],[DATA PEDIDO]]="","",LANÇAMENTO[[#This Row],[DATA PEDIDO]]+LANÇAMENTO[[#This Row],[PRAZO]])</f>
        <v>46093</v>
      </c>
      <c r="T3137" s="8" t="str">
        <f>IF(LANÇAMENTO[[#This Row],[OBRA COM MATERIAL]]="OK","ENTREGUE",IF(LANÇAMENTO[[#This Row],[PRAZO]]="","",LANÇAMENTO[[#This Row],[PREVISÃO ENTREGA OBRA]]-$E$1))</f>
        <v>ENTREGUE</v>
      </c>
      <c r="U3137" s="3" t="s">
        <v>129</v>
      </c>
      <c r="V3137" s="3"/>
    </row>
    <row r="3138" spans="1:22" x14ac:dyDescent="0.25">
      <c r="A3138" s="4">
        <v>46093</v>
      </c>
      <c r="B3138" s="2" t="s">
        <v>5170</v>
      </c>
      <c r="C3138" s="123" t="str">
        <f>VLOOKUP(LANÇAMENTO[[#This Row],[OBRA]],OBRAS[],2,FALSE)</f>
        <v>B&amp;B</v>
      </c>
      <c r="D3138" s="2" t="s">
        <v>104</v>
      </c>
      <c r="E3138" s="2" t="s">
        <v>5207</v>
      </c>
      <c r="F3138" s="3">
        <v>10</v>
      </c>
      <c r="G3138" s="3" t="s">
        <v>65</v>
      </c>
      <c r="H3138" s="5" t="s">
        <v>5208</v>
      </c>
      <c r="I3138" s="136" t="s">
        <v>230</v>
      </c>
      <c r="J3138" s="2" t="s">
        <v>5207</v>
      </c>
      <c r="K3138" s="6">
        <v>19.899999999999999</v>
      </c>
      <c r="L3138" s="6">
        <f>LANÇAMENTO[[#This Row],[VALOR UNITARIO]]*LANÇAMENTO[[#This Row],[QTDADE]]</f>
        <v>199</v>
      </c>
      <c r="M3138" s="4">
        <v>46093</v>
      </c>
      <c r="N3138" s="33" t="str">
        <f>TEXT(LANÇAMENTO[[#This Row],[DATA PEDIDO]],"MMM")&amp;"-"&amp;TEXT(M3138,"AAAA")</f>
        <v>mar-2026</v>
      </c>
      <c r="O3138" s="5" t="s">
        <v>1778</v>
      </c>
      <c r="P3138" s="5" t="s">
        <v>30</v>
      </c>
      <c r="Q3138" s="3" t="s">
        <v>1705</v>
      </c>
      <c r="R3138" s="3">
        <v>1</v>
      </c>
      <c r="S3138" s="4">
        <f>IF(LANÇAMENTO[[#This Row],[DATA PEDIDO]]="","",LANÇAMENTO[[#This Row],[DATA PEDIDO]]+LANÇAMENTO[[#This Row],[PRAZO]])</f>
        <v>46094</v>
      </c>
      <c r="T3138" s="8" t="str">
        <f>IF(LANÇAMENTO[[#This Row],[OBRA COM MATERIAL]]="OK","ENTREGUE",IF(LANÇAMENTO[[#This Row],[PRAZO]]="","",LANÇAMENTO[[#This Row],[PREVISÃO ENTREGA OBRA]]-$E$1))</f>
        <v>ENTREGUE</v>
      </c>
      <c r="U3138" s="3" t="s">
        <v>129</v>
      </c>
      <c r="V3138" s="3"/>
    </row>
    <row r="3139" spans="1:22" x14ac:dyDescent="0.25">
      <c r="A3139" s="4">
        <v>46093</v>
      </c>
      <c r="B3139" s="2" t="s">
        <v>5170</v>
      </c>
      <c r="C3139" s="123" t="str">
        <f>VLOOKUP(LANÇAMENTO[[#This Row],[OBRA]],OBRAS[],2,FALSE)</f>
        <v>B&amp;B</v>
      </c>
      <c r="D3139" s="2" t="s">
        <v>104</v>
      </c>
      <c r="E3139" s="2" t="s">
        <v>5209</v>
      </c>
      <c r="F3139" s="3">
        <v>5</v>
      </c>
      <c r="G3139" s="3" t="s">
        <v>65</v>
      </c>
      <c r="H3139" s="5" t="s">
        <v>5208</v>
      </c>
      <c r="I3139" s="136" t="s">
        <v>230</v>
      </c>
      <c r="J3139" s="2" t="s">
        <v>5209</v>
      </c>
      <c r="K3139" s="6">
        <v>6.6</v>
      </c>
      <c r="L3139" s="6">
        <f>LANÇAMENTO[[#This Row],[VALOR UNITARIO]]*LANÇAMENTO[[#This Row],[QTDADE]]</f>
        <v>33</v>
      </c>
      <c r="M3139" s="4">
        <v>46093</v>
      </c>
      <c r="N3139" s="33" t="str">
        <f>TEXT(LANÇAMENTO[[#This Row],[DATA PEDIDO]],"MMM")&amp;"-"&amp;TEXT(M3139,"AAAA")</f>
        <v>mar-2026</v>
      </c>
      <c r="O3139" s="5" t="s">
        <v>1778</v>
      </c>
      <c r="P3139" s="5" t="s">
        <v>30</v>
      </c>
      <c r="Q3139" s="3" t="s">
        <v>1705</v>
      </c>
      <c r="R3139" s="3">
        <v>1</v>
      </c>
      <c r="S3139" s="4">
        <f>IF(LANÇAMENTO[[#This Row],[DATA PEDIDO]]="","",LANÇAMENTO[[#This Row],[DATA PEDIDO]]+LANÇAMENTO[[#This Row],[PRAZO]])</f>
        <v>46094</v>
      </c>
      <c r="T3139" s="8" t="str">
        <f>IF(LANÇAMENTO[[#This Row],[OBRA COM MATERIAL]]="OK","ENTREGUE",IF(LANÇAMENTO[[#This Row],[PRAZO]]="","",LANÇAMENTO[[#This Row],[PREVISÃO ENTREGA OBRA]]-$E$1))</f>
        <v>ENTREGUE</v>
      </c>
      <c r="U3139" s="3" t="s">
        <v>129</v>
      </c>
      <c r="V3139" s="3"/>
    </row>
    <row r="3140" spans="1:22" x14ac:dyDescent="0.25">
      <c r="A3140" s="4">
        <v>46093</v>
      </c>
      <c r="B3140" s="2" t="s">
        <v>5205</v>
      </c>
      <c r="C3140" s="123" t="str">
        <f>VLOOKUP(LANÇAMENTO[[#This Row],[OBRA]],OBRAS[],2,FALSE)</f>
        <v>B&amp;B</v>
      </c>
      <c r="D3140" s="2" t="s">
        <v>104</v>
      </c>
      <c r="E3140" s="2" t="s">
        <v>3337</v>
      </c>
      <c r="F3140" s="3">
        <v>6.9</v>
      </c>
      <c r="G3140" s="3" t="s">
        <v>65</v>
      </c>
      <c r="H3140" s="5" t="s">
        <v>5217</v>
      </c>
      <c r="I3140" s="136" t="s">
        <v>615</v>
      </c>
      <c r="J3140" s="2" t="s">
        <v>3337</v>
      </c>
      <c r="K3140" s="6">
        <v>50.31</v>
      </c>
      <c r="L3140" s="6">
        <f>LANÇAMENTO[[#This Row],[VALOR UNITARIO]]*LANÇAMENTO[[#This Row],[QTDADE]]</f>
        <v>347.13900000000001</v>
      </c>
      <c r="M3140" s="4">
        <v>46093</v>
      </c>
      <c r="N3140" s="33" t="str">
        <f>TEXT(LANÇAMENTO[[#This Row],[DATA PEDIDO]],"MMM")&amp;"-"&amp;TEXT(M3140,"AAAA")</f>
        <v>mar-2026</v>
      </c>
      <c r="O3140" s="5" t="s">
        <v>1715</v>
      </c>
      <c r="P3140" s="5" t="s">
        <v>30</v>
      </c>
      <c r="Q3140" s="3" t="s">
        <v>1705</v>
      </c>
      <c r="R3140" s="3">
        <v>3</v>
      </c>
      <c r="S3140" s="4">
        <f>IF(LANÇAMENTO[[#This Row],[DATA PEDIDO]]="","",LANÇAMENTO[[#This Row],[DATA PEDIDO]]+LANÇAMENTO[[#This Row],[PRAZO]])</f>
        <v>46096</v>
      </c>
      <c r="T3140" s="8" t="str">
        <f>IF(LANÇAMENTO[[#This Row],[OBRA COM MATERIAL]]="OK","ENTREGUE",IF(LANÇAMENTO[[#This Row],[PRAZO]]="","",LANÇAMENTO[[#This Row],[PREVISÃO ENTREGA OBRA]]-$E$1))</f>
        <v>ENTREGUE</v>
      </c>
      <c r="U3140" s="3" t="s">
        <v>129</v>
      </c>
      <c r="V3140" s="3"/>
    </row>
    <row r="3141" spans="1:22" x14ac:dyDescent="0.25">
      <c r="A3141" s="4">
        <v>46093</v>
      </c>
      <c r="B3141" s="2" t="s">
        <v>5170</v>
      </c>
      <c r="C3141" s="123" t="str">
        <f>VLOOKUP(LANÇAMENTO[[#This Row],[OBRA]],OBRAS[],2,FALSE)</f>
        <v>B&amp;B</v>
      </c>
      <c r="D3141" s="2" t="s">
        <v>104</v>
      </c>
      <c r="E3141" s="2" t="s">
        <v>5220</v>
      </c>
      <c r="F3141" s="3">
        <v>52</v>
      </c>
      <c r="G3141" s="3" t="s">
        <v>141</v>
      </c>
      <c r="H3141" s="5" t="s">
        <v>5219</v>
      </c>
      <c r="I3141" s="136" t="s">
        <v>5222</v>
      </c>
      <c r="J3141" s="2" t="s">
        <v>5218</v>
      </c>
      <c r="K3141" s="6">
        <v>34</v>
      </c>
      <c r="L3141" s="6">
        <f>LANÇAMENTO[[#This Row],[VALOR UNITARIO]]*LANÇAMENTO[[#This Row],[QTDADE]]</f>
        <v>1768</v>
      </c>
      <c r="M3141" s="4">
        <v>46093</v>
      </c>
      <c r="N3141" s="33" t="str">
        <f>TEXT(LANÇAMENTO[[#This Row],[DATA PEDIDO]],"MMM")&amp;"-"&amp;TEXT(M3141,"AAAA")</f>
        <v>mar-2026</v>
      </c>
      <c r="O3141" s="5" t="s">
        <v>1818</v>
      </c>
      <c r="P3141" s="5" t="s">
        <v>215</v>
      </c>
      <c r="Q3141" s="3" t="s">
        <v>12</v>
      </c>
      <c r="R3141" s="3">
        <v>3</v>
      </c>
      <c r="S3141" s="4">
        <f>IF(LANÇAMENTO[[#This Row],[DATA PEDIDO]]="","",LANÇAMENTO[[#This Row],[DATA PEDIDO]]+LANÇAMENTO[[#This Row],[PRAZO]])</f>
        <v>46096</v>
      </c>
      <c r="T3141" s="8" t="str">
        <f>IF(LANÇAMENTO[[#This Row],[OBRA COM MATERIAL]]="OK","ENTREGUE",IF(LANÇAMENTO[[#This Row],[PRAZO]]="","",LANÇAMENTO[[#This Row],[PREVISÃO ENTREGA OBRA]]-$E$1))</f>
        <v>ENTREGUE</v>
      </c>
      <c r="U3141" s="3" t="s">
        <v>129</v>
      </c>
      <c r="V3141" s="3"/>
    </row>
    <row r="3142" spans="1:22" x14ac:dyDescent="0.25">
      <c r="A3142" s="4">
        <v>46093</v>
      </c>
      <c r="B3142" s="2" t="s">
        <v>5205</v>
      </c>
      <c r="C3142" s="123" t="str">
        <f>VLOOKUP(LANÇAMENTO[[#This Row],[OBRA]],OBRAS[],2,FALSE)</f>
        <v>B&amp;B</v>
      </c>
      <c r="D3142" s="2" t="s">
        <v>104</v>
      </c>
      <c r="E3142" s="2" t="s">
        <v>5224</v>
      </c>
      <c r="F3142" s="3">
        <v>30</v>
      </c>
      <c r="G3142" s="3" t="s">
        <v>65</v>
      </c>
      <c r="H3142" s="5" t="s">
        <v>5227</v>
      </c>
      <c r="I3142" s="136" t="s">
        <v>222</v>
      </c>
      <c r="J3142" s="2" t="s">
        <v>5224</v>
      </c>
      <c r="K3142" s="6">
        <v>2.6</v>
      </c>
      <c r="L3142" s="6">
        <f>LANÇAMENTO[[#This Row],[VALOR UNITARIO]]*LANÇAMENTO[[#This Row],[QTDADE]]</f>
        <v>78</v>
      </c>
      <c r="M3142" s="4">
        <v>46093</v>
      </c>
      <c r="N3142" s="33" t="str">
        <f>TEXT(LANÇAMENTO[[#This Row],[DATA PEDIDO]],"MMM")&amp;"-"&amp;TEXT(M3142,"AAAA")</f>
        <v>mar-2026</v>
      </c>
      <c r="O3142" s="5" t="s">
        <v>2213</v>
      </c>
      <c r="P3142" s="5" t="s">
        <v>215</v>
      </c>
      <c r="Q3142" s="3" t="s">
        <v>12</v>
      </c>
      <c r="R3142" s="3">
        <v>3</v>
      </c>
      <c r="S3142" s="4">
        <f>IF(LANÇAMENTO[[#This Row],[DATA PEDIDO]]="","",LANÇAMENTO[[#This Row],[DATA PEDIDO]]+LANÇAMENTO[[#This Row],[PRAZO]])</f>
        <v>46096</v>
      </c>
      <c r="T3142" s="8" t="str">
        <f>IF(LANÇAMENTO[[#This Row],[OBRA COM MATERIAL]]="OK","ENTREGUE",IF(LANÇAMENTO[[#This Row],[PRAZO]]="","",LANÇAMENTO[[#This Row],[PREVISÃO ENTREGA OBRA]]-$E$1))</f>
        <v>ENTREGUE</v>
      </c>
      <c r="U3142" s="3" t="s">
        <v>129</v>
      </c>
      <c r="V3142" s="3"/>
    </row>
    <row r="3143" spans="1:22" x14ac:dyDescent="0.25">
      <c r="A3143" s="4">
        <v>46093</v>
      </c>
      <c r="B3143" s="2" t="s">
        <v>5205</v>
      </c>
      <c r="C3143" s="123" t="str">
        <f>VLOOKUP(LANÇAMENTO[[#This Row],[OBRA]],OBRAS[],2,FALSE)</f>
        <v>B&amp;B</v>
      </c>
      <c r="D3143" s="2" t="s">
        <v>104</v>
      </c>
      <c r="E3143" s="2" t="s">
        <v>5225</v>
      </c>
      <c r="F3143" s="3">
        <v>2</v>
      </c>
      <c r="G3143" s="3" t="s">
        <v>111</v>
      </c>
      <c r="H3143" s="5" t="s">
        <v>5227</v>
      </c>
      <c r="I3143" s="136" t="s">
        <v>222</v>
      </c>
      <c r="J3143" s="2" t="s">
        <v>5225</v>
      </c>
      <c r="K3143" s="6">
        <v>181.5</v>
      </c>
      <c r="L3143" s="6">
        <f>LANÇAMENTO[[#This Row],[VALOR UNITARIO]]*LANÇAMENTO[[#This Row],[QTDADE]]</f>
        <v>363</v>
      </c>
      <c r="M3143" s="4">
        <v>46093</v>
      </c>
      <c r="N3143" s="33" t="str">
        <f>TEXT(LANÇAMENTO[[#This Row],[DATA PEDIDO]],"MMM")&amp;"-"&amp;TEXT(M3143,"AAAA")</f>
        <v>mar-2026</v>
      </c>
      <c r="O3143" s="5" t="s">
        <v>2213</v>
      </c>
      <c r="P3143" s="5" t="s">
        <v>215</v>
      </c>
      <c r="Q3143" s="3" t="s">
        <v>12</v>
      </c>
      <c r="R3143" s="3">
        <v>3</v>
      </c>
      <c r="S3143" s="4">
        <f>IF(LANÇAMENTO[[#This Row],[DATA PEDIDO]]="","",LANÇAMENTO[[#This Row],[DATA PEDIDO]]+LANÇAMENTO[[#This Row],[PRAZO]])</f>
        <v>46096</v>
      </c>
      <c r="T3143" s="8" t="str">
        <f>IF(LANÇAMENTO[[#This Row],[OBRA COM MATERIAL]]="OK","ENTREGUE",IF(LANÇAMENTO[[#This Row],[PRAZO]]="","",LANÇAMENTO[[#This Row],[PREVISÃO ENTREGA OBRA]]-$E$1))</f>
        <v>ENTREGUE</v>
      </c>
      <c r="U3143" s="3" t="s">
        <v>129</v>
      </c>
      <c r="V3143" s="3"/>
    </row>
    <row r="3144" spans="1:22" x14ac:dyDescent="0.25">
      <c r="A3144" s="4">
        <v>46093</v>
      </c>
      <c r="B3144" s="2" t="s">
        <v>5205</v>
      </c>
      <c r="C3144" s="123" t="str">
        <f>VLOOKUP(LANÇAMENTO[[#This Row],[OBRA]],OBRAS[],2,FALSE)</f>
        <v>B&amp;B</v>
      </c>
      <c r="D3144" s="2" t="s">
        <v>104</v>
      </c>
      <c r="E3144" s="2" t="s">
        <v>5226</v>
      </c>
      <c r="F3144" s="3">
        <v>8</v>
      </c>
      <c r="G3144" s="3" t="s">
        <v>65</v>
      </c>
      <c r="H3144" s="5" t="s">
        <v>5227</v>
      </c>
      <c r="I3144" s="136" t="s">
        <v>222</v>
      </c>
      <c r="J3144" s="2" t="s">
        <v>5226</v>
      </c>
      <c r="K3144" s="6">
        <v>42</v>
      </c>
      <c r="L3144" s="6">
        <f>LANÇAMENTO[[#This Row],[VALOR UNITARIO]]*LANÇAMENTO[[#This Row],[QTDADE]]</f>
        <v>336</v>
      </c>
      <c r="M3144" s="4">
        <v>46093</v>
      </c>
      <c r="N3144" s="33" t="str">
        <f>TEXT(LANÇAMENTO[[#This Row],[DATA PEDIDO]],"MMM")&amp;"-"&amp;TEXT(M3144,"AAAA")</f>
        <v>mar-2026</v>
      </c>
      <c r="O3144" s="5" t="s">
        <v>2213</v>
      </c>
      <c r="P3144" s="5" t="s">
        <v>215</v>
      </c>
      <c r="Q3144" s="3" t="s">
        <v>12</v>
      </c>
      <c r="R3144" s="3">
        <v>3</v>
      </c>
      <c r="S3144" s="4">
        <f>IF(LANÇAMENTO[[#This Row],[DATA PEDIDO]]="","",LANÇAMENTO[[#This Row],[DATA PEDIDO]]+LANÇAMENTO[[#This Row],[PRAZO]])</f>
        <v>46096</v>
      </c>
      <c r="T3144" s="8" t="str">
        <f>IF(LANÇAMENTO[[#This Row],[OBRA COM MATERIAL]]="OK","ENTREGUE",IF(LANÇAMENTO[[#This Row],[PRAZO]]="","",LANÇAMENTO[[#This Row],[PREVISÃO ENTREGA OBRA]]-$E$1))</f>
        <v>ENTREGUE</v>
      </c>
      <c r="U3144" s="3" t="s">
        <v>129</v>
      </c>
      <c r="V3144" s="3"/>
    </row>
    <row r="3145" spans="1:22" x14ac:dyDescent="0.25">
      <c r="A3145" s="4">
        <v>46093</v>
      </c>
      <c r="B3145" s="2" t="s">
        <v>1304</v>
      </c>
      <c r="C3145" s="123" t="str">
        <f>VLOOKUP(LANÇAMENTO[[#This Row],[OBRA]],OBRAS[],2,FALSE)</f>
        <v>INTERIORANA</v>
      </c>
      <c r="D3145" s="2" t="s">
        <v>17</v>
      </c>
      <c r="E3145" s="2" t="s">
        <v>5228</v>
      </c>
      <c r="F3145" s="3">
        <v>6</v>
      </c>
      <c r="G3145" s="3" t="s">
        <v>65</v>
      </c>
      <c r="H3145" s="5" t="s">
        <v>5233</v>
      </c>
      <c r="I3145" s="136" t="s">
        <v>3706</v>
      </c>
      <c r="J3145" s="2" t="s">
        <v>5228</v>
      </c>
      <c r="K3145" s="6">
        <v>11.42</v>
      </c>
      <c r="L3145" s="6">
        <f>LANÇAMENTO[[#This Row],[VALOR UNITARIO]]*LANÇAMENTO[[#This Row],[QTDADE]]</f>
        <v>68.52</v>
      </c>
      <c r="M3145" s="4">
        <v>46093</v>
      </c>
      <c r="N3145" s="33" t="str">
        <f>TEXT(LANÇAMENTO[[#This Row],[DATA PEDIDO]],"MMM")&amp;"-"&amp;TEXT(M3145,"AAAA")</f>
        <v>mar-2026</v>
      </c>
      <c r="O3145" s="5" t="s">
        <v>2029</v>
      </c>
      <c r="P3145" s="5" t="s">
        <v>30</v>
      </c>
      <c r="Q3145" s="3" t="s">
        <v>1705</v>
      </c>
      <c r="R3145" s="3">
        <v>1</v>
      </c>
      <c r="S3145" s="4">
        <f>IF(LANÇAMENTO[[#This Row],[DATA PEDIDO]]="","",LANÇAMENTO[[#This Row],[DATA PEDIDO]]+LANÇAMENTO[[#This Row],[PRAZO]])</f>
        <v>46094</v>
      </c>
      <c r="T3145" s="8" t="str">
        <f>IF(LANÇAMENTO[[#This Row],[OBRA COM MATERIAL]]="OK","ENTREGUE",IF(LANÇAMENTO[[#This Row],[PRAZO]]="","",LANÇAMENTO[[#This Row],[PREVISÃO ENTREGA OBRA]]-$E$1))</f>
        <v>ENTREGUE</v>
      </c>
      <c r="U3145" s="3" t="s">
        <v>129</v>
      </c>
      <c r="V3145" s="3"/>
    </row>
    <row r="3146" spans="1:22" x14ac:dyDescent="0.25">
      <c r="A3146" s="4">
        <v>46093</v>
      </c>
      <c r="B3146" s="2" t="s">
        <v>1304</v>
      </c>
      <c r="C3146" s="123" t="str">
        <f>VLOOKUP(LANÇAMENTO[[#This Row],[OBRA]],OBRAS[],2,FALSE)</f>
        <v>INTERIORANA</v>
      </c>
      <c r="D3146" s="2" t="s">
        <v>17</v>
      </c>
      <c r="E3146" s="2" t="s">
        <v>5229</v>
      </c>
      <c r="F3146" s="3">
        <v>2</v>
      </c>
      <c r="G3146" s="3" t="s">
        <v>65</v>
      </c>
      <c r="H3146" s="5" t="s">
        <v>5233</v>
      </c>
      <c r="I3146" s="136" t="s">
        <v>3706</v>
      </c>
      <c r="J3146" s="2" t="s">
        <v>5229</v>
      </c>
      <c r="K3146" s="6">
        <v>16.64</v>
      </c>
      <c r="L3146" s="6">
        <f>LANÇAMENTO[[#This Row],[VALOR UNITARIO]]*LANÇAMENTO[[#This Row],[QTDADE]]</f>
        <v>33.28</v>
      </c>
      <c r="M3146" s="4">
        <v>46093</v>
      </c>
      <c r="N3146" s="33" t="str">
        <f>TEXT(LANÇAMENTO[[#This Row],[DATA PEDIDO]],"MMM")&amp;"-"&amp;TEXT(M3146,"AAAA")</f>
        <v>mar-2026</v>
      </c>
      <c r="O3146" s="5" t="s">
        <v>2029</v>
      </c>
      <c r="P3146" s="5" t="s">
        <v>30</v>
      </c>
      <c r="Q3146" s="3" t="s">
        <v>1705</v>
      </c>
      <c r="R3146" s="3">
        <v>1</v>
      </c>
      <c r="S3146" s="4">
        <f>IF(LANÇAMENTO[[#This Row],[DATA PEDIDO]]="","",LANÇAMENTO[[#This Row],[DATA PEDIDO]]+LANÇAMENTO[[#This Row],[PRAZO]])</f>
        <v>46094</v>
      </c>
      <c r="T3146" s="8" t="str">
        <f>IF(LANÇAMENTO[[#This Row],[OBRA COM MATERIAL]]="OK","ENTREGUE",IF(LANÇAMENTO[[#This Row],[PRAZO]]="","",LANÇAMENTO[[#This Row],[PREVISÃO ENTREGA OBRA]]-$E$1))</f>
        <v>ENTREGUE</v>
      </c>
      <c r="U3146" s="3" t="s">
        <v>129</v>
      </c>
      <c r="V3146" s="3"/>
    </row>
    <row r="3147" spans="1:22" x14ac:dyDescent="0.25">
      <c r="A3147" s="4">
        <v>46093</v>
      </c>
      <c r="B3147" s="2" t="s">
        <v>1304</v>
      </c>
      <c r="C3147" s="123" t="str">
        <f>VLOOKUP(LANÇAMENTO[[#This Row],[OBRA]],OBRAS[],2,FALSE)</f>
        <v>INTERIORANA</v>
      </c>
      <c r="D3147" s="2" t="s">
        <v>17</v>
      </c>
      <c r="E3147" s="2" t="s">
        <v>5230</v>
      </c>
      <c r="F3147" s="3">
        <v>1</v>
      </c>
      <c r="G3147" s="3" t="s">
        <v>65</v>
      </c>
      <c r="H3147" s="5" t="s">
        <v>5233</v>
      </c>
      <c r="I3147" s="136" t="s">
        <v>3706</v>
      </c>
      <c r="J3147" s="2" t="s">
        <v>5230</v>
      </c>
      <c r="K3147" s="6">
        <v>1681.633</v>
      </c>
      <c r="L3147" s="6">
        <f>LANÇAMENTO[[#This Row],[VALOR UNITARIO]]*LANÇAMENTO[[#This Row],[QTDADE]]</f>
        <v>1681.633</v>
      </c>
      <c r="M3147" s="4">
        <v>46093</v>
      </c>
      <c r="N3147" s="33" t="str">
        <f>TEXT(LANÇAMENTO[[#This Row],[DATA PEDIDO]],"MMM")&amp;"-"&amp;TEXT(M3147,"AAAA")</f>
        <v>mar-2026</v>
      </c>
      <c r="O3147" s="5" t="s">
        <v>2029</v>
      </c>
      <c r="P3147" s="5" t="s">
        <v>30</v>
      </c>
      <c r="Q3147" s="3" t="s">
        <v>1705</v>
      </c>
      <c r="R3147" s="3">
        <v>1</v>
      </c>
      <c r="S3147" s="4">
        <f>IF(LANÇAMENTO[[#This Row],[DATA PEDIDO]]="","",LANÇAMENTO[[#This Row],[DATA PEDIDO]]+LANÇAMENTO[[#This Row],[PRAZO]])</f>
        <v>46094</v>
      </c>
      <c r="T3147" s="8" t="str">
        <f>IF(LANÇAMENTO[[#This Row],[OBRA COM MATERIAL]]="OK","ENTREGUE",IF(LANÇAMENTO[[#This Row],[PRAZO]]="","",LANÇAMENTO[[#This Row],[PREVISÃO ENTREGA OBRA]]-$E$1))</f>
        <v>ENTREGUE</v>
      </c>
      <c r="U3147" s="3" t="s">
        <v>129</v>
      </c>
      <c r="V3147" s="3"/>
    </row>
    <row r="3148" spans="1:22" x14ac:dyDescent="0.25">
      <c r="A3148" s="4">
        <v>46093</v>
      </c>
      <c r="B3148" s="2" t="s">
        <v>1304</v>
      </c>
      <c r="C3148" s="123" t="str">
        <f>VLOOKUP(LANÇAMENTO[[#This Row],[OBRA]],OBRAS[],2,FALSE)</f>
        <v>INTERIORANA</v>
      </c>
      <c r="D3148" s="2" t="s">
        <v>17</v>
      </c>
      <c r="E3148" s="2" t="s">
        <v>5231</v>
      </c>
      <c r="F3148" s="3">
        <v>3</v>
      </c>
      <c r="G3148" s="3" t="s">
        <v>65</v>
      </c>
      <c r="H3148" s="5" t="s">
        <v>5233</v>
      </c>
      <c r="I3148" s="136" t="s">
        <v>3706</v>
      </c>
      <c r="J3148" s="2" t="s">
        <v>5231</v>
      </c>
      <c r="K3148" s="6">
        <v>343.11500000000001</v>
      </c>
      <c r="L3148" s="6">
        <f>LANÇAMENTO[[#This Row],[VALOR UNITARIO]]*LANÇAMENTO[[#This Row],[QTDADE]]</f>
        <v>1029.345</v>
      </c>
      <c r="M3148" s="4">
        <v>46093</v>
      </c>
      <c r="N3148" s="33" t="str">
        <f>TEXT(LANÇAMENTO[[#This Row],[DATA PEDIDO]],"MMM")&amp;"-"&amp;TEXT(M3148,"AAAA")</f>
        <v>mar-2026</v>
      </c>
      <c r="O3148" s="5" t="s">
        <v>2029</v>
      </c>
      <c r="P3148" s="5" t="s">
        <v>30</v>
      </c>
      <c r="Q3148" s="3" t="s">
        <v>1705</v>
      </c>
      <c r="R3148" s="3">
        <v>1</v>
      </c>
      <c r="S3148" s="4">
        <f>IF(LANÇAMENTO[[#This Row],[DATA PEDIDO]]="","",LANÇAMENTO[[#This Row],[DATA PEDIDO]]+LANÇAMENTO[[#This Row],[PRAZO]])</f>
        <v>46094</v>
      </c>
      <c r="T3148" s="8" t="str">
        <f>IF(LANÇAMENTO[[#This Row],[OBRA COM MATERIAL]]="OK","ENTREGUE",IF(LANÇAMENTO[[#This Row],[PRAZO]]="","",LANÇAMENTO[[#This Row],[PREVISÃO ENTREGA OBRA]]-$E$1))</f>
        <v>ENTREGUE</v>
      </c>
      <c r="U3148" s="3" t="s">
        <v>129</v>
      </c>
      <c r="V3148" s="3"/>
    </row>
    <row r="3149" spans="1:22" x14ac:dyDescent="0.25">
      <c r="A3149" s="4">
        <v>46093</v>
      </c>
      <c r="B3149" s="2" t="s">
        <v>1304</v>
      </c>
      <c r="C3149" s="123" t="str">
        <f>VLOOKUP(LANÇAMENTO[[#This Row],[OBRA]],OBRAS[],2,FALSE)</f>
        <v>INTERIORANA</v>
      </c>
      <c r="D3149" s="2" t="s">
        <v>17</v>
      </c>
      <c r="E3149" s="2" t="s">
        <v>5232</v>
      </c>
      <c r="F3149" s="3">
        <v>1</v>
      </c>
      <c r="G3149" s="3" t="s">
        <v>65</v>
      </c>
      <c r="H3149" s="5" t="s">
        <v>5233</v>
      </c>
      <c r="I3149" s="136" t="s">
        <v>3706</v>
      </c>
      <c r="J3149" s="2" t="s">
        <v>5232</v>
      </c>
      <c r="K3149" s="6">
        <v>179.93100000000001</v>
      </c>
      <c r="L3149" s="6">
        <f>LANÇAMENTO[[#This Row],[VALOR UNITARIO]]*LANÇAMENTO[[#This Row],[QTDADE]]</f>
        <v>179.93100000000001</v>
      </c>
      <c r="M3149" s="4">
        <v>46093</v>
      </c>
      <c r="N3149" s="33" t="str">
        <f>TEXT(LANÇAMENTO[[#This Row],[DATA PEDIDO]],"MMM")&amp;"-"&amp;TEXT(M3149,"AAAA")</f>
        <v>mar-2026</v>
      </c>
      <c r="O3149" s="5" t="s">
        <v>2029</v>
      </c>
      <c r="P3149" s="5" t="s">
        <v>30</v>
      </c>
      <c r="Q3149" s="3" t="s">
        <v>1705</v>
      </c>
      <c r="R3149" s="3">
        <v>1</v>
      </c>
      <c r="S3149" s="4">
        <f>IF(LANÇAMENTO[[#This Row],[DATA PEDIDO]]="","",LANÇAMENTO[[#This Row],[DATA PEDIDO]]+LANÇAMENTO[[#This Row],[PRAZO]])</f>
        <v>46094</v>
      </c>
      <c r="T3149" s="8" t="str">
        <f>IF(LANÇAMENTO[[#This Row],[OBRA COM MATERIAL]]="OK","ENTREGUE",IF(LANÇAMENTO[[#This Row],[PRAZO]]="","",LANÇAMENTO[[#This Row],[PREVISÃO ENTREGA OBRA]]-$E$1))</f>
        <v>ENTREGUE</v>
      </c>
      <c r="U3149" s="3" t="s">
        <v>129</v>
      </c>
      <c r="V3149" s="3"/>
    </row>
    <row r="3150" spans="1:22" x14ac:dyDescent="0.25">
      <c r="A3150" s="4">
        <v>46093</v>
      </c>
      <c r="B3150" s="2" t="s">
        <v>1304</v>
      </c>
      <c r="C3150" s="123" t="str">
        <f>VLOOKUP(LANÇAMENTO[[#This Row],[OBRA]],OBRAS[],2,FALSE)</f>
        <v>INTERIORANA</v>
      </c>
      <c r="D3150" s="2" t="s">
        <v>17</v>
      </c>
      <c r="E3150" s="2" t="s">
        <v>3703</v>
      </c>
      <c r="F3150" s="3">
        <v>2</v>
      </c>
      <c r="G3150" s="3" t="s">
        <v>65</v>
      </c>
      <c r="H3150" s="5" t="s">
        <v>5233</v>
      </c>
      <c r="I3150" s="136" t="s">
        <v>3706</v>
      </c>
      <c r="J3150" s="2" t="s">
        <v>3703</v>
      </c>
      <c r="K3150" s="6">
        <v>18.989999999999998</v>
      </c>
      <c r="L3150" s="6">
        <f>LANÇAMENTO[[#This Row],[VALOR UNITARIO]]*LANÇAMENTO[[#This Row],[QTDADE]]</f>
        <v>37.979999999999997</v>
      </c>
      <c r="M3150" s="4">
        <v>46093</v>
      </c>
      <c r="N3150" s="33" t="str">
        <f>TEXT(LANÇAMENTO[[#This Row],[DATA PEDIDO]],"MMM")&amp;"-"&amp;TEXT(M3150,"AAAA")</f>
        <v>mar-2026</v>
      </c>
      <c r="O3150" s="5" t="s">
        <v>2029</v>
      </c>
      <c r="P3150" s="5" t="s">
        <v>30</v>
      </c>
      <c r="Q3150" s="3" t="s">
        <v>1705</v>
      </c>
      <c r="R3150" s="3">
        <v>1</v>
      </c>
      <c r="S3150" s="4">
        <f>IF(LANÇAMENTO[[#This Row],[DATA PEDIDO]]="","",LANÇAMENTO[[#This Row],[DATA PEDIDO]]+LANÇAMENTO[[#This Row],[PRAZO]])</f>
        <v>46094</v>
      </c>
      <c r="T3150" s="8" t="str">
        <f>IF(LANÇAMENTO[[#This Row],[OBRA COM MATERIAL]]="OK","ENTREGUE",IF(LANÇAMENTO[[#This Row],[PRAZO]]="","",LANÇAMENTO[[#This Row],[PREVISÃO ENTREGA OBRA]]-$E$1))</f>
        <v>ENTREGUE</v>
      </c>
      <c r="U3150" s="3" t="s">
        <v>129</v>
      </c>
      <c r="V3150" s="3"/>
    </row>
    <row r="3151" spans="1:22" x14ac:dyDescent="0.25">
      <c r="A3151" s="4">
        <v>46093</v>
      </c>
      <c r="B3151" s="2" t="s">
        <v>1304</v>
      </c>
      <c r="C3151" s="123" t="str">
        <f>VLOOKUP(LANÇAMENTO[[#This Row],[OBRA]],OBRAS[],2,FALSE)</f>
        <v>INTERIORANA</v>
      </c>
      <c r="D3151" s="2" t="s">
        <v>17</v>
      </c>
      <c r="E3151" s="2" t="s">
        <v>3700</v>
      </c>
      <c r="F3151" s="3">
        <v>1</v>
      </c>
      <c r="G3151" s="3" t="s">
        <v>65</v>
      </c>
      <c r="H3151" s="5" t="s">
        <v>5233</v>
      </c>
      <c r="I3151" s="136" t="s">
        <v>3706</v>
      </c>
      <c r="J3151" s="2" t="s">
        <v>3700</v>
      </c>
      <c r="K3151" s="6">
        <v>14.608000000000001</v>
      </c>
      <c r="L3151" s="6">
        <f>LANÇAMENTO[[#This Row],[VALOR UNITARIO]]*LANÇAMENTO[[#This Row],[QTDADE]]</f>
        <v>14.608000000000001</v>
      </c>
      <c r="M3151" s="4">
        <v>46093</v>
      </c>
      <c r="N3151" s="33" t="str">
        <f>TEXT(LANÇAMENTO[[#This Row],[DATA PEDIDO]],"MMM")&amp;"-"&amp;TEXT(M3151,"AAAA")</f>
        <v>mar-2026</v>
      </c>
      <c r="O3151" s="5" t="s">
        <v>2029</v>
      </c>
      <c r="P3151" s="5" t="s">
        <v>30</v>
      </c>
      <c r="Q3151" s="3" t="s">
        <v>1705</v>
      </c>
      <c r="R3151" s="3">
        <v>1</v>
      </c>
      <c r="S3151" s="4">
        <f>IF(LANÇAMENTO[[#This Row],[DATA PEDIDO]]="","",LANÇAMENTO[[#This Row],[DATA PEDIDO]]+LANÇAMENTO[[#This Row],[PRAZO]])</f>
        <v>46094</v>
      </c>
      <c r="T3151" s="8" t="str">
        <f>IF(LANÇAMENTO[[#This Row],[OBRA COM MATERIAL]]="OK","ENTREGUE",IF(LANÇAMENTO[[#This Row],[PRAZO]]="","",LANÇAMENTO[[#This Row],[PREVISÃO ENTREGA OBRA]]-$E$1))</f>
        <v>ENTREGUE</v>
      </c>
      <c r="U3151" s="3" t="s">
        <v>129</v>
      </c>
      <c r="V3151" s="3"/>
    </row>
    <row r="3152" spans="1:22" x14ac:dyDescent="0.25">
      <c r="A3152" s="4">
        <v>46093</v>
      </c>
      <c r="B3152" s="2" t="s">
        <v>1304</v>
      </c>
      <c r="C3152" s="123" t="str">
        <f>VLOOKUP(LANÇAMENTO[[#This Row],[OBRA]],OBRAS[],2,FALSE)</f>
        <v>INTERIORANA</v>
      </c>
      <c r="D3152" s="2" t="s">
        <v>17</v>
      </c>
      <c r="E3152" s="2" t="s">
        <v>3702</v>
      </c>
      <c r="F3152" s="3">
        <v>2</v>
      </c>
      <c r="G3152" s="3" t="s">
        <v>65</v>
      </c>
      <c r="H3152" s="5" t="s">
        <v>5233</v>
      </c>
      <c r="I3152" s="136" t="s">
        <v>3706</v>
      </c>
      <c r="J3152" s="2" t="s">
        <v>3702</v>
      </c>
      <c r="K3152" s="6">
        <v>23.425999999999998</v>
      </c>
      <c r="L3152" s="6">
        <f>LANÇAMENTO[[#This Row],[VALOR UNITARIO]]*LANÇAMENTO[[#This Row],[QTDADE]]</f>
        <v>46.851999999999997</v>
      </c>
      <c r="M3152" s="4">
        <v>46093</v>
      </c>
      <c r="N3152" s="33" t="str">
        <f>TEXT(LANÇAMENTO[[#This Row],[DATA PEDIDO]],"MMM")&amp;"-"&amp;TEXT(M3152,"AAAA")</f>
        <v>mar-2026</v>
      </c>
      <c r="O3152" s="5" t="s">
        <v>2029</v>
      </c>
      <c r="P3152" s="5" t="s">
        <v>30</v>
      </c>
      <c r="Q3152" s="3" t="s">
        <v>1705</v>
      </c>
      <c r="R3152" s="3">
        <v>1</v>
      </c>
      <c r="S3152" s="4">
        <f>IF(LANÇAMENTO[[#This Row],[DATA PEDIDO]]="","",LANÇAMENTO[[#This Row],[DATA PEDIDO]]+LANÇAMENTO[[#This Row],[PRAZO]])</f>
        <v>46094</v>
      </c>
      <c r="T3152" s="8" t="str">
        <f>IF(LANÇAMENTO[[#This Row],[OBRA COM MATERIAL]]="OK","ENTREGUE",IF(LANÇAMENTO[[#This Row],[PRAZO]]="","",LANÇAMENTO[[#This Row],[PREVISÃO ENTREGA OBRA]]-$E$1))</f>
        <v>ENTREGUE</v>
      </c>
      <c r="U3152" s="3" t="s">
        <v>129</v>
      </c>
      <c r="V3152" s="3"/>
    </row>
    <row r="3153" spans="1:22" x14ac:dyDescent="0.25">
      <c r="A3153" s="4">
        <v>46093</v>
      </c>
      <c r="B3153" s="2" t="s">
        <v>1304</v>
      </c>
      <c r="C3153" s="123" t="str">
        <f>VLOOKUP(LANÇAMENTO[[#This Row],[OBRA]],OBRAS[],2,FALSE)</f>
        <v>INTERIORANA</v>
      </c>
      <c r="D3153" s="2" t="s">
        <v>17</v>
      </c>
      <c r="E3153" s="2" t="s">
        <v>5234</v>
      </c>
      <c r="F3153" s="3">
        <v>12</v>
      </c>
      <c r="G3153" s="3" t="s">
        <v>111</v>
      </c>
      <c r="H3153" s="5" t="s">
        <v>5235</v>
      </c>
      <c r="I3153" s="136" t="s">
        <v>5236</v>
      </c>
      <c r="J3153" s="2" t="s">
        <v>5234</v>
      </c>
      <c r="K3153" s="6">
        <v>155.6</v>
      </c>
      <c r="L3153" s="6">
        <f>LANÇAMENTO[[#This Row],[VALOR UNITARIO]]*LANÇAMENTO[[#This Row],[QTDADE]]</f>
        <v>1867.1999999999998</v>
      </c>
      <c r="M3153" s="4">
        <v>46093</v>
      </c>
      <c r="N3153" s="33" t="str">
        <f>TEXT(LANÇAMENTO[[#This Row],[DATA PEDIDO]],"MMM")&amp;"-"&amp;TEXT(M3153,"AAAA")</f>
        <v>mar-2026</v>
      </c>
      <c r="O3153" s="5" t="s">
        <v>1715</v>
      </c>
      <c r="P3153" s="5" t="s">
        <v>30</v>
      </c>
      <c r="Q3153" s="3" t="s">
        <v>1705</v>
      </c>
      <c r="R3153" s="3">
        <v>0</v>
      </c>
      <c r="S3153" s="4">
        <f>IF(LANÇAMENTO[[#This Row],[DATA PEDIDO]]="","",LANÇAMENTO[[#This Row],[DATA PEDIDO]]+LANÇAMENTO[[#This Row],[PRAZO]])</f>
        <v>46093</v>
      </c>
      <c r="T3153" s="8" t="str">
        <f>IF(LANÇAMENTO[[#This Row],[OBRA COM MATERIAL]]="OK","ENTREGUE",IF(LANÇAMENTO[[#This Row],[PRAZO]]="","",LANÇAMENTO[[#This Row],[PREVISÃO ENTREGA OBRA]]-$E$1))</f>
        <v>ENTREGUE</v>
      </c>
      <c r="U3153" s="3" t="s">
        <v>129</v>
      </c>
      <c r="V3153" s="3"/>
    </row>
    <row r="3154" spans="1:22" x14ac:dyDescent="0.25">
      <c r="A3154" s="4">
        <v>46094</v>
      </c>
      <c r="B3154" s="2" t="s">
        <v>5205</v>
      </c>
      <c r="C3154" s="123" t="str">
        <f>VLOOKUP(LANÇAMENTO[[#This Row],[OBRA]],OBRAS[],2,FALSE)</f>
        <v>B&amp;B</v>
      </c>
      <c r="D3154" s="2" t="s">
        <v>104</v>
      </c>
      <c r="E3154" s="2" t="s">
        <v>5240</v>
      </c>
      <c r="F3154" s="3">
        <v>6</v>
      </c>
      <c r="G3154" s="3" t="s">
        <v>114</v>
      </c>
      <c r="H3154" s="5" t="s">
        <v>5241</v>
      </c>
      <c r="I3154" s="136" t="s">
        <v>230</v>
      </c>
      <c r="J3154" s="2" t="s">
        <v>5240</v>
      </c>
      <c r="K3154" s="6">
        <v>12.5</v>
      </c>
      <c r="L3154" s="6">
        <f>LANÇAMENTO[[#This Row],[VALOR UNITARIO]]*LANÇAMENTO[[#This Row],[QTDADE]]</f>
        <v>75</v>
      </c>
      <c r="M3154" s="4">
        <v>46094</v>
      </c>
      <c r="N3154" s="33" t="str">
        <f>TEXT(LANÇAMENTO[[#This Row],[DATA PEDIDO]],"MMM")&amp;"-"&amp;TEXT(M3154,"AAAA")</f>
        <v>mar-2026</v>
      </c>
      <c r="O3154" s="5" t="s">
        <v>1692</v>
      </c>
      <c r="P3154" s="5" t="s">
        <v>30</v>
      </c>
      <c r="Q3154" s="3" t="s">
        <v>1705</v>
      </c>
      <c r="R3154" s="3">
        <v>0</v>
      </c>
      <c r="S3154" s="4">
        <f>IF(LANÇAMENTO[[#This Row],[DATA PEDIDO]]="","",LANÇAMENTO[[#This Row],[DATA PEDIDO]]+LANÇAMENTO[[#This Row],[PRAZO]])</f>
        <v>46094</v>
      </c>
      <c r="T3154" s="8" t="str">
        <f>IF(LANÇAMENTO[[#This Row],[OBRA COM MATERIAL]]="OK","ENTREGUE",IF(LANÇAMENTO[[#This Row],[PRAZO]]="","",LANÇAMENTO[[#This Row],[PREVISÃO ENTREGA OBRA]]-$E$1))</f>
        <v>ENTREGUE</v>
      </c>
      <c r="U3154" s="3" t="s">
        <v>129</v>
      </c>
      <c r="V3154" s="3"/>
    </row>
    <row r="3155" spans="1:22" x14ac:dyDescent="0.25">
      <c r="A3155" s="4">
        <v>46094</v>
      </c>
      <c r="B3155" s="2" t="s">
        <v>5205</v>
      </c>
      <c r="C3155" s="123" t="str">
        <f>VLOOKUP(LANÇAMENTO[[#This Row],[OBRA]],OBRAS[],2,FALSE)</f>
        <v>B&amp;B</v>
      </c>
      <c r="D3155" s="2" t="s">
        <v>27</v>
      </c>
      <c r="E3155" s="2" t="s">
        <v>2134</v>
      </c>
      <c r="F3155" s="3">
        <v>1</v>
      </c>
      <c r="G3155" s="3" t="s">
        <v>65</v>
      </c>
      <c r="H3155" s="5" t="s">
        <v>5242</v>
      </c>
      <c r="I3155" s="136" t="s">
        <v>4244</v>
      </c>
      <c r="J3155" s="2" t="s">
        <v>2134</v>
      </c>
      <c r="K3155" s="6">
        <v>180</v>
      </c>
      <c r="L3155" s="6">
        <f>LANÇAMENTO[[#This Row],[VALOR UNITARIO]]*LANÇAMENTO[[#This Row],[QTDADE]]</f>
        <v>180</v>
      </c>
      <c r="M3155" s="4">
        <v>46094</v>
      </c>
      <c r="N3155" s="33" t="str">
        <f>TEXT(LANÇAMENTO[[#This Row],[DATA PEDIDO]],"MMM")&amp;"-"&amp;TEXT(M3155,"AAAA")</f>
        <v>mar-2026</v>
      </c>
      <c r="O3155" s="5" t="s">
        <v>1692</v>
      </c>
      <c r="P3155" s="5" t="s">
        <v>30</v>
      </c>
      <c r="Q3155" s="3" t="s">
        <v>12</v>
      </c>
      <c r="R3155" s="3">
        <v>3</v>
      </c>
      <c r="S3155" s="4">
        <f>IF(LANÇAMENTO[[#This Row],[DATA PEDIDO]]="","",LANÇAMENTO[[#This Row],[DATA PEDIDO]]+LANÇAMENTO[[#This Row],[PRAZO]])</f>
        <v>46097</v>
      </c>
      <c r="T3155" s="8" t="str">
        <f>IF(LANÇAMENTO[[#This Row],[OBRA COM MATERIAL]]="OK","ENTREGUE",IF(LANÇAMENTO[[#This Row],[PRAZO]]="","",LANÇAMENTO[[#This Row],[PREVISÃO ENTREGA OBRA]]-$E$1))</f>
        <v>ENTREGUE</v>
      </c>
      <c r="U3155" s="3" t="s">
        <v>129</v>
      </c>
      <c r="V3155" s="3"/>
    </row>
    <row r="3156" spans="1:22" x14ac:dyDescent="0.25">
      <c r="A3156" s="4">
        <v>46094</v>
      </c>
      <c r="B3156" s="2" t="s">
        <v>5205</v>
      </c>
      <c r="C3156" s="123" t="str">
        <f>VLOOKUP(LANÇAMENTO[[#This Row],[OBRA]],OBRAS[],2,FALSE)</f>
        <v>B&amp;B</v>
      </c>
      <c r="D3156" s="2" t="s">
        <v>104</v>
      </c>
      <c r="E3156" s="2" t="s">
        <v>3341</v>
      </c>
      <c r="F3156" s="3">
        <v>2</v>
      </c>
      <c r="G3156" s="3" t="s">
        <v>65</v>
      </c>
      <c r="H3156" s="5" t="s">
        <v>5248</v>
      </c>
      <c r="I3156" s="136" t="s">
        <v>147</v>
      </c>
      <c r="J3156" s="2" t="s">
        <v>3341</v>
      </c>
      <c r="K3156" s="6">
        <v>5.99</v>
      </c>
      <c r="L3156" s="6">
        <f>LANÇAMENTO[[#This Row],[VALOR UNITARIO]]*LANÇAMENTO[[#This Row],[QTDADE]]</f>
        <v>11.98</v>
      </c>
      <c r="M3156" s="4">
        <v>46094</v>
      </c>
      <c r="N3156" s="33" t="str">
        <f>TEXT(LANÇAMENTO[[#This Row],[DATA PEDIDO]],"MMM")&amp;"-"&amp;TEXT(M3156,"AAAA")</f>
        <v>mar-2026</v>
      </c>
      <c r="O3156" s="5" t="s">
        <v>2068</v>
      </c>
      <c r="P3156" s="5" t="s">
        <v>30</v>
      </c>
      <c r="Q3156" s="3" t="s">
        <v>1705</v>
      </c>
      <c r="R3156" s="3">
        <v>3</v>
      </c>
      <c r="S3156" s="4">
        <f>IF(LANÇAMENTO[[#This Row],[DATA PEDIDO]]="","",LANÇAMENTO[[#This Row],[DATA PEDIDO]]+LANÇAMENTO[[#This Row],[PRAZO]])</f>
        <v>46097</v>
      </c>
      <c r="T3156" s="8" t="str">
        <f>IF(LANÇAMENTO[[#This Row],[OBRA COM MATERIAL]]="OK","ENTREGUE",IF(LANÇAMENTO[[#This Row],[PRAZO]]="","",LANÇAMENTO[[#This Row],[PREVISÃO ENTREGA OBRA]]-$E$1))</f>
        <v>ENTREGUE</v>
      </c>
      <c r="U3156" s="3" t="s">
        <v>129</v>
      </c>
      <c r="V3156" s="3"/>
    </row>
    <row r="3157" spans="1:22" x14ac:dyDescent="0.25">
      <c r="A3157" s="4">
        <v>46094</v>
      </c>
      <c r="B3157" s="2" t="s">
        <v>5205</v>
      </c>
      <c r="C3157" s="123" t="str">
        <f>VLOOKUP(LANÇAMENTO[[#This Row],[OBRA]],OBRAS[],2,FALSE)</f>
        <v>B&amp;B</v>
      </c>
      <c r="D3157" s="2" t="s">
        <v>104</v>
      </c>
      <c r="E3157" s="2" t="s">
        <v>2330</v>
      </c>
      <c r="F3157" s="3">
        <v>3</v>
      </c>
      <c r="G3157" s="3" t="s">
        <v>65</v>
      </c>
      <c r="H3157" s="5" t="s">
        <v>5248</v>
      </c>
      <c r="I3157" s="136" t="s">
        <v>147</v>
      </c>
      <c r="J3157" s="2" t="s">
        <v>2330</v>
      </c>
      <c r="K3157" s="6">
        <v>8.99</v>
      </c>
      <c r="L3157" s="6">
        <f>LANÇAMENTO[[#This Row],[VALOR UNITARIO]]*LANÇAMENTO[[#This Row],[QTDADE]]</f>
        <v>26.97</v>
      </c>
      <c r="M3157" s="4">
        <v>46094</v>
      </c>
      <c r="N3157" s="33" t="str">
        <f>TEXT(LANÇAMENTO[[#This Row],[DATA PEDIDO]],"MMM")&amp;"-"&amp;TEXT(M3157,"AAAA")</f>
        <v>mar-2026</v>
      </c>
      <c r="O3157" s="5" t="s">
        <v>2068</v>
      </c>
      <c r="P3157" s="5" t="s">
        <v>30</v>
      </c>
      <c r="Q3157" s="3" t="s">
        <v>1705</v>
      </c>
      <c r="R3157" s="3">
        <v>3</v>
      </c>
      <c r="S3157" s="4">
        <f>IF(LANÇAMENTO[[#This Row],[DATA PEDIDO]]="","",LANÇAMENTO[[#This Row],[DATA PEDIDO]]+LANÇAMENTO[[#This Row],[PRAZO]])</f>
        <v>46097</v>
      </c>
      <c r="T3157" s="8" t="str">
        <f>IF(LANÇAMENTO[[#This Row],[OBRA COM MATERIAL]]="OK","ENTREGUE",IF(LANÇAMENTO[[#This Row],[PRAZO]]="","",LANÇAMENTO[[#This Row],[PREVISÃO ENTREGA OBRA]]-$E$1))</f>
        <v>ENTREGUE</v>
      </c>
      <c r="U3157" s="3" t="s">
        <v>129</v>
      </c>
      <c r="V3157" s="3"/>
    </row>
    <row r="3158" spans="1:22" x14ac:dyDescent="0.25">
      <c r="A3158" s="4">
        <v>46094</v>
      </c>
      <c r="B3158" s="2" t="s">
        <v>5205</v>
      </c>
      <c r="C3158" s="123" t="str">
        <f>VLOOKUP(LANÇAMENTO[[#This Row],[OBRA]],OBRAS[],2,FALSE)</f>
        <v>B&amp;B</v>
      </c>
      <c r="D3158" s="2" t="s">
        <v>104</v>
      </c>
      <c r="E3158" s="2" t="s">
        <v>2331</v>
      </c>
      <c r="F3158" s="3">
        <v>3</v>
      </c>
      <c r="G3158" s="3" t="s">
        <v>65</v>
      </c>
      <c r="H3158" s="5" t="s">
        <v>5248</v>
      </c>
      <c r="I3158" s="136" t="s">
        <v>147</v>
      </c>
      <c r="J3158" s="2" t="s">
        <v>2331</v>
      </c>
      <c r="K3158" s="6">
        <v>4.99</v>
      </c>
      <c r="L3158" s="6">
        <f>LANÇAMENTO[[#This Row],[VALOR UNITARIO]]*LANÇAMENTO[[#This Row],[QTDADE]]</f>
        <v>14.97</v>
      </c>
      <c r="M3158" s="4">
        <v>46094</v>
      </c>
      <c r="N3158" s="33" t="str">
        <f>TEXT(LANÇAMENTO[[#This Row],[DATA PEDIDO]],"MMM")&amp;"-"&amp;TEXT(M3158,"AAAA")</f>
        <v>mar-2026</v>
      </c>
      <c r="O3158" s="5" t="s">
        <v>2068</v>
      </c>
      <c r="P3158" s="5" t="s">
        <v>30</v>
      </c>
      <c r="Q3158" s="3" t="s">
        <v>1705</v>
      </c>
      <c r="R3158" s="3">
        <v>3</v>
      </c>
      <c r="S3158" s="4">
        <f>IF(LANÇAMENTO[[#This Row],[DATA PEDIDO]]="","",LANÇAMENTO[[#This Row],[DATA PEDIDO]]+LANÇAMENTO[[#This Row],[PRAZO]])</f>
        <v>46097</v>
      </c>
      <c r="T3158" s="8" t="str">
        <f>IF(LANÇAMENTO[[#This Row],[OBRA COM MATERIAL]]="OK","ENTREGUE",IF(LANÇAMENTO[[#This Row],[PRAZO]]="","",LANÇAMENTO[[#This Row],[PREVISÃO ENTREGA OBRA]]-$E$1))</f>
        <v>ENTREGUE</v>
      </c>
      <c r="U3158" s="3" t="s">
        <v>129</v>
      </c>
      <c r="V3158" s="3"/>
    </row>
    <row r="3159" spans="1:22" x14ac:dyDescent="0.25">
      <c r="A3159" s="4">
        <v>46094</v>
      </c>
      <c r="B3159" s="2" t="s">
        <v>5205</v>
      </c>
      <c r="C3159" s="123" t="str">
        <f>VLOOKUP(LANÇAMENTO[[#This Row],[OBRA]],OBRAS[],2,FALSE)</f>
        <v>B&amp;B</v>
      </c>
      <c r="D3159" s="2" t="s">
        <v>104</v>
      </c>
      <c r="E3159" s="2" t="s">
        <v>5243</v>
      </c>
      <c r="F3159" s="3">
        <v>5</v>
      </c>
      <c r="G3159" s="3" t="s">
        <v>65</v>
      </c>
      <c r="H3159" s="5" t="s">
        <v>5248</v>
      </c>
      <c r="I3159" s="136" t="s">
        <v>147</v>
      </c>
      <c r="J3159" s="2" t="s">
        <v>5243</v>
      </c>
      <c r="K3159" s="6">
        <v>109.9</v>
      </c>
      <c r="L3159" s="6">
        <f>LANÇAMENTO[[#This Row],[VALOR UNITARIO]]*LANÇAMENTO[[#This Row],[QTDADE]]</f>
        <v>549.5</v>
      </c>
      <c r="M3159" s="4">
        <v>46094</v>
      </c>
      <c r="N3159" s="33" t="str">
        <f>TEXT(LANÇAMENTO[[#This Row],[DATA PEDIDO]],"MMM")&amp;"-"&amp;TEXT(M3159,"AAAA")</f>
        <v>mar-2026</v>
      </c>
      <c r="O3159" s="5" t="s">
        <v>2068</v>
      </c>
      <c r="P3159" s="5" t="s">
        <v>30</v>
      </c>
      <c r="Q3159" s="3" t="s">
        <v>1705</v>
      </c>
      <c r="R3159" s="3">
        <v>3</v>
      </c>
      <c r="S3159" s="4">
        <f>IF(LANÇAMENTO[[#This Row],[DATA PEDIDO]]="","",LANÇAMENTO[[#This Row],[DATA PEDIDO]]+LANÇAMENTO[[#This Row],[PRAZO]])</f>
        <v>46097</v>
      </c>
      <c r="T3159" s="8" t="str">
        <f>IF(LANÇAMENTO[[#This Row],[OBRA COM MATERIAL]]="OK","ENTREGUE",IF(LANÇAMENTO[[#This Row],[PRAZO]]="","",LANÇAMENTO[[#This Row],[PREVISÃO ENTREGA OBRA]]-$E$1))</f>
        <v>ENTREGUE</v>
      </c>
      <c r="U3159" s="3" t="s">
        <v>129</v>
      </c>
      <c r="V3159" s="3"/>
    </row>
    <row r="3160" spans="1:22" x14ac:dyDescent="0.25">
      <c r="A3160" s="4">
        <v>46094</v>
      </c>
      <c r="B3160" s="2" t="s">
        <v>5205</v>
      </c>
      <c r="C3160" s="123" t="str">
        <f>VLOOKUP(LANÇAMENTO[[#This Row],[OBRA]],OBRAS[],2,FALSE)</f>
        <v>B&amp;B</v>
      </c>
      <c r="D3160" s="2" t="s">
        <v>104</v>
      </c>
      <c r="E3160" s="2" t="s">
        <v>2183</v>
      </c>
      <c r="F3160" s="3">
        <v>3</v>
      </c>
      <c r="G3160" s="3" t="s">
        <v>65</v>
      </c>
      <c r="H3160" s="5" t="s">
        <v>5248</v>
      </c>
      <c r="I3160" s="136" t="s">
        <v>147</v>
      </c>
      <c r="J3160" s="2" t="s">
        <v>2183</v>
      </c>
      <c r="K3160" s="6">
        <v>65.900000000000006</v>
      </c>
      <c r="L3160" s="6">
        <f>LANÇAMENTO[[#This Row],[VALOR UNITARIO]]*LANÇAMENTO[[#This Row],[QTDADE]]</f>
        <v>197.70000000000002</v>
      </c>
      <c r="M3160" s="4">
        <v>46094</v>
      </c>
      <c r="N3160" s="33" t="str">
        <f>TEXT(LANÇAMENTO[[#This Row],[DATA PEDIDO]],"MMM")&amp;"-"&amp;TEXT(M3160,"AAAA")</f>
        <v>mar-2026</v>
      </c>
      <c r="O3160" s="5" t="s">
        <v>2068</v>
      </c>
      <c r="P3160" s="5" t="s">
        <v>30</v>
      </c>
      <c r="Q3160" s="3" t="s">
        <v>1705</v>
      </c>
      <c r="R3160" s="3">
        <v>3</v>
      </c>
      <c r="S3160" s="4">
        <f>IF(LANÇAMENTO[[#This Row],[DATA PEDIDO]]="","",LANÇAMENTO[[#This Row],[DATA PEDIDO]]+LANÇAMENTO[[#This Row],[PRAZO]])</f>
        <v>46097</v>
      </c>
      <c r="T3160" s="8" t="str">
        <f>IF(LANÇAMENTO[[#This Row],[OBRA COM MATERIAL]]="OK","ENTREGUE",IF(LANÇAMENTO[[#This Row],[PRAZO]]="","",LANÇAMENTO[[#This Row],[PREVISÃO ENTREGA OBRA]]-$E$1))</f>
        <v>ENTREGUE</v>
      </c>
      <c r="U3160" s="3" t="s">
        <v>129</v>
      </c>
      <c r="V3160" s="3"/>
    </row>
    <row r="3161" spans="1:22" x14ac:dyDescent="0.25">
      <c r="A3161" s="4">
        <v>46094</v>
      </c>
      <c r="B3161" s="2" t="s">
        <v>5205</v>
      </c>
      <c r="C3161" s="123" t="str">
        <f>VLOOKUP(LANÇAMENTO[[#This Row],[OBRA]],OBRAS[],2,FALSE)</f>
        <v>B&amp;B</v>
      </c>
      <c r="D3161" s="2" t="s">
        <v>104</v>
      </c>
      <c r="E3161" s="2" t="s">
        <v>2184</v>
      </c>
      <c r="F3161" s="3">
        <v>1</v>
      </c>
      <c r="G3161" s="3" t="s">
        <v>65</v>
      </c>
      <c r="H3161" s="5" t="s">
        <v>5248</v>
      </c>
      <c r="I3161" s="136" t="s">
        <v>147</v>
      </c>
      <c r="J3161" s="2" t="s">
        <v>2184</v>
      </c>
      <c r="K3161" s="6">
        <v>249.9</v>
      </c>
      <c r="L3161" s="6">
        <f>LANÇAMENTO[[#This Row],[VALOR UNITARIO]]*LANÇAMENTO[[#This Row],[QTDADE]]</f>
        <v>249.9</v>
      </c>
      <c r="M3161" s="4">
        <v>46094</v>
      </c>
      <c r="N3161" s="33" t="str">
        <f>TEXT(LANÇAMENTO[[#This Row],[DATA PEDIDO]],"MMM")&amp;"-"&amp;TEXT(M3161,"AAAA")</f>
        <v>mar-2026</v>
      </c>
      <c r="O3161" s="5" t="s">
        <v>2068</v>
      </c>
      <c r="P3161" s="5" t="s">
        <v>30</v>
      </c>
      <c r="Q3161" s="3" t="s">
        <v>1705</v>
      </c>
      <c r="R3161" s="3">
        <v>3</v>
      </c>
      <c r="S3161" s="4">
        <f>IF(LANÇAMENTO[[#This Row],[DATA PEDIDO]]="","",LANÇAMENTO[[#This Row],[DATA PEDIDO]]+LANÇAMENTO[[#This Row],[PRAZO]])</f>
        <v>46097</v>
      </c>
      <c r="T3161" s="8" t="str">
        <f>IF(LANÇAMENTO[[#This Row],[OBRA COM MATERIAL]]="OK","ENTREGUE",IF(LANÇAMENTO[[#This Row],[PRAZO]]="","",LANÇAMENTO[[#This Row],[PREVISÃO ENTREGA OBRA]]-$E$1))</f>
        <v>ENTREGUE</v>
      </c>
      <c r="U3161" s="3" t="s">
        <v>129</v>
      </c>
      <c r="V3161" s="3"/>
    </row>
    <row r="3162" spans="1:22" x14ac:dyDescent="0.25">
      <c r="A3162" s="4">
        <v>46094</v>
      </c>
      <c r="B3162" s="2" t="s">
        <v>5205</v>
      </c>
      <c r="C3162" s="123" t="str">
        <f>VLOOKUP(LANÇAMENTO[[#This Row],[OBRA]],OBRAS[],2,FALSE)</f>
        <v>B&amp;B</v>
      </c>
      <c r="D3162" s="2" t="s">
        <v>104</v>
      </c>
      <c r="E3162" s="2" t="s">
        <v>2335</v>
      </c>
      <c r="F3162" s="3">
        <v>1</v>
      </c>
      <c r="G3162" s="3" t="s">
        <v>65</v>
      </c>
      <c r="H3162" s="5" t="s">
        <v>5248</v>
      </c>
      <c r="I3162" s="136" t="s">
        <v>147</v>
      </c>
      <c r="J3162" s="2" t="s">
        <v>2335</v>
      </c>
      <c r="K3162" s="6">
        <v>69.900000000000006</v>
      </c>
      <c r="L3162" s="6">
        <f>LANÇAMENTO[[#This Row],[VALOR UNITARIO]]*LANÇAMENTO[[#This Row],[QTDADE]]</f>
        <v>69.900000000000006</v>
      </c>
      <c r="M3162" s="4">
        <v>46094</v>
      </c>
      <c r="N3162" s="33" t="str">
        <f>TEXT(LANÇAMENTO[[#This Row],[DATA PEDIDO]],"MMM")&amp;"-"&amp;TEXT(M3162,"AAAA")</f>
        <v>mar-2026</v>
      </c>
      <c r="O3162" s="5" t="s">
        <v>2068</v>
      </c>
      <c r="P3162" s="5" t="s">
        <v>30</v>
      </c>
      <c r="Q3162" s="3" t="s">
        <v>1705</v>
      </c>
      <c r="R3162" s="3">
        <v>3</v>
      </c>
      <c r="S3162" s="4">
        <f>IF(LANÇAMENTO[[#This Row],[DATA PEDIDO]]="","",LANÇAMENTO[[#This Row],[DATA PEDIDO]]+LANÇAMENTO[[#This Row],[PRAZO]])</f>
        <v>46097</v>
      </c>
      <c r="T3162" s="8" t="str">
        <f>IF(LANÇAMENTO[[#This Row],[OBRA COM MATERIAL]]="OK","ENTREGUE",IF(LANÇAMENTO[[#This Row],[PRAZO]]="","",LANÇAMENTO[[#This Row],[PREVISÃO ENTREGA OBRA]]-$E$1))</f>
        <v>ENTREGUE</v>
      </c>
      <c r="U3162" s="3" t="s">
        <v>129</v>
      </c>
      <c r="V3162" s="3"/>
    </row>
    <row r="3163" spans="1:22" x14ac:dyDescent="0.25">
      <c r="A3163" s="4">
        <v>46094</v>
      </c>
      <c r="B3163" s="2" t="s">
        <v>5205</v>
      </c>
      <c r="C3163" s="123" t="str">
        <f>VLOOKUP(LANÇAMENTO[[#This Row],[OBRA]],OBRAS[],2,FALSE)</f>
        <v>B&amp;B</v>
      </c>
      <c r="D3163" s="2" t="s">
        <v>104</v>
      </c>
      <c r="E3163" s="2" t="s">
        <v>3453</v>
      </c>
      <c r="F3163" s="3">
        <v>4</v>
      </c>
      <c r="G3163" s="3" t="s">
        <v>65</v>
      </c>
      <c r="H3163" s="5" t="s">
        <v>5248</v>
      </c>
      <c r="I3163" s="136" t="s">
        <v>147</v>
      </c>
      <c r="J3163" s="2" t="s">
        <v>3453</v>
      </c>
      <c r="K3163" s="6">
        <v>3.99</v>
      </c>
      <c r="L3163" s="6">
        <f>LANÇAMENTO[[#This Row],[VALOR UNITARIO]]*LANÇAMENTO[[#This Row],[QTDADE]]</f>
        <v>15.96</v>
      </c>
      <c r="M3163" s="4">
        <v>46094</v>
      </c>
      <c r="N3163" s="33" t="str">
        <f>TEXT(LANÇAMENTO[[#This Row],[DATA PEDIDO]],"MMM")&amp;"-"&amp;TEXT(M3163,"AAAA")</f>
        <v>mar-2026</v>
      </c>
      <c r="O3163" s="5" t="s">
        <v>2068</v>
      </c>
      <c r="P3163" s="5" t="s">
        <v>30</v>
      </c>
      <c r="Q3163" s="3" t="s">
        <v>1705</v>
      </c>
      <c r="R3163" s="3">
        <v>3</v>
      </c>
      <c r="S3163" s="4">
        <f>IF(LANÇAMENTO[[#This Row],[DATA PEDIDO]]="","",LANÇAMENTO[[#This Row],[DATA PEDIDO]]+LANÇAMENTO[[#This Row],[PRAZO]])</f>
        <v>46097</v>
      </c>
      <c r="T3163" s="8" t="str">
        <f>IF(LANÇAMENTO[[#This Row],[OBRA COM MATERIAL]]="OK","ENTREGUE",IF(LANÇAMENTO[[#This Row],[PRAZO]]="","",LANÇAMENTO[[#This Row],[PREVISÃO ENTREGA OBRA]]-$E$1))</f>
        <v>ENTREGUE</v>
      </c>
      <c r="U3163" s="3" t="s">
        <v>129</v>
      </c>
      <c r="V3163" s="3"/>
    </row>
    <row r="3164" spans="1:22" x14ac:dyDescent="0.25">
      <c r="A3164" s="4">
        <v>46094</v>
      </c>
      <c r="B3164" s="2" t="s">
        <v>5205</v>
      </c>
      <c r="C3164" s="123" t="str">
        <f>VLOOKUP(LANÇAMENTO[[#This Row],[OBRA]],OBRAS[],2,FALSE)</f>
        <v>B&amp;B</v>
      </c>
      <c r="D3164" s="2" t="s">
        <v>104</v>
      </c>
      <c r="E3164" s="2" t="s">
        <v>2838</v>
      </c>
      <c r="F3164" s="3">
        <v>50</v>
      </c>
      <c r="G3164" s="3" t="s">
        <v>65</v>
      </c>
      <c r="H3164" s="5" t="s">
        <v>5248</v>
      </c>
      <c r="I3164" s="136" t="s">
        <v>147</v>
      </c>
      <c r="J3164" s="2" t="s">
        <v>2838</v>
      </c>
      <c r="K3164" s="6">
        <v>0.89</v>
      </c>
      <c r="L3164" s="6">
        <f>LANÇAMENTO[[#This Row],[VALOR UNITARIO]]*LANÇAMENTO[[#This Row],[QTDADE]]</f>
        <v>44.5</v>
      </c>
      <c r="M3164" s="4">
        <v>46094</v>
      </c>
      <c r="N3164" s="33" t="str">
        <f>TEXT(LANÇAMENTO[[#This Row],[DATA PEDIDO]],"MMM")&amp;"-"&amp;TEXT(M3164,"AAAA")</f>
        <v>mar-2026</v>
      </c>
      <c r="O3164" s="5" t="s">
        <v>2068</v>
      </c>
      <c r="P3164" s="5" t="s">
        <v>30</v>
      </c>
      <c r="Q3164" s="3" t="s">
        <v>1705</v>
      </c>
      <c r="R3164" s="3">
        <v>3</v>
      </c>
      <c r="S3164" s="4">
        <f>IF(LANÇAMENTO[[#This Row],[DATA PEDIDO]]="","",LANÇAMENTO[[#This Row],[DATA PEDIDO]]+LANÇAMENTO[[#This Row],[PRAZO]])</f>
        <v>46097</v>
      </c>
      <c r="T3164" s="8" t="str">
        <f>IF(LANÇAMENTO[[#This Row],[OBRA COM MATERIAL]]="OK","ENTREGUE",IF(LANÇAMENTO[[#This Row],[PRAZO]]="","",LANÇAMENTO[[#This Row],[PREVISÃO ENTREGA OBRA]]-$E$1))</f>
        <v>ENTREGUE</v>
      </c>
      <c r="U3164" s="3" t="s">
        <v>129</v>
      </c>
      <c r="V3164" s="3"/>
    </row>
    <row r="3165" spans="1:22" x14ac:dyDescent="0.25">
      <c r="A3165" s="4">
        <v>46094</v>
      </c>
      <c r="B3165" s="2" t="s">
        <v>5205</v>
      </c>
      <c r="C3165" s="123" t="str">
        <f>VLOOKUP(LANÇAMENTO[[#This Row],[OBRA]],OBRAS[],2,FALSE)</f>
        <v>B&amp;B</v>
      </c>
      <c r="D3165" s="2" t="s">
        <v>104</v>
      </c>
      <c r="E3165" s="2" t="s">
        <v>5249</v>
      </c>
      <c r="F3165" s="3">
        <v>4</v>
      </c>
      <c r="G3165" s="3" t="s">
        <v>65</v>
      </c>
      <c r="H3165" s="5" t="s">
        <v>5255</v>
      </c>
      <c r="I3165" s="136" t="s">
        <v>230</v>
      </c>
      <c r="J3165" s="2" t="s">
        <v>5249</v>
      </c>
      <c r="K3165" s="6">
        <v>5</v>
      </c>
      <c r="L3165" s="6">
        <f>LANÇAMENTO[[#This Row],[VALOR UNITARIO]]*LANÇAMENTO[[#This Row],[QTDADE]]</f>
        <v>20</v>
      </c>
      <c r="M3165" s="4">
        <v>46094</v>
      </c>
      <c r="N3165" s="33" t="str">
        <f>TEXT(LANÇAMENTO[[#This Row],[DATA PEDIDO]],"MMM")&amp;"-"&amp;TEXT(M3165,"AAAA")</f>
        <v>mar-2026</v>
      </c>
      <c r="O3165" s="5" t="s">
        <v>1823</v>
      </c>
      <c r="P3165" s="5" t="s">
        <v>30</v>
      </c>
      <c r="Q3165" s="3" t="s">
        <v>12</v>
      </c>
      <c r="R3165" s="3">
        <v>0</v>
      </c>
      <c r="S3165" s="4">
        <f>IF(LANÇAMENTO[[#This Row],[DATA PEDIDO]]="","",LANÇAMENTO[[#This Row],[DATA PEDIDO]]+LANÇAMENTO[[#This Row],[PRAZO]])</f>
        <v>46094</v>
      </c>
      <c r="T3165" s="8" t="str">
        <f>IF(LANÇAMENTO[[#This Row],[OBRA COM MATERIAL]]="OK","ENTREGUE",IF(LANÇAMENTO[[#This Row],[PRAZO]]="","",LANÇAMENTO[[#This Row],[PREVISÃO ENTREGA OBRA]]-$E$1))</f>
        <v>ENTREGUE</v>
      </c>
      <c r="U3165" s="3" t="s">
        <v>129</v>
      </c>
      <c r="V3165" s="3"/>
    </row>
    <row r="3166" spans="1:22" x14ac:dyDescent="0.25">
      <c r="A3166" s="4">
        <v>46094</v>
      </c>
      <c r="B3166" s="2" t="s">
        <v>5205</v>
      </c>
      <c r="C3166" s="123" t="str">
        <f>VLOOKUP(LANÇAMENTO[[#This Row],[OBRA]],OBRAS[],2,FALSE)</f>
        <v>B&amp;B</v>
      </c>
      <c r="D3166" s="2" t="s">
        <v>104</v>
      </c>
      <c r="E3166" s="2" t="s">
        <v>5250</v>
      </c>
      <c r="F3166" s="3">
        <v>2</v>
      </c>
      <c r="G3166" s="3" t="s">
        <v>65</v>
      </c>
      <c r="H3166" s="5" t="s">
        <v>5255</v>
      </c>
      <c r="I3166" s="136" t="s">
        <v>230</v>
      </c>
      <c r="J3166" s="2" t="s">
        <v>5250</v>
      </c>
      <c r="K3166" s="6">
        <v>7.4</v>
      </c>
      <c r="L3166" s="6">
        <f>LANÇAMENTO[[#This Row],[VALOR UNITARIO]]*LANÇAMENTO[[#This Row],[QTDADE]]</f>
        <v>14.8</v>
      </c>
      <c r="M3166" s="4">
        <v>46094</v>
      </c>
      <c r="N3166" s="33" t="str">
        <f>TEXT(LANÇAMENTO[[#This Row],[DATA PEDIDO]],"MMM")&amp;"-"&amp;TEXT(M3166,"AAAA")</f>
        <v>mar-2026</v>
      </c>
      <c r="O3166" s="5" t="s">
        <v>1823</v>
      </c>
      <c r="P3166" s="5" t="s">
        <v>30</v>
      </c>
      <c r="Q3166" s="3" t="s">
        <v>12</v>
      </c>
      <c r="R3166" s="3">
        <v>0</v>
      </c>
      <c r="S3166" s="4">
        <f>IF(LANÇAMENTO[[#This Row],[DATA PEDIDO]]="","",LANÇAMENTO[[#This Row],[DATA PEDIDO]]+LANÇAMENTO[[#This Row],[PRAZO]])</f>
        <v>46094</v>
      </c>
      <c r="T3166" s="8" t="str">
        <f>IF(LANÇAMENTO[[#This Row],[OBRA COM MATERIAL]]="OK","ENTREGUE",IF(LANÇAMENTO[[#This Row],[PRAZO]]="","",LANÇAMENTO[[#This Row],[PREVISÃO ENTREGA OBRA]]-$E$1))</f>
        <v>ENTREGUE</v>
      </c>
      <c r="U3166" s="3" t="s">
        <v>129</v>
      </c>
      <c r="V3166" s="3"/>
    </row>
    <row r="3167" spans="1:22" x14ac:dyDescent="0.25">
      <c r="A3167" s="4">
        <v>46094</v>
      </c>
      <c r="B3167" s="2" t="s">
        <v>5205</v>
      </c>
      <c r="C3167" s="123" t="str">
        <f>VLOOKUP(LANÇAMENTO[[#This Row],[OBRA]],OBRAS[],2,FALSE)</f>
        <v>B&amp;B</v>
      </c>
      <c r="D3167" s="2" t="s">
        <v>104</v>
      </c>
      <c r="E3167" s="2" t="s">
        <v>5251</v>
      </c>
      <c r="F3167" s="3">
        <v>1</v>
      </c>
      <c r="G3167" s="3" t="s">
        <v>65</v>
      </c>
      <c r="H3167" s="5" t="s">
        <v>5255</v>
      </c>
      <c r="I3167" s="136" t="s">
        <v>230</v>
      </c>
      <c r="J3167" s="2" t="s">
        <v>5251</v>
      </c>
      <c r="K3167" s="6">
        <v>9.9</v>
      </c>
      <c r="L3167" s="6">
        <f>LANÇAMENTO[[#This Row],[VALOR UNITARIO]]*LANÇAMENTO[[#This Row],[QTDADE]]</f>
        <v>9.9</v>
      </c>
      <c r="M3167" s="4">
        <v>46094</v>
      </c>
      <c r="N3167" s="33" t="str">
        <f>TEXT(LANÇAMENTO[[#This Row],[DATA PEDIDO]],"MMM")&amp;"-"&amp;TEXT(M3167,"AAAA")</f>
        <v>mar-2026</v>
      </c>
      <c r="O3167" s="5" t="s">
        <v>1823</v>
      </c>
      <c r="P3167" s="5" t="s">
        <v>30</v>
      </c>
      <c r="Q3167" s="3" t="s">
        <v>12</v>
      </c>
      <c r="R3167" s="3">
        <v>0</v>
      </c>
      <c r="S3167" s="4">
        <f>IF(LANÇAMENTO[[#This Row],[DATA PEDIDO]]="","",LANÇAMENTO[[#This Row],[DATA PEDIDO]]+LANÇAMENTO[[#This Row],[PRAZO]])</f>
        <v>46094</v>
      </c>
      <c r="T3167" s="8" t="str">
        <f>IF(LANÇAMENTO[[#This Row],[OBRA COM MATERIAL]]="OK","ENTREGUE",IF(LANÇAMENTO[[#This Row],[PRAZO]]="","",LANÇAMENTO[[#This Row],[PREVISÃO ENTREGA OBRA]]-$E$1))</f>
        <v>ENTREGUE</v>
      </c>
      <c r="U3167" s="3" t="s">
        <v>129</v>
      </c>
      <c r="V3167" s="3"/>
    </row>
    <row r="3168" spans="1:22" x14ac:dyDescent="0.25">
      <c r="A3168" s="4">
        <v>46094</v>
      </c>
      <c r="B3168" s="2" t="s">
        <v>5205</v>
      </c>
      <c r="C3168" s="123" t="str">
        <f>VLOOKUP(LANÇAMENTO[[#This Row],[OBRA]],OBRAS[],2,FALSE)</f>
        <v>B&amp;B</v>
      </c>
      <c r="D3168" s="2" t="s">
        <v>104</v>
      </c>
      <c r="E3168" s="2" t="s">
        <v>5252</v>
      </c>
      <c r="F3168" s="3">
        <v>4</v>
      </c>
      <c r="G3168" s="3" t="s">
        <v>65</v>
      </c>
      <c r="H3168" s="5" t="s">
        <v>5255</v>
      </c>
      <c r="I3168" s="136" t="s">
        <v>230</v>
      </c>
      <c r="J3168" s="2" t="s">
        <v>5252</v>
      </c>
      <c r="K3168" s="6">
        <v>2</v>
      </c>
      <c r="L3168" s="6">
        <f>LANÇAMENTO[[#This Row],[VALOR UNITARIO]]*LANÇAMENTO[[#This Row],[QTDADE]]</f>
        <v>8</v>
      </c>
      <c r="M3168" s="4">
        <v>46094</v>
      </c>
      <c r="N3168" s="33" t="str">
        <f>TEXT(LANÇAMENTO[[#This Row],[DATA PEDIDO]],"MMM")&amp;"-"&amp;TEXT(M3168,"AAAA")</f>
        <v>mar-2026</v>
      </c>
      <c r="O3168" s="5" t="s">
        <v>1823</v>
      </c>
      <c r="P3168" s="5" t="s">
        <v>30</v>
      </c>
      <c r="Q3168" s="3" t="s">
        <v>12</v>
      </c>
      <c r="R3168" s="3">
        <v>0</v>
      </c>
      <c r="S3168" s="4">
        <f>IF(LANÇAMENTO[[#This Row],[DATA PEDIDO]]="","",LANÇAMENTO[[#This Row],[DATA PEDIDO]]+LANÇAMENTO[[#This Row],[PRAZO]])</f>
        <v>46094</v>
      </c>
      <c r="T3168" s="8" t="str">
        <f>IF(LANÇAMENTO[[#This Row],[OBRA COM MATERIAL]]="OK","ENTREGUE",IF(LANÇAMENTO[[#This Row],[PRAZO]]="","",LANÇAMENTO[[#This Row],[PREVISÃO ENTREGA OBRA]]-$E$1))</f>
        <v>ENTREGUE</v>
      </c>
      <c r="U3168" s="3" t="s">
        <v>129</v>
      </c>
      <c r="V3168" s="3"/>
    </row>
    <row r="3169" spans="1:22" x14ac:dyDescent="0.25">
      <c r="A3169" s="4">
        <v>46094</v>
      </c>
      <c r="B3169" s="2" t="s">
        <v>5205</v>
      </c>
      <c r="C3169" s="123" t="str">
        <f>VLOOKUP(LANÇAMENTO[[#This Row],[OBRA]],OBRAS[],2,FALSE)</f>
        <v>B&amp;B</v>
      </c>
      <c r="D3169" s="2" t="s">
        <v>104</v>
      </c>
      <c r="E3169" s="2" t="s">
        <v>5253</v>
      </c>
      <c r="F3169" s="3">
        <v>2</v>
      </c>
      <c r="G3169" s="3" t="s">
        <v>65</v>
      </c>
      <c r="H3169" s="5" t="s">
        <v>5255</v>
      </c>
      <c r="I3169" s="136" t="s">
        <v>230</v>
      </c>
      <c r="J3169" s="2" t="s">
        <v>5253</v>
      </c>
      <c r="K3169" s="6">
        <v>7.9</v>
      </c>
      <c r="L3169" s="6">
        <f>LANÇAMENTO[[#This Row],[VALOR UNITARIO]]*LANÇAMENTO[[#This Row],[QTDADE]]</f>
        <v>15.8</v>
      </c>
      <c r="M3169" s="4">
        <v>46094</v>
      </c>
      <c r="N3169" s="33" t="str">
        <f>TEXT(LANÇAMENTO[[#This Row],[DATA PEDIDO]],"MMM")&amp;"-"&amp;TEXT(M3169,"AAAA")</f>
        <v>mar-2026</v>
      </c>
      <c r="O3169" s="5" t="s">
        <v>1823</v>
      </c>
      <c r="P3169" s="5" t="s">
        <v>30</v>
      </c>
      <c r="Q3169" s="3" t="s">
        <v>12</v>
      </c>
      <c r="R3169" s="3">
        <v>0</v>
      </c>
      <c r="S3169" s="4">
        <f>IF(LANÇAMENTO[[#This Row],[DATA PEDIDO]]="","",LANÇAMENTO[[#This Row],[DATA PEDIDO]]+LANÇAMENTO[[#This Row],[PRAZO]])</f>
        <v>46094</v>
      </c>
      <c r="T3169" s="8" t="str">
        <f>IF(LANÇAMENTO[[#This Row],[OBRA COM MATERIAL]]="OK","ENTREGUE",IF(LANÇAMENTO[[#This Row],[PRAZO]]="","",LANÇAMENTO[[#This Row],[PREVISÃO ENTREGA OBRA]]-$E$1))</f>
        <v>ENTREGUE</v>
      </c>
      <c r="U3169" s="3" t="s">
        <v>129</v>
      </c>
      <c r="V3169" s="3"/>
    </row>
    <row r="3170" spans="1:22" x14ac:dyDescent="0.25">
      <c r="A3170" s="4">
        <v>46094</v>
      </c>
      <c r="B3170" s="2" t="s">
        <v>5205</v>
      </c>
      <c r="C3170" s="123" t="str">
        <f>VLOOKUP(LANÇAMENTO[[#This Row],[OBRA]],OBRAS[],2,FALSE)</f>
        <v>B&amp;B</v>
      </c>
      <c r="D3170" s="2" t="s">
        <v>104</v>
      </c>
      <c r="E3170" s="2" t="s">
        <v>5254</v>
      </c>
      <c r="F3170" s="3">
        <v>1</v>
      </c>
      <c r="G3170" s="3" t="s">
        <v>65</v>
      </c>
      <c r="H3170" s="5" t="s">
        <v>5255</v>
      </c>
      <c r="I3170" s="136" t="s">
        <v>230</v>
      </c>
      <c r="J3170" s="2" t="s">
        <v>5254</v>
      </c>
      <c r="K3170" s="6">
        <v>2</v>
      </c>
      <c r="L3170" s="6">
        <f>LANÇAMENTO[[#This Row],[VALOR UNITARIO]]*LANÇAMENTO[[#This Row],[QTDADE]]</f>
        <v>2</v>
      </c>
      <c r="M3170" s="4">
        <v>46094</v>
      </c>
      <c r="N3170" s="33" t="str">
        <f>TEXT(LANÇAMENTO[[#This Row],[DATA PEDIDO]],"MMM")&amp;"-"&amp;TEXT(M3170,"AAAA")</f>
        <v>mar-2026</v>
      </c>
      <c r="O3170" s="5" t="s">
        <v>1823</v>
      </c>
      <c r="P3170" s="5" t="s">
        <v>30</v>
      </c>
      <c r="Q3170" s="3" t="s">
        <v>12</v>
      </c>
      <c r="R3170" s="3">
        <v>0</v>
      </c>
      <c r="S3170" s="4">
        <f>IF(LANÇAMENTO[[#This Row],[DATA PEDIDO]]="","",LANÇAMENTO[[#This Row],[DATA PEDIDO]]+LANÇAMENTO[[#This Row],[PRAZO]])</f>
        <v>46094</v>
      </c>
      <c r="T3170" s="8" t="str">
        <f>IF(LANÇAMENTO[[#This Row],[OBRA COM MATERIAL]]="OK","ENTREGUE",IF(LANÇAMENTO[[#This Row],[PRAZO]]="","",LANÇAMENTO[[#This Row],[PREVISÃO ENTREGA OBRA]]-$E$1))</f>
        <v>ENTREGUE</v>
      </c>
      <c r="U3170" s="3" t="s">
        <v>129</v>
      </c>
      <c r="V3170" s="3"/>
    </row>
    <row r="3171" spans="1:22" x14ac:dyDescent="0.25">
      <c r="A3171" s="4">
        <v>46094</v>
      </c>
      <c r="B3171" s="2" t="s">
        <v>5205</v>
      </c>
      <c r="C3171" s="123" t="str">
        <f>VLOOKUP(LANÇAMENTO[[#This Row],[OBRA]],OBRAS[],2,FALSE)</f>
        <v>B&amp;B</v>
      </c>
      <c r="D3171" s="2" t="s">
        <v>104</v>
      </c>
      <c r="E3171" s="2" t="s">
        <v>4132</v>
      </c>
      <c r="F3171" s="3">
        <v>1</v>
      </c>
      <c r="G3171" s="3" t="s">
        <v>65</v>
      </c>
      <c r="H3171" s="5" t="s">
        <v>5255</v>
      </c>
      <c r="I3171" s="136" t="s">
        <v>230</v>
      </c>
      <c r="J3171" s="2" t="s">
        <v>5256</v>
      </c>
      <c r="K3171" s="6">
        <v>85.9</v>
      </c>
      <c r="L3171" s="6">
        <f>LANÇAMENTO[[#This Row],[VALOR UNITARIO]]*LANÇAMENTO[[#This Row],[QTDADE]]</f>
        <v>85.9</v>
      </c>
      <c r="M3171" s="4">
        <v>46094</v>
      </c>
      <c r="N3171" s="33" t="str">
        <f>TEXT(LANÇAMENTO[[#This Row],[DATA PEDIDO]],"MMM")&amp;"-"&amp;TEXT(M3171,"AAAA")</f>
        <v>mar-2026</v>
      </c>
      <c r="O3171" s="5" t="s">
        <v>1823</v>
      </c>
      <c r="P3171" s="5" t="s">
        <v>30</v>
      </c>
      <c r="Q3171" s="3" t="s">
        <v>12</v>
      </c>
      <c r="R3171" s="3">
        <v>0</v>
      </c>
      <c r="S3171" s="4">
        <f>IF(LANÇAMENTO[[#This Row],[DATA PEDIDO]]="","",LANÇAMENTO[[#This Row],[DATA PEDIDO]]+LANÇAMENTO[[#This Row],[PRAZO]])</f>
        <v>46094</v>
      </c>
      <c r="T3171" s="8" t="str">
        <f>IF(LANÇAMENTO[[#This Row],[OBRA COM MATERIAL]]="OK","ENTREGUE",IF(LANÇAMENTO[[#This Row],[PRAZO]]="","",LANÇAMENTO[[#This Row],[PREVISÃO ENTREGA OBRA]]-$E$1))</f>
        <v>ENTREGUE</v>
      </c>
      <c r="U3171" s="3" t="s">
        <v>129</v>
      </c>
      <c r="V3171" s="3"/>
    </row>
    <row r="3172" spans="1:22" x14ac:dyDescent="0.25">
      <c r="A3172" s="4">
        <v>46097</v>
      </c>
      <c r="B3172" s="2" t="s">
        <v>1729</v>
      </c>
      <c r="C3172" s="123" t="str">
        <f>VLOOKUP(LANÇAMENTO[[#This Row],[OBRA]],OBRAS[],2,FALSE)</f>
        <v>B&amp;B</v>
      </c>
      <c r="D3172" s="2" t="s">
        <v>17</v>
      </c>
      <c r="E3172" s="2" t="s">
        <v>3429</v>
      </c>
      <c r="F3172" s="3">
        <v>60</v>
      </c>
      <c r="G3172" s="3" t="s">
        <v>65</v>
      </c>
      <c r="H3172" s="5" t="s">
        <v>5257</v>
      </c>
      <c r="I3172" s="136" t="s">
        <v>177</v>
      </c>
      <c r="J3172" s="2" t="s">
        <v>3429</v>
      </c>
      <c r="K3172" s="6">
        <v>6.9</v>
      </c>
      <c r="L3172" s="6">
        <f>LANÇAMENTO[[#This Row],[VALOR UNITARIO]]*LANÇAMENTO[[#This Row],[QTDADE]]</f>
        <v>414</v>
      </c>
      <c r="M3172" s="4">
        <v>46097</v>
      </c>
      <c r="N3172" s="33" t="str">
        <f>TEXT(LANÇAMENTO[[#This Row],[DATA PEDIDO]],"MMM")&amp;"-"&amp;TEXT(M3172,"AAAA")</f>
        <v>mar-2026</v>
      </c>
      <c r="O3172" s="5" t="s">
        <v>1715</v>
      </c>
      <c r="P3172" s="5" t="s">
        <v>30</v>
      </c>
      <c r="Q3172" s="3" t="s">
        <v>1705</v>
      </c>
      <c r="R3172" s="3">
        <v>1</v>
      </c>
      <c r="S3172" s="4">
        <f>IF(LANÇAMENTO[[#This Row],[DATA PEDIDO]]="","",LANÇAMENTO[[#This Row],[DATA PEDIDO]]+LANÇAMENTO[[#This Row],[PRAZO]])</f>
        <v>46098</v>
      </c>
      <c r="T3172" s="8" t="str">
        <f>IF(LANÇAMENTO[[#This Row],[OBRA COM MATERIAL]]="OK","ENTREGUE",IF(LANÇAMENTO[[#This Row],[PRAZO]]="","",LANÇAMENTO[[#This Row],[PREVISÃO ENTREGA OBRA]]-$E$1))</f>
        <v>ENTREGUE</v>
      </c>
      <c r="U3172" s="3" t="s">
        <v>129</v>
      </c>
      <c r="V3172" s="3"/>
    </row>
    <row r="3173" spans="1:22" x14ac:dyDescent="0.25">
      <c r="A3173" s="4">
        <v>46097</v>
      </c>
      <c r="B3173" s="2" t="s">
        <v>5205</v>
      </c>
      <c r="C3173" s="123" t="str">
        <f>VLOOKUP(LANÇAMENTO[[#This Row],[OBRA]],OBRAS[],2,FALSE)</f>
        <v>B&amp;B</v>
      </c>
      <c r="D3173" s="2" t="s">
        <v>104</v>
      </c>
      <c r="E3173" s="2" t="s">
        <v>5259</v>
      </c>
      <c r="F3173" s="3">
        <v>18</v>
      </c>
      <c r="G3173" s="3" t="s">
        <v>111</v>
      </c>
      <c r="H3173" s="5" t="s">
        <v>5260</v>
      </c>
      <c r="I3173" s="136" t="s">
        <v>463</v>
      </c>
      <c r="J3173" s="2" t="s">
        <v>5259</v>
      </c>
      <c r="K3173" s="6">
        <v>38</v>
      </c>
      <c r="L3173" s="6">
        <f>LANÇAMENTO[[#This Row],[VALOR UNITARIO]]*LANÇAMENTO[[#This Row],[QTDADE]]</f>
        <v>684</v>
      </c>
      <c r="M3173" s="4">
        <v>46097</v>
      </c>
      <c r="N3173" s="33" t="str">
        <f>TEXT(LANÇAMENTO[[#This Row],[DATA PEDIDO]],"MMM")&amp;"-"&amp;TEXT(M3173,"AAAA")</f>
        <v>mar-2026</v>
      </c>
      <c r="O3173" s="5" t="s">
        <v>1715</v>
      </c>
      <c r="P3173" s="5" t="s">
        <v>30</v>
      </c>
      <c r="Q3173" s="3" t="s">
        <v>1705</v>
      </c>
      <c r="R3173" s="3">
        <v>7</v>
      </c>
      <c r="S3173" s="4">
        <f>IF(LANÇAMENTO[[#This Row],[DATA PEDIDO]]="","",LANÇAMENTO[[#This Row],[DATA PEDIDO]]+LANÇAMENTO[[#This Row],[PRAZO]])</f>
        <v>46104</v>
      </c>
      <c r="T3173" s="8" t="str">
        <f>IF(LANÇAMENTO[[#This Row],[OBRA COM MATERIAL]]="OK","ENTREGUE",IF(LANÇAMENTO[[#This Row],[PRAZO]]="","",LANÇAMENTO[[#This Row],[PREVISÃO ENTREGA OBRA]]-$E$1))</f>
        <v>ENTREGUE</v>
      </c>
      <c r="U3173" s="3" t="s">
        <v>129</v>
      </c>
      <c r="V3173" s="3"/>
    </row>
    <row r="3174" spans="1:22" x14ac:dyDescent="0.25">
      <c r="A3174" s="4">
        <v>46097</v>
      </c>
      <c r="B3174" s="2" t="s">
        <v>1729</v>
      </c>
      <c r="C3174" s="123" t="str">
        <f>VLOOKUP(LANÇAMENTO[[#This Row],[OBRA]],OBRAS[],2,FALSE)</f>
        <v>B&amp;B</v>
      </c>
      <c r="D3174" s="2" t="s">
        <v>104</v>
      </c>
      <c r="E3174" s="2" t="s">
        <v>5261</v>
      </c>
      <c r="F3174" s="3">
        <v>6</v>
      </c>
      <c r="G3174" s="3" t="s">
        <v>65</v>
      </c>
      <c r="H3174" s="5" t="s">
        <v>5262</v>
      </c>
      <c r="I3174" s="136" t="s">
        <v>230</v>
      </c>
      <c r="J3174" s="2" t="s">
        <v>5261</v>
      </c>
      <c r="K3174" s="6">
        <v>14.72</v>
      </c>
      <c r="L3174" s="6">
        <f>LANÇAMENTO[[#This Row],[VALOR UNITARIO]]*LANÇAMENTO[[#This Row],[QTDADE]]</f>
        <v>88.320000000000007</v>
      </c>
      <c r="M3174" s="4">
        <v>46097</v>
      </c>
      <c r="N3174" s="33" t="str">
        <f>TEXT(LANÇAMENTO[[#This Row],[DATA PEDIDO]],"MMM")&amp;"-"&amp;TEXT(M3174,"AAAA")</f>
        <v>mar-2026</v>
      </c>
      <c r="O3174" s="5" t="s">
        <v>1692</v>
      </c>
      <c r="P3174" s="5" t="s">
        <v>30</v>
      </c>
      <c r="Q3174" s="3" t="s">
        <v>1705</v>
      </c>
      <c r="R3174" s="3">
        <v>1</v>
      </c>
      <c r="S3174" s="4">
        <f>IF(LANÇAMENTO[[#This Row],[DATA PEDIDO]]="","",LANÇAMENTO[[#This Row],[DATA PEDIDO]]+LANÇAMENTO[[#This Row],[PRAZO]])</f>
        <v>46098</v>
      </c>
      <c r="T3174" s="8" t="str">
        <f>IF(LANÇAMENTO[[#This Row],[OBRA COM MATERIAL]]="OK","ENTREGUE",IF(LANÇAMENTO[[#This Row],[PRAZO]]="","",LANÇAMENTO[[#This Row],[PREVISÃO ENTREGA OBRA]]-$E$1))</f>
        <v>ENTREGUE</v>
      </c>
      <c r="U3174" s="3" t="s">
        <v>129</v>
      </c>
      <c r="V3174" s="3"/>
    </row>
    <row r="3175" spans="1:22" x14ac:dyDescent="0.25">
      <c r="A3175" s="4">
        <v>46097</v>
      </c>
      <c r="B3175" s="2" t="s">
        <v>2747</v>
      </c>
      <c r="C3175" s="123" t="str">
        <f>VLOOKUP(LANÇAMENTO[[#This Row],[OBRA]],OBRAS[],2,FALSE)</f>
        <v>B&amp;B</v>
      </c>
      <c r="D3175" s="2" t="s">
        <v>104</v>
      </c>
      <c r="E3175" s="2" t="s">
        <v>4782</v>
      </c>
      <c r="F3175" s="3">
        <v>3</v>
      </c>
      <c r="G3175" s="3" t="s">
        <v>65</v>
      </c>
      <c r="H3175" s="5" t="s">
        <v>5263</v>
      </c>
      <c r="I3175" s="136" t="s">
        <v>198</v>
      </c>
      <c r="J3175" s="2" t="s">
        <v>4782</v>
      </c>
      <c r="K3175" s="6">
        <v>71.8</v>
      </c>
      <c r="L3175" s="6">
        <f>LANÇAMENTO[[#This Row],[VALOR UNITARIO]]*LANÇAMENTO[[#This Row],[QTDADE]]</f>
        <v>215.39999999999998</v>
      </c>
      <c r="M3175" s="4">
        <v>46097</v>
      </c>
      <c r="N3175" s="33" t="str">
        <f>TEXT(LANÇAMENTO[[#This Row],[DATA PEDIDO]],"MMM")&amp;"-"&amp;TEXT(M3175,"AAAA")</f>
        <v>mar-2026</v>
      </c>
      <c r="O3175" s="5" t="s">
        <v>1715</v>
      </c>
      <c r="P3175" s="5" t="s">
        <v>30</v>
      </c>
      <c r="Q3175" s="3" t="s">
        <v>1705</v>
      </c>
      <c r="R3175" s="3">
        <v>1</v>
      </c>
      <c r="S3175" s="4">
        <f>IF(LANÇAMENTO[[#This Row],[DATA PEDIDO]]="","",LANÇAMENTO[[#This Row],[DATA PEDIDO]]+LANÇAMENTO[[#This Row],[PRAZO]])</f>
        <v>46098</v>
      </c>
      <c r="T3175" s="8" t="str">
        <f>IF(LANÇAMENTO[[#This Row],[OBRA COM MATERIAL]]="OK","ENTREGUE",IF(LANÇAMENTO[[#This Row],[PRAZO]]="","",LANÇAMENTO[[#This Row],[PREVISÃO ENTREGA OBRA]]-$E$1))</f>
        <v>ENTREGUE</v>
      </c>
      <c r="U3175" s="3" t="s">
        <v>129</v>
      </c>
      <c r="V3175" s="3"/>
    </row>
    <row r="3176" spans="1:22" x14ac:dyDescent="0.25">
      <c r="A3176" s="4">
        <v>46097</v>
      </c>
      <c r="B3176" s="2" t="s">
        <v>2747</v>
      </c>
      <c r="C3176" s="123" t="str">
        <f>VLOOKUP(LANÇAMENTO[[#This Row],[OBRA]],OBRAS[],2,FALSE)</f>
        <v>B&amp;B</v>
      </c>
      <c r="D3176" s="2" t="s">
        <v>104</v>
      </c>
      <c r="E3176" s="2" t="s">
        <v>5264</v>
      </c>
      <c r="F3176" s="3">
        <v>7</v>
      </c>
      <c r="G3176" s="3" t="s">
        <v>65</v>
      </c>
      <c r="H3176" s="5" t="s">
        <v>5265</v>
      </c>
      <c r="I3176" s="136" t="s">
        <v>225</v>
      </c>
      <c r="J3176" s="2" t="s">
        <v>5264</v>
      </c>
      <c r="K3176" s="6">
        <v>45</v>
      </c>
      <c r="L3176" s="6">
        <f>LANÇAMENTO[[#This Row],[VALOR UNITARIO]]*LANÇAMENTO[[#This Row],[QTDADE]]</f>
        <v>315</v>
      </c>
      <c r="M3176" s="4">
        <v>46097</v>
      </c>
      <c r="N3176" s="33" t="str">
        <f>TEXT(LANÇAMENTO[[#This Row],[DATA PEDIDO]],"MMM")&amp;"-"&amp;TEXT(M3176,"AAAA")</f>
        <v>mar-2026</v>
      </c>
      <c r="O3176" s="5" t="s">
        <v>1778</v>
      </c>
      <c r="P3176" s="5" t="s">
        <v>30</v>
      </c>
      <c r="Q3176" s="3" t="s">
        <v>1705</v>
      </c>
      <c r="R3176" s="3">
        <v>2</v>
      </c>
      <c r="S3176" s="4">
        <f>IF(LANÇAMENTO[[#This Row],[DATA PEDIDO]]="","",LANÇAMENTO[[#This Row],[DATA PEDIDO]]+LANÇAMENTO[[#This Row],[PRAZO]])</f>
        <v>46099</v>
      </c>
      <c r="T3176" s="8" t="str">
        <f>IF(LANÇAMENTO[[#This Row],[OBRA COM MATERIAL]]="OK","ENTREGUE",IF(LANÇAMENTO[[#This Row],[PRAZO]]="","",LANÇAMENTO[[#This Row],[PREVISÃO ENTREGA OBRA]]-$E$1))</f>
        <v>ENTREGUE</v>
      </c>
      <c r="U3176" s="3" t="s">
        <v>129</v>
      </c>
      <c r="V3176" s="3"/>
    </row>
    <row r="3177" spans="1:22" x14ac:dyDescent="0.25">
      <c r="A3177" s="4">
        <v>46098</v>
      </c>
      <c r="B3177" s="2" t="s">
        <v>1091</v>
      </c>
      <c r="C3177" s="123" t="str">
        <f>VLOOKUP(LANÇAMENTO[[#This Row],[OBRA]],OBRAS[],2,FALSE)</f>
        <v>BRASUL</v>
      </c>
      <c r="D3177" s="2" t="s">
        <v>17</v>
      </c>
      <c r="E3177" s="2" t="s">
        <v>3520</v>
      </c>
      <c r="F3177" s="3">
        <v>140</v>
      </c>
      <c r="G3177" s="3" t="s">
        <v>111</v>
      </c>
      <c r="H3177" s="5" t="s">
        <v>5269</v>
      </c>
      <c r="I3177" s="136" t="s">
        <v>260</v>
      </c>
      <c r="J3177" s="2" t="s">
        <v>3520</v>
      </c>
      <c r="K3177" s="6">
        <v>16.399999999999999</v>
      </c>
      <c r="L3177" s="6">
        <f>LANÇAMENTO[[#This Row],[VALOR UNITARIO]]*LANÇAMENTO[[#This Row],[QTDADE]]</f>
        <v>2296</v>
      </c>
      <c r="M3177" s="4">
        <v>46098</v>
      </c>
      <c r="N3177" s="33" t="str">
        <f>TEXT(LANÇAMENTO[[#This Row],[DATA PEDIDO]],"MMM")&amp;"-"&amp;TEXT(M3177,"AAAA")</f>
        <v>mar-2026</v>
      </c>
      <c r="O3177" s="5" t="s">
        <v>1983</v>
      </c>
      <c r="P3177" s="5" t="s">
        <v>30</v>
      </c>
      <c r="Q3177" s="3" t="s">
        <v>1705</v>
      </c>
      <c r="R3177" s="3">
        <v>0</v>
      </c>
      <c r="S3177" s="4">
        <f>IF(LANÇAMENTO[[#This Row],[DATA PEDIDO]]="","",LANÇAMENTO[[#This Row],[DATA PEDIDO]]+LANÇAMENTO[[#This Row],[PRAZO]])</f>
        <v>46098</v>
      </c>
      <c r="T3177" s="8" t="str">
        <f>IF(LANÇAMENTO[[#This Row],[OBRA COM MATERIAL]]="OK","ENTREGUE",IF(LANÇAMENTO[[#This Row],[PRAZO]]="","",LANÇAMENTO[[#This Row],[PREVISÃO ENTREGA OBRA]]-$E$1))</f>
        <v>ENTREGUE</v>
      </c>
      <c r="U3177" s="3" t="s">
        <v>129</v>
      </c>
      <c r="V3177" s="3"/>
    </row>
    <row r="3178" spans="1:22" x14ac:dyDescent="0.25">
      <c r="A3178" s="4">
        <v>46098</v>
      </c>
      <c r="B3178" s="2" t="s">
        <v>1091</v>
      </c>
      <c r="C3178" s="123" t="str">
        <f>VLOOKUP(LANÇAMENTO[[#This Row],[OBRA]],OBRAS[],2,FALSE)</f>
        <v>BRASUL</v>
      </c>
      <c r="D3178" s="2" t="s">
        <v>17</v>
      </c>
      <c r="E3178" s="2" t="s">
        <v>5266</v>
      </c>
      <c r="F3178" s="3">
        <v>60</v>
      </c>
      <c r="G3178" s="3" t="s">
        <v>111</v>
      </c>
      <c r="H3178" s="5" t="s">
        <v>5269</v>
      </c>
      <c r="I3178" s="136" t="s">
        <v>260</v>
      </c>
      <c r="J3178" s="2" t="s">
        <v>5266</v>
      </c>
      <c r="K3178" s="6">
        <v>119.9</v>
      </c>
      <c r="L3178" s="6">
        <f>LANÇAMENTO[[#This Row],[VALOR UNITARIO]]*LANÇAMENTO[[#This Row],[QTDADE]]</f>
        <v>7194</v>
      </c>
      <c r="M3178" s="4">
        <v>46098</v>
      </c>
      <c r="N3178" s="33" t="str">
        <f>TEXT(LANÇAMENTO[[#This Row],[DATA PEDIDO]],"MMM")&amp;"-"&amp;TEXT(M3178,"AAAA")</f>
        <v>mar-2026</v>
      </c>
      <c r="O3178" s="5" t="s">
        <v>1983</v>
      </c>
      <c r="P3178" s="5" t="s">
        <v>30</v>
      </c>
      <c r="Q3178" s="3" t="s">
        <v>1705</v>
      </c>
      <c r="R3178" s="3">
        <v>0</v>
      </c>
      <c r="S3178" s="4">
        <f>IF(LANÇAMENTO[[#This Row],[DATA PEDIDO]]="","",LANÇAMENTO[[#This Row],[DATA PEDIDO]]+LANÇAMENTO[[#This Row],[PRAZO]])</f>
        <v>46098</v>
      </c>
      <c r="T3178" s="8" t="str">
        <f>IF(LANÇAMENTO[[#This Row],[OBRA COM MATERIAL]]="OK","ENTREGUE",IF(LANÇAMENTO[[#This Row],[PRAZO]]="","",LANÇAMENTO[[#This Row],[PREVISÃO ENTREGA OBRA]]-$E$1))</f>
        <v>ENTREGUE</v>
      </c>
      <c r="U3178" s="3" t="s">
        <v>129</v>
      </c>
      <c r="V3178" s="3"/>
    </row>
    <row r="3179" spans="1:22" x14ac:dyDescent="0.25">
      <c r="A3179" s="4">
        <v>46098</v>
      </c>
      <c r="B3179" s="2" t="s">
        <v>1091</v>
      </c>
      <c r="C3179" s="123" t="str">
        <f>VLOOKUP(LANÇAMENTO[[#This Row],[OBRA]],OBRAS[],2,FALSE)</f>
        <v>BRASUL</v>
      </c>
      <c r="D3179" s="2" t="s">
        <v>17</v>
      </c>
      <c r="E3179" s="2" t="s">
        <v>5267</v>
      </c>
      <c r="F3179" s="3">
        <v>10</v>
      </c>
      <c r="G3179" s="3" t="s">
        <v>111</v>
      </c>
      <c r="H3179" s="5" t="s">
        <v>5269</v>
      </c>
      <c r="I3179" s="136" t="s">
        <v>260</v>
      </c>
      <c r="J3179" s="2" t="s">
        <v>5267</v>
      </c>
      <c r="K3179" s="6">
        <v>119.9</v>
      </c>
      <c r="L3179" s="6">
        <f>LANÇAMENTO[[#This Row],[VALOR UNITARIO]]*LANÇAMENTO[[#This Row],[QTDADE]]</f>
        <v>1199</v>
      </c>
      <c r="M3179" s="4">
        <v>46098</v>
      </c>
      <c r="N3179" s="33" t="str">
        <f>TEXT(LANÇAMENTO[[#This Row],[DATA PEDIDO]],"MMM")&amp;"-"&amp;TEXT(M3179,"AAAA")</f>
        <v>mar-2026</v>
      </c>
      <c r="O3179" s="5" t="s">
        <v>1983</v>
      </c>
      <c r="P3179" s="5" t="s">
        <v>30</v>
      </c>
      <c r="Q3179" s="3" t="s">
        <v>1705</v>
      </c>
      <c r="R3179" s="3">
        <v>0</v>
      </c>
      <c r="S3179" s="4">
        <f>IF(LANÇAMENTO[[#This Row],[DATA PEDIDO]]="","",LANÇAMENTO[[#This Row],[DATA PEDIDO]]+LANÇAMENTO[[#This Row],[PRAZO]])</f>
        <v>46098</v>
      </c>
      <c r="T3179" s="8" t="str">
        <f>IF(LANÇAMENTO[[#This Row],[OBRA COM MATERIAL]]="OK","ENTREGUE",IF(LANÇAMENTO[[#This Row],[PRAZO]]="","",LANÇAMENTO[[#This Row],[PREVISÃO ENTREGA OBRA]]-$E$1))</f>
        <v>ENTREGUE</v>
      </c>
      <c r="U3179" s="3" t="s">
        <v>129</v>
      </c>
      <c r="V3179" s="3"/>
    </row>
    <row r="3180" spans="1:22" x14ac:dyDescent="0.25">
      <c r="A3180" s="4">
        <v>46098</v>
      </c>
      <c r="B3180" s="2" t="s">
        <v>1091</v>
      </c>
      <c r="C3180" s="123" t="str">
        <f>VLOOKUP(LANÇAMENTO[[#This Row],[OBRA]],OBRAS[],2,FALSE)</f>
        <v>BRASUL</v>
      </c>
      <c r="D3180" s="2" t="s">
        <v>17</v>
      </c>
      <c r="E3180" s="2" t="s">
        <v>5268</v>
      </c>
      <c r="F3180" s="3">
        <v>40</v>
      </c>
      <c r="G3180" s="3" t="s">
        <v>111</v>
      </c>
      <c r="H3180" s="5" t="s">
        <v>5269</v>
      </c>
      <c r="I3180" s="136" t="s">
        <v>260</v>
      </c>
      <c r="J3180" s="2" t="s">
        <v>5268</v>
      </c>
      <c r="K3180" s="6">
        <v>52</v>
      </c>
      <c r="L3180" s="6">
        <f>LANÇAMENTO[[#This Row],[VALOR UNITARIO]]*LANÇAMENTO[[#This Row],[QTDADE]]</f>
        <v>2080</v>
      </c>
      <c r="M3180" s="4">
        <v>46098</v>
      </c>
      <c r="N3180" s="33" t="str">
        <f>TEXT(LANÇAMENTO[[#This Row],[DATA PEDIDO]],"MMM")&amp;"-"&amp;TEXT(M3180,"AAAA")</f>
        <v>mar-2026</v>
      </c>
      <c r="O3180" s="5" t="s">
        <v>1983</v>
      </c>
      <c r="P3180" s="5" t="s">
        <v>30</v>
      </c>
      <c r="Q3180" s="3" t="s">
        <v>1705</v>
      </c>
      <c r="R3180" s="3">
        <v>0</v>
      </c>
      <c r="S3180" s="4">
        <f>IF(LANÇAMENTO[[#This Row],[DATA PEDIDO]]="","",LANÇAMENTO[[#This Row],[DATA PEDIDO]]+LANÇAMENTO[[#This Row],[PRAZO]])</f>
        <v>46098</v>
      </c>
      <c r="T3180" s="8" t="str">
        <f>IF(LANÇAMENTO[[#This Row],[OBRA COM MATERIAL]]="OK","ENTREGUE",IF(LANÇAMENTO[[#This Row],[PRAZO]]="","",LANÇAMENTO[[#This Row],[PREVISÃO ENTREGA OBRA]]-$E$1))</f>
        <v>ENTREGUE</v>
      </c>
      <c r="U3180" s="3" t="s">
        <v>129</v>
      </c>
      <c r="V3180" s="3"/>
    </row>
    <row r="3181" spans="1:22" x14ac:dyDescent="0.25">
      <c r="A3181" s="4">
        <v>46098</v>
      </c>
      <c r="B3181" s="2" t="s">
        <v>1802</v>
      </c>
      <c r="C3181" s="123" t="str">
        <f>VLOOKUP(LANÇAMENTO[[#This Row],[OBRA]],OBRAS[],2,FALSE)</f>
        <v>INTERIORANA</v>
      </c>
      <c r="D3181" s="2" t="s">
        <v>104</v>
      </c>
      <c r="E3181" s="2" t="s">
        <v>5270</v>
      </c>
      <c r="F3181" s="3">
        <v>20</v>
      </c>
      <c r="G3181" s="3" t="s">
        <v>65</v>
      </c>
      <c r="H3181" s="5" t="s">
        <v>5272</v>
      </c>
      <c r="I3181" s="136" t="s">
        <v>1456</v>
      </c>
      <c r="J3181" s="2" t="s">
        <v>5270</v>
      </c>
      <c r="K3181" s="6">
        <v>29.9</v>
      </c>
      <c r="L3181" s="6">
        <f>LANÇAMENTO[[#This Row],[VALOR UNITARIO]]*LANÇAMENTO[[#This Row],[QTDADE]]</f>
        <v>598</v>
      </c>
      <c r="M3181" s="4">
        <v>46098</v>
      </c>
      <c r="N3181" s="33" t="str">
        <f>TEXT(LANÇAMENTO[[#This Row],[DATA PEDIDO]],"MMM")&amp;"-"&amp;TEXT(M3181,"AAAA")</f>
        <v>mar-2026</v>
      </c>
      <c r="O3181" s="5" t="s">
        <v>5273</v>
      </c>
      <c r="P3181" s="5" t="s">
        <v>30</v>
      </c>
      <c r="Q3181" s="3" t="s">
        <v>12</v>
      </c>
      <c r="R3181" s="3">
        <v>1</v>
      </c>
      <c r="S3181" s="4">
        <f>IF(LANÇAMENTO[[#This Row],[DATA PEDIDO]]="","",LANÇAMENTO[[#This Row],[DATA PEDIDO]]+LANÇAMENTO[[#This Row],[PRAZO]])</f>
        <v>46099</v>
      </c>
      <c r="T3181" s="8" t="str">
        <f>IF(LANÇAMENTO[[#This Row],[OBRA COM MATERIAL]]="OK","ENTREGUE",IF(LANÇAMENTO[[#This Row],[PRAZO]]="","",LANÇAMENTO[[#This Row],[PREVISÃO ENTREGA OBRA]]-$E$1))</f>
        <v>ENTREGUE</v>
      </c>
      <c r="U3181" s="3" t="s">
        <v>129</v>
      </c>
      <c r="V3181" s="3"/>
    </row>
    <row r="3182" spans="1:22" x14ac:dyDescent="0.25">
      <c r="A3182" s="4">
        <v>46098</v>
      </c>
      <c r="B3182" s="2" t="s">
        <v>1802</v>
      </c>
      <c r="C3182" s="123" t="str">
        <f>VLOOKUP(LANÇAMENTO[[#This Row],[OBRA]],OBRAS[],2,FALSE)</f>
        <v>INTERIORANA</v>
      </c>
      <c r="D3182" s="2" t="s">
        <v>104</v>
      </c>
      <c r="E3182" s="2" t="s">
        <v>3457</v>
      </c>
      <c r="F3182" s="3">
        <v>30</v>
      </c>
      <c r="G3182" s="3" t="s">
        <v>65</v>
      </c>
      <c r="H3182" s="5" t="s">
        <v>5272</v>
      </c>
      <c r="I3182" s="136" t="s">
        <v>1456</v>
      </c>
      <c r="J3182" s="2" t="s">
        <v>3457</v>
      </c>
      <c r="K3182" s="6">
        <v>15.23</v>
      </c>
      <c r="L3182" s="6">
        <f>LANÇAMENTO[[#This Row],[VALOR UNITARIO]]*LANÇAMENTO[[#This Row],[QTDADE]]</f>
        <v>456.90000000000003</v>
      </c>
      <c r="M3182" s="4">
        <v>46098</v>
      </c>
      <c r="N3182" s="33" t="str">
        <f>TEXT(LANÇAMENTO[[#This Row],[DATA PEDIDO]],"MMM")&amp;"-"&amp;TEXT(M3182,"AAAA")</f>
        <v>mar-2026</v>
      </c>
      <c r="O3182" s="5" t="s">
        <v>5273</v>
      </c>
      <c r="P3182" s="5" t="s">
        <v>30</v>
      </c>
      <c r="Q3182" s="3" t="s">
        <v>12</v>
      </c>
      <c r="R3182" s="3">
        <v>1</v>
      </c>
      <c r="S3182" s="4">
        <f>IF(LANÇAMENTO[[#This Row],[DATA PEDIDO]]="","",LANÇAMENTO[[#This Row],[DATA PEDIDO]]+LANÇAMENTO[[#This Row],[PRAZO]])</f>
        <v>46099</v>
      </c>
      <c r="T3182" s="8" t="str">
        <f>IF(LANÇAMENTO[[#This Row],[OBRA COM MATERIAL]]="OK","ENTREGUE",IF(LANÇAMENTO[[#This Row],[PRAZO]]="","",LANÇAMENTO[[#This Row],[PREVISÃO ENTREGA OBRA]]-$E$1))</f>
        <v>ENTREGUE</v>
      </c>
      <c r="U3182" s="3" t="s">
        <v>129</v>
      </c>
      <c r="V3182" s="3"/>
    </row>
    <row r="3183" spans="1:22" x14ac:dyDescent="0.25">
      <c r="A3183" s="4">
        <v>46098</v>
      </c>
      <c r="B3183" s="2" t="s">
        <v>1802</v>
      </c>
      <c r="C3183" s="123" t="str">
        <f>VLOOKUP(LANÇAMENTO[[#This Row],[OBRA]],OBRAS[],2,FALSE)</f>
        <v>INTERIORANA</v>
      </c>
      <c r="D3183" s="2" t="s">
        <v>104</v>
      </c>
      <c r="E3183" s="2" t="s">
        <v>5271</v>
      </c>
      <c r="F3183" s="3">
        <v>30</v>
      </c>
      <c r="G3183" s="3" t="s">
        <v>65</v>
      </c>
      <c r="H3183" s="5" t="s">
        <v>5272</v>
      </c>
      <c r="I3183" s="136" t="s">
        <v>1456</v>
      </c>
      <c r="J3183" s="2" t="s">
        <v>5271</v>
      </c>
      <c r="K3183" s="6">
        <v>5.33</v>
      </c>
      <c r="L3183" s="6">
        <f>LANÇAMENTO[[#This Row],[VALOR UNITARIO]]*LANÇAMENTO[[#This Row],[QTDADE]]</f>
        <v>159.9</v>
      </c>
      <c r="M3183" s="4">
        <v>46098</v>
      </c>
      <c r="N3183" s="33" t="str">
        <f>TEXT(LANÇAMENTO[[#This Row],[DATA PEDIDO]],"MMM")&amp;"-"&amp;TEXT(M3183,"AAAA")</f>
        <v>mar-2026</v>
      </c>
      <c r="O3183" s="5" t="s">
        <v>5273</v>
      </c>
      <c r="P3183" s="5" t="s">
        <v>30</v>
      </c>
      <c r="Q3183" s="3" t="s">
        <v>12</v>
      </c>
      <c r="R3183" s="3">
        <v>1</v>
      </c>
      <c r="S3183" s="4">
        <f>IF(LANÇAMENTO[[#This Row],[DATA PEDIDO]]="","",LANÇAMENTO[[#This Row],[DATA PEDIDO]]+LANÇAMENTO[[#This Row],[PRAZO]])</f>
        <v>46099</v>
      </c>
      <c r="T3183" s="8" t="str">
        <f>IF(LANÇAMENTO[[#This Row],[OBRA COM MATERIAL]]="OK","ENTREGUE",IF(LANÇAMENTO[[#This Row],[PRAZO]]="","",LANÇAMENTO[[#This Row],[PREVISÃO ENTREGA OBRA]]-$E$1))</f>
        <v>ENTREGUE</v>
      </c>
      <c r="U3183" s="3" t="s">
        <v>129</v>
      </c>
      <c r="V3183" s="3"/>
    </row>
    <row r="3184" spans="1:22" x14ac:dyDescent="0.25">
      <c r="A3184" s="4">
        <v>46098</v>
      </c>
      <c r="B3184" s="2" t="s">
        <v>1802</v>
      </c>
      <c r="C3184" s="123" t="str">
        <f>VLOOKUP(LANÇAMENTO[[#This Row],[OBRA]],OBRAS[],2,FALSE)</f>
        <v>INTERIORANA</v>
      </c>
      <c r="D3184" s="2" t="s">
        <v>104</v>
      </c>
      <c r="E3184" s="2" t="s">
        <v>3459</v>
      </c>
      <c r="F3184" s="3">
        <v>2</v>
      </c>
      <c r="G3184" s="3" t="s">
        <v>65</v>
      </c>
      <c r="H3184" s="5" t="s">
        <v>5272</v>
      </c>
      <c r="I3184" s="136" t="s">
        <v>1456</v>
      </c>
      <c r="J3184" s="2" t="s">
        <v>3459</v>
      </c>
      <c r="K3184" s="6">
        <v>15.02</v>
      </c>
      <c r="L3184" s="6">
        <f>LANÇAMENTO[[#This Row],[VALOR UNITARIO]]*LANÇAMENTO[[#This Row],[QTDADE]]</f>
        <v>30.04</v>
      </c>
      <c r="M3184" s="4">
        <v>46098</v>
      </c>
      <c r="N3184" s="33" t="str">
        <f>TEXT(LANÇAMENTO[[#This Row],[DATA PEDIDO]],"MMM")&amp;"-"&amp;TEXT(M3184,"AAAA")</f>
        <v>mar-2026</v>
      </c>
      <c r="O3184" s="5" t="s">
        <v>5273</v>
      </c>
      <c r="P3184" s="5" t="s">
        <v>30</v>
      </c>
      <c r="Q3184" s="3" t="s">
        <v>12</v>
      </c>
      <c r="R3184" s="3">
        <v>1</v>
      </c>
      <c r="S3184" s="4">
        <f>IF(LANÇAMENTO[[#This Row],[DATA PEDIDO]]="","",LANÇAMENTO[[#This Row],[DATA PEDIDO]]+LANÇAMENTO[[#This Row],[PRAZO]])</f>
        <v>46099</v>
      </c>
      <c r="T3184" s="8" t="str">
        <f>IF(LANÇAMENTO[[#This Row],[OBRA COM MATERIAL]]="OK","ENTREGUE",IF(LANÇAMENTO[[#This Row],[PRAZO]]="","",LANÇAMENTO[[#This Row],[PREVISÃO ENTREGA OBRA]]-$E$1))</f>
        <v>ENTREGUE</v>
      </c>
      <c r="U3184" s="3" t="s">
        <v>129</v>
      </c>
      <c r="V3184" s="3"/>
    </row>
    <row r="3185" spans="1:22" x14ac:dyDescent="0.25">
      <c r="A3185" s="4">
        <v>46098</v>
      </c>
      <c r="B3185" s="2" t="s">
        <v>1802</v>
      </c>
      <c r="C3185" s="123" t="str">
        <f>VLOOKUP(LANÇAMENTO[[#This Row],[OBRA]],OBRAS[],2,FALSE)</f>
        <v>INTERIORANA</v>
      </c>
      <c r="D3185" s="2" t="s">
        <v>104</v>
      </c>
      <c r="E3185" s="2" t="s">
        <v>3460</v>
      </c>
      <c r="F3185" s="3">
        <v>2</v>
      </c>
      <c r="G3185" s="3" t="s">
        <v>65</v>
      </c>
      <c r="H3185" s="5" t="s">
        <v>5272</v>
      </c>
      <c r="I3185" s="136" t="s">
        <v>1456</v>
      </c>
      <c r="J3185" s="2" t="s">
        <v>3460</v>
      </c>
      <c r="K3185" s="6">
        <v>15.56</v>
      </c>
      <c r="L3185" s="6">
        <f>LANÇAMENTO[[#This Row],[VALOR UNITARIO]]*LANÇAMENTO[[#This Row],[QTDADE]]</f>
        <v>31.12</v>
      </c>
      <c r="M3185" s="4">
        <v>46098</v>
      </c>
      <c r="N3185" s="33" t="str">
        <f>TEXT(LANÇAMENTO[[#This Row],[DATA PEDIDO]],"MMM")&amp;"-"&amp;TEXT(M3185,"AAAA")</f>
        <v>mar-2026</v>
      </c>
      <c r="O3185" s="5" t="s">
        <v>5273</v>
      </c>
      <c r="P3185" s="5" t="s">
        <v>30</v>
      </c>
      <c r="Q3185" s="3" t="s">
        <v>12</v>
      </c>
      <c r="R3185" s="3">
        <v>1</v>
      </c>
      <c r="S3185" s="4">
        <f>IF(LANÇAMENTO[[#This Row],[DATA PEDIDO]]="","",LANÇAMENTO[[#This Row],[DATA PEDIDO]]+LANÇAMENTO[[#This Row],[PRAZO]])</f>
        <v>46099</v>
      </c>
      <c r="T3185" s="8" t="str">
        <f>IF(LANÇAMENTO[[#This Row],[OBRA COM MATERIAL]]="OK","ENTREGUE",IF(LANÇAMENTO[[#This Row],[PRAZO]]="","",LANÇAMENTO[[#This Row],[PREVISÃO ENTREGA OBRA]]-$E$1))</f>
        <v>ENTREGUE</v>
      </c>
      <c r="U3185" s="3" t="s">
        <v>129</v>
      </c>
      <c r="V3185" s="3"/>
    </row>
    <row r="3186" spans="1:22" x14ac:dyDescent="0.25">
      <c r="A3186" s="4">
        <v>46098</v>
      </c>
      <c r="B3186" s="2" t="s">
        <v>1802</v>
      </c>
      <c r="C3186" s="123" t="str">
        <f>VLOOKUP(LANÇAMENTO[[#This Row],[OBRA]],OBRAS[],2,FALSE)</f>
        <v>INTERIORANA</v>
      </c>
      <c r="D3186" s="2" t="s">
        <v>104</v>
      </c>
      <c r="E3186" s="2" t="s">
        <v>3483</v>
      </c>
      <c r="F3186" s="3">
        <v>7</v>
      </c>
      <c r="G3186" s="3" t="s">
        <v>65</v>
      </c>
      <c r="H3186" s="5" t="s">
        <v>5272</v>
      </c>
      <c r="I3186" s="136" t="s">
        <v>1456</v>
      </c>
      <c r="J3186" s="2" t="s">
        <v>3483</v>
      </c>
      <c r="K3186" s="6">
        <v>15.23</v>
      </c>
      <c r="L3186" s="6">
        <f>LANÇAMENTO[[#This Row],[VALOR UNITARIO]]*LANÇAMENTO[[#This Row],[QTDADE]]</f>
        <v>106.61</v>
      </c>
      <c r="M3186" s="4">
        <v>46098</v>
      </c>
      <c r="N3186" s="33" t="str">
        <f>TEXT(LANÇAMENTO[[#This Row],[DATA PEDIDO]],"MMM")&amp;"-"&amp;TEXT(M3186,"AAAA")</f>
        <v>mar-2026</v>
      </c>
      <c r="O3186" s="5" t="s">
        <v>5273</v>
      </c>
      <c r="P3186" s="5" t="s">
        <v>30</v>
      </c>
      <c r="Q3186" s="3" t="s">
        <v>12</v>
      </c>
      <c r="R3186" s="3">
        <v>1</v>
      </c>
      <c r="S3186" s="4">
        <f>IF(LANÇAMENTO[[#This Row],[DATA PEDIDO]]="","",LANÇAMENTO[[#This Row],[DATA PEDIDO]]+LANÇAMENTO[[#This Row],[PRAZO]])</f>
        <v>46099</v>
      </c>
      <c r="T3186" s="8" t="str">
        <f>IF(LANÇAMENTO[[#This Row],[OBRA COM MATERIAL]]="OK","ENTREGUE",IF(LANÇAMENTO[[#This Row],[PRAZO]]="","",LANÇAMENTO[[#This Row],[PREVISÃO ENTREGA OBRA]]-$E$1))</f>
        <v>ENTREGUE</v>
      </c>
      <c r="U3186" s="3" t="s">
        <v>129</v>
      </c>
      <c r="V3186" s="3"/>
    </row>
    <row r="3187" spans="1:22" x14ac:dyDescent="0.25">
      <c r="A3187" s="4">
        <v>46098</v>
      </c>
      <c r="B3187" s="2" t="s">
        <v>5205</v>
      </c>
      <c r="C3187" s="123" t="str">
        <f>VLOOKUP(LANÇAMENTO[[#This Row],[OBRA]],OBRAS[],2,FALSE)</f>
        <v>B&amp;B</v>
      </c>
      <c r="D3187" s="2" t="s">
        <v>17</v>
      </c>
      <c r="E3187" s="2" t="s">
        <v>5274</v>
      </c>
      <c r="F3187" s="3">
        <v>20</v>
      </c>
      <c r="G3187" s="3" t="s">
        <v>141</v>
      </c>
      <c r="H3187" s="5" t="s">
        <v>5287</v>
      </c>
      <c r="I3187" s="136" t="s">
        <v>260</v>
      </c>
      <c r="J3187" s="2" t="s">
        <v>5274</v>
      </c>
      <c r="K3187" s="6">
        <v>41.6</v>
      </c>
      <c r="L3187" s="6">
        <f>LANÇAMENTO[[#This Row],[VALOR UNITARIO]]*LANÇAMENTO[[#This Row],[QTDADE]]</f>
        <v>832</v>
      </c>
      <c r="M3187" s="4">
        <v>46098</v>
      </c>
      <c r="N3187" s="33" t="str">
        <f>TEXT(LANÇAMENTO[[#This Row],[DATA PEDIDO]],"MMM")&amp;"-"&amp;TEXT(M3187,"AAAA")</f>
        <v>mar-2026</v>
      </c>
      <c r="O3187" s="5" t="s">
        <v>1983</v>
      </c>
      <c r="P3187" s="5" t="s">
        <v>30</v>
      </c>
      <c r="Q3187" s="3" t="s">
        <v>1705</v>
      </c>
      <c r="R3187" s="3">
        <v>0</v>
      </c>
      <c r="S3187" s="4">
        <f>IF(LANÇAMENTO[[#This Row],[DATA PEDIDO]]="","",LANÇAMENTO[[#This Row],[DATA PEDIDO]]+LANÇAMENTO[[#This Row],[PRAZO]])</f>
        <v>46098</v>
      </c>
      <c r="T3187" s="8" t="str">
        <f>IF(LANÇAMENTO[[#This Row],[OBRA COM MATERIAL]]="OK","ENTREGUE",IF(LANÇAMENTO[[#This Row],[PRAZO]]="","",LANÇAMENTO[[#This Row],[PREVISÃO ENTREGA OBRA]]-$E$1))</f>
        <v>ENTREGUE</v>
      </c>
      <c r="U3187" s="3" t="s">
        <v>129</v>
      </c>
      <c r="V3187" s="3"/>
    </row>
    <row r="3188" spans="1:22" x14ac:dyDescent="0.25">
      <c r="A3188" s="4">
        <v>46098</v>
      </c>
      <c r="B3188" s="2" t="s">
        <v>5205</v>
      </c>
      <c r="C3188" s="123" t="str">
        <f>VLOOKUP(LANÇAMENTO[[#This Row],[OBRA]],OBRAS[],2,FALSE)</f>
        <v>B&amp;B</v>
      </c>
      <c r="D3188" s="2" t="s">
        <v>17</v>
      </c>
      <c r="E3188" s="2" t="s">
        <v>4113</v>
      </c>
      <c r="F3188" s="3">
        <v>12</v>
      </c>
      <c r="G3188" s="3" t="s">
        <v>65</v>
      </c>
      <c r="H3188" s="5" t="s">
        <v>5287</v>
      </c>
      <c r="I3188" s="136" t="s">
        <v>260</v>
      </c>
      <c r="J3188" s="2" t="s">
        <v>4113</v>
      </c>
      <c r="K3188" s="6">
        <v>5.3</v>
      </c>
      <c r="L3188" s="6">
        <f>LANÇAMENTO[[#This Row],[VALOR UNITARIO]]*LANÇAMENTO[[#This Row],[QTDADE]]</f>
        <v>63.599999999999994</v>
      </c>
      <c r="M3188" s="4">
        <v>46098</v>
      </c>
      <c r="N3188" s="33" t="str">
        <f>TEXT(LANÇAMENTO[[#This Row],[DATA PEDIDO]],"MMM")&amp;"-"&amp;TEXT(M3188,"AAAA")</f>
        <v>mar-2026</v>
      </c>
      <c r="O3188" s="5" t="s">
        <v>1983</v>
      </c>
      <c r="P3188" s="5" t="s">
        <v>30</v>
      </c>
      <c r="Q3188" s="3" t="s">
        <v>1705</v>
      </c>
      <c r="R3188" s="3">
        <v>0</v>
      </c>
      <c r="S3188" s="4">
        <f>IF(LANÇAMENTO[[#This Row],[DATA PEDIDO]]="","",LANÇAMENTO[[#This Row],[DATA PEDIDO]]+LANÇAMENTO[[#This Row],[PRAZO]])</f>
        <v>46098</v>
      </c>
      <c r="T3188" s="8" t="str">
        <f>IF(LANÇAMENTO[[#This Row],[OBRA COM MATERIAL]]="OK","ENTREGUE",IF(LANÇAMENTO[[#This Row],[PRAZO]]="","",LANÇAMENTO[[#This Row],[PREVISÃO ENTREGA OBRA]]-$E$1))</f>
        <v>ENTREGUE</v>
      </c>
      <c r="U3188" s="3" t="s">
        <v>129</v>
      </c>
      <c r="V3188" s="3"/>
    </row>
    <row r="3189" spans="1:22" x14ac:dyDescent="0.25">
      <c r="A3189" s="4">
        <v>46098</v>
      </c>
      <c r="B3189" s="2" t="s">
        <v>5205</v>
      </c>
      <c r="C3189" s="123" t="str">
        <f>VLOOKUP(LANÇAMENTO[[#This Row],[OBRA]],OBRAS[],2,FALSE)</f>
        <v>B&amp;B</v>
      </c>
      <c r="D3189" s="2" t="s">
        <v>17</v>
      </c>
      <c r="E3189" s="2" t="s">
        <v>5275</v>
      </c>
      <c r="F3189" s="3">
        <v>4</v>
      </c>
      <c r="G3189" s="3" t="s">
        <v>65</v>
      </c>
      <c r="H3189" s="5" t="s">
        <v>5287</v>
      </c>
      <c r="I3189" s="136" t="s">
        <v>260</v>
      </c>
      <c r="J3189" s="2" t="s">
        <v>5275</v>
      </c>
      <c r="K3189" s="6">
        <v>5.2</v>
      </c>
      <c r="L3189" s="6">
        <f>LANÇAMENTO[[#This Row],[VALOR UNITARIO]]*LANÇAMENTO[[#This Row],[QTDADE]]</f>
        <v>20.8</v>
      </c>
      <c r="M3189" s="4">
        <v>46098</v>
      </c>
      <c r="N3189" s="33" t="str">
        <f>TEXT(LANÇAMENTO[[#This Row],[DATA PEDIDO]],"MMM")&amp;"-"&amp;TEXT(M3189,"AAAA")</f>
        <v>mar-2026</v>
      </c>
      <c r="O3189" s="5" t="s">
        <v>1983</v>
      </c>
      <c r="P3189" s="5" t="s">
        <v>30</v>
      </c>
      <c r="Q3189" s="3" t="s">
        <v>1705</v>
      </c>
      <c r="R3189" s="3">
        <v>0</v>
      </c>
      <c r="S3189" s="4">
        <f>IF(LANÇAMENTO[[#This Row],[DATA PEDIDO]]="","",LANÇAMENTO[[#This Row],[DATA PEDIDO]]+LANÇAMENTO[[#This Row],[PRAZO]])</f>
        <v>46098</v>
      </c>
      <c r="T3189" s="8" t="str">
        <f>IF(LANÇAMENTO[[#This Row],[OBRA COM MATERIAL]]="OK","ENTREGUE",IF(LANÇAMENTO[[#This Row],[PRAZO]]="","",LANÇAMENTO[[#This Row],[PREVISÃO ENTREGA OBRA]]-$E$1))</f>
        <v>ENTREGUE</v>
      </c>
      <c r="U3189" s="3" t="s">
        <v>129</v>
      </c>
      <c r="V3189" s="3"/>
    </row>
    <row r="3190" spans="1:22" x14ac:dyDescent="0.25">
      <c r="A3190" s="4">
        <v>46098</v>
      </c>
      <c r="B3190" s="2" t="s">
        <v>5205</v>
      </c>
      <c r="C3190" s="123" t="str">
        <f>VLOOKUP(LANÇAMENTO[[#This Row],[OBRA]],OBRAS[],2,FALSE)</f>
        <v>B&amp;B</v>
      </c>
      <c r="D3190" s="2" t="s">
        <v>17</v>
      </c>
      <c r="E3190" s="2" t="s">
        <v>5276</v>
      </c>
      <c r="F3190" s="3">
        <v>25</v>
      </c>
      <c r="G3190" s="3" t="s">
        <v>65</v>
      </c>
      <c r="H3190" s="5" t="s">
        <v>5287</v>
      </c>
      <c r="I3190" s="136" t="s">
        <v>260</v>
      </c>
      <c r="J3190" s="2" t="s">
        <v>5276</v>
      </c>
      <c r="K3190" s="6">
        <v>0.9</v>
      </c>
      <c r="L3190" s="6">
        <f>LANÇAMENTO[[#This Row],[VALOR UNITARIO]]*LANÇAMENTO[[#This Row],[QTDADE]]</f>
        <v>22.5</v>
      </c>
      <c r="M3190" s="4">
        <v>46098</v>
      </c>
      <c r="N3190" s="33" t="str">
        <f>TEXT(LANÇAMENTO[[#This Row],[DATA PEDIDO]],"MMM")&amp;"-"&amp;TEXT(M3190,"AAAA")</f>
        <v>mar-2026</v>
      </c>
      <c r="O3190" s="5" t="s">
        <v>1983</v>
      </c>
      <c r="P3190" s="5" t="s">
        <v>30</v>
      </c>
      <c r="Q3190" s="3" t="s">
        <v>1705</v>
      </c>
      <c r="R3190" s="3">
        <v>0</v>
      </c>
      <c r="S3190" s="4">
        <f>IF(LANÇAMENTO[[#This Row],[DATA PEDIDO]]="","",LANÇAMENTO[[#This Row],[DATA PEDIDO]]+LANÇAMENTO[[#This Row],[PRAZO]])</f>
        <v>46098</v>
      </c>
      <c r="T3190" s="8" t="str">
        <f>IF(LANÇAMENTO[[#This Row],[OBRA COM MATERIAL]]="OK","ENTREGUE",IF(LANÇAMENTO[[#This Row],[PRAZO]]="","",LANÇAMENTO[[#This Row],[PREVISÃO ENTREGA OBRA]]-$E$1))</f>
        <v>ENTREGUE</v>
      </c>
      <c r="U3190" s="3" t="s">
        <v>129</v>
      </c>
      <c r="V3190" s="3"/>
    </row>
    <row r="3191" spans="1:22" x14ac:dyDescent="0.25">
      <c r="A3191" s="4">
        <v>46098</v>
      </c>
      <c r="B3191" s="2" t="s">
        <v>5205</v>
      </c>
      <c r="C3191" s="123" t="str">
        <f>VLOOKUP(LANÇAMENTO[[#This Row],[OBRA]],OBRAS[],2,FALSE)</f>
        <v>B&amp;B</v>
      </c>
      <c r="D3191" s="2" t="s">
        <v>17</v>
      </c>
      <c r="E3191" s="2" t="s">
        <v>2581</v>
      </c>
      <c r="F3191" s="3">
        <v>30</v>
      </c>
      <c r="G3191" s="3" t="s">
        <v>65</v>
      </c>
      <c r="H3191" s="5" t="s">
        <v>5287</v>
      </c>
      <c r="I3191" s="136" t="s">
        <v>260</v>
      </c>
      <c r="J3191" s="2" t="s">
        <v>2581</v>
      </c>
      <c r="K3191" s="6">
        <v>0.06</v>
      </c>
      <c r="L3191" s="6">
        <f>LANÇAMENTO[[#This Row],[VALOR UNITARIO]]*LANÇAMENTO[[#This Row],[QTDADE]]</f>
        <v>1.7999999999999998</v>
      </c>
      <c r="M3191" s="4">
        <v>46098</v>
      </c>
      <c r="N3191" s="33" t="str">
        <f>TEXT(LANÇAMENTO[[#This Row],[DATA PEDIDO]],"MMM")&amp;"-"&amp;TEXT(M3191,"AAAA")</f>
        <v>mar-2026</v>
      </c>
      <c r="O3191" s="5" t="s">
        <v>1983</v>
      </c>
      <c r="P3191" s="5" t="s">
        <v>30</v>
      </c>
      <c r="Q3191" s="3" t="s">
        <v>1705</v>
      </c>
      <c r="R3191" s="3">
        <v>0</v>
      </c>
      <c r="S3191" s="4">
        <f>IF(LANÇAMENTO[[#This Row],[DATA PEDIDO]]="","",LANÇAMENTO[[#This Row],[DATA PEDIDO]]+LANÇAMENTO[[#This Row],[PRAZO]])</f>
        <v>46098</v>
      </c>
      <c r="T3191" s="8" t="str">
        <f>IF(LANÇAMENTO[[#This Row],[OBRA COM MATERIAL]]="OK","ENTREGUE",IF(LANÇAMENTO[[#This Row],[PRAZO]]="","",LANÇAMENTO[[#This Row],[PREVISÃO ENTREGA OBRA]]-$E$1))</f>
        <v>ENTREGUE</v>
      </c>
      <c r="U3191" s="3" t="s">
        <v>129</v>
      </c>
      <c r="V3191" s="3"/>
    </row>
    <row r="3192" spans="1:22" x14ac:dyDescent="0.25">
      <c r="A3192" s="4">
        <v>46098</v>
      </c>
      <c r="B3192" s="2" t="s">
        <v>5205</v>
      </c>
      <c r="C3192" s="123" t="str">
        <f>VLOOKUP(LANÇAMENTO[[#This Row],[OBRA]],OBRAS[],2,FALSE)</f>
        <v>B&amp;B</v>
      </c>
      <c r="D3192" s="2" t="s">
        <v>17</v>
      </c>
      <c r="E3192" s="2" t="s">
        <v>5277</v>
      </c>
      <c r="F3192" s="3">
        <v>30</v>
      </c>
      <c r="G3192" s="3" t="s">
        <v>65</v>
      </c>
      <c r="H3192" s="5" t="s">
        <v>5287</v>
      </c>
      <c r="I3192" s="136" t="s">
        <v>260</v>
      </c>
      <c r="J3192" s="2" t="s">
        <v>5277</v>
      </c>
      <c r="K3192" s="6">
        <v>0.2</v>
      </c>
      <c r="L3192" s="6">
        <f>LANÇAMENTO[[#This Row],[VALOR UNITARIO]]*LANÇAMENTO[[#This Row],[QTDADE]]</f>
        <v>6</v>
      </c>
      <c r="M3192" s="4">
        <v>46098</v>
      </c>
      <c r="N3192" s="33" t="str">
        <f>TEXT(LANÇAMENTO[[#This Row],[DATA PEDIDO]],"MMM")&amp;"-"&amp;TEXT(M3192,"AAAA")</f>
        <v>mar-2026</v>
      </c>
      <c r="O3192" s="5" t="s">
        <v>1983</v>
      </c>
      <c r="P3192" s="5" t="s">
        <v>30</v>
      </c>
      <c r="Q3192" s="3" t="s">
        <v>1705</v>
      </c>
      <c r="R3192" s="3">
        <v>0</v>
      </c>
      <c r="S3192" s="4">
        <f>IF(LANÇAMENTO[[#This Row],[DATA PEDIDO]]="","",LANÇAMENTO[[#This Row],[DATA PEDIDO]]+LANÇAMENTO[[#This Row],[PRAZO]])</f>
        <v>46098</v>
      </c>
      <c r="T3192" s="8" t="str">
        <f>IF(LANÇAMENTO[[#This Row],[OBRA COM MATERIAL]]="OK","ENTREGUE",IF(LANÇAMENTO[[#This Row],[PRAZO]]="","",LANÇAMENTO[[#This Row],[PREVISÃO ENTREGA OBRA]]-$E$1))</f>
        <v>ENTREGUE</v>
      </c>
      <c r="U3192" s="3" t="s">
        <v>129</v>
      </c>
      <c r="V3192" s="3"/>
    </row>
    <row r="3193" spans="1:22" x14ac:dyDescent="0.25">
      <c r="A3193" s="4">
        <v>46098</v>
      </c>
      <c r="B3193" s="2" t="s">
        <v>5205</v>
      </c>
      <c r="C3193" s="123" t="str">
        <f>VLOOKUP(LANÇAMENTO[[#This Row],[OBRA]],OBRAS[],2,FALSE)</f>
        <v>B&amp;B</v>
      </c>
      <c r="D3193" s="2" t="s">
        <v>17</v>
      </c>
      <c r="E3193" s="2" t="s">
        <v>5278</v>
      </c>
      <c r="F3193" s="3">
        <v>100</v>
      </c>
      <c r="G3193" s="3" t="s">
        <v>65</v>
      </c>
      <c r="H3193" s="5" t="s">
        <v>5287</v>
      </c>
      <c r="I3193" s="136" t="s">
        <v>260</v>
      </c>
      <c r="J3193" s="2" t="s">
        <v>5278</v>
      </c>
      <c r="K3193" s="6">
        <v>25.6</v>
      </c>
      <c r="L3193" s="6">
        <f>LANÇAMENTO[[#This Row],[VALOR UNITARIO]]*LANÇAMENTO[[#This Row],[QTDADE]]</f>
        <v>2560</v>
      </c>
      <c r="M3193" s="4">
        <v>46098</v>
      </c>
      <c r="N3193" s="33" t="str">
        <f>TEXT(LANÇAMENTO[[#This Row],[DATA PEDIDO]],"MMM")&amp;"-"&amp;TEXT(M3193,"AAAA")</f>
        <v>mar-2026</v>
      </c>
      <c r="O3193" s="5" t="s">
        <v>1983</v>
      </c>
      <c r="P3193" s="5" t="s">
        <v>30</v>
      </c>
      <c r="Q3193" s="3" t="s">
        <v>1705</v>
      </c>
      <c r="R3193" s="3">
        <v>0</v>
      </c>
      <c r="S3193" s="4">
        <f>IF(LANÇAMENTO[[#This Row],[DATA PEDIDO]]="","",LANÇAMENTO[[#This Row],[DATA PEDIDO]]+LANÇAMENTO[[#This Row],[PRAZO]])</f>
        <v>46098</v>
      </c>
      <c r="T3193" s="8" t="str">
        <f>IF(LANÇAMENTO[[#This Row],[OBRA COM MATERIAL]]="OK","ENTREGUE",IF(LANÇAMENTO[[#This Row],[PRAZO]]="","",LANÇAMENTO[[#This Row],[PREVISÃO ENTREGA OBRA]]-$E$1))</f>
        <v>ENTREGUE</v>
      </c>
      <c r="U3193" s="3" t="s">
        <v>129</v>
      </c>
      <c r="V3193" s="3"/>
    </row>
    <row r="3194" spans="1:22" x14ac:dyDescent="0.25">
      <c r="A3194" s="4">
        <v>46098</v>
      </c>
      <c r="B3194" s="2" t="s">
        <v>5205</v>
      </c>
      <c r="C3194" s="123" t="str">
        <f>VLOOKUP(LANÇAMENTO[[#This Row],[OBRA]],OBRAS[],2,FALSE)</f>
        <v>B&amp;B</v>
      </c>
      <c r="D3194" s="2" t="s">
        <v>17</v>
      </c>
      <c r="E3194" s="2" t="s">
        <v>5279</v>
      </c>
      <c r="F3194" s="3">
        <v>35</v>
      </c>
      <c r="G3194" s="3" t="s">
        <v>65</v>
      </c>
      <c r="H3194" s="5" t="s">
        <v>5287</v>
      </c>
      <c r="I3194" s="136" t="s">
        <v>260</v>
      </c>
      <c r="J3194" s="2" t="s">
        <v>5279</v>
      </c>
      <c r="K3194" s="6">
        <v>25.6</v>
      </c>
      <c r="L3194" s="6">
        <f>LANÇAMENTO[[#This Row],[VALOR UNITARIO]]*LANÇAMENTO[[#This Row],[QTDADE]]</f>
        <v>896</v>
      </c>
      <c r="M3194" s="4">
        <v>46098</v>
      </c>
      <c r="N3194" s="33" t="str">
        <f>TEXT(LANÇAMENTO[[#This Row],[DATA PEDIDO]],"MMM")&amp;"-"&amp;TEXT(M3194,"AAAA")</f>
        <v>mar-2026</v>
      </c>
      <c r="O3194" s="5" t="s">
        <v>1983</v>
      </c>
      <c r="P3194" s="5" t="s">
        <v>30</v>
      </c>
      <c r="Q3194" s="3" t="s">
        <v>1705</v>
      </c>
      <c r="R3194" s="3">
        <v>0</v>
      </c>
      <c r="S3194" s="4">
        <f>IF(LANÇAMENTO[[#This Row],[DATA PEDIDO]]="","",LANÇAMENTO[[#This Row],[DATA PEDIDO]]+LANÇAMENTO[[#This Row],[PRAZO]])</f>
        <v>46098</v>
      </c>
      <c r="T3194" s="8" t="str">
        <f>IF(LANÇAMENTO[[#This Row],[OBRA COM MATERIAL]]="OK","ENTREGUE",IF(LANÇAMENTO[[#This Row],[PRAZO]]="","",LANÇAMENTO[[#This Row],[PREVISÃO ENTREGA OBRA]]-$E$1))</f>
        <v>ENTREGUE</v>
      </c>
      <c r="U3194" s="3" t="s">
        <v>129</v>
      </c>
      <c r="V3194" s="3"/>
    </row>
    <row r="3195" spans="1:22" x14ac:dyDescent="0.25">
      <c r="A3195" s="4">
        <v>46098</v>
      </c>
      <c r="B3195" s="2" t="s">
        <v>5205</v>
      </c>
      <c r="C3195" s="123" t="str">
        <f>VLOOKUP(LANÇAMENTO[[#This Row],[OBRA]],OBRAS[],2,FALSE)</f>
        <v>B&amp;B</v>
      </c>
      <c r="D3195" s="2" t="s">
        <v>17</v>
      </c>
      <c r="E3195" s="2" t="s">
        <v>2903</v>
      </c>
      <c r="F3195" s="3">
        <v>5</v>
      </c>
      <c r="G3195" s="3" t="s">
        <v>65</v>
      </c>
      <c r="H3195" s="5" t="s">
        <v>5287</v>
      </c>
      <c r="I3195" s="136" t="s">
        <v>260</v>
      </c>
      <c r="J3195" s="2" t="s">
        <v>2903</v>
      </c>
      <c r="K3195" s="6">
        <v>5.95</v>
      </c>
      <c r="L3195" s="6">
        <f>LANÇAMENTO[[#This Row],[VALOR UNITARIO]]*LANÇAMENTO[[#This Row],[QTDADE]]</f>
        <v>29.75</v>
      </c>
      <c r="M3195" s="4">
        <v>46098</v>
      </c>
      <c r="N3195" s="33" t="str">
        <f>TEXT(LANÇAMENTO[[#This Row],[DATA PEDIDO]],"MMM")&amp;"-"&amp;TEXT(M3195,"AAAA")</f>
        <v>mar-2026</v>
      </c>
      <c r="O3195" s="5" t="s">
        <v>1983</v>
      </c>
      <c r="P3195" s="5" t="s">
        <v>30</v>
      </c>
      <c r="Q3195" s="3" t="s">
        <v>1705</v>
      </c>
      <c r="R3195" s="3">
        <v>0</v>
      </c>
      <c r="S3195" s="4">
        <f>IF(LANÇAMENTO[[#This Row],[DATA PEDIDO]]="","",LANÇAMENTO[[#This Row],[DATA PEDIDO]]+LANÇAMENTO[[#This Row],[PRAZO]])</f>
        <v>46098</v>
      </c>
      <c r="T3195" s="8" t="str">
        <f>IF(LANÇAMENTO[[#This Row],[OBRA COM MATERIAL]]="OK","ENTREGUE",IF(LANÇAMENTO[[#This Row],[PRAZO]]="","",LANÇAMENTO[[#This Row],[PREVISÃO ENTREGA OBRA]]-$E$1))</f>
        <v>ENTREGUE</v>
      </c>
      <c r="U3195" s="3" t="s">
        <v>129</v>
      </c>
      <c r="V3195" s="3"/>
    </row>
    <row r="3196" spans="1:22" x14ac:dyDescent="0.25">
      <c r="A3196" s="4">
        <v>46098</v>
      </c>
      <c r="B3196" s="2" t="s">
        <v>5205</v>
      </c>
      <c r="C3196" s="123" t="str">
        <f>VLOOKUP(LANÇAMENTO[[#This Row],[OBRA]],OBRAS[],2,FALSE)</f>
        <v>B&amp;B</v>
      </c>
      <c r="D3196" s="2" t="s">
        <v>17</v>
      </c>
      <c r="E3196" s="2" t="s">
        <v>2573</v>
      </c>
      <c r="F3196" s="3">
        <v>1</v>
      </c>
      <c r="G3196" s="3" t="s">
        <v>65</v>
      </c>
      <c r="H3196" s="5" t="s">
        <v>5287</v>
      </c>
      <c r="I3196" s="136" t="s">
        <v>260</v>
      </c>
      <c r="J3196" s="2" t="s">
        <v>2573</v>
      </c>
      <c r="K3196" s="6">
        <v>155.80000000000001</v>
      </c>
      <c r="L3196" s="6">
        <f>LANÇAMENTO[[#This Row],[VALOR UNITARIO]]*LANÇAMENTO[[#This Row],[QTDADE]]</f>
        <v>155.80000000000001</v>
      </c>
      <c r="M3196" s="4">
        <v>46098</v>
      </c>
      <c r="N3196" s="33" t="str">
        <f>TEXT(LANÇAMENTO[[#This Row],[DATA PEDIDO]],"MMM")&amp;"-"&amp;TEXT(M3196,"AAAA")</f>
        <v>mar-2026</v>
      </c>
      <c r="O3196" s="5" t="s">
        <v>1983</v>
      </c>
      <c r="P3196" s="5" t="s">
        <v>30</v>
      </c>
      <c r="Q3196" s="3" t="s">
        <v>1705</v>
      </c>
      <c r="R3196" s="3">
        <v>0</v>
      </c>
      <c r="S3196" s="4">
        <f>IF(LANÇAMENTO[[#This Row],[DATA PEDIDO]]="","",LANÇAMENTO[[#This Row],[DATA PEDIDO]]+LANÇAMENTO[[#This Row],[PRAZO]])</f>
        <v>46098</v>
      </c>
      <c r="T3196" s="8" t="str">
        <f>IF(LANÇAMENTO[[#This Row],[OBRA COM MATERIAL]]="OK","ENTREGUE",IF(LANÇAMENTO[[#This Row],[PRAZO]]="","",LANÇAMENTO[[#This Row],[PREVISÃO ENTREGA OBRA]]-$E$1))</f>
        <v>ENTREGUE</v>
      </c>
      <c r="U3196" s="3" t="s">
        <v>129</v>
      </c>
      <c r="V3196" s="3"/>
    </row>
    <row r="3197" spans="1:22" x14ac:dyDescent="0.25">
      <c r="A3197" s="4">
        <v>46098</v>
      </c>
      <c r="B3197" s="2" t="s">
        <v>5205</v>
      </c>
      <c r="C3197" s="123" t="str">
        <f>VLOOKUP(LANÇAMENTO[[#This Row],[OBRA]],OBRAS[],2,FALSE)</f>
        <v>B&amp;B</v>
      </c>
      <c r="D3197" s="2" t="s">
        <v>17</v>
      </c>
      <c r="E3197" s="2" t="s">
        <v>2572</v>
      </c>
      <c r="F3197" s="3">
        <v>1</v>
      </c>
      <c r="G3197" s="3" t="s">
        <v>65</v>
      </c>
      <c r="H3197" s="5" t="s">
        <v>5287</v>
      </c>
      <c r="I3197" s="136" t="s">
        <v>260</v>
      </c>
      <c r="J3197" s="2" t="s">
        <v>2572</v>
      </c>
      <c r="K3197" s="6">
        <v>241.5</v>
      </c>
      <c r="L3197" s="6">
        <f>LANÇAMENTO[[#This Row],[VALOR UNITARIO]]*LANÇAMENTO[[#This Row],[QTDADE]]</f>
        <v>241.5</v>
      </c>
      <c r="M3197" s="4">
        <v>46098</v>
      </c>
      <c r="N3197" s="33" t="str">
        <f>TEXT(LANÇAMENTO[[#This Row],[DATA PEDIDO]],"MMM")&amp;"-"&amp;TEXT(M3197,"AAAA")</f>
        <v>mar-2026</v>
      </c>
      <c r="O3197" s="5" t="s">
        <v>1983</v>
      </c>
      <c r="P3197" s="5" t="s">
        <v>30</v>
      </c>
      <c r="Q3197" s="3" t="s">
        <v>1705</v>
      </c>
      <c r="R3197" s="3">
        <v>0</v>
      </c>
      <c r="S3197" s="4">
        <f>IF(LANÇAMENTO[[#This Row],[DATA PEDIDO]]="","",LANÇAMENTO[[#This Row],[DATA PEDIDO]]+LANÇAMENTO[[#This Row],[PRAZO]])</f>
        <v>46098</v>
      </c>
      <c r="T3197" s="8" t="str">
        <f>IF(LANÇAMENTO[[#This Row],[OBRA COM MATERIAL]]="OK","ENTREGUE",IF(LANÇAMENTO[[#This Row],[PRAZO]]="","",LANÇAMENTO[[#This Row],[PREVISÃO ENTREGA OBRA]]-$E$1))</f>
        <v>ENTREGUE</v>
      </c>
      <c r="U3197" s="3" t="s">
        <v>129</v>
      </c>
      <c r="V3197" s="3"/>
    </row>
    <row r="3198" spans="1:22" x14ac:dyDescent="0.25">
      <c r="A3198" s="4">
        <v>46098</v>
      </c>
      <c r="B3198" s="2" t="s">
        <v>5205</v>
      </c>
      <c r="C3198" s="123" t="str">
        <f>VLOOKUP(LANÇAMENTO[[#This Row],[OBRA]],OBRAS[],2,FALSE)</f>
        <v>B&amp;B</v>
      </c>
      <c r="D3198" s="2" t="s">
        <v>17</v>
      </c>
      <c r="E3198" s="2" t="s">
        <v>1964</v>
      </c>
      <c r="F3198" s="3">
        <v>8</v>
      </c>
      <c r="G3198" s="3" t="s">
        <v>65</v>
      </c>
      <c r="H3198" s="5" t="s">
        <v>5287</v>
      </c>
      <c r="I3198" s="136" t="s">
        <v>260</v>
      </c>
      <c r="J3198" s="2" t="s">
        <v>1964</v>
      </c>
      <c r="K3198" s="6">
        <v>6.3</v>
      </c>
      <c r="L3198" s="6">
        <f>LANÇAMENTO[[#This Row],[VALOR UNITARIO]]*LANÇAMENTO[[#This Row],[QTDADE]]</f>
        <v>50.4</v>
      </c>
      <c r="M3198" s="4">
        <v>46098</v>
      </c>
      <c r="N3198" s="33" t="str">
        <f>TEXT(LANÇAMENTO[[#This Row],[DATA PEDIDO]],"MMM")&amp;"-"&amp;TEXT(M3198,"AAAA")</f>
        <v>mar-2026</v>
      </c>
      <c r="O3198" s="5" t="s">
        <v>1983</v>
      </c>
      <c r="P3198" s="5" t="s">
        <v>30</v>
      </c>
      <c r="Q3198" s="3" t="s">
        <v>1705</v>
      </c>
      <c r="R3198" s="3">
        <v>0</v>
      </c>
      <c r="S3198" s="4">
        <f>IF(LANÇAMENTO[[#This Row],[DATA PEDIDO]]="","",LANÇAMENTO[[#This Row],[DATA PEDIDO]]+LANÇAMENTO[[#This Row],[PRAZO]])</f>
        <v>46098</v>
      </c>
      <c r="T3198" s="8" t="str">
        <f>IF(LANÇAMENTO[[#This Row],[OBRA COM MATERIAL]]="OK","ENTREGUE",IF(LANÇAMENTO[[#This Row],[PRAZO]]="","",LANÇAMENTO[[#This Row],[PREVISÃO ENTREGA OBRA]]-$E$1))</f>
        <v>ENTREGUE</v>
      </c>
      <c r="U3198" s="3" t="s">
        <v>129</v>
      </c>
      <c r="V3198" s="3"/>
    </row>
    <row r="3199" spans="1:22" x14ac:dyDescent="0.25">
      <c r="A3199" s="4">
        <v>46098</v>
      </c>
      <c r="B3199" s="2" t="s">
        <v>5205</v>
      </c>
      <c r="C3199" s="123" t="str">
        <f>VLOOKUP(LANÇAMENTO[[#This Row],[OBRA]],OBRAS[],2,FALSE)</f>
        <v>B&amp;B</v>
      </c>
      <c r="D3199" s="2" t="s">
        <v>17</v>
      </c>
      <c r="E3199" s="2" t="s">
        <v>2020</v>
      </c>
      <c r="F3199" s="3">
        <v>4</v>
      </c>
      <c r="G3199" s="3" t="s">
        <v>65</v>
      </c>
      <c r="H3199" s="5" t="s">
        <v>5287</v>
      </c>
      <c r="I3199" s="136" t="s">
        <v>260</v>
      </c>
      <c r="J3199" s="2" t="s">
        <v>2020</v>
      </c>
      <c r="K3199" s="6">
        <v>20.2</v>
      </c>
      <c r="L3199" s="6">
        <f>LANÇAMENTO[[#This Row],[VALOR UNITARIO]]*LANÇAMENTO[[#This Row],[QTDADE]]</f>
        <v>80.8</v>
      </c>
      <c r="M3199" s="4">
        <v>46098</v>
      </c>
      <c r="N3199" s="33" t="str">
        <f>TEXT(LANÇAMENTO[[#This Row],[DATA PEDIDO]],"MMM")&amp;"-"&amp;TEXT(M3199,"AAAA")</f>
        <v>mar-2026</v>
      </c>
      <c r="O3199" s="5" t="s">
        <v>1983</v>
      </c>
      <c r="P3199" s="5" t="s">
        <v>30</v>
      </c>
      <c r="Q3199" s="3" t="s">
        <v>1705</v>
      </c>
      <c r="R3199" s="3">
        <v>0</v>
      </c>
      <c r="S3199" s="4">
        <f>IF(LANÇAMENTO[[#This Row],[DATA PEDIDO]]="","",LANÇAMENTO[[#This Row],[DATA PEDIDO]]+LANÇAMENTO[[#This Row],[PRAZO]])</f>
        <v>46098</v>
      </c>
      <c r="T3199" s="8" t="str">
        <f>IF(LANÇAMENTO[[#This Row],[OBRA COM MATERIAL]]="OK","ENTREGUE",IF(LANÇAMENTO[[#This Row],[PRAZO]]="","",LANÇAMENTO[[#This Row],[PREVISÃO ENTREGA OBRA]]-$E$1))</f>
        <v>ENTREGUE</v>
      </c>
      <c r="U3199" s="3" t="s">
        <v>129</v>
      </c>
      <c r="V3199" s="3"/>
    </row>
    <row r="3200" spans="1:22" x14ac:dyDescent="0.25">
      <c r="A3200" s="4">
        <v>46098</v>
      </c>
      <c r="B3200" s="2" t="s">
        <v>5205</v>
      </c>
      <c r="C3200" s="123" t="str">
        <f>VLOOKUP(LANÇAMENTO[[#This Row],[OBRA]],OBRAS[],2,FALSE)</f>
        <v>B&amp;B</v>
      </c>
      <c r="D3200" s="2" t="s">
        <v>17</v>
      </c>
      <c r="E3200" s="2" t="s">
        <v>5280</v>
      </c>
      <c r="F3200" s="3">
        <v>1</v>
      </c>
      <c r="G3200" s="3" t="s">
        <v>65</v>
      </c>
      <c r="H3200" s="5" t="s">
        <v>5287</v>
      </c>
      <c r="I3200" s="136" t="s">
        <v>260</v>
      </c>
      <c r="J3200" s="2" t="s">
        <v>5280</v>
      </c>
      <c r="K3200" s="6">
        <v>27.2</v>
      </c>
      <c r="L3200" s="6">
        <f>LANÇAMENTO[[#This Row],[VALOR UNITARIO]]*LANÇAMENTO[[#This Row],[QTDADE]]</f>
        <v>27.2</v>
      </c>
      <c r="M3200" s="4">
        <v>46098</v>
      </c>
      <c r="N3200" s="33" t="str">
        <f>TEXT(LANÇAMENTO[[#This Row],[DATA PEDIDO]],"MMM")&amp;"-"&amp;TEXT(M3200,"AAAA")</f>
        <v>mar-2026</v>
      </c>
      <c r="O3200" s="5" t="s">
        <v>1983</v>
      </c>
      <c r="P3200" s="5" t="s">
        <v>30</v>
      </c>
      <c r="Q3200" s="3" t="s">
        <v>1705</v>
      </c>
      <c r="R3200" s="3">
        <v>0</v>
      </c>
      <c r="S3200" s="4">
        <f>IF(LANÇAMENTO[[#This Row],[DATA PEDIDO]]="","",LANÇAMENTO[[#This Row],[DATA PEDIDO]]+LANÇAMENTO[[#This Row],[PRAZO]])</f>
        <v>46098</v>
      </c>
      <c r="T3200" s="8" t="str">
        <f>IF(LANÇAMENTO[[#This Row],[OBRA COM MATERIAL]]="OK","ENTREGUE",IF(LANÇAMENTO[[#This Row],[PRAZO]]="","",LANÇAMENTO[[#This Row],[PREVISÃO ENTREGA OBRA]]-$E$1))</f>
        <v>ENTREGUE</v>
      </c>
      <c r="U3200" s="3" t="s">
        <v>129</v>
      </c>
      <c r="V3200" s="3"/>
    </row>
    <row r="3201" spans="1:22" x14ac:dyDescent="0.25">
      <c r="A3201" s="4">
        <v>46098</v>
      </c>
      <c r="B3201" s="2" t="s">
        <v>5205</v>
      </c>
      <c r="C3201" s="123" t="str">
        <f>VLOOKUP(LANÇAMENTO[[#This Row],[OBRA]],OBRAS[],2,FALSE)</f>
        <v>B&amp;B</v>
      </c>
      <c r="D3201" s="2" t="s">
        <v>17</v>
      </c>
      <c r="E3201" s="2" t="s">
        <v>5281</v>
      </c>
      <c r="F3201" s="3">
        <v>1</v>
      </c>
      <c r="G3201" s="3" t="s">
        <v>65</v>
      </c>
      <c r="H3201" s="5" t="s">
        <v>5287</v>
      </c>
      <c r="I3201" s="136" t="s">
        <v>260</v>
      </c>
      <c r="J3201" s="2" t="s">
        <v>5281</v>
      </c>
      <c r="K3201" s="6">
        <v>70.7</v>
      </c>
      <c r="L3201" s="6">
        <f>LANÇAMENTO[[#This Row],[VALOR UNITARIO]]*LANÇAMENTO[[#This Row],[QTDADE]]</f>
        <v>70.7</v>
      </c>
      <c r="M3201" s="4">
        <v>46098</v>
      </c>
      <c r="N3201" s="33" t="str">
        <f>TEXT(LANÇAMENTO[[#This Row],[DATA PEDIDO]],"MMM")&amp;"-"&amp;TEXT(M3201,"AAAA")</f>
        <v>mar-2026</v>
      </c>
      <c r="O3201" s="5" t="s">
        <v>1983</v>
      </c>
      <c r="P3201" s="5" t="s">
        <v>30</v>
      </c>
      <c r="Q3201" s="3" t="s">
        <v>1705</v>
      </c>
      <c r="R3201" s="3">
        <v>0</v>
      </c>
      <c r="S3201" s="4">
        <f>IF(LANÇAMENTO[[#This Row],[DATA PEDIDO]]="","",LANÇAMENTO[[#This Row],[DATA PEDIDO]]+LANÇAMENTO[[#This Row],[PRAZO]])</f>
        <v>46098</v>
      </c>
      <c r="T3201" s="8" t="str">
        <f>IF(LANÇAMENTO[[#This Row],[OBRA COM MATERIAL]]="OK","ENTREGUE",IF(LANÇAMENTO[[#This Row],[PRAZO]]="","",LANÇAMENTO[[#This Row],[PREVISÃO ENTREGA OBRA]]-$E$1))</f>
        <v>ENTREGUE</v>
      </c>
      <c r="U3201" s="3" t="s">
        <v>129</v>
      </c>
      <c r="V3201" s="3"/>
    </row>
    <row r="3202" spans="1:22" x14ac:dyDescent="0.25">
      <c r="A3202" s="4">
        <v>46098</v>
      </c>
      <c r="B3202" s="2" t="s">
        <v>5205</v>
      </c>
      <c r="C3202" s="123" t="str">
        <f>VLOOKUP(LANÇAMENTO[[#This Row],[OBRA]],OBRAS[],2,FALSE)</f>
        <v>B&amp;B</v>
      </c>
      <c r="D3202" s="2" t="s">
        <v>17</v>
      </c>
      <c r="E3202" s="2" t="s">
        <v>3897</v>
      </c>
      <c r="F3202" s="3">
        <v>100</v>
      </c>
      <c r="G3202" s="3" t="s">
        <v>65</v>
      </c>
      <c r="H3202" s="5" t="s">
        <v>5287</v>
      </c>
      <c r="I3202" s="136" t="s">
        <v>260</v>
      </c>
      <c r="J3202" s="2" t="s">
        <v>3897</v>
      </c>
      <c r="K3202" s="6">
        <v>2.33</v>
      </c>
      <c r="L3202" s="6">
        <f>LANÇAMENTO[[#This Row],[VALOR UNITARIO]]*LANÇAMENTO[[#This Row],[QTDADE]]</f>
        <v>233</v>
      </c>
      <c r="M3202" s="4">
        <v>46098</v>
      </c>
      <c r="N3202" s="33" t="str">
        <f>TEXT(LANÇAMENTO[[#This Row],[DATA PEDIDO]],"MMM")&amp;"-"&amp;TEXT(M3202,"AAAA")</f>
        <v>mar-2026</v>
      </c>
      <c r="O3202" s="5" t="s">
        <v>1983</v>
      </c>
      <c r="P3202" s="5" t="s">
        <v>30</v>
      </c>
      <c r="Q3202" s="3" t="s">
        <v>1705</v>
      </c>
      <c r="R3202" s="3">
        <v>0</v>
      </c>
      <c r="S3202" s="4">
        <f>IF(LANÇAMENTO[[#This Row],[DATA PEDIDO]]="","",LANÇAMENTO[[#This Row],[DATA PEDIDO]]+LANÇAMENTO[[#This Row],[PRAZO]])</f>
        <v>46098</v>
      </c>
      <c r="T3202" s="8" t="str">
        <f>IF(LANÇAMENTO[[#This Row],[OBRA COM MATERIAL]]="OK","ENTREGUE",IF(LANÇAMENTO[[#This Row],[PRAZO]]="","",LANÇAMENTO[[#This Row],[PREVISÃO ENTREGA OBRA]]-$E$1))</f>
        <v>ENTREGUE</v>
      </c>
      <c r="U3202" s="3" t="s">
        <v>129</v>
      </c>
      <c r="V3202" s="3"/>
    </row>
    <row r="3203" spans="1:22" x14ac:dyDescent="0.25">
      <c r="A3203" s="4">
        <v>46098</v>
      </c>
      <c r="B3203" s="2" t="s">
        <v>5205</v>
      </c>
      <c r="C3203" s="123" t="str">
        <f>VLOOKUP(LANÇAMENTO[[#This Row],[OBRA]],OBRAS[],2,FALSE)</f>
        <v>B&amp;B</v>
      </c>
      <c r="D3203" s="2" t="s">
        <v>17</v>
      </c>
      <c r="E3203" s="2" t="s">
        <v>3359</v>
      </c>
      <c r="F3203" s="3">
        <v>200</v>
      </c>
      <c r="G3203" s="3" t="s">
        <v>65</v>
      </c>
      <c r="H3203" s="5" t="s">
        <v>5287</v>
      </c>
      <c r="I3203" s="136" t="s">
        <v>260</v>
      </c>
      <c r="J3203" s="2" t="s">
        <v>3359</v>
      </c>
      <c r="K3203" s="6">
        <v>2.33</v>
      </c>
      <c r="L3203" s="6">
        <f>LANÇAMENTO[[#This Row],[VALOR UNITARIO]]*LANÇAMENTO[[#This Row],[QTDADE]]</f>
        <v>466</v>
      </c>
      <c r="M3203" s="4">
        <v>46098</v>
      </c>
      <c r="N3203" s="33" t="str">
        <f>TEXT(LANÇAMENTO[[#This Row],[DATA PEDIDO]],"MMM")&amp;"-"&amp;TEXT(M3203,"AAAA")</f>
        <v>mar-2026</v>
      </c>
      <c r="O3203" s="5" t="s">
        <v>1983</v>
      </c>
      <c r="P3203" s="5" t="s">
        <v>30</v>
      </c>
      <c r="Q3203" s="3" t="s">
        <v>1705</v>
      </c>
      <c r="R3203" s="3">
        <v>0</v>
      </c>
      <c r="S3203" s="4">
        <f>IF(LANÇAMENTO[[#This Row],[DATA PEDIDO]]="","",LANÇAMENTO[[#This Row],[DATA PEDIDO]]+LANÇAMENTO[[#This Row],[PRAZO]])</f>
        <v>46098</v>
      </c>
      <c r="T3203" s="8" t="str">
        <f>IF(LANÇAMENTO[[#This Row],[OBRA COM MATERIAL]]="OK","ENTREGUE",IF(LANÇAMENTO[[#This Row],[PRAZO]]="","",LANÇAMENTO[[#This Row],[PREVISÃO ENTREGA OBRA]]-$E$1))</f>
        <v>ENTREGUE</v>
      </c>
      <c r="U3203" s="3" t="s">
        <v>129</v>
      </c>
      <c r="V3203" s="3"/>
    </row>
    <row r="3204" spans="1:22" x14ac:dyDescent="0.25">
      <c r="A3204" s="4">
        <v>46098</v>
      </c>
      <c r="B3204" s="2" t="s">
        <v>5205</v>
      </c>
      <c r="C3204" s="123" t="str">
        <f>VLOOKUP(LANÇAMENTO[[#This Row],[OBRA]],OBRAS[],2,FALSE)</f>
        <v>B&amp;B</v>
      </c>
      <c r="D3204" s="2" t="s">
        <v>17</v>
      </c>
      <c r="E3204" s="2" t="s">
        <v>5282</v>
      </c>
      <c r="F3204" s="3">
        <v>5</v>
      </c>
      <c r="G3204" s="3" t="s">
        <v>65</v>
      </c>
      <c r="H3204" s="5" t="s">
        <v>5287</v>
      </c>
      <c r="I3204" s="136" t="s">
        <v>260</v>
      </c>
      <c r="J3204" s="2" t="s">
        <v>5282</v>
      </c>
      <c r="K3204" s="6">
        <v>2</v>
      </c>
      <c r="L3204" s="6">
        <f>LANÇAMENTO[[#This Row],[VALOR UNITARIO]]*LANÇAMENTO[[#This Row],[QTDADE]]</f>
        <v>10</v>
      </c>
      <c r="M3204" s="4">
        <v>46098</v>
      </c>
      <c r="N3204" s="33" t="str">
        <f>TEXT(LANÇAMENTO[[#This Row],[DATA PEDIDO]],"MMM")&amp;"-"&amp;TEXT(M3204,"AAAA")</f>
        <v>mar-2026</v>
      </c>
      <c r="O3204" s="5" t="s">
        <v>1983</v>
      </c>
      <c r="P3204" s="5" t="s">
        <v>30</v>
      </c>
      <c r="Q3204" s="3" t="s">
        <v>1705</v>
      </c>
      <c r="R3204" s="3">
        <v>0</v>
      </c>
      <c r="S3204" s="4">
        <f>IF(LANÇAMENTO[[#This Row],[DATA PEDIDO]]="","",LANÇAMENTO[[#This Row],[DATA PEDIDO]]+LANÇAMENTO[[#This Row],[PRAZO]])</f>
        <v>46098</v>
      </c>
      <c r="T3204" s="8" t="str">
        <f>IF(LANÇAMENTO[[#This Row],[OBRA COM MATERIAL]]="OK","ENTREGUE",IF(LANÇAMENTO[[#This Row],[PRAZO]]="","",LANÇAMENTO[[#This Row],[PREVISÃO ENTREGA OBRA]]-$E$1))</f>
        <v>ENTREGUE</v>
      </c>
      <c r="U3204" s="3" t="s">
        <v>129</v>
      </c>
      <c r="V3204" s="3"/>
    </row>
    <row r="3205" spans="1:22" x14ac:dyDescent="0.25">
      <c r="A3205" s="4">
        <v>46098</v>
      </c>
      <c r="B3205" s="2" t="s">
        <v>5205</v>
      </c>
      <c r="C3205" s="123" t="str">
        <f>VLOOKUP(LANÇAMENTO[[#This Row],[OBRA]],OBRAS[],2,FALSE)</f>
        <v>B&amp;B</v>
      </c>
      <c r="D3205" s="2" t="s">
        <v>17</v>
      </c>
      <c r="E3205" s="2" t="s">
        <v>5283</v>
      </c>
      <c r="F3205" s="3">
        <v>5</v>
      </c>
      <c r="G3205" s="3" t="s">
        <v>65</v>
      </c>
      <c r="H3205" s="5" t="s">
        <v>5287</v>
      </c>
      <c r="I3205" s="136" t="s">
        <v>260</v>
      </c>
      <c r="J3205" s="2" t="s">
        <v>5283</v>
      </c>
      <c r="K3205" s="6">
        <v>10.95</v>
      </c>
      <c r="L3205" s="6">
        <f>LANÇAMENTO[[#This Row],[VALOR UNITARIO]]*LANÇAMENTO[[#This Row],[QTDADE]]</f>
        <v>54.75</v>
      </c>
      <c r="M3205" s="4">
        <v>46098</v>
      </c>
      <c r="N3205" s="33" t="str">
        <f>TEXT(LANÇAMENTO[[#This Row],[DATA PEDIDO]],"MMM")&amp;"-"&amp;TEXT(M3205,"AAAA")</f>
        <v>mar-2026</v>
      </c>
      <c r="O3205" s="5" t="s">
        <v>1983</v>
      </c>
      <c r="P3205" s="5" t="s">
        <v>30</v>
      </c>
      <c r="Q3205" s="3" t="s">
        <v>1705</v>
      </c>
      <c r="R3205" s="3">
        <v>0</v>
      </c>
      <c r="S3205" s="4">
        <f>IF(LANÇAMENTO[[#This Row],[DATA PEDIDO]]="","",LANÇAMENTO[[#This Row],[DATA PEDIDO]]+LANÇAMENTO[[#This Row],[PRAZO]])</f>
        <v>46098</v>
      </c>
      <c r="T3205" s="8" t="str">
        <f>IF(LANÇAMENTO[[#This Row],[OBRA COM MATERIAL]]="OK","ENTREGUE",IF(LANÇAMENTO[[#This Row],[PRAZO]]="","",LANÇAMENTO[[#This Row],[PREVISÃO ENTREGA OBRA]]-$E$1))</f>
        <v>ENTREGUE</v>
      </c>
      <c r="U3205" s="3" t="s">
        <v>129</v>
      </c>
      <c r="V3205" s="3"/>
    </row>
    <row r="3206" spans="1:22" x14ac:dyDescent="0.25">
      <c r="A3206" s="4">
        <v>46098</v>
      </c>
      <c r="B3206" s="2" t="s">
        <v>5205</v>
      </c>
      <c r="C3206" s="123" t="str">
        <f>VLOOKUP(LANÇAMENTO[[#This Row],[OBRA]],OBRAS[],2,FALSE)</f>
        <v>B&amp;B</v>
      </c>
      <c r="D3206" s="2" t="s">
        <v>17</v>
      </c>
      <c r="E3206" s="2" t="s">
        <v>5284</v>
      </c>
      <c r="F3206" s="3">
        <v>15</v>
      </c>
      <c r="G3206" s="3" t="s">
        <v>65</v>
      </c>
      <c r="H3206" s="5" t="s">
        <v>5287</v>
      </c>
      <c r="I3206" s="136" t="s">
        <v>260</v>
      </c>
      <c r="J3206" s="2" t="s">
        <v>5284</v>
      </c>
      <c r="K3206" s="6">
        <v>3.95</v>
      </c>
      <c r="L3206" s="6">
        <f>LANÇAMENTO[[#This Row],[VALOR UNITARIO]]*LANÇAMENTO[[#This Row],[QTDADE]]</f>
        <v>59.25</v>
      </c>
      <c r="M3206" s="4">
        <v>46098</v>
      </c>
      <c r="N3206" s="33" t="str">
        <f>TEXT(LANÇAMENTO[[#This Row],[DATA PEDIDO]],"MMM")&amp;"-"&amp;TEXT(M3206,"AAAA")</f>
        <v>mar-2026</v>
      </c>
      <c r="O3206" s="5" t="s">
        <v>1983</v>
      </c>
      <c r="P3206" s="5" t="s">
        <v>30</v>
      </c>
      <c r="Q3206" s="3" t="s">
        <v>1705</v>
      </c>
      <c r="R3206" s="3">
        <v>0</v>
      </c>
      <c r="S3206" s="4">
        <f>IF(LANÇAMENTO[[#This Row],[DATA PEDIDO]]="","",LANÇAMENTO[[#This Row],[DATA PEDIDO]]+LANÇAMENTO[[#This Row],[PRAZO]])</f>
        <v>46098</v>
      </c>
      <c r="T3206" s="8" t="str">
        <f>IF(LANÇAMENTO[[#This Row],[OBRA COM MATERIAL]]="OK","ENTREGUE",IF(LANÇAMENTO[[#This Row],[PRAZO]]="","",LANÇAMENTO[[#This Row],[PREVISÃO ENTREGA OBRA]]-$E$1))</f>
        <v>ENTREGUE</v>
      </c>
      <c r="U3206" s="3" t="s">
        <v>129</v>
      </c>
      <c r="V3206" s="3"/>
    </row>
    <row r="3207" spans="1:22" x14ac:dyDescent="0.25">
      <c r="A3207" s="4">
        <v>46098</v>
      </c>
      <c r="B3207" s="2" t="s">
        <v>5205</v>
      </c>
      <c r="C3207" s="123" t="str">
        <f>VLOOKUP(LANÇAMENTO[[#This Row],[OBRA]],OBRAS[],2,FALSE)</f>
        <v>B&amp;B</v>
      </c>
      <c r="D3207" s="2" t="s">
        <v>17</v>
      </c>
      <c r="E3207" s="2" t="s">
        <v>5285</v>
      </c>
      <c r="F3207" s="3">
        <v>15</v>
      </c>
      <c r="G3207" s="3" t="s">
        <v>65</v>
      </c>
      <c r="H3207" s="5" t="s">
        <v>5287</v>
      </c>
      <c r="I3207" s="136" t="s">
        <v>260</v>
      </c>
      <c r="J3207" s="2" t="s">
        <v>5285</v>
      </c>
      <c r="K3207" s="6">
        <v>4.95</v>
      </c>
      <c r="L3207" s="6">
        <f>LANÇAMENTO[[#This Row],[VALOR UNITARIO]]*LANÇAMENTO[[#This Row],[QTDADE]]</f>
        <v>74.25</v>
      </c>
      <c r="M3207" s="4">
        <v>46098</v>
      </c>
      <c r="N3207" s="33" t="str">
        <f>TEXT(LANÇAMENTO[[#This Row],[DATA PEDIDO]],"MMM")&amp;"-"&amp;TEXT(M3207,"AAAA")</f>
        <v>mar-2026</v>
      </c>
      <c r="O3207" s="5" t="s">
        <v>1983</v>
      </c>
      <c r="P3207" s="5" t="s">
        <v>30</v>
      </c>
      <c r="Q3207" s="3" t="s">
        <v>1705</v>
      </c>
      <c r="R3207" s="3">
        <v>0</v>
      </c>
      <c r="S3207" s="4">
        <f>IF(LANÇAMENTO[[#This Row],[DATA PEDIDO]]="","",LANÇAMENTO[[#This Row],[DATA PEDIDO]]+LANÇAMENTO[[#This Row],[PRAZO]])</f>
        <v>46098</v>
      </c>
      <c r="T3207" s="8" t="str">
        <f>IF(LANÇAMENTO[[#This Row],[OBRA COM MATERIAL]]="OK","ENTREGUE",IF(LANÇAMENTO[[#This Row],[PRAZO]]="","",LANÇAMENTO[[#This Row],[PREVISÃO ENTREGA OBRA]]-$E$1))</f>
        <v>ENTREGUE</v>
      </c>
      <c r="U3207" s="3" t="s">
        <v>129</v>
      </c>
      <c r="V3207" s="3"/>
    </row>
    <row r="3208" spans="1:22" x14ac:dyDescent="0.25">
      <c r="A3208" s="4">
        <v>46098</v>
      </c>
      <c r="B3208" s="2" t="s">
        <v>5205</v>
      </c>
      <c r="C3208" s="123" t="str">
        <f>VLOOKUP(LANÇAMENTO[[#This Row],[OBRA]],OBRAS[],2,FALSE)</f>
        <v>B&amp;B</v>
      </c>
      <c r="D3208" s="2" t="s">
        <v>17</v>
      </c>
      <c r="E3208" s="2" t="s">
        <v>5286</v>
      </c>
      <c r="F3208" s="3">
        <v>15</v>
      </c>
      <c r="G3208" s="3" t="s">
        <v>65</v>
      </c>
      <c r="H3208" s="5" t="s">
        <v>5287</v>
      </c>
      <c r="I3208" s="136" t="s">
        <v>260</v>
      </c>
      <c r="J3208" s="2" t="s">
        <v>5286</v>
      </c>
      <c r="K3208" s="6">
        <v>4.95</v>
      </c>
      <c r="L3208" s="6">
        <f>LANÇAMENTO[[#This Row],[VALOR UNITARIO]]*LANÇAMENTO[[#This Row],[QTDADE]]</f>
        <v>74.25</v>
      </c>
      <c r="M3208" s="4">
        <v>46098</v>
      </c>
      <c r="N3208" s="33" t="str">
        <f>TEXT(LANÇAMENTO[[#This Row],[DATA PEDIDO]],"MMM")&amp;"-"&amp;TEXT(M3208,"AAAA")</f>
        <v>mar-2026</v>
      </c>
      <c r="O3208" s="5" t="s">
        <v>1983</v>
      </c>
      <c r="P3208" s="5" t="s">
        <v>30</v>
      </c>
      <c r="Q3208" s="3" t="s">
        <v>1705</v>
      </c>
      <c r="R3208" s="3">
        <v>0</v>
      </c>
      <c r="S3208" s="4">
        <f>IF(LANÇAMENTO[[#This Row],[DATA PEDIDO]]="","",LANÇAMENTO[[#This Row],[DATA PEDIDO]]+LANÇAMENTO[[#This Row],[PRAZO]])</f>
        <v>46098</v>
      </c>
      <c r="T3208" s="8" t="str">
        <f>IF(LANÇAMENTO[[#This Row],[OBRA COM MATERIAL]]="OK","ENTREGUE",IF(LANÇAMENTO[[#This Row],[PRAZO]]="","",LANÇAMENTO[[#This Row],[PREVISÃO ENTREGA OBRA]]-$E$1))</f>
        <v>ENTREGUE</v>
      </c>
      <c r="U3208" s="3" t="s">
        <v>129</v>
      </c>
      <c r="V3208" s="3"/>
    </row>
    <row r="3209" spans="1:22" x14ac:dyDescent="0.25">
      <c r="A3209" s="4">
        <v>46100</v>
      </c>
      <c r="B3209" s="2" t="s">
        <v>5205</v>
      </c>
      <c r="C3209" s="123" t="str">
        <f>VLOOKUP(LANÇAMENTO[[#This Row],[OBRA]],OBRAS[],2,FALSE)</f>
        <v>B&amp;B</v>
      </c>
      <c r="D3209" s="2" t="s">
        <v>104</v>
      </c>
      <c r="E3209" s="2" t="s">
        <v>2539</v>
      </c>
      <c r="F3209" s="3">
        <v>34</v>
      </c>
      <c r="G3209" s="3" t="s">
        <v>65</v>
      </c>
      <c r="H3209" s="5" t="s">
        <v>5292</v>
      </c>
      <c r="I3209" s="136" t="s">
        <v>238</v>
      </c>
      <c r="J3209" s="2" t="s">
        <v>2539</v>
      </c>
      <c r="K3209" s="6">
        <v>10.59</v>
      </c>
      <c r="L3209" s="6">
        <f>LANÇAMENTO[[#This Row],[VALOR UNITARIO]]*LANÇAMENTO[[#This Row],[QTDADE]]</f>
        <v>360.06</v>
      </c>
      <c r="M3209" s="4">
        <v>46100</v>
      </c>
      <c r="N3209" s="33" t="str">
        <f>TEXT(LANÇAMENTO[[#This Row],[DATA PEDIDO]],"MMM")&amp;"-"&amp;TEXT(M3209,"AAAA")</f>
        <v>mar-2026</v>
      </c>
      <c r="O3209" s="5" t="s">
        <v>1836</v>
      </c>
      <c r="P3209" s="5" t="s">
        <v>30</v>
      </c>
      <c r="Q3209" s="3" t="s">
        <v>1705</v>
      </c>
      <c r="R3209" s="3">
        <v>0</v>
      </c>
      <c r="S3209" s="4">
        <f>IF(LANÇAMENTO[[#This Row],[DATA PEDIDO]]="","",LANÇAMENTO[[#This Row],[DATA PEDIDO]]+LANÇAMENTO[[#This Row],[PRAZO]])</f>
        <v>46100</v>
      </c>
      <c r="T3209" s="8" t="str">
        <f>IF(LANÇAMENTO[[#This Row],[OBRA COM MATERIAL]]="OK","ENTREGUE",IF(LANÇAMENTO[[#This Row],[PRAZO]]="","",LANÇAMENTO[[#This Row],[PREVISÃO ENTREGA OBRA]]-$E$1))</f>
        <v>ENTREGUE</v>
      </c>
      <c r="U3209" s="3" t="s">
        <v>129</v>
      </c>
      <c r="V3209" s="3"/>
    </row>
    <row r="3210" spans="1:22" x14ac:dyDescent="0.25">
      <c r="A3210" s="4">
        <v>46100</v>
      </c>
      <c r="B3210" s="2" t="s">
        <v>5205</v>
      </c>
      <c r="C3210" s="123" t="str">
        <f>VLOOKUP(LANÇAMENTO[[#This Row],[OBRA]],OBRAS[],2,FALSE)</f>
        <v>B&amp;B</v>
      </c>
      <c r="D3210" s="2" t="s">
        <v>104</v>
      </c>
      <c r="E3210" s="2" t="s">
        <v>5289</v>
      </c>
      <c r="F3210" s="3">
        <v>24</v>
      </c>
      <c r="G3210" s="3" t="s">
        <v>65</v>
      </c>
      <c r="H3210" s="5" t="s">
        <v>5292</v>
      </c>
      <c r="I3210" s="136" t="s">
        <v>238</v>
      </c>
      <c r="J3210" s="2" t="s">
        <v>5289</v>
      </c>
      <c r="K3210" s="6">
        <v>7.91</v>
      </c>
      <c r="L3210" s="6">
        <f>LANÇAMENTO[[#This Row],[VALOR UNITARIO]]*LANÇAMENTO[[#This Row],[QTDADE]]</f>
        <v>189.84</v>
      </c>
      <c r="M3210" s="4">
        <v>46100</v>
      </c>
      <c r="N3210" s="33" t="str">
        <f>TEXT(LANÇAMENTO[[#This Row],[DATA PEDIDO]],"MMM")&amp;"-"&amp;TEXT(M3210,"AAAA")</f>
        <v>mar-2026</v>
      </c>
      <c r="O3210" s="5" t="s">
        <v>1836</v>
      </c>
      <c r="P3210" s="5" t="s">
        <v>30</v>
      </c>
      <c r="Q3210" s="3" t="s">
        <v>1705</v>
      </c>
      <c r="R3210" s="3">
        <v>0</v>
      </c>
      <c r="S3210" s="4">
        <f>IF(LANÇAMENTO[[#This Row],[DATA PEDIDO]]="","",LANÇAMENTO[[#This Row],[DATA PEDIDO]]+LANÇAMENTO[[#This Row],[PRAZO]])</f>
        <v>46100</v>
      </c>
      <c r="T3210" s="8" t="str">
        <f>IF(LANÇAMENTO[[#This Row],[OBRA COM MATERIAL]]="OK","ENTREGUE",IF(LANÇAMENTO[[#This Row],[PRAZO]]="","",LANÇAMENTO[[#This Row],[PREVISÃO ENTREGA OBRA]]-$E$1))</f>
        <v>ENTREGUE</v>
      </c>
      <c r="U3210" s="3" t="s">
        <v>129</v>
      </c>
      <c r="V3210" s="3"/>
    </row>
    <row r="3211" spans="1:22" x14ac:dyDescent="0.25">
      <c r="A3211" s="4">
        <v>46100</v>
      </c>
      <c r="B3211" s="2" t="s">
        <v>5205</v>
      </c>
      <c r="C3211" s="123" t="str">
        <f>VLOOKUP(LANÇAMENTO[[#This Row],[OBRA]],OBRAS[],2,FALSE)</f>
        <v>B&amp;B</v>
      </c>
      <c r="D3211" s="2" t="s">
        <v>104</v>
      </c>
      <c r="E3211" s="2" t="s">
        <v>2815</v>
      </c>
      <c r="F3211" s="3">
        <v>13</v>
      </c>
      <c r="G3211" s="3" t="s">
        <v>65</v>
      </c>
      <c r="H3211" s="5" t="s">
        <v>5292</v>
      </c>
      <c r="I3211" s="136" t="s">
        <v>238</v>
      </c>
      <c r="J3211" s="2" t="s">
        <v>2815</v>
      </c>
      <c r="K3211" s="6">
        <v>8.84</v>
      </c>
      <c r="L3211" s="6">
        <f>LANÇAMENTO[[#This Row],[VALOR UNITARIO]]*LANÇAMENTO[[#This Row],[QTDADE]]</f>
        <v>114.92</v>
      </c>
      <c r="M3211" s="4">
        <v>46100</v>
      </c>
      <c r="N3211" s="33" t="str">
        <f>TEXT(LANÇAMENTO[[#This Row],[DATA PEDIDO]],"MMM")&amp;"-"&amp;TEXT(M3211,"AAAA")</f>
        <v>mar-2026</v>
      </c>
      <c r="O3211" s="5" t="s">
        <v>1836</v>
      </c>
      <c r="P3211" s="5" t="s">
        <v>30</v>
      </c>
      <c r="Q3211" s="3" t="s">
        <v>1705</v>
      </c>
      <c r="R3211" s="3">
        <v>0</v>
      </c>
      <c r="S3211" s="4">
        <f>IF(LANÇAMENTO[[#This Row],[DATA PEDIDO]]="","",LANÇAMENTO[[#This Row],[DATA PEDIDO]]+LANÇAMENTO[[#This Row],[PRAZO]])</f>
        <v>46100</v>
      </c>
      <c r="T3211" s="8" t="str">
        <f>IF(LANÇAMENTO[[#This Row],[OBRA COM MATERIAL]]="OK","ENTREGUE",IF(LANÇAMENTO[[#This Row],[PRAZO]]="","",LANÇAMENTO[[#This Row],[PREVISÃO ENTREGA OBRA]]-$E$1))</f>
        <v>ENTREGUE</v>
      </c>
      <c r="U3211" s="3" t="s">
        <v>129</v>
      </c>
      <c r="V3211" s="3"/>
    </row>
    <row r="3212" spans="1:22" x14ac:dyDescent="0.25">
      <c r="A3212" s="4">
        <v>46100</v>
      </c>
      <c r="B3212" s="2" t="s">
        <v>5205</v>
      </c>
      <c r="C3212" s="123" t="str">
        <f>VLOOKUP(LANÇAMENTO[[#This Row],[OBRA]],OBRAS[],2,FALSE)</f>
        <v>B&amp;B</v>
      </c>
      <c r="D3212" s="2" t="s">
        <v>104</v>
      </c>
      <c r="E3212" s="2" t="s">
        <v>2228</v>
      </c>
      <c r="F3212" s="3">
        <v>15</v>
      </c>
      <c r="G3212" s="3" t="s">
        <v>65</v>
      </c>
      <c r="H3212" s="5" t="s">
        <v>5292</v>
      </c>
      <c r="I3212" s="136" t="s">
        <v>238</v>
      </c>
      <c r="J3212" s="2" t="s">
        <v>2228</v>
      </c>
      <c r="K3212" s="6">
        <v>7.54</v>
      </c>
      <c r="L3212" s="6">
        <f>LANÇAMENTO[[#This Row],[VALOR UNITARIO]]*LANÇAMENTO[[#This Row],[QTDADE]]</f>
        <v>113.1</v>
      </c>
      <c r="M3212" s="4">
        <v>46100</v>
      </c>
      <c r="N3212" s="33" t="str">
        <f>TEXT(LANÇAMENTO[[#This Row],[DATA PEDIDO]],"MMM")&amp;"-"&amp;TEXT(M3212,"AAAA")</f>
        <v>mar-2026</v>
      </c>
      <c r="O3212" s="5" t="s">
        <v>1836</v>
      </c>
      <c r="P3212" s="5" t="s">
        <v>30</v>
      </c>
      <c r="Q3212" s="3" t="s">
        <v>1705</v>
      </c>
      <c r="R3212" s="3">
        <v>0</v>
      </c>
      <c r="S3212" s="4">
        <f>IF(LANÇAMENTO[[#This Row],[DATA PEDIDO]]="","",LANÇAMENTO[[#This Row],[DATA PEDIDO]]+LANÇAMENTO[[#This Row],[PRAZO]])</f>
        <v>46100</v>
      </c>
      <c r="T3212" s="8" t="str">
        <f>IF(LANÇAMENTO[[#This Row],[OBRA COM MATERIAL]]="OK","ENTREGUE",IF(LANÇAMENTO[[#This Row],[PRAZO]]="","",LANÇAMENTO[[#This Row],[PREVISÃO ENTREGA OBRA]]-$E$1))</f>
        <v>ENTREGUE</v>
      </c>
      <c r="U3212" s="3" t="s">
        <v>129</v>
      </c>
      <c r="V3212" s="3"/>
    </row>
    <row r="3213" spans="1:22" x14ac:dyDescent="0.25">
      <c r="A3213" s="4">
        <v>46100</v>
      </c>
      <c r="B3213" s="2" t="s">
        <v>5205</v>
      </c>
      <c r="C3213" s="123" t="str">
        <f>VLOOKUP(LANÇAMENTO[[#This Row],[OBRA]],OBRAS[],2,FALSE)</f>
        <v>B&amp;B</v>
      </c>
      <c r="D3213" s="2" t="s">
        <v>104</v>
      </c>
      <c r="E3213" s="2" t="s">
        <v>5176</v>
      </c>
      <c r="F3213" s="3">
        <v>34</v>
      </c>
      <c r="G3213" s="3" t="s">
        <v>65</v>
      </c>
      <c r="H3213" s="5" t="s">
        <v>5292</v>
      </c>
      <c r="I3213" s="136" t="s">
        <v>238</v>
      </c>
      <c r="J3213" s="2" t="s">
        <v>5176</v>
      </c>
      <c r="K3213" s="6">
        <v>7.54</v>
      </c>
      <c r="L3213" s="6">
        <f>LANÇAMENTO[[#This Row],[VALOR UNITARIO]]*LANÇAMENTO[[#This Row],[QTDADE]]</f>
        <v>256.36</v>
      </c>
      <c r="M3213" s="4">
        <v>46100</v>
      </c>
      <c r="N3213" s="33" t="str">
        <f>TEXT(LANÇAMENTO[[#This Row],[DATA PEDIDO]],"MMM")&amp;"-"&amp;TEXT(M3213,"AAAA")</f>
        <v>mar-2026</v>
      </c>
      <c r="O3213" s="5" t="s">
        <v>1836</v>
      </c>
      <c r="P3213" s="5" t="s">
        <v>30</v>
      </c>
      <c r="Q3213" s="3" t="s">
        <v>1705</v>
      </c>
      <c r="R3213" s="3">
        <v>0</v>
      </c>
      <c r="S3213" s="4">
        <f>IF(LANÇAMENTO[[#This Row],[DATA PEDIDO]]="","",LANÇAMENTO[[#This Row],[DATA PEDIDO]]+LANÇAMENTO[[#This Row],[PRAZO]])</f>
        <v>46100</v>
      </c>
      <c r="T3213" s="8" t="str">
        <f>IF(LANÇAMENTO[[#This Row],[OBRA COM MATERIAL]]="OK","ENTREGUE",IF(LANÇAMENTO[[#This Row],[PRAZO]]="","",LANÇAMENTO[[#This Row],[PREVISÃO ENTREGA OBRA]]-$E$1))</f>
        <v>ENTREGUE</v>
      </c>
      <c r="U3213" s="3" t="s">
        <v>129</v>
      </c>
      <c r="V3213" s="3"/>
    </row>
    <row r="3214" spans="1:22" x14ac:dyDescent="0.25">
      <c r="A3214" s="4">
        <v>46100</v>
      </c>
      <c r="B3214" s="2" t="s">
        <v>5205</v>
      </c>
      <c r="C3214" s="123" t="str">
        <f>VLOOKUP(LANÇAMENTO[[#This Row],[OBRA]],OBRAS[],2,FALSE)</f>
        <v>B&amp;B</v>
      </c>
      <c r="D3214" s="2" t="s">
        <v>104</v>
      </c>
      <c r="E3214" s="2" t="s">
        <v>5290</v>
      </c>
      <c r="F3214" s="3">
        <v>9</v>
      </c>
      <c r="G3214" s="3" t="s">
        <v>65</v>
      </c>
      <c r="H3214" s="5" t="s">
        <v>5292</v>
      </c>
      <c r="I3214" s="136" t="s">
        <v>238</v>
      </c>
      <c r="J3214" s="2" t="s">
        <v>5290</v>
      </c>
      <c r="K3214" s="6">
        <v>7.17</v>
      </c>
      <c r="L3214" s="6">
        <f>LANÇAMENTO[[#This Row],[VALOR UNITARIO]]*LANÇAMENTO[[#This Row],[QTDADE]]</f>
        <v>64.53</v>
      </c>
      <c r="M3214" s="4">
        <v>46100</v>
      </c>
      <c r="N3214" s="33" t="str">
        <f>TEXT(LANÇAMENTO[[#This Row],[DATA PEDIDO]],"MMM")&amp;"-"&amp;TEXT(M3214,"AAAA")</f>
        <v>mar-2026</v>
      </c>
      <c r="O3214" s="5" t="s">
        <v>1836</v>
      </c>
      <c r="P3214" s="5" t="s">
        <v>30</v>
      </c>
      <c r="Q3214" s="3" t="s">
        <v>1705</v>
      </c>
      <c r="R3214" s="3">
        <v>0</v>
      </c>
      <c r="S3214" s="4">
        <f>IF(LANÇAMENTO[[#This Row],[DATA PEDIDO]]="","",LANÇAMENTO[[#This Row],[DATA PEDIDO]]+LANÇAMENTO[[#This Row],[PRAZO]])</f>
        <v>46100</v>
      </c>
      <c r="T3214" s="8" t="str">
        <f>IF(LANÇAMENTO[[#This Row],[OBRA COM MATERIAL]]="OK","ENTREGUE",IF(LANÇAMENTO[[#This Row],[PRAZO]]="","",LANÇAMENTO[[#This Row],[PREVISÃO ENTREGA OBRA]]-$E$1))</f>
        <v>ENTREGUE</v>
      </c>
      <c r="U3214" s="3" t="s">
        <v>129</v>
      </c>
      <c r="V3214" s="3"/>
    </row>
    <row r="3215" spans="1:22" x14ac:dyDescent="0.25">
      <c r="A3215" s="4">
        <v>46100</v>
      </c>
      <c r="B3215" s="2" t="s">
        <v>5205</v>
      </c>
      <c r="C3215" s="123" t="str">
        <f>VLOOKUP(LANÇAMENTO[[#This Row],[OBRA]],OBRAS[],2,FALSE)</f>
        <v>B&amp;B</v>
      </c>
      <c r="D3215" s="2" t="s">
        <v>104</v>
      </c>
      <c r="E3215" s="2" t="s">
        <v>5178</v>
      </c>
      <c r="F3215" s="3">
        <v>1</v>
      </c>
      <c r="G3215" s="3" t="s">
        <v>65</v>
      </c>
      <c r="H3215" s="5" t="s">
        <v>5292</v>
      </c>
      <c r="I3215" s="136" t="s">
        <v>238</v>
      </c>
      <c r="J3215" s="2" t="s">
        <v>5178</v>
      </c>
      <c r="K3215" s="6">
        <v>107.81</v>
      </c>
      <c r="L3215" s="6">
        <f>LANÇAMENTO[[#This Row],[VALOR UNITARIO]]*LANÇAMENTO[[#This Row],[QTDADE]]</f>
        <v>107.81</v>
      </c>
      <c r="M3215" s="4">
        <v>46100</v>
      </c>
      <c r="N3215" s="33" t="str">
        <f>TEXT(LANÇAMENTO[[#This Row],[DATA PEDIDO]],"MMM")&amp;"-"&amp;TEXT(M3215,"AAAA")</f>
        <v>mar-2026</v>
      </c>
      <c r="O3215" s="5" t="s">
        <v>1836</v>
      </c>
      <c r="P3215" s="5" t="s">
        <v>30</v>
      </c>
      <c r="Q3215" s="3" t="s">
        <v>1705</v>
      </c>
      <c r="R3215" s="3">
        <v>0</v>
      </c>
      <c r="S3215" s="4">
        <f>IF(LANÇAMENTO[[#This Row],[DATA PEDIDO]]="","",LANÇAMENTO[[#This Row],[DATA PEDIDO]]+LANÇAMENTO[[#This Row],[PRAZO]])</f>
        <v>46100</v>
      </c>
      <c r="T3215" s="8" t="str">
        <f>IF(LANÇAMENTO[[#This Row],[OBRA COM MATERIAL]]="OK","ENTREGUE",IF(LANÇAMENTO[[#This Row],[PRAZO]]="","",LANÇAMENTO[[#This Row],[PREVISÃO ENTREGA OBRA]]-$E$1))</f>
        <v>ENTREGUE</v>
      </c>
      <c r="U3215" s="3" t="s">
        <v>129</v>
      </c>
      <c r="V3215" s="3"/>
    </row>
    <row r="3216" spans="1:22" x14ac:dyDescent="0.25">
      <c r="A3216" s="4">
        <v>46100</v>
      </c>
      <c r="B3216" s="2" t="s">
        <v>5205</v>
      </c>
      <c r="C3216" s="123" t="str">
        <f>VLOOKUP(LANÇAMENTO[[#This Row],[OBRA]],OBRAS[],2,FALSE)</f>
        <v>B&amp;B</v>
      </c>
      <c r="D3216" s="2" t="s">
        <v>104</v>
      </c>
      <c r="E3216" s="2" t="s">
        <v>5177</v>
      </c>
      <c r="F3216" s="3">
        <v>3</v>
      </c>
      <c r="G3216" s="3" t="s">
        <v>65</v>
      </c>
      <c r="H3216" s="5" t="s">
        <v>5292</v>
      </c>
      <c r="I3216" s="136" t="s">
        <v>238</v>
      </c>
      <c r="J3216" s="2" t="s">
        <v>5177</v>
      </c>
      <c r="K3216" s="6">
        <v>8.64</v>
      </c>
      <c r="L3216" s="6">
        <f>LANÇAMENTO[[#This Row],[VALOR UNITARIO]]*LANÇAMENTO[[#This Row],[QTDADE]]</f>
        <v>25.92</v>
      </c>
      <c r="M3216" s="4">
        <v>46100</v>
      </c>
      <c r="N3216" s="33" t="str">
        <f>TEXT(LANÇAMENTO[[#This Row],[DATA PEDIDO]],"MMM")&amp;"-"&amp;TEXT(M3216,"AAAA")</f>
        <v>mar-2026</v>
      </c>
      <c r="O3216" s="5" t="s">
        <v>1836</v>
      </c>
      <c r="P3216" s="5" t="s">
        <v>30</v>
      </c>
      <c r="Q3216" s="3" t="s">
        <v>1705</v>
      </c>
      <c r="R3216" s="3">
        <v>0</v>
      </c>
      <c r="S3216" s="4">
        <f>IF(LANÇAMENTO[[#This Row],[DATA PEDIDO]]="","",LANÇAMENTO[[#This Row],[DATA PEDIDO]]+LANÇAMENTO[[#This Row],[PRAZO]])</f>
        <v>46100</v>
      </c>
      <c r="T3216" s="8" t="str">
        <f>IF(LANÇAMENTO[[#This Row],[OBRA COM MATERIAL]]="OK","ENTREGUE",IF(LANÇAMENTO[[#This Row],[PRAZO]]="","",LANÇAMENTO[[#This Row],[PREVISÃO ENTREGA OBRA]]-$E$1))</f>
        <v>ENTREGUE</v>
      </c>
      <c r="U3216" s="3" t="s">
        <v>129</v>
      </c>
      <c r="V3216" s="3"/>
    </row>
    <row r="3217" spans="1:22" x14ac:dyDescent="0.25">
      <c r="A3217" s="4">
        <v>46100</v>
      </c>
      <c r="B3217" s="2" t="s">
        <v>5205</v>
      </c>
      <c r="C3217" s="123" t="str">
        <f>VLOOKUP(LANÇAMENTO[[#This Row],[OBRA]],OBRAS[],2,FALSE)</f>
        <v>B&amp;B</v>
      </c>
      <c r="D3217" s="2" t="s">
        <v>104</v>
      </c>
      <c r="E3217" s="2" t="s">
        <v>2540</v>
      </c>
      <c r="F3217" s="3">
        <v>37</v>
      </c>
      <c r="G3217" s="3" t="s">
        <v>65</v>
      </c>
      <c r="H3217" s="5" t="s">
        <v>5292</v>
      </c>
      <c r="I3217" s="136" t="s">
        <v>238</v>
      </c>
      <c r="J3217" s="2" t="s">
        <v>2540</v>
      </c>
      <c r="K3217" s="6">
        <v>12.78</v>
      </c>
      <c r="L3217" s="6">
        <f>LANÇAMENTO[[#This Row],[VALOR UNITARIO]]*LANÇAMENTO[[#This Row],[QTDADE]]</f>
        <v>472.85999999999996</v>
      </c>
      <c r="M3217" s="4">
        <v>46100</v>
      </c>
      <c r="N3217" s="33" t="str">
        <f>TEXT(LANÇAMENTO[[#This Row],[DATA PEDIDO]],"MMM")&amp;"-"&amp;TEXT(M3217,"AAAA")</f>
        <v>mar-2026</v>
      </c>
      <c r="O3217" s="5" t="s">
        <v>1836</v>
      </c>
      <c r="P3217" s="5" t="s">
        <v>30</v>
      </c>
      <c r="Q3217" s="3" t="s">
        <v>1705</v>
      </c>
      <c r="R3217" s="3">
        <v>0</v>
      </c>
      <c r="S3217" s="4">
        <f>IF(LANÇAMENTO[[#This Row],[DATA PEDIDO]]="","",LANÇAMENTO[[#This Row],[DATA PEDIDO]]+LANÇAMENTO[[#This Row],[PRAZO]])</f>
        <v>46100</v>
      </c>
      <c r="T3217" s="8" t="str">
        <f>IF(LANÇAMENTO[[#This Row],[OBRA COM MATERIAL]]="OK","ENTREGUE",IF(LANÇAMENTO[[#This Row],[PRAZO]]="","",LANÇAMENTO[[#This Row],[PREVISÃO ENTREGA OBRA]]-$E$1))</f>
        <v>ENTREGUE</v>
      </c>
      <c r="U3217" s="3" t="s">
        <v>129</v>
      </c>
      <c r="V3217" s="3"/>
    </row>
    <row r="3218" spans="1:22" x14ac:dyDescent="0.25">
      <c r="A3218" s="4">
        <v>46100</v>
      </c>
      <c r="B3218" s="2" t="s">
        <v>5205</v>
      </c>
      <c r="C3218" s="123" t="str">
        <f>VLOOKUP(LANÇAMENTO[[#This Row],[OBRA]],OBRAS[],2,FALSE)</f>
        <v>B&amp;B</v>
      </c>
      <c r="D3218" s="2" t="s">
        <v>104</v>
      </c>
      <c r="E3218" s="2" t="s">
        <v>5291</v>
      </c>
      <c r="F3218" s="3">
        <v>51</v>
      </c>
      <c r="G3218" s="3" t="s">
        <v>65</v>
      </c>
      <c r="H3218" s="5" t="s">
        <v>5292</v>
      </c>
      <c r="I3218" s="136" t="s">
        <v>238</v>
      </c>
      <c r="J3218" s="2" t="s">
        <v>5291</v>
      </c>
      <c r="K3218" s="6">
        <v>13.16</v>
      </c>
      <c r="L3218" s="6">
        <f>LANÇAMENTO[[#This Row],[VALOR UNITARIO]]*LANÇAMENTO[[#This Row],[QTDADE]]</f>
        <v>671.16</v>
      </c>
      <c r="M3218" s="4">
        <v>46100</v>
      </c>
      <c r="N3218" s="33" t="str">
        <f>TEXT(LANÇAMENTO[[#This Row],[DATA PEDIDO]],"MMM")&amp;"-"&amp;TEXT(M3218,"AAAA")</f>
        <v>mar-2026</v>
      </c>
      <c r="O3218" s="5" t="s">
        <v>1836</v>
      </c>
      <c r="P3218" s="5" t="s">
        <v>30</v>
      </c>
      <c r="Q3218" s="3" t="s">
        <v>1705</v>
      </c>
      <c r="R3218" s="3">
        <v>0</v>
      </c>
      <c r="S3218" s="4">
        <f>IF(LANÇAMENTO[[#This Row],[DATA PEDIDO]]="","",LANÇAMENTO[[#This Row],[DATA PEDIDO]]+LANÇAMENTO[[#This Row],[PRAZO]])</f>
        <v>46100</v>
      </c>
      <c r="T3218" s="8" t="str">
        <f>IF(LANÇAMENTO[[#This Row],[OBRA COM MATERIAL]]="OK","ENTREGUE",IF(LANÇAMENTO[[#This Row],[PRAZO]]="","",LANÇAMENTO[[#This Row],[PREVISÃO ENTREGA OBRA]]-$E$1))</f>
        <v>ENTREGUE</v>
      </c>
      <c r="U3218" s="3" t="s">
        <v>129</v>
      </c>
      <c r="V3218" s="3"/>
    </row>
    <row r="3219" spans="1:22" x14ac:dyDescent="0.25">
      <c r="A3219" s="4">
        <v>46100</v>
      </c>
      <c r="B3219" s="2" t="s">
        <v>5318</v>
      </c>
      <c r="C3219" s="123" t="str">
        <f>VLOOKUP(LANÇAMENTO[[#This Row],[OBRA]],OBRAS[],2,FALSE)</f>
        <v>BRASUL</v>
      </c>
      <c r="D3219" s="2" t="s">
        <v>17</v>
      </c>
      <c r="E3219" s="2" t="s">
        <v>5296</v>
      </c>
      <c r="F3219" s="3">
        <v>20</v>
      </c>
      <c r="G3219" s="3" t="s">
        <v>111</v>
      </c>
      <c r="H3219" s="5" t="s">
        <v>5324</v>
      </c>
      <c r="I3219" s="136" t="s">
        <v>260</v>
      </c>
      <c r="J3219" s="2" t="s">
        <v>5296</v>
      </c>
      <c r="K3219" s="6">
        <v>150</v>
      </c>
      <c r="L3219" s="6">
        <f>LANÇAMENTO[[#This Row],[VALOR UNITARIO]]*LANÇAMENTO[[#This Row],[QTDADE]]</f>
        <v>3000</v>
      </c>
      <c r="M3219" s="4">
        <v>46100</v>
      </c>
      <c r="N3219" s="33" t="str">
        <f>TEXT(LANÇAMENTO[[#This Row],[DATA PEDIDO]],"MMM")&amp;"-"&amp;TEXT(M3219,"AAAA")</f>
        <v>mar-2026</v>
      </c>
      <c r="O3219" s="5" t="s">
        <v>1983</v>
      </c>
      <c r="P3219" s="5" t="s">
        <v>30</v>
      </c>
      <c r="Q3219" s="3" t="s">
        <v>1705</v>
      </c>
      <c r="R3219" s="3">
        <v>0</v>
      </c>
      <c r="S3219" s="4">
        <f>IF(LANÇAMENTO[[#This Row],[DATA PEDIDO]]="","",LANÇAMENTO[[#This Row],[DATA PEDIDO]]+LANÇAMENTO[[#This Row],[PRAZO]])</f>
        <v>46100</v>
      </c>
      <c r="T3219" s="8" t="str">
        <f>IF(LANÇAMENTO[[#This Row],[OBRA COM MATERIAL]]="OK","ENTREGUE",IF(LANÇAMENTO[[#This Row],[PRAZO]]="","",LANÇAMENTO[[#This Row],[PREVISÃO ENTREGA OBRA]]-$E$1))</f>
        <v>ENTREGUE</v>
      </c>
      <c r="U3219" s="3" t="s">
        <v>129</v>
      </c>
      <c r="V3219" s="3"/>
    </row>
    <row r="3220" spans="1:22" x14ac:dyDescent="0.25">
      <c r="A3220" s="4">
        <v>46100</v>
      </c>
      <c r="B3220" s="2" t="s">
        <v>5318</v>
      </c>
      <c r="C3220" s="123" t="str">
        <f>VLOOKUP(LANÇAMENTO[[#This Row],[OBRA]],OBRAS[],2,FALSE)</f>
        <v>BRASUL</v>
      </c>
      <c r="D3220" s="2" t="s">
        <v>17</v>
      </c>
      <c r="E3220" s="2" t="s">
        <v>5297</v>
      </c>
      <c r="F3220" s="3">
        <v>20</v>
      </c>
      <c r="G3220" s="3" t="s">
        <v>111</v>
      </c>
      <c r="H3220" s="5" t="s">
        <v>5324</v>
      </c>
      <c r="I3220" s="136" t="s">
        <v>260</v>
      </c>
      <c r="J3220" s="2" t="s">
        <v>5297</v>
      </c>
      <c r="K3220" s="6">
        <v>70</v>
      </c>
      <c r="L3220" s="6">
        <f>LANÇAMENTO[[#This Row],[VALOR UNITARIO]]*LANÇAMENTO[[#This Row],[QTDADE]]</f>
        <v>1400</v>
      </c>
      <c r="M3220" s="4">
        <v>46100</v>
      </c>
      <c r="N3220" s="33" t="str">
        <f>TEXT(LANÇAMENTO[[#This Row],[DATA PEDIDO]],"MMM")&amp;"-"&amp;TEXT(M3220,"AAAA")</f>
        <v>mar-2026</v>
      </c>
      <c r="O3220" s="5" t="s">
        <v>1983</v>
      </c>
      <c r="P3220" s="5" t="s">
        <v>30</v>
      </c>
      <c r="Q3220" s="3" t="s">
        <v>1705</v>
      </c>
      <c r="R3220" s="3">
        <v>0</v>
      </c>
      <c r="S3220" s="4">
        <f>IF(LANÇAMENTO[[#This Row],[DATA PEDIDO]]="","",LANÇAMENTO[[#This Row],[DATA PEDIDO]]+LANÇAMENTO[[#This Row],[PRAZO]])</f>
        <v>46100</v>
      </c>
      <c r="T3220" s="8" t="str">
        <f>IF(LANÇAMENTO[[#This Row],[OBRA COM MATERIAL]]="OK","ENTREGUE",IF(LANÇAMENTO[[#This Row],[PRAZO]]="","",LANÇAMENTO[[#This Row],[PREVISÃO ENTREGA OBRA]]-$E$1))</f>
        <v>ENTREGUE</v>
      </c>
      <c r="U3220" s="3" t="s">
        <v>129</v>
      </c>
      <c r="V3220" s="3"/>
    </row>
    <row r="3221" spans="1:22" x14ac:dyDescent="0.25">
      <c r="A3221" s="4">
        <v>46100</v>
      </c>
      <c r="B3221" s="2" t="s">
        <v>5318</v>
      </c>
      <c r="C3221" s="123" t="str">
        <f>VLOOKUP(LANÇAMENTO[[#This Row],[OBRA]],OBRAS[],2,FALSE)</f>
        <v>BRASUL</v>
      </c>
      <c r="D3221" s="2" t="s">
        <v>17</v>
      </c>
      <c r="E3221" s="2" t="s">
        <v>5298</v>
      </c>
      <c r="F3221" s="3">
        <v>1</v>
      </c>
      <c r="G3221" s="3" t="s">
        <v>65</v>
      </c>
      <c r="H3221" s="5" t="s">
        <v>5324</v>
      </c>
      <c r="I3221" s="136" t="s">
        <v>260</v>
      </c>
      <c r="J3221" s="2" t="s">
        <v>5298</v>
      </c>
      <c r="K3221" s="6">
        <v>1439</v>
      </c>
      <c r="L3221" s="6">
        <f>LANÇAMENTO[[#This Row],[VALOR UNITARIO]]*LANÇAMENTO[[#This Row],[QTDADE]]</f>
        <v>1439</v>
      </c>
      <c r="M3221" s="4">
        <v>46100</v>
      </c>
      <c r="N3221" s="33" t="str">
        <f>TEXT(LANÇAMENTO[[#This Row],[DATA PEDIDO]],"MMM")&amp;"-"&amp;TEXT(M3221,"AAAA")</f>
        <v>mar-2026</v>
      </c>
      <c r="O3221" s="5" t="s">
        <v>1983</v>
      </c>
      <c r="P3221" s="5" t="s">
        <v>30</v>
      </c>
      <c r="Q3221" s="3" t="s">
        <v>1705</v>
      </c>
      <c r="R3221" s="3">
        <v>0</v>
      </c>
      <c r="S3221" s="4">
        <f>IF(LANÇAMENTO[[#This Row],[DATA PEDIDO]]="","",LANÇAMENTO[[#This Row],[DATA PEDIDO]]+LANÇAMENTO[[#This Row],[PRAZO]])</f>
        <v>46100</v>
      </c>
      <c r="T3221" s="8" t="str">
        <f>IF(LANÇAMENTO[[#This Row],[OBRA COM MATERIAL]]="OK","ENTREGUE",IF(LANÇAMENTO[[#This Row],[PRAZO]]="","",LANÇAMENTO[[#This Row],[PREVISÃO ENTREGA OBRA]]-$E$1))</f>
        <v>ENTREGUE</v>
      </c>
      <c r="U3221" s="3" t="s">
        <v>129</v>
      </c>
      <c r="V3221" s="3"/>
    </row>
    <row r="3222" spans="1:22" x14ac:dyDescent="0.25">
      <c r="A3222" s="4">
        <v>46100</v>
      </c>
      <c r="B3222" s="2" t="s">
        <v>5318</v>
      </c>
      <c r="C3222" s="123" t="str">
        <f>VLOOKUP(LANÇAMENTO[[#This Row],[OBRA]],OBRAS[],2,FALSE)</f>
        <v>BRASUL</v>
      </c>
      <c r="D3222" s="2" t="s">
        <v>17</v>
      </c>
      <c r="E3222" s="2" t="s">
        <v>5299</v>
      </c>
      <c r="F3222" s="3">
        <v>24</v>
      </c>
      <c r="G3222" s="3" t="s">
        <v>111</v>
      </c>
      <c r="H3222" s="5" t="s">
        <v>5324</v>
      </c>
      <c r="I3222" s="136" t="s">
        <v>260</v>
      </c>
      <c r="J3222" s="2" t="s">
        <v>5299</v>
      </c>
      <c r="K3222" s="6">
        <v>94</v>
      </c>
      <c r="L3222" s="6">
        <f>LANÇAMENTO[[#This Row],[VALOR UNITARIO]]*LANÇAMENTO[[#This Row],[QTDADE]]</f>
        <v>2256</v>
      </c>
      <c r="M3222" s="4">
        <v>46100</v>
      </c>
      <c r="N3222" s="33" t="str">
        <f>TEXT(LANÇAMENTO[[#This Row],[DATA PEDIDO]],"MMM")&amp;"-"&amp;TEXT(M3222,"AAAA")</f>
        <v>mar-2026</v>
      </c>
      <c r="O3222" s="5" t="s">
        <v>1983</v>
      </c>
      <c r="P3222" s="5" t="s">
        <v>30</v>
      </c>
      <c r="Q3222" s="3" t="s">
        <v>1705</v>
      </c>
      <c r="R3222" s="3">
        <v>0</v>
      </c>
      <c r="S3222" s="4">
        <f>IF(LANÇAMENTO[[#This Row],[DATA PEDIDO]]="","",LANÇAMENTO[[#This Row],[DATA PEDIDO]]+LANÇAMENTO[[#This Row],[PRAZO]])</f>
        <v>46100</v>
      </c>
      <c r="T3222" s="8" t="str">
        <f>IF(LANÇAMENTO[[#This Row],[OBRA COM MATERIAL]]="OK","ENTREGUE",IF(LANÇAMENTO[[#This Row],[PRAZO]]="","",LANÇAMENTO[[#This Row],[PREVISÃO ENTREGA OBRA]]-$E$1))</f>
        <v>ENTREGUE</v>
      </c>
      <c r="U3222" s="3" t="s">
        <v>129</v>
      </c>
      <c r="V3222" s="3"/>
    </row>
    <row r="3223" spans="1:22" x14ac:dyDescent="0.25">
      <c r="A3223" s="4">
        <v>46100</v>
      </c>
      <c r="B3223" s="2" t="s">
        <v>5318</v>
      </c>
      <c r="C3223" s="123" t="str">
        <f>VLOOKUP(LANÇAMENTO[[#This Row],[OBRA]],OBRAS[],2,FALSE)</f>
        <v>BRASUL</v>
      </c>
      <c r="D3223" s="2" t="s">
        <v>17</v>
      </c>
      <c r="E3223" s="2" t="s">
        <v>5300</v>
      </c>
      <c r="F3223" s="3">
        <v>72</v>
      </c>
      <c r="G3223" s="3" t="s">
        <v>111</v>
      </c>
      <c r="H3223" s="5" t="s">
        <v>5324</v>
      </c>
      <c r="I3223" s="136" t="s">
        <v>260</v>
      </c>
      <c r="J3223" s="2" t="s">
        <v>5300</v>
      </c>
      <c r="K3223" s="6">
        <v>94</v>
      </c>
      <c r="L3223" s="6">
        <f>LANÇAMENTO[[#This Row],[VALOR UNITARIO]]*LANÇAMENTO[[#This Row],[QTDADE]]</f>
        <v>6768</v>
      </c>
      <c r="M3223" s="4">
        <v>46100</v>
      </c>
      <c r="N3223" s="33" t="str">
        <f>TEXT(LANÇAMENTO[[#This Row],[DATA PEDIDO]],"MMM")&amp;"-"&amp;TEXT(M3223,"AAAA")</f>
        <v>mar-2026</v>
      </c>
      <c r="O3223" s="5" t="s">
        <v>1983</v>
      </c>
      <c r="P3223" s="5" t="s">
        <v>30</v>
      </c>
      <c r="Q3223" s="3" t="s">
        <v>1705</v>
      </c>
      <c r="R3223" s="3">
        <v>0</v>
      </c>
      <c r="S3223" s="4">
        <f>IF(LANÇAMENTO[[#This Row],[DATA PEDIDO]]="","",LANÇAMENTO[[#This Row],[DATA PEDIDO]]+LANÇAMENTO[[#This Row],[PRAZO]])</f>
        <v>46100</v>
      </c>
      <c r="T3223" s="8" t="str">
        <f>IF(LANÇAMENTO[[#This Row],[OBRA COM MATERIAL]]="OK","ENTREGUE",IF(LANÇAMENTO[[#This Row],[PRAZO]]="","",LANÇAMENTO[[#This Row],[PREVISÃO ENTREGA OBRA]]-$E$1))</f>
        <v>ENTREGUE</v>
      </c>
      <c r="U3223" s="3" t="s">
        <v>129</v>
      </c>
      <c r="V3223" s="3"/>
    </row>
    <row r="3224" spans="1:22" x14ac:dyDescent="0.25">
      <c r="A3224" s="4">
        <v>46100</v>
      </c>
      <c r="B3224" s="2" t="s">
        <v>5318</v>
      </c>
      <c r="C3224" s="123" t="str">
        <f>VLOOKUP(LANÇAMENTO[[#This Row],[OBRA]],OBRAS[],2,FALSE)</f>
        <v>BRASUL</v>
      </c>
      <c r="D3224" s="2" t="s">
        <v>17</v>
      </c>
      <c r="E3224" s="2" t="s">
        <v>5301</v>
      </c>
      <c r="F3224" s="3">
        <v>2</v>
      </c>
      <c r="G3224" s="3" t="s">
        <v>65</v>
      </c>
      <c r="H3224" s="5" t="s">
        <v>5324</v>
      </c>
      <c r="I3224" s="136" t="s">
        <v>260</v>
      </c>
      <c r="J3224" s="2" t="s">
        <v>5301</v>
      </c>
      <c r="K3224" s="6">
        <v>27.6</v>
      </c>
      <c r="L3224" s="6">
        <f>LANÇAMENTO[[#This Row],[VALOR UNITARIO]]*LANÇAMENTO[[#This Row],[QTDADE]]</f>
        <v>55.2</v>
      </c>
      <c r="M3224" s="4">
        <v>46100</v>
      </c>
      <c r="N3224" s="33" t="str">
        <f>TEXT(LANÇAMENTO[[#This Row],[DATA PEDIDO]],"MMM")&amp;"-"&amp;TEXT(M3224,"AAAA")</f>
        <v>mar-2026</v>
      </c>
      <c r="O3224" s="5" t="s">
        <v>1983</v>
      </c>
      <c r="P3224" s="5" t="s">
        <v>30</v>
      </c>
      <c r="Q3224" s="3" t="s">
        <v>1705</v>
      </c>
      <c r="R3224" s="3">
        <v>0</v>
      </c>
      <c r="S3224" s="4">
        <f>IF(LANÇAMENTO[[#This Row],[DATA PEDIDO]]="","",LANÇAMENTO[[#This Row],[DATA PEDIDO]]+LANÇAMENTO[[#This Row],[PRAZO]])</f>
        <v>46100</v>
      </c>
      <c r="T3224" s="8" t="str">
        <f>IF(LANÇAMENTO[[#This Row],[OBRA COM MATERIAL]]="OK","ENTREGUE",IF(LANÇAMENTO[[#This Row],[PRAZO]]="","",LANÇAMENTO[[#This Row],[PREVISÃO ENTREGA OBRA]]-$E$1))</f>
        <v>ENTREGUE</v>
      </c>
      <c r="U3224" s="3" t="s">
        <v>129</v>
      </c>
      <c r="V3224" s="3"/>
    </row>
    <row r="3225" spans="1:22" x14ac:dyDescent="0.25">
      <c r="A3225" s="4">
        <v>46100</v>
      </c>
      <c r="B3225" s="2" t="s">
        <v>5318</v>
      </c>
      <c r="C3225" s="123" t="str">
        <f>VLOOKUP(LANÇAMENTO[[#This Row],[OBRA]],OBRAS[],2,FALSE)</f>
        <v>BRASUL</v>
      </c>
      <c r="D3225" s="2" t="s">
        <v>17</v>
      </c>
      <c r="E3225" s="2" t="s">
        <v>5302</v>
      </c>
      <c r="F3225" s="3">
        <v>2</v>
      </c>
      <c r="G3225" s="3" t="s">
        <v>65</v>
      </c>
      <c r="H3225" s="5" t="s">
        <v>5324</v>
      </c>
      <c r="I3225" s="136" t="s">
        <v>260</v>
      </c>
      <c r="J3225" s="2" t="s">
        <v>5302</v>
      </c>
      <c r="K3225" s="6">
        <v>4.5</v>
      </c>
      <c r="L3225" s="6">
        <f>LANÇAMENTO[[#This Row],[VALOR UNITARIO]]*LANÇAMENTO[[#This Row],[QTDADE]]</f>
        <v>9</v>
      </c>
      <c r="M3225" s="4">
        <v>46100</v>
      </c>
      <c r="N3225" s="33" t="str">
        <f>TEXT(LANÇAMENTO[[#This Row],[DATA PEDIDO]],"MMM")&amp;"-"&amp;TEXT(M3225,"AAAA")</f>
        <v>mar-2026</v>
      </c>
      <c r="O3225" s="5" t="s">
        <v>1983</v>
      </c>
      <c r="P3225" s="5" t="s">
        <v>30</v>
      </c>
      <c r="Q3225" s="3" t="s">
        <v>1705</v>
      </c>
      <c r="R3225" s="3">
        <v>0</v>
      </c>
      <c r="S3225" s="4">
        <f>IF(LANÇAMENTO[[#This Row],[DATA PEDIDO]]="","",LANÇAMENTO[[#This Row],[DATA PEDIDO]]+LANÇAMENTO[[#This Row],[PRAZO]])</f>
        <v>46100</v>
      </c>
      <c r="T3225" s="8" t="str">
        <f>IF(LANÇAMENTO[[#This Row],[OBRA COM MATERIAL]]="OK","ENTREGUE",IF(LANÇAMENTO[[#This Row],[PRAZO]]="","",LANÇAMENTO[[#This Row],[PREVISÃO ENTREGA OBRA]]-$E$1))</f>
        <v>ENTREGUE</v>
      </c>
      <c r="U3225" s="3" t="s">
        <v>129</v>
      </c>
      <c r="V3225" s="3"/>
    </row>
    <row r="3226" spans="1:22" x14ac:dyDescent="0.25">
      <c r="A3226" s="4">
        <v>46100</v>
      </c>
      <c r="B3226" s="2" t="s">
        <v>5318</v>
      </c>
      <c r="C3226" s="123" t="str">
        <f>VLOOKUP(LANÇAMENTO[[#This Row],[OBRA]],OBRAS[],2,FALSE)</f>
        <v>BRASUL</v>
      </c>
      <c r="D3226" s="2" t="s">
        <v>17</v>
      </c>
      <c r="E3226" s="2" t="s">
        <v>4601</v>
      </c>
      <c r="F3226" s="3">
        <v>2</v>
      </c>
      <c r="G3226" s="3" t="s">
        <v>65</v>
      </c>
      <c r="H3226" s="5" t="s">
        <v>5324</v>
      </c>
      <c r="I3226" s="136" t="s">
        <v>260</v>
      </c>
      <c r="J3226" s="2" t="s">
        <v>4601</v>
      </c>
      <c r="K3226" s="6">
        <v>12.6</v>
      </c>
      <c r="L3226" s="6">
        <f>LANÇAMENTO[[#This Row],[VALOR UNITARIO]]*LANÇAMENTO[[#This Row],[QTDADE]]</f>
        <v>25.2</v>
      </c>
      <c r="M3226" s="4">
        <v>46100</v>
      </c>
      <c r="N3226" s="33" t="str">
        <f>TEXT(LANÇAMENTO[[#This Row],[DATA PEDIDO]],"MMM")&amp;"-"&amp;TEXT(M3226,"AAAA")</f>
        <v>mar-2026</v>
      </c>
      <c r="O3226" s="5" t="s">
        <v>1983</v>
      </c>
      <c r="P3226" s="5" t="s">
        <v>30</v>
      </c>
      <c r="Q3226" s="3" t="s">
        <v>1705</v>
      </c>
      <c r="R3226" s="3">
        <v>0</v>
      </c>
      <c r="S3226" s="4">
        <f>IF(LANÇAMENTO[[#This Row],[DATA PEDIDO]]="","",LANÇAMENTO[[#This Row],[DATA PEDIDO]]+LANÇAMENTO[[#This Row],[PRAZO]])</f>
        <v>46100</v>
      </c>
      <c r="T3226" s="8" t="str">
        <f>IF(LANÇAMENTO[[#This Row],[OBRA COM MATERIAL]]="OK","ENTREGUE",IF(LANÇAMENTO[[#This Row],[PRAZO]]="","",LANÇAMENTO[[#This Row],[PREVISÃO ENTREGA OBRA]]-$E$1))</f>
        <v>ENTREGUE</v>
      </c>
      <c r="U3226" s="3" t="s">
        <v>129</v>
      </c>
      <c r="V3226" s="3"/>
    </row>
    <row r="3227" spans="1:22" x14ac:dyDescent="0.25">
      <c r="A3227" s="4">
        <v>46100</v>
      </c>
      <c r="B3227" s="2" t="s">
        <v>5318</v>
      </c>
      <c r="C3227" s="123" t="str">
        <f>VLOOKUP(LANÇAMENTO[[#This Row],[OBRA]],OBRAS[],2,FALSE)</f>
        <v>BRASUL</v>
      </c>
      <c r="D3227" s="2" t="s">
        <v>17</v>
      </c>
      <c r="E3227" s="2" t="s">
        <v>5303</v>
      </c>
      <c r="F3227" s="3">
        <v>10</v>
      </c>
      <c r="G3227" s="3" t="s">
        <v>65</v>
      </c>
      <c r="H3227" s="5" t="s">
        <v>5324</v>
      </c>
      <c r="I3227" s="136" t="s">
        <v>260</v>
      </c>
      <c r="J3227" s="2" t="s">
        <v>5303</v>
      </c>
      <c r="K3227" s="6">
        <v>1.4</v>
      </c>
      <c r="L3227" s="6">
        <f>LANÇAMENTO[[#This Row],[VALOR UNITARIO]]*LANÇAMENTO[[#This Row],[QTDADE]]</f>
        <v>14</v>
      </c>
      <c r="M3227" s="4">
        <v>46100</v>
      </c>
      <c r="N3227" s="33" t="str">
        <f>TEXT(LANÇAMENTO[[#This Row],[DATA PEDIDO]],"MMM")&amp;"-"&amp;TEXT(M3227,"AAAA")</f>
        <v>mar-2026</v>
      </c>
      <c r="O3227" s="5" t="s">
        <v>1983</v>
      </c>
      <c r="P3227" s="5" t="s">
        <v>30</v>
      </c>
      <c r="Q3227" s="3" t="s">
        <v>1705</v>
      </c>
      <c r="R3227" s="3">
        <v>0</v>
      </c>
      <c r="S3227" s="4">
        <f>IF(LANÇAMENTO[[#This Row],[DATA PEDIDO]]="","",LANÇAMENTO[[#This Row],[DATA PEDIDO]]+LANÇAMENTO[[#This Row],[PRAZO]])</f>
        <v>46100</v>
      </c>
      <c r="T3227" s="8" t="str">
        <f>IF(LANÇAMENTO[[#This Row],[OBRA COM MATERIAL]]="OK","ENTREGUE",IF(LANÇAMENTO[[#This Row],[PRAZO]]="","",LANÇAMENTO[[#This Row],[PREVISÃO ENTREGA OBRA]]-$E$1))</f>
        <v>ENTREGUE</v>
      </c>
      <c r="U3227" s="3" t="s">
        <v>129</v>
      </c>
      <c r="V3227" s="3"/>
    </row>
    <row r="3228" spans="1:22" x14ac:dyDescent="0.25">
      <c r="A3228" s="4">
        <v>46100</v>
      </c>
      <c r="B3228" s="2" t="s">
        <v>5318</v>
      </c>
      <c r="C3228" s="123" t="str">
        <f>VLOOKUP(LANÇAMENTO[[#This Row],[OBRA]],OBRAS[],2,FALSE)</f>
        <v>BRASUL</v>
      </c>
      <c r="D3228" s="2" t="s">
        <v>17</v>
      </c>
      <c r="E3228" s="2" t="s">
        <v>3414</v>
      </c>
      <c r="F3228" s="3">
        <v>1</v>
      </c>
      <c r="G3228" s="3" t="s">
        <v>115</v>
      </c>
      <c r="H3228" s="5" t="s">
        <v>5324</v>
      </c>
      <c r="I3228" s="136" t="s">
        <v>260</v>
      </c>
      <c r="J3228" s="2" t="s">
        <v>3414</v>
      </c>
      <c r="K3228" s="6">
        <v>4</v>
      </c>
      <c r="L3228" s="6">
        <f>LANÇAMENTO[[#This Row],[VALOR UNITARIO]]*LANÇAMENTO[[#This Row],[QTDADE]]</f>
        <v>4</v>
      </c>
      <c r="M3228" s="4">
        <v>46100</v>
      </c>
      <c r="N3228" s="33" t="str">
        <f>TEXT(LANÇAMENTO[[#This Row],[DATA PEDIDO]],"MMM")&amp;"-"&amp;TEXT(M3228,"AAAA")</f>
        <v>mar-2026</v>
      </c>
      <c r="O3228" s="5" t="s">
        <v>1983</v>
      </c>
      <c r="P3228" s="5" t="s">
        <v>30</v>
      </c>
      <c r="Q3228" s="3" t="s">
        <v>1705</v>
      </c>
      <c r="R3228" s="3">
        <v>0</v>
      </c>
      <c r="S3228" s="4">
        <f>IF(LANÇAMENTO[[#This Row],[DATA PEDIDO]]="","",LANÇAMENTO[[#This Row],[DATA PEDIDO]]+LANÇAMENTO[[#This Row],[PRAZO]])</f>
        <v>46100</v>
      </c>
      <c r="T3228" s="8" t="str">
        <f>IF(LANÇAMENTO[[#This Row],[OBRA COM MATERIAL]]="OK","ENTREGUE",IF(LANÇAMENTO[[#This Row],[PRAZO]]="","",LANÇAMENTO[[#This Row],[PREVISÃO ENTREGA OBRA]]-$E$1))</f>
        <v>ENTREGUE</v>
      </c>
      <c r="U3228" s="3" t="s">
        <v>129</v>
      </c>
      <c r="V3228" s="3"/>
    </row>
    <row r="3229" spans="1:22" x14ac:dyDescent="0.25">
      <c r="A3229" s="4">
        <v>46100</v>
      </c>
      <c r="B3229" s="2" t="s">
        <v>5318</v>
      </c>
      <c r="C3229" s="123" t="str">
        <f>VLOOKUP(LANÇAMENTO[[#This Row],[OBRA]],OBRAS[],2,FALSE)</f>
        <v>BRASUL</v>
      </c>
      <c r="D3229" s="2" t="s">
        <v>17</v>
      </c>
      <c r="E3229" s="2" t="s">
        <v>2904</v>
      </c>
      <c r="F3229" s="3">
        <v>1</v>
      </c>
      <c r="G3229" s="3" t="s">
        <v>115</v>
      </c>
      <c r="H3229" s="5" t="s">
        <v>5324</v>
      </c>
      <c r="I3229" s="136" t="s">
        <v>260</v>
      </c>
      <c r="J3229" s="2" t="s">
        <v>2904</v>
      </c>
      <c r="K3229" s="6">
        <v>4</v>
      </c>
      <c r="L3229" s="6">
        <f>LANÇAMENTO[[#This Row],[VALOR UNITARIO]]*LANÇAMENTO[[#This Row],[QTDADE]]</f>
        <v>4</v>
      </c>
      <c r="M3229" s="4">
        <v>46100</v>
      </c>
      <c r="N3229" s="33" t="str">
        <f>TEXT(LANÇAMENTO[[#This Row],[DATA PEDIDO]],"MMM")&amp;"-"&amp;TEXT(M3229,"AAAA")</f>
        <v>mar-2026</v>
      </c>
      <c r="O3229" s="5" t="s">
        <v>1983</v>
      </c>
      <c r="P3229" s="5" t="s">
        <v>30</v>
      </c>
      <c r="Q3229" s="3" t="s">
        <v>1705</v>
      </c>
      <c r="R3229" s="3">
        <v>0</v>
      </c>
      <c r="S3229" s="4">
        <f>IF(LANÇAMENTO[[#This Row],[DATA PEDIDO]]="","",LANÇAMENTO[[#This Row],[DATA PEDIDO]]+LANÇAMENTO[[#This Row],[PRAZO]])</f>
        <v>46100</v>
      </c>
      <c r="T3229" s="8" t="str">
        <f>IF(LANÇAMENTO[[#This Row],[OBRA COM MATERIAL]]="OK","ENTREGUE",IF(LANÇAMENTO[[#This Row],[PRAZO]]="","",LANÇAMENTO[[#This Row],[PREVISÃO ENTREGA OBRA]]-$E$1))</f>
        <v>ENTREGUE</v>
      </c>
      <c r="U3229" s="3" t="s">
        <v>129</v>
      </c>
      <c r="V3229" s="3"/>
    </row>
    <row r="3230" spans="1:22" x14ac:dyDescent="0.25">
      <c r="A3230" s="4">
        <v>46100</v>
      </c>
      <c r="B3230" s="2" t="s">
        <v>5318</v>
      </c>
      <c r="C3230" s="123" t="str">
        <f>VLOOKUP(LANÇAMENTO[[#This Row],[OBRA]],OBRAS[],2,FALSE)</f>
        <v>BRASUL</v>
      </c>
      <c r="D3230" s="2" t="s">
        <v>17</v>
      </c>
      <c r="E3230" s="2" t="s">
        <v>3413</v>
      </c>
      <c r="F3230" s="3">
        <v>1</v>
      </c>
      <c r="G3230" s="3" t="s">
        <v>115</v>
      </c>
      <c r="H3230" s="5" t="s">
        <v>5324</v>
      </c>
      <c r="I3230" s="136" t="s">
        <v>260</v>
      </c>
      <c r="J3230" s="2" t="s">
        <v>3413</v>
      </c>
      <c r="K3230" s="6">
        <v>4</v>
      </c>
      <c r="L3230" s="6">
        <f>LANÇAMENTO[[#This Row],[VALOR UNITARIO]]*LANÇAMENTO[[#This Row],[QTDADE]]</f>
        <v>4</v>
      </c>
      <c r="M3230" s="4">
        <v>46100</v>
      </c>
      <c r="N3230" s="33" t="str">
        <f>TEXT(LANÇAMENTO[[#This Row],[DATA PEDIDO]],"MMM")&amp;"-"&amp;TEXT(M3230,"AAAA")</f>
        <v>mar-2026</v>
      </c>
      <c r="O3230" s="5" t="s">
        <v>1983</v>
      </c>
      <c r="P3230" s="5" t="s">
        <v>30</v>
      </c>
      <c r="Q3230" s="3" t="s">
        <v>1705</v>
      </c>
      <c r="R3230" s="3">
        <v>0</v>
      </c>
      <c r="S3230" s="4">
        <f>IF(LANÇAMENTO[[#This Row],[DATA PEDIDO]]="","",LANÇAMENTO[[#This Row],[DATA PEDIDO]]+LANÇAMENTO[[#This Row],[PRAZO]])</f>
        <v>46100</v>
      </c>
      <c r="T3230" s="8" t="str">
        <f>IF(LANÇAMENTO[[#This Row],[OBRA COM MATERIAL]]="OK","ENTREGUE",IF(LANÇAMENTO[[#This Row],[PRAZO]]="","",LANÇAMENTO[[#This Row],[PREVISÃO ENTREGA OBRA]]-$E$1))</f>
        <v>ENTREGUE</v>
      </c>
      <c r="U3230" s="3" t="s">
        <v>129</v>
      </c>
      <c r="V3230" s="3"/>
    </row>
    <row r="3231" spans="1:22" x14ac:dyDescent="0.25">
      <c r="A3231" s="4">
        <v>46100</v>
      </c>
      <c r="B3231" s="2" t="s">
        <v>5318</v>
      </c>
      <c r="C3231" s="123" t="str">
        <f>VLOOKUP(LANÇAMENTO[[#This Row],[OBRA]],OBRAS[],2,FALSE)</f>
        <v>BRASUL</v>
      </c>
      <c r="D3231" s="2" t="s">
        <v>17</v>
      </c>
      <c r="E3231" s="2" t="s">
        <v>5304</v>
      </c>
      <c r="F3231" s="3">
        <v>1</v>
      </c>
      <c r="G3231" s="3" t="s">
        <v>141</v>
      </c>
      <c r="H3231" s="5" t="s">
        <v>5324</v>
      </c>
      <c r="I3231" s="136" t="s">
        <v>260</v>
      </c>
      <c r="J3231" s="2" t="s">
        <v>5304</v>
      </c>
      <c r="K3231" s="6">
        <v>191</v>
      </c>
      <c r="L3231" s="6">
        <f>LANÇAMENTO[[#This Row],[VALOR UNITARIO]]*LANÇAMENTO[[#This Row],[QTDADE]]</f>
        <v>191</v>
      </c>
      <c r="M3231" s="4">
        <v>46100</v>
      </c>
      <c r="N3231" s="33" t="str">
        <f>TEXT(LANÇAMENTO[[#This Row],[DATA PEDIDO]],"MMM")&amp;"-"&amp;TEXT(M3231,"AAAA")</f>
        <v>mar-2026</v>
      </c>
      <c r="O3231" s="5" t="s">
        <v>1983</v>
      </c>
      <c r="P3231" s="5" t="s">
        <v>30</v>
      </c>
      <c r="Q3231" s="3" t="s">
        <v>1705</v>
      </c>
      <c r="R3231" s="3">
        <v>0</v>
      </c>
      <c r="S3231" s="4">
        <f>IF(LANÇAMENTO[[#This Row],[DATA PEDIDO]]="","",LANÇAMENTO[[#This Row],[DATA PEDIDO]]+LANÇAMENTO[[#This Row],[PRAZO]])</f>
        <v>46100</v>
      </c>
      <c r="T3231" s="8" t="str">
        <f>IF(LANÇAMENTO[[#This Row],[OBRA COM MATERIAL]]="OK","ENTREGUE",IF(LANÇAMENTO[[#This Row],[PRAZO]]="","",LANÇAMENTO[[#This Row],[PREVISÃO ENTREGA OBRA]]-$E$1))</f>
        <v>ENTREGUE</v>
      </c>
      <c r="U3231" s="3" t="s">
        <v>129</v>
      </c>
      <c r="V3231" s="3"/>
    </row>
    <row r="3232" spans="1:22" x14ac:dyDescent="0.25">
      <c r="A3232" s="4">
        <v>46100</v>
      </c>
      <c r="B3232" s="2" t="s">
        <v>5318</v>
      </c>
      <c r="C3232" s="123" t="str">
        <f>VLOOKUP(LANÇAMENTO[[#This Row],[OBRA]],OBRAS[],2,FALSE)</f>
        <v>BRASUL</v>
      </c>
      <c r="D3232" s="2" t="s">
        <v>17</v>
      </c>
      <c r="E3232" s="2" t="s">
        <v>5305</v>
      </c>
      <c r="F3232" s="3">
        <v>1</v>
      </c>
      <c r="G3232" s="3" t="s">
        <v>65</v>
      </c>
      <c r="H3232" s="5" t="s">
        <v>5324</v>
      </c>
      <c r="I3232" s="136" t="s">
        <v>260</v>
      </c>
      <c r="J3232" s="2" t="s">
        <v>5305</v>
      </c>
      <c r="K3232" s="6">
        <v>28</v>
      </c>
      <c r="L3232" s="6">
        <f>LANÇAMENTO[[#This Row],[VALOR UNITARIO]]*LANÇAMENTO[[#This Row],[QTDADE]]</f>
        <v>28</v>
      </c>
      <c r="M3232" s="4">
        <v>46100</v>
      </c>
      <c r="N3232" s="33" t="str">
        <f>TEXT(LANÇAMENTO[[#This Row],[DATA PEDIDO]],"MMM")&amp;"-"&amp;TEXT(M3232,"AAAA")</f>
        <v>mar-2026</v>
      </c>
      <c r="O3232" s="5" t="s">
        <v>1983</v>
      </c>
      <c r="P3232" s="5" t="s">
        <v>30</v>
      </c>
      <c r="Q3232" s="3" t="s">
        <v>1705</v>
      </c>
      <c r="R3232" s="3">
        <v>0</v>
      </c>
      <c r="S3232" s="4">
        <f>IF(LANÇAMENTO[[#This Row],[DATA PEDIDO]]="","",LANÇAMENTO[[#This Row],[DATA PEDIDO]]+LANÇAMENTO[[#This Row],[PRAZO]])</f>
        <v>46100</v>
      </c>
      <c r="T3232" s="8" t="str">
        <f>IF(LANÇAMENTO[[#This Row],[OBRA COM MATERIAL]]="OK","ENTREGUE",IF(LANÇAMENTO[[#This Row],[PRAZO]]="","",LANÇAMENTO[[#This Row],[PREVISÃO ENTREGA OBRA]]-$E$1))</f>
        <v>ENTREGUE</v>
      </c>
      <c r="U3232" s="3" t="s">
        <v>129</v>
      </c>
      <c r="V3232" s="3"/>
    </row>
    <row r="3233" spans="1:22" x14ac:dyDescent="0.25">
      <c r="A3233" s="4">
        <v>46100</v>
      </c>
      <c r="B3233" s="2" t="s">
        <v>5318</v>
      </c>
      <c r="C3233" s="123" t="str">
        <f>VLOOKUP(LANÇAMENTO[[#This Row],[OBRA]],OBRAS[],2,FALSE)</f>
        <v>BRASUL</v>
      </c>
      <c r="D3233" s="2" t="s">
        <v>17</v>
      </c>
      <c r="E3233" s="2" t="s">
        <v>5306</v>
      </c>
      <c r="F3233" s="3">
        <v>1</v>
      </c>
      <c r="G3233" s="3" t="s">
        <v>65</v>
      </c>
      <c r="H3233" s="5" t="s">
        <v>5324</v>
      </c>
      <c r="I3233" s="136" t="s">
        <v>260</v>
      </c>
      <c r="J3233" s="2" t="s">
        <v>5306</v>
      </c>
      <c r="K3233" s="6">
        <v>32</v>
      </c>
      <c r="L3233" s="6">
        <f>LANÇAMENTO[[#This Row],[VALOR UNITARIO]]*LANÇAMENTO[[#This Row],[QTDADE]]</f>
        <v>32</v>
      </c>
      <c r="M3233" s="4">
        <v>46100</v>
      </c>
      <c r="N3233" s="33" t="str">
        <f>TEXT(LANÇAMENTO[[#This Row],[DATA PEDIDO]],"MMM")&amp;"-"&amp;TEXT(M3233,"AAAA")</f>
        <v>mar-2026</v>
      </c>
      <c r="O3233" s="5" t="s">
        <v>1983</v>
      </c>
      <c r="P3233" s="5" t="s">
        <v>30</v>
      </c>
      <c r="Q3233" s="3" t="s">
        <v>1705</v>
      </c>
      <c r="R3233" s="3">
        <v>0</v>
      </c>
      <c r="S3233" s="4">
        <f>IF(LANÇAMENTO[[#This Row],[DATA PEDIDO]]="","",LANÇAMENTO[[#This Row],[DATA PEDIDO]]+LANÇAMENTO[[#This Row],[PRAZO]])</f>
        <v>46100</v>
      </c>
      <c r="T3233" s="8" t="str">
        <f>IF(LANÇAMENTO[[#This Row],[OBRA COM MATERIAL]]="OK","ENTREGUE",IF(LANÇAMENTO[[#This Row],[PRAZO]]="","",LANÇAMENTO[[#This Row],[PREVISÃO ENTREGA OBRA]]-$E$1))</f>
        <v>ENTREGUE</v>
      </c>
      <c r="U3233" s="3" t="s">
        <v>129</v>
      </c>
      <c r="V3233" s="3"/>
    </row>
    <row r="3234" spans="1:22" x14ac:dyDescent="0.25">
      <c r="A3234" s="4">
        <v>46100</v>
      </c>
      <c r="B3234" s="2" t="s">
        <v>5318</v>
      </c>
      <c r="C3234" s="123" t="str">
        <f>VLOOKUP(LANÇAMENTO[[#This Row],[OBRA]],OBRAS[],2,FALSE)</f>
        <v>BRASUL</v>
      </c>
      <c r="D3234" s="2" t="s">
        <v>17</v>
      </c>
      <c r="E3234" s="2" t="s">
        <v>5307</v>
      </c>
      <c r="F3234" s="3">
        <v>1</v>
      </c>
      <c r="G3234" s="3" t="s">
        <v>65</v>
      </c>
      <c r="H3234" s="5" t="s">
        <v>5324</v>
      </c>
      <c r="I3234" s="136" t="s">
        <v>260</v>
      </c>
      <c r="J3234" s="2" t="s">
        <v>5307</v>
      </c>
      <c r="K3234" s="6">
        <v>18</v>
      </c>
      <c r="L3234" s="6">
        <f>LANÇAMENTO[[#This Row],[VALOR UNITARIO]]*LANÇAMENTO[[#This Row],[QTDADE]]</f>
        <v>18</v>
      </c>
      <c r="M3234" s="4">
        <v>46100</v>
      </c>
      <c r="N3234" s="33" t="str">
        <f>TEXT(LANÇAMENTO[[#This Row],[DATA PEDIDO]],"MMM")&amp;"-"&amp;TEXT(M3234,"AAAA")</f>
        <v>mar-2026</v>
      </c>
      <c r="O3234" s="5" t="s">
        <v>1983</v>
      </c>
      <c r="P3234" s="5" t="s">
        <v>30</v>
      </c>
      <c r="Q3234" s="3" t="s">
        <v>1705</v>
      </c>
      <c r="R3234" s="3">
        <v>0</v>
      </c>
      <c r="S3234" s="4">
        <f>IF(LANÇAMENTO[[#This Row],[DATA PEDIDO]]="","",LANÇAMENTO[[#This Row],[DATA PEDIDO]]+LANÇAMENTO[[#This Row],[PRAZO]])</f>
        <v>46100</v>
      </c>
      <c r="T3234" s="8" t="str">
        <f>IF(LANÇAMENTO[[#This Row],[OBRA COM MATERIAL]]="OK","ENTREGUE",IF(LANÇAMENTO[[#This Row],[PRAZO]]="","",LANÇAMENTO[[#This Row],[PREVISÃO ENTREGA OBRA]]-$E$1))</f>
        <v>ENTREGUE</v>
      </c>
      <c r="U3234" s="3" t="s">
        <v>129</v>
      </c>
      <c r="V3234" s="3"/>
    </row>
    <row r="3235" spans="1:22" x14ac:dyDescent="0.25">
      <c r="A3235" s="4">
        <v>46100</v>
      </c>
      <c r="B3235" s="2" t="s">
        <v>5318</v>
      </c>
      <c r="C3235" s="123" t="str">
        <f>VLOOKUP(LANÇAMENTO[[#This Row],[OBRA]],OBRAS[],2,FALSE)</f>
        <v>BRASUL</v>
      </c>
      <c r="D3235" s="2" t="s">
        <v>17</v>
      </c>
      <c r="E3235" s="2" t="s">
        <v>5308</v>
      </c>
      <c r="F3235" s="3">
        <v>2</v>
      </c>
      <c r="G3235" s="3" t="s">
        <v>65</v>
      </c>
      <c r="H3235" s="5" t="s">
        <v>5324</v>
      </c>
      <c r="I3235" s="136" t="s">
        <v>260</v>
      </c>
      <c r="J3235" s="2" t="s">
        <v>5308</v>
      </c>
      <c r="K3235" s="6">
        <v>8.9</v>
      </c>
      <c r="L3235" s="6">
        <f>LANÇAMENTO[[#This Row],[VALOR UNITARIO]]*LANÇAMENTO[[#This Row],[QTDADE]]</f>
        <v>17.8</v>
      </c>
      <c r="M3235" s="4">
        <v>46100</v>
      </c>
      <c r="N3235" s="33" t="str">
        <f>TEXT(LANÇAMENTO[[#This Row],[DATA PEDIDO]],"MMM")&amp;"-"&amp;TEXT(M3235,"AAAA")</f>
        <v>mar-2026</v>
      </c>
      <c r="O3235" s="5" t="s">
        <v>1983</v>
      </c>
      <c r="P3235" s="5" t="s">
        <v>30</v>
      </c>
      <c r="Q3235" s="3" t="s">
        <v>1705</v>
      </c>
      <c r="R3235" s="3">
        <v>0</v>
      </c>
      <c r="S3235" s="4">
        <f>IF(LANÇAMENTO[[#This Row],[DATA PEDIDO]]="","",LANÇAMENTO[[#This Row],[DATA PEDIDO]]+LANÇAMENTO[[#This Row],[PRAZO]])</f>
        <v>46100</v>
      </c>
      <c r="T3235" s="8" t="str">
        <f>IF(LANÇAMENTO[[#This Row],[OBRA COM MATERIAL]]="OK","ENTREGUE",IF(LANÇAMENTO[[#This Row],[PRAZO]]="","",LANÇAMENTO[[#This Row],[PREVISÃO ENTREGA OBRA]]-$E$1))</f>
        <v>ENTREGUE</v>
      </c>
      <c r="U3235" s="3" t="s">
        <v>129</v>
      </c>
      <c r="V3235" s="3"/>
    </row>
    <row r="3236" spans="1:22" x14ac:dyDescent="0.25">
      <c r="A3236" s="4">
        <v>46100</v>
      </c>
      <c r="B3236" s="2" t="s">
        <v>5318</v>
      </c>
      <c r="C3236" s="123" t="str">
        <f>VLOOKUP(LANÇAMENTO[[#This Row],[OBRA]],OBRAS[],2,FALSE)</f>
        <v>BRASUL</v>
      </c>
      <c r="D3236" s="2" t="s">
        <v>17</v>
      </c>
      <c r="E3236" s="2" t="s">
        <v>5309</v>
      </c>
      <c r="F3236" s="3">
        <v>2</v>
      </c>
      <c r="G3236" s="3" t="s">
        <v>65</v>
      </c>
      <c r="H3236" s="5" t="s">
        <v>5324</v>
      </c>
      <c r="I3236" s="136" t="s">
        <v>260</v>
      </c>
      <c r="J3236" s="2" t="s">
        <v>5309</v>
      </c>
      <c r="K3236" s="6">
        <v>7.3</v>
      </c>
      <c r="L3236" s="6">
        <f>LANÇAMENTO[[#This Row],[VALOR UNITARIO]]*LANÇAMENTO[[#This Row],[QTDADE]]</f>
        <v>14.6</v>
      </c>
      <c r="M3236" s="4">
        <v>46100</v>
      </c>
      <c r="N3236" s="33" t="str">
        <f>TEXT(LANÇAMENTO[[#This Row],[DATA PEDIDO]],"MMM")&amp;"-"&amp;TEXT(M3236,"AAAA")</f>
        <v>mar-2026</v>
      </c>
      <c r="O3236" s="5" t="s">
        <v>1983</v>
      </c>
      <c r="P3236" s="5" t="s">
        <v>30</v>
      </c>
      <c r="Q3236" s="3" t="s">
        <v>1705</v>
      </c>
      <c r="R3236" s="3">
        <v>0</v>
      </c>
      <c r="S3236" s="4">
        <f>IF(LANÇAMENTO[[#This Row],[DATA PEDIDO]]="","",LANÇAMENTO[[#This Row],[DATA PEDIDO]]+LANÇAMENTO[[#This Row],[PRAZO]])</f>
        <v>46100</v>
      </c>
      <c r="T3236" s="8" t="str">
        <f>IF(LANÇAMENTO[[#This Row],[OBRA COM MATERIAL]]="OK","ENTREGUE",IF(LANÇAMENTO[[#This Row],[PRAZO]]="","",LANÇAMENTO[[#This Row],[PREVISÃO ENTREGA OBRA]]-$E$1))</f>
        <v>ENTREGUE</v>
      </c>
      <c r="U3236" s="3" t="s">
        <v>129</v>
      </c>
      <c r="V3236" s="3"/>
    </row>
    <row r="3237" spans="1:22" x14ac:dyDescent="0.25">
      <c r="A3237" s="4">
        <v>46100</v>
      </c>
      <c r="B3237" s="2" t="s">
        <v>5318</v>
      </c>
      <c r="C3237" s="123" t="str">
        <f>VLOOKUP(LANÇAMENTO[[#This Row],[OBRA]],OBRAS[],2,FALSE)</f>
        <v>BRASUL</v>
      </c>
      <c r="D3237" s="2" t="s">
        <v>17</v>
      </c>
      <c r="E3237" s="2" t="s">
        <v>2739</v>
      </c>
      <c r="F3237" s="3">
        <v>3</v>
      </c>
      <c r="G3237" s="3" t="s">
        <v>111</v>
      </c>
      <c r="H3237" s="5" t="s">
        <v>5324</v>
      </c>
      <c r="I3237" s="136" t="s">
        <v>260</v>
      </c>
      <c r="J3237" s="2" t="s">
        <v>2739</v>
      </c>
      <c r="K3237" s="6">
        <v>2.8</v>
      </c>
      <c r="L3237" s="6">
        <f>LANÇAMENTO[[#This Row],[VALOR UNITARIO]]*LANÇAMENTO[[#This Row],[QTDADE]]</f>
        <v>8.3999999999999986</v>
      </c>
      <c r="M3237" s="4">
        <v>46100</v>
      </c>
      <c r="N3237" s="33" t="str">
        <f>TEXT(LANÇAMENTO[[#This Row],[DATA PEDIDO]],"MMM")&amp;"-"&amp;TEXT(M3237,"AAAA")</f>
        <v>mar-2026</v>
      </c>
      <c r="O3237" s="5" t="s">
        <v>1983</v>
      </c>
      <c r="P3237" s="5" t="s">
        <v>30</v>
      </c>
      <c r="Q3237" s="3" t="s">
        <v>1705</v>
      </c>
      <c r="R3237" s="3">
        <v>0</v>
      </c>
      <c r="S3237" s="4">
        <f>IF(LANÇAMENTO[[#This Row],[DATA PEDIDO]]="","",LANÇAMENTO[[#This Row],[DATA PEDIDO]]+LANÇAMENTO[[#This Row],[PRAZO]])</f>
        <v>46100</v>
      </c>
      <c r="T3237" s="8" t="str">
        <f>IF(LANÇAMENTO[[#This Row],[OBRA COM MATERIAL]]="OK","ENTREGUE",IF(LANÇAMENTO[[#This Row],[PRAZO]]="","",LANÇAMENTO[[#This Row],[PREVISÃO ENTREGA OBRA]]-$E$1))</f>
        <v>ENTREGUE</v>
      </c>
      <c r="U3237" s="3" t="s">
        <v>129</v>
      </c>
      <c r="V3237" s="3"/>
    </row>
    <row r="3238" spans="1:22" x14ac:dyDescent="0.25">
      <c r="A3238" s="4">
        <v>46100</v>
      </c>
      <c r="B3238" s="2" t="s">
        <v>5318</v>
      </c>
      <c r="C3238" s="123" t="str">
        <f>VLOOKUP(LANÇAMENTO[[#This Row],[OBRA]],OBRAS[],2,FALSE)</f>
        <v>BRASUL</v>
      </c>
      <c r="D3238" s="2" t="s">
        <v>17</v>
      </c>
      <c r="E3238" s="2" t="s">
        <v>5310</v>
      </c>
      <c r="F3238" s="3">
        <v>20</v>
      </c>
      <c r="G3238" s="3" t="s">
        <v>111</v>
      </c>
      <c r="H3238" s="5" t="s">
        <v>5324</v>
      </c>
      <c r="I3238" s="136" t="s">
        <v>260</v>
      </c>
      <c r="J3238" s="2" t="s">
        <v>5310</v>
      </c>
      <c r="K3238" s="6">
        <v>150</v>
      </c>
      <c r="L3238" s="6">
        <f>LANÇAMENTO[[#This Row],[VALOR UNITARIO]]*LANÇAMENTO[[#This Row],[QTDADE]]</f>
        <v>3000</v>
      </c>
      <c r="M3238" s="4">
        <v>46100</v>
      </c>
      <c r="N3238" s="33" t="str">
        <f>TEXT(LANÇAMENTO[[#This Row],[DATA PEDIDO]],"MMM")&amp;"-"&amp;TEXT(M3238,"AAAA")</f>
        <v>mar-2026</v>
      </c>
      <c r="O3238" s="5" t="s">
        <v>1983</v>
      </c>
      <c r="P3238" s="5" t="s">
        <v>30</v>
      </c>
      <c r="Q3238" s="3" t="s">
        <v>1705</v>
      </c>
      <c r="R3238" s="3">
        <v>0</v>
      </c>
      <c r="S3238" s="4">
        <f>IF(LANÇAMENTO[[#This Row],[DATA PEDIDO]]="","",LANÇAMENTO[[#This Row],[DATA PEDIDO]]+LANÇAMENTO[[#This Row],[PRAZO]])</f>
        <v>46100</v>
      </c>
      <c r="T3238" s="8" t="str">
        <f>IF(LANÇAMENTO[[#This Row],[OBRA COM MATERIAL]]="OK","ENTREGUE",IF(LANÇAMENTO[[#This Row],[PRAZO]]="","",LANÇAMENTO[[#This Row],[PREVISÃO ENTREGA OBRA]]-$E$1))</f>
        <v>ENTREGUE</v>
      </c>
      <c r="U3238" s="3" t="s">
        <v>129</v>
      </c>
      <c r="V3238" s="3"/>
    </row>
    <row r="3239" spans="1:22" x14ac:dyDescent="0.25">
      <c r="A3239" s="4">
        <v>46100</v>
      </c>
      <c r="B3239" s="2" t="s">
        <v>5318</v>
      </c>
      <c r="C3239" s="123" t="str">
        <f>VLOOKUP(LANÇAMENTO[[#This Row],[OBRA]],OBRAS[],2,FALSE)</f>
        <v>BRASUL</v>
      </c>
      <c r="D3239" s="2" t="s">
        <v>17</v>
      </c>
      <c r="E3239" s="2" t="s">
        <v>3415</v>
      </c>
      <c r="F3239" s="3">
        <v>8</v>
      </c>
      <c r="G3239" s="3" t="s">
        <v>65</v>
      </c>
      <c r="H3239" s="5" t="s">
        <v>5324</v>
      </c>
      <c r="I3239" s="136" t="s">
        <v>260</v>
      </c>
      <c r="J3239" s="2" t="s">
        <v>3415</v>
      </c>
      <c r="K3239" s="6">
        <v>13.3</v>
      </c>
      <c r="L3239" s="6">
        <f>LANÇAMENTO[[#This Row],[VALOR UNITARIO]]*LANÇAMENTO[[#This Row],[QTDADE]]</f>
        <v>106.4</v>
      </c>
      <c r="M3239" s="4">
        <v>46100</v>
      </c>
      <c r="N3239" s="33" t="str">
        <f>TEXT(LANÇAMENTO[[#This Row],[DATA PEDIDO]],"MMM")&amp;"-"&amp;TEXT(M3239,"AAAA")</f>
        <v>mar-2026</v>
      </c>
      <c r="O3239" s="5" t="s">
        <v>1983</v>
      </c>
      <c r="P3239" s="5" t="s">
        <v>30</v>
      </c>
      <c r="Q3239" s="3" t="s">
        <v>1705</v>
      </c>
      <c r="R3239" s="3">
        <v>0</v>
      </c>
      <c r="S3239" s="4">
        <f>IF(LANÇAMENTO[[#This Row],[DATA PEDIDO]]="","",LANÇAMENTO[[#This Row],[DATA PEDIDO]]+LANÇAMENTO[[#This Row],[PRAZO]])</f>
        <v>46100</v>
      </c>
      <c r="T3239" s="8" t="str">
        <f>IF(LANÇAMENTO[[#This Row],[OBRA COM MATERIAL]]="OK","ENTREGUE",IF(LANÇAMENTO[[#This Row],[PRAZO]]="","",LANÇAMENTO[[#This Row],[PREVISÃO ENTREGA OBRA]]-$E$1))</f>
        <v>ENTREGUE</v>
      </c>
      <c r="U3239" s="3" t="s">
        <v>129</v>
      </c>
      <c r="V3239" s="3"/>
    </row>
    <row r="3240" spans="1:22" x14ac:dyDescent="0.25">
      <c r="A3240" s="4">
        <v>46100</v>
      </c>
      <c r="B3240" s="2" t="s">
        <v>5318</v>
      </c>
      <c r="C3240" s="123" t="str">
        <f>VLOOKUP(LANÇAMENTO[[#This Row],[OBRA]],OBRAS[],2,FALSE)</f>
        <v>BRASUL</v>
      </c>
      <c r="D3240" s="2" t="s">
        <v>17</v>
      </c>
      <c r="E3240" s="2" t="s">
        <v>5311</v>
      </c>
      <c r="F3240" s="3">
        <v>20</v>
      </c>
      <c r="G3240" s="3" t="s">
        <v>111</v>
      </c>
      <c r="H3240" s="5" t="s">
        <v>5324</v>
      </c>
      <c r="I3240" s="136" t="s">
        <v>260</v>
      </c>
      <c r="J3240" s="2" t="s">
        <v>5311</v>
      </c>
      <c r="K3240" s="6">
        <v>70</v>
      </c>
      <c r="L3240" s="6">
        <f>LANÇAMENTO[[#This Row],[VALOR UNITARIO]]*LANÇAMENTO[[#This Row],[QTDADE]]</f>
        <v>1400</v>
      </c>
      <c r="M3240" s="4">
        <v>46100</v>
      </c>
      <c r="N3240" s="33" t="str">
        <f>TEXT(LANÇAMENTO[[#This Row],[DATA PEDIDO]],"MMM")&amp;"-"&amp;TEXT(M3240,"AAAA")</f>
        <v>mar-2026</v>
      </c>
      <c r="O3240" s="5" t="s">
        <v>1983</v>
      </c>
      <c r="P3240" s="5" t="s">
        <v>30</v>
      </c>
      <c r="Q3240" s="3" t="s">
        <v>1705</v>
      </c>
      <c r="R3240" s="3">
        <v>0</v>
      </c>
      <c r="S3240" s="4">
        <f>IF(LANÇAMENTO[[#This Row],[DATA PEDIDO]]="","",LANÇAMENTO[[#This Row],[DATA PEDIDO]]+LANÇAMENTO[[#This Row],[PRAZO]])</f>
        <v>46100</v>
      </c>
      <c r="T3240" s="8" t="str">
        <f>IF(LANÇAMENTO[[#This Row],[OBRA COM MATERIAL]]="OK","ENTREGUE",IF(LANÇAMENTO[[#This Row],[PRAZO]]="","",LANÇAMENTO[[#This Row],[PREVISÃO ENTREGA OBRA]]-$E$1))</f>
        <v>ENTREGUE</v>
      </c>
      <c r="U3240" s="3" t="s">
        <v>129</v>
      </c>
      <c r="V3240" s="3"/>
    </row>
    <row r="3241" spans="1:22" x14ac:dyDescent="0.25">
      <c r="A3241" s="4">
        <v>46100</v>
      </c>
      <c r="B3241" s="2" t="s">
        <v>5318</v>
      </c>
      <c r="C3241" s="123" t="str">
        <f>VLOOKUP(LANÇAMENTO[[#This Row],[OBRA]],OBRAS[],2,FALSE)</f>
        <v>BRASUL</v>
      </c>
      <c r="D3241" s="2" t="s">
        <v>17</v>
      </c>
      <c r="E3241" s="2" t="s">
        <v>5312</v>
      </c>
      <c r="F3241" s="3">
        <v>6</v>
      </c>
      <c r="G3241" s="3" t="s">
        <v>65</v>
      </c>
      <c r="H3241" s="5" t="s">
        <v>5324</v>
      </c>
      <c r="I3241" s="136" t="s">
        <v>260</v>
      </c>
      <c r="J3241" s="2" t="s">
        <v>5312</v>
      </c>
      <c r="K3241" s="6">
        <v>9.9</v>
      </c>
      <c r="L3241" s="6">
        <f>LANÇAMENTO[[#This Row],[VALOR UNITARIO]]*LANÇAMENTO[[#This Row],[QTDADE]]</f>
        <v>59.400000000000006</v>
      </c>
      <c r="M3241" s="4">
        <v>46100</v>
      </c>
      <c r="N3241" s="33" t="str">
        <f>TEXT(LANÇAMENTO[[#This Row],[DATA PEDIDO]],"MMM")&amp;"-"&amp;TEXT(M3241,"AAAA")</f>
        <v>mar-2026</v>
      </c>
      <c r="O3241" s="5" t="s">
        <v>1983</v>
      </c>
      <c r="P3241" s="5" t="s">
        <v>30</v>
      </c>
      <c r="Q3241" s="3" t="s">
        <v>1705</v>
      </c>
      <c r="R3241" s="3">
        <v>0</v>
      </c>
      <c r="S3241" s="4">
        <f>IF(LANÇAMENTO[[#This Row],[DATA PEDIDO]]="","",LANÇAMENTO[[#This Row],[DATA PEDIDO]]+LANÇAMENTO[[#This Row],[PRAZO]])</f>
        <v>46100</v>
      </c>
      <c r="T3241" s="8" t="str">
        <f>IF(LANÇAMENTO[[#This Row],[OBRA COM MATERIAL]]="OK","ENTREGUE",IF(LANÇAMENTO[[#This Row],[PRAZO]]="","",LANÇAMENTO[[#This Row],[PREVISÃO ENTREGA OBRA]]-$E$1))</f>
        <v>ENTREGUE</v>
      </c>
      <c r="U3241" s="3" t="s">
        <v>129</v>
      </c>
      <c r="V3241" s="3"/>
    </row>
    <row r="3242" spans="1:22" x14ac:dyDescent="0.25">
      <c r="A3242" s="4">
        <v>46100</v>
      </c>
      <c r="B3242" s="2" t="s">
        <v>5318</v>
      </c>
      <c r="C3242" s="123" t="str">
        <f>VLOOKUP(LANÇAMENTO[[#This Row],[OBRA]],OBRAS[],2,FALSE)</f>
        <v>BRASUL</v>
      </c>
      <c r="D3242" s="2" t="s">
        <v>17</v>
      </c>
      <c r="E3242" s="2" t="s">
        <v>3408</v>
      </c>
      <c r="F3242" s="3">
        <v>2</v>
      </c>
      <c r="G3242" s="3" t="s">
        <v>65</v>
      </c>
      <c r="H3242" s="5" t="s">
        <v>5324</v>
      </c>
      <c r="I3242" s="136" t="s">
        <v>260</v>
      </c>
      <c r="J3242" s="2" t="s">
        <v>3408</v>
      </c>
      <c r="K3242" s="6">
        <v>5.6</v>
      </c>
      <c r="L3242" s="6">
        <f>LANÇAMENTO[[#This Row],[VALOR UNITARIO]]*LANÇAMENTO[[#This Row],[QTDADE]]</f>
        <v>11.2</v>
      </c>
      <c r="M3242" s="4">
        <v>46100</v>
      </c>
      <c r="N3242" s="33" t="str">
        <f>TEXT(LANÇAMENTO[[#This Row],[DATA PEDIDO]],"MMM")&amp;"-"&amp;TEXT(M3242,"AAAA")</f>
        <v>mar-2026</v>
      </c>
      <c r="O3242" s="5" t="s">
        <v>1983</v>
      </c>
      <c r="P3242" s="5" t="s">
        <v>30</v>
      </c>
      <c r="Q3242" s="3" t="s">
        <v>1705</v>
      </c>
      <c r="R3242" s="3">
        <v>0</v>
      </c>
      <c r="S3242" s="4">
        <f>IF(LANÇAMENTO[[#This Row],[DATA PEDIDO]]="","",LANÇAMENTO[[#This Row],[DATA PEDIDO]]+LANÇAMENTO[[#This Row],[PRAZO]])</f>
        <v>46100</v>
      </c>
      <c r="T3242" s="8" t="str">
        <f>IF(LANÇAMENTO[[#This Row],[OBRA COM MATERIAL]]="OK","ENTREGUE",IF(LANÇAMENTO[[#This Row],[PRAZO]]="","",LANÇAMENTO[[#This Row],[PREVISÃO ENTREGA OBRA]]-$E$1))</f>
        <v>ENTREGUE</v>
      </c>
      <c r="U3242" s="3" t="s">
        <v>129</v>
      </c>
      <c r="V3242" s="3"/>
    </row>
    <row r="3243" spans="1:22" x14ac:dyDescent="0.25">
      <c r="A3243" s="4">
        <v>46100</v>
      </c>
      <c r="B3243" s="2" t="s">
        <v>5318</v>
      </c>
      <c r="C3243" s="123" t="str">
        <f>VLOOKUP(LANÇAMENTO[[#This Row],[OBRA]],OBRAS[],2,FALSE)</f>
        <v>BRASUL</v>
      </c>
      <c r="D3243" s="2" t="s">
        <v>17</v>
      </c>
      <c r="E3243" s="2" t="s">
        <v>5313</v>
      </c>
      <c r="F3243" s="3">
        <v>20</v>
      </c>
      <c r="G3243" s="3" t="s">
        <v>65</v>
      </c>
      <c r="H3243" s="5" t="s">
        <v>5324</v>
      </c>
      <c r="I3243" s="136" t="s">
        <v>260</v>
      </c>
      <c r="J3243" s="2" t="s">
        <v>5313</v>
      </c>
      <c r="K3243" s="6">
        <v>7.5</v>
      </c>
      <c r="L3243" s="6">
        <f>LANÇAMENTO[[#This Row],[VALOR UNITARIO]]*LANÇAMENTO[[#This Row],[QTDADE]]</f>
        <v>150</v>
      </c>
      <c r="M3243" s="4">
        <v>46100</v>
      </c>
      <c r="N3243" s="33" t="str">
        <f>TEXT(LANÇAMENTO[[#This Row],[DATA PEDIDO]],"MMM")&amp;"-"&amp;TEXT(M3243,"AAAA")</f>
        <v>mar-2026</v>
      </c>
      <c r="O3243" s="5" t="s">
        <v>1983</v>
      </c>
      <c r="P3243" s="5" t="s">
        <v>30</v>
      </c>
      <c r="Q3243" s="3" t="s">
        <v>1705</v>
      </c>
      <c r="R3243" s="3">
        <v>0</v>
      </c>
      <c r="S3243" s="4">
        <f>IF(LANÇAMENTO[[#This Row],[DATA PEDIDO]]="","",LANÇAMENTO[[#This Row],[DATA PEDIDO]]+LANÇAMENTO[[#This Row],[PRAZO]])</f>
        <v>46100</v>
      </c>
      <c r="T3243" s="8" t="str">
        <f>IF(LANÇAMENTO[[#This Row],[OBRA COM MATERIAL]]="OK","ENTREGUE",IF(LANÇAMENTO[[#This Row],[PRAZO]]="","",LANÇAMENTO[[#This Row],[PREVISÃO ENTREGA OBRA]]-$E$1))</f>
        <v>ENTREGUE</v>
      </c>
      <c r="U3243" s="3" t="s">
        <v>129</v>
      </c>
      <c r="V3243" s="3"/>
    </row>
    <row r="3244" spans="1:22" x14ac:dyDescent="0.25">
      <c r="A3244" s="4">
        <v>46100</v>
      </c>
      <c r="B3244" s="2" t="s">
        <v>5318</v>
      </c>
      <c r="C3244" s="123" t="str">
        <f>VLOOKUP(LANÇAMENTO[[#This Row],[OBRA]],OBRAS[],2,FALSE)</f>
        <v>BRASUL</v>
      </c>
      <c r="D3244" s="2" t="s">
        <v>17</v>
      </c>
      <c r="E3244" s="2" t="s">
        <v>5314</v>
      </c>
      <c r="F3244" s="3">
        <v>60</v>
      </c>
      <c r="G3244" s="3" t="s">
        <v>111</v>
      </c>
      <c r="H3244" s="5" t="s">
        <v>5324</v>
      </c>
      <c r="I3244" s="136" t="s">
        <v>260</v>
      </c>
      <c r="J3244" s="2" t="s">
        <v>5314</v>
      </c>
      <c r="K3244" s="6">
        <v>143.4</v>
      </c>
      <c r="L3244" s="6">
        <f>LANÇAMENTO[[#This Row],[VALOR UNITARIO]]*LANÇAMENTO[[#This Row],[QTDADE]]</f>
        <v>8604</v>
      </c>
      <c r="M3244" s="4">
        <v>46100</v>
      </c>
      <c r="N3244" s="33" t="str">
        <f>TEXT(LANÇAMENTO[[#This Row],[DATA PEDIDO]],"MMM")&amp;"-"&amp;TEXT(M3244,"AAAA")</f>
        <v>mar-2026</v>
      </c>
      <c r="O3244" s="5" t="s">
        <v>1983</v>
      </c>
      <c r="P3244" s="5" t="s">
        <v>30</v>
      </c>
      <c r="Q3244" s="3" t="s">
        <v>1705</v>
      </c>
      <c r="R3244" s="3">
        <v>0</v>
      </c>
      <c r="S3244" s="4">
        <f>IF(LANÇAMENTO[[#This Row],[DATA PEDIDO]]="","",LANÇAMENTO[[#This Row],[DATA PEDIDO]]+LANÇAMENTO[[#This Row],[PRAZO]])</f>
        <v>46100</v>
      </c>
      <c r="T3244" s="8" t="str">
        <f>IF(LANÇAMENTO[[#This Row],[OBRA COM MATERIAL]]="OK","ENTREGUE",IF(LANÇAMENTO[[#This Row],[PRAZO]]="","",LANÇAMENTO[[#This Row],[PREVISÃO ENTREGA OBRA]]-$E$1))</f>
        <v>ENTREGUE</v>
      </c>
      <c r="U3244" s="3" t="s">
        <v>129</v>
      </c>
      <c r="V3244" s="3"/>
    </row>
    <row r="3245" spans="1:22" x14ac:dyDescent="0.25">
      <c r="A3245" s="4">
        <v>46100</v>
      </c>
      <c r="B3245" s="2" t="s">
        <v>5318</v>
      </c>
      <c r="C3245" s="123" t="str">
        <f>VLOOKUP(LANÇAMENTO[[#This Row],[OBRA]],OBRAS[],2,FALSE)</f>
        <v>BRASUL</v>
      </c>
      <c r="D3245" s="2" t="s">
        <v>17</v>
      </c>
      <c r="E3245" s="2" t="s">
        <v>3405</v>
      </c>
      <c r="F3245" s="3">
        <v>20</v>
      </c>
      <c r="G3245" s="3" t="s">
        <v>111</v>
      </c>
      <c r="H3245" s="5" t="s">
        <v>5324</v>
      </c>
      <c r="I3245" s="136" t="s">
        <v>260</v>
      </c>
      <c r="J3245" s="2" t="s">
        <v>3405</v>
      </c>
      <c r="K3245" s="6">
        <v>150</v>
      </c>
      <c r="L3245" s="6">
        <f>LANÇAMENTO[[#This Row],[VALOR UNITARIO]]*LANÇAMENTO[[#This Row],[QTDADE]]</f>
        <v>3000</v>
      </c>
      <c r="M3245" s="4">
        <v>46100</v>
      </c>
      <c r="N3245" s="33" t="str">
        <f>TEXT(LANÇAMENTO[[#This Row],[DATA PEDIDO]],"MMM")&amp;"-"&amp;TEXT(M3245,"AAAA")</f>
        <v>mar-2026</v>
      </c>
      <c r="O3245" s="5" t="s">
        <v>1983</v>
      </c>
      <c r="P3245" s="5" t="s">
        <v>30</v>
      </c>
      <c r="Q3245" s="3" t="s">
        <v>1705</v>
      </c>
      <c r="R3245" s="3">
        <v>0</v>
      </c>
      <c r="S3245" s="4">
        <f>IF(LANÇAMENTO[[#This Row],[DATA PEDIDO]]="","",LANÇAMENTO[[#This Row],[DATA PEDIDO]]+LANÇAMENTO[[#This Row],[PRAZO]])</f>
        <v>46100</v>
      </c>
      <c r="T3245" s="8" t="str">
        <f>IF(LANÇAMENTO[[#This Row],[OBRA COM MATERIAL]]="OK","ENTREGUE",IF(LANÇAMENTO[[#This Row],[PRAZO]]="","",LANÇAMENTO[[#This Row],[PREVISÃO ENTREGA OBRA]]-$E$1))</f>
        <v>ENTREGUE</v>
      </c>
      <c r="U3245" s="3" t="s">
        <v>129</v>
      </c>
      <c r="V3245" s="3"/>
    </row>
    <row r="3246" spans="1:22" x14ac:dyDescent="0.25">
      <c r="A3246" s="4">
        <v>46100</v>
      </c>
      <c r="B3246" s="2" t="s">
        <v>5318</v>
      </c>
      <c r="C3246" s="123" t="str">
        <f>VLOOKUP(LANÇAMENTO[[#This Row],[OBRA]],OBRAS[],2,FALSE)</f>
        <v>BRASUL</v>
      </c>
      <c r="D3246" s="2" t="s">
        <v>17</v>
      </c>
      <c r="E3246" s="2" t="s">
        <v>3405</v>
      </c>
      <c r="F3246" s="3">
        <v>20</v>
      </c>
      <c r="G3246" s="3" t="s">
        <v>111</v>
      </c>
      <c r="H3246" s="5" t="s">
        <v>5324</v>
      </c>
      <c r="I3246" s="136" t="s">
        <v>260</v>
      </c>
      <c r="J3246" s="2" t="s">
        <v>5325</v>
      </c>
      <c r="K3246" s="6">
        <v>150</v>
      </c>
      <c r="L3246" s="6">
        <f>LANÇAMENTO[[#This Row],[VALOR UNITARIO]]*LANÇAMENTO[[#This Row],[QTDADE]]</f>
        <v>3000</v>
      </c>
      <c r="M3246" s="4">
        <v>46100</v>
      </c>
      <c r="N3246" s="33" t="str">
        <f>TEXT(LANÇAMENTO[[#This Row],[DATA PEDIDO]],"MMM")&amp;"-"&amp;TEXT(M3246,"AAAA")</f>
        <v>mar-2026</v>
      </c>
      <c r="O3246" s="5" t="s">
        <v>1983</v>
      </c>
      <c r="P3246" s="5" t="s">
        <v>30</v>
      </c>
      <c r="Q3246" s="3" t="s">
        <v>1705</v>
      </c>
      <c r="R3246" s="3">
        <v>0</v>
      </c>
      <c r="S3246" s="4">
        <f>IF(LANÇAMENTO[[#This Row],[DATA PEDIDO]]="","",LANÇAMENTO[[#This Row],[DATA PEDIDO]]+LANÇAMENTO[[#This Row],[PRAZO]])</f>
        <v>46100</v>
      </c>
      <c r="T3246" s="8" t="str">
        <f>IF(LANÇAMENTO[[#This Row],[OBRA COM MATERIAL]]="OK","ENTREGUE",IF(LANÇAMENTO[[#This Row],[PRAZO]]="","",LANÇAMENTO[[#This Row],[PREVISÃO ENTREGA OBRA]]-$E$1))</f>
        <v>ENTREGUE</v>
      </c>
      <c r="U3246" s="3" t="s">
        <v>129</v>
      </c>
      <c r="V3246" s="3"/>
    </row>
    <row r="3247" spans="1:22" x14ac:dyDescent="0.25">
      <c r="A3247" s="4">
        <v>46100</v>
      </c>
      <c r="B3247" s="2" t="s">
        <v>5318</v>
      </c>
      <c r="C3247" s="123" t="str">
        <f>VLOOKUP(LANÇAMENTO[[#This Row],[OBRA]],OBRAS[],2,FALSE)</f>
        <v>BRASUL</v>
      </c>
      <c r="D3247" s="2" t="s">
        <v>17</v>
      </c>
      <c r="E3247" s="2" t="s">
        <v>5315</v>
      </c>
      <c r="F3247" s="3">
        <v>70</v>
      </c>
      <c r="G3247" s="3" t="s">
        <v>111</v>
      </c>
      <c r="H3247" s="5" t="s">
        <v>5324</v>
      </c>
      <c r="I3247" s="136" t="s">
        <v>260</v>
      </c>
      <c r="J3247" s="2" t="s">
        <v>5315</v>
      </c>
      <c r="K3247" s="6">
        <v>10.4</v>
      </c>
      <c r="L3247" s="6">
        <f>LANÇAMENTO[[#This Row],[VALOR UNITARIO]]*LANÇAMENTO[[#This Row],[QTDADE]]</f>
        <v>728</v>
      </c>
      <c r="M3247" s="4">
        <v>46100</v>
      </c>
      <c r="N3247" s="33" t="str">
        <f>TEXT(LANÇAMENTO[[#This Row],[DATA PEDIDO]],"MMM")&amp;"-"&amp;TEXT(M3247,"AAAA")</f>
        <v>mar-2026</v>
      </c>
      <c r="O3247" s="5" t="s">
        <v>1983</v>
      </c>
      <c r="P3247" s="5" t="s">
        <v>30</v>
      </c>
      <c r="Q3247" s="3" t="s">
        <v>1705</v>
      </c>
      <c r="R3247" s="3">
        <v>0</v>
      </c>
      <c r="S3247" s="4">
        <f>IF(LANÇAMENTO[[#This Row],[DATA PEDIDO]]="","",LANÇAMENTO[[#This Row],[DATA PEDIDO]]+LANÇAMENTO[[#This Row],[PRAZO]])</f>
        <v>46100</v>
      </c>
      <c r="T3247" s="8" t="str">
        <f>IF(LANÇAMENTO[[#This Row],[OBRA COM MATERIAL]]="OK","ENTREGUE",IF(LANÇAMENTO[[#This Row],[PRAZO]]="","",LANÇAMENTO[[#This Row],[PREVISÃO ENTREGA OBRA]]-$E$1))</f>
        <v>ENTREGUE</v>
      </c>
      <c r="U3247" s="3" t="s">
        <v>129</v>
      </c>
      <c r="V3247" s="3"/>
    </row>
    <row r="3248" spans="1:22" x14ac:dyDescent="0.25">
      <c r="A3248" s="4">
        <v>46100</v>
      </c>
      <c r="B3248" s="2" t="s">
        <v>5318</v>
      </c>
      <c r="C3248" s="123" t="str">
        <f>VLOOKUP(LANÇAMENTO[[#This Row],[OBRA]],OBRAS[],2,FALSE)</f>
        <v>BRASUL</v>
      </c>
      <c r="D3248" s="2" t="s">
        <v>17</v>
      </c>
      <c r="E3248" s="2" t="s">
        <v>5316</v>
      </c>
      <c r="F3248" s="3">
        <v>4</v>
      </c>
      <c r="G3248" s="3" t="s">
        <v>65</v>
      </c>
      <c r="H3248" s="5" t="s">
        <v>5324</v>
      </c>
      <c r="I3248" s="136" t="s">
        <v>260</v>
      </c>
      <c r="J3248" s="2" t="s">
        <v>5316</v>
      </c>
      <c r="K3248" s="6">
        <v>8.1999999999999993</v>
      </c>
      <c r="L3248" s="6">
        <f>LANÇAMENTO[[#This Row],[VALOR UNITARIO]]*LANÇAMENTO[[#This Row],[QTDADE]]</f>
        <v>32.799999999999997</v>
      </c>
      <c r="M3248" s="4">
        <v>46100</v>
      </c>
      <c r="N3248" s="33" t="str">
        <f>TEXT(LANÇAMENTO[[#This Row],[DATA PEDIDO]],"MMM")&amp;"-"&amp;TEXT(M3248,"AAAA")</f>
        <v>mar-2026</v>
      </c>
      <c r="O3248" s="5" t="s">
        <v>1983</v>
      </c>
      <c r="P3248" s="5" t="s">
        <v>30</v>
      </c>
      <c r="Q3248" s="3" t="s">
        <v>1705</v>
      </c>
      <c r="R3248" s="3">
        <v>0</v>
      </c>
      <c r="S3248" s="4">
        <f>IF(LANÇAMENTO[[#This Row],[DATA PEDIDO]]="","",LANÇAMENTO[[#This Row],[DATA PEDIDO]]+LANÇAMENTO[[#This Row],[PRAZO]])</f>
        <v>46100</v>
      </c>
      <c r="T3248" s="8" t="str">
        <f>IF(LANÇAMENTO[[#This Row],[OBRA COM MATERIAL]]="OK","ENTREGUE",IF(LANÇAMENTO[[#This Row],[PRAZO]]="","",LANÇAMENTO[[#This Row],[PREVISÃO ENTREGA OBRA]]-$E$1))</f>
        <v>ENTREGUE</v>
      </c>
      <c r="U3248" s="3" t="s">
        <v>129</v>
      </c>
      <c r="V3248" s="3"/>
    </row>
    <row r="3249" spans="1:22" x14ac:dyDescent="0.25">
      <c r="A3249" s="4">
        <v>46100</v>
      </c>
      <c r="B3249" s="2" t="s">
        <v>5318</v>
      </c>
      <c r="C3249" s="123" t="str">
        <f>VLOOKUP(LANÇAMENTO[[#This Row],[OBRA]],OBRAS[],2,FALSE)</f>
        <v>BRASUL</v>
      </c>
      <c r="D3249" s="2" t="s">
        <v>17</v>
      </c>
      <c r="E3249" s="2" t="s">
        <v>5317</v>
      </c>
      <c r="F3249" s="3">
        <v>2</v>
      </c>
      <c r="G3249" s="3" t="s">
        <v>65</v>
      </c>
      <c r="H3249" s="5" t="s">
        <v>5324</v>
      </c>
      <c r="I3249" s="136" t="s">
        <v>260</v>
      </c>
      <c r="J3249" s="2" t="s">
        <v>5317</v>
      </c>
      <c r="K3249" s="6">
        <v>560</v>
      </c>
      <c r="L3249" s="6">
        <f>LANÇAMENTO[[#This Row],[VALOR UNITARIO]]*LANÇAMENTO[[#This Row],[QTDADE]]</f>
        <v>1120</v>
      </c>
      <c r="M3249" s="4">
        <v>46100</v>
      </c>
      <c r="N3249" s="33" t="str">
        <f>TEXT(LANÇAMENTO[[#This Row],[DATA PEDIDO]],"MMM")&amp;"-"&amp;TEXT(M3249,"AAAA")</f>
        <v>mar-2026</v>
      </c>
      <c r="O3249" s="5" t="s">
        <v>1983</v>
      </c>
      <c r="P3249" s="5" t="s">
        <v>30</v>
      </c>
      <c r="Q3249" s="3" t="s">
        <v>1705</v>
      </c>
      <c r="R3249" s="3">
        <v>0</v>
      </c>
      <c r="S3249" s="4">
        <f>IF(LANÇAMENTO[[#This Row],[DATA PEDIDO]]="","",LANÇAMENTO[[#This Row],[DATA PEDIDO]]+LANÇAMENTO[[#This Row],[PRAZO]])</f>
        <v>46100</v>
      </c>
      <c r="T3249" s="8" t="str">
        <f>IF(LANÇAMENTO[[#This Row],[OBRA COM MATERIAL]]="OK","ENTREGUE",IF(LANÇAMENTO[[#This Row],[PRAZO]]="","",LANÇAMENTO[[#This Row],[PREVISÃO ENTREGA OBRA]]-$E$1))</f>
        <v>ENTREGUE</v>
      </c>
      <c r="U3249" s="3" t="s">
        <v>129</v>
      </c>
      <c r="V3249" s="3"/>
    </row>
    <row r="3250" spans="1:22" x14ac:dyDescent="0.25">
      <c r="A3250" s="4">
        <v>46100</v>
      </c>
      <c r="B3250" s="2" t="s">
        <v>1802</v>
      </c>
      <c r="C3250" s="123" t="str">
        <f>VLOOKUP(LANÇAMENTO[[#This Row],[OBRA]],OBRAS[],2,FALSE)</f>
        <v>INTERIORANA</v>
      </c>
      <c r="D3250" s="2" t="s">
        <v>27</v>
      </c>
      <c r="E3250" s="2" t="s">
        <v>5293</v>
      </c>
      <c r="F3250" s="3">
        <v>8</v>
      </c>
      <c r="G3250" s="3" t="s">
        <v>65</v>
      </c>
      <c r="H3250" s="5" t="s">
        <v>5326</v>
      </c>
      <c r="I3250" s="136" t="s">
        <v>4288</v>
      </c>
      <c r="J3250" s="2" t="s">
        <v>5293</v>
      </c>
      <c r="K3250" s="6">
        <v>11</v>
      </c>
      <c r="L3250" s="6">
        <f>LANÇAMENTO[[#This Row],[VALOR UNITARIO]]*LANÇAMENTO[[#This Row],[QTDADE]]</f>
        <v>88</v>
      </c>
      <c r="M3250" s="4">
        <v>46100</v>
      </c>
      <c r="N3250" s="33" t="str">
        <f>TEXT(LANÇAMENTO[[#This Row],[DATA PEDIDO]],"MMM")&amp;"-"&amp;TEXT(M3250,"AAAA")</f>
        <v>mar-2026</v>
      </c>
      <c r="O3250" s="5" t="s">
        <v>1778</v>
      </c>
      <c r="P3250" s="5" t="s">
        <v>30</v>
      </c>
      <c r="Q3250" s="3" t="s">
        <v>12</v>
      </c>
      <c r="R3250" s="3">
        <v>4</v>
      </c>
      <c r="S3250" s="4">
        <f>IF(LANÇAMENTO[[#This Row],[DATA PEDIDO]]="","",LANÇAMENTO[[#This Row],[DATA PEDIDO]]+LANÇAMENTO[[#This Row],[PRAZO]])</f>
        <v>46104</v>
      </c>
      <c r="T3250" s="8" t="str">
        <f>IF(LANÇAMENTO[[#This Row],[OBRA COM MATERIAL]]="OK","ENTREGUE",IF(LANÇAMENTO[[#This Row],[PRAZO]]="","",LANÇAMENTO[[#This Row],[PREVISÃO ENTREGA OBRA]]-$E$1))</f>
        <v>ENTREGUE</v>
      </c>
      <c r="U3250" s="3" t="s">
        <v>129</v>
      </c>
      <c r="V3250" s="3"/>
    </row>
    <row r="3251" spans="1:22" x14ac:dyDescent="0.25">
      <c r="A3251" s="4">
        <v>46100</v>
      </c>
      <c r="B3251" s="2" t="s">
        <v>1802</v>
      </c>
      <c r="C3251" s="123" t="str">
        <f>VLOOKUP(LANÇAMENTO[[#This Row],[OBRA]],OBRAS[],2,FALSE)</f>
        <v>INTERIORANA</v>
      </c>
      <c r="D3251" s="2" t="s">
        <v>27</v>
      </c>
      <c r="E3251" s="2" t="s">
        <v>5294</v>
      </c>
      <c r="F3251" s="3">
        <v>8</v>
      </c>
      <c r="G3251" s="3" t="s">
        <v>65</v>
      </c>
      <c r="H3251" s="5" t="s">
        <v>5326</v>
      </c>
      <c r="I3251" s="136" t="s">
        <v>4288</v>
      </c>
      <c r="J3251" s="2" t="s">
        <v>5294</v>
      </c>
      <c r="K3251" s="6">
        <v>18</v>
      </c>
      <c r="L3251" s="6">
        <f>LANÇAMENTO[[#This Row],[VALOR UNITARIO]]*LANÇAMENTO[[#This Row],[QTDADE]]</f>
        <v>144</v>
      </c>
      <c r="M3251" s="4">
        <v>46100</v>
      </c>
      <c r="N3251" s="33" t="str">
        <f>TEXT(LANÇAMENTO[[#This Row],[DATA PEDIDO]],"MMM")&amp;"-"&amp;TEXT(M3251,"AAAA")</f>
        <v>mar-2026</v>
      </c>
      <c r="O3251" s="5" t="s">
        <v>1778</v>
      </c>
      <c r="P3251" s="5" t="s">
        <v>30</v>
      </c>
      <c r="Q3251" s="3" t="s">
        <v>12</v>
      </c>
      <c r="R3251" s="3">
        <v>4</v>
      </c>
      <c r="S3251" s="4">
        <f>IF(LANÇAMENTO[[#This Row],[DATA PEDIDO]]="","",LANÇAMENTO[[#This Row],[DATA PEDIDO]]+LANÇAMENTO[[#This Row],[PRAZO]])</f>
        <v>46104</v>
      </c>
      <c r="T3251" s="8" t="str">
        <f>IF(LANÇAMENTO[[#This Row],[OBRA COM MATERIAL]]="OK","ENTREGUE",IF(LANÇAMENTO[[#This Row],[PRAZO]]="","",LANÇAMENTO[[#This Row],[PREVISÃO ENTREGA OBRA]]-$E$1))</f>
        <v>ENTREGUE</v>
      </c>
      <c r="U3251" s="3" t="s">
        <v>129</v>
      </c>
      <c r="V3251" s="3"/>
    </row>
    <row r="3252" spans="1:22" x14ac:dyDescent="0.25">
      <c r="A3252" s="4">
        <v>46100</v>
      </c>
      <c r="B3252" s="2" t="s">
        <v>1802</v>
      </c>
      <c r="C3252" s="123" t="str">
        <f>VLOOKUP(LANÇAMENTO[[#This Row],[OBRA]],OBRAS[],2,FALSE)</f>
        <v>INTERIORANA</v>
      </c>
      <c r="D3252" s="2" t="s">
        <v>27</v>
      </c>
      <c r="E3252" s="2" t="s">
        <v>5295</v>
      </c>
      <c r="F3252" s="3">
        <v>6</v>
      </c>
      <c r="G3252" s="3" t="s">
        <v>65</v>
      </c>
      <c r="H3252" s="5" t="s">
        <v>5326</v>
      </c>
      <c r="I3252" s="136" t="s">
        <v>4288</v>
      </c>
      <c r="J3252" s="2" t="s">
        <v>5295</v>
      </c>
      <c r="K3252" s="6">
        <v>18</v>
      </c>
      <c r="L3252" s="6">
        <f>LANÇAMENTO[[#This Row],[VALOR UNITARIO]]*LANÇAMENTO[[#This Row],[QTDADE]]</f>
        <v>108</v>
      </c>
      <c r="M3252" s="4">
        <v>46100</v>
      </c>
      <c r="N3252" s="33" t="str">
        <f>TEXT(LANÇAMENTO[[#This Row],[DATA PEDIDO]],"MMM")&amp;"-"&amp;TEXT(M3252,"AAAA")</f>
        <v>mar-2026</v>
      </c>
      <c r="O3252" s="5" t="s">
        <v>1778</v>
      </c>
      <c r="P3252" s="5" t="s">
        <v>30</v>
      </c>
      <c r="Q3252" s="3" t="s">
        <v>12</v>
      </c>
      <c r="R3252" s="3">
        <v>4</v>
      </c>
      <c r="S3252" s="4">
        <f>IF(LANÇAMENTO[[#This Row],[DATA PEDIDO]]="","",LANÇAMENTO[[#This Row],[DATA PEDIDO]]+LANÇAMENTO[[#This Row],[PRAZO]])</f>
        <v>46104</v>
      </c>
      <c r="T3252" s="8" t="str">
        <f>IF(LANÇAMENTO[[#This Row],[OBRA COM MATERIAL]]="OK","ENTREGUE",IF(LANÇAMENTO[[#This Row],[PRAZO]]="","",LANÇAMENTO[[#This Row],[PREVISÃO ENTREGA OBRA]]-$E$1))</f>
        <v>ENTREGUE</v>
      </c>
      <c r="U3252" s="3" t="s">
        <v>129</v>
      </c>
      <c r="V3252" s="3"/>
    </row>
    <row r="3253" spans="1:22" x14ac:dyDescent="0.25">
      <c r="A3253" s="4">
        <v>46100</v>
      </c>
      <c r="B3253" s="2" t="s">
        <v>1802</v>
      </c>
      <c r="C3253" s="123" t="str">
        <f>VLOOKUP(LANÇAMENTO[[#This Row],[OBRA]],OBRAS[],2,FALSE)</f>
        <v>INTERIORANA</v>
      </c>
      <c r="D3253" s="2" t="s">
        <v>27</v>
      </c>
      <c r="E3253" s="2" t="s">
        <v>1814</v>
      </c>
      <c r="F3253" s="3">
        <v>1</v>
      </c>
      <c r="G3253" s="3" t="s">
        <v>65</v>
      </c>
      <c r="H3253" s="5" t="s">
        <v>5326</v>
      </c>
      <c r="I3253" s="136" t="s">
        <v>4288</v>
      </c>
      <c r="J3253" s="2" t="s">
        <v>1814</v>
      </c>
      <c r="K3253" s="6">
        <v>50</v>
      </c>
      <c r="L3253" s="6">
        <f>LANÇAMENTO[[#This Row],[VALOR UNITARIO]]*LANÇAMENTO[[#This Row],[QTDADE]]</f>
        <v>50</v>
      </c>
      <c r="M3253" s="4">
        <v>46100</v>
      </c>
      <c r="N3253" s="33" t="str">
        <f>TEXT(LANÇAMENTO[[#This Row],[DATA PEDIDO]],"MMM")&amp;"-"&amp;TEXT(M3253,"AAAA")</f>
        <v>mar-2026</v>
      </c>
      <c r="O3253" s="5" t="s">
        <v>1778</v>
      </c>
      <c r="P3253" s="5" t="s">
        <v>30</v>
      </c>
      <c r="Q3253" s="3" t="s">
        <v>12</v>
      </c>
      <c r="R3253" s="3">
        <v>4</v>
      </c>
      <c r="S3253" s="4">
        <f>IF(LANÇAMENTO[[#This Row],[DATA PEDIDO]]="","",LANÇAMENTO[[#This Row],[DATA PEDIDO]]+LANÇAMENTO[[#This Row],[PRAZO]])</f>
        <v>46104</v>
      </c>
      <c r="T3253" s="8" t="str">
        <f>IF(LANÇAMENTO[[#This Row],[OBRA COM MATERIAL]]="OK","ENTREGUE",IF(LANÇAMENTO[[#This Row],[PRAZO]]="","",LANÇAMENTO[[#This Row],[PREVISÃO ENTREGA OBRA]]-$E$1))</f>
        <v>ENTREGUE</v>
      </c>
      <c r="U3253" s="3" t="s">
        <v>129</v>
      </c>
      <c r="V3253" s="3"/>
    </row>
    <row r="3254" spans="1:22" x14ac:dyDescent="0.25">
      <c r="A3254" s="4">
        <v>46100</v>
      </c>
      <c r="B3254" s="2" t="s">
        <v>5318</v>
      </c>
      <c r="C3254" s="123" t="str">
        <f>VLOOKUP(LANÇAMENTO[[#This Row],[OBRA]],OBRAS[],2,FALSE)</f>
        <v>BRASUL</v>
      </c>
      <c r="D3254" s="2" t="s">
        <v>17</v>
      </c>
      <c r="E3254" s="2" t="s">
        <v>5327</v>
      </c>
      <c r="F3254" s="3">
        <v>2</v>
      </c>
      <c r="G3254" s="3" t="s">
        <v>65</v>
      </c>
      <c r="H3254" s="5" t="s">
        <v>5331</v>
      </c>
      <c r="I3254" s="136" t="s">
        <v>260</v>
      </c>
      <c r="J3254" s="2" t="s">
        <v>5327</v>
      </c>
      <c r="K3254" s="6">
        <v>125</v>
      </c>
      <c r="L3254" s="6">
        <f>LANÇAMENTO[[#This Row],[VALOR UNITARIO]]*LANÇAMENTO[[#This Row],[QTDADE]]</f>
        <v>250</v>
      </c>
      <c r="M3254" s="4">
        <v>46100</v>
      </c>
      <c r="N3254" s="33" t="str">
        <f>TEXT(LANÇAMENTO[[#This Row],[DATA PEDIDO]],"MMM")&amp;"-"&amp;TEXT(M3254,"AAAA")</f>
        <v>mar-2026</v>
      </c>
      <c r="O3254" s="5" t="s">
        <v>1715</v>
      </c>
      <c r="P3254" s="5" t="s">
        <v>30</v>
      </c>
      <c r="Q3254" s="3" t="s">
        <v>1705</v>
      </c>
      <c r="R3254" s="3">
        <v>0</v>
      </c>
      <c r="S3254" s="4">
        <f>IF(LANÇAMENTO[[#This Row],[DATA PEDIDO]]="","",LANÇAMENTO[[#This Row],[DATA PEDIDO]]+LANÇAMENTO[[#This Row],[PRAZO]])</f>
        <v>46100</v>
      </c>
      <c r="T3254" s="8" t="str">
        <f>IF(LANÇAMENTO[[#This Row],[OBRA COM MATERIAL]]="OK","ENTREGUE",IF(LANÇAMENTO[[#This Row],[PRAZO]]="","",LANÇAMENTO[[#This Row],[PREVISÃO ENTREGA OBRA]]-$E$1))</f>
        <v>ENTREGUE</v>
      </c>
      <c r="U3254" s="3" t="s">
        <v>129</v>
      </c>
      <c r="V3254" s="3"/>
    </row>
    <row r="3255" spans="1:22" x14ac:dyDescent="0.25">
      <c r="A3255" s="4">
        <v>46100</v>
      </c>
      <c r="B3255" s="2" t="s">
        <v>5318</v>
      </c>
      <c r="C3255" s="123" t="str">
        <f>VLOOKUP(LANÇAMENTO[[#This Row],[OBRA]],OBRAS[],2,FALSE)</f>
        <v>BRASUL</v>
      </c>
      <c r="D3255" s="2" t="s">
        <v>17</v>
      </c>
      <c r="E3255" s="2" t="s">
        <v>5328</v>
      </c>
      <c r="F3255" s="3">
        <v>1</v>
      </c>
      <c r="G3255" s="3" t="s">
        <v>65</v>
      </c>
      <c r="H3255" s="5" t="s">
        <v>5331</v>
      </c>
      <c r="I3255" s="136" t="s">
        <v>260</v>
      </c>
      <c r="J3255" s="2" t="s">
        <v>5328</v>
      </c>
      <c r="K3255" s="6">
        <v>39.5</v>
      </c>
      <c r="L3255" s="6">
        <f>LANÇAMENTO[[#This Row],[VALOR UNITARIO]]*LANÇAMENTO[[#This Row],[QTDADE]]</f>
        <v>39.5</v>
      </c>
      <c r="M3255" s="4">
        <v>46100</v>
      </c>
      <c r="N3255" s="33" t="str">
        <f>TEXT(LANÇAMENTO[[#This Row],[DATA PEDIDO]],"MMM")&amp;"-"&amp;TEXT(M3255,"AAAA")</f>
        <v>mar-2026</v>
      </c>
      <c r="O3255" s="5" t="s">
        <v>1715</v>
      </c>
      <c r="P3255" s="5" t="s">
        <v>30</v>
      </c>
      <c r="Q3255" s="3" t="s">
        <v>1705</v>
      </c>
      <c r="R3255" s="3">
        <v>0</v>
      </c>
      <c r="S3255" s="4">
        <f>IF(LANÇAMENTO[[#This Row],[DATA PEDIDO]]="","",LANÇAMENTO[[#This Row],[DATA PEDIDO]]+LANÇAMENTO[[#This Row],[PRAZO]])</f>
        <v>46100</v>
      </c>
      <c r="T3255" s="8" t="str">
        <f>IF(LANÇAMENTO[[#This Row],[OBRA COM MATERIAL]]="OK","ENTREGUE",IF(LANÇAMENTO[[#This Row],[PRAZO]]="","",LANÇAMENTO[[#This Row],[PREVISÃO ENTREGA OBRA]]-$E$1))</f>
        <v>ENTREGUE</v>
      </c>
      <c r="U3255" s="3" t="s">
        <v>129</v>
      </c>
      <c r="V3255" s="3"/>
    </row>
    <row r="3256" spans="1:22" x14ac:dyDescent="0.25">
      <c r="A3256" s="4">
        <v>46100</v>
      </c>
      <c r="B3256" s="2" t="s">
        <v>5318</v>
      </c>
      <c r="C3256" s="123" t="str">
        <f>VLOOKUP(LANÇAMENTO[[#This Row],[OBRA]],OBRAS[],2,FALSE)</f>
        <v>BRASUL</v>
      </c>
      <c r="D3256" s="2" t="s">
        <v>17</v>
      </c>
      <c r="E3256" s="2" t="s">
        <v>4107</v>
      </c>
      <c r="F3256" s="3">
        <v>10</v>
      </c>
      <c r="G3256" s="3" t="s">
        <v>111</v>
      </c>
      <c r="H3256" s="5" t="s">
        <v>5331</v>
      </c>
      <c r="I3256" s="136" t="s">
        <v>260</v>
      </c>
      <c r="J3256" s="2" t="s">
        <v>4107</v>
      </c>
      <c r="K3256" s="6">
        <v>17</v>
      </c>
      <c r="L3256" s="6">
        <f>LANÇAMENTO[[#This Row],[VALOR UNITARIO]]*LANÇAMENTO[[#This Row],[QTDADE]]</f>
        <v>170</v>
      </c>
      <c r="M3256" s="4">
        <v>46100</v>
      </c>
      <c r="N3256" s="33" t="str">
        <f>TEXT(LANÇAMENTO[[#This Row],[DATA PEDIDO]],"MMM")&amp;"-"&amp;TEXT(M3256,"AAAA")</f>
        <v>mar-2026</v>
      </c>
      <c r="O3256" s="5" t="s">
        <v>1715</v>
      </c>
      <c r="P3256" s="5" t="s">
        <v>30</v>
      </c>
      <c r="Q3256" s="3" t="s">
        <v>1705</v>
      </c>
      <c r="R3256" s="3">
        <v>0</v>
      </c>
      <c r="S3256" s="4">
        <f>IF(LANÇAMENTO[[#This Row],[DATA PEDIDO]]="","",LANÇAMENTO[[#This Row],[DATA PEDIDO]]+LANÇAMENTO[[#This Row],[PRAZO]])</f>
        <v>46100</v>
      </c>
      <c r="T3256" s="8" t="str">
        <f>IF(LANÇAMENTO[[#This Row],[OBRA COM MATERIAL]]="OK","ENTREGUE",IF(LANÇAMENTO[[#This Row],[PRAZO]]="","",LANÇAMENTO[[#This Row],[PREVISÃO ENTREGA OBRA]]-$E$1))</f>
        <v>ENTREGUE</v>
      </c>
      <c r="U3256" s="3" t="s">
        <v>129</v>
      </c>
      <c r="V3256" s="3"/>
    </row>
    <row r="3257" spans="1:22" x14ac:dyDescent="0.25">
      <c r="A3257" s="4">
        <v>46100</v>
      </c>
      <c r="B3257" s="2" t="s">
        <v>5318</v>
      </c>
      <c r="C3257" s="123" t="str">
        <f>VLOOKUP(LANÇAMENTO[[#This Row],[OBRA]],OBRAS[],2,FALSE)</f>
        <v>BRASUL</v>
      </c>
      <c r="D3257" s="2" t="s">
        <v>17</v>
      </c>
      <c r="E3257" s="2" t="s">
        <v>5329</v>
      </c>
      <c r="F3257" s="3">
        <v>3</v>
      </c>
      <c r="G3257" s="3" t="s">
        <v>65</v>
      </c>
      <c r="H3257" s="5" t="s">
        <v>5331</v>
      </c>
      <c r="I3257" s="136" t="s">
        <v>260</v>
      </c>
      <c r="J3257" s="2" t="s">
        <v>5329</v>
      </c>
      <c r="K3257" s="6">
        <v>0.2</v>
      </c>
      <c r="L3257" s="6">
        <f>LANÇAMENTO[[#This Row],[VALOR UNITARIO]]*LANÇAMENTO[[#This Row],[QTDADE]]</f>
        <v>0.60000000000000009</v>
      </c>
      <c r="M3257" s="4">
        <v>46100</v>
      </c>
      <c r="N3257" s="33" t="str">
        <f>TEXT(LANÇAMENTO[[#This Row],[DATA PEDIDO]],"MMM")&amp;"-"&amp;TEXT(M3257,"AAAA")</f>
        <v>mar-2026</v>
      </c>
      <c r="O3257" s="5" t="s">
        <v>1715</v>
      </c>
      <c r="P3257" s="5" t="s">
        <v>30</v>
      </c>
      <c r="Q3257" s="3" t="s">
        <v>1705</v>
      </c>
      <c r="R3257" s="3">
        <v>0</v>
      </c>
      <c r="S3257" s="4">
        <f>IF(LANÇAMENTO[[#This Row],[DATA PEDIDO]]="","",LANÇAMENTO[[#This Row],[DATA PEDIDO]]+LANÇAMENTO[[#This Row],[PRAZO]])</f>
        <v>46100</v>
      </c>
      <c r="T3257" s="8" t="str">
        <f>IF(LANÇAMENTO[[#This Row],[OBRA COM MATERIAL]]="OK","ENTREGUE",IF(LANÇAMENTO[[#This Row],[PRAZO]]="","",LANÇAMENTO[[#This Row],[PREVISÃO ENTREGA OBRA]]-$E$1))</f>
        <v>ENTREGUE</v>
      </c>
      <c r="U3257" s="3" t="s">
        <v>129</v>
      </c>
      <c r="V3257" s="3"/>
    </row>
    <row r="3258" spans="1:22" x14ac:dyDescent="0.25">
      <c r="A3258" s="4">
        <v>46100</v>
      </c>
      <c r="B3258" s="2" t="s">
        <v>5318</v>
      </c>
      <c r="C3258" s="123" t="str">
        <f>VLOOKUP(LANÇAMENTO[[#This Row],[OBRA]],OBRAS[],2,FALSE)</f>
        <v>BRASUL</v>
      </c>
      <c r="D3258" s="2" t="s">
        <v>17</v>
      </c>
      <c r="E3258" s="2" t="s">
        <v>5330</v>
      </c>
      <c r="F3258" s="3">
        <v>3</v>
      </c>
      <c r="G3258" s="3" t="s">
        <v>65</v>
      </c>
      <c r="H3258" s="5" t="s">
        <v>5331</v>
      </c>
      <c r="I3258" s="136" t="s">
        <v>260</v>
      </c>
      <c r="J3258" s="2" t="s">
        <v>5330</v>
      </c>
      <c r="K3258" s="6">
        <v>1.7</v>
      </c>
      <c r="L3258" s="6">
        <f>LANÇAMENTO[[#This Row],[VALOR UNITARIO]]*LANÇAMENTO[[#This Row],[QTDADE]]</f>
        <v>5.0999999999999996</v>
      </c>
      <c r="M3258" s="4">
        <v>46100</v>
      </c>
      <c r="N3258" s="33" t="str">
        <f>TEXT(LANÇAMENTO[[#This Row],[DATA PEDIDO]],"MMM")&amp;"-"&amp;TEXT(M3258,"AAAA")</f>
        <v>mar-2026</v>
      </c>
      <c r="O3258" s="5" t="s">
        <v>1715</v>
      </c>
      <c r="P3258" s="5" t="s">
        <v>30</v>
      </c>
      <c r="Q3258" s="3" t="s">
        <v>1705</v>
      </c>
      <c r="R3258" s="3">
        <v>0</v>
      </c>
      <c r="S3258" s="4">
        <f>IF(LANÇAMENTO[[#This Row],[DATA PEDIDO]]="","",LANÇAMENTO[[#This Row],[DATA PEDIDO]]+LANÇAMENTO[[#This Row],[PRAZO]])</f>
        <v>46100</v>
      </c>
      <c r="T3258" s="8" t="str">
        <f>IF(LANÇAMENTO[[#This Row],[OBRA COM MATERIAL]]="OK","ENTREGUE",IF(LANÇAMENTO[[#This Row],[PRAZO]]="","",LANÇAMENTO[[#This Row],[PREVISÃO ENTREGA OBRA]]-$E$1))</f>
        <v>ENTREGUE</v>
      </c>
      <c r="U3258" s="3" t="s">
        <v>129</v>
      </c>
      <c r="V3258" s="3"/>
    </row>
    <row r="3259" spans="1:22" x14ac:dyDescent="0.25">
      <c r="A3259" s="4">
        <v>46100</v>
      </c>
      <c r="B3259" s="2" t="s">
        <v>5318</v>
      </c>
      <c r="C3259" s="123" t="str">
        <f>VLOOKUP(LANÇAMENTO[[#This Row],[OBRA]],OBRAS[],2,FALSE)</f>
        <v>BRASUL</v>
      </c>
      <c r="D3259" s="2" t="s">
        <v>17</v>
      </c>
      <c r="E3259" s="2" t="s">
        <v>5337</v>
      </c>
      <c r="F3259" s="3">
        <v>2</v>
      </c>
      <c r="G3259" s="3" t="s">
        <v>65</v>
      </c>
      <c r="H3259" s="5" t="s">
        <v>5331</v>
      </c>
      <c r="I3259" s="136" t="s">
        <v>260</v>
      </c>
      <c r="J3259" s="2" t="s">
        <v>5337</v>
      </c>
      <c r="K3259" s="6">
        <v>440</v>
      </c>
      <c r="L3259" s="6">
        <f>LANÇAMENTO[[#This Row],[VALOR UNITARIO]]*LANÇAMENTO[[#This Row],[QTDADE]]</f>
        <v>880</v>
      </c>
      <c r="M3259" s="4">
        <v>46100</v>
      </c>
      <c r="N3259" s="33" t="str">
        <f>TEXT(LANÇAMENTO[[#This Row],[DATA PEDIDO]],"MMM")&amp;"-"&amp;TEXT(M3259,"AAAA")</f>
        <v>mar-2026</v>
      </c>
      <c r="O3259" s="5" t="s">
        <v>1715</v>
      </c>
      <c r="P3259" s="5" t="s">
        <v>30</v>
      </c>
      <c r="Q3259" s="3" t="s">
        <v>1705</v>
      </c>
      <c r="R3259" s="3">
        <v>0</v>
      </c>
      <c r="S3259" s="4">
        <f>IF(LANÇAMENTO[[#This Row],[DATA PEDIDO]]="","",LANÇAMENTO[[#This Row],[DATA PEDIDO]]+LANÇAMENTO[[#This Row],[PRAZO]])</f>
        <v>46100</v>
      </c>
      <c r="T3259" s="8" t="str">
        <f>IF(LANÇAMENTO[[#This Row],[OBRA COM MATERIAL]]="OK","ENTREGUE",IF(LANÇAMENTO[[#This Row],[PRAZO]]="","",LANÇAMENTO[[#This Row],[PREVISÃO ENTREGA OBRA]]-$E$1))</f>
        <v>ENTREGUE</v>
      </c>
      <c r="U3259" s="3" t="s">
        <v>129</v>
      </c>
      <c r="V3259" s="3"/>
    </row>
    <row r="3260" spans="1:22" x14ac:dyDescent="0.25">
      <c r="A3260" s="4">
        <v>46100</v>
      </c>
      <c r="B3260" s="2" t="s">
        <v>5318</v>
      </c>
      <c r="C3260" s="123" t="str">
        <f>VLOOKUP(LANÇAMENTO[[#This Row],[OBRA]],OBRAS[],2,FALSE)</f>
        <v>BRASUL</v>
      </c>
      <c r="D3260" s="2" t="s">
        <v>104</v>
      </c>
      <c r="E3260" s="2" t="s">
        <v>5335</v>
      </c>
      <c r="F3260" s="3">
        <v>7</v>
      </c>
      <c r="G3260" s="3" t="s">
        <v>65</v>
      </c>
      <c r="H3260" s="5" t="s">
        <v>5336</v>
      </c>
      <c r="I3260" s="136" t="s">
        <v>5333</v>
      </c>
      <c r="J3260" s="2" t="s">
        <v>5335</v>
      </c>
      <c r="K3260" s="6">
        <v>71.428569999999993</v>
      </c>
      <c r="L3260" s="6">
        <f>LANÇAMENTO[[#This Row],[VALOR UNITARIO]]*LANÇAMENTO[[#This Row],[QTDADE]]</f>
        <v>499.99998999999997</v>
      </c>
      <c r="M3260" s="4">
        <v>46100</v>
      </c>
      <c r="N3260" s="33" t="str">
        <f>TEXT(LANÇAMENTO[[#This Row],[DATA PEDIDO]],"MMM")&amp;"-"&amp;TEXT(M3260,"AAAA")</f>
        <v>mar-2026</v>
      </c>
      <c r="O3260" s="5" t="s">
        <v>1818</v>
      </c>
      <c r="P3260" s="5" t="s">
        <v>192</v>
      </c>
      <c r="Q3260" s="3" t="s">
        <v>1705</v>
      </c>
      <c r="R3260" s="3">
        <v>0</v>
      </c>
      <c r="S3260" s="4">
        <f>IF(LANÇAMENTO[[#This Row],[DATA PEDIDO]]="","",LANÇAMENTO[[#This Row],[DATA PEDIDO]]+LANÇAMENTO[[#This Row],[PRAZO]])</f>
        <v>46100</v>
      </c>
      <c r="T3260" s="8" t="str">
        <f>IF(LANÇAMENTO[[#This Row],[OBRA COM MATERIAL]]="OK","ENTREGUE",IF(LANÇAMENTO[[#This Row],[PRAZO]]="","",LANÇAMENTO[[#This Row],[PREVISÃO ENTREGA OBRA]]-$E$1))</f>
        <v>ENTREGUE</v>
      </c>
      <c r="U3260" s="3" t="s">
        <v>129</v>
      </c>
      <c r="V3260" s="3"/>
    </row>
    <row r="3261" spans="1:22" x14ac:dyDescent="0.25">
      <c r="A3261" s="4">
        <v>46100</v>
      </c>
      <c r="B3261" s="2" t="s">
        <v>5170</v>
      </c>
      <c r="C3261" s="123" t="str">
        <f>VLOOKUP(LANÇAMENTO[[#This Row],[OBRA]],OBRAS[],2,FALSE)</f>
        <v>B&amp;B</v>
      </c>
      <c r="D3261" s="2" t="s">
        <v>104</v>
      </c>
      <c r="E3261" s="2" t="s">
        <v>3629</v>
      </c>
      <c r="F3261" s="3">
        <v>3</v>
      </c>
      <c r="G3261" s="3" t="s">
        <v>111</v>
      </c>
      <c r="H3261" s="5" t="s">
        <v>5340</v>
      </c>
      <c r="I3261" s="136" t="s">
        <v>2073</v>
      </c>
      <c r="J3261" s="2" t="s">
        <v>3629</v>
      </c>
      <c r="K3261" s="6">
        <v>190</v>
      </c>
      <c r="L3261" s="6">
        <f>LANÇAMENTO[[#This Row],[VALOR UNITARIO]]*LANÇAMENTO[[#This Row],[QTDADE]]</f>
        <v>570</v>
      </c>
      <c r="M3261" s="4">
        <v>46100</v>
      </c>
      <c r="N3261" s="33" t="str">
        <f>TEXT(LANÇAMENTO[[#This Row],[DATA PEDIDO]],"MMM")&amp;"-"&amp;TEXT(M3261,"AAAA")</f>
        <v>mar-2026</v>
      </c>
      <c r="O3261" s="5" t="s">
        <v>1778</v>
      </c>
      <c r="P3261" s="5" t="s">
        <v>30</v>
      </c>
      <c r="Q3261" s="3" t="s">
        <v>12</v>
      </c>
      <c r="R3261" s="3">
        <v>6</v>
      </c>
      <c r="S3261" s="4">
        <f>IF(LANÇAMENTO[[#This Row],[DATA PEDIDO]]="","",LANÇAMENTO[[#This Row],[DATA PEDIDO]]+LANÇAMENTO[[#This Row],[PRAZO]])</f>
        <v>46106</v>
      </c>
      <c r="T3261" s="8" t="str">
        <f>IF(LANÇAMENTO[[#This Row],[OBRA COM MATERIAL]]="OK","ENTREGUE",IF(LANÇAMENTO[[#This Row],[PRAZO]]="","",LANÇAMENTO[[#This Row],[PREVISÃO ENTREGA OBRA]]-$E$1))</f>
        <v>ENTREGUE</v>
      </c>
      <c r="U3261" s="3" t="s">
        <v>129</v>
      </c>
      <c r="V3261" s="3"/>
    </row>
    <row r="3262" spans="1:22" x14ac:dyDescent="0.25">
      <c r="A3262" s="4">
        <v>46100</v>
      </c>
      <c r="B3262" s="2" t="s">
        <v>5170</v>
      </c>
      <c r="C3262" s="123" t="str">
        <f>VLOOKUP(LANÇAMENTO[[#This Row],[OBRA]],OBRAS[],2,FALSE)</f>
        <v>B&amp;B</v>
      </c>
      <c r="D3262" s="2" t="s">
        <v>104</v>
      </c>
      <c r="E3262" s="2" t="s">
        <v>5338</v>
      </c>
      <c r="F3262" s="3">
        <v>3</v>
      </c>
      <c r="G3262" s="3" t="s">
        <v>111</v>
      </c>
      <c r="H3262" s="5" t="s">
        <v>5340</v>
      </c>
      <c r="I3262" s="136" t="s">
        <v>2073</v>
      </c>
      <c r="J3262" s="2" t="s">
        <v>5338</v>
      </c>
      <c r="K3262" s="6">
        <v>180</v>
      </c>
      <c r="L3262" s="6">
        <f>LANÇAMENTO[[#This Row],[VALOR UNITARIO]]*LANÇAMENTO[[#This Row],[QTDADE]]</f>
        <v>540</v>
      </c>
      <c r="M3262" s="4">
        <v>46100</v>
      </c>
      <c r="N3262" s="33" t="str">
        <f>TEXT(LANÇAMENTO[[#This Row],[DATA PEDIDO]],"MMM")&amp;"-"&amp;TEXT(M3262,"AAAA")</f>
        <v>mar-2026</v>
      </c>
      <c r="O3262" s="5" t="s">
        <v>1778</v>
      </c>
      <c r="P3262" s="5" t="s">
        <v>30</v>
      </c>
      <c r="Q3262" s="3" t="s">
        <v>12</v>
      </c>
      <c r="R3262" s="3">
        <v>6</v>
      </c>
      <c r="S3262" s="4">
        <f>IF(LANÇAMENTO[[#This Row],[DATA PEDIDO]]="","",LANÇAMENTO[[#This Row],[DATA PEDIDO]]+LANÇAMENTO[[#This Row],[PRAZO]])</f>
        <v>46106</v>
      </c>
      <c r="T3262" s="8" t="str">
        <f>IF(LANÇAMENTO[[#This Row],[OBRA COM MATERIAL]]="OK","ENTREGUE",IF(LANÇAMENTO[[#This Row],[PRAZO]]="","",LANÇAMENTO[[#This Row],[PREVISÃO ENTREGA OBRA]]-$E$1))</f>
        <v>ENTREGUE</v>
      </c>
      <c r="U3262" s="3" t="s">
        <v>129</v>
      </c>
      <c r="V3262" s="3"/>
    </row>
    <row r="3263" spans="1:22" x14ac:dyDescent="0.25">
      <c r="A3263" s="4">
        <v>46100</v>
      </c>
      <c r="B3263" s="2" t="s">
        <v>5170</v>
      </c>
      <c r="C3263" s="123" t="str">
        <f>VLOOKUP(LANÇAMENTO[[#This Row],[OBRA]],OBRAS[],2,FALSE)</f>
        <v>B&amp;B</v>
      </c>
      <c r="D3263" s="2" t="s">
        <v>104</v>
      </c>
      <c r="E3263" s="2" t="s">
        <v>5339</v>
      </c>
      <c r="F3263" s="3">
        <v>18</v>
      </c>
      <c r="G3263" s="3" t="s">
        <v>114</v>
      </c>
      <c r="H3263" s="5" t="s">
        <v>5340</v>
      </c>
      <c r="I3263" s="136" t="s">
        <v>2073</v>
      </c>
      <c r="J3263" s="2" t="s">
        <v>5339</v>
      </c>
      <c r="K3263" s="6">
        <v>41</v>
      </c>
      <c r="L3263" s="6">
        <f>LANÇAMENTO[[#This Row],[VALOR UNITARIO]]*LANÇAMENTO[[#This Row],[QTDADE]]</f>
        <v>738</v>
      </c>
      <c r="M3263" s="4">
        <v>46100</v>
      </c>
      <c r="N3263" s="33" t="str">
        <f>TEXT(LANÇAMENTO[[#This Row],[DATA PEDIDO]],"MMM")&amp;"-"&amp;TEXT(M3263,"AAAA")</f>
        <v>mar-2026</v>
      </c>
      <c r="O3263" s="5" t="s">
        <v>1778</v>
      </c>
      <c r="P3263" s="5" t="s">
        <v>30</v>
      </c>
      <c r="Q3263" s="3" t="s">
        <v>12</v>
      </c>
      <c r="R3263" s="3">
        <v>6</v>
      </c>
      <c r="S3263" s="4">
        <f>IF(LANÇAMENTO[[#This Row],[DATA PEDIDO]]="","",LANÇAMENTO[[#This Row],[DATA PEDIDO]]+LANÇAMENTO[[#This Row],[PRAZO]])</f>
        <v>46106</v>
      </c>
      <c r="T3263" s="8" t="str">
        <f>IF(LANÇAMENTO[[#This Row],[OBRA COM MATERIAL]]="OK","ENTREGUE",IF(LANÇAMENTO[[#This Row],[PRAZO]]="","",LANÇAMENTO[[#This Row],[PREVISÃO ENTREGA OBRA]]-$E$1))</f>
        <v>ENTREGUE</v>
      </c>
      <c r="U3263" s="3" t="s">
        <v>129</v>
      </c>
      <c r="V3263" s="3"/>
    </row>
    <row r="3264" spans="1:22" x14ac:dyDescent="0.25">
      <c r="A3264" s="4">
        <v>46100</v>
      </c>
      <c r="B3264" s="2" t="s">
        <v>5318</v>
      </c>
      <c r="C3264" s="123" t="str">
        <f>VLOOKUP(LANÇAMENTO[[#This Row],[OBRA]],OBRAS[],2,FALSE)</f>
        <v>BRASUL</v>
      </c>
      <c r="D3264" s="2" t="s">
        <v>17</v>
      </c>
      <c r="E3264" s="2" t="s">
        <v>5342</v>
      </c>
      <c r="F3264" s="3">
        <v>1</v>
      </c>
      <c r="G3264" s="3" t="s">
        <v>65</v>
      </c>
      <c r="H3264" s="5" t="s">
        <v>5341</v>
      </c>
      <c r="I3264" s="136" t="s">
        <v>5346</v>
      </c>
      <c r="J3264" s="2" t="s">
        <v>5342</v>
      </c>
      <c r="K3264" s="6">
        <v>200</v>
      </c>
      <c r="L3264" s="6">
        <f>LANÇAMENTO[[#This Row],[VALOR UNITARIO]]*LANÇAMENTO[[#This Row],[QTDADE]]</f>
        <v>200</v>
      </c>
      <c r="M3264" s="4">
        <v>46100</v>
      </c>
      <c r="N3264" s="33" t="str">
        <f>TEXT(LANÇAMENTO[[#This Row],[DATA PEDIDO]],"MMM")&amp;"-"&amp;TEXT(M3264,"AAAA")</f>
        <v>mar-2026</v>
      </c>
      <c r="O3264" s="5" t="s">
        <v>1818</v>
      </c>
      <c r="P3264" s="5" t="s">
        <v>192</v>
      </c>
      <c r="Q3264" s="3" t="s">
        <v>1705</v>
      </c>
      <c r="R3264" s="3">
        <v>0</v>
      </c>
      <c r="S3264" s="4">
        <f>IF(LANÇAMENTO[[#This Row],[DATA PEDIDO]]="","",LANÇAMENTO[[#This Row],[DATA PEDIDO]]+LANÇAMENTO[[#This Row],[PRAZO]])</f>
        <v>46100</v>
      </c>
      <c r="T3264" s="8" t="str">
        <f>IF(LANÇAMENTO[[#This Row],[OBRA COM MATERIAL]]="OK","ENTREGUE",IF(LANÇAMENTO[[#This Row],[PRAZO]]="","",LANÇAMENTO[[#This Row],[PREVISÃO ENTREGA OBRA]]-$E$1))</f>
        <v>ENTREGUE</v>
      </c>
      <c r="U3264" s="3" t="s">
        <v>129</v>
      </c>
      <c r="V3264" s="3"/>
    </row>
    <row r="3265" spans="1:22" x14ac:dyDescent="0.25">
      <c r="A3265" s="4">
        <v>46100</v>
      </c>
      <c r="B3265" s="2" t="s">
        <v>5318</v>
      </c>
      <c r="C3265" s="123" t="str">
        <f>VLOOKUP(LANÇAMENTO[[#This Row],[OBRA]],OBRAS[],2,FALSE)</f>
        <v>BRASUL</v>
      </c>
      <c r="D3265" s="2" t="s">
        <v>17</v>
      </c>
      <c r="E3265" s="2" t="s">
        <v>5343</v>
      </c>
      <c r="F3265" s="3">
        <v>2</v>
      </c>
      <c r="G3265" s="3" t="s">
        <v>65</v>
      </c>
      <c r="H3265" s="5" t="s">
        <v>5341</v>
      </c>
      <c r="I3265" s="136" t="s">
        <v>5346</v>
      </c>
      <c r="J3265" s="2" t="s">
        <v>5343</v>
      </c>
      <c r="K3265" s="6">
        <v>8</v>
      </c>
      <c r="L3265" s="6">
        <f>LANÇAMENTO[[#This Row],[VALOR UNITARIO]]*LANÇAMENTO[[#This Row],[QTDADE]]</f>
        <v>16</v>
      </c>
      <c r="M3265" s="4">
        <v>46100</v>
      </c>
      <c r="N3265" s="33" t="str">
        <f>TEXT(LANÇAMENTO[[#This Row],[DATA PEDIDO]],"MMM")&amp;"-"&amp;TEXT(M3265,"AAAA")</f>
        <v>mar-2026</v>
      </c>
      <c r="O3265" s="5" t="s">
        <v>1818</v>
      </c>
      <c r="P3265" s="5" t="s">
        <v>192</v>
      </c>
      <c r="Q3265" s="3" t="s">
        <v>1705</v>
      </c>
      <c r="R3265" s="3">
        <v>0</v>
      </c>
      <c r="S3265" s="4">
        <f>IF(LANÇAMENTO[[#This Row],[DATA PEDIDO]]="","",LANÇAMENTO[[#This Row],[DATA PEDIDO]]+LANÇAMENTO[[#This Row],[PRAZO]])</f>
        <v>46100</v>
      </c>
      <c r="T3265" s="8" t="str">
        <f>IF(LANÇAMENTO[[#This Row],[OBRA COM MATERIAL]]="OK","ENTREGUE",IF(LANÇAMENTO[[#This Row],[PRAZO]]="","",LANÇAMENTO[[#This Row],[PREVISÃO ENTREGA OBRA]]-$E$1))</f>
        <v>ENTREGUE</v>
      </c>
      <c r="U3265" s="3" t="s">
        <v>129</v>
      </c>
      <c r="V3265" s="3"/>
    </row>
    <row r="3266" spans="1:22" x14ac:dyDescent="0.25">
      <c r="A3266" s="4">
        <v>46100</v>
      </c>
      <c r="B3266" s="2" t="s">
        <v>5318</v>
      </c>
      <c r="C3266" s="123" t="str">
        <f>VLOOKUP(LANÇAMENTO[[#This Row],[OBRA]],OBRAS[],2,FALSE)</f>
        <v>BRASUL</v>
      </c>
      <c r="D3266" s="2" t="s">
        <v>17</v>
      </c>
      <c r="E3266" s="2" t="s">
        <v>4964</v>
      </c>
      <c r="F3266" s="3">
        <v>4</v>
      </c>
      <c r="G3266" s="3" t="s">
        <v>65</v>
      </c>
      <c r="H3266" s="5" t="s">
        <v>5341</v>
      </c>
      <c r="I3266" s="136" t="s">
        <v>5346</v>
      </c>
      <c r="J3266" s="2" t="s">
        <v>4964</v>
      </c>
      <c r="K3266" s="6">
        <v>0.3</v>
      </c>
      <c r="L3266" s="6">
        <f>LANÇAMENTO[[#This Row],[VALOR UNITARIO]]*LANÇAMENTO[[#This Row],[QTDADE]]</f>
        <v>1.2</v>
      </c>
      <c r="M3266" s="4">
        <v>46100</v>
      </c>
      <c r="N3266" s="33" t="str">
        <f>TEXT(LANÇAMENTO[[#This Row],[DATA PEDIDO]],"MMM")&amp;"-"&amp;TEXT(M3266,"AAAA")</f>
        <v>mar-2026</v>
      </c>
      <c r="O3266" s="5" t="s">
        <v>1818</v>
      </c>
      <c r="P3266" s="5" t="s">
        <v>192</v>
      </c>
      <c r="Q3266" s="3" t="s">
        <v>1705</v>
      </c>
      <c r="R3266" s="3">
        <v>0</v>
      </c>
      <c r="S3266" s="4">
        <f>IF(LANÇAMENTO[[#This Row],[DATA PEDIDO]]="","",LANÇAMENTO[[#This Row],[DATA PEDIDO]]+LANÇAMENTO[[#This Row],[PRAZO]])</f>
        <v>46100</v>
      </c>
      <c r="T3266" s="8" t="str">
        <f>IF(LANÇAMENTO[[#This Row],[OBRA COM MATERIAL]]="OK","ENTREGUE",IF(LANÇAMENTO[[#This Row],[PRAZO]]="","",LANÇAMENTO[[#This Row],[PREVISÃO ENTREGA OBRA]]-$E$1))</f>
        <v>ENTREGUE</v>
      </c>
      <c r="U3266" s="3" t="s">
        <v>129</v>
      </c>
      <c r="V3266" s="3"/>
    </row>
    <row r="3267" spans="1:22" x14ac:dyDescent="0.25">
      <c r="A3267" s="4">
        <v>46100</v>
      </c>
      <c r="B3267" s="2" t="s">
        <v>5318</v>
      </c>
      <c r="C3267" s="123" t="str">
        <f>VLOOKUP(LANÇAMENTO[[#This Row],[OBRA]],OBRAS[],2,FALSE)</f>
        <v>BRASUL</v>
      </c>
      <c r="D3267" s="2" t="s">
        <v>17</v>
      </c>
      <c r="E3267" s="2" t="s">
        <v>5344</v>
      </c>
      <c r="F3267" s="3">
        <v>4</v>
      </c>
      <c r="G3267" s="3" t="s">
        <v>65</v>
      </c>
      <c r="H3267" s="5" t="s">
        <v>5341</v>
      </c>
      <c r="I3267" s="136" t="s">
        <v>5346</v>
      </c>
      <c r="J3267" s="2" t="s">
        <v>5345</v>
      </c>
      <c r="K3267" s="6">
        <v>0.5</v>
      </c>
      <c r="L3267" s="6">
        <f>LANÇAMENTO[[#This Row],[VALOR UNITARIO]]*LANÇAMENTO[[#This Row],[QTDADE]]</f>
        <v>2</v>
      </c>
      <c r="M3267" s="4">
        <v>46100</v>
      </c>
      <c r="N3267" s="33" t="str">
        <f>TEXT(LANÇAMENTO[[#This Row],[DATA PEDIDO]],"MMM")&amp;"-"&amp;TEXT(M3267,"AAAA")</f>
        <v>mar-2026</v>
      </c>
      <c r="O3267" s="5" t="s">
        <v>1818</v>
      </c>
      <c r="P3267" s="5" t="s">
        <v>192</v>
      </c>
      <c r="Q3267" s="3" t="s">
        <v>1705</v>
      </c>
      <c r="R3267" s="3">
        <v>0</v>
      </c>
      <c r="S3267" s="4">
        <f>IF(LANÇAMENTO[[#This Row],[DATA PEDIDO]]="","",LANÇAMENTO[[#This Row],[DATA PEDIDO]]+LANÇAMENTO[[#This Row],[PRAZO]])</f>
        <v>46100</v>
      </c>
      <c r="T3267" s="8" t="str">
        <f>IF(LANÇAMENTO[[#This Row],[OBRA COM MATERIAL]]="OK","ENTREGUE",IF(LANÇAMENTO[[#This Row],[PRAZO]]="","",LANÇAMENTO[[#This Row],[PREVISÃO ENTREGA OBRA]]-$E$1))</f>
        <v>ENTREGUE</v>
      </c>
      <c r="U3267" s="3" t="s">
        <v>129</v>
      </c>
      <c r="V3267" s="3"/>
    </row>
    <row r="3268" spans="1:22" x14ac:dyDescent="0.25">
      <c r="A3268" s="4">
        <v>46100</v>
      </c>
      <c r="B3268" s="2" t="s">
        <v>5318</v>
      </c>
      <c r="C3268" s="123" t="str">
        <f>VLOOKUP(LANÇAMENTO[[#This Row],[OBRA]],OBRAS[],2,FALSE)</f>
        <v>BRASUL</v>
      </c>
      <c r="D3268" s="2" t="s">
        <v>17</v>
      </c>
      <c r="E3268" s="2" t="s">
        <v>5349</v>
      </c>
      <c r="F3268" s="3">
        <v>4</v>
      </c>
      <c r="G3268" s="3" t="s">
        <v>65</v>
      </c>
      <c r="H3268" s="5" t="s">
        <v>5341</v>
      </c>
      <c r="I3268" s="136" t="s">
        <v>5346</v>
      </c>
      <c r="J3268" s="2" t="s">
        <v>5349</v>
      </c>
      <c r="K3268" s="6">
        <v>0.2</v>
      </c>
      <c r="L3268" s="6">
        <f>LANÇAMENTO[[#This Row],[VALOR UNITARIO]]*LANÇAMENTO[[#This Row],[QTDADE]]</f>
        <v>0.8</v>
      </c>
      <c r="M3268" s="4">
        <v>46100</v>
      </c>
      <c r="N3268" s="33" t="str">
        <f>TEXT(LANÇAMENTO[[#This Row],[DATA PEDIDO]],"MMM")&amp;"-"&amp;TEXT(M3268,"AAAA")</f>
        <v>mar-2026</v>
      </c>
      <c r="O3268" s="5" t="s">
        <v>1818</v>
      </c>
      <c r="P3268" s="5" t="s">
        <v>192</v>
      </c>
      <c r="Q3268" s="3" t="s">
        <v>1705</v>
      </c>
      <c r="R3268" s="3">
        <v>0</v>
      </c>
      <c r="S3268" s="4">
        <f>IF(LANÇAMENTO[[#This Row],[DATA PEDIDO]]="","",LANÇAMENTO[[#This Row],[DATA PEDIDO]]+LANÇAMENTO[[#This Row],[PRAZO]])</f>
        <v>46100</v>
      </c>
      <c r="T3268" s="8" t="str">
        <f>IF(LANÇAMENTO[[#This Row],[OBRA COM MATERIAL]]="OK","ENTREGUE",IF(LANÇAMENTO[[#This Row],[PRAZO]]="","",LANÇAMENTO[[#This Row],[PREVISÃO ENTREGA OBRA]]-$E$1))</f>
        <v>ENTREGUE</v>
      </c>
      <c r="U3268" s="3" t="s">
        <v>129</v>
      </c>
      <c r="V3268" s="3"/>
    </row>
    <row r="3269" spans="1:22" x14ac:dyDescent="0.25">
      <c r="A3269" s="4">
        <v>46101</v>
      </c>
      <c r="B3269" s="2" t="s">
        <v>5205</v>
      </c>
      <c r="C3269" s="123" t="str">
        <f>VLOOKUP(LANÇAMENTO[[#This Row],[OBRA]],OBRAS[],2,FALSE)</f>
        <v>B&amp;B</v>
      </c>
      <c r="D3269" s="2" t="s">
        <v>17</v>
      </c>
      <c r="E3269" s="2" t="s">
        <v>5350</v>
      </c>
      <c r="F3269" s="3">
        <v>50</v>
      </c>
      <c r="G3269" s="3" t="s">
        <v>65</v>
      </c>
      <c r="H3269" s="5" t="s">
        <v>5351</v>
      </c>
      <c r="I3269" s="136" t="s">
        <v>222</v>
      </c>
      <c r="J3269" s="2" t="s">
        <v>5350</v>
      </c>
      <c r="K3269" s="6">
        <v>4</v>
      </c>
      <c r="L3269" s="6">
        <f>LANÇAMENTO[[#This Row],[VALOR UNITARIO]]*LANÇAMENTO[[#This Row],[QTDADE]]</f>
        <v>200</v>
      </c>
      <c r="M3269" s="4">
        <v>46101</v>
      </c>
      <c r="N3269" s="33" t="str">
        <f>TEXT(LANÇAMENTO[[#This Row],[DATA PEDIDO]],"MMM")&amp;"-"&amp;TEXT(M3269,"AAAA")</f>
        <v>mar-2026</v>
      </c>
      <c r="O3269" s="5" t="s">
        <v>1823</v>
      </c>
      <c r="P3269" s="5" t="s">
        <v>30</v>
      </c>
      <c r="Q3269" s="3" t="s">
        <v>1705</v>
      </c>
      <c r="R3269" s="3">
        <v>4</v>
      </c>
      <c r="S3269" s="4">
        <f>IF(LANÇAMENTO[[#This Row],[DATA PEDIDO]]="","",LANÇAMENTO[[#This Row],[DATA PEDIDO]]+LANÇAMENTO[[#This Row],[PRAZO]])</f>
        <v>46105</v>
      </c>
      <c r="T3269" s="8" t="str">
        <f>IF(LANÇAMENTO[[#This Row],[OBRA COM MATERIAL]]="OK","ENTREGUE",IF(LANÇAMENTO[[#This Row],[PRAZO]]="","",LANÇAMENTO[[#This Row],[PREVISÃO ENTREGA OBRA]]-$E$1))</f>
        <v>ENTREGUE</v>
      </c>
      <c r="U3269" s="3" t="s">
        <v>129</v>
      </c>
      <c r="V3269" s="3"/>
    </row>
    <row r="3270" spans="1:22" x14ac:dyDescent="0.25">
      <c r="A3270" s="4">
        <v>46101</v>
      </c>
      <c r="B3270" s="2" t="s">
        <v>4257</v>
      </c>
      <c r="C3270" s="123" t="str">
        <f>VLOOKUP(LANÇAMENTO[[#This Row],[OBRA]],OBRAS[],2,FALSE)</f>
        <v>INTERIORANA</v>
      </c>
      <c r="D3270" s="2" t="s">
        <v>21</v>
      </c>
      <c r="E3270" s="2" t="s">
        <v>5042</v>
      </c>
      <c r="F3270" s="3">
        <v>3</v>
      </c>
      <c r="G3270" s="3" t="s">
        <v>65</v>
      </c>
      <c r="H3270" s="5" t="s">
        <v>5366</v>
      </c>
      <c r="I3270" s="136" t="s">
        <v>5073</v>
      </c>
      <c r="J3270" s="2" t="s">
        <v>5042</v>
      </c>
      <c r="K3270" s="6">
        <v>544.48</v>
      </c>
      <c r="L3270" s="6">
        <f>LANÇAMENTO[[#This Row],[VALOR UNITARIO]]*LANÇAMENTO[[#This Row],[QTDADE]]</f>
        <v>1633.44</v>
      </c>
      <c r="M3270" s="4">
        <v>46101</v>
      </c>
      <c r="N3270" s="33" t="str">
        <f>TEXT(LANÇAMENTO[[#This Row],[DATA PEDIDO]],"MMM")&amp;"-"&amp;TEXT(M3270,"AAAA")</f>
        <v>mar-2026</v>
      </c>
      <c r="O3270" s="5" t="s">
        <v>1836</v>
      </c>
      <c r="P3270" s="5" t="s">
        <v>30</v>
      </c>
      <c r="Q3270" s="3" t="s">
        <v>1705</v>
      </c>
      <c r="R3270" s="3">
        <v>3</v>
      </c>
      <c r="S3270" s="4">
        <f>IF(LANÇAMENTO[[#This Row],[DATA PEDIDO]]="","",LANÇAMENTO[[#This Row],[DATA PEDIDO]]+LANÇAMENTO[[#This Row],[PRAZO]])</f>
        <v>46104</v>
      </c>
      <c r="T3270" s="8" t="str">
        <f>IF(LANÇAMENTO[[#This Row],[OBRA COM MATERIAL]]="OK","ENTREGUE",IF(LANÇAMENTO[[#This Row],[PRAZO]]="","",LANÇAMENTO[[#This Row],[PREVISÃO ENTREGA OBRA]]-$E$1))</f>
        <v>ENTREGUE</v>
      </c>
      <c r="U3270" s="3" t="s">
        <v>129</v>
      </c>
      <c r="V3270" s="3"/>
    </row>
    <row r="3271" spans="1:22" x14ac:dyDescent="0.25">
      <c r="A3271" s="4">
        <v>46101</v>
      </c>
      <c r="B3271" s="2" t="s">
        <v>4257</v>
      </c>
      <c r="C3271" s="123" t="str">
        <f>VLOOKUP(LANÇAMENTO[[#This Row],[OBRA]],OBRAS[],2,FALSE)</f>
        <v>INTERIORANA</v>
      </c>
      <c r="D3271" s="2" t="s">
        <v>21</v>
      </c>
      <c r="E3271" s="2" t="s">
        <v>5046</v>
      </c>
      <c r="F3271" s="3">
        <v>3</v>
      </c>
      <c r="G3271" s="3" t="s">
        <v>65</v>
      </c>
      <c r="H3271" s="5" t="s">
        <v>5366</v>
      </c>
      <c r="I3271" s="136" t="s">
        <v>5073</v>
      </c>
      <c r="J3271" s="2" t="s">
        <v>5046</v>
      </c>
      <c r="K3271" s="6">
        <v>463.57</v>
      </c>
      <c r="L3271" s="6">
        <f>LANÇAMENTO[[#This Row],[VALOR UNITARIO]]*LANÇAMENTO[[#This Row],[QTDADE]]</f>
        <v>1390.71</v>
      </c>
      <c r="M3271" s="4">
        <v>46101</v>
      </c>
      <c r="N3271" s="33" t="str">
        <f>TEXT(LANÇAMENTO[[#This Row],[DATA PEDIDO]],"MMM")&amp;"-"&amp;TEXT(M3271,"AAAA")</f>
        <v>mar-2026</v>
      </c>
      <c r="O3271" s="5" t="s">
        <v>1836</v>
      </c>
      <c r="P3271" s="5" t="s">
        <v>30</v>
      </c>
      <c r="Q3271" s="3" t="s">
        <v>1705</v>
      </c>
      <c r="R3271" s="3">
        <v>3</v>
      </c>
      <c r="S3271" s="4">
        <f>IF(LANÇAMENTO[[#This Row],[DATA PEDIDO]]="","",LANÇAMENTO[[#This Row],[DATA PEDIDO]]+LANÇAMENTO[[#This Row],[PRAZO]])</f>
        <v>46104</v>
      </c>
      <c r="T3271" s="8" t="str">
        <f>IF(LANÇAMENTO[[#This Row],[OBRA COM MATERIAL]]="OK","ENTREGUE",IF(LANÇAMENTO[[#This Row],[PRAZO]]="","",LANÇAMENTO[[#This Row],[PREVISÃO ENTREGA OBRA]]-$E$1))</f>
        <v>ENTREGUE</v>
      </c>
      <c r="U3271" s="3" t="s">
        <v>129</v>
      </c>
      <c r="V3271" s="3"/>
    </row>
    <row r="3272" spans="1:22" x14ac:dyDescent="0.25">
      <c r="A3272" s="4">
        <v>46101</v>
      </c>
      <c r="B3272" s="2" t="s">
        <v>4257</v>
      </c>
      <c r="C3272" s="123" t="str">
        <f>VLOOKUP(LANÇAMENTO[[#This Row],[OBRA]],OBRAS[],2,FALSE)</f>
        <v>INTERIORANA</v>
      </c>
      <c r="D3272" s="2" t="s">
        <v>21</v>
      </c>
      <c r="E3272" s="2" t="s">
        <v>5357</v>
      </c>
      <c r="F3272" s="3">
        <v>3</v>
      </c>
      <c r="G3272" s="3" t="s">
        <v>65</v>
      </c>
      <c r="H3272" s="5" t="s">
        <v>5366</v>
      </c>
      <c r="I3272" s="136" t="s">
        <v>5073</v>
      </c>
      <c r="J3272" s="2" t="s">
        <v>5357</v>
      </c>
      <c r="K3272" s="6">
        <v>271.79000000000002</v>
      </c>
      <c r="L3272" s="6">
        <f>LANÇAMENTO[[#This Row],[VALOR UNITARIO]]*LANÇAMENTO[[#This Row],[QTDADE]]</f>
        <v>815.37000000000012</v>
      </c>
      <c r="M3272" s="4">
        <v>46101</v>
      </c>
      <c r="N3272" s="33" t="str">
        <f>TEXT(LANÇAMENTO[[#This Row],[DATA PEDIDO]],"MMM")&amp;"-"&amp;TEXT(M3272,"AAAA")</f>
        <v>mar-2026</v>
      </c>
      <c r="O3272" s="5" t="s">
        <v>1836</v>
      </c>
      <c r="P3272" s="5" t="s">
        <v>30</v>
      </c>
      <c r="Q3272" s="3" t="s">
        <v>1705</v>
      </c>
      <c r="R3272" s="3">
        <v>3</v>
      </c>
      <c r="S3272" s="4">
        <f>IF(LANÇAMENTO[[#This Row],[DATA PEDIDO]]="","",LANÇAMENTO[[#This Row],[DATA PEDIDO]]+LANÇAMENTO[[#This Row],[PRAZO]])</f>
        <v>46104</v>
      </c>
      <c r="T3272" s="8" t="str">
        <f>IF(LANÇAMENTO[[#This Row],[OBRA COM MATERIAL]]="OK","ENTREGUE",IF(LANÇAMENTO[[#This Row],[PRAZO]]="","",LANÇAMENTO[[#This Row],[PREVISÃO ENTREGA OBRA]]-$E$1))</f>
        <v>ENTREGUE</v>
      </c>
      <c r="U3272" s="3" t="s">
        <v>129</v>
      </c>
      <c r="V3272" s="3"/>
    </row>
    <row r="3273" spans="1:22" x14ac:dyDescent="0.25">
      <c r="A3273" s="4">
        <v>46101</v>
      </c>
      <c r="B3273" s="2" t="s">
        <v>4257</v>
      </c>
      <c r="C3273" s="123" t="str">
        <f>VLOOKUP(LANÇAMENTO[[#This Row],[OBRA]],OBRAS[],2,FALSE)</f>
        <v>INTERIORANA</v>
      </c>
      <c r="D3273" s="2" t="s">
        <v>21</v>
      </c>
      <c r="E3273" s="2" t="s">
        <v>5053</v>
      </c>
      <c r="F3273" s="3">
        <v>3</v>
      </c>
      <c r="G3273" s="3" t="s">
        <v>65</v>
      </c>
      <c r="H3273" s="5" t="s">
        <v>5366</v>
      </c>
      <c r="I3273" s="136" t="s">
        <v>5073</v>
      </c>
      <c r="J3273" s="2" t="s">
        <v>5053</v>
      </c>
      <c r="K3273" s="6">
        <v>206.34</v>
      </c>
      <c r="L3273" s="6">
        <f>LANÇAMENTO[[#This Row],[VALOR UNITARIO]]*LANÇAMENTO[[#This Row],[QTDADE]]</f>
        <v>619.02</v>
      </c>
      <c r="M3273" s="4">
        <v>46101</v>
      </c>
      <c r="N3273" s="33" t="str">
        <f>TEXT(LANÇAMENTO[[#This Row],[DATA PEDIDO]],"MMM")&amp;"-"&amp;TEXT(M3273,"AAAA")</f>
        <v>mar-2026</v>
      </c>
      <c r="O3273" s="5" t="s">
        <v>1836</v>
      </c>
      <c r="P3273" s="5" t="s">
        <v>30</v>
      </c>
      <c r="Q3273" s="3" t="s">
        <v>1705</v>
      </c>
      <c r="R3273" s="3">
        <v>3</v>
      </c>
      <c r="S3273" s="4">
        <f>IF(LANÇAMENTO[[#This Row],[DATA PEDIDO]]="","",LANÇAMENTO[[#This Row],[DATA PEDIDO]]+LANÇAMENTO[[#This Row],[PRAZO]])</f>
        <v>46104</v>
      </c>
      <c r="T3273" s="8" t="str">
        <f>IF(LANÇAMENTO[[#This Row],[OBRA COM MATERIAL]]="OK","ENTREGUE",IF(LANÇAMENTO[[#This Row],[PRAZO]]="","",LANÇAMENTO[[#This Row],[PREVISÃO ENTREGA OBRA]]-$E$1))</f>
        <v>ENTREGUE</v>
      </c>
      <c r="U3273" s="3" t="s">
        <v>129</v>
      </c>
      <c r="V3273" s="3"/>
    </row>
    <row r="3274" spans="1:22" x14ac:dyDescent="0.25">
      <c r="A3274" s="4">
        <v>46101</v>
      </c>
      <c r="B3274" s="2" t="s">
        <v>4257</v>
      </c>
      <c r="C3274" s="123" t="str">
        <f>VLOOKUP(LANÇAMENTO[[#This Row],[OBRA]],OBRAS[],2,FALSE)</f>
        <v>INTERIORANA</v>
      </c>
      <c r="D3274" s="2" t="s">
        <v>21</v>
      </c>
      <c r="E3274" s="2" t="s">
        <v>5060</v>
      </c>
      <c r="F3274" s="3">
        <v>1</v>
      </c>
      <c r="G3274" s="3" t="s">
        <v>65</v>
      </c>
      <c r="H3274" s="5" t="s">
        <v>5366</v>
      </c>
      <c r="I3274" s="136" t="s">
        <v>5073</v>
      </c>
      <c r="J3274" s="2" t="s">
        <v>5060</v>
      </c>
      <c r="K3274" s="6">
        <v>166.35</v>
      </c>
      <c r="L3274" s="6">
        <f>LANÇAMENTO[[#This Row],[VALOR UNITARIO]]*LANÇAMENTO[[#This Row],[QTDADE]]</f>
        <v>166.35</v>
      </c>
      <c r="M3274" s="4">
        <v>46101</v>
      </c>
      <c r="N3274" s="33" t="str">
        <f>TEXT(LANÇAMENTO[[#This Row],[DATA PEDIDO]],"MMM")&amp;"-"&amp;TEXT(M3274,"AAAA")</f>
        <v>mar-2026</v>
      </c>
      <c r="O3274" s="5" t="s">
        <v>1836</v>
      </c>
      <c r="P3274" s="5" t="s">
        <v>30</v>
      </c>
      <c r="Q3274" s="3" t="s">
        <v>1705</v>
      </c>
      <c r="R3274" s="3">
        <v>3</v>
      </c>
      <c r="S3274" s="4">
        <f>IF(LANÇAMENTO[[#This Row],[DATA PEDIDO]]="","",LANÇAMENTO[[#This Row],[DATA PEDIDO]]+LANÇAMENTO[[#This Row],[PRAZO]])</f>
        <v>46104</v>
      </c>
      <c r="T3274" s="8" t="str">
        <f>IF(LANÇAMENTO[[#This Row],[OBRA COM MATERIAL]]="OK","ENTREGUE",IF(LANÇAMENTO[[#This Row],[PRAZO]]="","",LANÇAMENTO[[#This Row],[PREVISÃO ENTREGA OBRA]]-$E$1))</f>
        <v>ENTREGUE</v>
      </c>
      <c r="U3274" s="3" t="s">
        <v>129</v>
      </c>
      <c r="V3274" s="3"/>
    </row>
    <row r="3275" spans="1:22" x14ac:dyDescent="0.25">
      <c r="A3275" s="4">
        <v>46101</v>
      </c>
      <c r="B3275" s="2" t="s">
        <v>4257</v>
      </c>
      <c r="C3275" s="123" t="str">
        <f>VLOOKUP(LANÇAMENTO[[#This Row],[OBRA]],OBRAS[],2,FALSE)</f>
        <v>INTERIORANA</v>
      </c>
      <c r="D3275" s="2" t="s">
        <v>21</v>
      </c>
      <c r="E3275" s="2" t="s">
        <v>5358</v>
      </c>
      <c r="F3275" s="3">
        <v>1</v>
      </c>
      <c r="G3275" s="3" t="s">
        <v>65</v>
      </c>
      <c r="H3275" s="5" t="s">
        <v>5366</v>
      </c>
      <c r="I3275" s="136" t="s">
        <v>5073</v>
      </c>
      <c r="J3275" s="2" t="s">
        <v>5358</v>
      </c>
      <c r="K3275" s="6">
        <v>138.84</v>
      </c>
      <c r="L3275" s="6">
        <f>LANÇAMENTO[[#This Row],[VALOR UNITARIO]]*LANÇAMENTO[[#This Row],[QTDADE]]</f>
        <v>138.84</v>
      </c>
      <c r="M3275" s="4">
        <v>46101</v>
      </c>
      <c r="N3275" s="33" t="str">
        <f>TEXT(LANÇAMENTO[[#This Row],[DATA PEDIDO]],"MMM")&amp;"-"&amp;TEXT(M3275,"AAAA")</f>
        <v>mar-2026</v>
      </c>
      <c r="O3275" s="5" t="s">
        <v>1836</v>
      </c>
      <c r="P3275" s="5" t="s">
        <v>30</v>
      </c>
      <c r="Q3275" s="3" t="s">
        <v>1705</v>
      </c>
      <c r="R3275" s="3">
        <v>3</v>
      </c>
      <c r="S3275" s="4">
        <f>IF(LANÇAMENTO[[#This Row],[DATA PEDIDO]]="","",LANÇAMENTO[[#This Row],[DATA PEDIDO]]+LANÇAMENTO[[#This Row],[PRAZO]])</f>
        <v>46104</v>
      </c>
      <c r="T3275" s="8" t="str">
        <f>IF(LANÇAMENTO[[#This Row],[OBRA COM MATERIAL]]="OK","ENTREGUE",IF(LANÇAMENTO[[#This Row],[PRAZO]]="","",LANÇAMENTO[[#This Row],[PREVISÃO ENTREGA OBRA]]-$E$1))</f>
        <v>ENTREGUE</v>
      </c>
      <c r="U3275" s="3" t="s">
        <v>129</v>
      </c>
      <c r="V3275" s="3"/>
    </row>
    <row r="3276" spans="1:22" x14ac:dyDescent="0.25">
      <c r="A3276" s="4">
        <v>46101</v>
      </c>
      <c r="B3276" s="2" t="s">
        <v>4257</v>
      </c>
      <c r="C3276" s="123" t="str">
        <f>VLOOKUP(LANÇAMENTO[[#This Row],[OBRA]],OBRAS[],2,FALSE)</f>
        <v>INTERIORANA</v>
      </c>
      <c r="D3276" s="2" t="s">
        <v>21</v>
      </c>
      <c r="E3276" s="2" t="s">
        <v>5043</v>
      </c>
      <c r="F3276" s="3">
        <v>1</v>
      </c>
      <c r="G3276" s="3" t="s">
        <v>65</v>
      </c>
      <c r="H3276" s="5" t="s">
        <v>5366</v>
      </c>
      <c r="I3276" s="136" t="s">
        <v>5073</v>
      </c>
      <c r="J3276" s="2" t="s">
        <v>5043</v>
      </c>
      <c r="K3276" s="6">
        <v>418.14</v>
      </c>
      <c r="L3276" s="6">
        <f>LANÇAMENTO[[#This Row],[VALOR UNITARIO]]*LANÇAMENTO[[#This Row],[QTDADE]]</f>
        <v>418.14</v>
      </c>
      <c r="M3276" s="4">
        <v>46101</v>
      </c>
      <c r="N3276" s="33" t="str">
        <f>TEXT(LANÇAMENTO[[#This Row],[DATA PEDIDO]],"MMM")&amp;"-"&amp;TEXT(M3276,"AAAA")</f>
        <v>mar-2026</v>
      </c>
      <c r="O3276" s="5" t="s">
        <v>1836</v>
      </c>
      <c r="P3276" s="5" t="s">
        <v>30</v>
      </c>
      <c r="Q3276" s="3" t="s">
        <v>1705</v>
      </c>
      <c r="R3276" s="3">
        <v>3</v>
      </c>
      <c r="S3276" s="4">
        <f>IF(LANÇAMENTO[[#This Row],[DATA PEDIDO]]="","",LANÇAMENTO[[#This Row],[DATA PEDIDO]]+LANÇAMENTO[[#This Row],[PRAZO]])</f>
        <v>46104</v>
      </c>
      <c r="T3276" s="8" t="str">
        <f>IF(LANÇAMENTO[[#This Row],[OBRA COM MATERIAL]]="OK","ENTREGUE",IF(LANÇAMENTO[[#This Row],[PRAZO]]="","",LANÇAMENTO[[#This Row],[PREVISÃO ENTREGA OBRA]]-$E$1))</f>
        <v>ENTREGUE</v>
      </c>
      <c r="U3276" s="3" t="s">
        <v>129</v>
      </c>
      <c r="V3276" s="3"/>
    </row>
    <row r="3277" spans="1:22" x14ac:dyDescent="0.25">
      <c r="A3277" s="4">
        <v>46101</v>
      </c>
      <c r="B3277" s="2" t="s">
        <v>4257</v>
      </c>
      <c r="C3277" s="123" t="str">
        <f>VLOOKUP(LANÇAMENTO[[#This Row],[OBRA]],OBRAS[],2,FALSE)</f>
        <v>INTERIORANA</v>
      </c>
      <c r="D3277" s="2" t="s">
        <v>21</v>
      </c>
      <c r="E3277" s="2" t="s">
        <v>5050</v>
      </c>
      <c r="F3277" s="3">
        <v>1</v>
      </c>
      <c r="G3277" s="3" t="s">
        <v>65</v>
      </c>
      <c r="H3277" s="5" t="s">
        <v>5366</v>
      </c>
      <c r="I3277" s="136" t="s">
        <v>5073</v>
      </c>
      <c r="J3277" s="2" t="s">
        <v>5050</v>
      </c>
      <c r="K3277" s="6">
        <v>91.9</v>
      </c>
      <c r="L3277" s="6">
        <f>LANÇAMENTO[[#This Row],[VALOR UNITARIO]]*LANÇAMENTO[[#This Row],[QTDADE]]</f>
        <v>91.9</v>
      </c>
      <c r="M3277" s="4">
        <v>46101</v>
      </c>
      <c r="N3277" s="33" t="str">
        <f>TEXT(LANÇAMENTO[[#This Row],[DATA PEDIDO]],"MMM")&amp;"-"&amp;TEXT(M3277,"AAAA")</f>
        <v>mar-2026</v>
      </c>
      <c r="O3277" s="5" t="s">
        <v>1836</v>
      </c>
      <c r="P3277" s="5" t="s">
        <v>30</v>
      </c>
      <c r="Q3277" s="3" t="s">
        <v>1705</v>
      </c>
      <c r="R3277" s="3">
        <v>3</v>
      </c>
      <c r="S3277" s="4">
        <f>IF(LANÇAMENTO[[#This Row],[DATA PEDIDO]]="","",LANÇAMENTO[[#This Row],[DATA PEDIDO]]+LANÇAMENTO[[#This Row],[PRAZO]])</f>
        <v>46104</v>
      </c>
      <c r="T3277" s="8" t="str">
        <f>IF(LANÇAMENTO[[#This Row],[OBRA COM MATERIAL]]="OK","ENTREGUE",IF(LANÇAMENTO[[#This Row],[PRAZO]]="","",LANÇAMENTO[[#This Row],[PREVISÃO ENTREGA OBRA]]-$E$1))</f>
        <v>ENTREGUE</v>
      </c>
      <c r="U3277" s="3" t="s">
        <v>129</v>
      </c>
      <c r="V3277" s="3"/>
    </row>
    <row r="3278" spans="1:22" x14ac:dyDescent="0.25">
      <c r="A3278" s="4">
        <v>46101</v>
      </c>
      <c r="B3278" s="2" t="s">
        <v>4257</v>
      </c>
      <c r="C3278" s="123" t="str">
        <f>VLOOKUP(LANÇAMENTO[[#This Row],[OBRA]],OBRAS[],2,FALSE)</f>
        <v>INTERIORANA</v>
      </c>
      <c r="D3278" s="2" t="s">
        <v>21</v>
      </c>
      <c r="E3278" s="2" t="s">
        <v>5063</v>
      </c>
      <c r="F3278" s="3">
        <v>1</v>
      </c>
      <c r="G3278" s="3" t="s">
        <v>65</v>
      </c>
      <c r="H3278" s="5" t="s">
        <v>5366</v>
      </c>
      <c r="I3278" s="136" t="s">
        <v>5073</v>
      </c>
      <c r="J3278" s="2" t="s">
        <v>5063</v>
      </c>
      <c r="K3278" s="6">
        <v>41.25</v>
      </c>
      <c r="L3278" s="6">
        <f>LANÇAMENTO[[#This Row],[VALOR UNITARIO]]*LANÇAMENTO[[#This Row],[QTDADE]]</f>
        <v>41.25</v>
      </c>
      <c r="M3278" s="4">
        <v>46101</v>
      </c>
      <c r="N3278" s="33" t="str">
        <f>TEXT(LANÇAMENTO[[#This Row],[DATA PEDIDO]],"MMM")&amp;"-"&amp;TEXT(M3278,"AAAA")</f>
        <v>mar-2026</v>
      </c>
      <c r="O3278" s="5" t="s">
        <v>1836</v>
      </c>
      <c r="P3278" s="5" t="s">
        <v>30</v>
      </c>
      <c r="Q3278" s="3" t="s">
        <v>1705</v>
      </c>
      <c r="R3278" s="3">
        <v>3</v>
      </c>
      <c r="S3278" s="4">
        <f>IF(LANÇAMENTO[[#This Row],[DATA PEDIDO]]="","",LANÇAMENTO[[#This Row],[DATA PEDIDO]]+LANÇAMENTO[[#This Row],[PRAZO]])</f>
        <v>46104</v>
      </c>
      <c r="T3278" s="8" t="str">
        <f>IF(LANÇAMENTO[[#This Row],[OBRA COM MATERIAL]]="OK","ENTREGUE",IF(LANÇAMENTO[[#This Row],[PRAZO]]="","",LANÇAMENTO[[#This Row],[PREVISÃO ENTREGA OBRA]]-$E$1))</f>
        <v>ENTREGUE</v>
      </c>
      <c r="U3278" s="3" t="s">
        <v>129</v>
      </c>
      <c r="V3278" s="3"/>
    </row>
    <row r="3279" spans="1:22" x14ac:dyDescent="0.25">
      <c r="A3279" s="4">
        <v>46101</v>
      </c>
      <c r="B3279" s="2" t="s">
        <v>4257</v>
      </c>
      <c r="C3279" s="123" t="str">
        <f>VLOOKUP(LANÇAMENTO[[#This Row],[OBRA]],OBRAS[],2,FALSE)</f>
        <v>INTERIORANA</v>
      </c>
      <c r="D3279" s="2" t="s">
        <v>21</v>
      </c>
      <c r="E3279" s="2" t="s">
        <v>5045</v>
      </c>
      <c r="F3279" s="3">
        <v>4</v>
      </c>
      <c r="G3279" s="3" t="s">
        <v>65</v>
      </c>
      <c r="H3279" s="5" t="s">
        <v>5366</v>
      </c>
      <c r="I3279" s="136" t="s">
        <v>5073</v>
      </c>
      <c r="J3279" s="2" t="s">
        <v>5045</v>
      </c>
      <c r="K3279" s="6">
        <v>60</v>
      </c>
      <c r="L3279" s="6">
        <f>LANÇAMENTO[[#This Row],[VALOR UNITARIO]]*LANÇAMENTO[[#This Row],[QTDADE]]</f>
        <v>240</v>
      </c>
      <c r="M3279" s="4">
        <v>46101</v>
      </c>
      <c r="N3279" s="33" t="str">
        <f>TEXT(LANÇAMENTO[[#This Row],[DATA PEDIDO]],"MMM")&amp;"-"&amp;TEXT(M3279,"AAAA")</f>
        <v>mar-2026</v>
      </c>
      <c r="O3279" s="5" t="s">
        <v>1836</v>
      </c>
      <c r="P3279" s="5" t="s">
        <v>30</v>
      </c>
      <c r="Q3279" s="3" t="s">
        <v>1705</v>
      </c>
      <c r="R3279" s="3">
        <v>3</v>
      </c>
      <c r="S3279" s="4">
        <f>IF(LANÇAMENTO[[#This Row],[DATA PEDIDO]]="","",LANÇAMENTO[[#This Row],[DATA PEDIDO]]+LANÇAMENTO[[#This Row],[PRAZO]])</f>
        <v>46104</v>
      </c>
      <c r="T3279" s="8" t="str">
        <f>IF(LANÇAMENTO[[#This Row],[OBRA COM MATERIAL]]="OK","ENTREGUE",IF(LANÇAMENTO[[#This Row],[PRAZO]]="","",LANÇAMENTO[[#This Row],[PREVISÃO ENTREGA OBRA]]-$E$1))</f>
        <v>ENTREGUE</v>
      </c>
      <c r="U3279" s="3" t="s">
        <v>129</v>
      </c>
      <c r="V3279" s="3"/>
    </row>
    <row r="3280" spans="1:22" x14ac:dyDescent="0.25">
      <c r="A3280" s="4">
        <v>46101</v>
      </c>
      <c r="B3280" s="2" t="s">
        <v>4257</v>
      </c>
      <c r="C3280" s="123" t="str">
        <f>VLOOKUP(LANÇAMENTO[[#This Row],[OBRA]],OBRAS[],2,FALSE)</f>
        <v>INTERIORANA</v>
      </c>
      <c r="D3280" s="2" t="s">
        <v>21</v>
      </c>
      <c r="E3280" s="2" t="s">
        <v>5048</v>
      </c>
      <c r="F3280" s="3">
        <v>5</v>
      </c>
      <c r="G3280" s="3" t="s">
        <v>65</v>
      </c>
      <c r="H3280" s="5" t="s">
        <v>5366</v>
      </c>
      <c r="I3280" s="136" t="s">
        <v>5073</v>
      </c>
      <c r="J3280" s="2" t="s">
        <v>5048</v>
      </c>
      <c r="K3280" s="6">
        <v>39.49</v>
      </c>
      <c r="L3280" s="6">
        <f>LANÇAMENTO[[#This Row],[VALOR UNITARIO]]*LANÇAMENTO[[#This Row],[QTDADE]]</f>
        <v>197.45000000000002</v>
      </c>
      <c r="M3280" s="4">
        <v>46101</v>
      </c>
      <c r="N3280" s="33" t="str">
        <f>TEXT(LANÇAMENTO[[#This Row],[DATA PEDIDO]],"MMM")&amp;"-"&amp;TEXT(M3280,"AAAA")</f>
        <v>mar-2026</v>
      </c>
      <c r="O3280" s="5" t="s">
        <v>1836</v>
      </c>
      <c r="P3280" s="5" t="s">
        <v>30</v>
      </c>
      <c r="Q3280" s="3" t="s">
        <v>1705</v>
      </c>
      <c r="R3280" s="3">
        <v>3</v>
      </c>
      <c r="S3280" s="4">
        <f>IF(LANÇAMENTO[[#This Row],[DATA PEDIDO]]="","",LANÇAMENTO[[#This Row],[DATA PEDIDO]]+LANÇAMENTO[[#This Row],[PRAZO]])</f>
        <v>46104</v>
      </c>
      <c r="T3280" s="8" t="str">
        <f>IF(LANÇAMENTO[[#This Row],[OBRA COM MATERIAL]]="OK","ENTREGUE",IF(LANÇAMENTO[[#This Row],[PRAZO]]="","",LANÇAMENTO[[#This Row],[PREVISÃO ENTREGA OBRA]]-$E$1))</f>
        <v>ENTREGUE</v>
      </c>
      <c r="U3280" s="3" t="s">
        <v>129</v>
      </c>
      <c r="V3280" s="3"/>
    </row>
    <row r="3281" spans="1:22" x14ac:dyDescent="0.25">
      <c r="A3281" s="4">
        <v>46101</v>
      </c>
      <c r="B3281" s="2" t="s">
        <v>4257</v>
      </c>
      <c r="C3281" s="123" t="str">
        <f>VLOOKUP(LANÇAMENTO[[#This Row],[OBRA]],OBRAS[],2,FALSE)</f>
        <v>INTERIORANA</v>
      </c>
      <c r="D3281" s="2" t="s">
        <v>21</v>
      </c>
      <c r="E3281" s="2" t="s">
        <v>5049</v>
      </c>
      <c r="F3281" s="3">
        <v>5</v>
      </c>
      <c r="G3281" s="3" t="s">
        <v>65</v>
      </c>
      <c r="H3281" s="5" t="s">
        <v>5366</v>
      </c>
      <c r="I3281" s="136" t="s">
        <v>5073</v>
      </c>
      <c r="J3281" s="2" t="s">
        <v>5049</v>
      </c>
      <c r="K3281" s="6">
        <v>15.04</v>
      </c>
      <c r="L3281" s="6">
        <f>LANÇAMENTO[[#This Row],[VALOR UNITARIO]]*LANÇAMENTO[[#This Row],[QTDADE]]</f>
        <v>75.199999999999989</v>
      </c>
      <c r="M3281" s="4">
        <v>46101</v>
      </c>
      <c r="N3281" s="33" t="str">
        <f>TEXT(LANÇAMENTO[[#This Row],[DATA PEDIDO]],"MMM")&amp;"-"&amp;TEXT(M3281,"AAAA")</f>
        <v>mar-2026</v>
      </c>
      <c r="O3281" s="5" t="s">
        <v>1836</v>
      </c>
      <c r="P3281" s="5" t="s">
        <v>30</v>
      </c>
      <c r="Q3281" s="3" t="s">
        <v>1705</v>
      </c>
      <c r="R3281" s="3">
        <v>3</v>
      </c>
      <c r="S3281" s="4">
        <f>IF(LANÇAMENTO[[#This Row],[DATA PEDIDO]]="","",LANÇAMENTO[[#This Row],[DATA PEDIDO]]+LANÇAMENTO[[#This Row],[PRAZO]])</f>
        <v>46104</v>
      </c>
      <c r="T3281" s="8" t="str">
        <f>IF(LANÇAMENTO[[#This Row],[OBRA COM MATERIAL]]="OK","ENTREGUE",IF(LANÇAMENTO[[#This Row],[PRAZO]]="","",LANÇAMENTO[[#This Row],[PREVISÃO ENTREGA OBRA]]-$E$1))</f>
        <v>ENTREGUE</v>
      </c>
      <c r="U3281" s="3" t="s">
        <v>129</v>
      </c>
      <c r="V3281" s="3"/>
    </row>
    <row r="3282" spans="1:22" x14ac:dyDescent="0.25">
      <c r="A3282" s="4">
        <v>46101</v>
      </c>
      <c r="B3282" s="2" t="s">
        <v>4257</v>
      </c>
      <c r="C3282" s="123" t="str">
        <f>VLOOKUP(LANÇAMENTO[[#This Row],[OBRA]],OBRAS[],2,FALSE)</f>
        <v>INTERIORANA</v>
      </c>
      <c r="D3282" s="2" t="s">
        <v>21</v>
      </c>
      <c r="E3282" s="2" t="s">
        <v>5054</v>
      </c>
      <c r="F3282" s="3">
        <v>5</v>
      </c>
      <c r="G3282" s="3" t="s">
        <v>65</v>
      </c>
      <c r="H3282" s="5" t="s">
        <v>5366</v>
      </c>
      <c r="I3282" s="136" t="s">
        <v>5073</v>
      </c>
      <c r="J3282" s="2" t="s">
        <v>5054</v>
      </c>
      <c r="K3282" s="6">
        <v>11.83</v>
      </c>
      <c r="L3282" s="6">
        <f>LANÇAMENTO[[#This Row],[VALOR UNITARIO]]*LANÇAMENTO[[#This Row],[QTDADE]]</f>
        <v>59.15</v>
      </c>
      <c r="M3282" s="4">
        <v>46101</v>
      </c>
      <c r="N3282" s="33" t="str">
        <f>TEXT(LANÇAMENTO[[#This Row],[DATA PEDIDO]],"MMM")&amp;"-"&amp;TEXT(M3282,"AAAA")</f>
        <v>mar-2026</v>
      </c>
      <c r="O3282" s="5" t="s">
        <v>1836</v>
      </c>
      <c r="P3282" s="5" t="s">
        <v>30</v>
      </c>
      <c r="Q3282" s="3" t="s">
        <v>1705</v>
      </c>
      <c r="R3282" s="3">
        <v>3</v>
      </c>
      <c r="S3282" s="4">
        <f>IF(LANÇAMENTO[[#This Row],[DATA PEDIDO]]="","",LANÇAMENTO[[#This Row],[DATA PEDIDO]]+LANÇAMENTO[[#This Row],[PRAZO]])</f>
        <v>46104</v>
      </c>
      <c r="T3282" s="8" t="str">
        <f>IF(LANÇAMENTO[[#This Row],[OBRA COM MATERIAL]]="OK","ENTREGUE",IF(LANÇAMENTO[[#This Row],[PRAZO]]="","",LANÇAMENTO[[#This Row],[PREVISÃO ENTREGA OBRA]]-$E$1))</f>
        <v>ENTREGUE</v>
      </c>
      <c r="U3282" s="3" t="s">
        <v>129</v>
      </c>
      <c r="V3282" s="3"/>
    </row>
    <row r="3283" spans="1:22" x14ac:dyDescent="0.25">
      <c r="A3283" s="4">
        <v>46101</v>
      </c>
      <c r="B3283" s="2" t="s">
        <v>4257</v>
      </c>
      <c r="C3283" s="123" t="str">
        <f>VLOOKUP(LANÇAMENTO[[#This Row],[OBRA]],OBRAS[],2,FALSE)</f>
        <v>INTERIORANA</v>
      </c>
      <c r="D3283" s="2" t="s">
        <v>21</v>
      </c>
      <c r="E3283" s="2" t="s">
        <v>5061</v>
      </c>
      <c r="F3283" s="3">
        <v>2</v>
      </c>
      <c r="G3283" s="3" t="s">
        <v>65</v>
      </c>
      <c r="H3283" s="5" t="s">
        <v>5366</v>
      </c>
      <c r="I3283" s="136" t="s">
        <v>5073</v>
      </c>
      <c r="J3283" s="2" t="s">
        <v>5061</v>
      </c>
      <c r="K3283" s="6">
        <v>8</v>
      </c>
      <c r="L3283" s="6">
        <f>LANÇAMENTO[[#This Row],[VALOR UNITARIO]]*LANÇAMENTO[[#This Row],[QTDADE]]</f>
        <v>16</v>
      </c>
      <c r="M3283" s="4">
        <v>46101</v>
      </c>
      <c r="N3283" s="33" t="str">
        <f>TEXT(LANÇAMENTO[[#This Row],[DATA PEDIDO]],"MMM")&amp;"-"&amp;TEXT(M3283,"AAAA")</f>
        <v>mar-2026</v>
      </c>
      <c r="O3283" s="5" t="s">
        <v>1836</v>
      </c>
      <c r="P3283" s="5" t="s">
        <v>30</v>
      </c>
      <c r="Q3283" s="3" t="s">
        <v>1705</v>
      </c>
      <c r="R3283" s="3">
        <v>3</v>
      </c>
      <c r="S3283" s="4">
        <f>IF(LANÇAMENTO[[#This Row],[DATA PEDIDO]]="","",LANÇAMENTO[[#This Row],[DATA PEDIDO]]+LANÇAMENTO[[#This Row],[PRAZO]])</f>
        <v>46104</v>
      </c>
      <c r="T3283" s="8" t="str">
        <f>IF(LANÇAMENTO[[#This Row],[OBRA COM MATERIAL]]="OK","ENTREGUE",IF(LANÇAMENTO[[#This Row],[PRAZO]]="","",LANÇAMENTO[[#This Row],[PREVISÃO ENTREGA OBRA]]-$E$1))</f>
        <v>ENTREGUE</v>
      </c>
      <c r="U3283" s="3" t="s">
        <v>129</v>
      </c>
      <c r="V3283" s="3"/>
    </row>
    <row r="3284" spans="1:22" x14ac:dyDescent="0.25">
      <c r="A3284" s="4">
        <v>46101</v>
      </c>
      <c r="B3284" s="2" t="s">
        <v>4257</v>
      </c>
      <c r="C3284" s="123" t="str">
        <f>VLOOKUP(LANÇAMENTO[[#This Row],[OBRA]],OBRAS[],2,FALSE)</f>
        <v>INTERIORANA</v>
      </c>
      <c r="D3284" s="2" t="s">
        <v>21</v>
      </c>
      <c r="E3284" s="2" t="s">
        <v>5062</v>
      </c>
      <c r="F3284" s="3">
        <v>2</v>
      </c>
      <c r="G3284" s="3" t="s">
        <v>65</v>
      </c>
      <c r="H3284" s="5" t="s">
        <v>5366</v>
      </c>
      <c r="I3284" s="136" t="s">
        <v>5073</v>
      </c>
      <c r="J3284" s="2" t="s">
        <v>5062</v>
      </c>
      <c r="K3284" s="6">
        <v>6.25</v>
      </c>
      <c r="L3284" s="6">
        <f>LANÇAMENTO[[#This Row],[VALOR UNITARIO]]*LANÇAMENTO[[#This Row],[QTDADE]]</f>
        <v>12.5</v>
      </c>
      <c r="M3284" s="4">
        <v>46101</v>
      </c>
      <c r="N3284" s="33" t="str">
        <f>TEXT(LANÇAMENTO[[#This Row],[DATA PEDIDO]],"MMM")&amp;"-"&amp;TEXT(M3284,"AAAA")</f>
        <v>mar-2026</v>
      </c>
      <c r="O3284" s="5" t="s">
        <v>1836</v>
      </c>
      <c r="P3284" s="5" t="s">
        <v>30</v>
      </c>
      <c r="Q3284" s="3" t="s">
        <v>1705</v>
      </c>
      <c r="R3284" s="3">
        <v>3</v>
      </c>
      <c r="S3284" s="4">
        <f>IF(LANÇAMENTO[[#This Row],[DATA PEDIDO]]="","",LANÇAMENTO[[#This Row],[DATA PEDIDO]]+LANÇAMENTO[[#This Row],[PRAZO]])</f>
        <v>46104</v>
      </c>
      <c r="T3284" s="8" t="str">
        <f>IF(LANÇAMENTO[[#This Row],[OBRA COM MATERIAL]]="OK","ENTREGUE",IF(LANÇAMENTO[[#This Row],[PRAZO]]="","",LANÇAMENTO[[#This Row],[PREVISÃO ENTREGA OBRA]]-$E$1))</f>
        <v>ENTREGUE</v>
      </c>
      <c r="U3284" s="3" t="s">
        <v>129</v>
      </c>
      <c r="V3284" s="3"/>
    </row>
    <row r="3285" spans="1:22" x14ac:dyDescent="0.25">
      <c r="A3285" s="4">
        <v>46101</v>
      </c>
      <c r="B3285" s="2" t="s">
        <v>4257</v>
      </c>
      <c r="C3285" s="123" t="str">
        <f>VLOOKUP(LANÇAMENTO[[#This Row],[OBRA]],OBRAS[],2,FALSE)</f>
        <v>INTERIORANA</v>
      </c>
      <c r="D3285" s="2" t="s">
        <v>21</v>
      </c>
      <c r="E3285" s="2" t="s">
        <v>5359</v>
      </c>
      <c r="F3285" s="3">
        <v>2</v>
      </c>
      <c r="G3285" s="3" t="s">
        <v>65</v>
      </c>
      <c r="H3285" s="5" t="s">
        <v>5366</v>
      </c>
      <c r="I3285" s="136" t="s">
        <v>5073</v>
      </c>
      <c r="J3285" s="2" t="s">
        <v>5359</v>
      </c>
      <c r="K3285" s="6">
        <v>28.29</v>
      </c>
      <c r="L3285" s="6">
        <f>LANÇAMENTO[[#This Row],[VALOR UNITARIO]]*LANÇAMENTO[[#This Row],[QTDADE]]</f>
        <v>56.58</v>
      </c>
      <c r="M3285" s="4">
        <v>46101</v>
      </c>
      <c r="N3285" s="33" t="str">
        <f>TEXT(LANÇAMENTO[[#This Row],[DATA PEDIDO]],"MMM")&amp;"-"&amp;TEXT(M3285,"AAAA")</f>
        <v>mar-2026</v>
      </c>
      <c r="O3285" s="5" t="s">
        <v>1836</v>
      </c>
      <c r="P3285" s="5" t="s">
        <v>30</v>
      </c>
      <c r="Q3285" s="3" t="s">
        <v>1705</v>
      </c>
      <c r="R3285" s="3">
        <v>3</v>
      </c>
      <c r="S3285" s="4">
        <f>IF(LANÇAMENTO[[#This Row],[DATA PEDIDO]]="","",LANÇAMENTO[[#This Row],[DATA PEDIDO]]+LANÇAMENTO[[#This Row],[PRAZO]])</f>
        <v>46104</v>
      </c>
      <c r="T3285" s="8" t="str">
        <f>IF(LANÇAMENTO[[#This Row],[OBRA COM MATERIAL]]="OK","ENTREGUE",IF(LANÇAMENTO[[#This Row],[PRAZO]]="","",LANÇAMENTO[[#This Row],[PREVISÃO ENTREGA OBRA]]-$E$1))</f>
        <v>ENTREGUE</v>
      </c>
      <c r="U3285" s="3" t="s">
        <v>129</v>
      </c>
      <c r="V3285" s="3"/>
    </row>
    <row r="3286" spans="1:22" x14ac:dyDescent="0.25">
      <c r="A3286" s="4">
        <v>46101</v>
      </c>
      <c r="B3286" s="2" t="s">
        <v>4257</v>
      </c>
      <c r="C3286" s="123" t="str">
        <f>VLOOKUP(LANÇAMENTO[[#This Row],[OBRA]],OBRAS[],2,FALSE)</f>
        <v>INTERIORANA</v>
      </c>
      <c r="D3286" s="2" t="s">
        <v>21</v>
      </c>
      <c r="E3286" s="2" t="s">
        <v>5051</v>
      </c>
      <c r="F3286" s="3">
        <v>2</v>
      </c>
      <c r="G3286" s="3" t="s">
        <v>65</v>
      </c>
      <c r="H3286" s="5" t="s">
        <v>5366</v>
      </c>
      <c r="I3286" s="136" t="s">
        <v>5073</v>
      </c>
      <c r="J3286" s="2" t="s">
        <v>5051</v>
      </c>
      <c r="K3286" s="6">
        <v>10.37</v>
      </c>
      <c r="L3286" s="6">
        <f>LANÇAMENTO[[#This Row],[VALOR UNITARIO]]*LANÇAMENTO[[#This Row],[QTDADE]]</f>
        <v>20.74</v>
      </c>
      <c r="M3286" s="4">
        <v>46101</v>
      </c>
      <c r="N3286" s="33" t="str">
        <f>TEXT(LANÇAMENTO[[#This Row],[DATA PEDIDO]],"MMM")&amp;"-"&amp;TEXT(M3286,"AAAA")</f>
        <v>mar-2026</v>
      </c>
      <c r="O3286" s="5" t="s">
        <v>1836</v>
      </c>
      <c r="P3286" s="5" t="s">
        <v>30</v>
      </c>
      <c r="Q3286" s="3" t="s">
        <v>1705</v>
      </c>
      <c r="R3286" s="3">
        <v>3</v>
      </c>
      <c r="S3286" s="4">
        <f>IF(LANÇAMENTO[[#This Row],[DATA PEDIDO]]="","",LANÇAMENTO[[#This Row],[DATA PEDIDO]]+LANÇAMENTO[[#This Row],[PRAZO]])</f>
        <v>46104</v>
      </c>
      <c r="T3286" s="8" t="str">
        <f>IF(LANÇAMENTO[[#This Row],[OBRA COM MATERIAL]]="OK","ENTREGUE",IF(LANÇAMENTO[[#This Row],[PRAZO]]="","",LANÇAMENTO[[#This Row],[PREVISÃO ENTREGA OBRA]]-$E$1))</f>
        <v>ENTREGUE</v>
      </c>
      <c r="U3286" s="3" t="s">
        <v>129</v>
      </c>
      <c r="V3286" s="3"/>
    </row>
    <row r="3287" spans="1:22" x14ac:dyDescent="0.25">
      <c r="A3287" s="4">
        <v>46101</v>
      </c>
      <c r="B3287" s="2" t="s">
        <v>4257</v>
      </c>
      <c r="C3287" s="123" t="str">
        <f>VLOOKUP(LANÇAMENTO[[#This Row],[OBRA]],OBRAS[],2,FALSE)</f>
        <v>INTERIORANA</v>
      </c>
      <c r="D3287" s="2" t="s">
        <v>21</v>
      </c>
      <c r="E3287" s="2" t="s">
        <v>5044</v>
      </c>
      <c r="F3287" s="3">
        <v>2</v>
      </c>
      <c r="G3287" s="3" t="s">
        <v>65</v>
      </c>
      <c r="H3287" s="5" t="s">
        <v>5366</v>
      </c>
      <c r="I3287" s="136" t="s">
        <v>5073</v>
      </c>
      <c r="J3287" s="2" t="s">
        <v>5044</v>
      </c>
      <c r="K3287" s="6">
        <v>41.22</v>
      </c>
      <c r="L3287" s="6">
        <f>LANÇAMENTO[[#This Row],[VALOR UNITARIO]]*LANÇAMENTO[[#This Row],[QTDADE]]</f>
        <v>82.44</v>
      </c>
      <c r="M3287" s="4">
        <v>46101</v>
      </c>
      <c r="N3287" s="33" t="str">
        <f>TEXT(LANÇAMENTO[[#This Row],[DATA PEDIDO]],"MMM")&amp;"-"&amp;TEXT(M3287,"AAAA")</f>
        <v>mar-2026</v>
      </c>
      <c r="O3287" s="5" t="s">
        <v>1836</v>
      </c>
      <c r="P3287" s="5" t="s">
        <v>30</v>
      </c>
      <c r="Q3287" s="3" t="s">
        <v>1705</v>
      </c>
      <c r="R3287" s="3">
        <v>3</v>
      </c>
      <c r="S3287" s="4">
        <f>IF(LANÇAMENTO[[#This Row],[DATA PEDIDO]]="","",LANÇAMENTO[[#This Row],[DATA PEDIDO]]+LANÇAMENTO[[#This Row],[PRAZO]])</f>
        <v>46104</v>
      </c>
      <c r="T3287" s="8" t="str">
        <f>IF(LANÇAMENTO[[#This Row],[OBRA COM MATERIAL]]="OK","ENTREGUE",IF(LANÇAMENTO[[#This Row],[PRAZO]]="","",LANÇAMENTO[[#This Row],[PREVISÃO ENTREGA OBRA]]-$E$1))</f>
        <v>ENTREGUE</v>
      </c>
      <c r="U3287" s="3" t="s">
        <v>129</v>
      </c>
      <c r="V3287" s="3"/>
    </row>
    <row r="3288" spans="1:22" x14ac:dyDescent="0.25">
      <c r="A3288" s="4">
        <v>46101</v>
      </c>
      <c r="B3288" s="2" t="s">
        <v>4257</v>
      </c>
      <c r="C3288" s="123" t="str">
        <f>VLOOKUP(LANÇAMENTO[[#This Row],[OBRA]],OBRAS[],2,FALSE)</f>
        <v>INTERIORANA</v>
      </c>
      <c r="D3288" s="2" t="s">
        <v>21</v>
      </c>
      <c r="E3288" s="2" t="s">
        <v>5065</v>
      </c>
      <c r="F3288" s="3">
        <v>2</v>
      </c>
      <c r="G3288" s="3" t="s">
        <v>65</v>
      </c>
      <c r="H3288" s="5" t="s">
        <v>5366</v>
      </c>
      <c r="I3288" s="136" t="s">
        <v>5073</v>
      </c>
      <c r="J3288" s="2" t="s">
        <v>5065</v>
      </c>
      <c r="K3288" s="6">
        <v>8.9</v>
      </c>
      <c r="L3288" s="6">
        <f>LANÇAMENTO[[#This Row],[VALOR UNITARIO]]*LANÇAMENTO[[#This Row],[QTDADE]]</f>
        <v>17.8</v>
      </c>
      <c r="M3288" s="4">
        <v>46101</v>
      </c>
      <c r="N3288" s="33" t="str">
        <f>TEXT(LANÇAMENTO[[#This Row],[DATA PEDIDO]],"MMM")&amp;"-"&amp;TEXT(M3288,"AAAA")</f>
        <v>mar-2026</v>
      </c>
      <c r="O3288" s="5" t="s">
        <v>1836</v>
      </c>
      <c r="P3288" s="5" t="s">
        <v>30</v>
      </c>
      <c r="Q3288" s="3" t="s">
        <v>1705</v>
      </c>
      <c r="R3288" s="3">
        <v>3</v>
      </c>
      <c r="S3288" s="4">
        <f>IF(LANÇAMENTO[[#This Row],[DATA PEDIDO]]="","",LANÇAMENTO[[#This Row],[DATA PEDIDO]]+LANÇAMENTO[[#This Row],[PRAZO]])</f>
        <v>46104</v>
      </c>
      <c r="T3288" s="8" t="str">
        <f>IF(LANÇAMENTO[[#This Row],[OBRA COM MATERIAL]]="OK","ENTREGUE",IF(LANÇAMENTO[[#This Row],[PRAZO]]="","",LANÇAMENTO[[#This Row],[PREVISÃO ENTREGA OBRA]]-$E$1))</f>
        <v>ENTREGUE</v>
      </c>
      <c r="U3288" s="3" t="s">
        <v>129</v>
      </c>
      <c r="V3288" s="3"/>
    </row>
    <row r="3289" spans="1:22" x14ac:dyDescent="0.25">
      <c r="A3289" s="4">
        <v>46101</v>
      </c>
      <c r="B3289" s="2" t="s">
        <v>4257</v>
      </c>
      <c r="C3289" s="123" t="str">
        <f>VLOOKUP(LANÇAMENTO[[#This Row],[OBRA]],OBRAS[],2,FALSE)</f>
        <v>INTERIORANA</v>
      </c>
      <c r="D3289" s="2" t="s">
        <v>21</v>
      </c>
      <c r="E3289" s="2" t="s">
        <v>5360</v>
      </c>
      <c r="F3289" s="3">
        <v>1</v>
      </c>
      <c r="G3289" s="3" t="s">
        <v>65</v>
      </c>
      <c r="H3289" s="5" t="s">
        <v>5366</v>
      </c>
      <c r="I3289" s="136" t="s">
        <v>5073</v>
      </c>
      <c r="J3289" s="2" t="s">
        <v>5360</v>
      </c>
      <c r="K3289" s="6">
        <v>183.97</v>
      </c>
      <c r="L3289" s="6">
        <f>LANÇAMENTO[[#This Row],[VALOR UNITARIO]]*LANÇAMENTO[[#This Row],[QTDADE]]</f>
        <v>183.97</v>
      </c>
      <c r="M3289" s="4">
        <v>46101</v>
      </c>
      <c r="N3289" s="33" t="str">
        <f>TEXT(LANÇAMENTO[[#This Row],[DATA PEDIDO]],"MMM")&amp;"-"&amp;TEXT(M3289,"AAAA")</f>
        <v>mar-2026</v>
      </c>
      <c r="O3289" s="5" t="s">
        <v>1836</v>
      </c>
      <c r="P3289" s="5" t="s">
        <v>30</v>
      </c>
      <c r="Q3289" s="3" t="s">
        <v>1705</v>
      </c>
      <c r="R3289" s="3">
        <v>3</v>
      </c>
      <c r="S3289" s="4">
        <f>IF(LANÇAMENTO[[#This Row],[DATA PEDIDO]]="","",LANÇAMENTO[[#This Row],[DATA PEDIDO]]+LANÇAMENTO[[#This Row],[PRAZO]])</f>
        <v>46104</v>
      </c>
      <c r="T3289" s="8" t="str">
        <f>IF(LANÇAMENTO[[#This Row],[OBRA COM MATERIAL]]="OK","ENTREGUE",IF(LANÇAMENTO[[#This Row],[PRAZO]]="","",LANÇAMENTO[[#This Row],[PREVISÃO ENTREGA OBRA]]-$E$1))</f>
        <v>ENTREGUE</v>
      </c>
      <c r="U3289" s="3" t="s">
        <v>129</v>
      </c>
      <c r="V3289" s="3"/>
    </row>
    <row r="3290" spans="1:22" x14ac:dyDescent="0.25">
      <c r="A3290" s="4">
        <v>46101</v>
      </c>
      <c r="B3290" s="2" t="s">
        <v>4257</v>
      </c>
      <c r="C3290" s="123" t="str">
        <f>VLOOKUP(LANÇAMENTO[[#This Row],[OBRA]],OBRAS[],2,FALSE)</f>
        <v>INTERIORANA</v>
      </c>
      <c r="D3290" s="2" t="s">
        <v>21</v>
      </c>
      <c r="E3290" s="2" t="s">
        <v>5361</v>
      </c>
      <c r="F3290" s="3">
        <v>1</v>
      </c>
      <c r="G3290" s="3" t="s">
        <v>65</v>
      </c>
      <c r="H3290" s="5" t="s">
        <v>5366</v>
      </c>
      <c r="I3290" s="136" t="s">
        <v>5073</v>
      </c>
      <c r="J3290" s="2" t="s">
        <v>5361</v>
      </c>
      <c r="K3290" s="6">
        <v>111.17</v>
      </c>
      <c r="L3290" s="6">
        <f>LANÇAMENTO[[#This Row],[VALOR UNITARIO]]*LANÇAMENTO[[#This Row],[QTDADE]]</f>
        <v>111.17</v>
      </c>
      <c r="M3290" s="4">
        <v>46101</v>
      </c>
      <c r="N3290" s="33" t="str">
        <f>TEXT(LANÇAMENTO[[#This Row],[DATA PEDIDO]],"MMM")&amp;"-"&amp;TEXT(M3290,"AAAA")</f>
        <v>mar-2026</v>
      </c>
      <c r="O3290" s="5" t="s">
        <v>1836</v>
      </c>
      <c r="P3290" s="5" t="s">
        <v>30</v>
      </c>
      <c r="Q3290" s="3" t="s">
        <v>1705</v>
      </c>
      <c r="R3290" s="3">
        <v>3</v>
      </c>
      <c r="S3290" s="4">
        <f>IF(LANÇAMENTO[[#This Row],[DATA PEDIDO]]="","",LANÇAMENTO[[#This Row],[DATA PEDIDO]]+LANÇAMENTO[[#This Row],[PRAZO]])</f>
        <v>46104</v>
      </c>
      <c r="T3290" s="8" t="str">
        <f>IF(LANÇAMENTO[[#This Row],[OBRA COM MATERIAL]]="OK","ENTREGUE",IF(LANÇAMENTO[[#This Row],[PRAZO]]="","",LANÇAMENTO[[#This Row],[PREVISÃO ENTREGA OBRA]]-$E$1))</f>
        <v>ENTREGUE</v>
      </c>
      <c r="U3290" s="3" t="s">
        <v>129</v>
      </c>
      <c r="V3290" s="3"/>
    </row>
    <row r="3291" spans="1:22" x14ac:dyDescent="0.25">
      <c r="A3291" s="4">
        <v>46101</v>
      </c>
      <c r="B3291" s="2" t="s">
        <v>4257</v>
      </c>
      <c r="C3291" s="123" t="str">
        <f>VLOOKUP(LANÇAMENTO[[#This Row],[OBRA]],OBRAS[],2,FALSE)</f>
        <v>INTERIORANA</v>
      </c>
      <c r="D3291" s="2" t="s">
        <v>21</v>
      </c>
      <c r="E3291" s="2" t="s">
        <v>5052</v>
      </c>
      <c r="F3291" s="3">
        <v>1</v>
      </c>
      <c r="G3291" s="3" t="s">
        <v>65</v>
      </c>
      <c r="H3291" s="5" t="s">
        <v>5366</v>
      </c>
      <c r="I3291" s="136" t="s">
        <v>5073</v>
      </c>
      <c r="J3291" s="2" t="s">
        <v>5052</v>
      </c>
      <c r="K3291" s="6">
        <v>44.61</v>
      </c>
      <c r="L3291" s="6">
        <f>LANÇAMENTO[[#This Row],[VALOR UNITARIO]]*LANÇAMENTO[[#This Row],[QTDADE]]</f>
        <v>44.61</v>
      </c>
      <c r="M3291" s="4">
        <v>46101</v>
      </c>
      <c r="N3291" s="33" t="str">
        <f>TEXT(LANÇAMENTO[[#This Row],[DATA PEDIDO]],"MMM")&amp;"-"&amp;TEXT(M3291,"AAAA")</f>
        <v>mar-2026</v>
      </c>
      <c r="O3291" s="5" t="s">
        <v>1836</v>
      </c>
      <c r="P3291" s="5" t="s">
        <v>30</v>
      </c>
      <c r="Q3291" s="3" t="s">
        <v>1705</v>
      </c>
      <c r="R3291" s="3">
        <v>3</v>
      </c>
      <c r="S3291" s="4">
        <f>IF(LANÇAMENTO[[#This Row],[DATA PEDIDO]]="","",LANÇAMENTO[[#This Row],[DATA PEDIDO]]+LANÇAMENTO[[#This Row],[PRAZO]])</f>
        <v>46104</v>
      </c>
      <c r="T3291" s="8" t="str">
        <f>IF(LANÇAMENTO[[#This Row],[OBRA COM MATERIAL]]="OK","ENTREGUE",IF(LANÇAMENTO[[#This Row],[PRAZO]]="","",LANÇAMENTO[[#This Row],[PREVISÃO ENTREGA OBRA]]-$E$1))</f>
        <v>ENTREGUE</v>
      </c>
      <c r="U3291" s="3" t="s">
        <v>129</v>
      </c>
      <c r="V3291" s="3"/>
    </row>
    <row r="3292" spans="1:22" x14ac:dyDescent="0.25">
      <c r="A3292" s="4">
        <v>46101</v>
      </c>
      <c r="B3292" s="2" t="s">
        <v>4257</v>
      </c>
      <c r="C3292" s="123" t="str">
        <f>VLOOKUP(LANÇAMENTO[[#This Row],[OBRA]],OBRAS[],2,FALSE)</f>
        <v>INTERIORANA</v>
      </c>
      <c r="D3292" s="2" t="s">
        <v>21</v>
      </c>
      <c r="E3292" s="2" t="s">
        <v>5058</v>
      </c>
      <c r="F3292" s="3">
        <v>1</v>
      </c>
      <c r="G3292" s="3" t="s">
        <v>65</v>
      </c>
      <c r="H3292" s="5" t="s">
        <v>5366</v>
      </c>
      <c r="I3292" s="136" t="s">
        <v>5073</v>
      </c>
      <c r="J3292" s="2" t="s">
        <v>5058</v>
      </c>
      <c r="K3292" s="6">
        <v>35.11</v>
      </c>
      <c r="L3292" s="6">
        <f>LANÇAMENTO[[#This Row],[VALOR UNITARIO]]*LANÇAMENTO[[#This Row],[QTDADE]]</f>
        <v>35.11</v>
      </c>
      <c r="M3292" s="4">
        <v>46101</v>
      </c>
      <c r="N3292" s="33" t="str">
        <f>TEXT(LANÇAMENTO[[#This Row],[DATA PEDIDO]],"MMM")&amp;"-"&amp;TEXT(M3292,"AAAA")</f>
        <v>mar-2026</v>
      </c>
      <c r="O3292" s="5" t="s">
        <v>1836</v>
      </c>
      <c r="P3292" s="5" t="s">
        <v>30</v>
      </c>
      <c r="Q3292" s="3" t="s">
        <v>1705</v>
      </c>
      <c r="R3292" s="3">
        <v>3</v>
      </c>
      <c r="S3292" s="4">
        <f>IF(LANÇAMENTO[[#This Row],[DATA PEDIDO]]="","",LANÇAMENTO[[#This Row],[DATA PEDIDO]]+LANÇAMENTO[[#This Row],[PRAZO]])</f>
        <v>46104</v>
      </c>
      <c r="T3292" s="8" t="str">
        <f>IF(LANÇAMENTO[[#This Row],[OBRA COM MATERIAL]]="OK","ENTREGUE",IF(LANÇAMENTO[[#This Row],[PRAZO]]="","",LANÇAMENTO[[#This Row],[PREVISÃO ENTREGA OBRA]]-$E$1))</f>
        <v>ENTREGUE</v>
      </c>
      <c r="U3292" s="3" t="s">
        <v>129</v>
      </c>
      <c r="V3292" s="3"/>
    </row>
    <row r="3293" spans="1:22" x14ac:dyDescent="0.25">
      <c r="A3293" s="4">
        <v>46101</v>
      </c>
      <c r="B3293" s="2" t="s">
        <v>4257</v>
      </c>
      <c r="C3293" s="123" t="str">
        <f>VLOOKUP(LANÇAMENTO[[#This Row],[OBRA]],OBRAS[],2,FALSE)</f>
        <v>INTERIORANA</v>
      </c>
      <c r="D3293" s="2" t="s">
        <v>21</v>
      </c>
      <c r="E3293" s="2" t="s">
        <v>5362</v>
      </c>
      <c r="F3293" s="3">
        <v>1</v>
      </c>
      <c r="G3293" s="3" t="s">
        <v>65</v>
      </c>
      <c r="H3293" s="5" t="s">
        <v>5366</v>
      </c>
      <c r="I3293" s="136" t="s">
        <v>5073</v>
      </c>
      <c r="J3293" s="2" t="s">
        <v>5362</v>
      </c>
      <c r="K3293" s="6">
        <v>30.05</v>
      </c>
      <c r="L3293" s="6">
        <f>LANÇAMENTO[[#This Row],[VALOR UNITARIO]]*LANÇAMENTO[[#This Row],[QTDADE]]</f>
        <v>30.05</v>
      </c>
      <c r="M3293" s="4">
        <v>46101</v>
      </c>
      <c r="N3293" s="33" t="str">
        <f>TEXT(LANÇAMENTO[[#This Row],[DATA PEDIDO]],"MMM")&amp;"-"&amp;TEXT(M3293,"AAAA")</f>
        <v>mar-2026</v>
      </c>
      <c r="O3293" s="5" t="s">
        <v>1836</v>
      </c>
      <c r="P3293" s="5" t="s">
        <v>30</v>
      </c>
      <c r="Q3293" s="3" t="s">
        <v>1705</v>
      </c>
      <c r="R3293" s="3">
        <v>3</v>
      </c>
      <c r="S3293" s="4">
        <f>IF(LANÇAMENTO[[#This Row],[DATA PEDIDO]]="","",LANÇAMENTO[[#This Row],[DATA PEDIDO]]+LANÇAMENTO[[#This Row],[PRAZO]])</f>
        <v>46104</v>
      </c>
      <c r="T3293" s="8" t="str">
        <f>IF(LANÇAMENTO[[#This Row],[OBRA COM MATERIAL]]="OK","ENTREGUE",IF(LANÇAMENTO[[#This Row],[PRAZO]]="","",LANÇAMENTO[[#This Row],[PREVISÃO ENTREGA OBRA]]-$E$1))</f>
        <v>ENTREGUE</v>
      </c>
      <c r="U3293" s="3" t="s">
        <v>129</v>
      </c>
      <c r="V3293" s="3"/>
    </row>
    <row r="3294" spans="1:22" x14ac:dyDescent="0.25">
      <c r="A3294" s="4">
        <v>46101</v>
      </c>
      <c r="B3294" s="2" t="s">
        <v>4257</v>
      </c>
      <c r="C3294" s="123" t="str">
        <f>VLOOKUP(LANÇAMENTO[[#This Row],[OBRA]],OBRAS[],2,FALSE)</f>
        <v>INTERIORANA</v>
      </c>
      <c r="D3294" s="2" t="s">
        <v>21</v>
      </c>
      <c r="E3294" s="2" t="s">
        <v>5363</v>
      </c>
      <c r="F3294" s="3">
        <v>1</v>
      </c>
      <c r="G3294" s="3" t="s">
        <v>65</v>
      </c>
      <c r="H3294" s="5" t="s">
        <v>5366</v>
      </c>
      <c r="I3294" s="136" t="s">
        <v>5073</v>
      </c>
      <c r="J3294" s="2" t="s">
        <v>5363</v>
      </c>
      <c r="K3294" s="6">
        <v>78.849999999999994</v>
      </c>
      <c r="L3294" s="6">
        <f>LANÇAMENTO[[#This Row],[VALOR UNITARIO]]*LANÇAMENTO[[#This Row],[QTDADE]]</f>
        <v>78.849999999999994</v>
      </c>
      <c r="M3294" s="4">
        <v>46101</v>
      </c>
      <c r="N3294" s="33" t="str">
        <f>TEXT(LANÇAMENTO[[#This Row],[DATA PEDIDO]],"MMM")&amp;"-"&amp;TEXT(M3294,"AAAA")</f>
        <v>mar-2026</v>
      </c>
      <c r="O3294" s="5" t="s">
        <v>1836</v>
      </c>
      <c r="P3294" s="5" t="s">
        <v>30</v>
      </c>
      <c r="Q3294" s="3" t="s">
        <v>1705</v>
      </c>
      <c r="R3294" s="3">
        <v>3</v>
      </c>
      <c r="S3294" s="4">
        <f>IF(LANÇAMENTO[[#This Row],[DATA PEDIDO]]="","",LANÇAMENTO[[#This Row],[DATA PEDIDO]]+LANÇAMENTO[[#This Row],[PRAZO]])</f>
        <v>46104</v>
      </c>
      <c r="T3294" s="8" t="str">
        <f>IF(LANÇAMENTO[[#This Row],[OBRA COM MATERIAL]]="OK","ENTREGUE",IF(LANÇAMENTO[[#This Row],[PRAZO]]="","",LANÇAMENTO[[#This Row],[PREVISÃO ENTREGA OBRA]]-$E$1))</f>
        <v>ENTREGUE</v>
      </c>
      <c r="U3294" s="3" t="s">
        <v>129</v>
      </c>
      <c r="V3294" s="3"/>
    </row>
    <row r="3295" spans="1:22" x14ac:dyDescent="0.25">
      <c r="A3295" s="4">
        <v>46101</v>
      </c>
      <c r="B3295" s="2" t="s">
        <v>4257</v>
      </c>
      <c r="C3295" s="123" t="str">
        <f>VLOOKUP(LANÇAMENTO[[#This Row],[OBRA]],OBRAS[],2,FALSE)</f>
        <v>INTERIORANA</v>
      </c>
      <c r="D3295" s="2" t="s">
        <v>21</v>
      </c>
      <c r="E3295" s="2" t="s">
        <v>5364</v>
      </c>
      <c r="F3295" s="3">
        <v>2</v>
      </c>
      <c r="G3295" s="3" t="s">
        <v>65</v>
      </c>
      <c r="H3295" s="5" t="s">
        <v>5366</v>
      </c>
      <c r="I3295" s="136" t="s">
        <v>5073</v>
      </c>
      <c r="J3295" s="2" t="s">
        <v>5364</v>
      </c>
      <c r="K3295" s="6">
        <v>19.010000000000002</v>
      </c>
      <c r="L3295" s="6">
        <f>LANÇAMENTO[[#This Row],[VALOR UNITARIO]]*LANÇAMENTO[[#This Row],[QTDADE]]</f>
        <v>38.020000000000003</v>
      </c>
      <c r="M3295" s="4">
        <v>46101</v>
      </c>
      <c r="N3295" s="33" t="str">
        <f>TEXT(LANÇAMENTO[[#This Row],[DATA PEDIDO]],"MMM")&amp;"-"&amp;TEXT(M3295,"AAAA")</f>
        <v>mar-2026</v>
      </c>
      <c r="O3295" s="5" t="s">
        <v>1836</v>
      </c>
      <c r="P3295" s="5" t="s">
        <v>30</v>
      </c>
      <c r="Q3295" s="3" t="s">
        <v>1705</v>
      </c>
      <c r="R3295" s="3">
        <v>3</v>
      </c>
      <c r="S3295" s="4">
        <f>IF(LANÇAMENTO[[#This Row],[DATA PEDIDO]]="","",LANÇAMENTO[[#This Row],[DATA PEDIDO]]+LANÇAMENTO[[#This Row],[PRAZO]])</f>
        <v>46104</v>
      </c>
      <c r="T3295" s="8" t="str">
        <f>IF(LANÇAMENTO[[#This Row],[OBRA COM MATERIAL]]="OK","ENTREGUE",IF(LANÇAMENTO[[#This Row],[PRAZO]]="","",LANÇAMENTO[[#This Row],[PREVISÃO ENTREGA OBRA]]-$E$1))</f>
        <v>ENTREGUE</v>
      </c>
      <c r="U3295" s="3" t="s">
        <v>129</v>
      </c>
      <c r="V3295" s="3"/>
    </row>
    <row r="3296" spans="1:22" x14ac:dyDescent="0.25">
      <c r="A3296" s="4">
        <v>46101</v>
      </c>
      <c r="B3296" s="2" t="s">
        <v>4257</v>
      </c>
      <c r="C3296" s="123" t="str">
        <f>VLOOKUP(LANÇAMENTO[[#This Row],[OBRA]],OBRAS[],2,FALSE)</f>
        <v>INTERIORANA</v>
      </c>
      <c r="D3296" s="2" t="s">
        <v>21</v>
      </c>
      <c r="E3296" s="2" t="s">
        <v>5365</v>
      </c>
      <c r="F3296" s="3">
        <v>1</v>
      </c>
      <c r="G3296" s="3" t="s">
        <v>65</v>
      </c>
      <c r="H3296" s="5" t="s">
        <v>5366</v>
      </c>
      <c r="I3296" s="136" t="s">
        <v>5073</v>
      </c>
      <c r="J3296" s="2" t="s">
        <v>5365</v>
      </c>
      <c r="K3296" s="6">
        <v>15.49</v>
      </c>
      <c r="L3296" s="6">
        <f>LANÇAMENTO[[#This Row],[VALOR UNITARIO]]*LANÇAMENTO[[#This Row],[QTDADE]]</f>
        <v>15.49</v>
      </c>
      <c r="M3296" s="4">
        <v>46101</v>
      </c>
      <c r="N3296" s="33" t="str">
        <f>TEXT(LANÇAMENTO[[#This Row],[DATA PEDIDO]],"MMM")&amp;"-"&amp;TEXT(M3296,"AAAA")</f>
        <v>mar-2026</v>
      </c>
      <c r="O3296" s="5" t="s">
        <v>1836</v>
      </c>
      <c r="P3296" s="5" t="s">
        <v>30</v>
      </c>
      <c r="Q3296" s="3" t="s">
        <v>1705</v>
      </c>
      <c r="R3296" s="3">
        <v>3</v>
      </c>
      <c r="S3296" s="4">
        <f>IF(LANÇAMENTO[[#This Row],[DATA PEDIDO]]="","",LANÇAMENTO[[#This Row],[DATA PEDIDO]]+LANÇAMENTO[[#This Row],[PRAZO]])</f>
        <v>46104</v>
      </c>
      <c r="T3296" s="8" t="str">
        <f>IF(LANÇAMENTO[[#This Row],[OBRA COM MATERIAL]]="OK","ENTREGUE",IF(LANÇAMENTO[[#This Row],[PRAZO]]="","",LANÇAMENTO[[#This Row],[PREVISÃO ENTREGA OBRA]]-$E$1))</f>
        <v>ENTREGUE</v>
      </c>
      <c r="U3296" s="3" t="s">
        <v>129</v>
      </c>
      <c r="V3296" s="3"/>
    </row>
    <row r="3297" spans="1:22" x14ac:dyDescent="0.25">
      <c r="A3297" s="4">
        <v>46101</v>
      </c>
      <c r="B3297" s="2" t="s">
        <v>4257</v>
      </c>
      <c r="C3297" s="123" t="str">
        <f>VLOOKUP(LANÇAMENTO[[#This Row],[OBRA]],OBRAS[],2,FALSE)</f>
        <v>INTERIORANA</v>
      </c>
      <c r="D3297" s="2" t="s">
        <v>11</v>
      </c>
      <c r="E3297" s="2" t="s">
        <v>5367</v>
      </c>
      <c r="F3297" s="3">
        <v>2</v>
      </c>
      <c r="G3297" s="3" t="s">
        <v>110</v>
      </c>
      <c r="H3297" s="5" t="s">
        <v>5370</v>
      </c>
      <c r="I3297" s="136" t="s">
        <v>151</v>
      </c>
      <c r="J3297" s="2" t="s">
        <v>5367</v>
      </c>
      <c r="K3297" s="6">
        <v>15</v>
      </c>
      <c r="L3297" s="6">
        <f>LANÇAMENTO[[#This Row],[VALOR UNITARIO]]*LANÇAMENTO[[#This Row],[QTDADE]]</f>
        <v>30</v>
      </c>
      <c r="M3297" s="4">
        <v>46101</v>
      </c>
      <c r="N3297" s="33" t="str">
        <f>TEXT(LANÇAMENTO[[#This Row],[DATA PEDIDO]],"MMM")&amp;"-"&amp;TEXT(M3297,"AAAA")</f>
        <v>mar-2026</v>
      </c>
      <c r="O3297" s="5" t="s">
        <v>1715</v>
      </c>
      <c r="P3297" s="5" t="s">
        <v>30</v>
      </c>
      <c r="Q3297" s="3" t="s">
        <v>1705</v>
      </c>
      <c r="R3297" s="3">
        <v>3</v>
      </c>
      <c r="S3297" s="4">
        <f>IF(LANÇAMENTO[[#This Row],[DATA PEDIDO]]="","",LANÇAMENTO[[#This Row],[DATA PEDIDO]]+LANÇAMENTO[[#This Row],[PRAZO]])</f>
        <v>46104</v>
      </c>
      <c r="T3297" s="8" t="str">
        <f>IF(LANÇAMENTO[[#This Row],[OBRA COM MATERIAL]]="OK","ENTREGUE",IF(LANÇAMENTO[[#This Row],[PRAZO]]="","",LANÇAMENTO[[#This Row],[PREVISÃO ENTREGA OBRA]]-$E$1))</f>
        <v>ENTREGUE</v>
      </c>
      <c r="U3297" s="3" t="s">
        <v>129</v>
      </c>
      <c r="V3297" s="3"/>
    </row>
    <row r="3298" spans="1:22" x14ac:dyDescent="0.25">
      <c r="A3298" s="4">
        <v>46101</v>
      </c>
      <c r="B3298" s="2" t="s">
        <v>4257</v>
      </c>
      <c r="C3298" s="123" t="str">
        <f>VLOOKUP(LANÇAMENTO[[#This Row],[OBRA]],OBRAS[],2,FALSE)</f>
        <v>INTERIORANA</v>
      </c>
      <c r="D3298" s="2" t="s">
        <v>11</v>
      </c>
      <c r="E3298" s="2" t="s">
        <v>5368</v>
      </c>
      <c r="F3298" s="3">
        <v>1</v>
      </c>
      <c r="G3298" s="3" t="s">
        <v>110</v>
      </c>
      <c r="H3298" s="5" t="s">
        <v>5370</v>
      </c>
      <c r="I3298" s="136" t="s">
        <v>151</v>
      </c>
      <c r="J3298" s="2" t="s">
        <v>5368</v>
      </c>
      <c r="K3298" s="6">
        <v>89</v>
      </c>
      <c r="L3298" s="6">
        <f>LANÇAMENTO[[#This Row],[VALOR UNITARIO]]*LANÇAMENTO[[#This Row],[QTDADE]]</f>
        <v>89</v>
      </c>
      <c r="M3298" s="4">
        <v>46101</v>
      </c>
      <c r="N3298" s="33" t="str">
        <f>TEXT(LANÇAMENTO[[#This Row],[DATA PEDIDO]],"MMM")&amp;"-"&amp;TEXT(M3298,"AAAA")</f>
        <v>mar-2026</v>
      </c>
      <c r="O3298" s="5" t="s">
        <v>1715</v>
      </c>
      <c r="P3298" s="5" t="s">
        <v>30</v>
      </c>
      <c r="Q3298" s="3" t="s">
        <v>1705</v>
      </c>
      <c r="R3298" s="3">
        <v>3</v>
      </c>
      <c r="S3298" s="4">
        <f>IF(LANÇAMENTO[[#This Row],[DATA PEDIDO]]="","",LANÇAMENTO[[#This Row],[DATA PEDIDO]]+LANÇAMENTO[[#This Row],[PRAZO]])</f>
        <v>46104</v>
      </c>
      <c r="T3298" s="8" t="str">
        <f>IF(LANÇAMENTO[[#This Row],[OBRA COM MATERIAL]]="OK","ENTREGUE",IF(LANÇAMENTO[[#This Row],[PRAZO]]="","",LANÇAMENTO[[#This Row],[PREVISÃO ENTREGA OBRA]]-$E$1))</f>
        <v>ENTREGUE</v>
      </c>
      <c r="U3298" s="3" t="s">
        <v>129</v>
      </c>
      <c r="V3298" s="3"/>
    </row>
    <row r="3299" spans="1:22" x14ac:dyDescent="0.25">
      <c r="A3299" s="4">
        <v>46101</v>
      </c>
      <c r="B3299" s="2" t="s">
        <v>4257</v>
      </c>
      <c r="C3299" s="123" t="str">
        <f>VLOOKUP(LANÇAMENTO[[#This Row],[OBRA]],OBRAS[],2,FALSE)</f>
        <v>INTERIORANA</v>
      </c>
      <c r="D3299" s="2" t="s">
        <v>11</v>
      </c>
      <c r="E3299" s="2" t="s">
        <v>5369</v>
      </c>
      <c r="F3299" s="3">
        <v>1</v>
      </c>
      <c r="G3299" s="3" t="s">
        <v>110</v>
      </c>
      <c r="H3299" s="5" t="s">
        <v>5370</v>
      </c>
      <c r="I3299" s="136" t="s">
        <v>151</v>
      </c>
      <c r="J3299" s="2" t="s">
        <v>5369</v>
      </c>
      <c r="K3299" s="6">
        <v>89</v>
      </c>
      <c r="L3299" s="6">
        <f>LANÇAMENTO[[#This Row],[VALOR UNITARIO]]*LANÇAMENTO[[#This Row],[QTDADE]]</f>
        <v>89</v>
      </c>
      <c r="M3299" s="4">
        <v>46101</v>
      </c>
      <c r="N3299" s="33" t="str">
        <f>TEXT(LANÇAMENTO[[#This Row],[DATA PEDIDO]],"MMM")&amp;"-"&amp;TEXT(M3299,"AAAA")</f>
        <v>mar-2026</v>
      </c>
      <c r="O3299" s="5" t="s">
        <v>1715</v>
      </c>
      <c r="P3299" s="5" t="s">
        <v>30</v>
      </c>
      <c r="Q3299" s="3" t="s">
        <v>1705</v>
      </c>
      <c r="R3299" s="3">
        <v>3</v>
      </c>
      <c r="S3299" s="4">
        <f>IF(LANÇAMENTO[[#This Row],[DATA PEDIDO]]="","",LANÇAMENTO[[#This Row],[DATA PEDIDO]]+LANÇAMENTO[[#This Row],[PRAZO]])</f>
        <v>46104</v>
      </c>
      <c r="T3299" s="8" t="str">
        <f>IF(LANÇAMENTO[[#This Row],[OBRA COM MATERIAL]]="OK","ENTREGUE",IF(LANÇAMENTO[[#This Row],[PRAZO]]="","",LANÇAMENTO[[#This Row],[PREVISÃO ENTREGA OBRA]]-$E$1))</f>
        <v>ENTREGUE</v>
      </c>
      <c r="U3299" s="3" t="s">
        <v>129</v>
      </c>
      <c r="V3299" s="3"/>
    </row>
    <row r="3300" spans="1:22" x14ac:dyDescent="0.25">
      <c r="A3300" s="4">
        <v>46101</v>
      </c>
      <c r="B3300" s="2" t="s">
        <v>4257</v>
      </c>
      <c r="C3300" s="123" t="str">
        <f>VLOOKUP(LANÇAMENTO[[#This Row],[OBRA]],OBRAS[],2,FALSE)</f>
        <v>INTERIORANA</v>
      </c>
      <c r="D3300" s="2" t="s">
        <v>11</v>
      </c>
      <c r="E3300" s="2" t="s">
        <v>1980</v>
      </c>
      <c r="F3300" s="3">
        <v>2</v>
      </c>
      <c r="G3300" s="3" t="s">
        <v>65</v>
      </c>
      <c r="H3300" s="5" t="s">
        <v>5370</v>
      </c>
      <c r="I3300" s="136" t="s">
        <v>151</v>
      </c>
      <c r="J3300" s="2" t="s">
        <v>1980</v>
      </c>
      <c r="K3300" s="6">
        <v>5.5</v>
      </c>
      <c r="L3300" s="6">
        <f>LANÇAMENTO[[#This Row],[VALOR UNITARIO]]*LANÇAMENTO[[#This Row],[QTDADE]]</f>
        <v>11</v>
      </c>
      <c r="M3300" s="4">
        <v>46101</v>
      </c>
      <c r="N3300" s="33" t="str">
        <f>TEXT(LANÇAMENTO[[#This Row],[DATA PEDIDO]],"MMM")&amp;"-"&amp;TEXT(M3300,"AAAA")</f>
        <v>mar-2026</v>
      </c>
      <c r="O3300" s="5" t="s">
        <v>1715</v>
      </c>
      <c r="P3300" s="5" t="s">
        <v>30</v>
      </c>
      <c r="Q3300" s="3" t="s">
        <v>1705</v>
      </c>
      <c r="R3300" s="3">
        <v>3</v>
      </c>
      <c r="S3300" s="4">
        <f>IF(LANÇAMENTO[[#This Row],[DATA PEDIDO]]="","",LANÇAMENTO[[#This Row],[DATA PEDIDO]]+LANÇAMENTO[[#This Row],[PRAZO]])</f>
        <v>46104</v>
      </c>
      <c r="T3300" s="8" t="str">
        <f>IF(LANÇAMENTO[[#This Row],[OBRA COM MATERIAL]]="OK","ENTREGUE",IF(LANÇAMENTO[[#This Row],[PRAZO]]="","",LANÇAMENTO[[#This Row],[PREVISÃO ENTREGA OBRA]]-$E$1))</f>
        <v>ENTREGUE</v>
      </c>
      <c r="U3300" s="3" t="s">
        <v>129</v>
      </c>
      <c r="V3300" s="3"/>
    </row>
    <row r="3301" spans="1:22" x14ac:dyDescent="0.25">
      <c r="A3301" s="4">
        <v>46101</v>
      </c>
      <c r="B3301" s="2" t="s">
        <v>5205</v>
      </c>
      <c r="C3301" s="123" t="str">
        <f>VLOOKUP(LANÇAMENTO[[#This Row],[OBRA]],OBRAS[],2,FALSE)</f>
        <v>B&amp;B</v>
      </c>
      <c r="D3301" s="2" t="s">
        <v>104</v>
      </c>
      <c r="E3301" s="2" t="s">
        <v>3245</v>
      </c>
      <c r="F3301" s="3">
        <v>19</v>
      </c>
      <c r="G3301" s="3" t="s">
        <v>65</v>
      </c>
      <c r="H3301" s="5" t="s">
        <v>5373</v>
      </c>
      <c r="I3301" s="136" t="s">
        <v>3251</v>
      </c>
      <c r="J3301" s="2" t="s">
        <v>3245</v>
      </c>
      <c r="K3301" s="6">
        <v>39.5</v>
      </c>
      <c r="L3301" s="6">
        <f>LANÇAMENTO[[#This Row],[VALOR UNITARIO]]*LANÇAMENTO[[#This Row],[QTDADE]]</f>
        <v>750.5</v>
      </c>
      <c r="M3301" s="4">
        <v>46101</v>
      </c>
      <c r="N3301" s="33" t="str">
        <f>TEXT(LANÇAMENTO[[#This Row],[DATA PEDIDO]],"MMM")&amp;"-"&amp;TEXT(M3301,"AAAA")</f>
        <v>mar-2026</v>
      </c>
      <c r="O3301" s="5" t="s">
        <v>3722</v>
      </c>
      <c r="P3301" s="5" t="s">
        <v>30</v>
      </c>
      <c r="Q3301" s="3" t="s">
        <v>12</v>
      </c>
      <c r="R3301" s="3">
        <v>7</v>
      </c>
      <c r="S3301" s="4">
        <f>IF(LANÇAMENTO[[#This Row],[DATA PEDIDO]]="","",LANÇAMENTO[[#This Row],[DATA PEDIDO]]+LANÇAMENTO[[#This Row],[PRAZO]])</f>
        <v>46108</v>
      </c>
      <c r="T3301" s="8" t="str">
        <f>IF(LANÇAMENTO[[#This Row],[OBRA COM MATERIAL]]="OK","ENTREGUE",IF(LANÇAMENTO[[#This Row],[PRAZO]]="","",LANÇAMENTO[[#This Row],[PREVISÃO ENTREGA OBRA]]-$E$1))</f>
        <v>ENTREGUE</v>
      </c>
      <c r="U3301" s="3" t="s">
        <v>129</v>
      </c>
      <c r="V3301" s="3"/>
    </row>
    <row r="3302" spans="1:22" x14ac:dyDescent="0.25">
      <c r="A3302" s="4">
        <v>46101</v>
      </c>
      <c r="B3302" s="2" t="s">
        <v>5205</v>
      </c>
      <c r="C3302" s="123" t="str">
        <f>VLOOKUP(LANÇAMENTO[[#This Row],[OBRA]],OBRAS[],2,FALSE)</f>
        <v>B&amp;B</v>
      </c>
      <c r="D3302" s="2" t="s">
        <v>104</v>
      </c>
      <c r="E3302" s="2" t="s">
        <v>3247</v>
      </c>
      <c r="F3302" s="3">
        <v>12</v>
      </c>
      <c r="G3302" s="3" t="s">
        <v>65</v>
      </c>
      <c r="H3302" s="5" t="s">
        <v>5373</v>
      </c>
      <c r="I3302" s="136" t="s">
        <v>3251</v>
      </c>
      <c r="J3302" s="2" t="s">
        <v>3247</v>
      </c>
      <c r="K3302" s="6">
        <v>39.5</v>
      </c>
      <c r="L3302" s="6">
        <f>LANÇAMENTO[[#This Row],[VALOR UNITARIO]]*LANÇAMENTO[[#This Row],[QTDADE]]</f>
        <v>474</v>
      </c>
      <c r="M3302" s="4">
        <v>46101</v>
      </c>
      <c r="N3302" s="33" t="str">
        <f>TEXT(LANÇAMENTO[[#This Row],[DATA PEDIDO]],"MMM")&amp;"-"&amp;TEXT(M3302,"AAAA")</f>
        <v>mar-2026</v>
      </c>
      <c r="O3302" s="5" t="s">
        <v>3722</v>
      </c>
      <c r="P3302" s="5" t="s">
        <v>30</v>
      </c>
      <c r="Q3302" s="3" t="s">
        <v>12</v>
      </c>
      <c r="R3302" s="3">
        <v>7</v>
      </c>
      <c r="S3302" s="4">
        <f>IF(LANÇAMENTO[[#This Row],[DATA PEDIDO]]="","",LANÇAMENTO[[#This Row],[DATA PEDIDO]]+LANÇAMENTO[[#This Row],[PRAZO]])</f>
        <v>46108</v>
      </c>
      <c r="T3302" s="8" t="str">
        <f>IF(LANÇAMENTO[[#This Row],[OBRA COM MATERIAL]]="OK","ENTREGUE",IF(LANÇAMENTO[[#This Row],[PRAZO]]="","",LANÇAMENTO[[#This Row],[PREVISÃO ENTREGA OBRA]]-$E$1))</f>
        <v>ENTREGUE</v>
      </c>
      <c r="U3302" s="3" t="s">
        <v>129</v>
      </c>
      <c r="V3302" s="3"/>
    </row>
    <row r="3303" spans="1:22" x14ac:dyDescent="0.25">
      <c r="A3303" s="4">
        <v>46101</v>
      </c>
      <c r="B3303" s="2" t="s">
        <v>5205</v>
      </c>
      <c r="C3303" s="123" t="str">
        <f>VLOOKUP(LANÇAMENTO[[#This Row],[OBRA]],OBRAS[],2,FALSE)</f>
        <v>B&amp;B</v>
      </c>
      <c r="D3303" s="2" t="s">
        <v>104</v>
      </c>
      <c r="E3303" s="2" t="s">
        <v>5371</v>
      </c>
      <c r="F3303" s="3">
        <v>19</v>
      </c>
      <c r="G3303" s="3" t="s">
        <v>65</v>
      </c>
      <c r="H3303" s="5" t="s">
        <v>5373</v>
      </c>
      <c r="I3303" s="136" t="s">
        <v>3251</v>
      </c>
      <c r="J3303" s="2" t="s">
        <v>5371</v>
      </c>
      <c r="K3303" s="6">
        <v>26</v>
      </c>
      <c r="L3303" s="6">
        <f>LANÇAMENTO[[#This Row],[VALOR UNITARIO]]*LANÇAMENTO[[#This Row],[QTDADE]]</f>
        <v>494</v>
      </c>
      <c r="M3303" s="4">
        <v>46101</v>
      </c>
      <c r="N3303" s="33" t="str">
        <f>TEXT(LANÇAMENTO[[#This Row],[DATA PEDIDO]],"MMM")&amp;"-"&amp;TEXT(M3303,"AAAA")</f>
        <v>mar-2026</v>
      </c>
      <c r="O3303" s="5" t="s">
        <v>3722</v>
      </c>
      <c r="P3303" s="5" t="s">
        <v>30</v>
      </c>
      <c r="Q3303" s="3" t="s">
        <v>12</v>
      </c>
      <c r="R3303" s="3">
        <v>7</v>
      </c>
      <c r="S3303" s="4">
        <f>IF(LANÇAMENTO[[#This Row],[DATA PEDIDO]]="","",LANÇAMENTO[[#This Row],[DATA PEDIDO]]+LANÇAMENTO[[#This Row],[PRAZO]])</f>
        <v>46108</v>
      </c>
      <c r="T3303" s="8" t="str">
        <f>IF(LANÇAMENTO[[#This Row],[OBRA COM MATERIAL]]="OK","ENTREGUE",IF(LANÇAMENTO[[#This Row],[PRAZO]]="","",LANÇAMENTO[[#This Row],[PREVISÃO ENTREGA OBRA]]-$E$1))</f>
        <v>ENTREGUE</v>
      </c>
      <c r="U3303" s="3" t="s">
        <v>129</v>
      </c>
      <c r="V3303" s="3"/>
    </row>
    <row r="3304" spans="1:22" x14ac:dyDescent="0.25">
      <c r="A3304" s="4">
        <v>46101</v>
      </c>
      <c r="B3304" s="2" t="s">
        <v>5205</v>
      </c>
      <c r="C3304" s="123" t="str">
        <f>VLOOKUP(LANÇAMENTO[[#This Row],[OBRA]],OBRAS[],2,FALSE)</f>
        <v>B&amp;B</v>
      </c>
      <c r="D3304" s="2" t="s">
        <v>104</v>
      </c>
      <c r="E3304" s="2" t="s">
        <v>5372</v>
      </c>
      <c r="F3304" s="3">
        <v>12</v>
      </c>
      <c r="G3304" s="3" t="s">
        <v>65</v>
      </c>
      <c r="H3304" s="5" t="s">
        <v>5373</v>
      </c>
      <c r="I3304" s="136" t="s">
        <v>3251</v>
      </c>
      <c r="J3304" s="2" t="s">
        <v>5372</v>
      </c>
      <c r="K3304" s="6">
        <v>26</v>
      </c>
      <c r="L3304" s="6">
        <f>LANÇAMENTO[[#This Row],[VALOR UNITARIO]]*LANÇAMENTO[[#This Row],[QTDADE]]</f>
        <v>312</v>
      </c>
      <c r="M3304" s="4">
        <v>46101</v>
      </c>
      <c r="N3304" s="33" t="str">
        <f>TEXT(LANÇAMENTO[[#This Row],[DATA PEDIDO]],"MMM")&amp;"-"&amp;TEXT(M3304,"AAAA")</f>
        <v>mar-2026</v>
      </c>
      <c r="O3304" s="5" t="s">
        <v>3722</v>
      </c>
      <c r="P3304" s="5" t="s">
        <v>30</v>
      </c>
      <c r="Q3304" s="3" t="s">
        <v>12</v>
      </c>
      <c r="R3304" s="3">
        <v>7</v>
      </c>
      <c r="S3304" s="4">
        <f>IF(LANÇAMENTO[[#This Row],[DATA PEDIDO]]="","",LANÇAMENTO[[#This Row],[DATA PEDIDO]]+LANÇAMENTO[[#This Row],[PRAZO]])</f>
        <v>46108</v>
      </c>
      <c r="T3304" s="8" t="str">
        <f>IF(LANÇAMENTO[[#This Row],[OBRA COM MATERIAL]]="OK","ENTREGUE",IF(LANÇAMENTO[[#This Row],[PRAZO]]="","",LANÇAMENTO[[#This Row],[PREVISÃO ENTREGA OBRA]]-$E$1))</f>
        <v>ENTREGUE</v>
      </c>
      <c r="U3304" s="3" t="s">
        <v>129</v>
      </c>
      <c r="V3304" s="3"/>
    </row>
    <row r="3305" spans="1:22" x14ac:dyDescent="0.25">
      <c r="A3305" s="4">
        <v>46101</v>
      </c>
      <c r="B3305" s="2" t="s">
        <v>4257</v>
      </c>
      <c r="C3305" s="123" t="str">
        <f>VLOOKUP(LANÇAMENTO[[#This Row],[OBRA]],OBRAS[],2,FALSE)</f>
        <v>INTERIORANA</v>
      </c>
      <c r="D3305" s="2" t="s">
        <v>104</v>
      </c>
      <c r="E3305" s="2" t="s">
        <v>5085</v>
      </c>
      <c r="F3305" s="3">
        <v>1</v>
      </c>
      <c r="G3305" s="3" t="s">
        <v>65</v>
      </c>
      <c r="H3305" s="5" t="s">
        <v>5375</v>
      </c>
      <c r="I3305" s="136" t="s">
        <v>198</v>
      </c>
      <c r="J3305" s="2" t="s">
        <v>5085</v>
      </c>
      <c r="K3305" s="6">
        <v>1.52</v>
      </c>
      <c r="L3305" s="6">
        <f>LANÇAMENTO[[#This Row],[VALOR UNITARIO]]*LANÇAMENTO[[#This Row],[QTDADE]]</f>
        <v>1.52</v>
      </c>
      <c r="M3305" s="4">
        <v>46101</v>
      </c>
      <c r="N3305" s="33" t="str">
        <f>TEXT(LANÇAMENTO[[#This Row],[DATA PEDIDO]],"MMM")&amp;"-"&amp;TEXT(M3305,"AAAA")</f>
        <v>mar-2026</v>
      </c>
      <c r="O3305" s="5" t="s">
        <v>1818</v>
      </c>
      <c r="P3305" s="5" t="s">
        <v>215</v>
      </c>
      <c r="Q3305" s="3" t="s">
        <v>1705</v>
      </c>
      <c r="R3305" s="3">
        <v>3</v>
      </c>
      <c r="S3305" s="4">
        <f>IF(LANÇAMENTO[[#This Row],[DATA PEDIDO]]="","",LANÇAMENTO[[#This Row],[DATA PEDIDO]]+LANÇAMENTO[[#This Row],[PRAZO]])</f>
        <v>46104</v>
      </c>
      <c r="T3305" s="8" t="str">
        <f>IF(LANÇAMENTO[[#This Row],[OBRA COM MATERIAL]]="OK","ENTREGUE",IF(LANÇAMENTO[[#This Row],[PRAZO]]="","",LANÇAMENTO[[#This Row],[PREVISÃO ENTREGA OBRA]]-$E$1))</f>
        <v>ENTREGUE</v>
      </c>
      <c r="U3305" s="3" t="s">
        <v>129</v>
      </c>
      <c r="V3305" s="3"/>
    </row>
    <row r="3306" spans="1:22" x14ac:dyDescent="0.25">
      <c r="A3306" s="4">
        <v>46101</v>
      </c>
      <c r="B3306" s="2" t="s">
        <v>4257</v>
      </c>
      <c r="C3306" s="123" t="str">
        <f>VLOOKUP(LANÇAMENTO[[#This Row],[OBRA]],OBRAS[],2,FALSE)</f>
        <v>INTERIORANA</v>
      </c>
      <c r="D3306" s="2" t="s">
        <v>104</v>
      </c>
      <c r="E3306" s="2" t="s">
        <v>5374</v>
      </c>
      <c r="F3306" s="3">
        <v>1</v>
      </c>
      <c r="G3306" s="3" t="s">
        <v>65</v>
      </c>
      <c r="H3306" s="5" t="s">
        <v>5375</v>
      </c>
      <c r="I3306" s="136" t="s">
        <v>198</v>
      </c>
      <c r="J3306" s="2" t="s">
        <v>5374</v>
      </c>
      <c r="K3306" s="6">
        <v>0.8</v>
      </c>
      <c r="L3306" s="6">
        <f>LANÇAMENTO[[#This Row],[VALOR UNITARIO]]*LANÇAMENTO[[#This Row],[QTDADE]]</f>
        <v>0.8</v>
      </c>
      <c r="M3306" s="4">
        <v>46101</v>
      </c>
      <c r="N3306" s="33" t="str">
        <f>TEXT(LANÇAMENTO[[#This Row],[DATA PEDIDO]],"MMM")&amp;"-"&amp;TEXT(M3306,"AAAA")</f>
        <v>mar-2026</v>
      </c>
      <c r="O3306" s="5" t="s">
        <v>1818</v>
      </c>
      <c r="P3306" s="5" t="s">
        <v>215</v>
      </c>
      <c r="Q3306" s="3" t="s">
        <v>1705</v>
      </c>
      <c r="R3306" s="3">
        <v>3</v>
      </c>
      <c r="S3306" s="4">
        <f>IF(LANÇAMENTO[[#This Row],[DATA PEDIDO]]="","",LANÇAMENTO[[#This Row],[DATA PEDIDO]]+LANÇAMENTO[[#This Row],[PRAZO]])</f>
        <v>46104</v>
      </c>
      <c r="T3306" s="8" t="str">
        <f>IF(LANÇAMENTO[[#This Row],[OBRA COM MATERIAL]]="OK","ENTREGUE",IF(LANÇAMENTO[[#This Row],[PRAZO]]="","",LANÇAMENTO[[#This Row],[PREVISÃO ENTREGA OBRA]]-$E$1))</f>
        <v>ENTREGUE</v>
      </c>
      <c r="U3306" s="3" t="s">
        <v>129</v>
      </c>
      <c r="V3306" s="3"/>
    </row>
    <row r="3307" spans="1:22" x14ac:dyDescent="0.25">
      <c r="A3307" s="4">
        <v>46101</v>
      </c>
      <c r="B3307" s="2" t="s">
        <v>4257</v>
      </c>
      <c r="C3307" s="123" t="str">
        <f>VLOOKUP(LANÇAMENTO[[#This Row],[OBRA]],OBRAS[],2,FALSE)</f>
        <v>INTERIORANA</v>
      </c>
      <c r="D3307" s="2" t="s">
        <v>104</v>
      </c>
      <c r="E3307" s="2" t="s">
        <v>5090</v>
      </c>
      <c r="F3307" s="3">
        <v>1</v>
      </c>
      <c r="G3307" s="3" t="s">
        <v>65</v>
      </c>
      <c r="H3307" s="5" t="s">
        <v>5375</v>
      </c>
      <c r="I3307" s="136" t="s">
        <v>198</v>
      </c>
      <c r="J3307" s="2" t="s">
        <v>5090</v>
      </c>
      <c r="K3307" s="6">
        <v>94.65</v>
      </c>
      <c r="L3307" s="6">
        <f>LANÇAMENTO[[#This Row],[VALOR UNITARIO]]*LANÇAMENTO[[#This Row],[QTDADE]]</f>
        <v>94.65</v>
      </c>
      <c r="M3307" s="4">
        <v>46101</v>
      </c>
      <c r="N3307" s="33" t="str">
        <f>TEXT(LANÇAMENTO[[#This Row],[DATA PEDIDO]],"MMM")&amp;"-"&amp;TEXT(M3307,"AAAA")</f>
        <v>mar-2026</v>
      </c>
      <c r="O3307" s="5" t="s">
        <v>1818</v>
      </c>
      <c r="P3307" s="5" t="s">
        <v>215</v>
      </c>
      <c r="Q3307" s="3" t="s">
        <v>1705</v>
      </c>
      <c r="R3307" s="3">
        <v>3</v>
      </c>
      <c r="S3307" s="4">
        <f>IF(LANÇAMENTO[[#This Row],[DATA PEDIDO]]="","",LANÇAMENTO[[#This Row],[DATA PEDIDO]]+LANÇAMENTO[[#This Row],[PRAZO]])</f>
        <v>46104</v>
      </c>
      <c r="T3307" s="8" t="str">
        <f>IF(LANÇAMENTO[[#This Row],[OBRA COM MATERIAL]]="OK","ENTREGUE",IF(LANÇAMENTO[[#This Row],[PRAZO]]="","",LANÇAMENTO[[#This Row],[PREVISÃO ENTREGA OBRA]]-$E$1))</f>
        <v>ENTREGUE</v>
      </c>
      <c r="U3307" s="3" t="s">
        <v>129</v>
      </c>
      <c r="V3307" s="3"/>
    </row>
    <row r="3308" spans="1:22" x14ac:dyDescent="0.25">
      <c r="A3308" s="4">
        <v>46104</v>
      </c>
      <c r="B3308" s="2" t="s">
        <v>4257</v>
      </c>
      <c r="C3308" s="123" t="str">
        <f>VLOOKUP(LANÇAMENTO[[#This Row],[OBRA]],OBRAS[],2,FALSE)</f>
        <v>INTERIORANA</v>
      </c>
      <c r="D3308" s="2" t="s">
        <v>104</v>
      </c>
      <c r="E3308" s="2" t="s">
        <v>4242</v>
      </c>
      <c r="F3308" s="3">
        <v>1</v>
      </c>
      <c r="G3308" s="3" t="s">
        <v>65</v>
      </c>
      <c r="H3308" s="5" t="s">
        <v>5376</v>
      </c>
      <c r="I3308" s="136" t="s">
        <v>230</v>
      </c>
      <c r="J3308" s="2" t="s">
        <v>4242</v>
      </c>
      <c r="K3308" s="6">
        <v>128.30000000000001</v>
      </c>
      <c r="L3308" s="6">
        <f>LANÇAMENTO[[#This Row],[VALOR UNITARIO]]*LANÇAMENTO[[#This Row],[QTDADE]]</f>
        <v>128.30000000000001</v>
      </c>
      <c r="M3308" s="4">
        <v>46104</v>
      </c>
      <c r="N3308" s="33" t="str">
        <f>TEXT(LANÇAMENTO[[#This Row],[DATA PEDIDO]],"MMM")&amp;"-"&amp;TEXT(M3308,"AAAA")</f>
        <v>mar-2026</v>
      </c>
      <c r="O3308" s="5" t="s">
        <v>1823</v>
      </c>
      <c r="P3308" s="5" t="s">
        <v>30</v>
      </c>
      <c r="Q3308" s="3" t="s">
        <v>1705</v>
      </c>
      <c r="R3308" s="3">
        <v>2</v>
      </c>
      <c r="S3308" s="4">
        <f>IF(LANÇAMENTO[[#This Row],[DATA PEDIDO]]="","",LANÇAMENTO[[#This Row],[DATA PEDIDO]]+LANÇAMENTO[[#This Row],[PRAZO]])</f>
        <v>46106</v>
      </c>
      <c r="T3308" s="8" t="str">
        <f>IF(LANÇAMENTO[[#This Row],[OBRA COM MATERIAL]]="OK","ENTREGUE",IF(LANÇAMENTO[[#This Row],[PRAZO]]="","",LANÇAMENTO[[#This Row],[PREVISÃO ENTREGA OBRA]]-$E$1))</f>
        <v>ENTREGUE</v>
      </c>
      <c r="U3308" s="3" t="s">
        <v>129</v>
      </c>
      <c r="V3308" s="3"/>
    </row>
    <row r="3309" spans="1:22" x14ac:dyDescent="0.25">
      <c r="A3309" s="4">
        <v>46104</v>
      </c>
      <c r="B3309" s="2" t="s">
        <v>4257</v>
      </c>
      <c r="C3309" s="123" t="str">
        <f>VLOOKUP(LANÇAMENTO[[#This Row],[OBRA]],OBRAS[],2,FALSE)</f>
        <v>INTERIORANA</v>
      </c>
      <c r="D3309" s="2" t="s">
        <v>104</v>
      </c>
      <c r="E3309" s="2" t="s">
        <v>1915</v>
      </c>
      <c r="F3309" s="3">
        <v>1</v>
      </c>
      <c r="G3309" s="3" t="s">
        <v>65</v>
      </c>
      <c r="H3309" s="5" t="s">
        <v>5376</v>
      </c>
      <c r="I3309" s="136" t="s">
        <v>230</v>
      </c>
      <c r="J3309" s="2" t="s">
        <v>1915</v>
      </c>
      <c r="K3309" s="6">
        <v>41.9</v>
      </c>
      <c r="L3309" s="6">
        <f>LANÇAMENTO[[#This Row],[VALOR UNITARIO]]*LANÇAMENTO[[#This Row],[QTDADE]]</f>
        <v>41.9</v>
      </c>
      <c r="M3309" s="4">
        <v>46104</v>
      </c>
      <c r="N3309" s="33" t="str">
        <f>TEXT(LANÇAMENTO[[#This Row],[DATA PEDIDO]],"MMM")&amp;"-"&amp;TEXT(M3309,"AAAA")</f>
        <v>mar-2026</v>
      </c>
      <c r="O3309" s="5" t="s">
        <v>1823</v>
      </c>
      <c r="P3309" s="5" t="s">
        <v>30</v>
      </c>
      <c r="Q3309" s="3" t="s">
        <v>1705</v>
      </c>
      <c r="R3309" s="3">
        <v>2</v>
      </c>
      <c r="S3309" s="4">
        <f>IF(LANÇAMENTO[[#This Row],[DATA PEDIDO]]="","",LANÇAMENTO[[#This Row],[DATA PEDIDO]]+LANÇAMENTO[[#This Row],[PRAZO]])</f>
        <v>46106</v>
      </c>
      <c r="T3309" s="8" t="str">
        <f>IF(LANÇAMENTO[[#This Row],[OBRA COM MATERIAL]]="OK","ENTREGUE",IF(LANÇAMENTO[[#This Row],[PRAZO]]="","",LANÇAMENTO[[#This Row],[PREVISÃO ENTREGA OBRA]]-$E$1))</f>
        <v>ENTREGUE</v>
      </c>
      <c r="U3309" s="3" t="s">
        <v>129</v>
      </c>
      <c r="V3309" s="3"/>
    </row>
    <row r="3310" spans="1:22" x14ac:dyDescent="0.25">
      <c r="A3310" s="4">
        <v>46104</v>
      </c>
      <c r="B3310" s="2" t="s">
        <v>4257</v>
      </c>
      <c r="C3310" s="123" t="str">
        <f>VLOOKUP(LANÇAMENTO[[#This Row],[OBRA]],OBRAS[],2,FALSE)</f>
        <v>INTERIORANA</v>
      </c>
      <c r="D3310" s="2" t="s">
        <v>104</v>
      </c>
      <c r="E3310" s="2" t="s">
        <v>1913</v>
      </c>
      <c r="F3310" s="3">
        <v>3</v>
      </c>
      <c r="G3310" s="3" t="s">
        <v>65</v>
      </c>
      <c r="H3310" s="5" t="s">
        <v>5376</v>
      </c>
      <c r="I3310" s="136" t="s">
        <v>230</v>
      </c>
      <c r="J3310" s="2" t="s">
        <v>1913</v>
      </c>
      <c r="K3310" s="6">
        <v>5.5</v>
      </c>
      <c r="L3310" s="6">
        <f>LANÇAMENTO[[#This Row],[VALOR UNITARIO]]*LANÇAMENTO[[#This Row],[QTDADE]]</f>
        <v>16.5</v>
      </c>
      <c r="M3310" s="4">
        <v>46104</v>
      </c>
      <c r="N3310" s="33" t="str">
        <f>TEXT(LANÇAMENTO[[#This Row],[DATA PEDIDO]],"MMM")&amp;"-"&amp;TEXT(M3310,"AAAA")</f>
        <v>mar-2026</v>
      </c>
      <c r="O3310" s="5" t="s">
        <v>1823</v>
      </c>
      <c r="P3310" s="5" t="s">
        <v>30</v>
      </c>
      <c r="Q3310" s="3" t="s">
        <v>1705</v>
      </c>
      <c r="R3310" s="3">
        <v>2</v>
      </c>
      <c r="S3310" s="4">
        <f>IF(LANÇAMENTO[[#This Row],[DATA PEDIDO]]="","",LANÇAMENTO[[#This Row],[DATA PEDIDO]]+LANÇAMENTO[[#This Row],[PRAZO]])</f>
        <v>46106</v>
      </c>
      <c r="T3310" s="8" t="str">
        <f>IF(LANÇAMENTO[[#This Row],[OBRA COM MATERIAL]]="OK","ENTREGUE",IF(LANÇAMENTO[[#This Row],[PRAZO]]="","",LANÇAMENTO[[#This Row],[PREVISÃO ENTREGA OBRA]]-$E$1))</f>
        <v>ENTREGUE</v>
      </c>
      <c r="U3310" s="3" t="s">
        <v>129</v>
      </c>
      <c r="V3310" s="3"/>
    </row>
    <row r="3311" spans="1:22" x14ac:dyDescent="0.25">
      <c r="A3311" s="4">
        <v>46104</v>
      </c>
      <c r="B3311" s="2" t="s">
        <v>1802</v>
      </c>
      <c r="C3311" s="123" t="str">
        <f>VLOOKUP(LANÇAMENTO[[#This Row],[OBRA]],OBRAS[],2,FALSE)</f>
        <v>INTERIORANA</v>
      </c>
      <c r="D3311" s="2" t="s">
        <v>104</v>
      </c>
      <c r="E3311" s="2" t="s">
        <v>5132</v>
      </c>
      <c r="F3311" s="3">
        <v>1</v>
      </c>
      <c r="G3311" s="3" t="s">
        <v>110</v>
      </c>
      <c r="H3311" s="5" t="s">
        <v>5377</v>
      </c>
      <c r="I3311" s="136" t="s">
        <v>147</v>
      </c>
      <c r="J3311" s="2" t="s">
        <v>5132</v>
      </c>
      <c r="K3311" s="6">
        <v>169.9</v>
      </c>
      <c r="L3311" s="6">
        <f>LANÇAMENTO[[#This Row],[VALOR UNITARIO]]*LANÇAMENTO[[#This Row],[QTDADE]]</f>
        <v>169.9</v>
      </c>
      <c r="M3311" s="4">
        <v>46104</v>
      </c>
      <c r="N3311" s="33" t="str">
        <f>TEXT(LANÇAMENTO[[#This Row],[DATA PEDIDO]],"MMM")&amp;"-"&amp;TEXT(M3311,"AAAA")</f>
        <v>mar-2026</v>
      </c>
      <c r="O3311" s="5" t="s">
        <v>1715</v>
      </c>
      <c r="P3311" s="5" t="s">
        <v>30</v>
      </c>
      <c r="Q3311" s="3" t="s">
        <v>12</v>
      </c>
      <c r="R3311" s="3">
        <v>1</v>
      </c>
      <c r="S3311" s="4">
        <f>IF(LANÇAMENTO[[#This Row],[DATA PEDIDO]]="","",LANÇAMENTO[[#This Row],[DATA PEDIDO]]+LANÇAMENTO[[#This Row],[PRAZO]])</f>
        <v>46105</v>
      </c>
      <c r="T3311" s="8" t="str">
        <f>IF(LANÇAMENTO[[#This Row],[OBRA COM MATERIAL]]="OK","ENTREGUE",IF(LANÇAMENTO[[#This Row],[PRAZO]]="","",LANÇAMENTO[[#This Row],[PREVISÃO ENTREGA OBRA]]-$E$1))</f>
        <v>ENTREGUE</v>
      </c>
      <c r="U3311" s="3" t="s">
        <v>129</v>
      </c>
      <c r="V3311" s="3"/>
    </row>
    <row r="3312" spans="1:22" x14ac:dyDescent="0.25">
      <c r="A3312" s="4">
        <v>46104</v>
      </c>
      <c r="B3312" s="2" t="s">
        <v>1802</v>
      </c>
      <c r="C3312" s="123" t="str">
        <f>VLOOKUP(LANÇAMENTO[[#This Row],[OBRA]],OBRAS[],2,FALSE)</f>
        <v>INTERIORANA</v>
      </c>
      <c r="D3312" s="2" t="s">
        <v>104</v>
      </c>
      <c r="E3312" s="2" t="s">
        <v>2837</v>
      </c>
      <c r="F3312" s="3">
        <v>2</v>
      </c>
      <c r="G3312" s="3" t="s">
        <v>65</v>
      </c>
      <c r="H3312" s="5" t="s">
        <v>5377</v>
      </c>
      <c r="I3312" s="136" t="s">
        <v>147</v>
      </c>
      <c r="J3312" s="2" t="s">
        <v>2837</v>
      </c>
      <c r="K3312" s="6">
        <v>4.99</v>
      </c>
      <c r="L3312" s="6">
        <f>LANÇAMENTO[[#This Row],[VALOR UNITARIO]]*LANÇAMENTO[[#This Row],[QTDADE]]</f>
        <v>9.98</v>
      </c>
      <c r="M3312" s="4">
        <v>46104</v>
      </c>
      <c r="N3312" s="33" t="str">
        <f>TEXT(LANÇAMENTO[[#This Row],[DATA PEDIDO]],"MMM")&amp;"-"&amp;TEXT(M3312,"AAAA")</f>
        <v>mar-2026</v>
      </c>
      <c r="O3312" s="5" t="s">
        <v>1715</v>
      </c>
      <c r="P3312" s="5" t="s">
        <v>30</v>
      </c>
      <c r="Q3312" s="3" t="s">
        <v>12</v>
      </c>
      <c r="R3312" s="3">
        <v>1</v>
      </c>
      <c r="S3312" s="4">
        <f>IF(LANÇAMENTO[[#This Row],[DATA PEDIDO]]="","",LANÇAMENTO[[#This Row],[DATA PEDIDO]]+LANÇAMENTO[[#This Row],[PRAZO]])</f>
        <v>46105</v>
      </c>
      <c r="T3312" s="8" t="str">
        <f>IF(LANÇAMENTO[[#This Row],[OBRA COM MATERIAL]]="OK","ENTREGUE",IF(LANÇAMENTO[[#This Row],[PRAZO]]="","",LANÇAMENTO[[#This Row],[PREVISÃO ENTREGA OBRA]]-$E$1))</f>
        <v>ENTREGUE</v>
      </c>
      <c r="U3312" s="3" t="s">
        <v>129</v>
      </c>
      <c r="V3312" s="3"/>
    </row>
    <row r="3313" spans="1:22" x14ac:dyDescent="0.25">
      <c r="A3313" s="4">
        <v>46105</v>
      </c>
      <c r="B3313" s="2" t="s">
        <v>1802</v>
      </c>
      <c r="C3313" s="123" t="str">
        <f>VLOOKUP(LANÇAMENTO[[#This Row],[OBRA]],OBRAS[],2,FALSE)</f>
        <v>INTERIORANA</v>
      </c>
      <c r="D3313" s="2" t="s">
        <v>104</v>
      </c>
      <c r="E3313" s="2" t="s">
        <v>5378</v>
      </c>
      <c r="F3313" s="3">
        <v>8</v>
      </c>
      <c r="G3313" s="3" t="s">
        <v>65</v>
      </c>
      <c r="H3313" s="5" t="s">
        <v>5380</v>
      </c>
      <c r="I3313" s="136" t="s">
        <v>456</v>
      </c>
      <c r="J3313" s="2" t="s">
        <v>5378</v>
      </c>
      <c r="K3313" s="6">
        <v>31.9</v>
      </c>
      <c r="L3313" s="6">
        <f>LANÇAMENTO[[#This Row],[VALOR UNITARIO]]*LANÇAMENTO[[#This Row],[QTDADE]]</f>
        <v>255.2</v>
      </c>
      <c r="M3313" s="4">
        <v>46105</v>
      </c>
      <c r="N3313" s="33" t="str">
        <f>TEXT(LANÇAMENTO[[#This Row],[DATA PEDIDO]],"MMM")&amp;"-"&amp;TEXT(M3313,"AAAA")</f>
        <v>mar-2026</v>
      </c>
      <c r="O3313" s="5" t="s">
        <v>1818</v>
      </c>
      <c r="P3313" s="5" t="s">
        <v>215</v>
      </c>
      <c r="Q3313" s="3" t="s">
        <v>1705</v>
      </c>
      <c r="R3313" s="3">
        <v>0</v>
      </c>
      <c r="S3313" s="4">
        <f>IF(LANÇAMENTO[[#This Row],[DATA PEDIDO]]="","",LANÇAMENTO[[#This Row],[DATA PEDIDO]]+LANÇAMENTO[[#This Row],[PRAZO]])</f>
        <v>46105</v>
      </c>
      <c r="T3313" s="8" t="str">
        <f>IF(LANÇAMENTO[[#This Row],[OBRA COM MATERIAL]]="OK","ENTREGUE",IF(LANÇAMENTO[[#This Row],[PRAZO]]="","",LANÇAMENTO[[#This Row],[PREVISÃO ENTREGA OBRA]]-$E$1))</f>
        <v>ENTREGUE</v>
      </c>
      <c r="U3313" s="3" t="s">
        <v>129</v>
      </c>
      <c r="V3313" s="3"/>
    </row>
    <row r="3314" spans="1:22" x14ac:dyDescent="0.25">
      <c r="A3314" s="4">
        <v>46105</v>
      </c>
      <c r="B3314" s="2" t="s">
        <v>1802</v>
      </c>
      <c r="C3314" s="123" t="str">
        <f>VLOOKUP(LANÇAMENTO[[#This Row],[OBRA]],OBRAS[],2,FALSE)</f>
        <v>INTERIORANA</v>
      </c>
      <c r="D3314" s="2" t="s">
        <v>104</v>
      </c>
      <c r="E3314" s="2" t="s">
        <v>5379</v>
      </c>
      <c r="F3314" s="3">
        <v>1</v>
      </c>
      <c r="G3314" s="3" t="s">
        <v>65</v>
      </c>
      <c r="H3314" s="5" t="s">
        <v>5380</v>
      </c>
      <c r="I3314" s="136" t="s">
        <v>456</v>
      </c>
      <c r="J3314" s="2" t="s">
        <v>5379</v>
      </c>
      <c r="K3314" s="6">
        <v>79.900000000000006</v>
      </c>
      <c r="L3314" s="6">
        <f>LANÇAMENTO[[#This Row],[VALOR UNITARIO]]*LANÇAMENTO[[#This Row],[QTDADE]]</f>
        <v>79.900000000000006</v>
      </c>
      <c r="M3314" s="4">
        <v>46105</v>
      </c>
      <c r="N3314" s="33" t="str">
        <f>TEXT(LANÇAMENTO[[#This Row],[DATA PEDIDO]],"MMM")&amp;"-"&amp;TEXT(M3314,"AAAA")</f>
        <v>mar-2026</v>
      </c>
      <c r="O3314" s="5" t="s">
        <v>1818</v>
      </c>
      <c r="P3314" s="5" t="s">
        <v>215</v>
      </c>
      <c r="Q3314" s="3" t="s">
        <v>1705</v>
      </c>
      <c r="R3314" s="3">
        <v>0</v>
      </c>
      <c r="S3314" s="4">
        <f>IF(LANÇAMENTO[[#This Row],[DATA PEDIDO]]="","",LANÇAMENTO[[#This Row],[DATA PEDIDO]]+LANÇAMENTO[[#This Row],[PRAZO]])</f>
        <v>46105</v>
      </c>
      <c r="T3314" s="8" t="str">
        <f>IF(LANÇAMENTO[[#This Row],[OBRA COM MATERIAL]]="OK","ENTREGUE",IF(LANÇAMENTO[[#This Row],[PRAZO]]="","",LANÇAMENTO[[#This Row],[PREVISÃO ENTREGA OBRA]]-$E$1))</f>
        <v>ENTREGUE</v>
      </c>
      <c r="U3314" s="3" t="s">
        <v>129</v>
      </c>
      <c r="V3314" s="3"/>
    </row>
    <row r="3315" spans="1:22" x14ac:dyDescent="0.25">
      <c r="A3315" s="4">
        <v>46105</v>
      </c>
      <c r="B3315" s="2" t="s">
        <v>5205</v>
      </c>
      <c r="C3315" s="123" t="str">
        <f>VLOOKUP(LANÇAMENTO[[#This Row],[OBRA]],OBRAS[],2,FALSE)</f>
        <v>B&amp;B</v>
      </c>
      <c r="D3315" s="2" t="s">
        <v>104</v>
      </c>
      <c r="E3315" s="2" t="s">
        <v>5382</v>
      </c>
      <c r="F3315" s="3">
        <v>50</v>
      </c>
      <c r="G3315" s="3" t="s">
        <v>65</v>
      </c>
      <c r="H3315" s="5" t="s">
        <v>5381</v>
      </c>
      <c r="I3315" s="136" t="s">
        <v>5383</v>
      </c>
      <c r="J3315" s="2" t="s">
        <v>5388</v>
      </c>
      <c r="K3315" s="6">
        <v>3.8</v>
      </c>
      <c r="L3315" s="6">
        <f>LANÇAMENTO[[#This Row],[VALOR UNITARIO]]*LANÇAMENTO[[#This Row],[QTDADE]]</f>
        <v>190</v>
      </c>
      <c r="M3315" s="4">
        <v>46105</v>
      </c>
      <c r="N3315" s="33" t="str">
        <f>TEXT(LANÇAMENTO[[#This Row],[DATA PEDIDO]],"MMM")&amp;"-"&amp;TEXT(M3315,"AAAA")</f>
        <v>mar-2026</v>
      </c>
      <c r="O3315" s="5" t="s">
        <v>1692</v>
      </c>
      <c r="P3315" s="5" t="s">
        <v>30</v>
      </c>
      <c r="Q3315" s="3" t="s">
        <v>1705</v>
      </c>
      <c r="R3315" s="3">
        <v>1</v>
      </c>
      <c r="S3315" s="4">
        <f>IF(LANÇAMENTO[[#This Row],[DATA PEDIDO]]="","",LANÇAMENTO[[#This Row],[DATA PEDIDO]]+LANÇAMENTO[[#This Row],[PRAZO]])</f>
        <v>46106</v>
      </c>
      <c r="T3315" s="8" t="str">
        <f>IF(LANÇAMENTO[[#This Row],[OBRA COM MATERIAL]]="OK","ENTREGUE",IF(LANÇAMENTO[[#This Row],[PRAZO]]="","",LANÇAMENTO[[#This Row],[PREVISÃO ENTREGA OBRA]]-$E$1))</f>
        <v>ENTREGUE</v>
      </c>
      <c r="U3315" s="3" t="s">
        <v>129</v>
      </c>
      <c r="V3315" s="3"/>
    </row>
    <row r="3316" spans="1:22" x14ac:dyDescent="0.25">
      <c r="A3316" s="4">
        <v>46105</v>
      </c>
      <c r="B3316" s="2" t="s">
        <v>5205</v>
      </c>
      <c r="C3316" s="123" t="str">
        <f>VLOOKUP(LANÇAMENTO[[#This Row],[OBRA]],OBRAS[],2,FALSE)</f>
        <v>B&amp;B</v>
      </c>
      <c r="D3316" s="2" t="s">
        <v>104</v>
      </c>
      <c r="E3316" s="2" t="s">
        <v>2183</v>
      </c>
      <c r="F3316" s="3">
        <v>2</v>
      </c>
      <c r="G3316" s="3" t="s">
        <v>24</v>
      </c>
      <c r="H3316" s="5" t="s">
        <v>5387</v>
      </c>
      <c r="I3316" s="136" t="s">
        <v>147</v>
      </c>
      <c r="J3316" s="2" t="s">
        <v>2183</v>
      </c>
      <c r="K3316" s="6">
        <v>69.900000000000006</v>
      </c>
      <c r="L3316" s="6">
        <f>LANÇAMENTO[[#This Row],[VALOR UNITARIO]]*LANÇAMENTO[[#This Row],[QTDADE]]</f>
        <v>139.80000000000001</v>
      </c>
      <c r="M3316" s="4">
        <v>46105</v>
      </c>
      <c r="N3316" s="33" t="str">
        <f>TEXT(LANÇAMENTO[[#This Row],[DATA PEDIDO]],"MMM")&amp;"-"&amp;TEXT(M3316,"AAAA")</f>
        <v>mar-2026</v>
      </c>
      <c r="O3316" s="5" t="s">
        <v>1715</v>
      </c>
      <c r="P3316" s="5" t="s">
        <v>30</v>
      </c>
      <c r="Q3316" s="3" t="s">
        <v>1705</v>
      </c>
      <c r="R3316" s="3">
        <v>0</v>
      </c>
      <c r="S3316" s="4">
        <f>IF(LANÇAMENTO[[#This Row],[DATA PEDIDO]]="","",LANÇAMENTO[[#This Row],[DATA PEDIDO]]+LANÇAMENTO[[#This Row],[PRAZO]])</f>
        <v>46105</v>
      </c>
      <c r="T3316" s="8" t="str">
        <f>IF(LANÇAMENTO[[#This Row],[OBRA COM MATERIAL]]="OK","ENTREGUE",IF(LANÇAMENTO[[#This Row],[PRAZO]]="","",LANÇAMENTO[[#This Row],[PREVISÃO ENTREGA OBRA]]-$E$1))</f>
        <v>ENTREGUE</v>
      </c>
      <c r="U3316" s="3" t="s">
        <v>129</v>
      </c>
      <c r="V3316" s="3"/>
    </row>
    <row r="3317" spans="1:22" x14ac:dyDescent="0.25">
      <c r="A3317" s="4">
        <v>46105</v>
      </c>
      <c r="B3317" s="2" t="s">
        <v>1802</v>
      </c>
      <c r="C3317" s="123" t="str">
        <f>VLOOKUP(LANÇAMENTO[[#This Row],[OBRA]],OBRAS[],2,FALSE)</f>
        <v>INTERIORANA</v>
      </c>
      <c r="D3317" s="2" t="s">
        <v>27</v>
      </c>
      <c r="E3317" s="2" t="s">
        <v>1690</v>
      </c>
      <c r="F3317" s="3">
        <v>1</v>
      </c>
      <c r="G3317" s="3" t="s">
        <v>65</v>
      </c>
      <c r="H3317" s="5" t="s">
        <v>5389</v>
      </c>
      <c r="I3317" s="136" t="s">
        <v>1033</v>
      </c>
      <c r="J3317" s="2" t="s">
        <v>2134</v>
      </c>
      <c r="K3317" s="6">
        <v>440</v>
      </c>
      <c r="L3317" s="6">
        <f>LANÇAMENTO[[#This Row],[VALOR UNITARIO]]*LANÇAMENTO[[#This Row],[QTDADE]]</f>
        <v>440</v>
      </c>
      <c r="M3317" s="4">
        <v>46105</v>
      </c>
      <c r="N3317" s="33" t="str">
        <f>TEXT(LANÇAMENTO[[#This Row],[DATA PEDIDO]],"MMM")&amp;"-"&amp;TEXT(M3317,"AAAA")</f>
        <v>mar-2026</v>
      </c>
      <c r="O3317" s="5" t="s">
        <v>1778</v>
      </c>
      <c r="P3317" s="5" t="s">
        <v>30</v>
      </c>
      <c r="Q3317" s="3" t="s">
        <v>12</v>
      </c>
      <c r="R3317" s="3">
        <v>2</v>
      </c>
      <c r="S3317" s="4">
        <f>IF(LANÇAMENTO[[#This Row],[DATA PEDIDO]]="","",LANÇAMENTO[[#This Row],[DATA PEDIDO]]+LANÇAMENTO[[#This Row],[PRAZO]])</f>
        <v>46107</v>
      </c>
      <c r="T3317" s="8" t="str">
        <f>IF(LANÇAMENTO[[#This Row],[OBRA COM MATERIAL]]="OK","ENTREGUE",IF(LANÇAMENTO[[#This Row],[PRAZO]]="","",LANÇAMENTO[[#This Row],[PREVISÃO ENTREGA OBRA]]-$E$1))</f>
        <v>ENTREGUE</v>
      </c>
      <c r="U3317" s="3" t="s">
        <v>129</v>
      </c>
      <c r="V3317" s="3"/>
    </row>
    <row r="3318" spans="1:22" x14ac:dyDescent="0.25">
      <c r="A3318" s="4">
        <v>46105</v>
      </c>
      <c r="B3318" s="2" t="s">
        <v>5205</v>
      </c>
      <c r="C3318" s="123" t="str">
        <f>VLOOKUP(LANÇAMENTO[[#This Row],[OBRA]],OBRAS[],2,FALSE)</f>
        <v>B&amp;B</v>
      </c>
      <c r="D3318" s="2" t="s">
        <v>104</v>
      </c>
      <c r="E3318" s="2" t="s">
        <v>3671</v>
      </c>
      <c r="F3318" s="3">
        <v>46</v>
      </c>
      <c r="G3318" s="3" t="s">
        <v>23</v>
      </c>
      <c r="H3318" s="5" t="s">
        <v>5391</v>
      </c>
      <c r="I3318" s="136" t="s">
        <v>238</v>
      </c>
      <c r="J3318" s="2" t="s">
        <v>3671</v>
      </c>
      <c r="K3318" s="6">
        <v>10.59</v>
      </c>
      <c r="L3318" s="6">
        <f>LANÇAMENTO[[#This Row],[VALOR UNITARIO]]*LANÇAMENTO[[#This Row],[QTDADE]]</f>
        <v>487.14</v>
      </c>
      <c r="M3318" s="4">
        <v>46105</v>
      </c>
      <c r="N3318" s="33" t="str">
        <f>TEXT(LANÇAMENTO[[#This Row],[DATA PEDIDO]],"MMM")&amp;"-"&amp;TEXT(M3318,"AAAA")</f>
        <v>mar-2026</v>
      </c>
      <c r="O3318" s="5" t="s">
        <v>1715</v>
      </c>
      <c r="P3318" s="5" t="s">
        <v>30</v>
      </c>
      <c r="Q3318" s="3" t="s">
        <v>12</v>
      </c>
      <c r="R3318" s="3">
        <v>0</v>
      </c>
      <c r="S3318" s="4">
        <f>IF(LANÇAMENTO[[#This Row],[DATA PEDIDO]]="","",LANÇAMENTO[[#This Row],[DATA PEDIDO]]+LANÇAMENTO[[#This Row],[PRAZO]])</f>
        <v>46105</v>
      </c>
      <c r="T3318" s="8" t="str">
        <f>IF(LANÇAMENTO[[#This Row],[OBRA COM MATERIAL]]="OK","ENTREGUE",IF(LANÇAMENTO[[#This Row],[PRAZO]]="","",LANÇAMENTO[[#This Row],[PREVISÃO ENTREGA OBRA]]-$E$1))</f>
        <v>ENTREGUE</v>
      </c>
      <c r="U3318" s="3" t="s">
        <v>129</v>
      </c>
      <c r="V3318" s="3"/>
    </row>
    <row r="3319" spans="1:22" x14ac:dyDescent="0.25">
      <c r="A3319" s="4">
        <v>46105</v>
      </c>
      <c r="B3319" s="2" t="s">
        <v>5205</v>
      </c>
      <c r="C3319" s="123" t="str">
        <f>VLOOKUP(LANÇAMENTO[[#This Row],[OBRA]],OBRAS[],2,FALSE)</f>
        <v>B&amp;B</v>
      </c>
      <c r="D3319" s="2" t="s">
        <v>104</v>
      </c>
      <c r="E3319" s="2" t="s">
        <v>2151</v>
      </c>
      <c r="F3319" s="3">
        <v>17</v>
      </c>
      <c r="G3319" s="3" t="s">
        <v>23</v>
      </c>
      <c r="H3319" s="5" t="s">
        <v>5391</v>
      </c>
      <c r="I3319" s="136" t="s">
        <v>238</v>
      </c>
      <c r="J3319" s="2" t="s">
        <v>2151</v>
      </c>
      <c r="K3319" s="6">
        <v>7.9</v>
      </c>
      <c r="L3319" s="6">
        <f>LANÇAMENTO[[#This Row],[VALOR UNITARIO]]*LANÇAMENTO[[#This Row],[QTDADE]]</f>
        <v>134.30000000000001</v>
      </c>
      <c r="M3319" s="4">
        <v>46105</v>
      </c>
      <c r="N3319" s="33" t="str">
        <f>TEXT(LANÇAMENTO[[#This Row],[DATA PEDIDO]],"MMM")&amp;"-"&amp;TEXT(M3319,"AAAA")</f>
        <v>mar-2026</v>
      </c>
      <c r="O3319" s="5" t="s">
        <v>1715</v>
      </c>
      <c r="P3319" s="5" t="s">
        <v>30</v>
      </c>
      <c r="Q3319" s="3" t="s">
        <v>12</v>
      </c>
      <c r="R3319" s="3">
        <v>0</v>
      </c>
      <c r="S3319" s="4">
        <f>IF(LANÇAMENTO[[#This Row],[DATA PEDIDO]]="","",LANÇAMENTO[[#This Row],[DATA PEDIDO]]+LANÇAMENTO[[#This Row],[PRAZO]])</f>
        <v>46105</v>
      </c>
      <c r="T3319" s="8" t="str">
        <f>IF(LANÇAMENTO[[#This Row],[OBRA COM MATERIAL]]="OK","ENTREGUE",IF(LANÇAMENTO[[#This Row],[PRAZO]]="","",LANÇAMENTO[[#This Row],[PREVISÃO ENTREGA OBRA]]-$E$1))</f>
        <v>ENTREGUE</v>
      </c>
      <c r="U3319" s="3" t="s">
        <v>129</v>
      </c>
      <c r="V3319" s="3"/>
    </row>
    <row r="3320" spans="1:22" x14ac:dyDescent="0.25">
      <c r="A3320" s="4">
        <v>46105</v>
      </c>
      <c r="B3320" s="2" t="s">
        <v>5205</v>
      </c>
      <c r="C3320" s="123" t="str">
        <f>VLOOKUP(LANÇAMENTO[[#This Row],[OBRA]],OBRAS[],2,FALSE)</f>
        <v>B&amp;B</v>
      </c>
      <c r="D3320" s="2" t="s">
        <v>104</v>
      </c>
      <c r="E3320" s="2" t="s">
        <v>5390</v>
      </c>
      <c r="F3320" s="3">
        <v>5</v>
      </c>
      <c r="G3320" s="3" t="s">
        <v>109</v>
      </c>
      <c r="H3320" s="5" t="s">
        <v>5391</v>
      </c>
      <c r="I3320" s="136" t="s">
        <v>238</v>
      </c>
      <c r="J3320" s="2" t="s">
        <v>5390</v>
      </c>
      <c r="K3320" s="6">
        <v>8.9600000000000009</v>
      </c>
      <c r="L3320" s="6">
        <f>LANÇAMENTO[[#This Row],[VALOR UNITARIO]]*LANÇAMENTO[[#This Row],[QTDADE]]</f>
        <v>44.800000000000004</v>
      </c>
      <c r="M3320" s="4">
        <v>46105</v>
      </c>
      <c r="N3320" s="33" t="str">
        <f>TEXT(LANÇAMENTO[[#This Row],[DATA PEDIDO]],"MMM")&amp;"-"&amp;TEXT(M3320,"AAAA")</f>
        <v>mar-2026</v>
      </c>
      <c r="O3320" s="5" t="s">
        <v>1715</v>
      </c>
      <c r="P3320" s="5" t="s">
        <v>30</v>
      </c>
      <c r="Q3320" s="3" t="s">
        <v>12</v>
      </c>
      <c r="R3320" s="3">
        <v>0</v>
      </c>
      <c r="S3320" s="4">
        <f>IF(LANÇAMENTO[[#This Row],[DATA PEDIDO]]="","",LANÇAMENTO[[#This Row],[DATA PEDIDO]]+LANÇAMENTO[[#This Row],[PRAZO]])</f>
        <v>46105</v>
      </c>
      <c r="T3320" s="8" t="str">
        <f>IF(LANÇAMENTO[[#This Row],[OBRA COM MATERIAL]]="OK","ENTREGUE",IF(LANÇAMENTO[[#This Row],[PRAZO]]="","",LANÇAMENTO[[#This Row],[PREVISÃO ENTREGA OBRA]]-$E$1))</f>
        <v>ENTREGUE</v>
      </c>
      <c r="U3320" s="3" t="s">
        <v>129</v>
      </c>
      <c r="V3320" s="3"/>
    </row>
    <row r="3321" spans="1:22" x14ac:dyDescent="0.25">
      <c r="A3321" s="4">
        <v>46106</v>
      </c>
      <c r="B3321" s="2" t="s">
        <v>5205</v>
      </c>
      <c r="C3321" s="123" t="str">
        <f>VLOOKUP(LANÇAMENTO[[#This Row],[OBRA]],OBRAS[],2,FALSE)</f>
        <v>B&amp;B</v>
      </c>
      <c r="D3321" s="2" t="s">
        <v>17</v>
      </c>
      <c r="E3321" s="2" t="s">
        <v>4908</v>
      </c>
      <c r="F3321" s="3">
        <v>10</v>
      </c>
      <c r="G3321" s="3" t="s">
        <v>65</v>
      </c>
      <c r="H3321" s="5" t="s">
        <v>5393</v>
      </c>
      <c r="I3321" s="136" t="s">
        <v>177</v>
      </c>
      <c r="J3321" s="2" t="s">
        <v>4908</v>
      </c>
      <c r="K3321" s="6">
        <v>112.5</v>
      </c>
      <c r="L3321" s="6">
        <f>LANÇAMENTO[[#This Row],[VALOR UNITARIO]]*LANÇAMENTO[[#This Row],[QTDADE]]</f>
        <v>1125</v>
      </c>
      <c r="M3321" s="4">
        <v>46106</v>
      </c>
      <c r="N3321" s="33" t="str">
        <f>TEXT(LANÇAMENTO[[#This Row],[DATA PEDIDO]],"MMM")&amp;"-"&amp;TEXT(M3321,"AAAA")</f>
        <v>mar-2026</v>
      </c>
      <c r="O3321" s="5" t="s">
        <v>2068</v>
      </c>
      <c r="P3321" s="5" t="s">
        <v>30</v>
      </c>
      <c r="Q3321" s="3" t="s">
        <v>1705</v>
      </c>
      <c r="R3321" s="3">
        <v>0</v>
      </c>
      <c r="S3321" s="4">
        <f>IF(LANÇAMENTO[[#This Row],[DATA PEDIDO]]="","",LANÇAMENTO[[#This Row],[DATA PEDIDO]]+LANÇAMENTO[[#This Row],[PRAZO]])</f>
        <v>46106</v>
      </c>
      <c r="T3321" s="8" t="str">
        <f>IF(LANÇAMENTO[[#This Row],[OBRA COM MATERIAL]]="OK","ENTREGUE",IF(LANÇAMENTO[[#This Row],[PRAZO]]="","",LANÇAMENTO[[#This Row],[PREVISÃO ENTREGA OBRA]]-$E$1))</f>
        <v>ENTREGUE</v>
      </c>
      <c r="U3321" s="3" t="s">
        <v>129</v>
      </c>
      <c r="V3321" s="3"/>
    </row>
    <row r="3322" spans="1:22" x14ac:dyDescent="0.25">
      <c r="A3322" s="4">
        <v>46106</v>
      </c>
      <c r="B3322" s="2" t="s">
        <v>5205</v>
      </c>
      <c r="C3322" s="123" t="str">
        <f>VLOOKUP(LANÇAMENTO[[#This Row],[OBRA]],OBRAS[],2,FALSE)</f>
        <v>B&amp;B</v>
      </c>
      <c r="D3322" s="2" t="s">
        <v>17</v>
      </c>
      <c r="E3322" s="2" t="s">
        <v>5392</v>
      </c>
      <c r="F3322" s="3">
        <v>6</v>
      </c>
      <c r="G3322" s="3" t="s">
        <v>65</v>
      </c>
      <c r="H3322" s="5" t="s">
        <v>5393</v>
      </c>
      <c r="I3322" s="136" t="s">
        <v>177</v>
      </c>
      <c r="J3322" s="2" t="s">
        <v>5392</v>
      </c>
      <c r="K3322" s="6">
        <v>11.8</v>
      </c>
      <c r="L3322" s="6">
        <f>LANÇAMENTO[[#This Row],[VALOR UNITARIO]]*LANÇAMENTO[[#This Row],[QTDADE]]</f>
        <v>70.800000000000011</v>
      </c>
      <c r="M3322" s="4">
        <v>46106</v>
      </c>
      <c r="N3322" s="33" t="str">
        <f>TEXT(LANÇAMENTO[[#This Row],[DATA PEDIDO]],"MMM")&amp;"-"&amp;TEXT(M3322,"AAAA")</f>
        <v>mar-2026</v>
      </c>
      <c r="O3322" s="5" t="s">
        <v>2068</v>
      </c>
      <c r="P3322" s="5" t="s">
        <v>30</v>
      </c>
      <c r="Q3322" s="3" t="s">
        <v>1705</v>
      </c>
      <c r="R3322" s="3">
        <v>0</v>
      </c>
      <c r="S3322" s="4">
        <f>IF(LANÇAMENTO[[#This Row],[DATA PEDIDO]]="","",LANÇAMENTO[[#This Row],[DATA PEDIDO]]+LANÇAMENTO[[#This Row],[PRAZO]])</f>
        <v>46106</v>
      </c>
      <c r="T3322" s="8" t="str">
        <f>IF(LANÇAMENTO[[#This Row],[OBRA COM MATERIAL]]="OK","ENTREGUE",IF(LANÇAMENTO[[#This Row],[PRAZO]]="","",LANÇAMENTO[[#This Row],[PREVISÃO ENTREGA OBRA]]-$E$1))</f>
        <v>ENTREGUE</v>
      </c>
      <c r="U3322" s="3" t="s">
        <v>129</v>
      </c>
      <c r="V3322" s="3"/>
    </row>
    <row r="3323" spans="1:22" x14ac:dyDescent="0.25">
      <c r="A3323" s="4">
        <v>46106</v>
      </c>
      <c r="B3323" s="2" t="s">
        <v>1802</v>
      </c>
      <c r="C3323" s="123" t="str">
        <f>VLOOKUP(LANÇAMENTO[[#This Row],[OBRA]],OBRAS[],2,FALSE)</f>
        <v>INTERIORANA</v>
      </c>
      <c r="D3323" s="2" t="s">
        <v>104</v>
      </c>
      <c r="E3323" s="2" t="s">
        <v>5394</v>
      </c>
      <c r="F3323" s="3">
        <v>10</v>
      </c>
      <c r="G3323" s="3" t="s">
        <v>65</v>
      </c>
      <c r="H3323" s="5" t="s">
        <v>5395</v>
      </c>
      <c r="I3323" s="136" t="s">
        <v>230</v>
      </c>
      <c r="J3323" s="2" t="s">
        <v>5394</v>
      </c>
      <c r="K3323" s="6">
        <v>10.61</v>
      </c>
      <c r="L3323" s="6">
        <f>LANÇAMENTO[[#This Row],[VALOR UNITARIO]]*LANÇAMENTO[[#This Row],[QTDADE]]</f>
        <v>106.1</v>
      </c>
      <c r="M3323" s="4">
        <v>46106</v>
      </c>
      <c r="N3323" s="33" t="str">
        <f>TEXT(LANÇAMENTO[[#This Row],[DATA PEDIDO]],"MMM")&amp;"-"&amp;TEXT(M3323,"AAAA")</f>
        <v>mar-2026</v>
      </c>
      <c r="O3323" s="5" t="s">
        <v>1823</v>
      </c>
      <c r="P3323" s="5" t="s">
        <v>30</v>
      </c>
      <c r="Q3323" s="3" t="s">
        <v>1705</v>
      </c>
      <c r="R3323" s="3">
        <v>0</v>
      </c>
      <c r="S3323" s="4">
        <f>IF(LANÇAMENTO[[#This Row],[DATA PEDIDO]]="","",LANÇAMENTO[[#This Row],[DATA PEDIDO]]+LANÇAMENTO[[#This Row],[PRAZO]])</f>
        <v>46106</v>
      </c>
      <c r="T3323" s="8" t="str">
        <f>IF(LANÇAMENTO[[#This Row],[OBRA COM MATERIAL]]="OK","ENTREGUE",IF(LANÇAMENTO[[#This Row],[PRAZO]]="","",LANÇAMENTO[[#This Row],[PREVISÃO ENTREGA OBRA]]-$E$1))</f>
        <v>ENTREGUE</v>
      </c>
      <c r="U3323" s="3" t="s">
        <v>129</v>
      </c>
      <c r="V3323" s="3"/>
    </row>
    <row r="3324" spans="1:22" x14ac:dyDescent="0.25">
      <c r="A3324" s="4">
        <v>46107</v>
      </c>
      <c r="B3324" s="2" t="s">
        <v>1802</v>
      </c>
      <c r="C3324" s="123" t="str">
        <f>VLOOKUP(LANÇAMENTO[[#This Row],[OBRA]],OBRAS[],2,FALSE)</f>
        <v>INTERIORANA</v>
      </c>
      <c r="D3324" s="2" t="s">
        <v>104</v>
      </c>
      <c r="E3324" s="2" t="s">
        <v>5226</v>
      </c>
      <c r="F3324" s="3">
        <v>50</v>
      </c>
      <c r="G3324" s="3" t="s">
        <v>65</v>
      </c>
      <c r="H3324" s="5" t="s">
        <v>5396</v>
      </c>
      <c r="I3324" s="136" t="s">
        <v>1027</v>
      </c>
      <c r="J3324" s="2" t="s">
        <v>5226</v>
      </c>
      <c r="K3324" s="6">
        <v>36.9</v>
      </c>
      <c r="L3324" s="6">
        <f>LANÇAMENTO[[#This Row],[VALOR UNITARIO]]*LANÇAMENTO[[#This Row],[QTDADE]]</f>
        <v>1845</v>
      </c>
      <c r="M3324" s="4">
        <v>46107</v>
      </c>
      <c r="N3324" s="33" t="str">
        <f>TEXT(LANÇAMENTO[[#This Row],[DATA PEDIDO]],"MMM")&amp;"-"&amp;TEXT(M3324,"AAAA")</f>
        <v>mar-2026</v>
      </c>
      <c r="O3324" s="5" t="s">
        <v>1692</v>
      </c>
      <c r="P3324" s="5" t="s">
        <v>30</v>
      </c>
      <c r="Q3324" s="3" t="s">
        <v>12</v>
      </c>
      <c r="R3324" s="3">
        <v>1</v>
      </c>
      <c r="S3324" s="4">
        <f>IF(LANÇAMENTO[[#This Row],[DATA PEDIDO]]="","",LANÇAMENTO[[#This Row],[DATA PEDIDO]]+LANÇAMENTO[[#This Row],[PRAZO]])</f>
        <v>46108</v>
      </c>
      <c r="T3324" s="8" t="str">
        <f>IF(LANÇAMENTO[[#This Row],[OBRA COM MATERIAL]]="OK","ENTREGUE",IF(LANÇAMENTO[[#This Row],[PRAZO]]="","",LANÇAMENTO[[#This Row],[PREVISÃO ENTREGA OBRA]]-$E$1))</f>
        <v>ENTREGUE</v>
      </c>
      <c r="U3324" s="3" t="s">
        <v>129</v>
      </c>
      <c r="V3324" s="3"/>
    </row>
    <row r="3325" spans="1:22" x14ac:dyDescent="0.25">
      <c r="A3325" s="4">
        <v>46107</v>
      </c>
      <c r="B3325" s="2" t="s">
        <v>1802</v>
      </c>
      <c r="C3325" s="123" t="str">
        <f>VLOOKUP(LANÇAMENTO[[#This Row],[OBRA]],OBRAS[],2,FALSE)</f>
        <v>INTERIORANA</v>
      </c>
      <c r="D3325" s="2" t="s">
        <v>104</v>
      </c>
      <c r="E3325" s="2" t="s">
        <v>5155</v>
      </c>
      <c r="F3325" s="3">
        <v>1000</v>
      </c>
      <c r="G3325" s="3" t="s">
        <v>65</v>
      </c>
      <c r="H3325" s="5" t="s">
        <v>5397</v>
      </c>
      <c r="I3325" s="136" t="s">
        <v>1499</v>
      </c>
      <c r="J3325" s="2" t="s">
        <v>5155</v>
      </c>
      <c r="K3325" s="6">
        <v>3.55</v>
      </c>
      <c r="L3325" s="6">
        <f>LANÇAMENTO[[#This Row],[VALOR UNITARIO]]*LANÇAMENTO[[#This Row],[QTDADE]]</f>
        <v>3550</v>
      </c>
      <c r="M3325" s="4">
        <v>46107</v>
      </c>
      <c r="N3325" s="33" t="str">
        <f>TEXT(LANÇAMENTO[[#This Row],[DATA PEDIDO]],"MMM")&amp;"-"&amp;TEXT(M3325,"AAAA")</f>
        <v>mar-2026</v>
      </c>
      <c r="O3325" s="5" t="s">
        <v>2219</v>
      </c>
      <c r="P3325" s="5" t="s">
        <v>30</v>
      </c>
      <c r="Q3325" s="3" t="s">
        <v>12</v>
      </c>
      <c r="R3325" s="3">
        <v>5</v>
      </c>
      <c r="S3325" s="4">
        <f>IF(LANÇAMENTO[[#This Row],[DATA PEDIDO]]="","",LANÇAMENTO[[#This Row],[DATA PEDIDO]]+LANÇAMENTO[[#This Row],[PRAZO]])</f>
        <v>46112</v>
      </c>
      <c r="T3325" s="8" t="str">
        <f>IF(LANÇAMENTO[[#This Row],[OBRA COM MATERIAL]]="OK","ENTREGUE",IF(LANÇAMENTO[[#This Row],[PRAZO]]="","",LANÇAMENTO[[#This Row],[PREVISÃO ENTREGA OBRA]]-$E$1))</f>
        <v>ENTREGUE</v>
      </c>
      <c r="U3325" s="3" t="s">
        <v>129</v>
      </c>
      <c r="V3325" s="3"/>
    </row>
    <row r="3326" spans="1:22" x14ac:dyDescent="0.25">
      <c r="A3326" s="4">
        <v>46107</v>
      </c>
      <c r="B3326" s="2" t="s">
        <v>1802</v>
      </c>
      <c r="C3326" s="123" t="str">
        <f>VLOOKUP(LANÇAMENTO[[#This Row],[OBRA]],OBRAS[],2,FALSE)</f>
        <v>INTERIORANA</v>
      </c>
      <c r="D3326" s="2" t="s">
        <v>104</v>
      </c>
      <c r="E3326" s="2" t="s">
        <v>5156</v>
      </c>
      <c r="F3326" s="3">
        <v>200</v>
      </c>
      <c r="G3326" s="3" t="s">
        <v>65</v>
      </c>
      <c r="H3326" s="5" t="s">
        <v>5397</v>
      </c>
      <c r="I3326" s="136" t="s">
        <v>1499</v>
      </c>
      <c r="J3326" s="2" t="s">
        <v>5156</v>
      </c>
      <c r="K3326" s="6">
        <v>4.57</v>
      </c>
      <c r="L3326" s="6">
        <f>LANÇAMENTO[[#This Row],[VALOR UNITARIO]]*LANÇAMENTO[[#This Row],[QTDADE]]</f>
        <v>914</v>
      </c>
      <c r="M3326" s="4">
        <v>46107</v>
      </c>
      <c r="N3326" s="33" t="str">
        <f>TEXT(LANÇAMENTO[[#This Row],[DATA PEDIDO]],"MMM")&amp;"-"&amp;TEXT(M3326,"AAAA")</f>
        <v>mar-2026</v>
      </c>
      <c r="O3326" s="5" t="s">
        <v>2219</v>
      </c>
      <c r="P3326" s="5" t="s">
        <v>30</v>
      </c>
      <c r="Q3326" s="3" t="s">
        <v>12</v>
      </c>
      <c r="R3326" s="3">
        <v>5</v>
      </c>
      <c r="S3326" s="4">
        <f>IF(LANÇAMENTO[[#This Row],[DATA PEDIDO]]="","",LANÇAMENTO[[#This Row],[DATA PEDIDO]]+LANÇAMENTO[[#This Row],[PRAZO]])</f>
        <v>46112</v>
      </c>
      <c r="T3326" s="8" t="str">
        <f>IF(LANÇAMENTO[[#This Row],[OBRA COM MATERIAL]]="OK","ENTREGUE",IF(LANÇAMENTO[[#This Row],[PRAZO]]="","",LANÇAMENTO[[#This Row],[PREVISÃO ENTREGA OBRA]]-$E$1))</f>
        <v>ENTREGUE</v>
      </c>
      <c r="U3326" s="3" t="s">
        <v>129</v>
      </c>
      <c r="V3326" s="3"/>
    </row>
    <row r="3327" spans="1:22" x14ac:dyDescent="0.25">
      <c r="A3327" s="4">
        <v>46107</v>
      </c>
      <c r="B3327" s="2" t="s">
        <v>1802</v>
      </c>
      <c r="C3327" s="123" t="str">
        <f>VLOOKUP(LANÇAMENTO[[#This Row],[OBRA]],OBRAS[],2,FALSE)</f>
        <v>INTERIORANA</v>
      </c>
      <c r="D3327" s="2" t="s">
        <v>104</v>
      </c>
      <c r="E3327" s="2" t="s">
        <v>5157</v>
      </c>
      <c r="F3327" s="3">
        <v>250</v>
      </c>
      <c r="G3327" s="3" t="s">
        <v>65</v>
      </c>
      <c r="H3327" s="5" t="s">
        <v>5397</v>
      </c>
      <c r="I3327" s="136" t="s">
        <v>1499</v>
      </c>
      <c r="J3327" s="2" t="s">
        <v>5157</v>
      </c>
      <c r="K3327" s="6">
        <v>2.58</v>
      </c>
      <c r="L3327" s="6">
        <f>LANÇAMENTO[[#This Row],[VALOR UNITARIO]]*LANÇAMENTO[[#This Row],[QTDADE]]</f>
        <v>645</v>
      </c>
      <c r="M3327" s="4">
        <v>46107</v>
      </c>
      <c r="N3327" s="33" t="str">
        <f>TEXT(LANÇAMENTO[[#This Row],[DATA PEDIDO]],"MMM")&amp;"-"&amp;TEXT(M3327,"AAAA")</f>
        <v>mar-2026</v>
      </c>
      <c r="O3327" s="5" t="s">
        <v>2219</v>
      </c>
      <c r="P3327" s="5" t="s">
        <v>30</v>
      </c>
      <c r="Q3327" s="3" t="s">
        <v>12</v>
      </c>
      <c r="R3327" s="3">
        <v>5</v>
      </c>
      <c r="S3327" s="4">
        <f>IF(LANÇAMENTO[[#This Row],[DATA PEDIDO]]="","",LANÇAMENTO[[#This Row],[DATA PEDIDO]]+LANÇAMENTO[[#This Row],[PRAZO]])</f>
        <v>46112</v>
      </c>
      <c r="T3327" s="8" t="str">
        <f>IF(LANÇAMENTO[[#This Row],[OBRA COM MATERIAL]]="OK","ENTREGUE",IF(LANÇAMENTO[[#This Row],[PRAZO]]="","",LANÇAMENTO[[#This Row],[PREVISÃO ENTREGA OBRA]]-$E$1))</f>
        <v>ENTREGUE</v>
      </c>
      <c r="U3327" s="3" t="s">
        <v>129</v>
      </c>
      <c r="V3327" s="3"/>
    </row>
    <row r="3328" spans="1:22" x14ac:dyDescent="0.25">
      <c r="A3328" s="4">
        <v>46107</v>
      </c>
      <c r="B3328" s="2" t="s">
        <v>1802</v>
      </c>
      <c r="C3328" s="123" t="str">
        <f>VLOOKUP(LANÇAMENTO[[#This Row],[OBRA]],OBRAS[],2,FALSE)</f>
        <v>INTERIORANA</v>
      </c>
      <c r="D3328" s="2" t="s">
        <v>104</v>
      </c>
      <c r="E3328" s="2" t="s">
        <v>5398</v>
      </c>
      <c r="F3328" s="3">
        <v>6</v>
      </c>
      <c r="G3328" s="3" t="s">
        <v>140</v>
      </c>
      <c r="H3328" s="5" t="s">
        <v>5399</v>
      </c>
      <c r="I3328" s="136" t="s">
        <v>1027</v>
      </c>
      <c r="J3328" s="2" t="s">
        <v>5398</v>
      </c>
      <c r="K3328" s="6">
        <v>153.09</v>
      </c>
      <c r="L3328" s="6">
        <f>LANÇAMENTO[[#This Row],[VALOR UNITARIO]]*LANÇAMENTO[[#This Row],[QTDADE]]</f>
        <v>918.54</v>
      </c>
      <c r="M3328" s="4">
        <v>46107</v>
      </c>
      <c r="N3328" s="33" t="str">
        <f>TEXT(LANÇAMENTO[[#This Row],[DATA PEDIDO]],"MMM")&amp;"-"&amp;TEXT(M3328,"AAAA")</f>
        <v>mar-2026</v>
      </c>
      <c r="O3328" s="5" t="s">
        <v>1692</v>
      </c>
      <c r="P3328" s="5" t="s">
        <v>30</v>
      </c>
      <c r="Q3328" s="3" t="s">
        <v>12</v>
      </c>
      <c r="R3328" s="3">
        <v>0</v>
      </c>
      <c r="S3328" s="4">
        <f>IF(LANÇAMENTO[[#This Row],[DATA PEDIDO]]="","",LANÇAMENTO[[#This Row],[DATA PEDIDO]]+LANÇAMENTO[[#This Row],[PRAZO]])</f>
        <v>46107</v>
      </c>
      <c r="T3328" s="8" t="str">
        <f>IF(LANÇAMENTO[[#This Row],[OBRA COM MATERIAL]]="OK","ENTREGUE",IF(LANÇAMENTO[[#This Row],[PRAZO]]="","",LANÇAMENTO[[#This Row],[PREVISÃO ENTREGA OBRA]]-$E$1))</f>
        <v>ENTREGUE</v>
      </c>
      <c r="U3328" s="3" t="s">
        <v>129</v>
      </c>
      <c r="V3328" s="3"/>
    </row>
    <row r="3329" spans="1:22" x14ac:dyDescent="0.25">
      <c r="A3329" s="4">
        <v>46107</v>
      </c>
      <c r="B3329" s="2" t="s">
        <v>1802</v>
      </c>
      <c r="C3329" s="123" t="str">
        <f>VLOOKUP(LANÇAMENTO[[#This Row],[OBRA]],OBRAS[],2,FALSE)</f>
        <v>INTERIORANA</v>
      </c>
      <c r="D3329" s="2" t="s">
        <v>104</v>
      </c>
      <c r="E3329" s="2" t="s">
        <v>5405</v>
      </c>
      <c r="F3329" s="3">
        <v>12</v>
      </c>
      <c r="G3329" s="3" t="s">
        <v>141</v>
      </c>
      <c r="H3329" s="5" t="s">
        <v>5406</v>
      </c>
      <c r="I3329" s="136" t="s">
        <v>1027</v>
      </c>
      <c r="J3329" s="2" t="s">
        <v>5405</v>
      </c>
      <c r="K3329" s="6">
        <v>12.5</v>
      </c>
      <c r="L3329" s="6">
        <f>LANÇAMENTO[[#This Row],[VALOR UNITARIO]]*LANÇAMENTO[[#This Row],[QTDADE]]</f>
        <v>150</v>
      </c>
      <c r="M3329" s="4">
        <v>46107</v>
      </c>
      <c r="N3329" s="33" t="str">
        <f>TEXT(LANÇAMENTO[[#This Row],[DATA PEDIDO]],"MMM")&amp;"-"&amp;TEXT(M3329,"AAAA")</f>
        <v>mar-2026</v>
      </c>
      <c r="O3329" s="5" t="s">
        <v>1692</v>
      </c>
      <c r="P3329" s="5" t="s">
        <v>30</v>
      </c>
      <c r="Q3329" s="3" t="s">
        <v>12</v>
      </c>
      <c r="R3329" s="3">
        <v>1</v>
      </c>
      <c r="S3329" s="4">
        <f>IF(LANÇAMENTO[[#This Row],[DATA PEDIDO]]="","",LANÇAMENTO[[#This Row],[DATA PEDIDO]]+LANÇAMENTO[[#This Row],[PRAZO]])</f>
        <v>46108</v>
      </c>
      <c r="T3329" s="8" t="str">
        <f>IF(LANÇAMENTO[[#This Row],[OBRA COM MATERIAL]]="OK","ENTREGUE",IF(LANÇAMENTO[[#This Row],[PRAZO]]="","",LANÇAMENTO[[#This Row],[PREVISÃO ENTREGA OBRA]]-$E$1))</f>
        <v>ENTREGUE</v>
      </c>
      <c r="U3329" s="3" t="s">
        <v>129</v>
      </c>
      <c r="V3329" s="3"/>
    </row>
    <row r="3330" spans="1:22" x14ac:dyDescent="0.25">
      <c r="A3330" s="4">
        <v>46108</v>
      </c>
      <c r="B3330" s="2" t="s">
        <v>1802</v>
      </c>
      <c r="C3330" s="123" t="str">
        <f>VLOOKUP(LANÇAMENTO[[#This Row],[OBRA]],OBRAS[],2,FALSE)</f>
        <v>INTERIORANA</v>
      </c>
      <c r="D3330" s="2" t="s">
        <v>104</v>
      </c>
      <c r="E3330" s="2" t="s">
        <v>1690</v>
      </c>
      <c r="F3330" s="3">
        <v>1</v>
      </c>
      <c r="G3330" s="3" t="s">
        <v>65</v>
      </c>
      <c r="H3330" s="5" t="s">
        <v>5407</v>
      </c>
      <c r="I3330" s="136" t="s">
        <v>1033</v>
      </c>
      <c r="J3330" s="2" t="s">
        <v>2134</v>
      </c>
      <c r="K3330" s="6">
        <v>440</v>
      </c>
      <c r="L3330" s="6">
        <f>LANÇAMENTO[[#This Row],[VALOR UNITARIO]]*LANÇAMENTO[[#This Row],[QTDADE]]</f>
        <v>440</v>
      </c>
      <c r="M3330" s="4">
        <v>46108</v>
      </c>
      <c r="N3330" s="33" t="str">
        <f>TEXT(LANÇAMENTO[[#This Row],[DATA PEDIDO]],"MMM")&amp;"-"&amp;TEXT(M3330,"AAAA")</f>
        <v>mar-2026</v>
      </c>
      <c r="O3330" s="5" t="s">
        <v>1778</v>
      </c>
      <c r="P3330" s="5" t="s">
        <v>30</v>
      </c>
      <c r="Q3330" s="3" t="s">
        <v>12</v>
      </c>
      <c r="R3330" s="3">
        <v>3</v>
      </c>
      <c r="S3330" s="4">
        <f>IF(LANÇAMENTO[[#This Row],[DATA PEDIDO]]="","",LANÇAMENTO[[#This Row],[DATA PEDIDO]]+LANÇAMENTO[[#This Row],[PRAZO]])</f>
        <v>46111</v>
      </c>
      <c r="T3330" s="8" t="str">
        <f>IF(LANÇAMENTO[[#This Row],[OBRA COM MATERIAL]]="OK","ENTREGUE",IF(LANÇAMENTO[[#This Row],[PRAZO]]="","",LANÇAMENTO[[#This Row],[PREVISÃO ENTREGA OBRA]]-$E$1))</f>
        <v>ENTREGUE</v>
      </c>
      <c r="U3330" s="3" t="s">
        <v>129</v>
      </c>
      <c r="V3330" s="3"/>
    </row>
    <row r="3331" spans="1:22" x14ac:dyDescent="0.25">
      <c r="A3331" s="4">
        <v>46108</v>
      </c>
      <c r="B3331" s="2" t="s">
        <v>3396</v>
      </c>
      <c r="C3331" s="123" t="str">
        <f>VLOOKUP(LANÇAMENTO[[#This Row],[OBRA]],OBRAS[],2,FALSE)</f>
        <v>BRASUL</v>
      </c>
      <c r="D3331" s="2" t="s">
        <v>104</v>
      </c>
      <c r="E3331" s="2" t="s">
        <v>5408</v>
      </c>
      <c r="F3331" s="3">
        <v>1</v>
      </c>
      <c r="G3331" s="3" t="s">
        <v>110</v>
      </c>
      <c r="H3331" s="5" t="s">
        <v>5411</v>
      </c>
      <c r="I3331" s="136" t="s">
        <v>375</v>
      </c>
      <c r="J3331" s="2" t="s">
        <v>5408</v>
      </c>
      <c r="K3331" s="6">
        <v>79</v>
      </c>
      <c r="L3331" s="6">
        <f>LANÇAMENTO[[#This Row],[VALOR UNITARIO]]*LANÇAMENTO[[#This Row],[QTDADE]]</f>
        <v>79</v>
      </c>
      <c r="M3331" s="4">
        <v>46108</v>
      </c>
      <c r="N3331" s="33" t="str">
        <f>TEXT(LANÇAMENTO[[#This Row],[DATA PEDIDO]],"MMM")&amp;"-"&amp;TEXT(M3331,"AAAA")</f>
        <v>mar-2026</v>
      </c>
      <c r="O3331" s="5" t="s">
        <v>1778</v>
      </c>
      <c r="P3331" s="5" t="s">
        <v>30</v>
      </c>
      <c r="Q3331" s="3" t="s">
        <v>1705</v>
      </c>
      <c r="R3331" s="3">
        <v>0</v>
      </c>
      <c r="S3331" s="4">
        <f>IF(LANÇAMENTO[[#This Row],[DATA PEDIDO]]="","",LANÇAMENTO[[#This Row],[DATA PEDIDO]]+LANÇAMENTO[[#This Row],[PRAZO]])</f>
        <v>46108</v>
      </c>
      <c r="T3331" s="8" t="str">
        <f>IF(LANÇAMENTO[[#This Row],[OBRA COM MATERIAL]]="OK","ENTREGUE",IF(LANÇAMENTO[[#This Row],[PRAZO]]="","",LANÇAMENTO[[#This Row],[PREVISÃO ENTREGA OBRA]]-$E$1))</f>
        <v>ENTREGUE</v>
      </c>
      <c r="U3331" s="3" t="s">
        <v>129</v>
      </c>
      <c r="V3331" s="3"/>
    </row>
    <row r="3332" spans="1:22" x14ac:dyDescent="0.25">
      <c r="A3332" s="4">
        <v>46108</v>
      </c>
      <c r="B3332" s="2" t="s">
        <v>3396</v>
      </c>
      <c r="C3332" s="123" t="str">
        <f>VLOOKUP(LANÇAMENTO[[#This Row],[OBRA]],OBRAS[],2,FALSE)</f>
        <v>BRASUL</v>
      </c>
      <c r="D3332" s="2" t="s">
        <v>104</v>
      </c>
      <c r="E3332" s="2" t="s">
        <v>5409</v>
      </c>
      <c r="F3332" s="3">
        <v>1</v>
      </c>
      <c r="G3332" s="3" t="s">
        <v>65</v>
      </c>
      <c r="H3332" s="5" t="s">
        <v>5411</v>
      </c>
      <c r="I3332" s="136" t="s">
        <v>375</v>
      </c>
      <c r="J3332" s="2" t="s">
        <v>5409</v>
      </c>
      <c r="K3332" s="6">
        <v>21</v>
      </c>
      <c r="L3332" s="6">
        <f>LANÇAMENTO[[#This Row],[VALOR UNITARIO]]*LANÇAMENTO[[#This Row],[QTDADE]]</f>
        <v>21</v>
      </c>
      <c r="M3332" s="4">
        <v>46108</v>
      </c>
      <c r="N3332" s="33" t="str">
        <f>TEXT(LANÇAMENTO[[#This Row],[DATA PEDIDO]],"MMM")&amp;"-"&amp;TEXT(M3332,"AAAA")</f>
        <v>mar-2026</v>
      </c>
      <c r="O3332" s="5" t="s">
        <v>1778</v>
      </c>
      <c r="P3332" s="5" t="s">
        <v>30</v>
      </c>
      <c r="Q3332" s="3" t="s">
        <v>1705</v>
      </c>
      <c r="R3332" s="3">
        <v>0</v>
      </c>
      <c r="S3332" s="4">
        <f>IF(LANÇAMENTO[[#This Row],[DATA PEDIDO]]="","",LANÇAMENTO[[#This Row],[DATA PEDIDO]]+LANÇAMENTO[[#This Row],[PRAZO]])</f>
        <v>46108</v>
      </c>
      <c r="T3332" s="8" t="str">
        <f>IF(LANÇAMENTO[[#This Row],[OBRA COM MATERIAL]]="OK","ENTREGUE",IF(LANÇAMENTO[[#This Row],[PRAZO]]="","",LANÇAMENTO[[#This Row],[PREVISÃO ENTREGA OBRA]]-$E$1))</f>
        <v>ENTREGUE</v>
      </c>
      <c r="U3332" s="3" t="s">
        <v>129</v>
      </c>
      <c r="V3332" s="3"/>
    </row>
    <row r="3333" spans="1:22" x14ac:dyDescent="0.25">
      <c r="A3333" s="4">
        <v>46108</v>
      </c>
      <c r="B3333" s="2" t="s">
        <v>3396</v>
      </c>
      <c r="C3333" s="123" t="str">
        <f>VLOOKUP(LANÇAMENTO[[#This Row],[OBRA]],OBRAS[],2,FALSE)</f>
        <v>BRASUL</v>
      </c>
      <c r="D3333" s="2" t="s">
        <v>104</v>
      </c>
      <c r="E3333" s="2" t="s">
        <v>4542</v>
      </c>
      <c r="F3333" s="3">
        <v>1</v>
      </c>
      <c r="G3333" s="3" t="s">
        <v>110</v>
      </c>
      <c r="H3333" s="5" t="s">
        <v>5411</v>
      </c>
      <c r="I3333" s="136" t="s">
        <v>375</v>
      </c>
      <c r="J3333" s="2" t="s">
        <v>4542</v>
      </c>
      <c r="K3333" s="6">
        <v>70</v>
      </c>
      <c r="L3333" s="6">
        <f>LANÇAMENTO[[#This Row],[VALOR UNITARIO]]*LANÇAMENTO[[#This Row],[QTDADE]]</f>
        <v>70</v>
      </c>
      <c r="M3333" s="4">
        <v>46108</v>
      </c>
      <c r="N3333" s="33" t="str">
        <f>TEXT(LANÇAMENTO[[#This Row],[DATA PEDIDO]],"MMM")&amp;"-"&amp;TEXT(M3333,"AAAA")</f>
        <v>mar-2026</v>
      </c>
      <c r="O3333" s="5" t="s">
        <v>1778</v>
      </c>
      <c r="P3333" s="5" t="s">
        <v>30</v>
      </c>
      <c r="Q3333" s="3" t="s">
        <v>1705</v>
      </c>
      <c r="R3333" s="3">
        <v>0</v>
      </c>
      <c r="S3333" s="4">
        <f>IF(LANÇAMENTO[[#This Row],[DATA PEDIDO]]="","",LANÇAMENTO[[#This Row],[DATA PEDIDO]]+LANÇAMENTO[[#This Row],[PRAZO]])</f>
        <v>46108</v>
      </c>
      <c r="T3333" s="8" t="str">
        <f>IF(LANÇAMENTO[[#This Row],[OBRA COM MATERIAL]]="OK","ENTREGUE",IF(LANÇAMENTO[[#This Row],[PRAZO]]="","",LANÇAMENTO[[#This Row],[PREVISÃO ENTREGA OBRA]]-$E$1))</f>
        <v>ENTREGUE</v>
      </c>
      <c r="U3333" s="3" t="s">
        <v>129</v>
      </c>
      <c r="V3333" s="3"/>
    </row>
    <row r="3334" spans="1:22" x14ac:dyDescent="0.25">
      <c r="A3334" s="4">
        <v>46108</v>
      </c>
      <c r="B3334" s="2" t="s">
        <v>3396</v>
      </c>
      <c r="C3334" s="123" t="str">
        <f>VLOOKUP(LANÇAMENTO[[#This Row],[OBRA]],OBRAS[],2,FALSE)</f>
        <v>BRASUL</v>
      </c>
      <c r="D3334" s="2" t="s">
        <v>104</v>
      </c>
      <c r="E3334" s="2" t="s">
        <v>5410</v>
      </c>
      <c r="F3334" s="3">
        <v>2</v>
      </c>
      <c r="G3334" s="3" t="s">
        <v>114</v>
      </c>
      <c r="H3334" s="5" t="s">
        <v>5411</v>
      </c>
      <c r="I3334" s="136" t="s">
        <v>375</v>
      </c>
      <c r="J3334" s="2" t="s">
        <v>5410</v>
      </c>
      <c r="K3334" s="6">
        <v>4</v>
      </c>
      <c r="L3334" s="6">
        <f>LANÇAMENTO[[#This Row],[VALOR UNITARIO]]*LANÇAMENTO[[#This Row],[QTDADE]]</f>
        <v>8</v>
      </c>
      <c r="M3334" s="4">
        <v>46108</v>
      </c>
      <c r="N3334" s="33" t="str">
        <f>TEXT(LANÇAMENTO[[#This Row],[DATA PEDIDO]],"MMM")&amp;"-"&amp;TEXT(M3334,"AAAA")</f>
        <v>mar-2026</v>
      </c>
      <c r="O3334" s="5" t="s">
        <v>1778</v>
      </c>
      <c r="P3334" s="5" t="s">
        <v>30</v>
      </c>
      <c r="Q3334" s="3" t="s">
        <v>1705</v>
      </c>
      <c r="R3334" s="3">
        <v>0</v>
      </c>
      <c r="S3334" s="4">
        <f>IF(LANÇAMENTO[[#This Row],[DATA PEDIDO]]="","",LANÇAMENTO[[#This Row],[DATA PEDIDO]]+LANÇAMENTO[[#This Row],[PRAZO]])</f>
        <v>46108</v>
      </c>
      <c r="T3334" s="8" t="str">
        <f>IF(LANÇAMENTO[[#This Row],[OBRA COM MATERIAL]]="OK","ENTREGUE",IF(LANÇAMENTO[[#This Row],[PRAZO]]="","",LANÇAMENTO[[#This Row],[PREVISÃO ENTREGA OBRA]]-$E$1))</f>
        <v>ENTREGUE</v>
      </c>
      <c r="U3334" s="3" t="s">
        <v>129</v>
      </c>
      <c r="V3334" s="3"/>
    </row>
    <row r="3335" spans="1:22" x14ac:dyDescent="0.25">
      <c r="A3335" s="4">
        <v>46108</v>
      </c>
      <c r="B3335" s="2" t="s">
        <v>5205</v>
      </c>
      <c r="C3335" s="123" t="str">
        <f>VLOOKUP(LANÇAMENTO[[#This Row],[OBRA]],OBRAS[],2,FALSE)</f>
        <v>B&amp;B</v>
      </c>
      <c r="D3335" s="2" t="s">
        <v>104</v>
      </c>
      <c r="E3335" s="2" t="s">
        <v>5226</v>
      </c>
      <c r="F3335" s="3">
        <v>4</v>
      </c>
      <c r="G3335" s="3" t="s">
        <v>114</v>
      </c>
      <c r="H3335" s="5" t="s">
        <v>5412</v>
      </c>
      <c r="I3335" s="136" t="s">
        <v>2073</v>
      </c>
      <c r="J3335" s="2" t="s">
        <v>5226</v>
      </c>
      <c r="K3335" s="6">
        <v>34</v>
      </c>
      <c r="L3335" s="6">
        <f>LANÇAMENTO[[#This Row],[VALOR UNITARIO]]*LANÇAMENTO[[#This Row],[QTDADE]]</f>
        <v>136</v>
      </c>
      <c r="M3335" s="4">
        <v>46108</v>
      </c>
      <c r="N3335" s="33" t="str">
        <f>TEXT(LANÇAMENTO[[#This Row],[DATA PEDIDO]],"MMM")&amp;"-"&amp;TEXT(M3335,"AAAA")</f>
        <v>mar-2026</v>
      </c>
      <c r="O3335" s="5" t="s">
        <v>1778</v>
      </c>
      <c r="P3335" s="5" t="s">
        <v>30</v>
      </c>
      <c r="Q3335" s="3" t="s">
        <v>1705</v>
      </c>
      <c r="R3335" s="3">
        <v>0</v>
      </c>
      <c r="S3335" s="4">
        <f>IF(LANÇAMENTO[[#This Row],[DATA PEDIDO]]="","",LANÇAMENTO[[#This Row],[DATA PEDIDO]]+LANÇAMENTO[[#This Row],[PRAZO]])</f>
        <v>46108</v>
      </c>
      <c r="T3335" s="8" t="str">
        <f>IF(LANÇAMENTO[[#This Row],[OBRA COM MATERIAL]]="OK","ENTREGUE",IF(LANÇAMENTO[[#This Row],[PRAZO]]="","",LANÇAMENTO[[#This Row],[PREVISÃO ENTREGA OBRA]]-$E$1))</f>
        <v>ENTREGUE</v>
      </c>
      <c r="U3335" s="3" t="s">
        <v>129</v>
      </c>
      <c r="V3335" s="3"/>
    </row>
    <row r="3336" spans="1:22" x14ac:dyDescent="0.25">
      <c r="A3336" s="4">
        <v>46108</v>
      </c>
      <c r="B3336" s="2" t="s">
        <v>5205</v>
      </c>
      <c r="C3336" s="123" t="str">
        <f>VLOOKUP(LANÇAMENTO[[#This Row],[OBRA]],OBRAS[],2,FALSE)</f>
        <v>B&amp;B</v>
      </c>
      <c r="D3336" s="2" t="s">
        <v>104</v>
      </c>
      <c r="E3336" s="2" t="s">
        <v>5413</v>
      </c>
      <c r="F3336" s="3">
        <v>3</v>
      </c>
      <c r="G3336" s="3" t="s">
        <v>65</v>
      </c>
      <c r="H3336" s="5" t="s">
        <v>5415</v>
      </c>
      <c r="I3336" s="136" t="s">
        <v>230</v>
      </c>
      <c r="J3336" s="2" t="s">
        <v>5413</v>
      </c>
      <c r="K3336" s="6">
        <v>13.42</v>
      </c>
      <c r="L3336" s="6">
        <f>LANÇAMENTO[[#This Row],[VALOR UNITARIO]]*LANÇAMENTO[[#This Row],[QTDADE]]</f>
        <v>40.26</v>
      </c>
      <c r="M3336" s="4">
        <v>46108</v>
      </c>
      <c r="N3336" s="33" t="str">
        <f>TEXT(LANÇAMENTO[[#This Row],[DATA PEDIDO]],"MMM")&amp;"-"&amp;TEXT(M3336,"AAAA")</f>
        <v>mar-2026</v>
      </c>
      <c r="O3336" s="5" t="s">
        <v>1692</v>
      </c>
      <c r="P3336" s="5" t="s">
        <v>30</v>
      </c>
      <c r="Q3336" s="3" t="s">
        <v>1705</v>
      </c>
      <c r="R3336" s="3">
        <v>3</v>
      </c>
      <c r="S3336" s="4">
        <f>IF(LANÇAMENTO[[#This Row],[DATA PEDIDO]]="","",LANÇAMENTO[[#This Row],[DATA PEDIDO]]+LANÇAMENTO[[#This Row],[PRAZO]])</f>
        <v>46111</v>
      </c>
      <c r="T3336" s="8" t="str">
        <f>IF(LANÇAMENTO[[#This Row],[OBRA COM MATERIAL]]="OK","ENTREGUE",IF(LANÇAMENTO[[#This Row],[PRAZO]]="","",LANÇAMENTO[[#This Row],[PREVISÃO ENTREGA OBRA]]-$E$1))</f>
        <v>ENTREGUE</v>
      </c>
      <c r="U3336" s="3" t="s">
        <v>129</v>
      </c>
      <c r="V3336" s="3"/>
    </row>
    <row r="3337" spans="1:22" x14ac:dyDescent="0.25">
      <c r="A3337" s="4">
        <v>46108</v>
      </c>
      <c r="B3337" s="2" t="s">
        <v>5205</v>
      </c>
      <c r="C3337" s="123" t="str">
        <f>VLOOKUP(LANÇAMENTO[[#This Row],[OBRA]],OBRAS[],2,FALSE)</f>
        <v>B&amp;B</v>
      </c>
      <c r="D3337" s="2" t="s">
        <v>104</v>
      </c>
      <c r="E3337" s="2" t="s">
        <v>5414</v>
      </c>
      <c r="F3337" s="3">
        <v>1</v>
      </c>
      <c r="G3337" s="3" t="s">
        <v>65</v>
      </c>
      <c r="H3337" s="5" t="s">
        <v>5415</v>
      </c>
      <c r="I3337" s="136" t="s">
        <v>230</v>
      </c>
      <c r="J3337" s="2" t="s">
        <v>5414</v>
      </c>
      <c r="K3337" s="6">
        <v>55.56</v>
      </c>
      <c r="L3337" s="6">
        <f>LANÇAMENTO[[#This Row],[VALOR UNITARIO]]*LANÇAMENTO[[#This Row],[QTDADE]]</f>
        <v>55.56</v>
      </c>
      <c r="M3337" s="4">
        <v>46108</v>
      </c>
      <c r="N3337" s="33" t="str">
        <f>TEXT(LANÇAMENTO[[#This Row],[DATA PEDIDO]],"MMM")&amp;"-"&amp;TEXT(M3337,"AAAA")</f>
        <v>mar-2026</v>
      </c>
      <c r="O3337" s="5" t="s">
        <v>1692</v>
      </c>
      <c r="P3337" s="5" t="s">
        <v>30</v>
      </c>
      <c r="Q3337" s="3" t="s">
        <v>1705</v>
      </c>
      <c r="R3337" s="3">
        <v>3</v>
      </c>
      <c r="S3337" s="4">
        <f>IF(LANÇAMENTO[[#This Row],[DATA PEDIDO]]="","",LANÇAMENTO[[#This Row],[DATA PEDIDO]]+LANÇAMENTO[[#This Row],[PRAZO]])</f>
        <v>46111</v>
      </c>
      <c r="T3337" s="8" t="str">
        <f>IF(LANÇAMENTO[[#This Row],[OBRA COM MATERIAL]]="OK","ENTREGUE",IF(LANÇAMENTO[[#This Row],[PRAZO]]="","",LANÇAMENTO[[#This Row],[PREVISÃO ENTREGA OBRA]]-$E$1))</f>
        <v>ENTREGUE</v>
      </c>
      <c r="U3337" s="3" t="s">
        <v>129</v>
      </c>
      <c r="V3337" s="3"/>
    </row>
    <row r="3338" spans="1:22" x14ac:dyDescent="0.25">
      <c r="A3338" s="4">
        <v>46111</v>
      </c>
      <c r="B3338" s="2" t="s">
        <v>5205</v>
      </c>
      <c r="C3338" s="123" t="str">
        <f>VLOOKUP(LANÇAMENTO[[#This Row],[OBRA]],OBRAS[],2,FALSE)</f>
        <v>B&amp;B</v>
      </c>
      <c r="D3338" s="2" t="s">
        <v>104</v>
      </c>
      <c r="E3338" s="2" t="s">
        <v>3617</v>
      </c>
      <c r="F3338" s="3">
        <v>1</v>
      </c>
      <c r="G3338" s="3" t="s">
        <v>115</v>
      </c>
      <c r="H3338" s="5" t="s">
        <v>5416</v>
      </c>
      <c r="I3338" s="136" t="s">
        <v>177</v>
      </c>
      <c r="J3338" s="2" t="s">
        <v>3617</v>
      </c>
      <c r="K3338" s="6">
        <v>385.5</v>
      </c>
      <c r="L3338" s="6">
        <f>LANÇAMENTO[[#This Row],[VALOR UNITARIO]]*LANÇAMENTO[[#This Row],[QTDADE]]</f>
        <v>385.5</v>
      </c>
      <c r="M3338" s="4">
        <v>46111</v>
      </c>
      <c r="N3338" s="33" t="str">
        <f>TEXT(LANÇAMENTO[[#This Row],[DATA PEDIDO]],"MMM")&amp;"-"&amp;TEXT(M3338,"AAAA")</f>
        <v>mar-2026</v>
      </c>
      <c r="O3338" s="5" t="s">
        <v>1715</v>
      </c>
      <c r="P3338" s="5" t="s">
        <v>30</v>
      </c>
      <c r="Q3338" s="3" t="s">
        <v>1705</v>
      </c>
      <c r="R3338" s="3">
        <v>0</v>
      </c>
      <c r="S3338" s="4">
        <f>IF(LANÇAMENTO[[#This Row],[DATA PEDIDO]]="","",LANÇAMENTO[[#This Row],[DATA PEDIDO]]+LANÇAMENTO[[#This Row],[PRAZO]])</f>
        <v>46111</v>
      </c>
      <c r="T3338" s="8" t="str">
        <f>IF(LANÇAMENTO[[#This Row],[OBRA COM MATERIAL]]="OK","ENTREGUE",IF(LANÇAMENTO[[#This Row],[PRAZO]]="","",LANÇAMENTO[[#This Row],[PREVISÃO ENTREGA OBRA]]-$E$1))</f>
        <v>ENTREGUE</v>
      </c>
      <c r="U3338" s="3" t="s">
        <v>129</v>
      </c>
      <c r="V3338" s="3"/>
    </row>
    <row r="3339" spans="1:22" x14ac:dyDescent="0.25">
      <c r="A3339" s="4">
        <v>46111</v>
      </c>
      <c r="B3339" s="2" t="s">
        <v>1090</v>
      </c>
      <c r="C3339" s="123" t="str">
        <f>VLOOKUP(LANÇAMENTO[[#This Row],[OBRA]],OBRAS[],2,FALSE)</f>
        <v>BRASUL</v>
      </c>
      <c r="D3339" s="2" t="s">
        <v>104</v>
      </c>
      <c r="E3339" s="2" t="s">
        <v>5418</v>
      </c>
      <c r="F3339" s="3">
        <v>1</v>
      </c>
      <c r="G3339" s="3" t="s">
        <v>65</v>
      </c>
      <c r="H3339" s="5" t="s">
        <v>5419</v>
      </c>
      <c r="I3339" s="136" t="s">
        <v>5417</v>
      </c>
      <c r="J3339" s="2" t="s">
        <v>5418</v>
      </c>
      <c r="K3339" s="6">
        <v>21.9</v>
      </c>
      <c r="L3339" s="6">
        <f>LANÇAMENTO[[#This Row],[VALOR UNITARIO]]*LANÇAMENTO[[#This Row],[QTDADE]]</f>
        <v>21.9</v>
      </c>
      <c r="M3339" s="4">
        <v>46111</v>
      </c>
      <c r="N3339" s="33" t="str">
        <f>TEXT(LANÇAMENTO[[#This Row],[DATA PEDIDO]],"MMM")&amp;"-"&amp;TEXT(M3339,"AAAA")</f>
        <v>mar-2026</v>
      </c>
      <c r="O3339" s="5" t="s">
        <v>1818</v>
      </c>
      <c r="P3339" s="5" t="s">
        <v>192</v>
      </c>
      <c r="Q3339" s="3" t="s">
        <v>1705</v>
      </c>
      <c r="R3339" s="3">
        <v>0</v>
      </c>
      <c r="S3339" s="4">
        <f>IF(LANÇAMENTO[[#This Row],[DATA PEDIDO]]="","",LANÇAMENTO[[#This Row],[DATA PEDIDO]]+LANÇAMENTO[[#This Row],[PRAZO]])</f>
        <v>46111</v>
      </c>
      <c r="T3339" s="8" t="str">
        <f>IF(LANÇAMENTO[[#This Row],[OBRA COM MATERIAL]]="OK","ENTREGUE",IF(LANÇAMENTO[[#This Row],[PRAZO]]="","",LANÇAMENTO[[#This Row],[PREVISÃO ENTREGA OBRA]]-$E$1))</f>
        <v>ENTREGUE</v>
      </c>
      <c r="U3339" s="3" t="s">
        <v>129</v>
      </c>
      <c r="V3339" s="3"/>
    </row>
    <row r="3340" spans="1:22" x14ac:dyDescent="0.25">
      <c r="A3340" s="4">
        <v>46111</v>
      </c>
      <c r="B3340" s="2" t="s">
        <v>1090</v>
      </c>
      <c r="C3340" s="123" t="str">
        <f>VLOOKUP(LANÇAMENTO[[#This Row],[OBRA]],OBRAS[],2,FALSE)</f>
        <v>BRASUL</v>
      </c>
      <c r="D3340" s="2" t="s">
        <v>104</v>
      </c>
      <c r="E3340" s="2" t="s">
        <v>5420</v>
      </c>
      <c r="F3340" s="3">
        <v>1</v>
      </c>
      <c r="G3340" s="3" t="s">
        <v>65</v>
      </c>
      <c r="H3340" s="5" t="s">
        <v>5419</v>
      </c>
      <c r="I3340" s="136" t="s">
        <v>5417</v>
      </c>
      <c r="J3340" s="2" t="s">
        <v>5420</v>
      </c>
      <c r="K3340" s="6">
        <v>9.9</v>
      </c>
      <c r="L3340" s="6">
        <f>LANÇAMENTO[[#This Row],[VALOR UNITARIO]]*LANÇAMENTO[[#This Row],[QTDADE]]</f>
        <v>9.9</v>
      </c>
      <c r="M3340" s="4">
        <v>46111</v>
      </c>
      <c r="N3340" s="33" t="str">
        <f>TEXT(LANÇAMENTO[[#This Row],[DATA PEDIDO]],"MMM")&amp;"-"&amp;TEXT(M3340,"AAAA")</f>
        <v>mar-2026</v>
      </c>
      <c r="O3340" s="5" t="s">
        <v>1818</v>
      </c>
      <c r="P3340" s="5" t="s">
        <v>192</v>
      </c>
      <c r="Q3340" s="3" t="s">
        <v>1705</v>
      </c>
      <c r="R3340" s="3">
        <v>0</v>
      </c>
      <c r="S3340" s="4">
        <f>IF(LANÇAMENTO[[#This Row],[DATA PEDIDO]]="","",LANÇAMENTO[[#This Row],[DATA PEDIDO]]+LANÇAMENTO[[#This Row],[PRAZO]])</f>
        <v>46111</v>
      </c>
      <c r="T3340" s="8" t="str">
        <f>IF(LANÇAMENTO[[#This Row],[OBRA COM MATERIAL]]="OK","ENTREGUE",IF(LANÇAMENTO[[#This Row],[PRAZO]]="","",LANÇAMENTO[[#This Row],[PREVISÃO ENTREGA OBRA]]-$E$1))</f>
        <v>ENTREGUE</v>
      </c>
      <c r="U3340" s="3" t="s">
        <v>129</v>
      </c>
      <c r="V3340" s="3"/>
    </row>
    <row r="3341" spans="1:22" x14ac:dyDescent="0.25">
      <c r="A3341" s="4">
        <v>46111</v>
      </c>
      <c r="B3341" s="2" t="s">
        <v>1090</v>
      </c>
      <c r="C3341" s="123" t="str">
        <f>VLOOKUP(LANÇAMENTO[[#This Row],[OBRA]],OBRAS[],2,FALSE)</f>
        <v>BRASUL</v>
      </c>
      <c r="D3341" s="2" t="s">
        <v>104</v>
      </c>
      <c r="E3341" s="2" t="s">
        <v>5421</v>
      </c>
      <c r="F3341" s="3">
        <v>1</v>
      </c>
      <c r="G3341" s="3" t="s">
        <v>65</v>
      </c>
      <c r="H3341" s="5" t="s">
        <v>5419</v>
      </c>
      <c r="I3341" s="136" t="s">
        <v>5417</v>
      </c>
      <c r="J3341" s="2" t="s">
        <v>5421</v>
      </c>
      <c r="K3341" s="6">
        <v>3.9</v>
      </c>
      <c r="L3341" s="6">
        <f>LANÇAMENTO[[#This Row],[VALOR UNITARIO]]*LANÇAMENTO[[#This Row],[QTDADE]]</f>
        <v>3.9</v>
      </c>
      <c r="M3341" s="4">
        <v>46111</v>
      </c>
      <c r="N3341" s="33" t="str">
        <f>TEXT(LANÇAMENTO[[#This Row],[DATA PEDIDO]],"MMM")&amp;"-"&amp;TEXT(M3341,"AAAA")</f>
        <v>mar-2026</v>
      </c>
      <c r="O3341" s="5" t="s">
        <v>1818</v>
      </c>
      <c r="P3341" s="5" t="s">
        <v>192</v>
      </c>
      <c r="Q3341" s="3" t="s">
        <v>1705</v>
      </c>
      <c r="R3341" s="3">
        <v>0</v>
      </c>
      <c r="S3341" s="4">
        <f>IF(LANÇAMENTO[[#This Row],[DATA PEDIDO]]="","",LANÇAMENTO[[#This Row],[DATA PEDIDO]]+LANÇAMENTO[[#This Row],[PRAZO]])</f>
        <v>46111</v>
      </c>
      <c r="T3341" s="8" t="str">
        <f>IF(LANÇAMENTO[[#This Row],[OBRA COM MATERIAL]]="OK","ENTREGUE",IF(LANÇAMENTO[[#This Row],[PRAZO]]="","",LANÇAMENTO[[#This Row],[PREVISÃO ENTREGA OBRA]]-$E$1))</f>
        <v>ENTREGUE</v>
      </c>
      <c r="U3341" s="3" t="s">
        <v>129</v>
      </c>
      <c r="V3341" s="3"/>
    </row>
    <row r="3342" spans="1:22" x14ac:dyDescent="0.25">
      <c r="A3342" s="4">
        <v>46111</v>
      </c>
      <c r="B3342" s="2" t="s">
        <v>1090</v>
      </c>
      <c r="C3342" s="123" t="str">
        <f>VLOOKUP(LANÇAMENTO[[#This Row],[OBRA]],OBRAS[],2,FALSE)</f>
        <v>BRASUL</v>
      </c>
      <c r="D3342" s="2" t="s">
        <v>104</v>
      </c>
      <c r="E3342" s="2" t="s">
        <v>5422</v>
      </c>
      <c r="F3342" s="3">
        <v>1</v>
      </c>
      <c r="G3342" s="3" t="s">
        <v>65</v>
      </c>
      <c r="H3342" s="5" t="s">
        <v>5419</v>
      </c>
      <c r="I3342" s="136" t="s">
        <v>5417</v>
      </c>
      <c r="J3342" s="2" t="s">
        <v>5422</v>
      </c>
      <c r="K3342" s="6">
        <v>32.9</v>
      </c>
      <c r="L3342" s="6">
        <f>LANÇAMENTO[[#This Row],[VALOR UNITARIO]]*LANÇAMENTO[[#This Row],[QTDADE]]</f>
        <v>32.9</v>
      </c>
      <c r="M3342" s="4">
        <v>46111</v>
      </c>
      <c r="N3342" s="33" t="str">
        <f>TEXT(LANÇAMENTO[[#This Row],[DATA PEDIDO]],"MMM")&amp;"-"&amp;TEXT(M3342,"AAAA")</f>
        <v>mar-2026</v>
      </c>
      <c r="O3342" s="5" t="s">
        <v>1818</v>
      </c>
      <c r="P3342" s="5" t="s">
        <v>192</v>
      </c>
      <c r="Q3342" s="3" t="s">
        <v>1705</v>
      </c>
      <c r="R3342" s="3">
        <v>0</v>
      </c>
      <c r="S3342" s="4">
        <f>IF(LANÇAMENTO[[#This Row],[DATA PEDIDO]]="","",LANÇAMENTO[[#This Row],[DATA PEDIDO]]+LANÇAMENTO[[#This Row],[PRAZO]])</f>
        <v>46111</v>
      </c>
      <c r="T3342" s="8" t="str">
        <f>IF(LANÇAMENTO[[#This Row],[OBRA COM MATERIAL]]="OK","ENTREGUE",IF(LANÇAMENTO[[#This Row],[PRAZO]]="","",LANÇAMENTO[[#This Row],[PREVISÃO ENTREGA OBRA]]-$E$1))</f>
        <v>ENTREGUE</v>
      </c>
      <c r="U3342" s="3" t="s">
        <v>129</v>
      </c>
      <c r="V3342" s="3"/>
    </row>
    <row r="3343" spans="1:22" x14ac:dyDescent="0.25">
      <c r="A3343" s="4">
        <v>46113</v>
      </c>
      <c r="B3343" s="2" t="s">
        <v>1802</v>
      </c>
      <c r="C3343" s="123" t="str">
        <f>VLOOKUP(LANÇAMENTO[[#This Row],[OBRA]],OBRAS[],2,FALSE)</f>
        <v>INTERIORANA</v>
      </c>
      <c r="D3343" s="2" t="s">
        <v>104</v>
      </c>
      <c r="E3343" s="2" t="s">
        <v>3011</v>
      </c>
      <c r="F3343" s="3">
        <v>200</v>
      </c>
      <c r="G3343" s="3" t="s">
        <v>111</v>
      </c>
      <c r="H3343" s="5" t="s">
        <v>5425</v>
      </c>
      <c r="I3343" s="136" t="s">
        <v>587</v>
      </c>
      <c r="J3343" s="2" t="s">
        <v>3011</v>
      </c>
      <c r="K3343" s="6">
        <v>11.4285</v>
      </c>
      <c r="L3343" s="6">
        <f>LANÇAMENTO[[#This Row],[VALOR UNITARIO]]*LANÇAMENTO[[#This Row],[QTDADE]]</f>
        <v>2285.6999999999998</v>
      </c>
      <c r="M3343" s="4">
        <v>46113</v>
      </c>
      <c r="N3343" s="33" t="str">
        <f>TEXT(LANÇAMENTO[[#This Row],[DATA PEDIDO]],"MMM")&amp;"-"&amp;TEXT(M3343,"AAAA")</f>
        <v>abr-2026</v>
      </c>
      <c r="O3343" s="5" t="s">
        <v>1778</v>
      </c>
      <c r="P3343" s="5" t="s">
        <v>30</v>
      </c>
      <c r="Q3343" s="3" t="s">
        <v>12</v>
      </c>
      <c r="R3343" s="3">
        <v>6</v>
      </c>
      <c r="S3343" s="4">
        <f>IF(LANÇAMENTO[[#This Row],[DATA PEDIDO]]="","",LANÇAMENTO[[#This Row],[DATA PEDIDO]]+LANÇAMENTO[[#This Row],[PRAZO]])</f>
        <v>46119</v>
      </c>
      <c r="T3343" s="8" t="str">
        <f>IF(LANÇAMENTO[[#This Row],[OBRA COM MATERIAL]]="OK","ENTREGUE",IF(LANÇAMENTO[[#This Row],[PRAZO]]="","",LANÇAMENTO[[#This Row],[PREVISÃO ENTREGA OBRA]]-$E$1))</f>
        <v>ENTREGUE</v>
      </c>
      <c r="U3343" s="3" t="s">
        <v>129</v>
      </c>
      <c r="V3343" s="3"/>
    </row>
    <row r="3344" spans="1:22" x14ac:dyDescent="0.25">
      <c r="A3344" s="4">
        <v>46113</v>
      </c>
      <c r="B3344" s="2" t="s">
        <v>5205</v>
      </c>
      <c r="C3344" s="123" t="str">
        <f>VLOOKUP(LANÇAMENTO[[#This Row],[OBRA]],OBRAS[],2,FALSE)</f>
        <v>B&amp;B</v>
      </c>
      <c r="D3344" s="2" t="s">
        <v>17</v>
      </c>
      <c r="E3344" s="2" t="s">
        <v>5426</v>
      </c>
      <c r="F3344" s="3">
        <v>100</v>
      </c>
      <c r="G3344" s="3" t="s">
        <v>111</v>
      </c>
      <c r="H3344" s="5" t="s">
        <v>5429</v>
      </c>
      <c r="I3344" s="136" t="s">
        <v>260</v>
      </c>
      <c r="J3344" s="2" t="s">
        <v>5426</v>
      </c>
      <c r="K3344" s="6">
        <v>2.3199999999999998</v>
      </c>
      <c r="L3344" s="6">
        <f>LANÇAMENTO[[#This Row],[VALOR UNITARIO]]*LANÇAMENTO[[#This Row],[QTDADE]]</f>
        <v>231.99999999999997</v>
      </c>
      <c r="M3344" s="4">
        <v>46113</v>
      </c>
      <c r="N3344" s="33" t="str">
        <f>TEXT(LANÇAMENTO[[#This Row],[DATA PEDIDO]],"MMM")&amp;"-"&amp;TEXT(M3344,"AAAA")</f>
        <v>abr-2026</v>
      </c>
      <c r="O3344" s="5" t="s">
        <v>1715</v>
      </c>
      <c r="P3344" s="5" t="s">
        <v>30</v>
      </c>
      <c r="Q3344" s="3" t="s">
        <v>12</v>
      </c>
      <c r="R3344" s="3">
        <v>0</v>
      </c>
      <c r="S3344" s="4">
        <f>IF(LANÇAMENTO[[#This Row],[DATA PEDIDO]]="","",LANÇAMENTO[[#This Row],[DATA PEDIDO]]+LANÇAMENTO[[#This Row],[PRAZO]])</f>
        <v>46113</v>
      </c>
      <c r="T3344" s="8" t="str">
        <f>IF(LANÇAMENTO[[#This Row],[OBRA COM MATERIAL]]="OK","ENTREGUE",IF(LANÇAMENTO[[#This Row],[PRAZO]]="","",LANÇAMENTO[[#This Row],[PREVISÃO ENTREGA OBRA]]-$E$1))</f>
        <v>ENTREGUE</v>
      </c>
      <c r="U3344" s="3" t="s">
        <v>129</v>
      </c>
      <c r="V3344" s="3"/>
    </row>
    <row r="3345" spans="1:22" x14ac:dyDescent="0.25">
      <c r="A3345" s="4">
        <v>46113</v>
      </c>
      <c r="B3345" s="2" t="s">
        <v>5205</v>
      </c>
      <c r="C3345" s="123" t="str">
        <f>VLOOKUP(LANÇAMENTO[[#This Row],[OBRA]],OBRAS[],2,FALSE)</f>
        <v>B&amp;B</v>
      </c>
      <c r="D3345" s="2" t="s">
        <v>17</v>
      </c>
      <c r="E3345" s="2" t="s">
        <v>2756</v>
      </c>
      <c r="F3345" s="3">
        <v>100</v>
      </c>
      <c r="G3345" s="3" t="s">
        <v>111</v>
      </c>
      <c r="H3345" s="5" t="s">
        <v>5429</v>
      </c>
      <c r="I3345" s="136" t="s">
        <v>260</v>
      </c>
      <c r="J3345" s="2" t="s">
        <v>2756</v>
      </c>
      <c r="K3345" s="6">
        <v>2.3199999999999998</v>
      </c>
      <c r="L3345" s="6">
        <f>LANÇAMENTO[[#This Row],[VALOR UNITARIO]]*LANÇAMENTO[[#This Row],[QTDADE]]</f>
        <v>231.99999999999997</v>
      </c>
      <c r="M3345" s="4">
        <v>46113</v>
      </c>
      <c r="N3345" s="33" t="str">
        <f>TEXT(LANÇAMENTO[[#This Row],[DATA PEDIDO]],"MMM")&amp;"-"&amp;TEXT(M3345,"AAAA")</f>
        <v>abr-2026</v>
      </c>
      <c r="O3345" s="5" t="s">
        <v>1715</v>
      </c>
      <c r="P3345" s="5" t="s">
        <v>30</v>
      </c>
      <c r="Q3345" s="3" t="s">
        <v>12</v>
      </c>
      <c r="R3345" s="3">
        <v>0</v>
      </c>
      <c r="S3345" s="4">
        <f>IF(LANÇAMENTO[[#This Row],[DATA PEDIDO]]="","",LANÇAMENTO[[#This Row],[DATA PEDIDO]]+LANÇAMENTO[[#This Row],[PRAZO]])</f>
        <v>46113</v>
      </c>
      <c r="T3345" s="8" t="str">
        <f>IF(LANÇAMENTO[[#This Row],[OBRA COM MATERIAL]]="OK","ENTREGUE",IF(LANÇAMENTO[[#This Row],[PRAZO]]="","",LANÇAMENTO[[#This Row],[PREVISÃO ENTREGA OBRA]]-$E$1))</f>
        <v>ENTREGUE</v>
      </c>
      <c r="U3345" s="3" t="s">
        <v>129</v>
      </c>
      <c r="V3345" s="3"/>
    </row>
    <row r="3346" spans="1:22" x14ac:dyDescent="0.25">
      <c r="A3346" s="4">
        <v>46113</v>
      </c>
      <c r="B3346" s="2" t="s">
        <v>5205</v>
      </c>
      <c r="C3346" s="123" t="str">
        <f>VLOOKUP(LANÇAMENTO[[#This Row],[OBRA]],OBRAS[],2,FALSE)</f>
        <v>B&amp;B</v>
      </c>
      <c r="D3346" s="2" t="s">
        <v>17</v>
      </c>
      <c r="E3346" s="2" t="s">
        <v>2753</v>
      </c>
      <c r="F3346" s="3">
        <v>200</v>
      </c>
      <c r="G3346" s="3" t="s">
        <v>111</v>
      </c>
      <c r="H3346" s="5" t="s">
        <v>5429</v>
      </c>
      <c r="I3346" s="136" t="s">
        <v>260</v>
      </c>
      <c r="J3346" s="2" t="s">
        <v>2753</v>
      </c>
      <c r="K3346" s="6">
        <v>2.3199999999999998</v>
      </c>
      <c r="L3346" s="6">
        <f>LANÇAMENTO[[#This Row],[VALOR UNITARIO]]*LANÇAMENTO[[#This Row],[QTDADE]]</f>
        <v>463.99999999999994</v>
      </c>
      <c r="M3346" s="4">
        <v>46113</v>
      </c>
      <c r="N3346" s="33" t="str">
        <f>TEXT(LANÇAMENTO[[#This Row],[DATA PEDIDO]],"MMM")&amp;"-"&amp;TEXT(M3346,"AAAA")</f>
        <v>abr-2026</v>
      </c>
      <c r="O3346" s="5" t="s">
        <v>1715</v>
      </c>
      <c r="P3346" s="5" t="s">
        <v>30</v>
      </c>
      <c r="Q3346" s="3" t="s">
        <v>12</v>
      </c>
      <c r="R3346" s="3">
        <v>0</v>
      </c>
      <c r="S3346" s="4">
        <f>IF(LANÇAMENTO[[#This Row],[DATA PEDIDO]]="","",LANÇAMENTO[[#This Row],[DATA PEDIDO]]+LANÇAMENTO[[#This Row],[PRAZO]])</f>
        <v>46113</v>
      </c>
      <c r="T3346" s="8" t="str">
        <f>IF(LANÇAMENTO[[#This Row],[OBRA COM MATERIAL]]="OK","ENTREGUE",IF(LANÇAMENTO[[#This Row],[PRAZO]]="","",LANÇAMENTO[[#This Row],[PREVISÃO ENTREGA OBRA]]-$E$1))</f>
        <v>ENTREGUE</v>
      </c>
      <c r="U3346" s="3" t="s">
        <v>129</v>
      </c>
      <c r="V3346" s="3"/>
    </row>
    <row r="3347" spans="1:22" x14ac:dyDescent="0.25">
      <c r="A3347" s="4">
        <v>46113</v>
      </c>
      <c r="B3347" s="2" t="s">
        <v>5205</v>
      </c>
      <c r="C3347" s="123" t="str">
        <f>VLOOKUP(LANÇAMENTO[[#This Row],[OBRA]],OBRAS[],2,FALSE)</f>
        <v>B&amp;B</v>
      </c>
      <c r="D3347" s="2" t="s">
        <v>17</v>
      </c>
      <c r="E3347" s="2" t="s">
        <v>5427</v>
      </c>
      <c r="F3347" s="3">
        <v>7</v>
      </c>
      <c r="G3347" s="3" t="s">
        <v>65</v>
      </c>
      <c r="H3347" s="5" t="s">
        <v>5429</v>
      </c>
      <c r="I3347" s="136" t="s">
        <v>260</v>
      </c>
      <c r="J3347" s="2" t="s">
        <v>5427</v>
      </c>
      <c r="K3347" s="6">
        <v>3.3</v>
      </c>
      <c r="L3347" s="6">
        <f>LANÇAMENTO[[#This Row],[VALOR UNITARIO]]*LANÇAMENTO[[#This Row],[QTDADE]]</f>
        <v>23.099999999999998</v>
      </c>
      <c r="M3347" s="4">
        <v>46113</v>
      </c>
      <c r="N3347" s="33" t="str">
        <f>TEXT(LANÇAMENTO[[#This Row],[DATA PEDIDO]],"MMM")&amp;"-"&amp;TEXT(M3347,"AAAA")</f>
        <v>abr-2026</v>
      </c>
      <c r="O3347" s="5" t="s">
        <v>1715</v>
      </c>
      <c r="P3347" s="5" t="s">
        <v>30</v>
      </c>
      <c r="Q3347" s="3" t="s">
        <v>12</v>
      </c>
      <c r="R3347" s="3">
        <v>0</v>
      </c>
      <c r="S3347" s="4">
        <f>IF(LANÇAMENTO[[#This Row],[DATA PEDIDO]]="","",LANÇAMENTO[[#This Row],[DATA PEDIDO]]+LANÇAMENTO[[#This Row],[PRAZO]])</f>
        <v>46113</v>
      </c>
      <c r="T3347" s="8" t="str">
        <f>IF(LANÇAMENTO[[#This Row],[OBRA COM MATERIAL]]="OK","ENTREGUE",IF(LANÇAMENTO[[#This Row],[PRAZO]]="","",LANÇAMENTO[[#This Row],[PREVISÃO ENTREGA OBRA]]-$E$1))</f>
        <v>ENTREGUE</v>
      </c>
      <c r="U3347" s="3" t="s">
        <v>129</v>
      </c>
      <c r="V3347" s="3"/>
    </row>
    <row r="3348" spans="1:22" x14ac:dyDescent="0.25">
      <c r="A3348" s="4">
        <v>46113</v>
      </c>
      <c r="B3348" s="2" t="s">
        <v>5205</v>
      </c>
      <c r="C3348" s="123" t="str">
        <f>VLOOKUP(LANÇAMENTO[[#This Row],[OBRA]],OBRAS[],2,FALSE)</f>
        <v>B&amp;B</v>
      </c>
      <c r="D3348" s="2" t="s">
        <v>17</v>
      </c>
      <c r="E3348" s="2" t="s">
        <v>5286</v>
      </c>
      <c r="F3348" s="3">
        <v>7</v>
      </c>
      <c r="G3348" s="3" t="s">
        <v>65</v>
      </c>
      <c r="H3348" s="5" t="s">
        <v>5429</v>
      </c>
      <c r="I3348" s="136" t="s">
        <v>260</v>
      </c>
      <c r="J3348" s="2" t="s">
        <v>5286</v>
      </c>
      <c r="K3348" s="6">
        <v>6.5</v>
      </c>
      <c r="L3348" s="6">
        <f>LANÇAMENTO[[#This Row],[VALOR UNITARIO]]*LANÇAMENTO[[#This Row],[QTDADE]]</f>
        <v>45.5</v>
      </c>
      <c r="M3348" s="4">
        <v>46113</v>
      </c>
      <c r="N3348" s="33" t="str">
        <f>TEXT(LANÇAMENTO[[#This Row],[DATA PEDIDO]],"MMM")&amp;"-"&amp;TEXT(M3348,"AAAA")</f>
        <v>abr-2026</v>
      </c>
      <c r="O3348" s="5" t="s">
        <v>1715</v>
      </c>
      <c r="P3348" s="5" t="s">
        <v>30</v>
      </c>
      <c r="Q3348" s="3" t="s">
        <v>12</v>
      </c>
      <c r="R3348" s="3">
        <v>0</v>
      </c>
      <c r="S3348" s="4">
        <f>IF(LANÇAMENTO[[#This Row],[DATA PEDIDO]]="","",LANÇAMENTO[[#This Row],[DATA PEDIDO]]+LANÇAMENTO[[#This Row],[PRAZO]])</f>
        <v>46113</v>
      </c>
      <c r="T3348" s="8" t="str">
        <f>IF(LANÇAMENTO[[#This Row],[OBRA COM MATERIAL]]="OK","ENTREGUE",IF(LANÇAMENTO[[#This Row],[PRAZO]]="","",LANÇAMENTO[[#This Row],[PREVISÃO ENTREGA OBRA]]-$E$1))</f>
        <v>ENTREGUE</v>
      </c>
      <c r="U3348" s="3" t="s">
        <v>129</v>
      </c>
      <c r="V3348" s="3"/>
    </row>
    <row r="3349" spans="1:22" x14ac:dyDescent="0.25">
      <c r="A3349" s="4">
        <v>46113</v>
      </c>
      <c r="B3349" s="2" t="s">
        <v>5205</v>
      </c>
      <c r="C3349" s="123" t="str">
        <f>VLOOKUP(LANÇAMENTO[[#This Row],[OBRA]],OBRAS[],2,FALSE)</f>
        <v>B&amp;B</v>
      </c>
      <c r="D3349" s="2" t="s">
        <v>17</v>
      </c>
      <c r="E3349" s="2" t="s">
        <v>5428</v>
      </c>
      <c r="F3349" s="3">
        <v>7</v>
      </c>
      <c r="G3349" s="3" t="s">
        <v>65</v>
      </c>
      <c r="H3349" s="5" t="s">
        <v>5429</v>
      </c>
      <c r="I3349" s="136" t="s">
        <v>260</v>
      </c>
      <c r="J3349" s="2" t="s">
        <v>5428</v>
      </c>
      <c r="K3349" s="6">
        <v>6</v>
      </c>
      <c r="L3349" s="6">
        <f>LANÇAMENTO[[#This Row],[VALOR UNITARIO]]*LANÇAMENTO[[#This Row],[QTDADE]]</f>
        <v>42</v>
      </c>
      <c r="M3349" s="4">
        <v>46113</v>
      </c>
      <c r="N3349" s="33" t="str">
        <f>TEXT(LANÇAMENTO[[#This Row],[DATA PEDIDO]],"MMM")&amp;"-"&amp;TEXT(M3349,"AAAA")</f>
        <v>abr-2026</v>
      </c>
      <c r="O3349" s="5" t="s">
        <v>1715</v>
      </c>
      <c r="P3349" s="5" t="s">
        <v>30</v>
      </c>
      <c r="Q3349" s="3" t="s">
        <v>12</v>
      </c>
      <c r="R3349" s="3">
        <v>0</v>
      </c>
      <c r="S3349" s="4">
        <f>IF(LANÇAMENTO[[#This Row],[DATA PEDIDO]]="","",LANÇAMENTO[[#This Row],[DATA PEDIDO]]+LANÇAMENTO[[#This Row],[PRAZO]])</f>
        <v>46113</v>
      </c>
      <c r="T3349" s="8" t="str">
        <f>IF(LANÇAMENTO[[#This Row],[OBRA COM MATERIAL]]="OK","ENTREGUE",IF(LANÇAMENTO[[#This Row],[PRAZO]]="","",LANÇAMENTO[[#This Row],[PREVISÃO ENTREGA OBRA]]-$E$1))</f>
        <v>ENTREGUE</v>
      </c>
      <c r="U3349" s="3" t="s">
        <v>129</v>
      </c>
      <c r="V3349" s="3"/>
    </row>
    <row r="3350" spans="1:22" x14ac:dyDescent="0.25">
      <c r="A3350" s="4">
        <v>46113</v>
      </c>
      <c r="B3350" s="2" t="s">
        <v>5205</v>
      </c>
      <c r="C3350" s="123" t="str">
        <f>VLOOKUP(LANÇAMENTO[[#This Row],[OBRA]],OBRAS[],2,FALSE)</f>
        <v>B&amp;B</v>
      </c>
      <c r="D3350" s="2" t="s">
        <v>17</v>
      </c>
      <c r="E3350" s="2" t="s">
        <v>1814</v>
      </c>
      <c r="F3350" s="3">
        <v>1</v>
      </c>
      <c r="G3350" s="3" t="s">
        <v>65</v>
      </c>
      <c r="H3350" s="5" t="s">
        <v>5429</v>
      </c>
      <c r="I3350" s="136" t="s">
        <v>260</v>
      </c>
      <c r="J3350" s="2" t="s">
        <v>1814</v>
      </c>
      <c r="K3350" s="6">
        <v>60</v>
      </c>
      <c r="L3350" s="6">
        <f>LANÇAMENTO[[#This Row],[VALOR UNITARIO]]*LANÇAMENTO[[#This Row],[QTDADE]]</f>
        <v>60</v>
      </c>
      <c r="M3350" s="4">
        <v>46113</v>
      </c>
      <c r="N3350" s="33" t="str">
        <f>TEXT(LANÇAMENTO[[#This Row],[DATA PEDIDO]],"MMM")&amp;"-"&amp;TEXT(M3350,"AAAA")</f>
        <v>abr-2026</v>
      </c>
      <c r="O3350" s="5" t="s">
        <v>1715</v>
      </c>
      <c r="P3350" s="5" t="s">
        <v>30</v>
      </c>
      <c r="Q3350" s="3" t="s">
        <v>12</v>
      </c>
      <c r="R3350" s="3">
        <v>0</v>
      </c>
      <c r="S3350" s="4">
        <f>IF(LANÇAMENTO[[#This Row],[DATA PEDIDO]]="","",LANÇAMENTO[[#This Row],[DATA PEDIDO]]+LANÇAMENTO[[#This Row],[PRAZO]])</f>
        <v>46113</v>
      </c>
      <c r="T3350" s="8" t="str">
        <f>IF(LANÇAMENTO[[#This Row],[OBRA COM MATERIAL]]="OK","ENTREGUE",IF(LANÇAMENTO[[#This Row],[PRAZO]]="","",LANÇAMENTO[[#This Row],[PREVISÃO ENTREGA OBRA]]-$E$1))</f>
        <v>ENTREGUE</v>
      </c>
      <c r="U3350" s="3" t="s">
        <v>129</v>
      </c>
      <c r="V3350" s="3"/>
    </row>
    <row r="3351" spans="1:22" x14ac:dyDescent="0.25">
      <c r="A3351" s="4">
        <v>46113</v>
      </c>
      <c r="B3351" s="2" t="s">
        <v>5439</v>
      </c>
      <c r="C3351" s="123" t="str">
        <f>VLOOKUP(LANÇAMENTO[[#This Row],[OBRA]],OBRAS[],2,FALSE)</f>
        <v>B&amp;B</v>
      </c>
      <c r="D3351" s="2" t="s">
        <v>104</v>
      </c>
      <c r="E3351" s="2" t="s">
        <v>5431</v>
      </c>
      <c r="F3351" s="3">
        <v>60</v>
      </c>
      <c r="G3351" s="3" t="s">
        <v>72</v>
      </c>
      <c r="H3351" s="5" t="s">
        <v>5430</v>
      </c>
      <c r="I3351" s="136" t="s">
        <v>5443</v>
      </c>
      <c r="J3351" s="2" t="s">
        <v>5431</v>
      </c>
      <c r="K3351" s="6">
        <v>130</v>
      </c>
      <c r="L3351" s="6">
        <f>LANÇAMENTO[[#This Row],[VALOR UNITARIO]]*LANÇAMENTO[[#This Row],[QTDADE]]</f>
        <v>7800</v>
      </c>
      <c r="M3351" s="4">
        <v>46113</v>
      </c>
      <c r="N3351" s="33" t="str">
        <f>TEXT(LANÇAMENTO[[#This Row],[DATA PEDIDO]],"MMM")&amp;"-"&amp;TEXT(M3351,"AAAA")</f>
        <v>abr-2026</v>
      </c>
      <c r="O3351" s="5" t="s">
        <v>1818</v>
      </c>
      <c r="P3351" s="5" t="s">
        <v>215</v>
      </c>
      <c r="Q3351" s="3" t="s">
        <v>1705</v>
      </c>
      <c r="R3351" s="3">
        <v>7</v>
      </c>
      <c r="S3351" s="4">
        <f>IF(LANÇAMENTO[[#This Row],[DATA PEDIDO]]="","",LANÇAMENTO[[#This Row],[DATA PEDIDO]]+LANÇAMENTO[[#This Row],[PRAZO]])</f>
        <v>46120</v>
      </c>
      <c r="T3351" s="8" t="str">
        <f>IF(LANÇAMENTO[[#This Row],[OBRA COM MATERIAL]]="OK","ENTREGUE",IF(LANÇAMENTO[[#This Row],[PRAZO]]="","",LANÇAMENTO[[#This Row],[PREVISÃO ENTREGA OBRA]]-$E$1))</f>
        <v>ENTREGUE</v>
      </c>
      <c r="U3351" s="3" t="s">
        <v>129</v>
      </c>
      <c r="V3351" s="3"/>
    </row>
    <row r="3352" spans="1:22" x14ac:dyDescent="0.25">
      <c r="A3352" s="4">
        <v>46113</v>
      </c>
      <c r="B3352" s="2" t="s">
        <v>5439</v>
      </c>
      <c r="C3352" s="123" t="str">
        <f>VLOOKUP(LANÇAMENTO[[#This Row],[OBRA]],OBRAS[],2,FALSE)</f>
        <v>B&amp;B</v>
      </c>
      <c r="D3352" s="2" t="s">
        <v>104</v>
      </c>
      <c r="E3352" s="2" t="s">
        <v>5432</v>
      </c>
      <c r="F3352" s="3">
        <v>50</v>
      </c>
      <c r="G3352" s="3" t="s">
        <v>111</v>
      </c>
      <c r="H3352" s="5" t="s">
        <v>5430</v>
      </c>
      <c r="I3352" s="136" t="s">
        <v>5443</v>
      </c>
      <c r="J3352" s="2" t="s">
        <v>5432</v>
      </c>
      <c r="K3352" s="6">
        <v>5.5</v>
      </c>
      <c r="L3352" s="6">
        <f>LANÇAMENTO[[#This Row],[VALOR UNITARIO]]*LANÇAMENTO[[#This Row],[QTDADE]]</f>
        <v>275</v>
      </c>
      <c r="M3352" s="4">
        <v>46113</v>
      </c>
      <c r="N3352" s="33" t="str">
        <f>TEXT(LANÇAMENTO[[#This Row],[DATA PEDIDO]],"MMM")&amp;"-"&amp;TEXT(M3352,"AAAA")</f>
        <v>abr-2026</v>
      </c>
      <c r="O3352" s="5" t="s">
        <v>1818</v>
      </c>
      <c r="P3352" s="5" t="s">
        <v>215</v>
      </c>
      <c r="Q3352" s="3" t="s">
        <v>1705</v>
      </c>
      <c r="R3352" s="3">
        <v>7</v>
      </c>
      <c r="S3352" s="4">
        <f>IF(LANÇAMENTO[[#This Row],[DATA PEDIDO]]="","",LANÇAMENTO[[#This Row],[DATA PEDIDO]]+LANÇAMENTO[[#This Row],[PRAZO]])</f>
        <v>46120</v>
      </c>
      <c r="T3352" s="8" t="str">
        <f>IF(LANÇAMENTO[[#This Row],[OBRA COM MATERIAL]]="OK","ENTREGUE",IF(LANÇAMENTO[[#This Row],[PRAZO]]="","",LANÇAMENTO[[#This Row],[PREVISÃO ENTREGA OBRA]]-$E$1))</f>
        <v>ENTREGUE</v>
      </c>
      <c r="U3352" s="3" t="s">
        <v>129</v>
      </c>
      <c r="V3352" s="3"/>
    </row>
    <row r="3353" spans="1:22" x14ac:dyDescent="0.25">
      <c r="A3353" s="4">
        <v>46113</v>
      </c>
      <c r="B3353" s="2" t="s">
        <v>5439</v>
      </c>
      <c r="C3353" s="123" t="str">
        <f>VLOOKUP(LANÇAMENTO[[#This Row],[OBRA]],OBRAS[],2,FALSE)</f>
        <v>B&amp;B</v>
      </c>
      <c r="D3353" s="2" t="s">
        <v>104</v>
      </c>
      <c r="E3353" s="2" t="s">
        <v>5433</v>
      </c>
      <c r="F3353" s="3">
        <v>40</v>
      </c>
      <c r="G3353" s="3" t="s">
        <v>111</v>
      </c>
      <c r="H3353" s="5" t="s">
        <v>5430</v>
      </c>
      <c r="I3353" s="136" t="s">
        <v>5443</v>
      </c>
      <c r="J3353" s="2" t="s">
        <v>5433</v>
      </c>
      <c r="K3353" s="6">
        <v>12</v>
      </c>
      <c r="L3353" s="6">
        <f>LANÇAMENTO[[#This Row],[VALOR UNITARIO]]*LANÇAMENTO[[#This Row],[QTDADE]]</f>
        <v>480</v>
      </c>
      <c r="M3353" s="4">
        <v>46113</v>
      </c>
      <c r="N3353" s="33" t="str">
        <f>TEXT(LANÇAMENTO[[#This Row],[DATA PEDIDO]],"MMM")&amp;"-"&amp;TEXT(M3353,"AAAA")</f>
        <v>abr-2026</v>
      </c>
      <c r="O3353" s="5" t="s">
        <v>1818</v>
      </c>
      <c r="P3353" s="5" t="s">
        <v>215</v>
      </c>
      <c r="Q3353" s="3" t="s">
        <v>1705</v>
      </c>
      <c r="R3353" s="3">
        <v>7</v>
      </c>
      <c r="S3353" s="4">
        <f>IF(LANÇAMENTO[[#This Row],[DATA PEDIDO]]="","",LANÇAMENTO[[#This Row],[DATA PEDIDO]]+LANÇAMENTO[[#This Row],[PRAZO]])</f>
        <v>46120</v>
      </c>
      <c r="T3353" s="8" t="str">
        <f>IF(LANÇAMENTO[[#This Row],[OBRA COM MATERIAL]]="OK","ENTREGUE",IF(LANÇAMENTO[[#This Row],[PRAZO]]="","",LANÇAMENTO[[#This Row],[PREVISÃO ENTREGA OBRA]]-$E$1))</f>
        <v>ENTREGUE</v>
      </c>
      <c r="U3353" s="3" t="s">
        <v>129</v>
      </c>
      <c r="V3353" s="3"/>
    </row>
    <row r="3354" spans="1:22" x14ac:dyDescent="0.25">
      <c r="A3354" s="4">
        <v>46113</v>
      </c>
      <c r="B3354" s="2" t="s">
        <v>5439</v>
      </c>
      <c r="C3354" s="123" t="str">
        <f>VLOOKUP(LANÇAMENTO[[#This Row],[OBRA]],OBRAS[],2,FALSE)</f>
        <v>B&amp;B</v>
      </c>
      <c r="D3354" s="2" t="s">
        <v>104</v>
      </c>
      <c r="E3354" s="2" t="s">
        <v>5434</v>
      </c>
      <c r="F3354" s="3">
        <v>3</v>
      </c>
      <c r="G3354" s="3" t="s">
        <v>65</v>
      </c>
      <c r="H3354" s="5" t="s">
        <v>5430</v>
      </c>
      <c r="I3354" s="136" t="s">
        <v>5443</v>
      </c>
      <c r="J3354" s="2" t="s">
        <v>5434</v>
      </c>
      <c r="K3354" s="6">
        <v>140</v>
      </c>
      <c r="L3354" s="6">
        <f>LANÇAMENTO[[#This Row],[VALOR UNITARIO]]*LANÇAMENTO[[#This Row],[QTDADE]]</f>
        <v>420</v>
      </c>
      <c r="M3354" s="4">
        <v>46113</v>
      </c>
      <c r="N3354" s="33" t="str">
        <f>TEXT(LANÇAMENTO[[#This Row],[DATA PEDIDO]],"MMM")&amp;"-"&amp;TEXT(M3354,"AAAA")</f>
        <v>abr-2026</v>
      </c>
      <c r="O3354" s="5" t="s">
        <v>1818</v>
      </c>
      <c r="P3354" s="5" t="s">
        <v>215</v>
      </c>
      <c r="Q3354" s="3" t="s">
        <v>1705</v>
      </c>
      <c r="R3354" s="3">
        <v>7</v>
      </c>
      <c r="S3354" s="4">
        <f>IF(LANÇAMENTO[[#This Row],[DATA PEDIDO]]="","",LANÇAMENTO[[#This Row],[DATA PEDIDO]]+LANÇAMENTO[[#This Row],[PRAZO]])</f>
        <v>46120</v>
      </c>
      <c r="T3354" s="8" t="str">
        <f>IF(LANÇAMENTO[[#This Row],[OBRA COM MATERIAL]]="OK","ENTREGUE",IF(LANÇAMENTO[[#This Row],[PRAZO]]="","",LANÇAMENTO[[#This Row],[PREVISÃO ENTREGA OBRA]]-$E$1))</f>
        <v>ENTREGUE</v>
      </c>
      <c r="U3354" s="3" t="s">
        <v>129</v>
      </c>
      <c r="V3354" s="3"/>
    </row>
    <row r="3355" spans="1:22" x14ac:dyDescent="0.25">
      <c r="A3355" s="4">
        <v>46113</v>
      </c>
      <c r="B3355" s="2" t="s">
        <v>5439</v>
      </c>
      <c r="C3355" s="123" t="str">
        <f>VLOOKUP(LANÇAMENTO[[#This Row],[OBRA]],OBRAS[],2,FALSE)</f>
        <v>B&amp;B</v>
      </c>
      <c r="D3355" s="2" t="s">
        <v>104</v>
      </c>
      <c r="E3355" s="2" t="s">
        <v>5435</v>
      </c>
      <c r="F3355" s="3">
        <v>40</v>
      </c>
      <c r="G3355" s="3" t="s">
        <v>111</v>
      </c>
      <c r="H3355" s="5" t="s">
        <v>5430</v>
      </c>
      <c r="I3355" s="136" t="s">
        <v>5443</v>
      </c>
      <c r="J3355" s="2" t="s">
        <v>5435</v>
      </c>
      <c r="K3355" s="6">
        <v>11</v>
      </c>
      <c r="L3355" s="6">
        <f>LANÇAMENTO[[#This Row],[VALOR UNITARIO]]*LANÇAMENTO[[#This Row],[QTDADE]]</f>
        <v>440</v>
      </c>
      <c r="M3355" s="4">
        <v>46113</v>
      </c>
      <c r="N3355" s="33" t="str">
        <f>TEXT(LANÇAMENTO[[#This Row],[DATA PEDIDO]],"MMM")&amp;"-"&amp;TEXT(M3355,"AAAA")</f>
        <v>abr-2026</v>
      </c>
      <c r="O3355" s="5" t="s">
        <v>1818</v>
      </c>
      <c r="P3355" s="5" t="s">
        <v>215</v>
      </c>
      <c r="Q3355" s="3" t="s">
        <v>1705</v>
      </c>
      <c r="R3355" s="3">
        <v>7</v>
      </c>
      <c r="S3355" s="4">
        <f>IF(LANÇAMENTO[[#This Row],[DATA PEDIDO]]="","",LANÇAMENTO[[#This Row],[DATA PEDIDO]]+LANÇAMENTO[[#This Row],[PRAZO]])</f>
        <v>46120</v>
      </c>
      <c r="T3355" s="8" t="str">
        <f>IF(LANÇAMENTO[[#This Row],[OBRA COM MATERIAL]]="OK","ENTREGUE",IF(LANÇAMENTO[[#This Row],[PRAZO]]="","",LANÇAMENTO[[#This Row],[PREVISÃO ENTREGA OBRA]]-$E$1))</f>
        <v>ENTREGUE</v>
      </c>
      <c r="U3355" s="3" t="s">
        <v>129</v>
      </c>
      <c r="V3355" s="3"/>
    </row>
    <row r="3356" spans="1:22" x14ac:dyDescent="0.25">
      <c r="A3356" s="4">
        <v>46113</v>
      </c>
      <c r="B3356" s="2" t="s">
        <v>5439</v>
      </c>
      <c r="C3356" s="123" t="str">
        <f>VLOOKUP(LANÇAMENTO[[#This Row],[OBRA]],OBRAS[],2,FALSE)</f>
        <v>B&amp;B</v>
      </c>
      <c r="D3356" s="2" t="s">
        <v>104</v>
      </c>
      <c r="E3356" s="2" t="s">
        <v>5436</v>
      </c>
      <c r="F3356" s="3">
        <v>1</v>
      </c>
      <c r="G3356" s="3" t="s">
        <v>65</v>
      </c>
      <c r="H3356" s="5" t="s">
        <v>5430</v>
      </c>
      <c r="I3356" s="136" t="s">
        <v>5443</v>
      </c>
      <c r="J3356" s="2" t="s">
        <v>5436</v>
      </c>
      <c r="K3356" s="6">
        <v>130</v>
      </c>
      <c r="L3356" s="6">
        <f>LANÇAMENTO[[#This Row],[VALOR UNITARIO]]*LANÇAMENTO[[#This Row],[QTDADE]]</f>
        <v>130</v>
      </c>
      <c r="M3356" s="4">
        <v>46113</v>
      </c>
      <c r="N3356" s="33" t="str">
        <f>TEXT(LANÇAMENTO[[#This Row],[DATA PEDIDO]],"MMM")&amp;"-"&amp;TEXT(M3356,"AAAA")</f>
        <v>abr-2026</v>
      </c>
      <c r="O3356" s="5" t="s">
        <v>1818</v>
      </c>
      <c r="P3356" s="5" t="s">
        <v>215</v>
      </c>
      <c r="Q3356" s="3" t="s">
        <v>1705</v>
      </c>
      <c r="R3356" s="3">
        <v>7</v>
      </c>
      <c r="S3356" s="4">
        <f>IF(LANÇAMENTO[[#This Row],[DATA PEDIDO]]="","",LANÇAMENTO[[#This Row],[DATA PEDIDO]]+LANÇAMENTO[[#This Row],[PRAZO]])</f>
        <v>46120</v>
      </c>
      <c r="T3356" s="8" t="str">
        <f>IF(LANÇAMENTO[[#This Row],[OBRA COM MATERIAL]]="OK","ENTREGUE",IF(LANÇAMENTO[[#This Row],[PRAZO]]="","",LANÇAMENTO[[#This Row],[PREVISÃO ENTREGA OBRA]]-$E$1))</f>
        <v>ENTREGUE</v>
      </c>
      <c r="U3356" s="3" t="s">
        <v>129</v>
      </c>
      <c r="V3356" s="3"/>
    </row>
    <row r="3357" spans="1:22" x14ac:dyDescent="0.25">
      <c r="A3357" s="4">
        <v>46113</v>
      </c>
      <c r="B3357" s="2" t="s">
        <v>5439</v>
      </c>
      <c r="C3357" s="123" t="str">
        <f>VLOOKUP(LANÇAMENTO[[#This Row],[OBRA]],OBRAS[],2,FALSE)</f>
        <v>B&amp;B</v>
      </c>
      <c r="D3357" s="2" t="s">
        <v>104</v>
      </c>
      <c r="E3357" s="2" t="s">
        <v>5437</v>
      </c>
      <c r="F3357" s="3">
        <v>1</v>
      </c>
      <c r="G3357" s="3" t="s">
        <v>65</v>
      </c>
      <c r="H3357" s="5" t="s">
        <v>5430</v>
      </c>
      <c r="I3357" s="136" t="s">
        <v>5443</v>
      </c>
      <c r="J3357" s="2" t="s">
        <v>5437</v>
      </c>
      <c r="K3357" s="6">
        <v>130</v>
      </c>
      <c r="L3357" s="6">
        <f>LANÇAMENTO[[#This Row],[VALOR UNITARIO]]*LANÇAMENTO[[#This Row],[QTDADE]]</f>
        <v>130</v>
      </c>
      <c r="M3357" s="4">
        <v>46113</v>
      </c>
      <c r="N3357" s="33" t="str">
        <f>TEXT(LANÇAMENTO[[#This Row],[DATA PEDIDO]],"MMM")&amp;"-"&amp;TEXT(M3357,"AAAA")</f>
        <v>abr-2026</v>
      </c>
      <c r="O3357" s="5" t="s">
        <v>1818</v>
      </c>
      <c r="P3357" s="5" t="s">
        <v>215</v>
      </c>
      <c r="Q3357" s="3" t="s">
        <v>1705</v>
      </c>
      <c r="R3357" s="3">
        <v>7</v>
      </c>
      <c r="S3357" s="4">
        <f>IF(LANÇAMENTO[[#This Row],[DATA PEDIDO]]="","",LANÇAMENTO[[#This Row],[DATA PEDIDO]]+LANÇAMENTO[[#This Row],[PRAZO]])</f>
        <v>46120</v>
      </c>
      <c r="T3357" s="8" t="str">
        <f>IF(LANÇAMENTO[[#This Row],[OBRA COM MATERIAL]]="OK","ENTREGUE",IF(LANÇAMENTO[[#This Row],[PRAZO]]="","",LANÇAMENTO[[#This Row],[PREVISÃO ENTREGA OBRA]]-$E$1))</f>
        <v>ENTREGUE</v>
      </c>
      <c r="U3357" s="3" t="s">
        <v>129</v>
      </c>
      <c r="V3357" s="3"/>
    </row>
    <row r="3358" spans="1:22" x14ac:dyDescent="0.25">
      <c r="A3358" s="4">
        <v>46113</v>
      </c>
      <c r="B3358" s="2" t="s">
        <v>5439</v>
      </c>
      <c r="C3358" s="123" t="str">
        <f>VLOOKUP(LANÇAMENTO[[#This Row],[OBRA]],OBRAS[],2,FALSE)</f>
        <v>B&amp;B</v>
      </c>
      <c r="D3358" s="2" t="s">
        <v>104</v>
      </c>
      <c r="E3358" s="2" t="s">
        <v>5438</v>
      </c>
      <c r="F3358" s="3">
        <v>15</v>
      </c>
      <c r="G3358" s="3" t="s">
        <v>65</v>
      </c>
      <c r="H3358" s="5" t="s">
        <v>5430</v>
      </c>
      <c r="I3358" s="136" t="s">
        <v>5443</v>
      </c>
      <c r="J3358" s="2" t="s">
        <v>5438</v>
      </c>
      <c r="K3358" s="6">
        <v>70</v>
      </c>
      <c r="L3358" s="6">
        <f>LANÇAMENTO[[#This Row],[VALOR UNITARIO]]*LANÇAMENTO[[#This Row],[QTDADE]]</f>
        <v>1050</v>
      </c>
      <c r="M3358" s="4">
        <v>46113</v>
      </c>
      <c r="N3358" s="33" t="str">
        <f>TEXT(LANÇAMENTO[[#This Row],[DATA PEDIDO]],"MMM")&amp;"-"&amp;TEXT(M3358,"AAAA")</f>
        <v>abr-2026</v>
      </c>
      <c r="O3358" s="5" t="s">
        <v>1818</v>
      </c>
      <c r="P3358" s="5" t="s">
        <v>215</v>
      </c>
      <c r="Q3358" s="3" t="s">
        <v>1705</v>
      </c>
      <c r="R3358" s="3">
        <v>7</v>
      </c>
      <c r="S3358" s="4">
        <f>IF(LANÇAMENTO[[#This Row],[DATA PEDIDO]]="","",LANÇAMENTO[[#This Row],[DATA PEDIDO]]+LANÇAMENTO[[#This Row],[PRAZO]])</f>
        <v>46120</v>
      </c>
      <c r="T3358" s="8" t="str">
        <f>IF(LANÇAMENTO[[#This Row],[OBRA COM MATERIAL]]="OK","ENTREGUE",IF(LANÇAMENTO[[#This Row],[PRAZO]]="","",LANÇAMENTO[[#This Row],[PREVISÃO ENTREGA OBRA]]-$E$1))</f>
        <v>ENTREGUE</v>
      </c>
      <c r="U3358" s="3" t="s">
        <v>129</v>
      </c>
      <c r="V3358" s="3"/>
    </row>
    <row r="3359" spans="1:22" x14ac:dyDescent="0.25">
      <c r="A3359" s="4">
        <v>46113</v>
      </c>
      <c r="B3359" s="2" t="s">
        <v>5205</v>
      </c>
      <c r="C3359" s="123" t="str">
        <f>VLOOKUP(LANÇAMENTO[[#This Row],[OBRA]],OBRAS[],2,FALSE)</f>
        <v>B&amp;B</v>
      </c>
      <c r="D3359" s="2" t="s">
        <v>104</v>
      </c>
      <c r="E3359" s="2" t="s">
        <v>5431</v>
      </c>
      <c r="F3359" s="3">
        <v>70</v>
      </c>
      <c r="G3359" s="3" t="s">
        <v>72</v>
      </c>
      <c r="H3359" s="5" t="s">
        <v>5446</v>
      </c>
      <c r="I3359" s="136" t="s">
        <v>5443</v>
      </c>
      <c r="J3359" s="2" t="s">
        <v>5431</v>
      </c>
      <c r="K3359" s="6">
        <v>130</v>
      </c>
      <c r="L3359" s="6">
        <f>LANÇAMENTO[[#This Row],[VALOR UNITARIO]]*LANÇAMENTO[[#This Row],[QTDADE]]</f>
        <v>9100</v>
      </c>
      <c r="M3359" s="4">
        <v>46113</v>
      </c>
      <c r="N3359" s="33" t="str">
        <f>TEXT(LANÇAMENTO[[#This Row],[DATA PEDIDO]],"MMM")&amp;"-"&amp;TEXT(M3359,"AAAA")</f>
        <v>abr-2026</v>
      </c>
      <c r="O3359" s="5" t="s">
        <v>1818</v>
      </c>
      <c r="P3359" s="5" t="s">
        <v>215</v>
      </c>
      <c r="Q3359" s="3" t="s">
        <v>1705</v>
      </c>
      <c r="R3359" s="3">
        <v>7</v>
      </c>
      <c r="S3359" s="4">
        <f>IF(LANÇAMENTO[[#This Row],[DATA PEDIDO]]="","",LANÇAMENTO[[#This Row],[DATA PEDIDO]]+LANÇAMENTO[[#This Row],[PRAZO]])</f>
        <v>46120</v>
      </c>
      <c r="T3359" s="8" t="str">
        <f>IF(LANÇAMENTO[[#This Row],[OBRA COM MATERIAL]]="OK","ENTREGUE",IF(LANÇAMENTO[[#This Row],[PRAZO]]="","",LANÇAMENTO[[#This Row],[PREVISÃO ENTREGA OBRA]]-$E$1))</f>
        <v>ENTREGUE</v>
      </c>
      <c r="U3359" s="3" t="s">
        <v>129</v>
      </c>
      <c r="V3359" s="3"/>
    </row>
    <row r="3360" spans="1:22" x14ac:dyDescent="0.25">
      <c r="A3360" s="4">
        <v>46113</v>
      </c>
      <c r="B3360" s="2" t="s">
        <v>5205</v>
      </c>
      <c r="C3360" s="123" t="str">
        <f>VLOOKUP(LANÇAMENTO[[#This Row],[OBRA]],OBRAS[],2,FALSE)</f>
        <v>B&amp;B</v>
      </c>
      <c r="D3360" s="2" t="s">
        <v>104</v>
      </c>
      <c r="E3360" s="2" t="s">
        <v>5432</v>
      </c>
      <c r="F3360" s="3">
        <v>50</v>
      </c>
      <c r="G3360" s="3" t="s">
        <v>111</v>
      </c>
      <c r="H3360" s="5" t="s">
        <v>5446</v>
      </c>
      <c r="I3360" s="136" t="s">
        <v>5443</v>
      </c>
      <c r="J3360" s="2" t="s">
        <v>5432</v>
      </c>
      <c r="K3360" s="6">
        <v>5.5</v>
      </c>
      <c r="L3360" s="6">
        <f>LANÇAMENTO[[#This Row],[VALOR UNITARIO]]*LANÇAMENTO[[#This Row],[QTDADE]]</f>
        <v>275</v>
      </c>
      <c r="M3360" s="4">
        <v>46113</v>
      </c>
      <c r="N3360" s="33" t="str">
        <f>TEXT(LANÇAMENTO[[#This Row],[DATA PEDIDO]],"MMM")&amp;"-"&amp;TEXT(M3360,"AAAA")</f>
        <v>abr-2026</v>
      </c>
      <c r="O3360" s="5" t="s">
        <v>1818</v>
      </c>
      <c r="P3360" s="5" t="s">
        <v>215</v>
      </c>
      <c r="Q3360" s="3" t="s">
        <v>1705</v>
      </c>
      <c r="R3360" s="3">
        <v>7</v>
      </c>
      <c r="S3360" s="4">
        <f>IF(LANÇAMENTO[[#This Row],[DATA PEDIDO]]="","",LANÇAMENTO[[#This Row],[DATA PEDIDO]]+LANÇAMENTO[[#This Row],[PRAZO]])</f>
        <v>46120</v>
      </c>
      <c r="T3360" s="8" t="str">
        <f>IF(LANÇAMENTO[[#This Row],[OBRA COM MATERIAL]]="OK","ENTREGUE",IF(LANÇAMENTO[[#This Row],[PRAZO]]="","",LANÇAMENTO[[#This Row],[PREVISÃO ENTREGA OBRA]]-$E$1))</f>
        <v>ENTREGUE</v>
      </c>
      <c r="U3360" s="3" t="s">
        <v>129</v>
      </c>
      <c r="V3360" s="3"/>
    </row>
    <row r="3361" spans="1:22" x14ac:dyDescent="0.25">
      <c r="A3361" s="4">
        <v>46113</v>
      </c>
      <c r="B3361" s="2" t="s">
        <v>5205</v>
      </c>
      <c r="C3361" s="123" t="str">
        <f>VLOOKUP(LANÇAMENTO[[#This Row],[OBRA]],OBRAS[],2,FALSE)</f>
        <v>B&amp;B</v>
      </c>
      <c r="D3361" s="2" t="s">
        <v>104</v>
      </c>
      <c r="E3361" s="2" t="s">
        <v>5433</v>
      </c>
      <c r="F3361" s="3">
        <v>40</v>
      </c>
      <c r="G3361" s="3" t="s">
        <v>111</v>
      </c>
      <c r="H3361" s="5" t="s">
        <v>5446</v>
      </c>
      <c r="I3361" s="136" t="s">
        <v>5443</v>
      </c>
      <c r="J3361" s="2" t="s">
        <v>5433</v>
      </c>
      <c r="K3361" s="6">
        <v>12</v>
      </c>
      <c r="L3361" s="6">
        <f>LANÇAMENTO[[#This Row],[VALOR UNITARIO]]*LANÇAMENTO[[#This Row],[QTDADE]]</f>
        <v>480</v>
      </c>
      <c r="M3361" s="4">
        <v>46113</v>
      </c>
      <c r="N3361" s="33" t="str">
        <f>TEXT(LANÇAMENTO[[#This Row],[DATA PEDIDO]],"MMM")&amp;"-"&amp;TEXT(M3361,"AAAA")</f>
        <v>abr-2026</v>
      </c>
      <c r="O3361" s="5" t="s">
        <v>1818</v>
      </c>
      <c r="P3361" s="5" t="s">
        <v>215</v>
      </c>
      <c r="Q3361" s="3" t="s">
        <v>1705</v>
      </c>
      <c r="R3361" s="3">
        <v>7</v>
      </c>
      <c r="S3361" s="4">
        <f>IF(LANÇAMENTO[[#This Row],[DATA PEDIDO]]="","",LANÇAMENTO[[#This Row],[DATA PEDIDO]]+LANÇAMENTO[[#This Row],[PRAZO]])</f>
        <v>46120</v>
      </c>
      <c r="T3361" s="8" t="str">
        <f>IF(LANÇAMENTO[[#This Row],[OBRA COM MATERIAL]]="OK","ENTREGUE",IF(LANÇAMENTO[[#This Row],[PRAZO]]="","",LANÇAMENTO[[#This Row],[PREVISÃO ENTREGA OBRA]]-$E$1))</f>
        <v>ENTREGUE</v>
      </c>
      <c r="U3361" s="3" t="s">
        <v>129</v>
      </c>
      <c r="V3361" s="3"/>
    </row>
    <row r="3362" spans="1:22" x14ac:dyDescent="0.25">
      <c r="A3362" s="4">
        <v>46113</v>
      </c>
      <c r="B3362" s="2" t="s">
        <v>5205</v>
      </c>
      <c r="C3362" s="123" t="str">
        <f>VLOOKUP(LANÇAMENTO[[#This Row],[OBRA]],OBRAS[],2,FALSE)</f>
        <v>B&amp;B</v>
      </c>
      <c r="D3362" s="2" t="s">
        <v>104</v>
      </c>
      <c r="E3362" s="2" t="s">
        <v>5434</v>
      </c>
      <c r="F3362" s="3">
        <v>4</v>
      </c>
      <c r="G3362" s="3" t="s">
        <v>65</v>
      </c>
      <c r="H3362" s="5" t="s">
        <v>5446</v>
      </c>
      <c r="I3362" s="136" t="s">
        <v>5443</v>
      </c>
      <c r="J3362" s="2" t="s">
        <v>5434</v>
      </c>
      <c r="K3362" s="6">
        <v>140</v>
      </c>
      <c r="L3362" s="6">
        <f>LANÇAMENTO[[#This Row],[VALOR UNITARIO]]*LANÇAMENTO[[#This Row],[QTDADE]]</f>
        <v>560</v>
      </c>
      <c r="M3362" s="4">
        <v>46113</v>
      </c>
      <c r="N3362" s="33" t="str">
        <f>TEXT(LANÇAMENTO[[#This Row],[DATA PEDIDO]],"MMM")&amp;"-"&amp;TEXT(M3362,"AAAA")</f>
        <v>abr-2026</v>
      </c>
      <c r="O3362" s="5" t="s">
        <v>1818</v>
      </c>
      <c r="P3362" s="5" t="s">
        <v>215</v>
      </c>
      <c r="Q3362" s="3" t="s">
        <v>1705</v>
      </c>
      <c r="R3362" s="3">
        <v>7</v>
      </c>
      <c r="S3362" s="4">
        <f>IF(LANÇAMENTO[[#This Row],[DATA PEDIDO]]="","",LANÇAMENTO[[#This Row],[DATA PEDIDO]]+LANÇAMENTO[[#This Row],[PRAZO]])</f>
        <v>46120</v>
      </c>
      <c r="T3362" s="8" t="str">
        <f>IF(LANÇAMENTO[[#This Row],[OBRA COM MATERIAL]]="OK","ENTREGUE",IF(LANÇAMENTO[[#This Row],[PRAZO]]="","",LANÇAMENTO[[#This Row],[PREVISÃO ENTREGA OBRA]]-$E$1))</f>
        <v>ENTREGUE</v>
      </c>
      <c r="U3362" s="3" t="s">
        <v>129</v>
      </c>
      <c r="V3362" s="3"/>
    </row>
    <row r="3363" spans="1:22" x14ac:dyDescent="0.25">
      <c r="A3363" s="4">
        <v>46113</v>
      </c>
      <c r="B3363" s="2" t="s">
        <v>5205</v>
      </c>
      <c r="C3363" s="123" t="str">
        <f>VLOOKUP(LANÇAMENTO[[#This Row],[OBRA]],OBRAS[],2,FALSE)</f>
        <v>B&amp;B</v>
      </c>
      <c r="D3363" s="2" t="s">
        <v>104</v>
      </c>
      <c r="E3363" s="2" t="s">
        <v>5435</v>
      </c>
      <c r="F3363" s="3">
        <v>40</v>
      </c>
      <c r="G3363" s="3" t="s">
        <v>111</v>
      </c>
      <c r="H3363" s="5" t="s">
        <v>5446</v>
      </c>
      <c r="I3363" s="136" t="s">
        <v>5443</v>
      </c>
      <c r="J3363" s="2" t="s">
        <v>5435</v>
      </c>
      <c r="K3363" s="6">
        <v>11</v>
      </c>
      <c r="L3363" s="6">
        <f>LANÇAMENTO[[#This Row],[VALOR UNITARIO]]*LANÇAMENTO[[#This Row],[QTDADE]]</f>
        <v>440</v>
      </c>
      <c r="M3363" s="4">
        <v>46113</v>
      </c>
      <c r="N3363" s="33" t="str">
        <f>TEXT(LANÇAMENTO[[#This Row],[DATA PEDIDO]],"MMM")&amp;"-"&amp;TEXT(M3363,"AAAA")</f>
        <v>abr-2026</v>
      </c>
      <c r="O3363" s="5" t="s">
        <v>1818</v>
      </c>
      <c r="P3363" s="5" t="s">
        <v>215</v>
      </c>
      <c r="Q3363" s="3" t="s">
        <v>1705</v>
      </c>
      <c r="R3363" s="3">
        <v>7</v>
      </c>
      <c r="S3363" s="4">
        <f>IF(LANÇAMENTO[[#This Row],[DATA PEDIDO]]="","",LANÇAMENTO[[#This Row],[DATA PEDIDO]]+LANÇAMENTO[[#This Row],[PRAZO]])</f>
        <v>46120</v>
      </c>
      <c r="T3363" s="8" t="str">
        <f>IF(LANÇAMENTO[[#This Row],[OBRA COM MATERIAL]]="OK","ENTREGUE",IF(LANÇAMENTO[[#This Row],[PRAZO]]="","",LANÇAMENTO[[#This Row],[PREVISÃO ENTREGA OBRA]]-$E$1))</f>
        <v>ENTREGUE</v>
      </c>
      <c r="U3363" s="3" t="s">
        <v>129</v>
      </c>
      <c r="V3363" s="3"/>
    </row>
    <row r="3364" spans="1:22" x14ac:dyDescent="0.25">
      <c r="A3364" s="4">
        <v>46113</v>
      </c>
      <c r="B3364" s="2" t="s">
        <v>5205</v>
      </c>
      <c r="C3364" s="123" t="str">
        <f>VLOOKUP(LANÇAMENTO[[#This Row],[OBRA]],OBRAS[],2,FALSE)</f>
        <v>B&amp;B</v>
      </c>
      <c r="D3364" s="2" t="s">
        <v>104</v>
      </c>
      <c r="E3364" s="2" t="s">
        <v>5436</v>
      </c>
      <c r="F3364" s="3">
        <v>1</v>
      </c>
      <c r="G3364" s="3" t="s">
        <v>65</v>
      </c>
      <c r="H3364" s="5" t="s">
        <v>5446</v>
      </c>
      <c r="I3364" s="136" t="s">
        <v>5443</v>
      </c>
      <c r="J3364" s="2" t="s">
        <v>5436</v>
      </c>
      <c r="K3364" s="6">
        <v>130</v>
      </c>
      <c r="L3364" s="6">
        <f>LANÇAMENTO[[#This Row],[VALOR UNITARIO]]*LANÇAMENTO[[#This Row],[QTDADE]]</f>
        <v>130</v>
      </c>
      <c r="M3364" s="4">
        <v>46113</v>
      </c>
      <c r="N3364" s="33" t="str">
        <f>TEXT(LANÇAMENTO[[#This Row],[DATA PEDIDO]],"MMM")&amp;"-"&amp;TEXT(M3364,"AAAA")</f>
        <v>abr-2026</v>
      </c>
      <c r="O3364" s="5" t="s">
        <v>1818</v>
      </c>
      <c r="P3364" s="5" t="s">
        <v>215</v>
      </c>
      <c r="Q3364" s="3" t="s">
        <v>1705</v>
      </c>
      <c r="R3364" s="3">
        <v>7</v>
      </c>
      <c r="S3364" s="4">
        <f>IF(LANÇAMENTO[[#This Row],[DATA PEDIDO]]="","",LANÇAMENTO[[#This Row],[DATA PEDIDO]]+LANÇAMENTO[[#This Row],[PRAZO]])</f>
        <v>46120</v>
      </c>
      <c r="T3364" s="8" t="str">
        <f>IF(LANÇAMENTO[[#This Row],[OBRA COM MATERIAL]]="OK","ENTREGUE",IF(LANÇAMENTO[[#This Row],[PRAZO]]="","",LANÇAMENTO[[#This Row],[PREVISÃO ENTREGA OBRA]]-$E$1))</f>
        <v>ENTREGUE</v>
      </c>
      <c r="U3364" s="3" t="s">
        <v>129</v>
      </c>
      <c r="V3364" s="3"/>
    </row>
    <row r="3365" spans="1:22" x14ac:dyDescent="0.25">
      <c r="A3365" s="4">
        <v>46113</v>
      </c>
      <c r="B3365" s="2" t="s">
        <v>5205</v>
      </c>
      <c r="C3365" s="123" t="str">
        <f>VLOOKUP(LANÇAMENTO[[#This Row],[OBRA]],OBRAS[],2,FALSE)</f>
        <v>B&amp;B</v>
      </c>
      <c r="D3365" s="2" t="s">
        <v>104</v>
      </c>
      <c r="E3365" s="2" t="s">
        <v>5437</v>
      </c>
      <c r="F3365" s="3">
        <v>1</v>
      </c>
      <c r="G3365" s="3" t="s">
        <v>65</v>
      </c>
      <c r="H3365" s="5" t="s">
        <v>5446</v>
      </c>
      <c r="I3365" s="136" t="s">
        <v>5443</v>
      </c>
      <c r="J3365" s="2" t="s">
        <v>5437</v>
      </c>
      <c r="K3365" s="6">
        <v>130</v>
      </c>
      <c r="L3365" s="6">
        <f>LANÇAMENTO[[#This Row],[VALOR UNITARIO]]*LANÇAMENTO[[#This Row],[QTDADE]]</f>
        <v>130</v>
      </c>
      <c r="M3365" s="4">
        <v>46113</v>
      </c>
      <c r="N3365" s="33" t="str">
        <f>TEXT(LANÇAMENTO[[#This Row],[DATA PEDIDO]],"MMM")&amp;"-"&amp;TEXT(M3365,"AAAA")</f>
        <v>abr-2026</v>
      </c>
      <c r="O3365" s="5" t="s">
        <v>1818</v>
      </c>
      <c r="P3365" s="5" t="s">
        <v>215</v>
      </c>
      <c r="Q3365" s="3" t="s">
        <v>1705</v>
      </c>
      <c r="R3365" s="3">
        <v>7</v>
      </c>
      <c r="S3365" s="4">
        <f>IF(LANÇAMENTO[[#This Row],[DATA PEDIDO]]="","",LANÇAMENTO[[#This Row],[DATA PEDIDO]]+LANÇAMENTO[[#This Row],[PRAZO]])</f>
        <v>46120</v>
      </c>
      <c r="T3365" s="8" t="str">
        <f>IF(LANÇAMENTO[[#This Row],[OBRA COM MATERIAL]]="OK","ENTREGUE",IF(LANÇAMENTO[[#This Row],[PRAZO]]="","",LANÇAMENTO[[#This Row],[PREVISÃO ENTREGA OBRA]]-$E$1))</f>
        <v>ENTREGUE</v>
      </c>
      <c r="U3365" s="3" t="s">
        <v>129</v>
      </c>
      <c r="V3365" s="3"/>
    </row>
    <row r="3366" spans="1:22" x14ac:dyDescent="0.25">
      <c r="A3366" s="4">
        <v>46113</v>
      </c>
      <c r="B3366" s="2" t="s">
        <v>5205</v>
      </c>
      <c r="C3366" s="123" t="str">
        <f>VLOOKUP(LANÇAMENTO[[#This Row],[OBRA]],OBRAS[],2,FALSE)</f>
        <v>B&amp;B</v>
      </c>
      <c r="D3366" s="2" t="s">
        <v>104</v>
      </c>
      <c r="E3366" s="2" t="s">
        <v>5438</v>
      </c>
      <c r="F3366" s="3">
        <v>20</v>
      </c>
      <c r="G3366" s="3" t="s">
        <v>65</v>
      </c>
      <c r="H3366" s="5" t="s">
        <v>5446</v>
      </c>
      <c r="I3366" s="136" t="s">
        <v>5443</v>
      </c>
      <c r="J3366" s="2" t="s">
        <v>5438</v>
      </c>
      <c r="K3366" s="6">
        <v>70</v>
      </c>
      <c r="L3366" s="6">
        <f>LANÇAMENTO[[#This Row],[VALOR UNITARIO]]*LANÇAMENTO[[#This Row],[QTDADE]]</f>
        <v>1400</v>
      </c>
      <c r="M3366" s="4">
        <v>46113</v>
      </c>
      <c r="N3366" s="33" t="str">
        <f>TEXT(LANÇAMENTO[[#This Row],[DATA PEDIDO]],"MMM")&amp;"-"&amp;TEXT(M3366,"AAAA")</f>
        <v>abr-2026</v>
      </c>
      <c r="O3366" s="5" t="s">
        <v>1818</v>
      </c>
      <c r="P3366" s="5" t="s">
        <v>215</v>
      </c>
      <c r="Q3366" s="3" t="s">
        <v>1705</v>
      </c>
      <c r="R3366" s="3">
        <v>7</v>
      </c>
      <c r="S3366" s="4">
        <f>IF(LANÇAMENTO[[#This Row],[DATA PEDIDO]]="","",LANÇAMENTO[[#This Row],[DATA PEDIDO]]+LANÇAMENTO[[#This Row],[PRAZO]])</f>
        <v>46120</v>
      </c>
      <c r="T3366" s="8" t="str">
        <f>IF(LANÇAMENTO[[#This Row],[OBRA COM MATERIAL]]="OK","ENTREGUE",IF(LANÇAMENTO[[#This Row],[PRAZO]]="","",LANÇAMENTO[[#This Row],[PREVISÃO ENTREGA OBRA]]-$E$1))</f>
        <v>ENTREGUE</v>
      </c>
      <c r="U3366" s="3" t="s">
        <v>129</v>
      </c>
      <c r="V3366" s="3"/>
    </row>
    <row r="3367" spans="1:22" x14ac:dyDescent="0.25">
      <c r="A3367" s="4">
        <v>46113</v>
      </c>
      <c r="B3367" s="2" t="s">
        <v>5205</v>
      </c>
      <c r="C3367" s="123" t="str">
        <f>VLOOKUP(LANÇAMENTO[[#This Row],[OBRA]],OBRAS[],2,FALSE)</f>
        <v>B&amp;B</v>
      </c>
      <c r="D3367" s="2" t="s">
        <v>104</v>
      </c>
      <c r="E3367" s="2" t="s">
        <v>5447</v>
      </c>
      <c r="F3367" s="3">
        <v>1</v>
      </c>
      <c r="G3367" s="3" t="s">
        <v>65</v>
      </c>
      <c r="H3367" s="5" t="s">
        <v>5446</v>
      </c>
      <c r="I3367" s="136" t="s">
        <v>5443</v>
      </c>
      <c r="J3367" s="2" t="s">
        <v>5447</v>
      </c>
      <c r="K3367" s="6">
        <v>-5872.2</v>
      </c>
      <c r="L3367" s="6">
        <f>LANÇAMENTO[[#This Row],[VALOR UNITARIO]]*LANÇAMENTO[[#This Row],[QTDADE]]</f>
        <v>-5872.2</v>
      </c>
      <c r="M3367" s="4">
        <v>46113</v>
      </c>
      <c r="N3367" s="33" t="str">
        <f>TEXT(LANÇAMENTO[[#This Row],[DATA PEDIDO]],"MMM")&amp;"-"&amp;TEXT(M3367,"AAAA")</f>
        <v>abr-2026</v>
      </c>
      <c r="O3367" s="5" t="s">
        <v>1818</v>
      </c>
      <c r="P3367" s="5" t="s">
        <v>215</v>
      </c>
      <c r="Q3367" s="3" t="s">
        <v>1705</v>
      </c>
      <c r="R3367" s="3">
        <v>7</v>
      </c>
      <c r="S3367" s="4">
        <f>IF(LANÇAMENTO[[#This Row],[DATA PEDIDO]]="","",LANÇAMENTO[[#This Row],[DATA PEDIDO]]+LANÇAMENTO[[#This Row],[PRAZO]])</f>
        <v>46120</v>
      </c>
      <c r="T3367" s="8" t="str">
        <f>IF(LANÇAMENTO[[#This Row],[OBRA COM MATERIAL]]="OK","ENTREGUE",IF(LANÇAMENTO[[#This Row],[PRAZO]]="","",LANÇAMENTO[[#This Row],[PREVISÃO ENTREGA OBRA]]-$E$1))</f>
        <v>ENTREGUE</v>
      </c>
      <c r="U3367" s="3" t="s">
        <v>129</v>
      </c>
      <c r="V3367" s="3"/>
    </row>
    <row r="3368" spans="1:22" x14ac:dyDescent="0.25">
      <c r="A3368" s="4">
        <v>46113</v>
      </c>
      <c r="B3368" s="2" t="s">
        <v>1638</v>
      </c>
      <c r="C3368" s="123" t="str">
        <f>VLOOKUP(LANÇAMENTO[[#This Row],[OBRA]],OBRAS[],2,FALSE)</f>
        <v>B&amp;B</v>
      </c>
      <c r="D3368" s="2" t="s">
        <v>104</v>
      </c>
      <c r="E3368" s="2" t="s">
        <v>5432</v>
      </c>
      <c r="F3368" s="3">
        <v>50</v>
      </c>
      <c r="G3368" s="3" t="s">
        <v>111</v>
      </c>
      <c r="H3368" s="5" t="s">
        <v>5448</v>
      </c>
      <c r="I3368" s="136" t="s">
        <v>5443</v>
      </c>
      <c r="J3368" s="2" t="s">
        <v>5432</v>
      </c>
      <c r="K3368" s="6">
        <v>5.5</v>
      </c>
      <c r="L3368" s="6">
        <f>LANÇAMENTO[[#This Row],[VALOR UNITARIO]]*LANÇAMENTO[[#This Row],[QTDADE]]</f>
        <v>275</v>
      </c>
      <c r="M3368" s="4">
        <v>46113</v>
      </c>
      <c r="N3368" s="33" t="str">
        <f>TEXT(LANÇAMENTO[[#This Row],[DATA PEDIDO]],"MMM")&amp;"-"&amp;TEXT(M3368,"AAAA")</f>
        <v>abr-2026</v>
      </c>
      <c r="O3368" s="5" t="s">
        <v>1818</v>
      </c>
      <c r="P3368" s="5" t="s">
        <v>215</v>
      </c>
      <c r="Q3368" s="3" t="s">
        <v>1705</v>
      </c>
      <c r="R3368" s="3">
        <v>7</v>
      </c>
      <c r="S3368" s="4">
        <f>IF(LANÇAMENTO[[#This Row],[DATA PEDIDO]]="","",LANÇAMENTO[[#This Row],[DATA PEDIDO]]+LANÇAMENTO[[#This Row],[PRAZO]])</f>
        <v>46120</v>
      </c>
      <c r="T3368" s="8" t="str">
        <f>IF(LANÇAMENTO[[#This Row],[OBRA COM MATERIAL]]="OK","ENTREGUE",IF(LANÇAMENTO[[#This Row],[PRAZO]]="","",LANÇAMENTO[[#This Row],[PREVISÃO ENTREGA OBRA]]-$E$1))</f>
        <v>ENTREGUE</v>
      </c>
      <c r="U3368" s="3" t="s">
        <v>129</v>
      </c>
      <c r="V3368" s="3"/>
    </row>
    <row r="3369" spans="1:22" x14ac:dyDescent="0.25">
      <c r="A3369" s="4">
        <v>46113</v>
      </c>
      <c r="B3369" s="2" t="s">
        <v>1638</v>
      </c>
      <c r="C3369" s="123" t="str">
        <f>VLOOKUP(LANÇAMENTO[[#This Row],[OBRA]],OBRAS[],2,FALSE)</f>
        <v>B&amp;B</v>
      </c>
      <c r="D3369" s="2" t="s">
        <v>104</v>
      </c>
      <c r="E3369" s="2" t="s">
        <v>5433</v>
      </c>
      <c r="F3369" s="3">
        <v>40</v>
      </c>
      <c r="G3369" s="3" t="s">
        <v>111</v>
      </c>
      <c r="H3369" s="5" t="s">
        <v>5448</v>
      </c>
      <c r="I3369" s="136" t="s">
        <v>5443</v>
      </c>
      <c r="J3369" s="2" t="s">
        <v>5433</v>
      </c>
      <c r="K3369" s="6">
        <v>12</v>
      </c>
      <c r="L3369" s="6">
        <f>LANÇAMENTO[[#This Row],[VALOR UNITARIO]]*LANÇAMENTO[[#This Row],[QTDADE]]</f>
        <v>480</v>
      </c>
      <c r="M3369" s="4">
        <v>46113</v>
      </c>
      <c r="N3369" s="33" t="str">
        <f>TEXT(LANÇAMENTO[[#This Row],[DATA PEDIDO]],"MMM")&amp;"-"&amp;TEXT(M3369,"AAAA")</f>
        <v>abr-2026</v>
      </c>
      <c r="O3369" s="5" t="s">
        <v>1818</v>
      </c>
      <c r="P3369" s="5" t="s">
        <v>215</v>
      </c>
      <c r="Q3369" s="3" t="s">
        <v>1705</v>
      </c>
      <c r="R3369" s="3">
        <v>7</v>
      </c>
      <c r="S3369" s="4">
        <f>IF(LANÇAMENTO[[#This Row],[DATA PEDIDO]]="","",LANÇAMENTO[[#This Row],[DATA PEDIDO]]+LANÇAMENTO[[#This Row],[PRAZO]])</f>
        <v>46120</v>
      </c>
      <c r="T3369" s="8" t="str">
        <f>IF(LANÇAMENTO[[#This Row],[OBRA COM MATERIAL]]="OK","ENTREGUE",IF(LANÇAMENTO[[#This Row],[PRAZO]]="","",LANÇAMENTO[[#This Row],[PREVISÃO ENTREGA OBRA]]-$E$1))</f>
        <v>ENTREGUE</v>
      </c>
      <c r="U3369" s="3" t="s">
        <v>129</v>
      </c>
      <c r="V3369" s="3"/>
    </row>
    <row r="3370" spans="1:22" x14ac:dyDescent="0.25">
      <c r="A3370" s="4">
        <v>46113</v>
      </c>
      <c r="B3370" s="2" t="s">
        <v>1638</v>
      </c>
      <c r="C3370" s="123" t="str">
        <f>VLOOKUP(LANÇAMENTO[[#This Row],[OBRA]],OBRAS[],2,FALSE)</f>
        <v>B&amp;B</v>
      </c>
      <c r="D3370" s="2" t="s">
        <v>104</v>
      </c>
      <c r="E3370" s="2" t="s">
        <v>5434</v>
      </c>
      <c r="F3370" s="3">
        <v>5</v>
      </c>
      <c r="G3370" s="3" t="s">
        <v>65</v>
      </c>
      <c r="H3370" s="5" t="s">
        <v>5448</v>
      </c>
      <c r="I3370" s="136" t="s">
        <v>5443</v>
      </c>
      <c r="J3370" s="2" t="s">
        <v>5434</v>
      </c>
      <c r="K3370" s="6">
        <v>140</v>
      </c>
      <c r="L3370" s="6">
        <f>LANÇAMENTO[[#This Row],[VALOR UNITARIO]]*LANÇAMENTO[[#This Row],[QTDADE]]</f>
        <v>700</v>
      </c>
      <c r="M3370" s="4">
        <v>46113</v>
      </c>
      <c r="N3370" s="33" t="str">
        <f>TEXT(LANÇAMENTO[[#This Row],[DATA PEDIDO]],"MMM")&amp;"-"&amp;TEXT(M3370,"AAAA")</f>
        <v>abr-2026</v>
      </c>
      <c r="O3370" s="5" t="s">
        <v>1818</v>
      </c>
      <c r="P3370" s="5" t="s">
        <v>215</v>
      </c>
      <c r="Q3370" s="3" t="s">
        <v>1705</v>
      </c>
      <c r="R3370" s="3">
        <v>7</v>
      </c>
      <c r="S3370" s="4">
        <f>IF(LANÇAMENTO[[#This Row],[DATA PEDIDO]]="","",LANÇAMENTO[[#This Row],[DATA PEDIDO]]+LANÇAMENTO[[#This Row],[PRAZO]])</f>
        <v>46120</v>
      </c>
      <c r="T3370" s="8" t="str">
        <f>IF(LANÇAMENTO[[#This Row],[OBRA COM MATERIAL]]="OK","ENTREGUE",IF(LANÇAMENTO[[#This Row],[PRAZO]]="","",LANÇAMENTO[[#This Row],[PREVISÃO ENTREGA OBRA]]-$E$1))</f>
        <v>ENTREGUE</v>
      </c>
      <c r="U3370" s="3" t="s">
        <v>129</v>
      </c>
      <c r="V3370" s="3"/>
    </row>
    <row r="3371" spans="1:22" x14ac:dyDescent="0.25">
      <c r="A3371" s="4">
        <v>46113</v>
      </c>
      <c r="B3371" s="2" t="s">
        <v>1638</v>
      </c>
      <c r="C3371" s="123" t="str">
        <f>VLOOKUP(LANÇAMENTO[[#This Row],[OBRA]],OBRAS[],2,FALSE)</f>
        <v>B&amp;B</v>
      </c>
      <c r="D3371" s="2" t="s">
        <v>104</v>
      </c>
      <c r="E3371" s="2" t="s">
        <v>5435</v>
      </c>
      <c r="F3371" s="3">
        <v>40</v>
      </c>
      <c r="G3371" s="3" t="s">
        <v>65</v>
      </c>
      <c r="H3371" s="5" t="s">
        <v>5448</v>
      </c>
      <c r="I3371" s="136" t="s">
        <v>5443</v>
      </c>
      <c r="J3371" s="2" t="s">
        <v>5435</v>
      </c>
      <c r="K3371" s="6">
        <v>11</v>
      </c>
      <c r="L3371" s="6">
        <f>LANÇAMENTO[[#This Row],[VALOR UNITARIO]]*LANÇAMENTO[[#This Row],[QTDADE]]</f>
        <v>440</v>
      </c>
      <c r="M3371" s="4">
        <v>46113</v>
      </c>
      <c r="N3371" s="33" t="str">
        <f>TEXT(LANÇAMENTO[[#This Row],[DATA PEDIDO]],"MMM")&amp;"-"&amp;TEXT(M3371,"AAAA")</f>
        <v>abr-2026</v>
      </c>
      <c r="O3371" s="5" t="s">
        <v>1818</v>
      </c>
      <c r="P3371" s="5" t="s">
        <v>215</v>
      </c>
      <c r="Q3371" s="3" t="s">
        <v>1705</v>
      </c>
      <c r="R3371" s="3">
        <v>7</v>
      </c>
      <c r="S3371" s="4">
        <f>IF(LANÇAMENTO[[#This Row],[DATA PEDIDO]]="","",LANÇAMENTO[[#This Row],[DATA PEDIDO]]+LANÇAMENTO[[#This Row],[PRAZO]])</f>
        <v>46120</v>
      </c>
      <c r="T3371" s="8" t="str">
        <f>IF(LANÇAMENTO[[#This Row],[OBRA COM MATERIAL]]="OK","ENTREGUE",IF(LANÇAMENTO[[#This Row],[PRAZO]]="","",LANÇAMENTO[[#This Row],[PREVISÃO ENTREGA OBRA]]-$E$1))</f>
        <v>ENTREGUE</v>
      </c>
      <c r="U3371" s="3" t="s">
        <v>129</v>
      </c>
      <c r="V3371" s="3"/>
    </row>
    <row r="3372" spans="1:22" x14ac:dyDescent="0.25">
      <c r="A3372" s="4">
        <v>46113</v>
      </c>
      <c r="B3372" s="2" t="s">
        <v>1638</v>
      </c>
      <c r="C3372" s="123" t="str">
        <f>VLOOKUP(LANÇAMENTO[[#This Row],[OBRA]],OBRAS[],2,FALSE)</f>
        <v>B&amp;B</v>
      </c>
      <c r="D3372" s="2" t="s">
        <v>104</v>
      </c>
      <c r="E3372" s="2" t="s">
        <v>5436</v>
      </c>
      <c r="F3372" s="3">
        <v>1</v>
      </c>
      <c r="G3372" s="3" t="s">
        <v>111</v>
      </c>
      <c r="H3372" s="5" t="s">
        <v>5448</v>
      </c>
      <c r="I3372" s="136" t="s">
        <v>5443</v>
      </c>
      <c r="J3372" s="2" t="s">
        <v>5436</v>
      </c>
      <c r="K3372" s="6">
        <v>130</v>
      </c>
      <c r="L3372" s="6">
        <f>LANÇAMENTO[[#This Row],[VALOR UNITARIO]]*LANÇAMENTO[[#This Row],[QTDADE]]</f>
        <v>130</v>
      </c>
      <c r="M3372" s="4">
        <v>46113</v>
      </c>
      <c r="N3372" s="33" t="str">
        <f>TEXT(LANÇAMENTO[[#This Row],[DATA PEDIDO]],"MMM")&amp;"-"&amp;TEXT(M3372,"AAAA")</f>
        <v>abr-2026</v>
      </c>
      <c r="O3372" s="5" t="s">
        <v>1818</v>
      </c>
      <c r="P3372" s="5" t="s">
        <v>215</v>
      </c>
      <c r="Q3372" s="3" t="s">
        <v>1705</v>
      </c>
      <c r="R3372" s="3">
        <v>7</v>
      </c>
      <c r="S3372" s="4">
        <f>IF(LANÇAMENTO[[#This Row],[DATA PEDIDO]]="","",LANÇAMENTO[[#This Row],[DATA PEDIDO]]+LANÇAMENTO[[#This Row],[PRAZO]])</f>
        <v>46120</v>
      </c>
      <c r="T3372" s="8" t="str">
        <f>IF(LANÇAMENTO[[#This Row],[OBRA COM MATERIAL]]="OK","ENTREGUE",IF(LANÇAMENTO[[#This Row],[PRAZO]]="","",LANÇAMENTO[[#This Row],[PREVISÃO ENTREGA OBRA]]-$E$1))</f>
        <v>ENTREGUE</v>
      </c>
      <c r="U3372" s="3" t="s">
        <v>129</v>
      </c>
      <c r="V3372" s="3"/>
    </row>
    <row r="3373" spans="1:22" x14ac:dyDescent="0.25">
      <c r="A3373" s="4">
        <v>46113</v>
      </c>
      <c r="B3373" s="2" t="s">
        <v>1638</v>
      </c>
      <c r="C3373" s="123" t="str">
        <f>VLOOKUP(LANÇAMENTO[[#This Row],[OBRA]],OBRAS[],2,FALSE)</f>
        <v>B&amp;B</v>
      </c>
      <c r="D3373" s="2" t="s">
        <v>104</v>
      </c>
      <c r="E3373" s="2" t="s">
        <v>5437</v>
      </c>
      <c r="F3373" s="3">
        <v>2</v>
      </c>
      <c r="G3373" s="3" t="s">
        <v>65</v>
      </c>
      <c r="H3373" s="5" t="s">
        <v>5448</v>
      </c>
      <c r="I3373" s="136" t="s">
        <v>5443</v>
      </c>
      <c r="J3373" s="2" t="s">
        <v>5437</v>
      </c>
      <c r="K3373" s="6">
        <v>130</v>
      </c>
      <c r="L3373" s="6">
        <f>LANÇAMENTO[[#This Row],[VALOR UNITARIO]]*LANÇAMENTO[[#This Row],[QTDADE]]</f>
        <v>260</v>
      </c>
      <c r="M3373" s="4">
        <v>46113</v>
      </c>
      <c r="N3373" s="33" t="str">
        <f>TEXT(LANÇAMENTO[[#This Row],[DATA PEDIDO]],"MMM")&amp;"-"&amp;TEXT(M3373,"AAAA")</f>
        <v>abr-2026</v>
      </c>
      <c r="O3373" s="5" t="s">
        <v>1818</v>
      </c>
      <c r="P3373" s="5" t="s">
        <v>215</v>
      </c>
      <c r="Q3373" s="3" t="s">
        <v>1705</v>
      </c>
      <c r="R3373" s="3">
        <v>7</v>
      </c>
      <c r="S3373" s="4">
        <f>IF(LANÇAMENTO[[#This Row],[DATA PEDIDO]]="","",LANÇAMENTO[[#This Row],[DATA PEDIDO]]+LANÇAMENTO[[#This Row],[PRAZO]])</f>
        <v>46120</v>
      </c>
      <c r="T3373" s="8" t="str">
        <f>IF(LANÇAMENTO[[#This Row],[OBRA COM MATERIAL]]="OK","ENTREGUE",IF(LANÇAMENTO[[#This Row],[PRAZO]]="","",LANÇAMENTO[[#This Row],[PREVISÃO ENTREGA OBRA]]-$E$1))</f>
        <v>ENTREGUE</v>
      </c>
      <c r="U3373" s="3" t="s">
        <v>129</v>
      </c>
      <c r="V3373" s="3"/>
    </row>
    <row r="3374" spans="1:22" x14ac:dyDescent="0.25">
      <c r="A3374" s="4">
        <v>46113</v>
      </c>
      <c r="B3374" s="2" t="s">
        <v>1638</v>
      </c>
      <c r="C3374" s="123" t="str">
        <f>VLOOKUP(LANÇAMENTO[[#This Row],[OBRA]],OBRAS[],2,FALSE)</f>
        <v>B&amp;B</v>
      </c>
      <c r="D3374" s="2" t="s">
        <v>104</v>
      </c>
      <c r="E3374" s="2" t="s">
        <v>5438</v>
      </c>
      <c r="F3374" s="3">
        <v>25</v>
      </c>
      <c r="G3374" s="3" t="s">
        <v>65</v>
      </c>
      <c r="H3374" s="5" t="s">
        <v>5448</v>
      </c>
      <c r="I3374" s="136" t="s">
        <v>5443</v>
      </c>
      <c r="J3374" s="2" t="s">
        <v>5438</v>
      </c>
      <c r="K3374" s="6">
        <v>70</v>
      </c>
      <c r="L3374" s="6">
        <f>LANÇAMENTO[[#This Row],[VALOR UNITARIO]]*LANÇAMENTO[[#This Row],[QTDADE]]</f>
        <v>1750</v>
      </c>
      <c r="M3374" s="4">
        <v>46113</v>
      </c>
      <c r="N3374" s="33" t="str">
        <f>TEXT(LANÇAMENTO[[#This Row],[DATA PEDIDO]],"MMM")&amp;"-"&amp;TEXT(M3374,"AAAA")</f>
        <v>abr-2026</v>
      </c>
      <c r="O3374" s="5" t="s">
        <v>1818</v>
      </c>
      <c r="P3374" s="5" t="s">
        <v>215</v>
      </c>
      <c r="Q3374" s="3" t="s">
        <v>1705</v>
      </c>
      <c r="R3374" s="3">
        <v>7</v>
      </c>
      <c r="S3374" s="4">
        <f>IF(LANÇAMENTO[[#This Row],[DATA PEDIDO]]="","",LANÇAMENTO[[#This Row],[DATA PEDIDO]]+LANÇAMENTO[[#This Row],[PRAZO]])</f>
        <v>46120</v>
      </c>
      <c r="T3374" s="8" t="str">
        <f>IF(LANÇAMENTO[[#This Row],[OBRA COM MATERIAL]]="OK","ENTREGUE",IF(LANÇAMENTO[[#This Row],[PRAZO]]="","",LANÇAMENTO[[#This Row],[PREVISÃO ENTREGA OBRA]]-$E$1))</f>
        <v>ENTREGUE</v>
      </c>
      <c r="U3374" s="3" t="s">
        <v>129</v>
      </c>
      <c r="V3374" s="3"/>
    </row>
    <row r="3375" spans="1:22" x14ac:dyDescent="0.25">
      <c r="A3375" s="4">
        <v>46113</v>
      </c>
      <c r="B3375" s="2" t="s">
        <v>5205</v>
      </c>
      <c r="C3375" s="123" t="str">
        <f>VLOOKUP(LANÇAMENTO[[#This Row],[OBRA]],OBRAS[],2,FALSE)</f>
        <v>B&amp;B</v>
      </c>
      <c r="D3375" s="2" t="s">
        <v>104</v>
      </c>
      <c r="E3375" s="2" t="s">
        <v>5449</v>
      </c>
      <c r="F3375" s="3">
        <v>1</v>
      </c>
      <c r="G3375" s="3" t="s">
        <v>65</v>
      </c>
      <c r="H3375" s="5" t="s">
        <v>5450</v>
      </c>
      <c r="I3375" s="136" t="s">
        <v>243</v>
      </c>
      <c r="J3375" s="2" t="s">
        <v>5449</v>
      </c>
      <c r="K3375" s="6">
        <v>214</v>
      </c>
      <c r="L3375" s="6">
        <f>LANÇAMENTO[[#This Row],[VALOR UNITARIO]]*LANÇAMENTO[[#This Row],[QTDADE]]</f>
        <v>214</v>
      </c>
      <c r="M3375" s="4">
        <v>46113</v>
      </c>
      <c r="N3375" s="33" t="str">
        <f>TEXT(LANÇAMENTO[[#This Row],[DATA PEDIDO]],"MMM")&amp;"-"&amp;TEXT(M3375,"AAAA")</f>
        <v>abr-2026</v>
      </c>
      <c r="O3375" s="5" t="s">
        <v>1715</v>
      </c>
      <c r="P3375" s="5" t="s">
        <v>30</v>
      </c>
      <c r="Q3375" s="3" t="s">
        <v>1705</v>
      </c>
      <c r="R3375" s="3">
        <v>2</v>
      </c>
      <c r="S3375" s="4">
        <f>IF(LANÇAMENTO[[#This Row],[DATA PEDIDO]]="","",LANÇAMENTO[[#This Row],[DATA PEDIDO]]+LANÇAMENTO[[#This Row],[PRAZO]])</f>
        <v>46115</v>
      </c>
      <c r="T3375" s="8" t="str">
        <f>IF(LANÇAMENTO[[#This Row],[OBRA COM MATERIAL]]="OK","ENTREGUE",IF(LANÇAMENTO[[#This Row],[PRAZO]]="","",LANÇAMENTO[[#This Row],[PREVISÃO ENTREGA OBRA]]-$E$1))</f>
        <v>ENTREGUE</v>
      </c>
      <c r="U3375" s="3" t="s">
        <v>129</v>
      </c>
      <c r="V3375" s="3"/>
    </row>
    <row r="3376" spans="1:22" x14ac:dyDescent="0.25">
      <c r="A3376" s="4">
        <v>46113</v>
      </c>
      <c r="B3376" s="2" t="s">
        <v>5205</v>
      </c>
      <c r="C3376" s="123" t="str">
        <f>VLOOKUP(LANÇAMENTO[[#This Row],[OBRA]],OBRAS[],2,FALSE)</f>
        <v>B&amp;B</v>
      </c>
      <c r="D3376" s="2" t="s">
        <v>104</v>
      </c>
      <c r="E3376" s="2" t="s">
        <v>2424</v>
      </c>
      <c r="F3376" s="3">
        <v>4</v>
      </c>
      <c r="G3376" s="3" t="s">
        <v>23</v>
      </c>
      <c r="H3376" s="5" t="s">
        <v>5450</v>
      </c>
      <c r="I3376" s="136" t="s">
        <v>243</v>
      </c>
      <c r="J3376" s="2" t="s">
        <v>2424</v>
      </c>
      <c r="K3376" s="6">
        <v>9</v>
      </c>
      <c r="L3376" s="6">
        <f>LANÇAMENTO[[#This Row],[VALOR UNITARIO]]*LANÇAMENTO[[#This Row],[QTDADE]]</f>
        <v>36</v>
      </c>
      <c r="M3376" s="4">
        <v>46113</v>
      </c>
      <c r="N3376" s="33" t="str">
        <f>TEXT(LANÇAMENTO[[#This Row],[DATA PEDIDO]],"MMM")&amp;"-"&amp;TEXT(M3376,"AAAA")</f>
        <v>abr-2026</v>
      </c>
      <c r="O3376" s="5" t="s">
        <v>1715</v>
      </c>
      <c r="P3376" s="5" t="s">
        <v>30</v>
      </c>
      <c r="Q3376" s="3" t="s">
        <v>1705</v>
      </c>
      <c r="R3376" s="3">
        <v>2</v>
      </c>
      <c r="S3376" s="4">
        <f>IF(LANÇAMENTO[[#This Row],[DATA PEDIDO]]="","",LANÇAMENTO[[#This Row],[DATA PEDIDO]]+LANÇAMENTO[[#This Row],[PRAZO]])</f>
        <v>46115</v>
      </c>
      <c r="T3376" s="8" t="str">
        <f>IF(LANÇAMENTO[[#This Row],[OBRA COM MATERIAL]]="OK","ENTREGUE",IF(LANÇAMENTO[[#This Row],[PRAZO]]="","",LANÇAMENTO[[#This Row],[PREVISÃO ENTREGA OBRA]]-$E$1))</f>
        <v>ENTREGUE</v>
      </c>
      <c r="U3376" s="3" t="s">
        <v>129</v>
      </c>
      <c r="V3376" s="3"/>
    </row>
    <row r="3377" spans="1:22" x14ac:dyDescent="0.25">
      <c r="A3377" s="4">
        <v>46114</v>
      </c>
      <c r="B3377" s="2" t="s">
        <v>1802</v>
      </c>
      <c r="C3377" s="123" t="str">
        <f>VLOOKUP(LANÇAMENTO[[#This Row],[OBRA]],OBRAS[],2,FALSE)</f>
        <v>INTERIORANA</v>
      </c>
      <c r="D3377" s="2" t="s">
        <v>104</v>
      </c>
      <c r="E3377" s="2" t="s">
        <v>5451</v>
      </c>
      <c r="F3377" s="3">
        <v>2</v>
      </c>
      <c r="G3377" s="3" t="s">
        <v>65</v>
      </c>
      <c r="H3377" s="5" t="s">
        <v>5452</v>
      </c>
      <c r="I3377" s="136" t="s">
        <v>1027</v>
      </c>
      <c r="J3377" s="2" t="s">
        <v>5451</v>
      </c>
      <c r="K3377" s="6">
        <v>299.89999999999998</v>
      </c>
      <c r="L3377" s="6">
        <f>LANÇAMENTO[[#This Row],[VALOR UNITARIO]]*LANÇAMENTO[[#This Row],[QTDADE]]</f>
        <v>599.79999999999995</v>
      </c>
      <c r="M3377" s="4">
        <v>46114</v>
      </c>
      <c r="N3377" s="33" t="str">
        <f>TEXT(LANÇAMENTO[[#This Row],[DATA PEDIDO]],"MMM")&amp;"-"&amp;TEXT(M3377,"AAAA")</f>
        <v>abr-2026</v>
      </c>
      <c r="O3377" s="5" t="s">
        <v>1692</v>
      </c>
      <c r="P3377" s="5" t="s">
        <v>30</v>
      </c>
      <c r="Q3377" s="3" t="s">
        <v>1705</v>
      </c>
      <c r="R3377" s="3">
        <v>4</v>
      </c>
      <c r="S3377" s="4">
        <f>IF(LANÇAMENTO[[#This Row],[DATA PEDIDO]]="","",LANÇAMENTO[[#This Row],[DATA PEDIDO]]+LANÇAMENTO[[#This Row],[PRAZO]])</f>
        <v>46118</v>
      </c>
      <c r="T3377" s="8" t="str">
        <f>IF(LANÇAMENTO[[#This Row],[OBRA COM MATERIAL]]="OK","ENTREGUE",IF(LANÇAMENTO[[#This Row],[PRAZO]]="","",LANÇAMENTO[[#This Row],[PREVISÃO ENTREGA OBRA]]-$E$1))</f>
        <v>ENTREGUE</v>
      </c>
      <c r="U3377" s="3" t="s">
        <v>129</v>
      </c>
      <c r="V3377" s="3"/>
    </row>
    <row r="3378" spans="1:22" x14ac:dyDescent="0.25">
      <c r="A3378" s="4">
        <v>46118</v>
      </c>
      <c r="B3378" s="2" t="s">
        <v>1802</v>
      </c>
      <c r="C3378" s="123" t="str">
        <f>VLOOKUP(LANÇAMENTO[[#This Row],[OBRA]],OBRAS[],2,FALSE)</f>
        <v>INTERIORANA</v>
      </c>
      <c r="D3378" s="2" t="s">
        <v>104</v>
      </c>
      <c r="E3378" s="2" t="s">
        <v>5398</v>
      </c>
      <c r="F3378" s="3">
        <v>2</v>
      </c>
      <c r="G3378" s="3" t="s">
        <v>140</v>
      </c>
      <c r="H3378" s="5" t="s">
        <v>5453</v>
      </c>
      <c r="I3378" s="136" t="s">
        <v>1027</v>
      </c>
      <c r="J3378" s="2" t="s">
        <v>5398</v>
      </c>
      <c r="K3378" s="6">
        <v>153.09</v>
      </c>
      <c r="L3378" s="6">
        <f>LANÇAMENTO[[#This Row],[VALOR UNITARIO]]*LANÇAMENTO[[#This Row],[QTDADE]]</f>
        <v>306.18</v>
      </c>
      <c r="M3378" s="4">
        <v>46118</v>
      </c>
      <c r="N3378" s="33" t="str">
        <f>TEXT(LANÇAMENTO[[#This Row],[DATA PEDIDO]],"MMM")&amp;"-"&amp;TEXT(M3378,"AAAA")</f>
        <v>abr-2026</v>
      </c>
      <c r="O3378" s="5" t="s">
        <v>1692</v>
      </c>
      <c r="P3378" s="5" t="s">
        <v>30</v>
      </c>
      <c r="Q3378" s="3" t="s">
        <v>12</v>
      </c>
      <c r="R3378" s="3">
        <v>1</v>
      </c>
      <c r="S3378" s="4">
        <f>IF(LANÇAMENTO[[#This Row],[DATA PEDIDO]]="","",LANÇAMENTO[[#This Row],[DATA PEDIDO]]+LANÇAMENTO[[#This Row],[PRAZO]])</f>
        <v>46119</v>
      </c>
      <c r="T3378" s="8" t="str">
        <f>IF(LANÇAMENTO[[#This Row],[OBRA COM MATERIAL]]="OK","ENTREGUE",IF(LANÇAMENTO[[#This Row],[PRAZO]]="","",LANÇAMENTO[[#This Row],[PREVISÃO ENTREGA OBRA]]-$E$1))</f>
        <v>ENTREGUE</v>
      </c>
      <c r="U3378" s="3" t="s">
        <v>129</v>
      </c>
      <c r="V3378" s="3"/>
    </row>
    <row r="3379" spans="1:22" x14ac:dyDescent="0.25">
      <c r="A3379" s="4">
        <v>46118</v>
      </c>
      <c r="B3379" s="2" t="s">
        <v>1802</v>
      </c>
      <c r="C3379" s="123" t="str">
        <f>VLOOKUP(LANÇAMENTO[[#This Row],[OBRA]],OBRAS[],2,FALSE)</f>
        <v>INTERIORANA</v>
      </c>
      <c r="D3379" s="2" t="s">
        <v>104</v>
      </c>
      <c r="E3379" s="2" t="s">
        <v>4434</v>
      </c>
      <c r="F3379" s="3">
        <v>2</v>
      </c>
      <c r="G3379" s="3" t="s">
        <v>140</v>
      </c>
      <c r="H3379" s="5" t="s">
        <v>5453</v>
      </c>
      <c r="I3379" s="136" t="s">
        <v>1027</v>
      </c>
      <c r="J3379" s="2" t="s">
        <v>4434</v>
      </c>
      <c r="K3379" s="6">
        <v>118.59</v>
      </c>
      <c r="L3379" s="6">
        <f>LANÇAMENTO[[#This Row],[VALOR UNITARIO]]*LANÇAMENTO[[#This Row],[QTDADE]]</f>
        <v>237.18</v>
      </c>
      <c r="M3379" s="4">
        <v>46118</v>
      </c>
      <c r="N3379" s="33" t="str">
        <f>TEXT(LANÇAMENTO[[#This Row],[DATA PEDIDO]],"MMM")&amp;"-"&amp;TEXT(M3379,"AAAA")</f>
        <v>abr-2026</v>
      </c>
      <c r="O3379" s="5" t="s">
        <v>1692</v>
      </c>
      <c r="P3379" s="5" t="s">
        <v>30</v>
      </c>
      <c r="Q3379" s="3" t="s">
        <v>12</v>
      </c>
      <c r="R3379" s="3">
        <v>1</v>
      </c>
      <c r="S3379" s="4">
        <f>IF(LANÇAMENTO[[#This Row],[DATA PEDIDO]]="","",LANÇAMENTO[[#This Row],[DATA PEDIDO]]+LANÇAMENTO[[#This Row],[PRAZO]])</f>
        <v>46119</v>
      </c>
      <c r="T3379" s="8" t="str">
        <f>IF(LANÇAMENTO[[#This Row],[OBRA COM MATERIAL]]="OK","ENTREGUE",IF(LANÇAMENTO[[#This Row],[PRAZO]]="","",LANÇAMENTO[[#This Row],[PREVISÃO ENTREGA OBRA]]-$E$1))</f>
        <v>ENTREGUE</v>
      </c>
      <c r="U3379" s="3" t="s">
        <v>129</v>
      </c>
      <c r="V3379" s="3"/>
    </row>
    <row r="3380" spans="1:22" x14ac:dyDescent="0.25">
      <c r="A3380" s="4">
        <v>46118</v>
      </c>
      <c r="B3380" s="2" t="s">
        <v>5205</v>
      </c>
      <c r="C3380" s="123" t="str">
        <f>VLOOKUP(LANÇAMENTO[[#This Row],[OBRA]],OBRAS[],2,FALSE)</f>
        <v>B&amp;B</v>
      </c>
      <c r="D3380" s="2" t="s">
        <v>104</v>
      </c>
      <c r="E3380" s="2" t="s">
        <v>5454</v>
      </c>
      <c r="F3380" s="3">
        <v>1</v>
      </c>
      <c r="G3380" s="3" t="s">
        <v>65</v>
      </c>
      <c r="H3380" s="5" t="s">
        <v>5463</v>
      </c>
      <c r="I3380" s="136" t="s">
        <v>288</v>
      </c>
      <c r="J3380" s="2" t="s">
        <v>5454</v>
      </c>
      <c r="K3380" s="6">
        <v>667</v>
      </c>
      <c r="L3380" s="6">
        <f>LANÇAMENTO[[#This Row],[VALOR UNITARIO]]*LANÇAMENTO[[#This Row],[QTDADE]]</f>
        <v>667</v>
      </c>
      <c r="M3380" s="4">
        <v>46118</v>
      </c>
      <c r="N3380" s="33" t="str">
        <f>TEXT(LANÇAMENTO[[#This Row],[DATA PEDIDO]],"MMM")&amp;"-"&amp;TEXT(M3380,"AAAA")</f>
        <v>abr-2026</v>
      </c>
      <c r="O3380" s="5" t="s">
        <v>2102</v>
      </c>
      <c r="P3380" s="5" t="s">
        <v>30</v>
      </c>
      <c r="Q3380" s="3" t="s">
        <v>1705</v>
      </c>
      <c r="R3380" s="3">
        <v>5</v>
      </c>
      <c r="S3380" s="4">
        <f>IF(LANÇAMENTO[[#This Row],[DATA PEDIDO]]="","",LANÇAMENTO[[#This Row],[DATA PEDIDO]]+LANÇAMENTO[[#This Row],[PRAZO]])</f>
        <v>46123</v>
      </c>
      <c r="T3380" s="8" t="str">
        <f>IF(LANÇAMENTO[[#This Row],[OBRA COM MATERIAL]]="OK","ENTREGUE",IF(LANÇAMENTO[[#This Row],[PRAZO]]="","",LANÇAMENTO[[#This Row],[PREVISÃO ENTREGA OBRA]]-$E$1))</f>
        <v>ENTREGUE</v>
      </c>
      <c r="U3380" s="3" t="s">
        <v>129</v>
      </c>
      <c r="V3380" s="3"/>
    </row>
    <row r="3381" spans="1:22" x14ac:dyDescent="0.25">
      <c r="A3381" s="4">
        <v>46118</v>
      </c>
      <c r="B3381" s="2" t="s">
        <v>5205</v>
      </c>
      <c r="C3381" s="123" t="str">
        <f>VLOOKUP(LANÇAMENTO[[#This Row],[OBRA]],OBRAS[],2,FALSE)</f>
        <v>B&amp;B</v>
      </c>
      <c r="D3381" s="2" t="s">
        <v>104</v>
      </c>
      <c r="E3381" s="2" t="s">
        <v>5455</v>
      </c>
      <c r="F3381" s="3">
        <v>2</v>
      </c>
      <c r="G3381" s="3" t="s">
        <v>65</v>
      </c>
      <c r="H3381" s="5" t="s">
        <v>5463</v>
      </c>
      <c r="I3381" s="136" t="s">
        <v>288</v>
      </c>
      <c r="J3381" s="2" t="s">
        <v>5455</v>
      </c>
      <c r="K3381" s="6">
        <v>630</v>
      </c>
      <c r="L3381" s="6">
        <f>LANÇAMENTO[[#This Row],[VALOR UNITARIO]]*LANÇAMENTO[[#This Row],[QTDADE]]</f>
        <v>1260</v>
      </c>
      <c r="M3381" s="4">
        <v>46118</v>
      </c>
      <c r="N3381" s="33" t="str">
        <f>TEXT(LANÇAMENTO[[#This Row],[DATA PEDIDO]],"MMM")&amp;"-"&amp;TEXT(M3381,"AAAA")</f>
        <v>abr-2026</v>
      </c>
      <c r="O3381" s="5" t="s">
        <v>2102</v>
      </c>
      <c r="P3381" s="5" t="s">
        <v>30</v>
      </c>
      <c r="Q3381" s="3" t="s">
        <v>1705</v>
      </c>
      <c r="R3381" s="3">
        <v>5</v>
      </c>
      <c r="S3381" s="4">
        <f>IF(LANÇAMENTO[[#This Row],[DATA PEDIDO]]="","",LANÇAMENTO[[#This Row],[DATA PEDIDO]]+LANÇAMENTO[[#This Row],[PRAZO]])</f>
        <v>46123</v>
      </c>
      <c r="T3381" s="8" t="str">
        <f>IF(LANÇAMENTO[[#This Row],[OBRA COM MATERIAL]]="OK","ENTREGUE",IF(LANÇAMENTO[[#This Row],[PRAZO]]="","",LANÇAMENTO[[#This Row],[PREVISÃO ENTREGA OBRA]]-$E$1))</f>
        <v>ENTREGUE</v>
      </c>
      <c r="U3381" s="3" t="s">
        <v>129</v>
      </c>
      <c r="V3381" s="3"/>
    </row>
    <row r="3382" spans="1:22" x14ac:dyDescent="0.25">
      <c r="A3382" s="4">
        <v>46118</v>
      </c>
      <c r="B3382" s="2" t="s">
        <v>5205</v>
      </c>
      <c r="C3382" s="123" t="str">
        <f>VLOOKUP(LANÇAMENTO[[#This Row],[OBRA]],OBRAS[],2,FALSE)</f>
        <v>B&amp;B</v>
      </c>
      <c r="D3382" s="2" t="s">
        <v>104</v>
      </c>
      <c r="E3382" s="2" t="s">
        <v>5456</v>
      </c>
      <c r="F3382" s="3">
        <v>2</v>
      </c>
      <c r="G3382" s="3" t="s">
        <v>65</v>
      </c>
      <c r="H3382" s="5" t="s">
        <v>5463</v>
      </c>
      <c r="I3382" s="136" t="s">
        <v>288</v>
      </c>
      <c r="J3382" s="2" t="s">
        <v>5456</v>
      </c>
      <c r="K3382" s="6">
        <v>637</v>
      </c>
      <c r="L3382" s="6">
        <f>LANÇAMENTO[[#This Row],[VALOR UNITARIO]]*LANÇAMENTO[[#This Row],[QTDADE]]</f>
        <v>1274</v>
      </c>
      <c r="M3382" s="4">
        <v>46118</v>
      </c>
      <c r="N3382" s="33" t="str">
        <f>TEXT(LANÇAMENTO[[#This Row],[DATA PEDIDO]],"MMM")&amp;"-"&amp;TEXT(M3382,"AAAA")</f>
        <v>abr-2026</v>
      </c>
      <c r="O3382" s="5" t="s">
        <v>2102</v>
      </c>
      <c r="P3382" s="5" t="s">
        <v>30</v>
      </c>
      <c r="Q3382" s="3" t="s">
        <v>1705</v>
      </c>
      <c r="R3382" s="3">
        <v>5</v>
      </c>
      <c r="S3382" s="4">
        <f>IF(LANÇAMENTO[[#This Row],[DATA PEDIDO]]="","",LANÇAMENTO[[#This Row],[DATA PEDIDO]]+LANÇAMENTO[[#This Row],[PRAZO]])</f>
        <v>46123</v>
      </c>
      <c r="T3382" s="8" t="str">
        <f>IF(LANÇAMENTO[[#This Row],[OBRA COM MATERIAL]]="OK","ENTREGUE",IF(LANÇAMENTO[[#This Row],[PRAZO]]="","",LANÇAMENTO[[#This Row],[PREVISÃO ENTREGA OBRA]]-$E$1))</f>
        <v>ENTREGUE</v>
      </c>
      <c r="U3382" s="3" t="s">
        <v>129</v>
      </c>
      <c r="V3382" s="3"/>
    </row>
    <row r="3383" spans="1:22" x14ac:dyDescent="0.25">
      <c r="A3383" s="4">
        <v>46118</v>
      </c>
      <c r="B3383" s="2" t="s">
        <v>5205</v>
      </c>
      <c r="C3383" s="123" t="str">
        <f>VLOOKUP(LANÇAMENTO[[#This Row],[OBRA]],OBRAS[],2,FALSE)</f>
        <v>B&amp;B</v>
      </c>
      <c r="D3383" s="2" t="s">
        <v>104</v>
      </c>
      <c r="E3383" s="2" t="s">
        <v>5457</v>
      </c>
      <c r="F3383" s="3">
        <v>2</v>
      </c>
      <c r="G3383" s="3" t="s">
        <v>65</v>
      </c>
      <c r="H3383" s="5" t="s">
        <v>5463</v>
      </c>
      <c r="I3383" s="136" t="s">
        <v>288</v>
      </c>
      <c r="J3383" s="2" t="s">
        <v>5457</v>
      </c>
      <c r="K3383" s="6">
        <v>503</v>
      </c>
      <c r="L3383" s="6">
        <f>LANÇAMENTO[[#This Row],[VALOR UNITARIO]]*LANÇAMENTO[[#This Row],[QTDADE]]</f>
        <v>1006</v>
      </c>
      <c r="M3383" s="4">
        <v>46118</v>
      </c>
      <c r="N3383" s="33" t="str">
        <f>TEXT(LANÇAMENTO[[#This Row],[DATA PEDIDO]],"MMM")&amp;"-"&amp;TEXT(M3383,"AAAA")</f>
        <v>abr-2026</v>
      </c>
      <c r="O3383" s="5" t="s">
        <v>2102</v>
      </c>
      <c r="P3383" s="5" t="s">
        <v>30</v>
      </c>
      <c r="Q3383" s="3" t="s">
        <v>1705</v>
      </c>
      <c r="R3383" s="3">
        <v>5</v>
      </c>
      <c r="S3383" s="4">
        <f>IF(LANÇAMENTO[[#This Row],[DATA PEDIDO]]="","",LANÇAMENTO[[#This Row],[DATA PEDIDO]]+LANÇAMENTO[[#This Row],[PRAZO]])</f>
        <v>46123</v>
      </c>
      <c r="T3383" s="8" t="str">
        <f>IF(LANÇAMENTO[[#This Row],[OBRA COM MATERIAL]]="OK","ENTREGUE",IF(LANÇAMENTO[[#This Row],[PRAZO]]="","",LANÇAMENTO[[#This Row],[PREVISÃO ENTREGA OBRA]]-$E$1))</f>
        <v>ENTREGUE</v>
      </c>
      <c r="U3383" s="3" t="s">
        <v>129</v>
      </c>
      <c r="V3383" s="3"/>
    </row>
    <row r="3384" spans="1:22" x14ac:dyDescent="0.25">
      <c r="A3384" s="4">
        <v>46118</v>
      </c>
      <c r="B3384" s="2" t="s">
        <v>5205</v>
      </c>
      <c r="C3384" s="123" t="str">
        <f>VLOOKUP(LANÇAMENTO[[#This Row],[OBRA]],OBRAS[],2,FALSE)</f>
        <v>B&amp;B</v>
      </c>
      <c r="D3384" s="2" t="s">
        <v>104</v>
      </c>
      <c r="E3384" s="2" t="s">
        <v>5458</v>
      </c>
      <c r="F3384" s="3">
        <v>2</v>
      </c>
      <c r="G3384" s="3" t="s">
        <v>65</v>
      </c>
      <c r="H3384" s="5" t="s">
        <v>5463</v>
      </c>
      <c r="I3384" s="136" t="s">
        <v>288</v>
      </c>
      <c r="J3384" s="2" t="s">
        <v>5458</v>
      </c>
      <c r="K3384" s="6">
        <v>592</v>
      </c>
      <c r="L3384" s="6">
        <f>LANÇAMENTO[[#This Row],[VALOR UNITARIO]]*LANÇAMENTO[[#This Row],[QTDADE]]</f>
        <v>1184</v>
      </c>
      <c r="M3384" s="4">
        <v>46118</v>
      </c>
      <c r="N3384" s="33" t="str">
        <f>TEXT(LANÇAMENTO[[#This Row],[DATA PEDIDO]],"MMM")&amp;"-"&amp;TEXT(M3384,"AAAA")</f>
        <v>abr-2026</v>
      </c>
      <c r="O3384" s="5" t="s">
        <v>2102</v>
      </c>
      <c r="P3384" s="5" t="s">
        <v>30</v>
      </c>
      <c r="Q3384" s="3" t="s">
        <v>1705</v>
      </c>
      <c r="R3384" s="3">
        <v>5</v>
      </c>
      <c r="S3384" s="4">
        <f>IF(LANÇAMENTO[[#This Row],[DATA PEDIDO]]="","",LANÇAMENTO[[#This Row],[DATA PEDIDO]]+LANÇAMENTO[[#This Row],[PRAZO]])</f>
        <v>46123</v>
      </c>
      <c r="T3384" s="8" t="str">
        <f>IF(LANÇAMENTO[[#This Row],[OBRA COM MATERIAL]]="OK","ENTREGUE",IF(LANÇAMENTO[[#This Row],[PRAZO]]="","",LANÇAMENTO[[#This Row],[PREVISÃO ENTREGA OBRA]]-$E$1))</f>
        <v>ENTREGUE</v>
      </c>
      <c r="U3384" s="3" t="s">
        <v>129</v>
      </c>
      <c r="V3384" s="3"/>
    </row>
    <row r="3385" spans="1:22" x14ac:dyDescent="0.25">
      <c r="A3385" s="4">
        <v>46118</v>
      </c>
      <c r="B3385" s="2" t="s">
        <v>5205</v>
      </c>
      <c r="C3385" s="123" t="str">
        <f>VLOOKUP(LANÇAMENTO[[#This Row],[OBRA]],OBRAS[],2,FALSE)</f>
        <v>B&amp;B</v>
      </c>
      <c r="D3385" s="2" t="s">
        <v>104</v>
      </c>
      <c r="E3385" s="2" t="s">
        <v>5459</v>
      </c>
      <c r="F3385" s="3">
        <v>1</v>
      </c>
      <c r="G3385" s="3" t="s">
        <v>65</v>
      </c>
      <c r="H3385" s="5" t="s">
        <v>5463</v>
      </c>
      <c r="I3385" s="136" t="s">
        <v>288</v>
      </c>
      <c r="J3385" s="2" t="s">
        <v>5459</v>
      </c>
      <c r="K3385" s="6">
        <v>643</v>
      </c>
      <c r="L3385" s="6">
        <f>LANÇAMENTO[[#This Row],[VALOR UNITARIO]]*LANÇAMENTO[[#This Row],[QTDADE]]</f>
        <v>643</v>
      </c>
      <c r="M3385" s="4">
        <v>46118</v>
      </c>
      <c r="N3385" s="33" t="str">
        <f>TEXT(LANÇAMENTO[[#This Row],[DATA PEDIDO]],"MMM")&amp;"-"&amp;TEXT(M3385,"AAAA")</f>
        <v>abr-2026</v>
      </c>
      <c r="O3385" s="5" t="s">
        <v>2102</v>
      </c>
      <c r="P3385" s="5" t="s">
        <v>30</v>
      </c>
      <c r="Q3385" s="3" t="s">
        <v>1705</v>
      </c>
      <c r="R3385" s="3">
        <v>5</v>
      </c>
      <c r="S3385" s="4">
        <f>IF(LANÇAMENTO[[#This Row],[DATA PEDIDO]]="","",LANÇAMENTO[[#This Row],[DATA PEDIDO]]+LANÇAMENTO[[#This Row],[PRAZO]])</f>
        <v>46123</v>
      </c>
      <c r="T3385" s="8" t="str">
        <f>IF(LANÇAMENTO[[#This Row],[OBRA COM MATERIAL]]="OK","ENTREGUE",IF(LANÇAMENTO[[#This Row],[PRAZO]]="","",LANÇAMENTO[[#This Row],[PREVISÃO ENTREGA OBRA]]-$E$1))</f>
        <v>ENTREGUE</v>
      </c>
      <c r="U3385" s="3" t="s">
        <v>129</v>
      </c>
      <c r="V3385" s="3"/>
    </row>
    <row r="3386" spans="1:22" x14ac:dyDescent="0.25">
      <c r="A3386" s="4">
        <v>46118</v>
      </c>
      <c r="B3386" s="2" t="s">
        <v>5205</v>
      </c>
      <c r="C3386" s="123" t="str">
        <f>VLOOKUP(LANÇAMENTO[[#This Row],[OBRA]],OBRAS[],2,FALSE)</f>
        <v>B&amp;B</v>
      </c>
      <c r="D3386" s="2" t="s">
        <v>104</v>
      </c>
      <c r="E3386" s="2" t="s">
        <v>5460</v>
      </c>
      <c r="F3386" s="3">
        <v>1</v>
      </c>
      <c r="G3386" s="3" t="s">
        <v>65</v>
      </c>
      <c r="H3386" s="5" t="s">
        <v>5463</v>
      </c>
      <c r="I3386" s="136" t="s">
        <v>288</v>
      </c>
      <c r="J3386" s="2" t="s">
        <v>5460</v>
      </c>
      <c r="K3386" s="6">
        <v>508</v>
      </c>
      <c r="L3386" s="6">
        <f>LANÇAMENTO[[#This Row],[VALOR UNITARIO]]*LANÇAMENTO[[#This Row],[QTDADE]]</f>
        <v>508</v>
      </c>
      <c r="M3386" s="4">
        <v>46118</v>
      </c>
      <c r="N3386" s="33" t="str">
        <f>TEXT(LANÇAMENTO[[#This Row],[DATA PEDIDO]],"MMM")&amp;"-"&amp;TEXT(M3386,"AAAA")</f>
        <v>abr-2026</v>
      </c>
      <c r="O3386" s="5" t="s">
        <v>2102</v>
      </c>
      <c r="P3386" s="5" t="s">
        <v>30</v>
      </c>
      <c r="Q3386" s="3" t="s">
        <v>1705</v>
      </c>
      <c r="R3386" s="3">
        <v>5</v>
      </c>
      <c r="S3386" s="4">
        <f>IF(LANÇAMENTO[[#This Row],[DATA PEDIDO]]="","",LANÇAMENTO[[#This Row],[DATA PEDIDO]]+LANÇAMENTO[[#This Row],[PRAZO]])</f>
        <v>46123</v>
      </c>
      <c r="T3386" s="8" t="str">
        <f>IF(LANÇAMENTO[[#This Row],[OBRA COM MATERIAL]]="OK","ENTREGUE",IF(LANÇAMENTO[[#This Row],[PRAZO]]="","",LANÇAMENTO[[#This Row],[PREVISÃO ENTREGA OBRA]]-$E$1))</f>
        <v>ENTREGUE</v>
      </c>
      <c r="U3386" s="3" t="s">
        <v>129</v>
      </c>
      <c r="V3386" s="3"/>
    </row>
    <row r="3387" spans="1:22" x14ac:dyDescent="0.25">
      <c r="A3387" s="4">
        <v>46118</v>
      </c>
      <c r="B3387" s="2" t="s">
        <v>5205</v>
      </c>
      <c r="C3387" s="123" t="str">
        <f>VLOOKUP(LANÇAMENTO[[#This Row],[OBRA]],OBRAS[],2,FALSE)</f>
        <v>B&amp;B</v>
      </c>
      <c r="D3387" s="2" t="s">
        <v>104</v>
      </c>
      <c r="E3387" s="2" t="s">
        <v>5461</v>
      </c>
      <c r="F3387" s="3">
        <v>1</v>
      </c>
      <c r="G3387" s="3" t="s">
        <v>65</v>
      </c>
      <c r="H3387" s="5" t="s">
        <v>5463</v>
      </c>
      <c r="I3387" s="136" t="s">
        <v>288</v>
      </c>
      <c r="J3387" s="2" t="s">
        <v>5461</v>
      </c>
      <c r="K3387" s="6">
        <v>598</v>
      </c>
      <c r="L3387" s="6">
        <f>LANÇAMENTO[[#This Row],[VALOR UNITARIO]]*LANÇAMENTO[[#This Row],[QTDADE]]</f>
        <v>598</v>
      </c>
      <c r="M3387" s="4">
        <v>46118</v>
      </c>
      <c r="N3387" s="33" t="str">
        <f>TEXT(LANÇAMENTO[[#This Row],[DATA PEDIDO]],"MMM")&amp;"-"&amp;TEXT(M3387,"AAAA")</f>
        <v>abr-2026</v>
      </c>
      <c r="O3387" s="5" t="s">
        <v>2102</v>
      </c>
      <c r="P3387" s="5" t="s">
        <v>30</v>
      </c>
      <c r="Q3387" s="3" t="s">
        <v>1705</v>
      </c>
      <c r="R3387" s="3">
        <v>5</v>
      </c>
      <c r="S3387" s="4">
        <f>IF(LANÇAMENTO[[#This Row],[DATA PEDIDO]]="","",LANÇAMENTO[[#This Row],[DATA PEDIDO]]+LANÇAMENTO[[#This Row],[PRAZO]])</f>
        <v>46123</v>
      </c>
      <c r="T3387" s="8" t="str">
        <f>IF(LANÇAMENTO[[#This Row],[OBRA COM MATERIAL]]="OK","ENTREGUE",IF(LANÇAMENTO[[#This Row],[PRAZO]]="","",LANÇAMENTO[[#This Row],[PREVISÃO ENTREGA OBRA]]-$E$1))</f>
        <v>ENTREGUE</v>
      </c>
      <c r="U3387" s="3" t="s">
        <v>129</v>
      </c>
      <c r="V3387" s="3"/>
    </row>
    <row r="3388" spans="1:22" x14ac:dyDescent="0.25">
      <c r="A3388" s="4">
        <v>46118</v>
      </c>
      <c r="B3388" s="2" t="s">
        <v>5205</v>
      </c>
      <c r="C3388" s="123" t="str">
        <f>VLOOKUP(LANÇAMENTO[[#This Row],[OBRA]],OBRAS[],2,FALSE)</f>
        <v>B&amp;B</v>
      </c>
      <c r="D3388" s="2" t="s">
        <v>104</v>
      </c>
      <c r="E3388" s="2" t="s">
        <v>5462</v>
      </c>
      <c r="F3388" s="3">
        <v>1</v>
      </c>
      <c r="G3388" s="3" t="s">
        <v>65</v>
      </c>
      <c r="H3388" s="5" t="s">
        <v>5463</v>
      </c>
      <c r="I3388" s="136" t="s">
        <v>288</v>
      </c>
      <c r="J3388" s="2" t="s">
        <v>5462</v>
      </c>
      <c r="K3388" s="6">
        <v>96</v>
      </c>
      <c r="L3388" s="6">
        <f>LANÇAMENTO[[#This Row],[VALOR UNITARIO]]*LANÇAMENTO[[#This Row],[QTDADE]]</f>
        <v>96</v>
      </c>
      <c r="M3388" s="4">
        <v>46118</v>
      </c>
      <c r="N3388" s="33" t="str">
        <f>TEXT(LANÇAMENTO[[#This Row],[DATA PEDIDO]],"MMM")&amp;"-"&amp;TEXT(M3388,"AAAA")</f>
        <v>abr-2026</v>
      </c>
      <c r="O3388" s="5" t="s">
        <v>2102</v>
      </c>
      <c r="P3388" s="5" t="s">
        <v>30</v>
      </c>
      <c r="Q3388" s="3" t="s">
        <v>1705</v>
      </c>
      <c r="R3388" s="3">
        <v>5</v>
      </c>
      <c r="S3388" s="4">
        <f>IF(LANÇAMENTO[[#This Row],[DATA PEDIDO]]="","",LANÇAMENTO[[#This Row],[DATA PEDIDO]]+LANÇAMENTO[[#This Row],[PRAZO]])</f>
        <v>46123</v>
      </c>
      <c r="T3388" s="8" t="str">
        <f>IF(LANÇAMENTO[[#This Row],[OBRA COM MATERIAL]]="OK","ENTREGUE",IF(LANÇAMENTO[[#This Row],[PRAZO]]="","",LANÇAMENTO[[#This Row],[PREVISÃO ENTREGA OBRA]]-$E$1))</f>
        <v>ENTREGUE</v>
      </c>
      <c r="U3388" s="3" t="s">
        <v>129</v>
      </c>
      <c r="V3388" s="3"/>
    </row>
    <row r="3389" spans="1:22" x14ac:dyDescent="0.25">
      <c r="A3389" s="4">
        <v>46118</v>
      </c>
      <c r="B3389" s="2" t="s">
        <v>5205</v>
      </c>
      <c r="C3389" s="123" t="str">
        <f>VLOOKUP(LANÇAMENTO[[#This Row],[OBRA]],OBRAS[],2,FALSE)</f>
        <v>B&amp;B</v>
      </c>
      <c r="D3389" s="2" t="s">
        <v>104</v>
      </c>
      <c r="E3389" s="2" t="s">
        <v>5464</v>
      </c>
      <c r="F3389" s="3">
        <v>1</v>
      </c>
      <c r="G3389" s="3" t="s">
        <v>65</v>
      </c>
      <c r="H3389" s="5" t="s">
        <v>5463</v>
      </c>
      <c r="I3389" s="136" t="s">
        <v>288</v>
      </c>
      <c r="J3389" s="2" t="s">
        <v>5464</v>
      </c>
      <c r="K3389" s="6">
        <v>-736</v>
      </c>
      <c r="L3389" s="6">
        <f>LANÇAMENTO[[#This Row],[VALOR UNITARIO]]*LANÇAMENTO[[#This Row],[QTDADE]]</f>
        <v>-736</v>
      </c>
      <c r="M3389" s="4">
        <v>46118</v>
      </c>
      <c r="N3389" s="33" t="str">
        <f>TEXT(LANÇAMENTO[[#This Row],[DATA PEDIDO]],"MMM")&amp;"-"&amp;TEXT(M3389,"AAAA")</f>
        <v>abr-2026</v>
      </c>
      <c r="O3389" s="5" t="s">
        <v>2102</v>
      </c>
      <c r="P3389" s="5" t="s">
        <v>30</v>
      </c>
      <c r="Q3389" s="3" t="s">
        <v>1705</v>
      </c>
      <c r="R3389" s="3">
        <v>5</v>
      </c>
      <c r="S3389" s="4">
        <f>IF(LANÇAMENTO[[#This Row],[DATA PEDIDO]]="","",LANÇAMENTO[[#This Row],[DATA PEDIDO]]+LANÇAMENTO[[#This Row],[PRAZO]])</f>
        <v>46123</v>
      </c>
      <c r="T3389" s="8" t="str">
        <f>IF(LANÇAMENTO[[#This Row],[OBRA COM MATERIAL]]="OK","ENTREGUE",IF(LANÇAMENTO[[#This Row],[PRAZO]]="","",LANÇAMENTO[[#This Row],[PREVISÃO ENTREGA OBRA]]-$E$1))</f>
        <v>ENTREGUE</v>
      </c>
      <c r="U3389" s="3" t="s">
        <v>129</v>
      </c>
      <c r="V3389" s="3"/>
    </row>
    <row r="3390" spans="1:22" x14ac:dyDescent="0.25">
      <c r="A3390" s="4">
        <v>46119</v>
      </c>
      <c r="B3390" s="2" t="s">
        <v>2461</v>
      </c>
      <c r="C3390" s="123" t="str">
        <f>VLOOKUP(LANÇAMENTO[[#This Row],[OBRA]],OBRAS[],2,FALSE)</f>
        <v>B&amp;B</v>
      </c>
      <c r="D3390" s="2" t="s">
        <v>104</v>
      </c>
      <c r="E3390" s="2" t="s">
        <v>5466</v>
      </c>
      <c r="F3390" s="3">
        <v>1</v>
      </c>
      <c r="G3390" s="3" t="s">
        <v>65</v>
      </c>
      <c r="H3390" s="5" t="s">
        <v>5465</v>
      </c>
      <c r="I3390" s="136" t="s">
        <v>691</v>
      </c>
      <c r="J3390" s="2" t="s">
        <v>5466</v>
      </c>
      <c r="K3390" s="6">
        <v>2544</v>
      </c>
      <c r="L3390" s="6">
        <f>LANÇAMENTO[[#This Row],[VALOR UNITARIO]]*LANÇAMENTO[[#This Row],[QTDADE]]</f>
        <v>2544</v>
      </c>
      <c r="M3390" s="4">
        <v>46119</v>
      </c>
      <c r="N3390" s="33" t="str">
        <f>TEXT(LANÇAMENTO[[#This Row],[DATA PEDIDO]],"MMM")&amp;"-"&amp;TEXT(M3390,"AAAA")</f>
        <v>abr-2026</v>
      </c>
      <c r="O3390" s="5" t="s">
        <v>1704</v>
      </c>
      <c r="P3390" s="5" t="s">
        <v>30</v>
      </c>
      <c r="Q3390" s="3" t="s">
        <v>12</v>
      </c>
      <c r="R3390" s="3">
        <v>22</v>
      </c>
      <c r="S3390" s="4">
        <f>IF(LANÇAMENTO[[#This Row],[DATA PEDIDO]]="","",LANÇAMENTO[[#This Row],[DATA PEDIDO]]+LANÇAMENTO[[#This Row],[PRAZO]])</f>
        <v>46141</v>
      </c>
      <c r="T3390" s="8">
        <f ca="1">IF(LANÇAMENTO[[#This Row],[OBRA COM MATERIAL]]="OK","ENTREGUE",IF(LANÇAMENTO[[#This Row],[PRAZO]]="","",LANÇAMENTO[[#This Row],[PREVISÃO ENTREGA OBRA]]-$E$1))</f>
        <v>12</v>
      </c>
      <c r="U3390" s="3"/>
      <c r="V3390" s="3"/>
    </row>
    <row r="3391" spans="1:22" x14ac:dyDescent="0.25">
      <c r="A3391" s="4">
        <v>46119</v>
      </c>
      <c r="B3391" s="2" t="s">
        <v>2461</v>
      </c>
      <c r="C3391" s="123" t="str">
        <f>VLOOKUP(LANÇAMENTO[[#This Row],[OBRA]],OBRAS[],2,FALSE)</f>
        <v>B&amp;B</v>
      </c>
      <c r="D3391" s="2" t="s">
        <v>104</v>
      </c>
      <c r="E3391" s="2" t="s">
        <v>1814</v>
      </c>
      <c r="F3391" s="3">
        <v>1</v>
      </c>
      <c r="G3391" s="3" t="s">
        <v>65</v>
      </c>
      <c r="H3391" s="5" t="s">
        <v>5465</v>
      </c>
      <c r="I3391" s="136" t="s">
        <v>691</v>
      </c>
      <c r="J3391" s="2" t="s">
        <v>1814</v>
      </c>
      <c r="K3391" s="6">
        <v>180</v>
      </c>
      <c r="L3391" s="6">
        <f>LANÇAMENTO[[#This Row],[VALOR UNITARIO]]*LANÇAMENTO[[#This Row],[QTDADE]]</f>
        <v>180</v>
      </c>
      <c r="M3391" s="4">
        <v>46119</v>
      </c>
      <c r="N3391" s="33" t="str">
        <f>TEXT(LANÇAMENTO[[#This Row],[DATA PEDIDO]],"MMM")&amp;"-"&amp;TEXT(M3391,"AAAA")</f>
        <v>abr-2026</v>
      </c>
      <c r="O3391" s="5" t="s">
        <v>1704</v>
      </c>
      <c r="P3391" s="5" t="s">
        <v>30</v>
      </c>
      <c r="Q3391" s="3" t="s">
        <v>12</v>
      </c>
      <c r="R3391" s="3">
        <v>22</v>
      </c>
      <c r="S3391" s="4">
        <f>IF(LANÇAMENTO[[#This Row],[DATA PEDIDO]]="","",LANÇAMENTO[[#This Row],[DATA PEDIDO]]+LANÇAMENTO[[#This Row],[PRAZO]])</f>
        <v>46141</v>
      </c>
      <c r="T3391" s="8">
        <f ca="1">IF(LANÇAMENTO[[#This Row],[OBRA COM MATERIAL]]="OK","ENTREGUE",IF(LANÇAMENTO[[#This Row],[PRAZO]]="","",LANÇAMENTO[[#This Row],[PREVISÃO ENTREGA OBRA]]-$E$1))</f>
        <v>12</v>
      </c>
      <c r="U3391" s="3"/>
      <c r="V3391" s="3"/>
    </row>
    <row r="3392" spans="1:22" x14ac:dyDescent="0.25">
      <c r="A3392" s="4">
        <v>46119</v>
      </c>
      <c r="B3392" s="2" t="s">
        <v>1802</v>
      </c>
      <c r="C3392" s="123" t="str">
        <f>VLOOKUP(LANÇAMENTO[[#This Row],[OBRA]],OBRAS[],2,FALSE)</f>
        <v>INTERIORANA</v>
      </c>
      <c r="D3392" s="2" t="s">
        <v>27</v>
      </c>
      <c r="E3392" s="2" t="s">
        <v>4017</v>
      </c>
      <c r="F3392" s="3">
        <v>1</v>
      </c>
      <c r="G3392" s="3" t="s">
        <v>65</v>
      </c>
      <c r="H3392" s="5" t="s">
        <v>5467</v>
      </c>
      <c r="I3392" s="136" t="s">
        <v>4288</v>
      </c>
      <c r="J3392" s="2" t="s">
        <v>4017</v>
      </c>
      <c r="K3392" s="6">
        <v>350</v>
      </c>
      <c r="L3392" s="6">
        <f>LANÇAMENTO[[#This Row],[VALOR UNITARIO]]*LANÇAMENTO[[#This Row],[QTDADE]]</f>
        <v>350</v>
      </c>
      <c r="M3392" s="4">
        <v>46119</v>
      </c>
      <c r="N3392" s="33" t="str">
        <f>TEXT(LANÇAMENTO[[#This Row],[DATA PEDIDO]],"MMM")&amp;"-"&amp;TEXT(M3392,"AAAA")</f>
        <v>abr-2026</v>
      </c>
      <c r="O3392" s="5" t="s">
        <v>1778</v>
      </c>
      <c r="P3392" s="5" t="s">
        <v>30</v>
      </c>
      <c r="Q3392" s="3" t="s">
        <v>12</v>
      </c>
      <c r="R3392" s="3">
        <v>0</v>
      </c>
      <c r="S3392" s="4">
        <f>IF(LANÇAMENTO[[#This Row],[DATA PEDIDO]]="","",LANÇAMENTO[[#This Row],[DATA PEDIDO]]+LANÇAMENTO[[#This Row],[PRAZO]])</f>
        <v>46119</v>
      </c>
      <c r="T3392" s="8" t="str">
        <f>IF(LANÇAMENTO[[#This Row],[OBRA COM MATERIAL]]="OK","ENTREGUE",IF(LANÇAMENTO[[#This Row],[PRAZO]]="","",LANÇAMENTO[[#This Row],[PREVISÃO ENTREGA OBRA]]-$E$1))</f>
        <v>ENTREGUE</v>
      </c>
      <c r="U3392" s="3" t="s">
        <v>129</v>
      </c>
      <c r="V3392" s="3"/>
    </row>
    <row r="3393" spans="1:22" x14ac:dyDescent="0.25">
      <c r="A3393" s="4">
        <v>46119</v>
      </c>
      <c r="B3393" s="2" t="s">
        <v>1802</v>
      </c>
      <c r="C3393" s="123" t="str">
        <f>VLOOKUP(LANÇAMENTO[[#This Row],[OBRA]],OBRAS[],2,FALSE)</f>
        <v>INTERIORANA</v>
      </c>
      <c r="D3393" s="2" t="s">
        <v>27</v>
      </c>
      <c r="E3393" s="2" t="s">
        <v>2266</v>
      </c>
      <c r="F3393" s="3">
        <v>1</v>
      </c>
      <c r="G3393" s="3" t="s">
        <v>65</v>
      </c>
      <c r="H3393" s="5" t="s">
        <v>5468</v>
      </c>
      <c r="I3393" s="136" t="s">
        <v>4288</v>
      </c>
      <c r="J3393" s="2" t="s">
        <v>2266</v>
      </c>
      <c r="K3393" s="6">
        <v>350</v>
      </c>
      <c r="L3393" s="6">
        <f>LANÇAMENTO[[#This Row],[VALOR UNITARIO]]*LANÇAMENTO[[#This Row],[QTDADE]]</f>
        <v>350</v>
      </c>
      <c r="M3393" s="4">
        <v>46119</v>
      </c>
      <c r="N3393" s="33" t="str">
        <f>TEXT(LANÇAMENTO[[#This Row],[DATA PEDIDO]],"MMM")&amp;"-"&amp;TEXT(M3393,"AAAA")</f>
        <v>abr-2026</v>
      </c>
      <c r="O3393" s="5" t="s">
        <v>1778</v>
      </c>
      <c r="P3393" s="5" t="s">
        <v>30</v>
      </c>
      <c r="Q3393" s="3" t="s">
        <v>12</v>
      </c>
      <c r="R3393" s="3">
        <v>0</v>
      </c>
      <c r="S3393" s="4">
        <f>IF(LANÇAMENTO[[#This Row],[DATA PEDIDO]]="","",LANÇAMENTO[[#This Row],[DATA PEDIDO]]+LANÇAMENTO[[#This Row],[PRAZO]])</f>
        <v>46119</v>
      </c>
      <c r="T3393" s="8" t="str">
        <f>IF(LANÇAMENTO[[#This Row],[OBRA COM MATERIAL]]="OK","ENTREGUE",IF(LANÇAMENTO[[#This Row],[PRAZO]]="","",LANÇAMENTO[[#This Row],[PREVISÃO ENTREGA OBRA]]-$E$1))</f>
        <v>ENTREGUE</v>
      </c>
      <c r="U3393" s="3" t="s">
        <v>129</v>
      </c>
      <c r="V3393" s="3"/>
    </row>
    <row r="3394" spans="1:22" x14ac:dyDescent="0.25">
      <c r="A3394" s="4">
        <v>46120</v>
      </c>
      <c r="B3394" s="2" t="s">
        <v>1802</v>
      </c>
      <c r="C3394" s="123" t="str">
        <f>VLOOKUP(LANÇAMENTO[[#This Row],[OBRA]],OBRAS[],2,FALSE)</f>
        <v>INTERIORANA</v>
      </c>
      <c r="D3394" s="2" t="s">
        <v>27</v>
      </c>
      <c r="E3394" s="2" t="s">
        <v>1690</v>
      </c>
      <c r="F3394" s="3">
        <v>1</v>
      </c>
      <c r="G3394" s="3" t="s">
        <v>65</v>
      </c>
      <c r="H3394" s="5" t="s">
        <v>5469</v>
      </c>
      <c r="I3394" s="136" t="s">
        <v>1033</v>
      </c>
      <c r="J3394" s="2" t="s">
        <v>1690</v>
      </c>
      <c r="K3394" s="6">
        <v>440</v>
      </c>
      <c r="L3394" s="6">
        <f>LANÇAMENTO[[#This Row],[VALOR UNITARIO]]*LANÇAMENTO[[#This Row],[QTDADE]]</f>
        <v>440</v>
      </c>
      <c r="M3394" s="4">
        <v>46120</v>
      </c>
      <c r="N3394" s="33" t="str">
        <f>TEXT(LANÇAMENTO[[#This Row],[DATA PEDIDO]],"MMM")&amp;"-"&amp;TEXT(M3394,"AAAA")</f>
        <v>abr-2026</v>
      </c>
      <c r="O3394" s="5" t="s">
        <v>1778</v>
      </c>
      <c r="P3394" s="5" t="s">
        <v>30</v>
      </c>
      <c r="Q3394" s="3" t="s">
        <v>12</v>
      </c>
      <c r="R3394" s="3">
        <v>0</v>
      </c>
      <c r="S3394" s="4">
        <f>IF(LANÇAMENTO[[#This Row],[DATA PEDIDO]]="","",LANÇAMENTO[[#This Row],[DATA PEDIDO]]+LANÇAMENTO[[#This Row],[PRAZO]])</f>
        <v>46120</v>
      </c>
      <c r="T3394" s="8" t="str">
        <f>IF(LANÇAMENTO[[#This Row],[OBRA COM MATERIAL]]="OK","ENTREGUE",IF(LANÇAMENTO[[#This Row],[PRAZO]]="","",LANÇAMENTO[[#This Row],[PREVISÃO ENTREGA OBRA]]-$E$1))</f>
        <v>ENTREGUE</v>
      </c>
      <c r="U3394" s="3" t="s">
        <v>129</v>
      </c>
      <c r="V3394" s="3"/>
    </row>
    <row r="3395" spans="1:22" x14ac:dyDescent="0.25">
      <c r="A3395" s="4">
        <v>46120</v>
      </c>
      <c r="B3395" s="2" t="s">
        <v>2461</v>
      </c>
      <c r="C3395" s="123" t="str">
        <f>VLOOKUP(LANÇAMENTO[[#This Row],[OBRA]],OBRAS[],2,FALSE)</f>
        <v>B&amp;B</v>
      </c>
      <c r="D3395" s="2" t="s">
        <v>27</v>
      </c>
      <c r="E3395" s="2" t="s">
        <v>1690</v>
      </c>
      <c r="F3395" s="3">
        <v>1</v>
      </c>
      <c r="G3395" s="3" t="s">
        <v>65</v>
      </c>
      <c r="H3395" s="5" t="s">
        <v>5479</v>
      </c>
      <c r="I3395" s="136" t="s">
        <v>3468</v>
      </c>
      <c r="J3395" s="2" t="s">
        <v>1690</v>
      </c>
      <c r="K3395" s="6">
        <v>400</v>
      </c>
      <c r="L3395" s="6">
        <f>LANÇAMENTO[[#This Row],[VALOR UNITARIO]]*LANÇAMENTO[[#This Row],[QTDADE]]</f>
        <v>400</v>
      </c>
      <c r="M3395" s="4">
        <v>46120</v>
      </c>
      <c r="N3395" s="33" t="str">
        <f>TEXT(LANÇAMENTO[[#This Row],[DATA PEDIDO]],"MMM")&amp;"-"&amp;TEXT(M3395,"AAAA")</f>
        <v>abr-2026</v>
      </c>
      <c r="O3395" s="5" t="s">
        <v>1778</v>
      </c>
      <c r="P3395" s="5" t="s">
        <v>30</v>
      </c>
      <c r="Q3395" s="3" t="s">
        <v>12</v>
      </c>
      <c r="R3395" s="3">
        <v>1</v>
      </c>
      <c r="S3395" s="4">
        <f>IF(LANÇAMENTO[[#This Row],[DATA PEDIDO]]="","",LANÇAMENTO[[#This Row],[DATA PEDIDO]]+LANÇAMENTO[[#This Row],[PRAZO]])</f>
        <v>46121</v>
      </c>
      <c r="T3395" s="8" t="str">
        <f>IF(LANÇAMENTO[[#This Row],[OBRA COM MATERIAL]]="OK","ENTREGUE",IF(LANÇAMENTO[[#This Row],[PRAZO]]="","",LANÇAMENTO[[#This Row],[PREVISÃO ENTREGA OBRA]]-$E$1))</f>
        <v>ENTREGUE</v>
      </c>
      <c r="U3395" s="3" t="s">
        <v>129</v>
      </c>
      <c r="V3395" s="3"/>
    </row>
    <row r="3396" spans="1:22" x14ac:dyDescent="0.25">
      <c r="A3396" s="4">
        <v>46120</v>
      </c>
      <c r="B3396" s="2" t="s">
        <v>5170</v>
      </c>
      <c r="C3396" s="123" t="str">
        <f>VLOOKUP(LANÇAMENTO[[#This Row],[OBRA]],OBRAS[],2,FALSE)</f>
        <v>B&amp;B</v>
      </c>
      <c r="D3396" s="2" t="s">
        <v>27</v>
      </c>
      <c r="E3396" s="2" t="s">
        <v>1690</v>
      </c>
      <c r="F3396" s="3">
        <v>1</v>
      </c>
      <c r="G3396" s="3" t="s">
        <v>65</v>
      </c>
      <c r="H3396" s="5" t="s">
        <v>5480</v>
      </c>
      <c r="I3396" s="136" t="s">
        <v>1764</v>
      </c>
      <c r="J3396" s="2" t="s">
        <v>2134</v>
      </c>
      <c r="K3396" s="6">
        <v>240</v>
      </c>
      <c r="L3396" s="6">
        <f>LANÇAMENTO[[#This Row],[VALOR UNITARIO]]*LANÇAMENTO[[#This Row],[QTDADE]]</f>
        <v>240</v>
      </c>
      <c r="M3396" s="4">
        <v>46120</v>
      </c>
      <c r="N3396" s="33" t="str">
        <f>TEXT(LANÇAMENTO[[#This Row],[DATA PEDIDO]],"MMM")&amp;"-"&amp;TEXT(M3396,"AAAA")</f>
        <v>abr-2026</v>
      </c>
      <c r="O3396" s="5" t="s">
        <v>1692</v>
      </c>
      <c r="P3396" s="5" t="s">
        <v>30</v>
      </c>
      <c r="Q3396" s="3" t="s">
        <v>12</v>
      </c>
      <c r="R3396" s="3">
        <v>0</v>
      </c>
      <c r="S3396" s="4">
        <f>IF(LANÇAMENTO[[#This Row],[DATA PEDIDO]]="","",LANÇAMENTO[[#This Row],[DATA PEDIDO]]+LANÇAMENTO[[#This Row],[PRAZO]])</f>
        <v>46120</v>
      </c>
      <c r="T3396" s="8" t="str">
        <f>IF(LANÇAMENTO[[#This Row],[OBRA COM MATERIAL]]="OK","ENTREGUE",IF(LANÇAMENTO[[#This Row],[PRAZO]]="","",LANÇAMENTO[[#This Row],[PREVISÃO ENTREGA OBRA]]-$E$1))</f>
        <v>ENTREGUE</v>
      </c>
      <c r="U3396" s="3" t="s">
        <v>129</v>
      </c>
      <c r="V3396" s="3"/>
    </row>
    <row r="3397" spans="1:22" x14ac:dyDescent="0.25">
      <c r="A3397" s="4">
        <v>46120</v>
      </c>
      <c r="B3397" s="2" t="s">
        <v>2461</v>
      </c>
      <c r="C3397" s="123" t="str">
        <f>VLOOKUP(LANÇAMENTO[[#This Row],[OBRA]],OBRAS[],2,FALSE)</f>
        <v>B&amp;B</v>
      </c>
      <c r="D3397" s="2" t="s">
        <v>27</v>
      </c>
      <c r="E3397" s="2" t="s">
        <v>2081</v>
      </c>
      <c r="F3397" s="3">
        <v>6</v>
      </c>
      <c r="G3397" s="3" t="s">
        <v>65</v>
      </c>
      <c r="H3397" s="5" t="s">
        <v>5481</v>
      </c>
      <c r="I3397" s="136" t="s">
        <v>1516</v>
      </c>
      <c r="J3397" s="2" t="s">
        <v>2081</v>
      </c>
      <c r="K3397" s="6">
        <v>20.7</v>
      </c>
      <c r="L3397" s="6">
        <f>LANÇAMENTO[[#This Row],[VALOR UNITARIO]]*LANÇAMENTO[[#This Row],[QTDADE]]</f>
        <v>124.19999999999999</v>
      </c>
      <c r="M3397" s="4">
        <v>46120</v>
      </c>
      <c r="N3397" s="33" t="str">
        <f>TEXT(LANÇAMENTO[[#This Row],[DATA PEDIDO]],"MMM")&amp;"-"&amp;TEXT(M3397,"AAAA")</f>
        <v>abr-2026</v>
      </c>
      <c r="O3397" s="5" t="s">
        <v>1715</v>
      </c>
      <c r="P3397" s="5" t="s">
        <v>30</v>
      </c>
      <c r="Q3397" s="3" t="s">
        <v>12</v>
      </c>
      <c r="R3397" s="3">
        <v>0</v>
      </c>
      <c r="S3397" s="4">
        <f>IF(LANÇAMENTO[[#This Row],[DATA PEDIDO]]="","",LANÇAMENTO[[#This Row],[DATA PEDIDO]]+LANÇAMENTO[[#This Row],[PRAZO]])</f>
        <v>46120</v>
      </c>
      <c r="T3397" s="8" t="str">
        <f>IF(LANÇAMENTO[[#This Row],[OBRA COM MATERIAL]]="OK","ENTREGUE",IF(LANÇAMENTO[[#This Row],[PRAZO]]="","",LANÇAMENTO[[#This Row],[PREVISÃO ENTREGA OBRA]]-$E$1))</f>
        <v>ENTREGUE</v>
      </c>
      <c r="U3397" s="3" t="s">
        <v>129</v>
      </c>
      <c r="V3397" s="3"/>
    </row>
    <row r="3398" spans="1:22" x14ac:dyDescent="0.25">
      <c r="A3398" s="4">
        <v>46120</v>
      </c>
      <c r="B3398" s="2" t="s">
        <v>2461</v>
      </c>
      <c r="C3398" s="123" t="str">
        <f>VLOOKUP(LANÇAMENTO[[#This Row],[OBRA]],OBRAS[],2,FALSE)</f>
        <v>B&amp;B</v>
      </c>
      <c r="D3398" s="2" t="s">
        <v>27</v>
      </c>
      <c r="E3398" s="2" t="s">
        <v>2111</v>
      </c>
      <c r="F3398" s="3">
        <v>2</v>
      </c>
      <c r="G3398" s="3" t="s">
        <v>65</v>
      </c>
      <c r="H3398" s="5" t="s">
        <v>5481</v>
      </c>
      <c r="I3398" s="136" t="s">
        <v>1516</v>
      </c>
      <c r="J3398" s="2" t="s">
        <v>2111</v>
      </c>
      <c r="K3398" s="6">
        <v>3.45</v>
      </c>
      <c r="L3398" s="6">
        <f>LANÇAMENTO[[#This Row],[VALOR UNITARIO]]*LANÇAMENTO[[#This Row],[QTDADE]]</f>
        <v>6.9</v>
      </c>
      <c r="M3398" s="4">
        <v>46120</v>
      </c>
      <c r="N3398" s="33" t="str">
        <f>TEXT(LANÇAMENTO[[#This Row],[DATA PEDIDO]],"MMM")&amp;"-"&amp;TEXT(M3398,"AAAA")</f>
        <v>abr-2026</v>
      </c>
      <c r="O3398" s="5" t="s">
        <v>1715</v>
      </c>
      <c r="P3398" s="5" t="s">
        <v>30</v>
      </c>
      <c r="Q3398" s="3" t="s">
        <v>12</v>
      </c>
      <c r="R3398" s="3">
        <v>0</v>
      </c>
      <c r="S3398" s="4">
        <f>IF(LANÇAMENTO[[#This Row],[DATA PEDIDO]]="","",LANÇAMENTO[[#This Row],[DATA PEDIDO]]+LANÇAMENTO[[#This Row],[PRAZO]])</f>
        <v>46120</v>
      </c>
      <c r="T3398" s="8" t="str">
        <f>IF(LANÇAMENTO[[#This Row],[OBRA COM MATERIAL]]="OK","ENTREGUE",IF(LANÇAMENTO[[#This Row],[PRAZO]]="","",LANÇAMENTO[[#This Row],[PREVISÃO ENTREGA OBRA]]-$E$1))</f>
        <v>ENTREGUE</v>
      </c>
      <c r="U3398" s="3" t="s">
        <v>129</v>
      </c>
      <c r="V3398" s="3"/>
    </row>
    <row r="3399" spans="1:22" x14ac:dyDescent="0.25">
      <c r="A3399" s="4">
        <v>46120</v>
      </c>
      <c r="B3399" s="2" t="s">
        <v>2461</v>
      </c>
      <c r="C3399" s="123" t="str">
        <f>VLOOKUP(LANÇAMENTO[[#This Row],[OBRA]],OBRAS[],2,FALSE)</f>
        <v>B&amp;B</v>
      </c>
      <c r="D3399" s="2" t="s">
        <v>27</v>
      </c>
      <c r="E3399" s="2" t="s">
        <v>2082</v>
      </c>
      <c r="F3399" s="3">
        <v>8</v>
      </c>
      <c r="G3399" s="3" t="s">
        <v>65</v>
      </c>
      <c r="H3399" s="5" t="s">
        <v>5481</v>
      </c>
      <c r="I3399" s="136" t="s">
        <v>1516</v>
      </c>
      <c r="J3399" s="2" t="s">
        <v>2082</v>
      </c>
      <c r="K3399" s="6">
        <v>25.3</v>
      </c>
      <c r="L3399" s="6">
        <f>LANÇAMENTO[[#This Row],[VALOR UNITARIO]]*LANÇAMENTO[[#This Row],[QTDADE]]</f>
        <v>202.4</v>
      </c>
      <c r="M3399" s="4">
        <v>46120</v>
      </c>
      <c r="N3399" s="33" t="str">
        <f>TEXT(LANÇAMENTO[[#This Row],[DATA PEDIDO]],"MMM")&amp;"-"&amp;TEXT(M3399,"AAAA")</f>
        <v>abr-2026</v>
      </c>
      <c r="O3399" s="5" t="s">
        <v>1715</v>
      </c>
      <c r="P3399" s="5" t="s">
        <v>30</v>
      </c>
      <c r="Q3399" s="3" t="s">
        <v>12</v>
      </c>
      <c r="R3399" s="3">
        <v>0</v>
      </c>
      <c r="S3399" s="4">
        <f>IF(LANÇAMENTO[[#This Row],[DATA PEDIDO]]="","",LANÇAMENTO[[#This Row],[DATA PEDIDO]]+LANÇAMENTO[[#This Row],[PRAZO]])</f>
        <v>46120</v>
      </c>
      <c r="T3399" s="8" t="str">
        <f>IF(LANÇAMENTO[[#This Row],[OBRA COM MATERIAL]]="OK","ENTREGUE",IF(LANÇAMENTO[[#This Row],[PRAZO]]="","",LANÇAMENTO[[#This Row],[PREVISÃO ENTREGA OBRA]]-$E$1))</f>
        <v>ENTREGUE</v>
      </c>
      <c r="U3399" s="3" t="s">
        <v>129</v>
      </c>
      <c r="V3399" s="3"/>
    </row>
    <row r="3400" spans="1:22" x14ac:dyDescent="0.25">
      <c r="A3400" s="4">
        <v>46120</v>
      </c>
      <c r="B3400" s="2" t="s">
        <v>2461</v>
      </c>
      <c r="C3400" s="123" t="str">
        <f>VLOOKUP(LANÇAMENTO[[#This Row],[OBRA]],OBRAS[],2,FALSE)</f>
        <v>B&amp;B</v>
      </c>
      <c r="D3400" s="2" t="s">
        <v>27</v>
      </c>
      <c r="E3400" s="2" t="s">
        <v>2112</v>
      </c>
      <c r="F3400" s="3">
        <v>8</v>
      </c>
      <c r="G3400" s="3" t="s">
        <v>65</v>
      </c>
      <c r="H3400" s="5" t="s">
        <v>5481</v>
      </c>
      <c r="I3400" s="136" t="s">
        <v>1516</v>
      </c>
      <c r="J3400" s="2" t="s">
        <v>2112</v>
      </c>
      <c r="K3400" s="6">
        <v>13.8</v>
      </c>
      <c r="L3400" s="6">
        <f>LANÇAMENTO[[#This Row],[VALOR UNITARIO]]*LANÇAMENTO[[#This Row],[QTDADE]]</f>
        <v>110.4</v>
      </c>
      <c r="M3400" s="4">
        <v>46120</v>
      </c>
      <c r="N3400" s="33" t="str">
        <f>TEXT(LANÇAMENTO[[#This Row],[DATA PEDIDO]],"MMM")&amp;"-"&amp;TEXT(M3400,"AAAA")</f>
        <v>abr-2026</v>
      </c>
      <c r="O3400" s="5" t="s">
        <v>1715</v>
      </c>
      <c r="P3400" s="5" t="s">
        <v>30</v>
      </c>
      <c r="Q3400" s="3" t="s">
        <v>12</v>
      </c>
      <c r="R3400" s="3">
        <v>0</v>
      </c>
      <c r="S3400" s="4">
        <f>IF(LANÇAMENTO[[#This Row],[DATA PEDIDO]]="","",LANÇAMENTO[[#This Row],[DATA PEDIDO]]+LANÇAMENTO[[#This Row],[PRAZO]])</f>
        <v>46120</v>
      </c>
      <c r="T3400" s="8" t="str">
        <f>IF(LANÇAMENTO[[#This Row],[OBRA COM MATERIAL]]="OK","ENTREGUE",IF(LANÇAMENTO[[#This Row],[PRAZO]]="","",LANÇAMENTO[[#This Row],[PREVISÃO ENTREGA OBRA]]-$E$1))</f>
        <v>ENTREGUE</v>
      </c>
      <c r="U3400" s="3" t="s">
        <v>129</v>
      </c>
      <c r="V3400" s="3"/>
    </row>
    <row r="3401" spans="1:22" x14ac:dyDescent="0.25">
      <c r="A3401" s="4">
        <v>46120</v>
      </c>
      <c r="B3401" s="2" t="s">
        <v>2461</v>
      </c>
      <c r="C3401" s="123" t="str">
        <f>VLOOKUP(LANÇAMENTO[[#This Row],[OBRA]],OBRAS[],2,FALSE)</f>
        <v>B&amp;B</v>
      </c>
      <c r="D3401" s="2" t="s">
        <v>27</v>
      </c>
      <c r="E3401" s="2" t="s">
        <v>1814</v>
      </c>
      <c r="F3401" s="3">
        <v>1</v>
      </c>
      <c r="G3401" s="3" t="s">
        <v>65</v>
      </c>
      <c r="H3401" s="5" t="s">
        <v>5481</v>
      </c>
      <c r="I3401" s="136" t="s">
        <v>1516</v>
      </c>
      <c r="J3401" s="2" t="s">
        <v>1814</v>
      </c>
      <c r="K3401" s="6">
        <v>40</v>
      </c>
      <c r="L3401" s="6">
        <f>LANÇAMENTO[[#This Row],[VALOR UNITARIO]]*LANÇAMENTO[[#This Row],[QTDADE]]</f>
        <v>40</v>
      </c>
      <c r="M3401" s="4">
        <v>46120</v>
      </c>
      <c r="N3401" s="33" t="str">
        <f>TEXT(LANÇAMENTO[[#This Row],[DATA PEDIDO]],"MMM")&amp;"-"&amp;TEXT(M3401,"AAAA")</f>
        <v>abr-2026</v>
      </c>
      <c r="O3401" s="5" t="s">
        <v>1715</v>
      </c>
      <c r="P3401" s="5" t="s">
        <v>30</v>
      </c>
      <c r="Q3401" s="3" t="s">
        <v>12</v>
      </c>
      <c r="R3401" s="3">
        <v>0</v>
      </c>
      <c r="S3401" s="4">
        <f>IF(LANÇAMENTO[[#This Row],[DATA PEDIDO]]="","",LANÇAMENTO[[#This Row],[DATA PEDIDO]]+LANÇAMENTO[[#This Row],[PRAZO]])</f>
        <v>46120</v>
      </c>
      <c r="T3401" s="8" t="str">
        <f>IF(LANÇAMENTO[[#This Row],[OBRA COM MATERIAL]]="OK","ENTREGUE",IF(LANÇAMENTO[[#This Row],[PRAZO]]="","",LANÇAMENTO[[#This Row],[PREVISÃO ENTREGA OBRA]]-$E$1))</f>
        <v>ENTREGUE</v>
      </c>
      <c r="U3401" s="3" t="s">
        <v>129</v>
      </c>
      <c r="V3401" s="3"/>
    </row>
    <row r="3402" spans="1:22" x14ac:dyDescent="0.25">
      <c r="A3402" s="4">
        <v>46120</v>
      </c>
      <c r="B3402" s="2" t="s">
        <v>1802</v>
      </c>
      <c r="C3402" s="123" t="str">
        <f>VLOOKUP(LANÇAMENTO[[#This Row],[OBRA]],OBRAS[],2,FALSE)</f>
        <v>INTERIORANA</v>
      </c>
      <c r="D3402" s="2" t="s">
        <v>104</v>
      </c>
      <c r="E3402" s="2" t="s">
        <v>3511</v>
      </c>
      <c r="F3402" s="3">
        <v>1</v>
      </c>
      <c r="G3402" s="3" t="s">
        <v>24</v>
      </c>
      <c r="H3402" s="5" t="s">
        <v>5482</v>
      </c>
      <c r="I3402" s="136" t="s">
        <v>3513</v>
      </c>
      <c r="J3402" s="2" t="s">
        <v>3511</v>
      </c>
      <c r="K3402" s="6">
        <v>354.9</v>
      </c>
      <c r="L3402" s="6">
        <f>LANÇAMENTO[[#This Row],[VALOR UNITARIO]]*LANÇAMENTO[[#This Row],[QTDADE]]</f>
        <v>354.9</v>
      </c>
      <c r="M3402" s="4">
        <v>46120</v>
      </c>
      <c r="N3402" s="33" t="str">
        <f>TEXT(LANÇAMENTO[[#This Row],[DATA PEDIDO]],"MMM")&amp;"-"&amp;TEXT(M3402,"AAAA")</f>
        <v>abr-2026</v>
      </c>
      <c r="O3402" s="5" t="s">
        <v>1818</v>
      </c>
      <c r="P3402" s="5" t="s">
        <v>192</v>
      </c>
      <c r="Q3402" s="3" t="s">
        <v>12</v>
      </c>
      <c r="R3402" s="3">
        <v>2</v>
      </c>
      <c r="S3402" s="4">
        <f>IF(LANÇAMENTO[[#This Row],[DATA PEDIDO]]="","",LANÇAMENTO[[#This Row],[DATA PEDIDO]]+LANÇAMENTO[[#This Row],[PRAZO]])</f>
        <v>46122</v>
      </c>
      <c r="T3402" s="8" t="str">
        <f>IF(LANÇAMENTO[[#This Row],[OBRA COM MATERIAL]]="OK","ENTREGUE",IF(LANÇAMENTO[[#This Row],[PRAZO]]="","",LANÇAMENTO[[#This Row],[PREVISÃO ENTREGA OBRA]]-$E$1))</f>
        <v>ENTREGUE</v>
      </c>
      <c r="U3402" s="3" t="s">
        <v>129</v>
      </c>
      <c r="V3402" s="3"/>
    </row>
    <row r="3403" spans="1:22" x14ac:dyDescent="0.25">
      <c r="A3403" s="4">
        <v>46121</v>
      </c>
      <c r="B3403" s="2" t="s">
        <v>5494</v>
      </c>
      <c r="C3403" s="123" t="str">
        <f>VLOOKUP(LANÇAMENTO[[#This Row],[OBRA]],OBRAS[],2,FALSE)</f>
        <v>INTERIORANA</v>
      </c>
      <c r="D3403" s="2" t="s">
        <v>104</v>
      </c>
      <c r="E3403" s="2" t="s">
        <v>2672</v>
      </c>
      <c r="F3403" s="3">
        <v>16</v>
      </c>
      <c r="G3403" s="3" t="s">
        <v>65</v>
      </c>
      <c r="H3403" s="5" t="s">
        <v>5489</v>
      </c>
      <c r="I3403" s="136" t="s">
        <v>372</v>
      </c>
      <c r="J3403" s="2" t="s">
        <v>2672</v>
      </c>
      <c r="K3403" s="6">
        <v>90</v>
      </c>
      <c r="L3403" s="6">
        <f>LANÇAMENTO[[#This Row],[VALOR UNITARIO]]*LANÇAMENTO[[#This Row],[QTDADE]]</f>
        <v>1440</v>
      </c>
      <c r="M3403" s="4">
        <v>46121</v>
      </c>
      <c r="N3403" s="33" t="str">
        <f>TEXT(LANÇAMENTO[[#This Row],[DATA PEDIDO]],"MMM")&amp;"-"&amp;TEXT(M3403,"AAAA")</f>
        <v>abr-2026</v>
      </c>
      <c r="O3403" s="5" t="s">
        <v>1715</v>
      </c>
      <c r="P3403" s="5" t="s">
        <v>30</v>
      </c>
      <c r="Q3403" s="3" t="s">
        <v>12</v>
      </c>
      <c r="R3403" s="3">
        <v>0</v>
      </c>
      <c r="S3403" s="4">
        <f>IF(LANÇAMENTO[[#This Row],[DATA PEDIDO]]="","",LANÇAMENTO[[#This Row],[DATA PEDIDO]]+LANÇAMENTO[[#This Row],[PRAZO]])</f>
        <v>46121</v>
      </c>
      <c r="T3403" s="8" t="str">
        <f>IF(LANÇAMENTO[[#This Row],[OBRA COM MATERIAL]]="OK","ENTREGUE",IF(LANÇAMENTO[[#This Row],[PRAZO]]="","",LANÇAMENTO[[#This Row],[PREVISÃO ENTREGA OBRA]]-$E$1))</f>
        <v>ENTREGUE</v>
      </c>
      <c r="U3403" s="3" t="s">
        <v>129</v>
      </c>
      <c r="V3403" s="3"/>
    </row>
    <row r="3404" spans="1:22" x14ac:dyDescent="0.25">
      <c r="A3404" s="4">
        <v>46121</v>
      </c>
      <c r="B3404" s="2" t="s">
        <v>5170</v>
      </c>
      <c r="C3404" s="123" t="str">
        <f>VLOOKUP(LANÇAMENTO[[#This Row],[OBRA]],OBRAS[],2,FALSE)</f>
        <v>B&amp;B</v>
      </c>
      <c r="D3404" s="2" t="s">
        <v>27</v>
      </c>
      <c r="E3404" s="2" t="s">
        <v>2266</v>
      </c>
      <c r="F3404" s="3">
        <v>1</v>
      </c>
      <c r="G3404" s="3" t="s">
        <v>65</v>
      </c>
      <c r="H3404" s="5" t="s">
        <v>5496</v>
      </c>
      <c r="I3404" s="136" t="s">
        <v>5499</v>
      </c>
      <c r="J3404" s="2" t="s">
        <v>2266</v>
      </c>
      <c r="K3404" s="6">
        <v>386</v>
      </c>
      <c r="L3404" s="6">
        <f>LANÇAMENTO[[#This Row],[VALOR UNITARIO]]*LANÇAMENTO[[#This Row],[QTDADE]]</f>
        <v>386</v>
      </c>
      <c r="M3404" s="4">
        <v>46121</v>
      </c>
      <c r="N3404" s="33" t="str">
        <f>TEXT(LANÇAMENTO[[#This Row],[DATA PEDIDO]],"MMM")&amp;"-"&amp;TEXT(M3404,"AAAA")</f>
        <v>abr-2026</v>
      </c>
      <c r="O3404" s="5" t="s">
        <v>2121</v>
      </c>
      <c r="P3404" s="5" t="s">
        <v>30</v>
      </c>
      <c r="Q3404" s="3" t="s">
        <v>12</v>
      </c>
      <c r="R3404" s="3">
        <v>1</v>
      </c>
      <c r="S3404" s="4">
        <f>IF(LANÇAMENTO[[#This Row],[DATA PEDIDO]]="","",LANÇAMENTO[[#This Row],[DATA PEDIDO]]+LANÇAMENTO[[#This Row],[PRAZO]])</f>
        <v>46122</v>
      </c>
      <c r="T3404" s="8" t="str">
        <f>IF(LANÇAMENTO[[#This Row],[OBRA COM MATERIAL]]="OK","ENTREGUE",IF(LANÇAMENTO[[#This Row],[PRAZO]]="","",LANÇAMENTO[[#This Row],[PREVISÃO ENTREGA OBRA]]-$E$1))</f>
        <v>ENTREGUE</v>
      </c>
      <c r="U3404" s="3" t="s">
        <v>129</v>
      </c>
      <c r="V3404" s="3"/>
    </row>
    <row r="3405" spans="1:22" x14ac:dyDescent="0.25">
      <c r="A3405" s="4">
        <v>46121</v>
      </c>
      <c r="B3405" s="2" t="s">
        <v>2461</v>
      </c>
      <c r="C3405" s="123" t="str">
        <f>VLOOKUP(LANÇAMENTO[[#This Row],[OBRA]],OBRAS[],2,FALSE)</f>
        <v>B&amp;B</v>
      </c>
      <c r="D3405" s="2" t="s">
        <v>104</v>
      </c>
      <c r="E3405" s="2" t="s">
        <v>5501</v>
      </c>
      <c r="F3405" s="3">
        <v>24</v>
      </c>
      <c r="G3405" s="3" t="s">
        <v>65</v>
      </c>
      <c r="H3405" s="5" t="s">
        <v>5502</v>
      </c>
      <c r="I3405" s="136" t="s">
        <v>298</v>
      </c>
      <c r="J3405" s="2" t="s">
        <v>5501</v>
      </c>
      <c r="K3405" s="6">
        <v>52</v>
      </c>
      <c r="L3405" s="6">
        <f>LANÇAMENTO[[#This Row],[VALOR UNITARIO]]*LANÇAMENTO[[#This Row],[QTDADE]]</f>
        <v>1248</v>
      </c>
      <c r="M3405" s="4">
        <v>46121</v>
      </c>
      <c r="N3405" s="33" t="str">
        <f>TEXT(LANÇAMENTO[[#This Row],[DATA PEDIDO]],"MMM")&amp;"-"&amp;TEXT(M3405,"AAAA")</f>
        <v>abr-2026</v>
      </c>
      <c r="O3405" s="5" t="s">
        <v>1715</v>
      </c>
      <c r="P3405" s="5" t="s">
        <v>30</v>
      </c>
      <c r="Q3405" s="3" t="s">
        <v>12</v>
      </c>
      <c r="R3405" s="3">
        <v>0</v>
      </c>
      <c r="S3405" s="4">
        <f>IF(LANÇAMENTO[[#This Row],[DATA PEDIDO]]="","",LANÇAMENTO[[#This Row],[DATA PEDIDO]]+LANÇAMENTO[[#This Row],[PRAZO]])</f>
        <v>46121</v>
      </c>
      <c r="T3405" s="8" t="str">
        <f>IF(LANÇAMENTO[[#This Row],[OBRA COM MATERIAL]]="OK","ENTREGUE",IF(LANÇAMENTO[[#This Row],[PRAZO]]="","",LANÇAMENTO[[#This Row],[PREVISÃO ENTREGA OBRA]]-$E$1))</f>
        <v>ENTREGUE</v>
      </c>
      <c r="U3405" s="3" t="s">
        <v>129</v>
      </c>
      <c r="V3405" s="3"/>
    </row>
    <row r="3406" spans="1:22" x14ac:dyDescent="0.25">
      <c r="A3406" s="4">
        <v>46121</v>
      </c>
      <c r="B3406" s="2" t="s">
        <v>2461</v>
      </c>
      <c r="C3406" s="123" t="str">
        <f>VLOOKUP(LANÇAMENTO[[#This Row],[OBRA]],OBRAS[],2,FALSE)</f>
        <v>B&amp;B</v>
      </c>
      <c r="D3406" s="2" t="s">
        <v>104</v>
      </c>
      <c r="E3406" s="2" t="s">
        <v>1915</v>
      </c>
      <c r="F3406" s="3">
        <v>7</v>
      </c>
      <c r="G3406" s="3" t="s">
        <v>114</v>
      </c>
      <c r="H3406" s="5" t="s">
        <v>5503</v>
      </c>
      <c r="I3406" s="136" t="s">
        <v>230</v>
      </c>
      <c r="J3406" s="2" t="s">
        <v>1915</v>
      </c>
      <c r="K3406" s="6">
        <v>39.9</v>
      </c>
      <c r="L3406" s="6">
        <f>LANÇAMENTO[[#This Row],[VALOR UNITARIO]]*LANÇAMENTO[[#This Row],[QTDADE]]</f>
        <v>279.3</v>
      </c>
      <c r="M3406" s="4">
        <v>46121</v>
      </c>
      <c r="N3406" s="33" t="str">
        <f>TEXT(LANÇAMENTO[[#This Row],[DATA PEDIDO]],"MMM")&amp;"-"&amp;TEXT(M3406,"AAAA")</f>
        <v>abr-2026</v>
      </c>
      <c r="O3406" s="5" t="s">
        <v>2110</v>
      </c>
      <c r="P3406" s="5" t="s">
        <v>30</v>
      </c>
      <c r="Q3406" s="3" t="s">
        <v>1705</v>
      </c>
      <c r="R3406" s="3">
        <v>0</v>
      </c>
      <c r="S3406" s="4">
        <f>IF(LANÇAMENTO[[#This Row],[DATA PEDIDO]]="","",LANÇAMENTO[[#This Row],[DATA PEDIDO]]+LANÇAMENTO[[#This Row],[PRAZO]])</f>
        <v>46121</v>
      </c>
      <c r="T3406" s="8" t="str">
        <f>IF(LANÇAMENTO[[#This Row],[OBRA COM MATERIAL]]="OK","ENTREGUE",IF(LANÇAMENTO[[#This Row],[PRAZO]]="","",LANÇAMENTO[[#This Row],[PREVISÃO ENTREGA OBRA]]-$E$1))</f>
        <v>ENTREGUE</v>
      </c>
      <c r="U3406" s="3" t="s">
        <v>129</v>
      </c>
      <c r="V3406" s="3"/>
    </row>
    <row r="3407" spans="1:22" x14ac:dyDescent="0.25">
      <c r="A3407" s="4">
        <v>46121</v>
      </c>
      <c r="B3407" s="2" t="s">
        <v>2461</v>
      </c>
      <c r="C3407" s="123" t="str">
        <f>VLOOKUP(LANÇAMENTO[[#This Row],[OBRA]],OBRAS[],2,FALSE)</f>
        <v>B&amp;B</v>
      </c>
      <c r="D3407" s="2" t="s">
        <v>104</v>
      </c>
      <c r="E3407" s="2" t="s">
        <v>3341</v>
      </c>
      <c r="F3407" s="3">
        <v>4</v>
      </c>
      <c r="G3407" s="3" t="s">
        <v>65</v>
      </c>
      <c r="H3407" s="3">
        <v>8306</v>
      </c>
      <c r="I3407" s="136" t="s">
        <v>147</v>
      </c>
      <c r="J3407" s="2" t="s">
        <v>3341</v>
      </c>
      <c r="K3407" s="6">
        <v>5.99</v>
      </c>
      <c r="L3407" s="6">
        <f>LANÇAMENTO[[#This Row],[VALOR UNITARIO]]*LANÇAMENTO[[#This Row],[QTDADE]]</f>
        <v>23.96</v>
      </c>
      <c r="M3407" s="4">
        <v>46121</v>
      </c>
      <c r="N3407" s="33" t="str">
        <f>TEXT(LANÇAMENTO[[#This Row],[DATA PEDIDO]],"MMM")&amp;"-"&amp;TEXT(M3407,"AAAA")</f>
        <v>abr-2026</v>
      </c>
      <c r="O3407" s="5" t="s">
        <v>1836</v>
      </c>
      <c r="P3407" s="5" t="s">
        <v>30</v>
      </c>
      <c r="Q3407" s="3" t="s">
        <v>12</v>
      </c>
      <c r="R3407" s="3">
        <v>1</v>
      </c>
      <c r="S3407" s="4">
        <f>IF(LANÇAMENTO[[#This Row],[DATA PEDIDO]]="","",LANÇAMENTO[[#This Row],[DATA PEDIDO]]+LANÇAMENTO[[#This Row],[PRAZO]])</f>
        <v>46122</v>
      </c>
      <c r="T3407" s="8" t="str">
        <f>IF(LANÇAMENTO[[#This Row],[OBRA COM MATERIAL]]="OK","ENTREGUE",IF(LANÇAMENTO[[#This Row],[PRAZO]]="","",LANÇAMENTO[[#This Row],[PREVISÃO ENTREGA OBRA]]-$E$1))</f>
        <v>ENTREGUE</v>
      </c>
      <c r="U3407" s="3" t="s">
        <v>129</v>
      </c>
      <c r="V3407" s="3"/>
    </row>
    <row r="3408" spans="1:22" x14ac:dyDescent="0.25">
      <c r="A3408" s="4">
        <v>46121</v>
      </c>
      <c r="B3408" s="2" t="s">
        <v>2461</v>
      </c>
      <c r="C3408" s="123" t="str">
        <f>VLOOKUP(LANÇAMENTO[[#This Row],[OBRA]],OBRAS[],2,FALSE)</f>
        <v>B&amp;B</v>
      </c>
      <c r="D3408" s="2" t="s">
        <v>104</v>
      </c>
      <c r="E3408" s="2" t="s">
        <v>3647</v>
      </c>
      <c r="F3408" s="3">
        <v>4</v>
      </c>
      <c r="G3408" s="3" t="s">
        <v>65</v>
      </c>
      <c r="H3408" s="5">
        <v>8306</v>
      </c>
      <c r="I3408" s="136" t="s">
        <v>147</v>
      </c>
      <c r="J3408" s="2" t="s">
        <v>3647</v>
      </c>
      <c r="K3408" s="6">
        <v>14.9</v>
      </c>
      <c r="L3408" s="6">
        <f>LANÇAMENTO[[#This Row],[VALOR UNITARIO]]*LANÇAMENTO[[#This Row],[QTDADE]]</f>
        <v>59.6</v>
      </c>
      <c r="M3408" s="4">
        <v>46121</v>
      </c>
      <c r="N3408" s="33" t="str">
        <f>TEXT(LANÇAMENTO[[#This Row],[DATA PEDIDO]],"MMM")&amp;"-"&amp;TEXT(M3408,"AAAA")</f>
        <v>abr-2026</v>
      </c>
      <c r="O3408" s="5" t="s">
        <v>1836</v>
      </c>
      <c r="P3408" s="5" t="s">
        <v>30</v>
      </c>
      <c r="Q3408" s="3" t="s">
        <v>12</v>
      </c>
      <c r="R3408" s="3">
        <v>1</v>
      </c>
      <c r="S3408" s="4">
        <f>IF(LANÇAMENTO[[#This Row],[DATA PEDIDO]]="","",LANÇAMENTO[[#This Row],[DATA PEDIDO]]+LANÇAMENTO[[#This Row],[PRAZO]])</f>
        <v>46122</v>
      </c>
      <c r="T3408" s="8" t="str">
        <f>IF(LANÇAMENTO[[#This Row],[OBRA COM MATERIAL]]="OK","ENTREGUE",IF(LANÇAMENTO[[#This Row],[PRAZO]]="","",LANÇAMENTO[[#This Row],[PREVISÃO ENTREGA OBRA]]-$E$1))</f>
        <v>ENTREGUE</v>
      </c>
      <c r="U3408" s="3" t="s">
        <v>129</v>
      </c>
      <c r="V3408" s="3"/>
    </row>
    <row r="3409" spans="1:22" x14ac:dyDescent="0.25">
      <c r="A3409" s="4">
        <v>46121</v>
      </c>
      <c r="B3409" s="2" t="s">
        <v>2461</v>
      </c>
      <c r="C3409" s="123" t="str">
        <f>VLOOKUP(LANÇAMENTO[[#This Row],[OBRA]],OBRAS[],2,FALSE)</f>
        <v>B&amp;B</v>
      </c>
      <c r="D3409" s="2" t="s">
        <v>104</v>
      </c>
      <c r="E3409" s="2" t="s">
        <v>2331</v>
      </c>
      <c r="F3409" s="3">
        <v>4</v>
      </c>
      <c r="G3409" s="3" t="s">
        <v>65</v>
      </c>
      <c r="H3409" s="3">
        <v>8306</v>
      </c>
      <c r="I3409" s="136" t="s">
        <v>147</v>
      </c>
      <c r="J3409" s="2" t="s">
        <v>2331</v>
      </c>
      <c r="K3409" s="6">
        <v>4.99</v>
      </c>
      <c r="L3409" s="6">
        <f>LANÇAMENTO[[#This Row],[VALOR UNITARIO]]*LANÇAMENTO[[#This Row],[QTDADE]]</f>
        <v>19.96</v>
      </c>
      <c r="M3409" s="4">
        <v>46121</v>
      </c>
      <c r="N3409" s="33" t="str">
        <f>TEXT(LANÇAMENTO[[#This Row],[DATA PEDIDO]],"MMM")&amp;"-"&amp;TEXT(M3409,"AAAA")</f>
        <v>abr-2026</v>
      </c>
      <c r="O3409" s="5" t="s">
        <v>1836</v>
      </c>
      <c r="P3409" s="5" t="s">
        <v>30</v>
      </c>
      <c r="Q3409" s="3" t="s">
        <v>12</v>
      </c>
      <c r="R3409" s="3">
        <v>1</v>
      </c>
      <c r="S3409" s="4">
        <f>IF(LANÇAMENTO[[#This Row],[DATA PEDIDO]]="","",LANÇAMENTO[[#This Row],[DATA PEDIDO]]+LANÇAMENTO[[#This Row],[PRAZO]])</f>
        <v>46122</v>
      </c>
      <c r="T3409" s="8" t="str">
        <f>IF(LANÇAMENTO[[#This Row],[OBRA COM MATERIAL]]="OK","ENTREGUE",IF(LANÇAMENTO[[#This Row],[PRAZO]]="","",LANÇAMENTO[[#This Row],[PREVISÃO ENTREGA OBRA]]-$E$1))</f>
        <v>ENTREGUE</v>
      </c>
      <c r="U3409" s="3" t="s">
        <v>129</v>
      </c>
      <c r="V3409" s="3"/>
    </row>
    <row r="3410" spans="1:22" x14ac:dyDescent="0.25">
      <c r="A3410" s="4">
        <v>46121</v>
      </c>
      <c r="B3410" s="2" t="s">
        <v>2461</v>
      </c>
      <c r="C3410" s="123" t="str">
        <f>VLOOKUP(LANÇAMENTO[[#This Row],[OBRA]],OBRAS[],2,FALSE)</f>
        <v>B&amp;B</v>
      </c>
      <c r="D3410" s="2" t="s">
        <v>104</v>
      </c>
      <c r="E3410" s="2" t="s">
        <v>1840</v>
      </c>
      <c r="F3410" s="3">
        <v>2</v>
      </c>
      <c r="G3410" s="3" t="s">
        <v>65</v>
      </c>
      <c r="H3410" s="5">
        <v>8306</v>
      </c>
      <c r="I3410" s="136" t="s">
        <v>147</v>
      </c>
      <c r="J3410" s="2" t="s">
        <v>1840</v>
      </c>
      <c r="K3410" s="6">
        <v>89.9</v>
      </c>
      <c r="L3410" s="6">
        <f>LANÇAMENTO[[#This Row],[VALOR UNITARIO]]*LANÇAMENTO[[#This Row],[QTDADE]]</f>
        <v>179.8</v>
      </c>
      <c r="M3410" s="4">
        <v>46121</v>
      </c>
      <c r="N3410" s="33" t="str">
        <f>TEXT(LANÇAMENTO[[#This Row],[DATA PEDIDO]],"MMM")&amp;"-"&amp;TEXT(M3410,"AAAA")</f>
        <v>abr-2026</v>
      </c>
      <c r="O3410" s="5" t="s">
        <v>1836</v>
      </c>
      <c r="P3410" s="5" t="s">
        <v>30</v>
      </c>
      <c r="Q3410" s="3" t="s">
        <v>12</v>
      </c>
      <c r="R3410" s="3">
        <v>1</v>
      </c>
      <c r="S3410" s="4">
        <f>IF(LANÇAMENTO[[#This Row],[DATA PEDIDO]]="","",LANÇAMENTO[[#This Row],[DATA PEDIDO]]+LANÇAMENTO[[#This Row],[PRAZO]])</f>
        <v>46122</v>
      </c>
      <c r="T3410" s="8" t="str">
        <f>IF(LANÇAMENTO[[#This Row],[OBRA COM MATERIAL]]="OK","ENTREGUE",IF(LANÇAMENTO[[#This Row],[PRAZO]]="","",LANÇAMENTO[[#This Row],[PREVISÃO ENTREGA OBRA]]-$E$1))</f>
        <v>ENTREGUE</v>
      </c>
      <c r="U3410" s="3" t="s">
        <v>129</v>
      </c>
      <c r="V3410" s="3"/>
    </row>
    <row r="3411" spans="1:22" x14ac:dyDescent="0.25">
      <c r="A3411" s="4">
        <v>46121</v>
      </c>
      <c r="B3411" s="2" t="s">
        <v>2461</v>
      </c>
      <c r="C3411" s="123" t="str">
        <f>VLOOKUP(LANÇAMENTO[[#This Row],[OBRA]],OBRAS[],2,FALSE)</f>
        <v>B&amp;B</v>
      </c>
      <c r="D3411" s="2" t="s">
        <v>104</v>
      </c>
      <c r="E3411" s="2" t="s">
        <v>5513</v>
      </c>
      <c r="F3411" s="3">
        <v>16</v>
      </c>
      <c r="G3411" s="3" t="s">
        <v>65</v>
      </c>
      <c r="H3411" s="3">
        <v>8306</v>
      </c>
      <c r="I3411" s="136" t="s">
        <v>147</v>
      </c>
      <c r="J3411" s="2" t="s">
        <v>5513</v>
      </c>
      <c r="K3411" s="6">
        <v>89.9</v>
      </c>
      <c r="L3411" s="6">
        <f>LANÇAMENTO[[#This Row],[VALOR UNITARIO]]*LANÇAMENTO[[#This Row],[QTDADE]]</f>
        <v>1438.4</v>
      </c>
      <c r="M3411" s="4">
        <v>46121</v>
      </c>
      <c r="N3411" s="33" t="str">
        <f>TEXT(LANÇAMENTO[[#This Row],[DATA PEDIDO]],"MMM")&amp;"-"&amp;TEXT(M3411,"AAAA")</f>
        <v>abr-2026</v>
      </c>
      <c r="O3411" s="5" t="s">
        <v>1836</v>
      </c>
      <c r="P3411" s="5" t="s">
        <v>30</v>
      </c>
      <c r="Q3411" s="3" t="s">
        <v>12</v>
      </c>
      <c r="R3411" s="3">
        <v>1</v>
      </c>
      <c r="S3411" s="4">
        <f>IF(LANÇAMENTO[[#This Row],[DATA PEDIDO]]="","",LANÇAMENTO[[#This Row],[DATA PEDIDO]]+LANÇAMENTO[[#This Row],[PRAZO]])</f>
        <v>46122</v>
      </c>
      <c r="T3411" s="8" t="str">
        <f>IF(LANÇAMENTO[[#This Row],[OBRA COM MATERIAL]]="OK","ENTREGUE",IF(LANÇAMENTO[[#This Row],[PRAZO]]="","",LANÇAMENTO[[#This Row],[PREVISÃO ENTREGA OBRA]]-$E$1))</f>
        <v>ENTREGUE</v>
      </c>
      <c r="U3411" s="3" t="s">
        <v>129</v>
      </c>
      <c r="V3411" s="3"/>
    </row>
    <row r="3412" spans="1:22" x14ac:dyDescent="0.25">
      <c r="A3412" s="4">
        <v>46121</v>
      </c>
      <c r="B3412" s="2" t="s">
        <v>2461</v>
      </c>
      <c r="C3412" s="123" t="str">
        <f>VLOOKUP(LANÇAMENTO[[#This Row],[OBRA]],OBRAS[],2,FALSE)</f>
        <v>B&amp;B</v>
      </c>
      <c r="D3412" s="2" t="s">
        <v>104</v>
      </c>
      <c r="E3412" s="2" t="s">
        <v>2183</v>
      </c>
      <c r="F3412" s="3">
        <v>5</v>
      </c>
      <c r="G3412" s="3" t="s">
        <v>65</v>
      </c>
      <c r="H3412" s="5">
        <v>8306</v>
      </c>
      <c r="I3412" s="136" t="s">
        <v>147</v>
      </c>
      <c r="J3412" s="2" t="s">
        <v>2183</v>
      </c>
      <c r="K3412" s="6">
        <v>69.900000000000006</v>
      </c>
      <c r="L3412" s="6">
        <f>LANÇAMENTO[[#This Row],[VALOR UNITARIO]]*LANÇAMENTO[[#This Row],[QTDADE]]</f>
        <v>349.5</v>
      </c>
      <c r="M3412" s="4">
        <v>46121</v>
      </c>
      <c r="N3412" s="33" t="str">
        <f>TEXT(LANÇAMENTO[[#This Row],[DATA PEDIDO]],"MMM")&amp;"-"&amp;TEXT(M3412,"AAAA")</f>
        <v>abr-2026</v>
      </c>
      <c r="O3412" s="5" t="s">
        <v>1836</v>
      </c>
      <c r="P3412" s="5" t="s">
        <v>30</v>
      </c>
      <c r="Q3412" s="3" t="s">
        <v>12</v>
      </c>
      <c r="R3412" s="3">
        <v>1</v>
      </c>
      <c r="S3412" s="4">
        <f>IF(LANÇAMENTO[[#This Row],[DATA PEDIDO]]="","",LANÇAMENTO[[#This Row],[DATA PEDIDO]]+LANÇAMENTO[[#This Row],[PRAZO]])</f>
        <v>46122</v>
      </c>
      <c r="T3412" s="8" t="str">
        <f>IF(LANÇAMENTO[[#This Row],[OBRA COM MATERIAL]]="OK","ENTREGUE",IF(LANÇAMENTO[[#This Row],[PRAZO]]="","",LANÇAMENTO[[#This Row],[PREVISÃO ENTREGA OBRA]]-$E$1))</f>
        <v>ENTREGUE</v>
      </c>
      <c r="U3412" s="3" t="s">
        <v>129</v>
      </c>
      <c r="V3412" s="3"/>
    </row>
    <row r="3413" spans="1:22" x14ac:dyDescent="0.25">
      <c r="A3413" s="4">
        <v>46121</v>
      </c>
      <c r="B3413" s="2" t="s">
        <v>2461</v>
      </c>
      <c r="C3413" s="123" t="str">
        <f>VLOOKUP(LANÇAMENTO[[#This Row],[OBRA]],OBRAS[],2,FALSE)</f>
        <v>B&amp;B</v>
      </c>
      <c r="D3413" s="2" t="s">
        <v>104</v>
      </c>
      <c r="E3413" s="2" t="s">
        <v>2184</v>
      </c>
      <c r="F3413" s="3">
        <v>4</v>
      </c>
      <c r="G3413" s="3" t="s">
        <v>65</v>
      </c>
      <c r="H3413" s="5">
        <v>8306</v>
      </c>
      <c r="I3413" s="136" t="s">
        <v>147</v>
      </c>
      <c r="J3413" s="2" t="s">
        <v>2184</v>
      </c>
      <c r="K3413" s="6">
        <v>249.9</v>
      </c>
      <c r="L3413" s="6">
        <f>LANÇAMENTO[[#This Row],[VALOR UNITARIO]]*LANÇAMENTO[[#This Row],[QTDADE]]</f>
        <v>999.6</v>
      </c>
      <c r="M3413" s="4">
        <v>46121</v>
      </c>
      <c r="N3413" s="33" t="str">
        <f>TEXT(LANÇAMENTO[[#This Row],[DATA PEDIDO]],"MMM")&amp;"-"&amp;TEXT(M3413,"AAAA")</f>
        <v>abr-2026</v>
      </c>
      <c r="O3413" s="5" t="s">
        <v>1836</v>
      </c>
      <c r="P3413" s="5" t="s">
        <v>30</v>
      </c>
      <c r="Q3413" s="3" t="s">
        <v>12</v>
      </c>
      <c r="R3413" s="3">
        <v>1</v>
      </c>
      <c r="S3413" s="4">
        <f>IF(LANÇAMENTO[[#This Row],[DATA PEDIDO]]="","",LANÇAMENTO[[#This Row],[DATA PEDIDO]]+LANÇAMENTO[[#This Row],[PRAZO]])</f>
        <v>46122</v>
      </c>
      <c r="T3413" s="8" t="str">
        <f>IF(LANÇAMENTO[[#This Row],[OBRA COM MATERIAL]]="OK","ENTREGUE",IF(LANÇAMENTO[[#This Row],[PRAZO]]="","",LANÇAMENTO[[#This Row],[PREVISÃO ENTREGA OBRA]]-$E$1))</f>
        <v>ENTREGUE</v>
      </c>
      <c r="U3413" s="3" t="s">
        <v>129</v>
      </c>
      <c r="V3413" s="3"/>
    </row>
    <row r="3414" spans="1:22" x14ac:dyDescent="0.25">
      <c r="A3414" s="4">
        <v>46121</v>
      </c>
      <c r="B3414" s="2" t="s">
        <v>2461</v>
      </c>
      <c r="C3414" s="123" t="str">
        <f>VLOOKUP(LANÇAMENTO[[#This Row],[OBRA]],OBRAS[],2,FALSE)</f>
        <v>B&amp;B</v>
      </c>
      <c r="D3414" s="2" t="s">
        <v>104</v>
      </c>
      <c r="E3414" s="2" t="s">
        <v>5514</v>
      </c>
      <c r="F3414" s="3">
        <v>2</v>
      </c>
      <c r="G3414" s="3" t="s">
        <v>65</v>
      </c>
      <c r="H3414" s="3">
        <v>8306</v>
      </c>
      <c r="I3414" s="136" t="s">
        <v>147</v>
      </c>
      <c r="J3414" s="2" t="s">
        <v>5514</v>
      </c>
      <c r="K3414" s="6">
        <v>219.9</v>
      </c>
      <c r="L3414" s="6">
        <f>LANÇAMENTO[[#This Row],[VALOR UNITARIO]]*LANÇAMENTO[[#This Row],[QTDADE]]</f>
        <v>439.8</v>
      </c>
      <c r="M3414" s="4">
        <v>46121</v>
      </c>
      <c r="N3414" s="33" t="str">
        <f>TEXT(LANÇAMENTO[[#This Row],[DATA PEDIDO]],"MMM")&amp;"-"&amp;TEXT(M3414,"AAAA")</f>
        <v>abr-2026</v>
      </c>
      <c r="O3414" s="5" t="s">
        <v>1836</v>
      </c>
      <c r="P3414" s="5" t="s">
        <v>30</v>
      </c>
      <c r="Q3414" s="3" t="s">
        <v>12</v>
      </c>
      <c r="R3414" s="3">
        <v>1</v>
      </c>
      <c r="S3414" s="4">
        <f>IF(LANÇAMENTO[[#This Row],[DATA PEDIDO]]="","",LANÇAMENTO[[#This Row],[DATA PEDIDO]]+LANÇAMENTO[[#This Row],[PRAZO]])</f>
        <v>46122</v>
      </c>
      <c r="T3414" s="8" t="str">
        <f>IF(LANÇAMENTO[[#This Row],[OBRA COM MATERIAL]]="OK","ENTREGUE",IF(LANÇAMENTO[[#This Row],[PRAZO]]="","",LANÇAMENTO[[#This Row],[PREVISÃO ENTREGA OBRA]]-$E$1))</f>
        <v>ENTREGUE</v>
      </c>
      <c r="U3414" s="3" t="s">
        <v>129</v>
      </c>
      <c r="V3414" s="3"/>
    </row>
    <row r="3415" spans="1:22" x14ac:dyDescent="0.25">
      <c r="A3415" s="4">
        <v>46121</v>
      </c>
      <c r="B3415" s="2" t="s">
        <v>2461</v>
      </c>
      <c r="C3415" s="123" t="str">
        <f>VLOOKUP(LANÇAMENTO[[#This Row],[OBRA]],OBRAS[],2,FALSE)</f>
        <v>B&amp;B</v>
      </c>
      <c r="D3415" s="2" t="s">
        <v>104</v>
      </c>
      <c r="E3415" s="2" t="s">
        <v>2334</v>
      </c>
      <c r="F3415" s="3">
        <v>1</v>
      </c>
      <c r="G3415" s="3" t="s">
        <v>65</v>
      </c>
      <c r="H3415" s="5">
        <v>8306</v>
      </c>
      <c r="I3415" s="136" t="s">
        <v>147</v>
      </c>
      <c r="J3415" s="2" t="s">
        <v>2334</v>
      </c>
      <c r="K3415" s="6">
        <v>69.900000000000006</v>
      </c>
      <c r="L3415" s="6">
        <f>LANÇAMENTO[[#This Row],[VALOR UNITARIO]]*LANÇAMENTO[[#This Row],[QTDADE]]</f>
        <v>69.900000000000006</v>
      </c>
      <c r="M3415" s="4">
        <v>46121</v>
      </c>
      <c r="N3415" s="33" t="str">
        <f>TEXT(LANÇAMENTO[[#This Row],[DATA PEDIDO]],"MMM")&amp;"-"&amp;TEXT(M3415,"AAAA")</f>
        <v>abr-2026</v>
      </c>
      <c r="O3415" s="5" t="s">
        <v>1836</v>
      </c>
      <c r="P3415" s="5" t="s">
        <v>30</v>
      </c>
      <c r="Q3415" s="3" t="s">
        <v>12</v>
      </c>
      <c r="R3415" s="3">
        <v>1</v>
      </c>
      <c r="S3415" s="4">
        <f>IF(LANÇAMENTO[[#This Row],[DATA PEDIDO]]="","",LANÇAMENTO[[#This Row],[DATA PEDIDO]]+LANÇAMENTO[[#This Row],[PRAZO]])</f>
        <v>46122</v>
      </c>
      <c r="T3415" s="8" t="str">
        <f>IF(LANÇAMENTO[[#This Row],[OBRA COM MATERIAL]]="OK","ENTREGUE",IF(LANÇAMENTO[[#This Row],[PRAZO]]="","",LANÇAMENTO[[#This Row],[PREVISÃO ENTREGA OBRA]]-$E$1))</f>
        <v>ENTREGUE</v>
      </c>
      <c r="U3415" s="3" t="s">
        <v>129</v>
      </c>
      <c r="V3415" s="3"/>
    </row>
    <row r="3416" spans="1:22" x14ac:dyDescent="0.25">
      <c r="A3416" s="4">
        <v>46121</v>
      </c>
      <c r="B3416" s="2" t="s">
        <v>2461</v>
      </c>
      <c r="C3416" s="123" t="str">
        <f>VLOOKUP(LANÇAMENTO[[#This Row],[OBRA]],OBRAS[],2,FALSE)</f>
        <v>B&amp;B</v>
      </c>
      <c r="D3416" s="2" t="s">
        <v>104</v>
      </c>
      <c r="E3416" s="2" t="s">
        <v>2335</v>
      </c>
      <c r="F3416" s="3">
        <v>1</v>
      </c>
      <c r="G3416" s="3" t="s">
        <v>65</v>
      </c>
      <c r="H3416" s="5">
        <v>8306</v>
      </c>
      <c r="I3416" s="136" t="s">
        <v>147</v>
      </c>
      <c r="J3416" s="2" t="s">
        <v>2335</v>
      </c>
      <c r="K3416" s="6">
        <v>69.900000000000006</v>
      </c>
      <c r="L3416" s="6">
        <f>LANÇAMENTO[[#This Row],[VALOR UNITARIO]]*LANÇAMENTO[[#This Row],[QTDADE]]</f>
        <v>69.900000000000006</v>
      </c>
      <c r="M3416" s="4">
        <v>46121</v>
      </c>
      <c r="N3416" s="33" t="str">
        <f>TEXT(LANÇAMENTO[[#This Row],[DATA PEDIDO]],"MMM")&amp;"-"&amp;TEXT(M3416,"AAAA")</f>
        <v>abr-2026</v>
      </c>
      <c r="O3416" s="5" t="s">
        <v>1836</v>
      </c>
      <c r="P3416" s="5" t="s">
        <v>30</v>
      </c>
      <c r="Q3416" s="3" t="s">
        <v>12</v>
      </c>
      <c r="R3416" s="3">
        <v>1</v>
      </c>
      <c r="S3416" s="4">
        <f>IF(LANÇAMENTO[[#This Row],[DATA PEDIDO]]="","",LANÇAMENTO[[#This Row],[DATA PEDIDO]]+LANÇAMENTO[[#This Row],[PRAZO]])</f>
        <v>46122</v>
      </c>
      <c r="T3416" s="8" t="str">
        <f>IF(LANÇAMENTO[[#This Row],[OBRA COM MATERIAL]]="OK","ENTREGUE",IF(LANÇAMENTO[[#This Row],[PRAZO]]="","",LANÇAMENTO[[#This Row],[PREVISÃO ENTREGA OBRA]]-$E$1))</f>
        <v>ENTREGUE</v>
      </c>
      <c r="U3416" s="3" t="s">
        <v>129</v>
      </c>
      <c r="V3416" s="3"/>
    </row>
    <row r="3417" spans="1:22" x14ac:dyDescent="0.25">
      <c r="A3417" s="4">
        <v>46121</v>
      </c>
      <c r="B3417" s="2" t="s">
        <v>2461</v>
      </c>
      <c r="C3417" s="123" t="str">
        <f>VLOOKUP(LANÇAMENTO[[#This Row],[OBRA]],OBRAS[],2,FALSE)</f>
        <v>B&amp;B</v>
      </c>
      <c r="D3417" s="2" t="s">
        <v>104</v>
      </c>
      <c r="E3417" s="2" t="s">
        <v>3453</v>
      </c>
      <c r="F3417" s="3">
        <v>4</v>
      </c>
      <c r="G3417" s="3" t="s">
        <v>65</v>
      </c>
      <c r="H3417" s="5">
        <v>8306</v>
      </c>
      <c r="I3417" s="136" t="s">
        <v>147</v>
      </c>
      <c r="J3417" s="2" t="s">
        <v>3453</v>
      </c>
      <c r="K3417" s="6">
        <v>3.99</v>
      </c>
      <c r="L3417" s="6">
        <f>LANÇAMENTO[[#This Row],[VALOR UNITARIO]]*LANÇAMENTO[[#This Row],[QTDADE]]</f>
        <v>15.96</v>
      </c>
      <c r="M3417" s="4">
        <v>46121</v>
      </c>
      <c r="N3417" s="33" t="str">
        <f>TEXT(LANÇAMENTO[[#This Row],[DATA PEDIDO]],"MMM")&amp;"-"&amp;TEXT(M3417,"AAAA")</f>
        <v>abr-2026</v>
      </c>
      <c r="O3417" s="5" t="s">
        <v>1836</v>
      </c>
      <c r="P3417" s="5" t="s">
        <v>30</v>
      </c>
      <c r="Q3417" s="3" t="s">
        <v>12</v>
      </c>
      <c r="R3417" s="3">
        <v>1</v>
      </c>
      <c r="S3417" s="4">
        <f>IF(LANÇAMENTO[[#This Row],[DATA PEDIDO]]="","",LANÇAMENTO[[#This Row],[DATA PEDIDO]]+LANÇAMENTO[[#This Row],[PRAZO]])</f>
        <v>46122</v>
      </c>
      <c r="T3417" s="8" t="str">
        <f>IF(LANÇAMENTO[[#This Row],[OBRA COM MATERIAL]]="OK","ENTREGUE",IF(LANÇAMENTO[[#This Row],[PRAZO]]="","",LANÇAMENTO[[#This Row],[PREVISÃO ENTREGA OBRA]]-$E$1))</f>
        <v>ENTREGUE</v>
      </c>
      <c r="U3417" s="3" t="s">
        <v>129</v>
      </c>
      <c r="V3417" s="3"/>
    </row>
    <row r="3418" spans="1:22" x14ac:dyDescent="0.25">
      <c r="A3418" s="4">
        <v>46121</v>
      </c>
      <c r="B3418" s="2" t="s">
        <v>2461</v>
      </c>
      <c r="C3418" s="123" t="str">
        <f>VLOOKUP(LANÇAMENTO[[#This Row],[OBRA]],OBRAS[],2,FALSE)</f>
        <v>B&amp;B</v>
      </c>
      <c r="D3418" s="2" t="s">
        <v>104</v>
      </c>
      <c r="E3418" s="2" t="s">
        <v>5509</v>
      </c>
      <c r="F3418" s="3">
        <v>1</v>
      </c>
      <c r="G3418" s="3" t="s">
        <v>65</v>
      </c>
      <c r="H3418" s="5" t="s">
        <v>5504</v>
      </c>
      <c r="I3418" s="136" t="s">
        <v>5507</v>
      </c>
      <c r="J3418" s="2" t="s">
        <v>5509</v>
      </c>
      <c r="K3418" s="6">
        <v>3600</v>
      </c>
      <c r="L3418" s="6">
        <f>LANÇAMENTO[[#This Row],[VALOR UNITARIO]]*LANÇAMENTO[[#This Row],[QTDADE]]</f>
        <v>3600</v>
      </c>
      <c r="M3418" s="4">
        <v>46121</v>
      </c>
      <c r="N3418" s="33" t="str">
        <f>TEXT(LANÇAMENTO[[#This Row],[DATA PEDIDO]],"MMM")&amp;"-"&amp;TEXT(M3418,"AAAA")</f>
        <v>abr-2026</v>
      </c>
      <c r="O3418" s="5" t="s">
        <v>5510</v>
      </c>
      <c r="P3418" s="5" t="s">
        <v>192</v>
      </c>
      <c r="Q3418" s="3" t="s">
        <v>12</v>
      </c>
      <c r="R3418" s="3">
        <v>1</v>
      </c>
      <c r="S3418" s="4">
        <f>IF(LANÇAMENTO[[#This Row],[DATA PEDIDO]]="","",LANÇAMENTO[[#This Row],[DATA PEDIDO]]+LANÇAMENTO[[#This Row],[PRAZO]])</f>
        <v>46122</v>
      </c>
      <c r="T3418" s="8" t="str">
        <f>IF(LANÇAMENTO[[#This Row],[OBRA COM MATERIAL]]="OK","ENTREGUE",IF(LANÇAMENTO[[#This Row],[PRAZO]]="","",LANÇAMENTO[[#This Row],[PREVISÃO ENTREGA OBRA]]-$E$1))</f>
        <v>ENTREGUE</v>
      </c>
      <c r="U3418" s="3" t="s">
        <v>129</v>
      </c>
      <c r="V3418" s="3"/>
    </row>
    <row r="3419" spans="1:22" x14ac:dyDescent="0.25">
      <c r="A3419" s="4">
        <v>46121</v>
      </c>
      <c r="B3419" s="2" t="s">
        <v>2461</v>
      </c>
      <c r="C3419" s="123" t="str">
        <f>VLOOKUP(LANÇAMENTO[[#This Row],[OBRA]],OBRAS[],2,FALSE)</f>
        <v>B&amp;B</v>
      </c>
      <c r="D3419" s="2" t="s">
        <v>104</v>
      </c>
      <c r="E3419" s="2" t="s">
        <v>1858</v>
      </c>
      <c r="F3419" s="3">
        <v>93</v>
      </c>
      <c r="G3419" s="3" t="s">
        <v>65</v>
      </c>
      <c r="H3419" s="5" t="s">
        <v>5505</v>
      </c>
      <c r="I3419" s="136" t="s">
        <v>554</v>
      </c>
      <c r="J3419" s="2" t="s">
        <v>1858</v>
      </c>
      <c r="K3419" s="6">
        <v>37.44</v>
      </c>
      <c r="L3419" s="6">
        <f>LANÇAMENTO[[#This Row],[VALOR UNITARIO]]*LANÇAMENTO[[#This Row],[QTDADE]]</f>
        <v>3481.9199999999996</v>
      </c>
      <c r="M3419" s="4">
        <v>46121</v>
      </c>
      <c r="N3419" s="33" t="str">
        <f>TEXT(LANÇAMENTO[[#This Row],[DATA PEDIDO]],"MMM")&amp;"-"&amp;TEXT(M3419,"AAAA")</f>
        <v>abr-2026</v>
      </c>
      <c r="O3419" s="5" t="s">
        <v>1704</v>
      </c>
      <c r="P3419" s="5" t="s">
        <v>30</v>
      </c>
      <c r="Q3419" s="3" t="s">
        <v>1705</v>
      </c>
      <c r="R3419" s="3">
        <v>1</v>
      </c>
      <c r="S3419" s="4">
        <f>IF(LANÇAMENTO[[#This Row],[DATA PEDIDO]]="","",LANÇAMENTO[[#This Row],[DATA PEDIDO]]+LANÇAMENTO[[#This Row],[PRAZO]])</f>
        <v>46122</v>
      </c>
      <c r="T3419" s="8" t="str">
        <f>IF(LANÇAMENTO[[#This Row],[OBRA COM MATERIAL]]="OK","ENTREGUE",IF(LANÇAMENTO[[#This Row],[PRAZO]]="","",LANÇAMENTO[[#This Row],[PREVISÃO ENTREGA OBRA]]-$E$1))</f>
        <v>ENTREGUE</v>
      </c>
      <c r="U3419" s="3" t="s">
        <v>129</v>
      </c>
      <c r="V3419" s="3"/>
    </row>
    <row r="3420" spans="1:22" x14ac:dyDescent="0.25">
      <c r="A3420" s="4">
        <v>46121</v>
      </c>
      <c r="B3420" s="2" t="s">
        <v>2461</v>
      </c>
      <c r="C3420" s="123" t="str">
        <f>VLOOKUP(LANÇAMENTO[[#This Row],[OBRA]],OBRAS[],2,FALSE)</f>
        <v>B&amp;B</v>
      </c>
      <c r="D3420" s="2" t="s">
        <v>104</v>
      </c>
      <c r="E3420" s="2" t="s">
        <v>1859</v>
      </c>
      <c r="F3420" s="3">
        <v>115</v>
      </c>
      <c r="G3420" s="3" t="s">
        <v>65</v>
      </c>
      <c r="H3420" s="5" t="s">
        <v>5505</v>
      </c>
      <c r="I3420" s="136" t="s">
        <v>554</v>
      </c>
      <c r="J3420" s="2" t="s">
        <v>1859</v>
      </c>
      <c r="K3420" s="6">
        <v>13.04</v>
      </c>
      <c r="L3420" s="6">
        <f>LANÇAMENTO[[#This Row],[VALOR UNITARIO]]*LANÇAMENTO[[#This Row],[QTDADE]]</f>
        <v>1499.6</v>
      </c>
      <c r="M3420" s="4">
        <v>46121</v>
      </c>
      <c r="N3420" s="33" t="str">
        <f>TEXT(LANÇAMENTO[[#This Row],[DATA PEDIDO]],"MMM")&amp;"-"&amp;TEXT(M3420,"AAAA")</f>
        <v>abr-2026</v>
      </c>
      <c r="O3420" s="5" t="s">
        <v>1704</v>
      </c>
      <c r="P3420" s="5" t="s">
        <v>30</v>
      </c>
      <c r="Q3420" s="3" t="s">
        <v>1705</v>
      </c>
      <c r="R3420" s="3">
        <v>1</v>
      </c>
      <c r="S3420" s="4">
        <f>IF(LANÇAMENTO[[#This Row],[DATA PEDIDO]]="","",LANÇAMENTO[[#This Row],[DATA PEDIDO]]+LANÇAMENTO[[#This Row],[PRAZO]])</f>
        <v>46122</v>
      </c>
      <c r="T3420" s="8" t="str">
        <f>IF(LANÇAMENTO[[#This Row],[OBRA COM MATERIAL]]="OK","ENTREGUE",IF(LANÇAMENTO[[#This Row],[PRAZO]]="","",LANÇAMENTO[[#This Row],[PREVISÃO ENTREGA OBRA]]-$E$1))</f>
        <v>ENTREGUE</v>
      </c>
      <c r="U3420" s="3" t="s">
        <v>129</v>
      </c>
      <c r="V3420" s="3"/>
    </row>
    <row r="3421" spans="1:22" x14ac:dyDescent="0.25">
      <c r="A3421" s="4">
        <v>46121</v>
      </c>
      <c r="B3421" s="2" t="s">
        <v>2461</v>
      </c>
      <c r="C3421" s="123" t="str">
        <f>VLOOKUP(LANÇAMENTO[[#This Row],[OBRA]],OBRAS[],2,FALSE)</f>
        <v>B&amp;B</v>
      </c>
      <c r="D3421" s="2" t="s">
        <v>104</v>
      </c>
      <c r="E3421" s="2" t="s">
        <v>1860</v>
      </c>
      <c r="F3421" s="3">
        <v>160</v>
      </c>
      <c r="G3421" s="3" t="s">
        <v>65</v>
      </c>
      <c r="H3421" s="5" t="s">
        <v>5505</v>
      </c>
      <c r="I3421" s="136" t="s">
        <v>554</v>
      </c>
      <c r="J3421" s="2" t="s">
        <v>1860</v>
      </c>
      <c r="K3421" s="6">
        <v>1.67</v>
      </c>
      <c r="L3421" s="6">
        <f>LANÇAMENTO[[#This Row],[VALOR UNITARIO]]*LANÇAMENTO[[#This Row],[QTDADE]]</f>
        <v>267.2</v>
      </c>
      <c r="M3421" s="4">
        <v>46121</v>
      </c>
      <c r="N3421" s="33" t="str">
        <f>TEXT(LANÇAMENTO[[#This Row],[DATA PEDIDO]],"MMM")&amp;"-"&amp;TEXT(M3421,"AAAA")</f>
        <v>abr-2026</v>
      </c>
      <c r="O3421" s="5" t="s">
        <v>1704</v>
      </c>
      <c r="P3421" s="5" t="s">
        <v>30</v>
      </c>
      <c r="Q3421" s="3" t="s">
        <v>1705</v>
      </c>
      <c r="R3421" s="3">
        <v>1</v>
      </c>
      <c r="S3421" s="4">
        <f>IF(LANÇAMENTO[[#This Row],[DATA PEDIDO]]="","",LANÇAMENTO[[#This Row],[DATA PEDIDO]]+LANÇAMENTO[[#This Row],[PRAZO]])</f>
        <v>46122</v>
      </c>
      <c r="T3421" s="8" t="str">
        <f>IF(LANÇAMENTO[[#This Row],[OBRA COM MATERIAL]]="OK","ENTREGUE",IF(LANÇAMENTO[[#This Row],[PRAZO]]="","",LANÇAMENTO[[#This Row],[PREVISÃO ENTREGA OBRA]]-$E$1))</f>
        <v>ENTREGUE</v>
      </c>
      <c r="U3421" s="3" t="s">
        <v>129</v>
      </c>
      <c r="V3421" s="3"/>
    </row>
    <row r="3422" spans="1:22" x14ac:dyDescent="0.25">
      <c r="A3422" s="4">
        <v>46121</v>
      </c>
      <c r="B3422" s="2" t="s">
        <v>2461</v>
      </c>
      <c r="C3422" s="123" t="str">
        <f>VLOOKUP(LANÇAMENTO[[#This Row],[OBRA]],OBRAS[],2,FALSE)</f>
        <v>B&amp;B</v>
      </c>
      <c r="D3422" s="2" t="s">
        <v>104</v>
      </c>
      <c r="E3422" s="2" t="s">
        <v>1861</v>
      </c>
      <c r="F3422" s="3">
        <v>190</v>
      </c>
      <c r="G3422" s="3" t="s">
        <v>65</v>
      </c>
      <c r="H3422" s="5" t="s">
        <v>5505</v>
      </c>
      <c r="I3422" s="136" t="s">
        <v>554</v>
      </c>
      <c r="J3422" s="2" t="s">
        <v>1861</v>
      </c>
      <c r="K3422" s="6">
        <v>1.59</v>
      </c>
      <c r="L3422" s="6">
        <f>LANÇAMENTO[[#This Row],[VALOR UNITARIO]]*LANÇAMENTO[[#This Row],[QTDADE]]</f>
        <v>302.10000000000002</v>
      </c>
      <c r="M3422" s="4">
        <v>46121</v>
      </c>
      <c r="N3422" s="33" t="str">
        <f>TEXT(LANÇAMENTO[[#This Row],[DATA PEDIDO]],"MMM")&amp;"-"&amp;TEXT(M3422,"AAAA")</f>
        <v>abr-2026</v>
      </c>
      <c r="O3422" s="5" t="s">
        <v>1704</v>
      </c>
      <c r="P3422" s="5" t="s">
        <v>30</v>
      </c>
      <c r="Q3422" s="3" t="s">
        <v>1705</v>
      </c>
      <c r="R3422" s="3">
        <v>1</v>
      </c>
      <c r="S3422" s="4">
        <f>IF(LANÇAMENTO[[#This Row],[DATA PEDIDO]]="","",LANÇAMENTO[[#This Row],[DATA PEDIDO]]+LANÇAMENTO[[#This Row],[PRAZO]])</f>
        <v>46122</v>
      </c>
      <c r="T3422" s="8" t="str">
        <f>IF(LANÇAMENTO[[#This Row],[OBRA COM MATERIAL]]="OK","ENTREGUE",IF(LANÇAMENTO[[#This Row],[PRAZO]]="","",LANÇAMENTO[[#This Row],[PREVISÃO ENTREGA OBRA]]-$E$1))</f>
        <v>ENTREGUE</v>
      </c>
      <c r="U3422" s="3" t="s">
        <v>129</v>
      </c>
      <c r="V3422" s="3"/>
    </row>
    <row r="3423" spans="1:22" x14ac:dyDescent="0.25">
      <c r="A3423" s="4">
        <v>46121</v>
      </c>
      <c r="B3423" s="2" t="s">
        <v>2461</v>
      </c>
      <c r="C3423" s="123" t="str">
        <f>VLOOKUP(LANÇAMENTO[[#This Row],[OBRA]],OBRAS[],2,FALSE)</f>
        <v>B&amp;B</v>
      </c>
      <c r="D3423" s="2" t="s">
        <v>104</v>
      </c>
      <c r="E3423" s="2" t="s">
        <v>1862</v>
      </c>
      <c r="F3423" s="3">
        <v>3</v>
      </c>
      <c r="G3423" s="3" t="s">
        <v>65</v>
      </c>
      <c r="H3423" s="5" t="s">
        <v>5505</v>
      </c>
      <c r="I3423" s="136" t="s">
        <v>554</v>
      </c>
      <c r="J3423" s="2" t="s">
        <v>1862</v>
      </c>
      <c r="K3423" s="6">
        <v>56.99</v>
      </c>
      <c r="L3423" s="6">
        <f>LANÇAMENTO[[#This Row],[VALOR UNITARIO]]*LANÇAMENTO[[#This Row],[QTDADE]]</f>
        <v>170.97</v>
      </c>
      <c r="M3423" s="4">
        <v>46121</v>
      </c>
      <c r="N3423" s="33" t="str">
        <f>TEXT(LANÇAMENTO[[#This Row],[DATA PEDIDO]],"MMM")&amp;"-"&amp;TEXT(M3423,"AAAA")</f>
        <v>abr-2026</v>
      </c>
      <c r="O3423" s="5" t="s">
        <v>1704</v>
      </c>
      <c r="P3423" s="5" t="s">
        <v>30</v>
      </c>
      <c r="Q3423" s="3" t="s">
        <v>1705</v>
      </c>
      <c r="R3423" s="3">
        <v>1</v>
      </c>
      <c r="S3423" s="4">
        <f>IF(LANÇAMENTO[[#This Row],[DATA PEDIDO]]="","",LANÇAMENTO[[#This Row],[DATA PEDIDO]]+LANÇAMENTO[[#This Row],[PRAZO]])</f>
        <v>46122</v>
      </c>
      <c r="T3423" s="8" t="str">
        <f>IF(LANÇAMENTO[[#This Row],[OBRA COM MATERIAL]]="OK","ENTREGUE",IF(LANÇAMENTO[[#This Row],[PRAZO]]="","",LANÇAMENTO[[#This Row],[PREVISÃO ENTREGA OBRA]]-$E$1))</f>
        <v>ENTREGUE</v>
      </c>
      <c r="U3423" s="3" t="s">
        <v>129</v>
      </c>
      <c r="V3423" s="3"/>
    </row>
    <row r="3424" spans="1:22" x14ac:dyDescent="0.25">
      <c r="A3424" s="4">
        <v>46121</v>
      </c>
      <c r="B3424" s="2" t="s">
        <v>2461</v>
      </c>
      <c r="C3424" s="123" t="str">
        <f>VLOOKUP(LANÇAMENTO[[#This Row],[OBRA]],OBRAS[],2,FALSE)</f>
        <v>B&amp;B</v>
      </c>
      <c r="D3424" s="2" t="s">
        <v>104</v>
      </c>
      <c r="E3424" s="2" t="s">
        <v>1865</v>
      </c>
      <c r="F3424" s="3">
        <v>3</v>
      </c>
      <c r="G3424" s="3" t="s">
        <v>65</v>
      </c>
      <c r="H3424" s="5" t="s">
        <v>5505</v>
      </c>
      <c r="I3424" s="136" t="s">
        <v>554</v>
      </c>
      <c r="J3424" s="2" t="s">
        <v>1865</v>
      </c>
      <c r="K3424" s="6">
        <v>41.65</v>
      </c>
      <c r="L3424" s="6">
        <f>LANÇAMENTO[[#This Row],[VALOR UNITARIO]]*LANÇAMENTO[[#This Row],[QTDADE]]</f>
        <v>124.94999999999999</v>
      </c>
      <c r="M3424" s="4">
        <v>46121</v>
      </c>
      <c r="N3424" s="33" t="str">
        <f>TEXT(LANÇAMENTO[[#This Row],[DATA PEDIDO]],"MMM")&amp;"-"&amp;TEXT(M3424,"AAAA")</f>
        <v>abr-2026</v>
      </c>
      <c r="O3424" s="5" t="s">
        <v>1704</v>
      </c>
      <c r="P3424" s="5" t="s">
        <v>30</v>
      </c>
      <c r="Q3424" s="3" t="s">
        <v>1705</v>
      </c>
      <c r="R3424" s="3">
        <v>1</v>
      </c>
      <c r="S3424" s="4">
        <f>IF(LANÇAMENTO[[#This Row],[DATA PEDIDO]]="","",LANÇAMENTO[[#This Row],[DATA PEDIDO]]+LANÇAMENTO[[#This Row],[PRAZO]])</f>
        <v>46122</v>
      </c>
      <c r="T3424" s="8" t="str">
        <f>IF(LANÇAMENTO[[#This Row],[OBRA COM MATERIAL]]="OK","ENTREGUE",IF(LANÇAMENTO[[#This Row],[PRAZO]]="","",LANÇAMENTO[[#This Row],[PREVISÃO ENTREGA OBRA]]-$E$1))</f>
        <v>ENTREGUE</v>
      </c>
      <c r="U3424" s="3" t="s">
        <v>129</v>
      </c>
      <c r="V3424" s="3"/>
    </row>
    <row r="3425" spans="1:22" x14ac:dyDescent="0.25">
      <c r="A3425" s="4">
        <v>46121</v>
      </c>
      <c r="B3425" s="2" t="s">
        <v>2461</v>
      </c>
      <c r="C3425" s="123" t="str">
        <f>VLOOKUP(LANÇAMENTO[[#This Row],[OBRA]],OBRAS[],2,FALSE)</f>
        <v>B&amp;B</v>
      </c>
      <c r="D3425" s="2" t="s">
        <v>104</v>
      </c>
      <c r="E3425" s="2" t="s">
        <v>1864</v>
      </c>
      <c r="F3425" s="3">
        <v>3</v>
      </c>
      <c r="G3425" s="3" t="s">
        <v>65</v>
      </c>
      <c r="H3425" s="5" t="s">
        <v>5505</v>
      </c>
      <c r="I3425" s="136" t="s">
        <v>554</v>
      </c>
      <c r="J3425" s="2" t="s">
        <v>1864</v>
      </c>
      <c r="K3425" s="6">
        <v>31.34</v>
      </c>
      <c r="L3425" s="6">
        <f>LANÇAMENTO[[#This Row],[VALOR UNITARIO]]*LANÇAMENTO[[#This Row],[QTDADE]]</f>
        <v>94.02</v>
      </c>
      <c r="M3425" s="4">
        <v>46121</v>
      </c>
      <c r="N3425" s="33" t="str">
        <f>TEXT(LANÇAMENTO[[#This Row],[DATA PEDIDO]],"MMM")&amp;"-"&amp;TEXT(M3425,"AAAA")</f>
        <v>abr-2026</v>
      </c>
      <c r="O3425" s="5" t="s">
        <v>1704</v>
      </c>
      <c r="P3425" s="5" t="s">
        <v>30</v>
      </c>
      <c r="Q3425" s="3" t="s">
        <v>1705</v>
      </c>
      <c r="R3425" s="3">
        <v>1</v>
      </c>
      <c r="S3425" s="4">
        <f>IF(LANÇAMENTO[[#This Row],[DATA PEDIDO]]="","",LANÇAMENTO[[#This Row],[DATA PEDIDO]]+LANÇAMENTO[[#This Row],[PRAZO]])</f>
        <v>46122</v>
      </c>
      <c r="T3425" s="8" t="str">
        <f>IF(LANÇAMENTO[[#This Row],[OBRA COM MATERIAL]]="OK","ENTREGUE",IF(LANÇAMENTO[[#This Row],[PRAZO]]="","",LANÇAMENTO[[#This Row],[PREVISÃO ENTREGA OBRA]]-$E$1))</f>
        <v>ENTREGUE</v>
      </c>
      <c r="U3425" s="3" t="s">
        <v>129</v>
      </c>
      <c r="V3425" s="3"/>
    </row>
    <row r="3426" spans="1:22" x14ac:dyDescent="0.25">
      <c r="A3426" s="4">
        <v>46121</v>
      </c>
      <c r="B3426" s="2" t="s">
        <v>2461</v>
      </c>
      <c r="C3426" s="123" t="str">
        <f>VLOOKUP(LANÇAMENTO[[#This Row],[OBRA]],OBRAS[],2,FALSE)</f>
        <v>B&amp;B</v>
      </c>
      <c r="D3426" s="2" t="s">
        <v>104</v>
      </c>
      <c r="E3426" s="2" t="s">
        <v>1863</v>
      </c>
      <c r="F3426" s="3">
        <v>6</v>
      </c>
      <c r="G3426" s="3" t="s">
        <v>65</v>
      </c>
      <c r="H3426" s="5" t="s">
        <v>5505</v>
      </c>
      <c r="I3426" s="136" t="s">
        <v>554</v>
      </c>
      <c r="J3426" s="2" t="s">
        <v>1863</v>
      </c>
      <c r="K3426" s="6">
        <v>15.17</v>
      </c>
      <c r="L3426" s="6">
        <f>LANÇAMENTO[[#This Row],[VALOR UNITARIO]]*LANÇAMENTO[[#This Row],[QTDADE]]</f>
        <v>91.02</v>
      </c>
      <c r="M3426" s="4">
        <v>46121</v>
      </c>
      <c r="N3426" s="33" t="str">
        <f>TEXT(LANÇAMENTO[[#This Row],[DATA PEDIDO]],"MMM")&amp;"-"&amp;TEXT(M3426,"AAAA")</f>
        <v>abr-2026</v>
      </c>
      <c r="O3426" s="5" t="s">
        <v>1704</v>
      </c>
      <c r="P3426" s="5" t="s">
        <v>30</v>
      </c>
      <c r="Q3426" s="3" t="s">
        <v>1705</v>
      </c>
      <c r="R3426" s="3">
        <v>1</v>
      </c>
      <c r="S3426" s="4">
        <f>IF(LANÇAMENTO[[#This Row],[DATA PEDIDO]]="","",LANÇAMENTO[[#This Row],[DATA PEDIDO]]+LANÇAMENTO[[#This Row],[PRAZO]])</f>
        <v>46122</v>
      </c>
      <c r="T3426" s="8" t="str">
        <f>IF(LANÇAMENTO[[#This Row],[OBRA COM MATERIAL]]="OK","ENTREGUE",IF(LANÇAMENTO[[#This Row],[PRAZO]]="","",LANÇAMENTO[[#This Row],[PREVISÃO ENTREGA OBRA]]-$E$1))</f>
        <v>ENTREGUE</v>
      </c>
      <c r="U3426" s="3" t="s">
        <v>129</v>
      </c>
      <c r="V3426" s="3"/>
    </row>
    <row r="3427" spans="1:22" x14ac:dyDescent="0.25">
      <c r="A3427" s="4">
        <v>46122</v>
      </c>
      <c r="B3427" s="2" t="s">
        <v>1802</v>
      </c>
      <c r="C3427" s="123" t="str">
        <f>VLOOKUP(LANÇAMENTO[[#This Row],[OBRA]],OBRAS[],2,FALSE)</f>
        <v>INTERIORANA</v>
      </c>
      <c r="D3427" s="2" t="s">
        <v>104</v>
      </c>
      <c r="E3427" s="2" t="s">
        <v>5515</v>
      </c>
      <c r="F3427" s="3">
        <v>2</v>
      </c>
      <c r="G3427" s="3" t="s">
        <v>111</v>
      </c>
      <c r="H3427" s="5" t="s">
        <v>5516</v>
      </c>
      <c r="I3427" s="136" t="s">
        <v>1027</v>
      </c>
      <c r="J3427" s="2" t="s">
        <v>5515</v>
      </c>
      <c r="K3427" s="6">
        <v>198</v>
      </c>
      <c r="L3427" s="6">
        <f>LANÇAMENTO[[#This Row],[VALOR UNITARIO]]*LANÇAMENTO[[#This Row],[QTDADE]]</f>
        <v>396</v>
      </c>
      <c r="M3427" s="4">
        <v>46122</v>
      </c>
      <c r="N3427" s="33" t="str">
        <f>TEXT(LANÇAMENTO[[#This Row],[DATA PEDIDO]],"MMM")&amp;"-"&amp;TEXT(M3427,"AAAA")</f>
        <v>abr-2026</v>
      </c>
      <c r="O3427" s="5" t="s">
        <v>1692</v>
      </c>
      <c r="P3427" s="5" t="s">
        <v>30</v>
      </c>
      <c r="Q3427" s="3" t="s">
        <v>12</v>
      </c>
      <c r="R3427" s="3">
        <v>3</v>
      </c>
      <c r="S3427" s="4">
        <f>IF(LANÇAMENTO[[#This Row],[DATA PEDIDO]]="","",LANÇAMENTO[[#This Row],[DATA PEDIDO]]+LANÇAMENTO[[#This Row],[PRAZO]])</f>
        <v>46125</v>
      </c>
      <c r="T3427" s="8" t="str">
        <f>IF(LANÇAMENTO[[#This Row],[OBRA COM MATERIAL]]="OK","ENTREGUE",IF(LANÇAMENTO[[#This Row],[PRAZO]]="","",LANÇAMENTO[[#This Row],[PREVISÃO ENTREGA OBRA]]-$E$1))</f>
        <v>ENTREGUE</v>
      </c>
      <c r="U3427" s="3" t="s">
        <v>129</v>
      </c>
      <c r="V3427" s="3"/>
    </row>
    <row r="3428" spans="1:22" ht="15.75" x14ac:dyDescent="0.25">
      <c r="A3428" s="4">
        <v>46122</v>
      </c>
      <c r="B3428" s="2" t="s">
        <v>5484</v>
      </c>
      <c r="C3428" s="123" t="str">
        <f>VLOOKUP(LANÇAMENTO[[#This Row],[OBRA]],OBRAS[],2,FALSE)</f>
        <v>INTERIORANA</v>
      </c>
      <c r="D3428" s="2" t="s">
        <v>104</v>
      </c>
      <c r="E3428" s="2" t="s">
        <v>5517</v>
      </c>
      <c r="F3428" s="255">
        <v>60</v>
      </c>
      <c r="G3428" s="3" t="s">
        <v>65</v>
      </c>
      <c r="H3428" s="5" t="s">
        <v>5522</v>
      </c>
      <c r="I3428" s="136" t="s">
        <v>5523</v>
      </c>
      <c r="J3428" s="2" t="s">
        <v>5517</v>
      </c>
      <c r="K3428" s="256">
        <v>23.071000000000002</v>
      </c>
      <c r="L3428" s="6">
        <f>LANÇAMENTO[[#This Row],[VALOR UNITARIO]]*LANÇAMENTO[[#This Row],[QTDADE]]</f>
        <v>1384.26</v>
      </c>
      <c r="M3428" s="4">
        <v>46122</v>
      </c>
      <c r="N3428" s="33" t="str">
        <f>TEXT(LANÇAMENTO[[#This Row],[DATA PEDIDO]],"MMM")&amp;"-"&amp;TEXT(M3428,"AAAA")</f>
        <v>abr-2026</v>
      </c>
      <c r="O3428" s="5" t="s">
        <v>3191</v>
      </c>
      <c r="P3428" s="5" t="s">
        <v>192</v>
      </c>
      <c r="Q3428" s="3" t="s">
        <v>12</v>
      </c>
      <c r="R3428" s="3">
        <v>7</v>
      </c>
      <c r="S3428" s="4">
        <f>IF(LANÇAMENTO[[#This Row],[DATA PEDIDO]]="","",LANÇAMENTO[[#This Row],[DATA PEDIDO]]+LANÇAMENTO[[#This Row],[PRAZO]])</f>
        <v>46129</v>
      </c>
      <c r="T3428" s="8" t="str">
        <f>IF(LANÇAMENTO[[#This Row],[OBRA COM MATERIAL]]="OK","ENTREGUE",IF(LANÇAMENTO[[#This Row],[PRAZO]]="","",LANÇAMENTO[[#This Row],[PREVISÃO ENTREGA OBRA]]-$E$1))</f>
        <v>ENTREGUE</v>
      </c>
      <c r="U3428" s="3" t="s">
        <v>129</v>
      </c>
      <c r="V3428" s="3"/>
    </row>
    <row r="3429" spans="1:22" ht="15.75" x14ac:dyDescent="0.25">
      <c r="A3429" s="4">
        <v>46122</v>
      </c>
      <c r="B3429" s="2" t="s">
        <v>5484</v>
      </c>
      <c r="C3429" s="123" t="str">
        <f>VLOOKUP(LANÇAMENTO[[#This Row],[OBRA]],OBRAS[],2,FALSE)</f>
        <v>INTERIORANA</v>
      </c>
      <c r="D3429" s="2" t="s">
        <v>104</v>
      </c>
      <c r="E3429" s="2" t="s">
        <v>5518</v>
      </c>
      <c r="F3429" s="255">
        <v>24</v>
      </c>
      <c r="G3429" s="3" t="s">
        <v>65</v>
      </c>
      <c r="H3429" s="5" t="s">
        <v>5522</v>
      </c>
      <c r="I3429" s="136" t="s">
        <v>5523</v>
      </c>
      <c r="J3429" s="2" t="s">
        <v>5518</v>
      </c>
      <c r="K3429" s="256">
        <v>75.286000000000001</v>
      </c>
      <c r="L3429" s="6">
        <f>LANÇAMENTO[[#This Row],[VALOR UNITARIO]]*LANÇAMENTO[[#This Row],[QTDADE]]</f>
        <v>1806.864</v>
      </c>
      <c r="M3429" s="4">
        <v>46122</v>
      </c>
      <c r="N3429" s="33" t="str">
        <f>TEXT(LANÇAMENTO[[#This Row],[DATA PEDIDO]],"MMM")&amp;"-"&amp;TEXT(M3429,"AAAA")</f>
        <v>abr-2026</v>
      </c>
      <c r="O3429" s="5" t="s">
        <v>3191</v>
      </c>
      <c r="P3429" s="5" t="s">
        <v>192</v>
      </c>
      <c r="Q3429" s="3" t="s">
        <v>12</v>
      </c>
      <c r="R3429" s="3">
        <v>7</v>
      </c>
      <c r="S3429" s="4">
        <f>IF(LANÇAMENTO[[#This Row],[DATA PEDIDO]]="","",LANÇAMENTO[[#This Row],[DATA PEDIDO]]+LANÇAMENTO[[#This Row],[PRAZO]])</f>
        <v>46129</v>
      </c>
      <c r="T3429" s="8" t="str">
        <f>IF(LANÇAMENTO[[#This Row],[OBRA COM MATERIAL]]="OK","ENTREGUE",IF(LANÇAMENTO[[#This Row],[PRAZO]]="","",LANÇAMENTO[[#This Row],[PREVISÃO ENTREGA OBRA]]-$E$1))</f>
        <v>ENTREGUE</v>
      </c>
      <c r="U3429" s="3" t="s">
        <v>129</v>
      </c>
      <c r="V3429" s="3"/>
    </row>
    <row r="3430" spans="1:22" ht="15.75" x14ac:dyDescent="0.25">
      <c r="A3430" s="4">
        <v>46122</v>
      </c>
      <c r="B3430" s="2" t="s">
        <v>5484</v>
      </c>
      <c r="C3430" s="123" t="str">
        <f>VLOOKUP(LANÇAMENTO[[#This Row],[OBRA]],OBRAS[],2,FALSE)</f>
        <v>INTERIORANA</v>
      </c>
      <c r="D3430" s="2" t="s">
        <v>104</v>
      </c>
      <c r="E3430" s="2" t="s">
        <v>5519</v>
      </c>
      <c r="F3430" s="255">
        <v>24</v>
      </c>
      <c r="G3430" s="3" t="s">
        <v>65</v>
      </c>
      <c r="H3430" s="5" t="s">
        <v>5522</v>
      </c>
      <c r="I3430" s="136" t="s">
        <v>5523</v>
      </c>
      <c r="J3430" s="2" t="s">
        <v>5519</v>
      </c>
      <c r="K3430" s="256">
        <v>83.635829999999999</v>
      </c>
      <c r="L3430" s="6">
        <f>LANÇAMENTO[[#This Row],[VALOR UNITARIO]]*LANÇAMENTO[[#This Row],[QTDADE]]</f>
        <v>2007.25992</v>
      </c>
      <c r="M3430" s="4">
        <v>46122</v>
      </c>
      <c r="N3430" s="33" t="str">
        <f>TEXT(LANÇAMENTO[[#This Row],[DATA PEDIDO]],"MMM")&amp;"-"&amp;TEXT(M3430,"AAAA")</f>
        <v>abr-2026</v>
      </c>
      <c r="O3430" s="5" t="s">
        <v>3191</v>
      </c>
      <c r="P3430" s="5" t="s">
        <v>192</v>
      </c>
      <c r="Q3430" s="3" t="s">
        <v>12</v>
      </c>
      <c r="R3430" s="3">
        <v>7</v>
      </c>
      <c r="S3430" s="4">
        <f>IF(LANÇAMENTO[[#This Row],[DATA PEDIDO]]="","",LANÇAMENTO[[#This Row],[DATA PEDIDO]]+LANÇAMENTO[[#This Row],[PRAZO]])</f>
        <v>46129</v>
      </c>
      <c r="T3430" s="8" t="str">
        <f>IF(LANÇAMENTO[[#This Row],[OBRA COM MATERIAL]]="OK","ENTREGUE",IF(LANÇAMENTO[[#This Row],[PRAZO]]="","",LANÇAMENTO[[#This Row],[PREVISÃO ENTREGA OBRA]]-$E$1))</f>
        <v>ENTREGUE</v>
      </c>
      <c r="U3430" s="3" t="s">
        <v>129</v>
      </c>
      <c r="V3430" s="3"/>
    </row>
    <row r="3431" spans="1:22" ht="15.75" x14ac:dyDescent="0.25">
      <c r="A3431" s="4">
        <v>46122</v>
      </c>
      <c r="B3431" s="2" t="s">
        <v>5484</v>
      </c>
      <c r="C3431" s="123" t="str">
        <f>VLOOKUP(LANÇAMENTO[[#This Row],[OBRA]],OBRAS[],2,FALSE)</f>
        <v>INTERIORANA</v>
      </c>
      <c r="D3431" s="2" t="s">
        <v>104</v>
      </c>
      <c r="E3431" s="2" t="s">
        <v>5520</v>
      </c>
      <c r="F3431" s="255">
        <v>20</v>
      </c>
      <c r="G3431" s="3" t="s">
        <v>65</v>
      </c>
      <c r="H3431" s="5" t="s">
        <v>5522</v>
      </c>
      <c r="I3431" s="136" t="s">
        <v>5523</v>
      </c>
      <c r="J3431" s="2" t="s">
        <v>5520</v>
      </c>
      <c r="K3431" s="256">
        <v>22</v>
      </c>
      <c r="L3431" s="6">
        <f>LANÇAMENTO[[#This Row],[VALOR UNITARIO]]*LANÇAMENTO[[#This Row],[QTDADE]]</f>
        <v>440</v>
      </c>
      <c r="M3431" s="4">
        <v>46122</v>
      </c>
      <c r="N3431" s="33" t="str">
        <f>TEXT(LANÇAMENTO[[#This Row],[DATA PEDIDO]],"MMM")&amp;"-"&amp;TEXT(M3431,"AAAA")</f>
        <v>abr-2026</v>
      </c>
      <c r="O3431" s="5" t="s">
        <v>3191</v>
      </c>
      <c r="P3431" s="5" t="s">
        <v>192</v>
      </c>
      <c r="Q3431" s="3" t="s">
        <v>12</v>
      </c>
      <c r="R3431" s="3">
        <v>7</v>
      </c>
      <c r="S3431" s="4">
        <f>IF(LANÇAMENTO[[#This Row],[DATA PEDIDO]]="","",LANÇAMENTO[[#This Row],[DATA PEDIDO]]+LANÇAMENTO[[#This Row],[PRAZO]])</f>
        <v>46129</v>
      </c>
      <c r="T3431" s="8" t="str">
        <f>IF(LANÇAMENTO[[#This Row],[OBRA COM MATERIAL]]="OK","ENTREGUE",IF(LANÇAMENTO[[#This Row],[PRAZO]]="","",LANÇAMENTO[[#This Row],[PREVISÃO ENTREGA OBRA]]-$E$1))</f>
        <v>ENTREGUE</v>
      </c>
      <c r="U3431" s="3" t="s">
        <v>129</v>
      </c>
      <c r="V3431" s="3"/>
    </row>
    <row r="3432" spans="1:22" ht="15.75" x14ac:dyDescent="0.25">
      <c r="A3432" s="4">
        <v>46122</v>
      </c>
      <c r="B3432" s="2" t="s">
        <v>5484</v>
      </c>
      <c r="C3432" s="123" t="str">
        <f>VLOOKUP(LANÇAMENTO[[#This Row],[OBRA]],OBRAS[],2,FALSE)</f>
        <v>INTERIORANA</v>
      </c>
      <c r="D3432" s="2" t="s">
        <v>104</v>
      </c>
      <c r="E3432" s="2" t="s">
        <v>5521</v>
      </c>
      <c r="F3432" s="255">
        <v>10</v>
      </c>
      <c r="G3432" s="3" t="s">
        <v>65</v>
      </c>
      <c r="H3432" s="5" t="s">
        <v>5522</v>
      </c>
      <c r="I3432" s="136" t="s">
        <v>5523</v>
      </c>
      <c r="J3432" s="2" t="s">
        <v>5521</v>
      </c>
      <c r="K3432" s="257">
        <v>15</v>
      </c>
      <c r="L3432" s="6">
        <f>LANÇAMENTO[[#This Row],[VALOR UNITARIO]]*LANÇAMENTO[[#This Row],[QTDADE]]</f>
        <v>150</v>
      </c>
      <c r="M3432" s="4">
        <v>46122</v>
      </c>
      <c r="N3432" s="33" t="str">
        <f>TEXT(LANÇAMENTO[[#This Row],[DATA PEDIDO]],"MMM")&amp;"-"&amp;TEXT(M3432,"AAAA")</f>
        <v>abr-2026</v>
      </c>
      <c r="O3432" s="5" t="s">
        <v>3191</v>
      </c>
      <c r="P3432" s="5" t="s">
        <v>192</v>
      </c>
      <c r="Q3432" s="3" t="s">
        <v>12</v>
      </c>
      <c r="R3432" s="3">
        <v>7</v>
      </c>
      <c r="S3432" s="4">
        <f>IF(LANÇAMENTO[[#This Row],[DATA PEDIDO]]="","",LANÇAMENTO[[#This Row],[DATA PEDIDO]]+LANÇAMENTO[[#This Row],[PRAZO]])</f>
        <v>46129</v>
      </c>
      <c r="T3432" s="8" t="str">
        <f>IF(LANÇAMENTO[[#This Row],[OBRA COM MATERIAL]]="OK","ENTREGUE",IF(LANÇAMENTO[[#This Row],[PRAZO]]="","",LANÇAMENTO[[#This Row],[PREVISÃO ENTREGA OBRA]]-$E$1))</f>
        <v>ENTREGUE</v>
      </c>
      <c r="U3432" s="3" t="s">
        <v>129</v>
      </c>
      <c r="V3432" s="3"/>
    </row>
    <row r="3433" spans="1:22" x14ac:dyDescent="0.25">
      <c r="A3433" s="4">
        <v>46122</v>
      </c>
      <c r="B3433" s="2" t="s">
        <v>5484</v>
      </c>
      <c r="C3433" s="123" t="str">
        <f>VLOOKUP(LANÇAMENTO[[#This Row],[OBRA]],OBRAS[],2,FALSE)</f>
        <v>INTERIORANA</v>
      </c>
      <c r="D3433" s="2" t="s">
        <v>104</v>
      </c>
      <c r="E3433" s="2" t="s">
        <v>1814</v>
      </c>
      <c r="F3433" s="3">
        <v>1</v>
      </c>
      <c r="G3433" s="3" t="s">
        <v>65</v>
      </c>
      <c r="H3433" s="5" t="s">
        <v>5522</v>
      </c>
      <c r="I3433" s="136" t="s">
        <v>5523</v>
      </c>
      <c r="J3433" s="2" t="s">
        <v>1814</v>
      </c>
      <c r="K3433" s="6">
        <v>405</v>
      </c>
      <c r="L3433" s="6">
        <f>LANÇAMENTO[[#This Row],[VALOR UNITARIO]]*LANÇAMENTO[[#This Row],[QTDADE]]</f>
        <v>405</v>
      </c>
      <c r="M3433" s="4">
        <v>46122</v>
      </c>
      <c r="N3433" s="33" t="str">
        <f>TEXT(LANÇAMENTO[[#This Row],[DATA PEDIDO]],"MMM")&amp;"-"&amp;TEXT(M3433,"AAAA")</f>
        <v>abr-2026</v>
      </c>
      <c r="O3433" s="5" t="s">
        <v>3191</v>
      </c>
      <c r="P3433" s="5" t="s">
        <v>192</v>
      </c>
      <c r="Q3433" s="3" t="s">
        <v>12</v>
      </c>
      <c r="R3433" s="3">
        <v>7</v>
      </c>
      <c r="S3433" s="4">
        <f>IF(LANÇAMENTO[[#This Row],[DATA PEDIDO]]="","",LANÇAMENTO[[#This Row],[DATA PEDIDO]]+LANÇAMENTO[[#This Row],[PRAZO]])</f>
        <v>46129</v>
      </c>
      <c r="T3433" s="8" t="str">
        <f>IF(LANÇAMENTO[[#This Row],[OBRA COM MATERIAL]]="OK","ENTREGUE",IF(LANÇAMENTO[[#This Row],[PRAZO]]="","",LANÇAMENTO[[#This Row],[PREVISÃO ENTREGA OBRA]]-$E$1))</f>
        <v>ENTREGUE</v>
      </c>
      <c r="U3433" s="3" t="s">
        <v>129</v>
      </c>
      <c r="V3433" s="3"/>
    </row>
    <row r="3434" spans="1:22" x14ac:dyDescent="0.25">
      <c r="A3434" s="4">
        <v>46122</v>
      </c>
      <c r="B3434" s="2" t="s">
        <v>5494</v>
      </c>
      <c r="C3434" s="123" t="str">
        <f>VLOOKUP(LANÇAMENTO[[#This Row],[OBRA]],OBRAS[],2,FALSE)</f>
        <v>INTERIORANA</v>
      </c>
      <c r="D3434" s="2" t="s">
        <v>17</v>
      </c>
      <c r="E3434" s="2" t="s">
        <v>1952</v>
      </c>
      <c r="F3434" s="3">
        <v>60</v>
      </c>
      <c r="G3434" s="3" t="s">
        <v>141</v>
      </c>
      <c r="H3434" s="5" t="s">
        <v>5536</v>
      </c>
      <c r="I3434" s="136" t="s">
        <v>260</v>
      </c>
      <c r="J3434" s="2" t="s">
        <v>1952</v>
      </c>
      <c r="K3434" s="6">
        <v>13.56</v>
      </c>
      <c r="L3434" s="6">
        <f>LANÇAMENTO[[#This Row],[VALOR UNITARIO]]*LANÇAMENTO[[#This Row],[QTDADE]]</f>
        <v>813.6</v>
      </c>
      <c r="M3434" s="4">
        <v>46122</v>
      </c>
      <c r="N3434" s="33" t="str">
        <f>TEXT(LANÇAMENTO[[#This Row],[DATA PEDIDO]],"MMM")&amp;"-"&amp;TEXT(M3434,"AAAA")</f>
        <v>abr-2026</v>
      </c>
      <c r="O3434" s="5" t="s">
        <v>1983</v>
      </c>
      <c r="P3434" s="5" t="s">
        <v>30</v>
      </c>
      <c r="Q3434" s="3" t="s">
        <v>1705</v>
      </c>
      <c r="R3434" s="3">
        <v>0</v>
      </c>
      <c r="S3434" s="4">
        <f>IF(LANÇAMENTO[[#This Row],[DATA PEDIDO]]="","",LANÇAMENTO[[#This Row],[DATA PEDIDO]]+LANÇAMENTO[[#This Row],[PRAZO]])</f>
        <v>46122</v>
      </c>
      <c r="T3434" s="8" t="str">
        <f>IF(LANÇAMENTO[[#This Row],[OBRA COM MATERIAL]]="OK","ENTREGUE",IF(LANÇAMENTO[[#This Row],[PRAZO]]="","",LANÇAMENTO[[#This Row],[PREVISÃO ENTREGA OBRA]]-$E$1))</f>
        <v>ENTREGUE</v>
      </c>
      <c r="U3434" s="3" t="s">
        <v>129</v>
      </c>
      <c r="V3434" s="3"/>
    </row>
    <row r="3435" spans="1:22" x14ac:dyDescent="0.25">
      <c r="A3435" s="4">
        <v>46122</v>
      </c>
      <c r="B3435" s="2" t="s">
        <v>5494</v>
      </c>
      <c r="C3435" s="123" t="str">
        <f>VLOOKUP(LANÇAMENTO[[#This Row],[OBRA]],OBRAS[],2,FALSE)</f>
        <v>INTERIORANA</v>
      </c>
      <c r="D3435" s="2" t="s">
        <v>17</v>
      </c>
      <c r="E3435" s="2" t="s">
        <v>1956</v>
      </c>
      <c r="F3435" s="3">
        <v>38</v>
      </c>
      <c r="G3435" s="3" t="s">
        <v>65</v>
      </c>
      <c r="H3435" s="5" t="s">
        <v>5536</v>
      </c>
      <c r="I3435" s="136" t="s">
        <v>260</v>
      </c>
      <c r="J3435" s="2" t="s">
        <v>1956</v>
      </c>
      <c r="K3435" s="6">
        <v>2.19</v>
      </c>
      <c r="L3435" s="6">
        <f>LANÇAMENTO[[#This Row],[VALOR UNITARIO]]*LANÇAMENTO[[#This Row],[QTDADE]]</f>
        <v>83.22</v>
      </c>
      <c r="M3435" s="4">
        <v>46122</v>
      </c>
      <c r="N3435" s="33" t="str">
        <f>TEXT(LANÇAMENTO[[#This Row],[DATA PEDIDO]],"MMM")&amp;"-"&amp;TEXT(M3435,"AAAA")</f>
        <v>abr-2026</v>
      </c>
      <c r="O3435" s="5" t="s">
        <v>1983</v>
      </c>
      <c r="P3435" s="5" t="s">
        <v>30</v>
      </c>
      <c r="Q3435" s="3" t="s">
        <v>1705</v>
      </c>
      <c r="R3435" s="3">
        <v>0</v>
      </c>
      <c r="S3435" s="4">
        <f>IF(LANÇAMENTO[[#This Row],[DATA PEDIDO]]="","",LANÇAMENTO[[#This Row],[DATA PEDIDO]]+LANÇAMENTO[[#This Row],[PRAZO]])</f>
        <v>46122</v>
      </c>
      <c r="T3435" s="8" t="str">
        <f>IF(LANÇAMENTO[[#This Row],[OBRA COM MATERIAL]]="OK","ENTREGUE",IF(LANÇAMENTO[[#This Row],[PRAZO]]="","",LANÇAMENTO[[#This Row],[PREVISÃO ENTREGA OBRA]]-$E$1))</f>
        <v>ENTREGUE</v>
      </c>
      <c r="U3435" s="3" t="s">
        <v>129</v>
      </c>
      <c r="V3435" s="3"/>
    </row>
    <row r="3436" spans="1:22" x14ac:dyDescent="0.25">
      <c r="A3436" s="4">
        <v>46122</v>
      </c>
      <c r="B3436" s="2" t="s">
        <v>5494</v>
      </c>
      <c r="C3436" s="123" t="str">
        <f>VLOOKUP(LANÇAMENTO[[#This Row],[OBRA]],OBRAS[],2,FALSE)</f>
        <v>INTERIORANA</v>
      </c>
      <c r="D3436" s="2" t="s">
        <v>17</v>
      </c>
      <c r="E3436" s="2" t="s">
        <v>3265</v>
      </c>
      <c r="F3436" s="3">
        <v>50</v>
      </c>
      <c r="G3436" s="3" t="s">
        <v>111</v>
      </c>
      <c r="H3436" s="5" t="s">
        <v>5536</v>
      </c>
      <c r="I3436" s="136" t="s">
        <v>260</v>
      </c>
      <c r="J3436" s="2" t="s">
        <v>3265</v>
      </c>
      <c r="K3436" s="6">
        <v>5.6</v>
      </c>
      <c r="L3436" s="6">
        <f>LANÇAMENTO[[#This Row],[VALOR UNITARIO]]*LANÇAMENTO[[#This Row],[QTDADE]]</f>
        <v>280</v>
      </c>
      <c r="M3436" s="4">
        <v>46122</v>
      </c>
      <c r="N3436" s="33" t="str">
        <f>TEXT(LANÇAMENTO[[#This Row],[DATA PEDIDO]],"MMM")&amp;"-"&amp;TEXT(M3436,"AAAA")</f>
        <v>abr-2026</v>
      </c>
      <c r="O3436" s="5" t="s">
        <v>1983</v>
      </c>
      <c r="P3436" s="5" t="s">
        <v>30</v>
      </c>
      <c r="Q3436" s="3" t="s">
        <v>1705</v>
      </c>
      <c r="R3436" s="3">
        <v>0</v>
      </c>
      <c r="S3436" s="4">
        <f>IF(LANÇAMENTO[[#This Row],[DATA PEDIDO]]="","",LANÇAMENTO[[#This Row],[DATA PEDIDO]]+LANÇAMENTO[[#This Row],[PRAZO]])</f>
        <v>46122</v>
      </c>
      <c r="T3436" s="8" t="str">
        <f>IF(LANÇAMENTO[[#This Row],[OBRA COM MATERIAL]]="OK","ENTREGUE",IF(LANÇAMENTO[[#This Row],[PRAZO]]="","",LANÇAMENTO[[#This Row],[PREVISÃO ENTREGA OBRA]]-$E$1))</f>
        <v>ENTREGUE</v>
      </c>
      <c r="U3436" s="3" t="s">
        <v>129</v>
      </c>
      <c r="V3436" s="3"/>
    </row>
    <row r="3437" spans="1:22" x14ac:dyDescent="0.25">
      <c r="A3437" s="4">
        <v>46122</v>
      </c>
      <c r="B3437" s="2" t="s">
        <v>5494</v>
      </c>
      <c r="C3437" s="123" t="str">
        <f>VLOOKUP(LANÇAMENTO[[#This Row],[OBRA]],OBRAS[],2,FALSE)</f>
        <v>INTERIORANA</v>
      </c>
      <c r="D3437" s="2" t="s">
        <v>17</v>
      </c>
      <c r="E3437" s="2" t="s">
        <v>3884</v>
      </c>
      <c r="F3437" s="3">
        <v>11</v>
      </c>
      <c r="G3437" s="3" t="s">
        <v>141</v>
      </c>
      <c r="H3437" s="5" t="s">
        <v>5536</v>
      </c>
      <c r="I3437" s="136" t="s">
        <v>260</v>
      </c>
      <c r="J3437" s="2" t="s">
        <v>3884</v>
      </c>
      <c r="K3437" s="6">
        <v>30.8</v>
      </c>
      <c r="L3437" s="6">
        <f>LANÇAMENTO[[#This Row],[VALOR UNITARIO]]*LANÇAMENTO[[#This Row],[QTDADE]]</f>
        <v>338.8</v>
      </c>
      <c r="M3437" s="4">
        <v>46122</v>
      </c>
      <c r="N3437" s="33" t="str">
        <f>TEXT(LANÇAMENTO[[#This Row],[DATA PEDIDO]],"MMM")&amp;"-"&amp;TEXT(M3437,"AAAA")</f>
        <v>abr-2026</v>
      </c>
      <c r="O3437" s="5" t="s">
        <v>1983</v>
      </c>
      <c r="P3437" s="5" t="s">
        <v>30</v>
      </c>
      <c r="Q3437" s="3" t="s">
        <v>1705</v>
      </c>
      <c r="R3437" s="3">
        <v>0</v>
      </c>
      <c r="S3437" s="4">
        <f>IF(LANÇAMENTO[[#This Row],[DATA PEDIDO]]="","",LANÇAMENTO[[#This Row],[DATA PEDIDO]]+LANÇAMENTO[[#This Row],[PRAZO]])</f>
        <v>46122</v>
      </c>
      <c r="T3437" s="8" t="str">
        <f>IF(LANÇAMENTO[[#This Row],[OBRA COM MATERIAL]]="OK","ENTREGUE",IF(LANÇAMENTO[[#This Row],[PRAZO]]="","",LANÇAMENTO[[#This Row],[PREVISÃO ENTREGA OBRA]]-$E$1))</f>
        <v>ENTREGUE</v>
      </c>
      <c r="U3437" s="3" t="s">
        <v>129</v>
      </c>
      <c r="V3437" s="3"/>
    </row>
    <row r="3438" spans="1:22" x14ac:dyDescent="0.25">
      <c r="A3438" s="4">
        <v>46122</v>
      </c>
      <c r="B3438" s="2" t="s">
        <v>5494</v>
      </c>
      <c r="C3438" s="123" t="str">
        <f>VLOOKUP(LANÇAMENTO[[#This Row],[OBRA]],OBRAS[],2,FALSE)</f>
        <v>INTERIORANA</v>
      </c>
      <c r="D3438" s="2" t="s">
        <v>17</v>
      </c>
      <c r="E3438" s="2" t="s">
        <v>3885</v>
      </c>
      <c r="F3438" s="3">
        <v>11</v>
      </c>
      <c r="G3438" s="3" t="s">
        <v>65</v>
      </c>
      <c r="H3438" s="5" t="s">
        <v>5536</v>
      </c>
      <c r="I3438" s="136" t="s">
        <v>260</v>
      </c>
      <c r="J3438" s="2" t="s">
        <v>3885</v>
      </c>
      <c r="K3438" s="6">
        <v>2.7</v>
      </c>
      <c r="L3438" s="6">
        <f>LANÇAMENTO[[#This Row],[VALOR UNITARIO]]*LANÇAMENTO[[#This Row],[QTDADE]]</f>
        <v>29.700000000000003</v>
      </c>
      <c r="M3438" s="4">
        <v>46122</v>
      </c>
      <c r="N3438" s="33" t="str">
        <f>TEXT(LANÇAMENTO[[#This Row],[DATA PEDIDO]],"MMM")&amp;"-"&amp;TEXT(M3438,"AAAA")</f>
        <v>abr-2026</v>
      </c>
      <c r="O3438" s="5" t="s">
        <v>1983</v>
      </c>
      <c r="P3438" s="5" t="s">
        <v>30</v>
      </c>
      <c r="Q3438" s="3" t="s">
        <v>1705</v>
      </c>
      <c r="R3438" s="3">
        <v>0</v>
      </c>
      <c r="S3438" s="4">
        <f>IF(LANÇAMENTO[[#This Row],[DATA PEDIDO]]="","",LANÇAMENTO[[#This Row],[DATA PEDIDO]]+LANÇAMENTO[[#This Row],[PRAZO]])</f>
        <v>46122</v>
      </c>
      <c r="T3438" s="8" t="str">
        <f>IF(LANÇAMENTO[[#This Row],[OBRA COM MATERIAL]]="OK","ENTREGUE",IF(LANÇAMENTO[[#This Row],[PRAZO]]="","",LANÇAMENTO[[#This Row],[PREVISÃO ENTREGA OBRA]]-$E$1))</f>
        <v>ENTREGUE</v>
      </c>
      <c r="U3438" s="3" t="s">
        <v>129</v>
      </c>
      <c r="V3438" s="3"/>
    </row>
    <row r="3439" spans="1:22" x14ac:dyDescent="0.25">
      <c r="A3439" s="4">
        <v>46122</v>
      </c>
      <c r="B3439" s="2" t="s">
        <v>5494</v>
      </c>
      <c r="C3439" s="123" t="str">
        <f>VLOOKUP(LANÇAMENTO[[#This Row],[OBRA]],OBRAS[],2,FALSE)</f>
        <v>INTERIORANA</v>
      </c>
      <c r="D3439" s="2" t="s">
        <v>17</v>
      </c>
      <c r="E3439" s="2" t="s">
        <v>2349</v>
      </c>
      <c r="F3439" s="3">
        <v>4</v>
      </c>
      <c r="G3439" s="3" t="s">
        <v>141</v>
      </c>
      <c r="H3439" s="5" t="s">
        <v>5536</v>
      </c>
      <c r="I3439" s="136" t="s">
        <v>260</v>
      </c>
      <c r="J3439" s="2" t="s">
        <v>2349</v>
      </c>
      <c r="K3439" s="6">
        <v>113.65</v>
      </c>
      <c r="L3439" s="6">
        <f>LANÇAMENTO[[#This Row],[VALOR UNITARIO]]*LANÇAMENTO[[#This Row],[QTDADE]]</f>
        <v>454.6</v>
      </c>
      <c r="M3439" s="4">
        <v>46122</v>
      </c>
      <c r="N3439" s="33" t="str">
        <f>TEXT(LANÇAMENTO[[#This Row],[DATA PEDIDO]],"MMM")&amp;"-"&amp;TEXT(M3439,"AAAA")</f>
        <v>abr-2026</v>
      </c>
      <c r="O3439" s="5" t="s">
        <v>1983</v>
      </c>
      <c r="P3439" s="5" t="s">
        <v>30</v>
      </c>
      <c r="Q3439" s="3" t="s">
        <v>1705</v>
      </c>
      <c r="R3439" s="3">
        <v>0</v>
      </c>
      <c r="S3439" s="4">
        <f>IF(LANÇAMENTO[[#This Row],[DATA PEDIDO]]="","",LANÇAMENTO[[#This Row],[DATA PEDIDO]]+LANÇAMENTO[[#This Row],[PRAZO]])</f>
        <v>46122</v>
      </c>
      <c r="T3439" s="8" t="str">
        <f>IF(LANÇAMENTO[[#This Row],[OBRA COM MATERIAL]]="OK","ENTREGUE",IF(LANÇAMENTO[[#This Row],[PRAZO]]="","",LANÇAMENTO[[#This Row],[PREVISÃO ENTREGA OBRA]]-$E$1))</f>
        <v>ENTREGUE</v>
      </c>
      <c r="U3439" s="3" t="s">
        <v>129</v>
      </c>
      <c r="V3439" s="3"/>
    </row>
    <row r="3440" spans="1:22" x14ac:dyDescent="0.25">
      <c r="A3440" s="4">
        <v>46122</v>
      </c>
      <c r="B3440" s="2" t="s">
        <v>5494</v>
      </c>
      <c r="C3440" s="123" t="str">
        <f>VLOOKUP(LANÇAMENTO[[#This Row],[OBRA]],OBRAS[],2,FALSE)</f>
        <v>INTERIORANA</v>
      </c>
      <c r="D3440" s="2" t="s">
        <v>17</v>
      </c>
      <c r="E3440" s="2" t="s">
        <v>2350</v>
      </c>
      <c r="F3440" s="3">
        <v>1</v>
      </c>
      <c r="G3440" s="3" t="s">
        <v>65</v>
      </c>
      <c r="H3440" s="5" t="s">
        <v>5536</v>
      </c>
      <c r="I3440" s="136" t="s">
        <v>260</v>
      </c>
      <c r="J3440" s="2" t="s">
        <v>2350</v>
      </c>
      <c r="K3440" s="6">
        <v>20.21</v>
      </c>
      <c r="L3440" s="6">
        <f>LANÇAMENTO[[#This Row],[VALOR UNITARIO]]*LANÇAMENTO[[#This Row],[QTDADE]]</f>
        <v>20.21</v>
      </c>
      <c r="M3440" s="4">
        <v>46122</v>
      </c>
      <c r="N3440" s="33" t="str">
        <f>TEXT(LANÇAMENTO[[#This Row],[DATA PEDIDO]],"MMM")&amp;"-"&amp;TEXT(M3440,"AAAA")</f>
        <v>abr-2026</v>
      </c>
      <c r="O3440" s="5" t="s">
        <v>1983</v>
      </c>
      <c r="P3440" s="5" t="s">
        <v>30</v>
      </c>
      <c r="Q3440" s="3" t="s">
        <v>1705</v>
      </c>
      <c r="R3440" s="3">
        <v>0</v>
      </c>
      <c r="S3440" s="4">
        <f>IF(LANÇAMENTO[[#This Row],[DATA PEDIDO]]="","",LANÇAMENTO[[#This Row],[DATA PEDIDO]]+LANÇAMENTO[[#This Row],[PRAZO]])</f>
        <v>46122</v>
      </c>
      <c r="T3440" s="8" t="str">
        <f>IF(LANÇAMENTO[[#This Row],[OBRA COM MATERIAL]]="OK","ENTREGUE",IF(LANÇAMENTO[[#This Row],[PRAZO]]="","",LANÇAMENTO[[#This Row],[PREVISÃO ENTREGA OBRA]]-$E$1))</f>
        <v>ENTREGUE</v>
      </c>
      <c r="U3440" s="3" t="s">
        <v>129</v>
      </c>
      <c r="V3440" s="3"/>
    </row>
    <row r="3441" spans="1:22" x14ac:dyDescent="0.25">
      <c r="A3441" s="4">
        <v>46122</v>
      </c>
      <c r="B3441" s="2" t="s">
        <v>5494</v>
      </c>
      <c r="C3441" s="123" t="str">
        <f>VLOOKUP(LANÇAMENTO[[#This Row],[OBRA]],OBRAS[],2,FALSE)</f>
        <v>INTERIORANA</v>
      </c>
      <c r="D3441" s="2" t="s">
        <v>17</v>
      </c>
      <c r="E3441" s="2" t="s">
        <v>5528</v>
      </c>
      <c r="F3441" s="3">
        <v>2</v>
      </c>
      <c r="G3441" s="3" t="s">
        <v>65</v>
      </c>
      <c r="H3441" s="5" t="s">
        <v>5536</v>
      </c>
      <c r="I3441" s="136" t="s">
        <v>260</v>
      </c>
      <c r="J3441" s="2" t="s">
        <v>5528</v>
      </c>
      <c r="K3441" s="6">
        <v>442.1</v>
      </c>
      <c r="L3441" s="6">
        <f>LANÇAMENTO[[#This Row],[VALOR UNITARIO]]*LANÇAMENTO[[#This Row],[QTDADE]]</f>
        <v>884.2</v>
      </c>
      <c r="M3441" s="4">
        <v>46122</v>
      </c>
      <c r="N3441" s="33" t="str">
        <f>TEXT(LANÇAMENTO[[#This Row],[DATA PEDIDO]],"MMM")&amp;"-"&amp;TEXT(M3441,"AAAA")</f>
        <v>abr-2026</v>
      </c>
      <c r="O3441" s="5" t="s">
        <v>1983</v>
      </c>
      <c r="P3441" s="5" t="s">
        <v>30</v>
      </c>
      <c r="Q3441" s="3" t="s">
        <v>1705</v>
      </c>
      <c r="R3441" s="3">
        <v>0</v>
      </c>
      <c r="S3441" s="4">
        <f>IF(LANÇAMENTO[[#This Row],[DATA PEDIDO]]="","",LANÇAMENTO[[#This Row],[DATA PEDIDO]]+LANÇAMENTO[[#This Row],[PRAZO]])</f>
        <v>46122</v>
      </c>
      <c r="T3441" s="8" t="str">
        <f>IF(LANÇAMENTO[[#This Row],[OBRA COM MATERIAL]]="OK","ENTREGUE",IF(LANÇAMENTO[[#This Row],[PRAZO]]="","",LANÇAMENTO[[#This Row],[PREVISÃO ENTREGA OBRA]]-$E$1))</f>
        <v>ENTREGUE</v>
      </c>
      <c r="U3441" s="3" t="s">
        <v>129</v>
      </c>
      <c r="V3441" s="3"/>
    </row>
    <row r="3442" spans="1:22" x14ac:dyDescent="0.25">
      <c r="A3442" s="4">
        <v>46122</v>
      </c>
      <c r="B3442" s="2" t="s">
        <v>5494</v>
      </c>
      <c r="C3442" s="123" t="str">
        <f>VLOOKUP(LANÇAMENTO[[#This Row],[OBRA]],OBRAS[],2,FALSE)</f>
        <v>INTERIORANA</v>
      </c>
      <c r="D3442" s="2" t="s">
        <v>17</v>
      </c>
      <c r="E3442" s="2" t="s">
        <v>5529</v>
      </c>
      <c r="F3442" s="3">
        <v>3</v>
      </c>
      <c r="G3442" s="3" t="s">
        <v>65</v>
      </c>
      <c r="H3442" s="5" t="s">
        <v>5536</v>
      </c>
      <c r="I3442" s="136" t="s">
        <v>260</v>
      </c>
      <c r="J3442" s="2" t="s">
        <v>5529</v>
      </c>
      <c r="K3442" s="6">
        <v>293.89999999999998</v>
      </c>
      <c r="L3442" s="6">
        <f>LANÇAMENTO[[#This Row],[VALOR UNITARIO]]*LANÇAMENTO[[#This Row],[QTDADE]]</f>
        <v>881.69999999999993</v>
      </c>
      <c r="M3442" s="4">
        <v>46122</v>
      </c>
      <c r="N3442" s="33" t="str">
        <f>TEXT(LANÇAMENTO[[#This Row],[DATA PEDIDO]],"MMM")&amp;"-"&amp;TEXT(M3442,"AAAA")</f>
        <v>abr-2026</v>
      </c>
      <c r="O3442" s="5" t="s">
        <v>1983</v>
      </c>
      <c r="P3442" s="5" t="s">
        <v>30</v>
      </c>
      <c r="Q3442" s="3" t="s">
        <v>1705</v>
      </c>
      <c r="R3442" s="3">
        <v>0</v>
      </c>
      <c r="S3442" s="4">
        <f>IF(LANÇAMENTO[[#This Row],[DATA PEDIDO]]="","",LANÇAMENTO[[#This Row],[DATA PEDIDO]]+LANÇAMENTO[[#This Row],[PRAZO]])</f>
        <v>46122</v>
      </c>
      <c r="T3442" s="8" t="str">
        <f>IF(LANÇAMENTO[[#This Row],[OBRA COM MATERIAL]]="OK","ENTREGUE",IF(LANÇAMENTO[[#This Row],[PRAZO]]="","",LANÇAMENTO[[#This Row],[PREVISÃO ENTREGA OBRA]]-$E$1))</f>
        <v>ENTREGUE</v>
      </c>
      <c r="U3442" s="3" t="s">
        <v>129</v>
      </c>
      <c r="V3442" s="3"/>
    </row>
    <row r="3443" spans="1:22" x14ac:dyDescent="0.25">
      <c r="A3443" s="4">
        <v>46122</v>
      </c>
      <c r="B3443" s="2" t="s">
        <v>5494</v>
      </c>
      <c r="C3443" s="123" t="str">
        <f>VLOOKUP(LANÇAMENTO[[#This Row],[OBRA]],OBRAS[],2,FALSE)</f>
        <v>INTERIORANA</v>
      </c>
      <c r="D3443" s="2" t="s">
        <v>17</v>
      </c>
      <c r="E3443" s="2" t="s">
        <v>5530</v>
      </c>
      <c r="F3443" s="3">
        <v>1</v>
      </c>
      <c r="G3443" s="3" t="s">
        <v>65</v>
      </c>
      <c r="H3443" s="5" t="s">
        <v>5536</v>
      </c>
      <c r="I3443" s="136" t="s">
        <v>260</v>
      </c>
      <c r="J3443" s="2" t="s">
        <v>5530</v>
      </c>
      <c r="K3443" s="6">
        <v>198.8</v>
      </c>
      <c r="L3443" s="6">
        <f>LANÇAMENTO[[#This Row],[VALOR UNITARIO]]*LANÇAMENTO[[#This Row],[QTDADE]]</f>
        <v>198.8</v>
      </c>
      <c r="M3443" s="4">
        <v>46122</v>
      </c>
      <c r="N3443" s="33" t="str">
        <f>TEXT(LANÇAMENTO[[#This Row],[DATA PEDIDO]],"MMM")&amp;"-"&amp;TEXT(M3443,"AAAA")</f>
        <v>abr-2026</v>
      </c>
      <c r="O3443" s="5" t="s">
        <v>1983</v>
      </c>
      <c r="P3443" s="5" t="s">
        <v>30</v>
      </c>
      <c r="Q3443" s="3" t="s">
        <v>1705</v>
      </c>
      <c r="R3443" s="3">
        <v>0</v>
      </c>
      <c r="S3443" s="4">
        <f>IF(LANÇAMENTO[[#This Row],[DATA PEDIDO]]="","",LANÇAMENTO[[#This Row],[DATA PEDIDO]]+LANÇAMENTO[[#This Row],[PRAZO]])</f>
        <v>46122</v>
      </c>
      <c r="T3443" s="8" t="str">
        <f>IF(LANÇAMENTO[[#This Row],[OBRA COM MATERIAL]]="OK","ENTREGUE",IF(LANÇAMENTO[[#This Row],[PRAZO]]="","",LANÇAMENTO[[#This Row],[PREVISÃO ENTREGA OBRA]]-$E$1))</f>
        <v>ENTREGUE</v>
      </c>
      <c r="U3443" s="3" t="s">
        <v>129</v>
      </c>
      <c r="V3443" s="3"/>
    </row>
    <row r="3444" spans="1:22" x14ac:dyDescent="0.25">
      <c r="A3444" s="4">
        <v>46122</v>
      </c>
      <c r="B3444" s="2" t="s">
        <v>5494</v>
      </c>
      <c r="C3444" s="123" t="str">
        <f>VLOOKUP(LANÇAMENTO[[#This Row],[OBRA]],OBRAS[],2,FALSE)</f>
        <v>INTERIORANA</v>
      </c>
      <c r="D3444" s="2" t="s">
        <v>17</v>
      </c>
      <c r="E3444" s="2" t="s">
        <v>3590</v>
      </c>
      <c r="F3444" s="3">
        <v>32</v>
      </c>
      <c r="G3444" s="3" t="s">
        <v>65</v>
      </c>
      <c r="H3444" s="5" t="s">
        <v>5536</v>
      </c>
      <c r="I3444" s="136" t="s">
        <v>260</v>
      </c>
      <c r="J3444" s="2" t="s">
        <v>3590</v>
      </c>
      <c r="K3444" s="6">
        <v>6.8</v>
      </c>
      <c r="L3444" s="6">
        <f>LANÇAMENTO[[#This Row],[VALOR UNITARIO]]*LANÇAMENTO[[#This Row],[QTDADE]]</f>
        <v>217.6</v>
      </c>
      <c r="M3444" s="4">
        <v>46122</v>
      </c>
      <c r="N3444" s="33" t="str">
        <f>TEXT(LANÇAMENTO[[#This Row],[DATA PEDIDO]],"MMM")&amp;"-"&amp;TEXT(M3444,"AAAA")</f>
        <v>abr-2026</v>
      </c>
      <c r="O3444" s="5" t="s">
        <v>1983</v>
      </c>
      <c r="P3444" s="5" t="s">
        <v>30</v>
      </c>
      <c r="Q3444" s="3" t="s">
        <v>1705</v>
      </c>
      <c r="R3444" s="3">
        <v>0</v>
      </c>
      <c r="S3444" s="4">
        <f>IF(LANÇAMENTO[[#This Row],[DATA PEDIDO]]="","",LANÇAMENTO[[#This Row],[DATA PEDIDO]]+LANÇAMENTO[[#This Row],[PRAZO]])</f>
        <v>46122</v>
      </c>
      <c r="T3444" s="8" t="str">
        <f>IF(LANÇAMENTO[[#This Row],[OBRA COM MATERIAL]]="OK","ENTREGUE",IF(LANÇAMENTO[[#This Row],[PRAZO]]="","",LANÇAMENTO[[#This Row],[PREVISÃO ENTREGA OBRA]]-$E$1))</f>
        <v>ENTREGUE</v>
      </c>
      <c r="U3444" s="3" t="s">
        <v>129</v>
      </c>
      <c r="V3444" s="3"/>
    </row>
    <row r="3445" spans="1:22" x14ac:dyDescent="0.25">
      <c r="A3445" s="4">
        <v>46122</v>
      </c>
      <c r="B3445" s="2" t="s">
        <v>5494</v>
      </c>
      <c r="C3445" s="123" t="str">
        <f>VLOOKUP(LANÇAMENTO[[#This Row],[OBRA]],OBRAS[],2,FALSE)</f>
        <v>INTERIORANA</v>
      </c>
      <c r="D3445" s="2" t="s">
        <v>17</v>
      </c>
      <c r="E3445" s="2" t="s">
        <v>5284</v>
      </c>
      <c r="F3445" s="3">
        <v>5</v>
      </c>
      <c r="G3445" s="3" t="s">
        <v>65</v>
      </c>
      <c r="H3445" s="5" t="s">
        <v>5536</v>
      </c>
      <c r="I3445" s="136" t="s">
        <v>260</v>
      </c>
      <c r="J3445" s="2" t="s">
        <v>5284</v>
      </c>
      <c r="K3445" s="6">
        <v>3.3</v>
      </c>
      <c r="L3445" s="6">
        <f>LANÇAMENTO[[#This Row],[VALOR UNITARIO]]*LANÇAMENTO[[#This Row],[QTDADE]]</f>
        <v>16.5</v>
      </c>
      <c r="M3445" s="4">
        <v>46122</v>
      </c>
      <c r="N3445" s="33" t="str">
        <f>TEXT(LANÇAMENTO[[#This Row],[DATA PEDIDO]],"MMM")&amp;"-"&amp;TEXT(M3445,"AAAA")</f>
        <v>abr-2026</v>
      </c>
      <c r="O3445" s="5" t="s">
        <v>1983</v>
      </c>
      <c r="P3445" s="5" t="s">
        <v>30</v>
      </c>
      <c r="Q3445" s="3" t="s">
        <v>1705</v>
      </c>
      <c r="R3445" s="3">
        <v>0</v>
      </c>
      <c r="S3445" s="4">
        <f>IF(LANÇAMENTO[[#This Row],[DATA PEDIDO]]="","",LANÇAMENTO[[#This Row],[DATA PEDIDO]]+LANÇAMENTO[[#This Row],[PRAZO]])</f>
        <v>46122</v>
      </c>
      <c r="T3445" s="8" t="str">
        <f>IF(LANÇAMENTO[[#This Row],[OBRA COM MATERIAL]]="OK","ENTREGUE",IF(LANÇAMENTO[[#This Row],[PRAZO]]="","",LANÇAMENTO[[#This Row],[PREVISÃO ENTREGA OBRA]]-$E$1))</f>
        <v>ENTREGUE</v>
      </c>
      <c r="U3445" s="3" t="s">
        <v>129</v>
      </c>
      <c r="V3445" s="3"/>
    </row>
    <row r="3446" spans="1:22" x14ac:dyDescent="0.25">
      <c r="A3446" s="4">
        <v>46122</v>
      </c>
      <c r="B3446" s="2" t="s">
        <v>5494</v>
      </c>
      <c r="C3446" s="123" t="str">
        <f>VLOOKUP(LANÇAMENTO[[#This Row],[OBRA]],OBRAS[],2,FALSE)</f>
        <v>INTERIORANA</v>
      </c>
      <c r="D3446" s="2" t="s">
        <v>17</v>
      </c>
      <c r="E3446" s="2" t="s">
        <v>5286</v>
      </c>
      <c r="F3446" s="3">
        <v>10</v>
      </c>
      <c r="G3446" s="3" t="s">
        <v>65</v>
      </c>
      <c r="H3446" s="5" t="s">
        <v>5536</v>
      </c>
      <c r="I3446" s="136" t="s">
        <v>260</v>
      </c>
      <c r="J3446" s="2" t="s">
        <v>5286</v>
      </c>
      <c r="K3446" s="6">
        <v>5.85</v>
      </c>
      <c r="L3446" s="6">
        <f>LANÇAMENTO[[#This Row],[VALOR UNITARIO]]*LANÇAMENTO[[#This Row],[QTDADE]]</f>
        <v>58.5</v>
      </c>
      <c r="M3446" s="4">
        <v>46122</v>
      </c>
      <c r="N3446" s="33" t="str">
        <f>TEXT(LANÇAMENTO[[#This Row],[DATA PEDIDO]],"MMM")&amp;"-"&amp;TEXT(M3446,"AAAA")</f>
        <v>abr-2026</v>
      </c>
      <c r="O3446" s="5" t="s">
        <v>1983</v>
      </c>
      <c r="P3446" s="5" t="s">
        <v>30</v>
      </c>
      <c r="Q3446" s="3" t="s">
        <v>1705</v>
      </c>
      <c r="R3446" s="3">
        <v>0</v>
      </c>
      <c r="S3446" s="4">
        <f>IF(LANÇAMENTO[[#This Row],[DATA PEDIDO]]="","",LANÇAMENTO[[#This Row],[DATA PEDIDO]]+LANÇAMENTO[[#This Row],[PRAZO]])</f>
        <v>46122</v>
      </c>
      <c r="T3446" s="8" t="str">
        <f>IF(LANÇAMENTO[[#This Row],[OBRA COM MATERIAL]]="OK","ENTREGUE",IF(LANÇAMENTO[[#This Row],[PRAZO]]="","",LANÇAMENTO[[#This Row],[PREVISÃO ENTREGA OBRA]]-$E$1))</f>
        <v>ENTREGUE</v>
      </c>
      <c r="U3446" s="3" t="s">
        <v>129</v>
      </c>
      <c r="V3446" s="3"/>
    </row>
    <row r="3447" spans="1:22" x14ac:dyDescent="0.25">
      <c r="A3447" s="4">
        <v>46122</v>
      </c>
      <c r="B3447" s="2" t="s">
        <v>5494</v>
      </c>
      <c r="C3447" s="123" t="str">
        <f>VLOOKUP(LANÇAMENTO[[#This Row],[OBRA]],OBRAS[],2,FALSE)</f>
        <v>INTERIORANA</v>
      </c>
      <c r="D3447" s="2" t="s">
        <v>17</v>
      </c>
      <c r="E3447" s="2" t="s">
        <v>5284</v>
      </c>
      <c r="F3447" s="3">
        <v>10</v>
      </c>
      <c r="G3447" s="3" t="s">
        <v>65</v>
      </c>
      <c r="H3447" s="5" t="s">
        <v>5536</v>
      </c>
      <c r="I3447" s="136" t="s">
        <v>260</v>
      </c>
      <c r="J3447" s="2" t="s">
        <v>5284</v>
      </c>
      <c r="K3447" s="6">
        <v>3.3</v>
      </c>
      <c r="L3447" s="6">
        <f>LANÇAMENTO[[#This Row],[VALOR UNITARIO]]*LANÇAMENTO[[#This Row],[QTDADE]]</f>
        <v>33</v>
      </c>
      <c r="M3447" s="4">
        <v>46122</v>
      </c>
      <c r="N3447" s="33" t="str">
        <f>TEXT(LANÇAMENTO[[#This Row],[DATA PEDIDO]],"MMM")&amp;"-"&amp;TEXT(M3447,"AAAA")</f>
        <v>abr-2026</v>
      </c>
      <c r="O3447" s="5" t="s">
        <v>1983</v>
      </c>
      <c r="P3447" s="5" t="s">
        <v>30</v>
      </c>
      <c r="Q3447" s="3" t="s">
        <v>1705</v>
      </c>
      <c r="R3447" s="3">
        <v>0</v>
      </c>
      <c r="S3447" s="4">
        <f>IF(LANÇAMENTO[[#This Row],[DATA PEDIDO]]="","",LANÇAMENTO[[#This Row],[DATA PEDIDO]]+LANÇAMENTO[[#This Row],[PRAZO]])</f>
        <v>46122</v>
      </c>
      <c r="T3447" s="8" t="str">
        <f>IF(LANÇAMENTO[[#This Row],[OBRA COM MATERIAL]]="OK","ENTREGUE",IF(LANÇAMENTO[[#This Row],[PRAZO]]="","",LANÇAMENTO[[#This Row],[PREVISÃO ENTREGA OBRA]]-$E$1))</f>
        <v>ENTREGUE</v>
      </c>
      <c r="U3447" s="3" t="s">
        <v>129</v>
      </c>
      <c r="V3447" s="3"/>
    </row>
    <row r="3448" spans="1:22" x14ac:dyDescent="0.25">
      <c r="A3448" s="4">
        <v>46122</v>
      </c>
      <c r="B3448" s="2" t="s">
        <v>5494</v>
      </c>
      <c r="C3448" s="123" t="str">
        <f>VLOOKUP(LANÇAMENTO[[#This Row],[OBRA]],OBRAS[],2,FALSE)</f>
        <v>INTERIORANA</v>
      </c>
      <c r="D3448" s="2" t="s">
        <v>17</v>
      </c>
      <c r="E3448" s="2" t="s">
        <v>5428</v>
      </c>
      <c r="F3448" s="3">
        <v>20</v>
      </c>
      <c r="G3448" s="3" t="s">
        <v>65</v>
      </c>
      <c r="H3448" s="5" t="s">
        <v>5536</v>
      </c>
      <c r="I3448" s="136" t="s">
        <v>260</v>
      </c>
      <c r="J3448" s="2" t="s">
        <v>5428</v>
      </c>
      <c r="K3448" s="6">
        <v>5.47</v>
      </c>
      <c r="L3448" s="6">
        <f>LANÇAMENTO[[#This Row],[VALOR UNITARIO]]*LANÇAMENTO[[#This Row],[QTDADE]]</f>
        <v>109.39999999999999</v>
      </c>
      <c r="M3448" s="4">
        <v>46122</v>
      </c>
      <c r="N3448" s="33" t="str">
        <f>TEXT(LANÇAMENTO[[#This Row],[DATA PEDIDO]],"MMM")&amp;"-"&amp;TEXT(M3448,"AAAA")</f>
        <v>abr-2026</v>
      </c>
      <c r="O3448" s="5" t="s">
        <v>1983</v>
      </c>
      <c r="P3448" s="5" t="s">
        <v>30</v>
      </c>
      <c r="Q3448" s="3" t="s">
        <v>1705</v>
      </c>
      <c r="R3448" s="3">
        <v>0</v>
      </c>
      <c r="S3448" s="4">
        <f>IF(LANÇAMENTO[[#This Row],[DATA PEDIDO]]="","",LANÇAMENTO[[#This Row],[DATA PEDIDO]]+LANÇAMENTO[[#This Row],[PRAZO]])</f>
        <v>46122</v>
      </c>
      <c r="T3448" s="8" t="str">
        <f>IF(LANÇAMENTO[[#This Row],[OBRA COM MATERIAL]]="OK","ENTREGUE",IF(LANÇAMENTO[[#This Row],[PRAZO]]="","",LANÇAMENTO[[#This Row],[PREVISÃO ENTREGA OBRA]]-$E$1))</f>
        <v>ENTREGUE</v>
      </c>
      <c r="U3448" s="3" t="s">
        <v>129</v>
      </c>
      <c r="V3448" s="3"/>
    </row>
    <row r="3449" spans="1:22" x14ac:dyDescent="0.25">
      <c r="A3449" s="4">
        <v>46122</v>
      </c>
      <c r="B3449" s="2" t="s">
        <v>5494</v>
      </c>
      <c r="C3449" s="123" t="str">
        <f>VLOOKUP(LANÇAMENTO[[#This Row],[OBRA]],OBRAS[],2,FALSE)</f>
        <v>INTERIORANA</v>
      </c>
      <c r="D3449" s="2" t="s">
        <v>17</v>
      </c>
      <c r="E3449" s="2" t="s">
        <v>1876</v>
      </c>
      <c r="F3449" s="3">
        <v>40</v>
      </c>
      <c r="G3449" s="3" t="s">
        <v>65</v>
      </c>
      <c r="H3449" s="5" t="s">
        <v>5536</v>
      </c>
      <c r="I3449" s="136" t="s">
        <v>260</v>
      </c>
      <c r="J3449" s="2" t="s">
        <v>1876</v>
      </c>
      <c r="K3449" s="6">
        <v>4.9000000000000004</v>
      </c>
      <c r="L3449" s="6">
        <f>LANÇAMENTO[[#This Row],[VALOR UNITARIO]]*LANÇAMENTO[[#This Row],[QTDADE]]</f>
        <v>196</v>
      </c>
      <c r="M3449" s="4">
        <v>46122</v>
      </c>
      <c r="N3449" s="33" t="str">
        <f>TEXT(LANÇAMENTO[[#This Row],[DATA PEDIDO]],"MMM")&amp;"-"&amp;TEXT(M3449,"AAAA")</f>
        <v>abr-2026</v>
      </c>
      <c r="O3449" s="5" t="s">
        <v>1983</v>
      </c>
      <c r="P3449" s="5" t="s">
        <v>30</v>
      </c>
      <c r="Q3449" s="3" t="s">
        <v>1705</v>
      </c>
      <c r="R3449" s="3">
        <v>0</v>
      </c>
      <c r="S3449" s="4">
        <f>IF(LANÇAMENTO[[#This Row],[DATA PEDIDO]]="","",LANÇAMENTO[[#This Row],[DATA PEDIDO]]+LANÇAMENTO[[#This Row],[PRAZO]])</f>
        <v>46122</v>
      </c>
      <c r="T3449" s="8" t="str">
        <f>IF(LANÇAMENTO[[#This Row],[OBRA COM MATERIAL]]="OK","ENTREGUE",IF(LANÇAMENTO[[#This Row],[PRAZO]]="","",LANÇAMENTO[[#This Row],[PREVISÃO ENTREGA OBRA]]-$E$1))</f>
        <v>ENTREGUE</v>
      </c>
      <c r="U3449" s="3" t="s">
        <v>129</v>
      </c>
      <c r="V3449" s="3"/>
    </row>
    <row r="3450" spans="1:22" x14ac:dyDescent="0.25">
      <c r="A3450" s="4">
        <v>46122</v>
      </c>
      <c r="B3450" s="2" t="s">
        <v>5494</v>
      </c>
      <c r="C3450" s="123" t="str">
        <f>VLOOKUP(LANÇAMENTO[[#This Row],[OBRA]],OBRAS[],2,FALSE)</f>
        <v>INTERIORANA</v>
      </c>
      <c r="D3450" s="2" t="s">
        <v>17</v>
      </c>
      <c r="E3450" s="2" t="s">
        <v>5531</v>
      </c>
      <c r="F3450" s="3">
        <v>100</v>
      </c>
      <c r="G3450" s="3" t="s">
        <v>65</v>
      </c>
      <c r="H3450" s="5" t="s">
        <v>5536</v>
      </c>
      <c r="I3450" s="136" t="s">
        <v>260</v>
      </c>
      <c r="J3450" s="2" t="s">
        <v>5531</v>
      </c>
      <c r="K3450" s="6">
        <v>0.3</v>
      </c>
      <c r="L3450" s="6">
        <f>LANÇAMENTO[[#This Row],[VALOR UNITARIO]]*LANÇAMENTO[[#This Row],[QTDADE]]</f>
        <v>30</v>
      </c>
      <c r="M3450" s="4">
        <v>46122</v>
      </c>
      <c r="N3450" s="33" t="str">
        <f>TEXT(LANÇAMENTO[[#This Row],[DATA PEDIDO]],"MMM")&amp;"-"&amp;TEXT(M3450,"AAAA")</f>
        <v>abr-2026</v>
      </c>
      <c r="O3450" s="5" t="s">
        <v>1983</v>
      </c>
      <c r="P3450" s="5" t="s">
        <v>30</v>
      </c>
      <c r="Q3450" s="3" t="s">
        <v>1705</v>
      </c>
      <c r="R3450" s="3">
        <v>0</v>
      </c>
      <c r="S3450" s="4">
        <f>IF(LANÇAMENTO[[#This Row],[DATA PEDIDO]]="","",LANÇAMENTO[[#This Row],[DATA PEDIDO]]+LANÇAMENTO[[#This Row],[PRAZO]])</f>
        <v>46122</v>
      </c>
      <c r="T3450" s="8" t="str">
        <f>IF(LANÇAMENTO[[#This Row],[OBRA COM MATERIAL]]="OK","ENTREGUE",IF(LANÇAMENTO[[#This Row],[PRAZO]]="","",LANÇAMENTO[[#This Row],[PREVISÃO ENTREGA OBRA]]-$E$1))</f>
        <v>ENTREGUE</v>
      </c>
      <c r="U3450" s="3" t="s">
        <v>129</v>
      </c>
      <c r="V3450" s="3"/>
    </row>
    <row r="3451" spans="1:22" x14ac:dyDescent="0.25">
      <c r="A3451" s="4">
        <v>46122</v>
      </c>
      <c r="B3451" s="2" t="s">
        <v>5494</v>
      </c>
      <c r="C3451" s="123" t="str">
        <f>VLOOKUP(LANÇAMENTO[[#This Row],[OBRA]],OBRAS[],2,FALSE)</f>
        <v>INTERIORANA</v>
      </c>
      <c r="D3451" s="2" t="s">
        <v>17</v>
      </c>
      <c r="E3451" s="2" t="s">
        <v>3905</v>
      </c>
      <c r="F3451" s="3">
        <v>100</v>
      </c>
      <c r="G3451" s="3" t="s">
        <v>65</v>
      </c>
      <c r="H3451" s="5" t="s">
        <v>5536</v>
      </c>
      <c r="I3451" s="136" t="s">
        <v>260</v>
      </c>
      <c r="J3451" s="2" t="s">
        <v>3905</v>
      </c>
      <c r="K3451" s="6">
        <v>7.0000000000000007E-2</v>
      </c>
      <c r="L3451" s="6">
        <f>LANÇAMENTO[[#This Row],[VALOR UNITARIO]]*LANÇAMENTO[[#This Row],[QTDADE]]</f>
        <v>7.0000000000000009</v>
      </c>
      <c r="M3451" s="4">
        <v>46122</v>
      </c>
      <c r="N3451" s="33" t="str">
        <f>TEXT(LANÇAMENTO[[#This Row],[DATA PEDIDO]],"MMM")&amp;"-"&amp;TEXT(M3451,"AAAA")</f>
        <v>abr-2026</v>
      </c>
      <c r="O3451" s="5" t="s">
        <v>1983</v>
      </c>
      <c r="P3451" s="5" t="s">
        <v>30</v>
      </c>
      <c r="Q3451" s="3" t="s">
        <v>1705</v>
      </c>
      <c r="R3451" s="3">
        <v>0</v>
      </c>
      <c r="S3451" s="4">
        <f>IF(LANÇAMENTO[[#This Row],[DATA PEDIDO]]="","",LANÇAMENTO[[#This Row],[DATA PEDIDO]]+LANÇAMENTO[[#This Row],[PRAZO]])</f>
        <v>46122</v>
      </c>
      <c r="T3451" s="8" t="str">
        <f>IF(LANÇAMENTO[[#This Row],[OBRA COM MATERIAL]]="OK","ENTREGUE",IF(LANÇAMENTO[[#This Row],[PRAZO]]="","",LANÇAMENTO[[#This Row],[PREVISÃO ENTREGA OBRA]]-$E$1))</f>
        <v>ENTREGUE</v>
      </c>
      <c r="U3451" s="3" t="s">
        <v>129</v>
      </c>
      <c r="V3451" s="3"/>
    </row>
    <row r="3452" spans="1:22" x14ac:dyDescent="0.25">
      <c r="A3452" s="4">
        <v>46122</v>
      </c>
      <c r="B3452" s="2" t="s">
        <v>5494</v>
      </c>
      <c r="C3452" s="123" t="str">
        <f>VLOOKUP(LANÇAMENTO[[#This Row],[OBRA]],OBRAS[],2,FALSE)</f>
        <v>INTERIORANA</v>
      </c>
      <c r="D3452" s="2" t="s">
        <v>17</v>
      </c>
      <c r="E3452" s="2" t="s">
        <v>2581</v>
      </c>
      <c r="F3452" s="3">
        <v>200</v>
      </c>
      <c r="G3452" s="3" t="s">
        <v>65</v>
      </c>
      <c r="H3452" s="5" t="s">
        <v>5536</v>
      </c>
      <c r="I3452" s="136" t="s">
        <v>260</v>
      </c>
      <c r="J3452" s="2" t="s">
        <v>2581</v>
      </c>
      <c r="K3452" s="6">
        <v>0.05</v>
      </c>
      <c r="L3452" s="6">
        <f>LANÇAMENTO[[#This Row],[VALOR UNITARIO]]*LANÇAMENTO[[#This Row],[QTDADE]]</f>
        <v>10</v>
      </c>
      <c r="M3452" s="4">
        <v>46122</v>
      </c>
      <c r="N3452" s="33" t="str">
        <f>TEXT(LANÇAMENTO[[#This Row],[DATA PEDIDO]],"MMM")&amp;"-"&amp;TEXT(M3452,"AAAA")</f>
        <v>abr-2026</v>
      </c>
      <c r="O3452" s="5" t="s">
        <v>1983</v>
      </c>
      <c r="P3452" s="5" t="s">
        <v>30</v>
      </c>
      <c r="Q3452" s="3" t="s">
        <v>1705</v>
      </c>
      <c r="R3452" s="3">
        <v>0</v>
      </c>
      <c r="S3452" s="4">
        <f>IF(LANÇAMENTO[[#This Row],[DATA PEDIDO]]="","",LANÇAMENTO[[#This Row],[DATA PEDIDO]]+LANÇAMENTO[[#This Row],[PRAZO]])</f>
        <v>46122</v>
      </c>
      <c r="T3452" s="8" t="str">
        <f>IF(LANÇAMENTO[[#This Row],[OBRA COM MATERIAL]]="OK","ENTREGUE",IF(LANÇAMENTO[[#This Row],[PRAZO]]="","",LANÇAMENTO[[#This Row],[PREVISÃO ENTREGA OBRA]]-$E$1))</f>
        <v>ENTREGUE</v>
      </c>
      <c r="U3452" s="3" t="s">
        <v>129</v>
      </c>
      <c r="V3452" s="3"/>
    </row>
    <row r="3453" spans="1:22" x14ac:dyDescent="0.25">
      <c r="A3453" s="4">
        <v>46122</v>
      </c>
      <c r="B3453" s="2" t="s">
        <v>5494</v>
      </c>
      <c r="C3453" s="123" t="str">
        <f>VLOOKUP(LANÇAMENTO[[#This Row],[OBRA]],OBRAS[],2,FALSE)</f>
        <v>INTERIORANA</v>
      </c>
      <c r="D3453" s="2" t="s">
        <v>17</v>
      </c>
      <c r="E3453" s="2" t="s">
        <v>5277</v>
      </c>
      <c r="F3453" s="3">
        <v>200</v>
      </c>
      <c r="G3453" s="3" t="s">
        <v>65</v>
      </c>
      <c r="H3453" s="5" t="s">
        <v>5536</v>
      </c>
      <c r="I3453" s="136" t="s">
        <v>260</v>
      </c>
      <c r="J3453" s="2" t="s">
        <v>5277</v>
      </c>
      <c r="K3453" s="6">
        <v>0.2</v>
      </c>
      <c r="L3453" s="6">
        <f>LANÇAMENTO[[#This Row],[VALOR UNITARIO]]*LANÇAMENTO[[#This Row],[QTDADE]]</f>
        <v>40</v>
      </c>
      <c r="M3453" s="4">
        <v>46122</v>
      </c>
      <c r="N3453" s="33" t="str">
        <f>TEXT(LANÇAMENTO[[#This Row],[DATA PEDIDO]],"MMM")&amp;"-"&amp;TEXT(M3453,"AAAA")</f>
        <v>abr-2026</v>
      </c>
      <c r="O3453" s="5" t="s">
        <v>1983</v>
      </c>
      <c r="P3453" s="5" t="s">
        <v>30</v>
      </c>
      <c r="Q3453" s="3" t="s">
        <v>1705</v>
      </c>
      <c r="R3453" s="3">
        <v>0</v>
      </c>
      <c r="S3453" s="4">
        <f>IF(LANÇAMENTO[[#This Row],[DATA PEDIDO]]="","",LANÇAMENTO[[#This Row],[DATA PEDIDO]]+LANÇAMENTO[[#This Row],[PRAZO]])</f>
        <v>46122</v>
      </c>
      <c r="T3453" s="8" t="str">
        <f>IF(LANÇAMENTO[[#This Row],[OBRA COM MATERIAL]]="OK","ENTREGUE",IF(LANÇAMENTO[[#This Row],[PRAZO]]="","",LANÇAMENTO[[#This Row],[PREVISÃO ENTREGA OBRA]]-$E$1))</f>
        <v>ENTREGUE</v>
      </c>
      <c r="U3453" s="3" t="s">
        <v>129</v>
      </c>
      <c r="V3453" s="3"/>
    </row>
    <row r="3454" spans="1:22" x14ac:dyDescent="0.25">
      <c r="A3454" s="4">
        <v>46122</v>
      </c>
      <c r="B3454" s="2" t="s">
        <v>5494</v>
      </c>
      <c r="C3454" s="123" t="str">
        <f>VLOOKUP(LANÇAMENTO[[#This Row],[OBRA]],OBRAS[],2,FALSE)</f>
        <v>INTERIORANA</v>
      </c>
      <c r="D3454" s="2" t="s">
        <v>17</v>
      </c>
      <c r="E3454" s="2" t="s">
        <v>2753</v>
      </c>
      <c r="F3454" s="3">
        <v>400</v>
      </c>
      <c r="G3454" s="3" t="s">
        <v>111</v>
      </c>
      <c r="H3454" s="5" t="s">
        <v>5536</v>
      </c>
      <c r="I3454" s="136" t="s">
        <v>260</v>
      </c>
      <c r="J3454" s="2" t="s">
        <v>2753</v>
      </c>
      <c r="K3454" s="6">
        <v>2.3199999999999998</v>
      </c>
      <c r="L3454" s="6">
        <f>LANÇAMENTO[[#This Row],[VALOR UNITARIO]]*LANÇAMENTO[[#This Row],[QTDADE]]</f>
        <v>927.99999999999989</v>
      </c>
      <c r="M3454" s="4">
        <v>46122</v>
      </c>
      <c r="N3454" s="33" t="str">
        <f>TEXT(LANÇAMENTO[[#This Row],[DATA PEDIDO]],"MMM")&amp;"-"&amp;TEXT(M3454,"AAAA")</f>
        <v>abr-2026</v>
      </c>
      <c r="O3454" s="5" t="s">
        <v>1983</v>
      </c>
      <c r="P3454" s="5" t="s">
        <v>30</v>
      </c>
      <c r="Q3454" s="3" t="s">
        <v>1705</v>
      </c>
      <c r="R3454" s="3">
        <v>0</v>
      </c>
      <c r="S3454" s="4">
        <f>IF(LANÇAMENTO[[#This Row],[DATA PEDIDO]]="","",LANÇAMENTO[[#This Row],[DATA PEDIDO]]+LANÇAMENTO[[#This Row],[PRAZO]])</f>
        <v>46122</v>
      </c>
      <c r="T3454" s="8" t="str">
        <f>IF(LANÇAMENTO[[#This Row],[OBRA COM MATERIAL]]="OK","ENTREGUE",IF(LANÇAMENTO[[#This Row],[PRAZO]]="","",LANÇAMENTO[[#This Row],[PREVISÃO ENTREGA OBRA]]-$E$1))</f>
        <v>ENTREGUE</v>
      </c>
      <c r="U3454" s="3" t="s">
        <v>129</v>
      </c>
      <c r="V3454" s="3"/>
    </row>
    <row r="3455" spans="1:22" x14ac:dyDescent="0.25">
      <c r="A3455" s="4">
        <v>46122</v>
      </c>
      <c r="B3455" s="2" t="s">
        <v>5494</v>
      </c>
      <c r="C3455" s="123" t="str">
        <f>VLOOKUP(LANÇAMENTO[[#This Row],[OBRA]],OBRAS[],2,FALSE)</f>
        <v>INTERIORANA</v>
      </c>
      <c r="D3455" s="2" t="s">
        <v>17</v>
      </c>
      <c r="E3455" s="2" t="s">
        <v>2752</v>
      </c>
      <c r="F3455" s="3">
        <v>400</v>
      </c>
      <c r="G3455" s="3" t="s">
        <v>111</v>
      </c>
      <c r="H3455" s="5" t="s">
        <v>5536</v>
      </c>
      <c r="I3455" s="136" t="s">
        <v>260</v>
      </c>
      <c r="J3455" s="2" t="s">
        <v>2752</v>
      </c>
      <c r="K3455" s="6">
        <v>2.3199999999999998</v>
      </c>
      <c r="L3455" s="6">
        <f>LANÇAMENTO[[#This Row],[VALOR UNITARIO]]*LANÇAMENTO[[#This Row],[QTDADE]]</f>
        <v>927.99999999999989</v>
      </c>
      <c r="M3455" s="4">
        <v>46122</v>
      </c>
      <c r="N3455" s="33" t="str">
        <f>TEXT(LANÇAMENTO[[#This Row],[DATA PEDIDO]],"MMM")&amp;"-"&amp;TEXT(M3455,"AAAA")</f>
        <v>abr-2026</v>
      </c>
      <c r="O3455" s="5" t="s">
        <v>1983</v>
      </c>
      <c r="P3455" s="5" t="s">
        <v>30</v>
      </c>
      <c r="Q3455" s="3" t="s">
        <v>1705</v>
      </c>
      <c r="R3455" s="3">
        <v>0</v>
      </c>
      <c r="S3455" s="4">
        <f>IF(LANÇAMENTO[[#This Row],[DATA PEDIDO]]="","",LANÇAMENTO[[#This Row],[DATA PEDIDO]]+LANÇAMENTO[[#This Row],[PRAZO]])</f>
        <v>46122</v>
      </c>
      <c r="T3455" s="8" t="str">
        <f>IF(LANÇAMENTO[[#This Row],[OBRA COM MATERIAL]]="OK","ENTREGUE",IF(LANÇAMENTO[[#This Row],[PRAZO]]="","",LANÇAMENTO[[#This Row],[PREVISÃO ENTREGA OBRA]]-$E$1))</f>
        <v>ENTREGUE</v>
      </c>
      <c r="U3455" s="3" t="s">
        <v>129</v>
      </c>
      <c r="V3455" s="3"/>
    </row>
    <row r="3456" spans="1:22" x14ac:dyDescent="0.25">
      <c r="A3456" s="4">
        <v>46122</v>
      </c>
      <c r="B3456" s="2" t="s">
        <v>5494</v>
      </c>
      <c r="C3456" s="123" t="str">
        <f>VLOOKUP(LANÇAMENTO[[#This Row],[OBRA]],OBRAS[],2,FALSE)</f>
        <v>INTERIORANA</v>
      </c>
      <c r="D3456" s="2" t="s">
        <v>17</v>
      </c>
      <c r="E3456" s="2" t="s">
        <v>5532</v>
      </c>
      <c r="F3456" s="3">
        <v>600</v>
      </c>
      <c r="G3456" s="3" t="s">
        <v>111</v>
      </c>
      <c r="H3456" s="5" t="s">
        <v>5536</v>
      </c>
      <c r="I3456" s="136" t="s">
        <v>260</v>
      </c>
      <c r="J3456" s="2" t="s">
        <v>5532</v>
      </c>
      <c r="K3456" s="6">
        <v>2.3199999999999998</v>
      </c>
      <c r="L3456" s="6">
        <f>LANÇAMENTO[[#This Row],[VALOR UNITARIO]]*LANÇAMENTO[[#This Row],[QTDADE]]</f>
        <v>1392</v>
      </c>
      <c r="M3456" s="4">
        <v>46122</v>
      </c>
      <c r="N3456" s="33" t="str">
        <f>TEXT(LANÇAMENTO[[#This Row],[DATA PEDIDO]],"MMM")&amp;"-"&amp;TEXT(M3456,"AAAA")</f>
        <v>abr-2026</v>
      </c>
      <c r="O3456" s="5" t="s">
        <v>1983</v>
      </c>
      <c r="P3456" s="5" t="s">
        <v>30</v>
      </c>
      <c r="Q3456" s="3" t="s">
        <v>1705</v>
      </c>
      <c r="R3456" s="3">
        <v>0</v>
      </c>
      <c r="S3456" s="4">
        <f>IF(LANÇAMENTO[[#This Row],[DATA PEDIDO]]="","",LANÇAMENTO[[#This Row],[DATA PEDIDO]]+LANÇAMENTO[[#This Row],[PRAZO]])</f>
        <v>46122</v>
      </c>
      <c r="T3456" s="8" t="str">
        <f>IF(LANÇAMENTO[[#This Row],[OBRA COM MATERIAL]]="OK","ENTREGUE",IF(LANÇAMENTO[[#This Row],[PRAZO]]="","",LANÇAMENTO[[#This Row],[PREVISÃO ENTREGA OBRA]]-$E$1))</f>
        <v>ENTREGUE</v>
      </c>
      <c r="U3456" s="3" t="s">
        <v>129</v>
      </c>
      <c r="V3456" s="3"/>
    </row>
    <row r="3457" spans="1:22" x14ac:dyDescent="0.25">
      <c r="A3457" s="4">
        <v>46122</v>
      </c>
      <c r="B3457" s="2" t="s">
        <v>5494</v>
      </c>
      <c r="C3457" s="123" t="str">
        <f>VLOOKUP(LANÇAMENTO[[#This Row],[OBRA]],OBRAS[],2,FALSE)</f>
        <v>INTERIORANA</v>
      </c>
      <c r="D3457" s="2" t="s">
        <v>17</v>
      </c>
      <c r="E3457" s="2" t="s">
        <v>5533</v>
      </c>
      <c r="F3457" s="3">
        <v>4</v>
      </c>
      <c r="G3457" s="3" t="s">
        <v>65</v>
      </c>
      <c r="H3457" s="5" t="s">
        <v>5536</v>
      </c>
      <c r="I3457" s="136" t="s">
        <v>260</v>
      </c>
      <c r="J3457" s="2" t="s">
        <v>5533</v>
      </c>
      <c r="K3457" s="6">
        <v>370</v>
      </c>
      <c r="L3457" s="6">
        <f>LANÇAMENTO[[#This Row],[VALOR UNITARIO]]*LANÇAMENTO[[#This Row],[QTDADE]]</f>
        <v>1480</v>
      </c>
      <c r="M3457" s="4">
        <v>46122</v>
      </c>
      <c r="N3457" s="33" t="str">
        <f>TEXT(LANÇAMENTO[[#This Row],[DATA PEDIDO]],"MMM")&amp;"-"&amp;TEXT(M3457,"AAAA")</f>
        <v>abr-2026</v>
      </c>
      <c r="O3457" s="5" t="s">
        <v>1983</v>
      </c>
      <c r="P3457" s="5" t="s">
        <v>30</v>
      </c>
      <c r="Q3457" s="3" t="s">
        <v>1705</v>
      </c>
      <c r="R3457" s="3">
        <v>0</v>
      </c>
      <c r="S3457" s="4">
        <f>IF(LANÇAMENTO[[#This Row],[DATA PEDIDO]]="","",LANÇAMENTO[[#This Row],[DATA PEDIDO]]+LANÇAMENTO[[#This Row],[PRAZO]])</f>
        <v>46122</v>
      </c>
      <c r="T3457" s="8" t="str">
        <f>IF(LANÇAMENTO[[#This Row],[OBRA COM MATERIAL]]="OK","ENTREGUE",IF(LANÇAMENTO[[#This Row],[PRAZO]]="","",LANÇAMENTO[[#This Row],[PREVISÃO ENTREGA OBRA]]-$E$1))</f>
        <v>ENTREGUE</v>
      </c>
      <c r="U3457" s="3" t="s">
        <v>129</v>
      </c>
      <c r="V3457" s="3"/>
    </row>
    <row r="3458" spans="1:22" x14ac:dyDescent="0.25">
      <c r="A3458" s="4">
        <v>46122</v>
      </c>
      <c r="B3458" s="2" t="s">
        <v>5494</v>
      </c>
      <c r="C3458" s="123" t="str">
        <f>VLOOKUP(LANÇAMENTO[[#This Row],[OBRA]],OBRAS[],2,FALSE)</f>
        <v>INTERIORANA</v>
      </c>
      <c r="D3458" s="2" t="s">
        <v>17</v>
      </c>
      <c r="E3458" s="2" t="s">
        <v>5534</v>
      </c>
      <c r="F3458" s="3">
        <v>11</v>
      </c>
      <c r="G3458" s="3" t="s">
        <v>65</v>
      </c>
      <c r="H3458" s="5" t="s">
        <v>5536</v>
      </c>
      <c r="I3458" s="136" t="s">
        <v>260</v>
      </c>
      <c r="J3458" s="2" t="s">
        <v>5534</v>
      </c>
      <c r="K3458" s="6">
        <v>25.8</v>
      </c>
      <c r="L3458" s="6">
        <f>LANÇAMENTO[[#This Row],[VALOR UNITARIO]]*LANÇAMENTO[[#This Row],[QTDADE]]</f>
        <v>283.8</v>
      </c>
      <c r="M3458" s="4">
        <v>46122</v>
      </c>
      <c r="N3458" s="33" t="str">
        <f>TEXT(LANÇAMENTO[[#This Row],[DATA PEDIDO]],"MMM")&amp;"-"&amp;TEXT(M3458,"AAAA")</f>
        <v>abr-2026</v>
      </c>
      <c r="O3458" s="5" t="s">
        <v>1983</v>
      </c>
      <c r="P3458" s="5" t="s">
        <v>30</v>
      </c>
      <c r="Q3458" s="3" t="s">
        <v>1705</v>
      </c>
      <c r="R3458" s="3">
        <v>0</v>
      </c>
      <c r="S3458" s="4">
        <f>IF(LANÇAMENTO[[#This Row],[DATA PEDIDO]]="","",LANÇAMENTO[[#This Row],[DATA PEDIDO]]+LANÇAMENTO[[#This Row],[PRAZO]])</f>
        <v>46122</v>
      </c>
      <c r="T3458" s="8" t="str">
        <f>IF(LANÇAMENTO[[#This Row],[OBRA COM MATERIAL]]="OK","ENTREGUE",IF(LANÇAMENTO[[#This Row],[PRAZO]]="","",LANÇAMENTO[[#This Row],[PREVISÃO ENTREGA OBRA]]-$E$1))</f>
        <v>ENTREGUE</v>
      </c>
      <c r="U3458" s="3" t="s">
        <v>129</v>
      </c>
      <c r="V3458" s="3"/>
    </row>
    <row r="3459" spans="1:22" x14ac:dyDescent="0.25">
      <c r="A3459" s="4">
        <v>46122</v>
      </c>
      <c r="B3459" s="2" t="s">
        <v>5494</v>
      </c>
      <c r="C3459" s="123" t="str">
        <f>VLOOKUP(LANÇAMENTO[[#This Row],[OBRA]],OBRAS[],2,FALSE)</f>
        <v>INTERIORANA</v>
      </c>
      <c r="D3459" s="2" t="s">
        <v>17</v>
      </c>
      <c r="E3459" s="2" t="s">
        <v>3886</v>
      </c>
      <c r="F3459" s="3">
        <v>11</v>
      </c>
      <c r="G3459" s="3" t="s">
        <v>65</v>
      </c>
      <c r="H3459" s="5" t="s">
        <v>5536</v>
      </c>
      <c r="I3459" s="136" t="s">
        <v>260</v>
      </c>
      <c r="J3459" s="2" t="s">
        <v>3886</v>
      </c>
      <c r="K3459" s="6">
        <v>2.6</v>
      </c>
      <c r="L3459" s="6">
        <f>LANÇAMENTO[[#This Row],[VALOR UNITARIO]]*LANÇAMENTO[[#This Row],[QTDADE]]</f>
        <v>28.6</v>
      </c>
      <c r="M3459" s="4">
        <v>46122</v>
      </c>
      <c r="N3459" s="33" t="str">
        <f>TEXT(LANÇAMENTO[[#This Row],[DATA PEDIDO]],"MMM")&amp;"-"&amp;TEXT(M3459,"AAAA")</f>
        <v>abr-2026</v>
      </c>
      <c r="O3459" s="5" t="s">
        <v>1983</v>
      </c>
      <c r="P3459" s="5" t="s">
        <v>30</v>
      </c>
      <c r="Q3459" s="3" t="s">
        <v>1705</v>
      </c>
      <c r="R3459" s="3">
        <v>0</v>
      </c>
      <c r="S3459" s="4">
        <f>IF(LANÇAMENTO[[#This Row],[DATA PEDIDO]]="","",LANÇAMENTO[[#This Row],[DATA PEDIDO]]+LANÇAMENTO[[#This Row],[PRAZO]])</f>
        <v>46122</v>
      </c>
      <c r="T3459" s="8" t="str">
        <f>IF(LANÇAMENTO[[#This Row],[OBRA COM MATERIAL]]="OK","ENTREGUE",IF(LANÇAMENTO[[#This Row],[PRAZO]]="","",LANÇAMENTO[[#This Row],[PREVISÃO ENTREGA OBRA]]-$E$1))</f>
        <v>ENTREGUE</v>
      </c>
      <c r="U3459" s="3" t="s">
        <v>129</v>
      </c>
      <c r="V3459" s="3"/>
    </row>
    <row r="3460" spans="1:22" x14ac:dyDescent="0.25">
      <c r="A3460" s="4">
        <v>46122</v>
      </c>
      <c r="B3460" s="2" t="s">
        <v>5494</v>
      </c>
      <c r="C3460" s="123" t="str">
        <f>VLOOKUP(LANÇAMENTO[[#This Row],[OBRA]],OBRAS[],2,FALSE)</f>
        <v>INTERIORANA</v>
      </c>
      <c r="D3460" s="2" t="s">
        <v>17</v>
      </c>
      <c r="E3460" s="2" t="s">
        <v>3254</v>
      </c>
      <c r="F3460" s="3">
        <v>6</v>
      </c>
      <c r="G3460" s="3" t="s">
        <v>65</v>
      </c>
      <c r="H3460" s="5" t="s">
        <v>5536</v>
      </c>
      <c r="I3460" s="136" t="s">
        <v>260</v>
      </c>
      <c r="J3460" s="2" t="s">
        <v>3254</v>
      </c>
      <c r="K3460" s="6">
        <v>2.2000000000000002</v>
      </c>
      <c r="L3460" s="6">
        <f>LANÇAMENTO[[#This Row],[VALOR UNITARIO]]*LANÇAMENTO[[#This Row],[QTDADE]]</f>
        <v>13.200000000000001</v>
      </c>
      <c r="M3460" s="4">
        <v>46122</v>
      </c>
      <c r="N3460" s="33" t="str">
        <f>TEXT(LANÇAMENTO[[#This Row],[DATA PEDIDO]],"MMM")&amp;"-"&amp;TEXT(M3460,"AAAA")</f>
        <v>abr-2026</v>
      </c>
      <c r="O3460" s="5" t="s">
        <v>1983</v>
      </c>
      <c r="P3460" s="5" t="s">
        <v>30</v>
      </c>
      <c r="Q3460" s="3" t="s">
        <v>1705</v>
      </c>
      <c r="R3460" s="3">
        <v>0</v>
      </c>
      <c r="S3460" s="4">
        <f>IF(LANÇAMENTO[[#This Row],[DATA PEDIDO]]="","",LANÇAMENTO[[#This Row],[DATA PEDIDO]]+LANÇAMENTO[[#This Row],[PRAZO]])</f>
        <v>46122</v>
      </c>
      <c r="T3460" s="8" t="str">
        <f>IF(LANÇAMENTO[[#This Row],[OBRA COM MATERIAL]]="OK","ENTREGUE",IF(LANÇAMENTO[[#This Row],[PRAZO]]="","",LANÇAMENTO[[#This Row],[PREVISÃO ENTREGA OBRA]]-$E$1))</f>
        <v>ENTREGUE</v>
      </c>
      <c r="U3460" s="3" t="s">
        <v>129</v>
      </c>
      <c r="V3460" s="3"/>
    </row>
    <row r="3461" spans="1:22" x14ac:dyDescent="0.25">
      <c r="A3461" s="4">
        <v>46122</v>
      </c>
      <c r="B3461" s="2" t="s">
        <v>5494</v>
      </c>
      <c r="C3461" s="123" t="str">
        <f>VLOOKUP(LANÇAMENTO[[#This Row],[OBRA]],OBRAS[],2,FALSE)</f>
        <v>INTERIORANA</v>
      </c>
      <c r="D3461" s="2" t="s">
        <v>17</v>
      </c>
      <c r="E3461" s="2" t="s">
        <v>4572</v>
      </c>
      <c r="F3461" s="3">
        <v>28</v>
      </c>
      <c r="G3461" s="3" t="s">
        <v>65</v>
      </c>
      <c r="H3461" s="5" t="s">
        <v>5536</v>
      </c>
      <c r="I3461" s="136" t="s">
        <v>260</v>
      </c>
      <c r="J3461" s="2" t="s">
        <v>4572</v>
      </c>
      <c r="K3461" s="6">
        <v>0.51</v>
      </c>
      <c r="L3461" s="6">
        <f>LANÇAMENTO[[#This Row],[VALOR UNITARIO]]*LANÇAMENTO[[#This Row],[QTDADE]]</f>
        <v>14.280000000000001</v>
      </c>
      <c r="M3461" s="4">
        <v>46122</v>
      </c>
      <c r="N3461" s="33" t="str">
        <f>TEXT(LANÇAMENTO[[#This Row],[DATA PEDIDO]],"MMM")&amp;"-"&amp;TEXT(M3461,"AAAA")</f>
        <v>abr-2026</v>
      </c>
      <c r="O3461" s="5" t="s">
        <v>1983</v>
      </c>
      <c r="P3461" s="5" t="s">
        <v>30</v>
      </c>
      <c r="Q3461" s="3" t="s">
        <v>1705</v>
      </c>
      <c r="R3461" s="3">
        <v>0</v>
      </c>
      <c r="S3461" s="4">
        <f>IF(LANÇAMENTO[[#This Row],[DATA PEDIDO]]="","",LANÇAMENTO[[#This Row],[DATA PEDIDO]]+LANÇAMENTO[[#This Row],[PRAZO]])</f>
        <v>46122</v>
      </c>
      <c r="T3461" s="8" t="str">
        <f>IF(LANÇAMENTO[[#This Row],[OBRA COM MATERIAL]]="OK","ENTREGUE",IF(LANÇAMENTO[[#This Row],[PRAZO]]="","",LANÇAMENTO[[#This Row],[PREVISÃO ENTREGA OBRA]]-$E$1))</f>
        <v>ENTREGUE</v>
      </c>
      <c r="U3461" s="3" t="s">
        <v>129</v>
      </c>
      <c r="V3461" s="3"/>
    </row>
    <row r="3462" spans="1:22" x14ac:dyDescent="0.25">
      <c r="A3462" s="4">
        <v>46122</v>
      </c>
      <c r="B3462" s="2" t="s">
        <v>5494</v>
      </c>
      <c r="C3462" s="123" t="str">
        <f>VLOOKUP(LANÇAMENTO[[#This Row],[OBRA]],OBRAS[],2,FALSE)</f>
        <v>INTERIORANA</v>
      </c>
      <c r="D3462" s="2" t="s">
        <v>17</v>
      </c>
      <c r="E3462" s="2" t="s">
        <v>2574</v>
      </c>
      <c r="F3462" s="3">
        <v>8</v>
      </c>
      <c r="G3462" s="3" t="s">
        <v>65</v>
      </c>
      <c r="H3462" s="5" t="s">
        <v>5536</v>
      </c>
      <c r="I3462" s="136" t="s">
        <v>260</v>
      </c>
      <c r="J3462" s="2" t="s">
        <v>2574</v>
      </c>
      <c r="K3462" s="6">
        <v>66.95</v>
      </c>
      <c r="L3462" s="6">
        <f>LANÇAMENTO[[#This Row],[VALOR UNITARIO]]*LANÇAMENTO[[#This Row],[QTDADE]]</f>
        <v>535.6</v>
      </c>
      <c r="M3462" s="4">
        <v>46122</v>
      </c>
      <c r="N3462" s="33" t="str">
        <f>TEXT(LANÇAMENTO[[#This Row],[DATA PEDIDO]],"MMM")&amp;"-"&amp;TEXT(M3462,"AAAA")</f>
        <v>abr-2026</v>
      </c>
      <c r="O3462" s="5" t="s">
        <v>1983</v>
      </c>
      <c r="P3462" s="5" t="s">
        <v>30</v>
      </c>
      <c r="Q3462" s="3" t="s">
        <v>1705</v>
      </c>
      <c r="R3462" s="3">
        <v>0</v>
      </c>
      <c r="S3462" s="4">
        <f>IF(LANÇAMENTO[[#This Row],[DATA PEDIDO]]="","",LANÇAMENTO[[#This Row],[DATA PEDIDO]]+LANÇAMENTO[[#This Row],[PRAZO]])</f>
        <v>46122</v>
      </c>
      <c r="T3462" s="8" t="str">
        <f>IF(LANÇAMENTO[[#This Row],[OBRA COM MATERIAL]]="OK","ENTREGUE",IF(LANÇAMENTO[[#This Row],[PRAZO]]="","",LANÇAMENTO[[#This Row],[PREVISÃO ENTREGA OBRA]]-$E$1))</f>
        <v>ENTREGUE</v>
      </c>
      <c r="U3462" s="3" t="s">
        <v>129</v>
      </c>
      <c r="V3462" s="3"/>
    </row>
    <row r="3463" spans="1:22" x14ac:dyDescent="0.25">
      <c r="A3463" s="4">
        <v>46122</v>
      </c>
      <c r="B3463" s="2" t="s">
        <v>5494</v>
      </c>
      <c r="C3463" s="123" t="str">
        <f>VLOOKUP(LANÇAMENTO[[#This Row],[OBRA]],OBRAS[],2,FALSE)</f>
        <v>INTERIORANA</v>
      </c>
      <c r="D3463" s="2" t="s">
        <v>17</v>
      </c>
      <c r="E3463" s="2" t="s">
        <v>2599</v>
      </c>
      <c r="F3463" s="3">
        <v>2</v>
      </c>
      <c r="G3463" s="3" t="s">
        <v>65</v>
      </c>
      <c r="H3463" s="5" t="s">
        <v>5536</v>
      </c>
      <c r="I3463" s="136" t="s">
        <v>260</v>
      </c>
      <c r="J3463" s="2" t="s">
        <v>2599</v>
      </c>
      <c r="K3463" s="6">
        <v>35.4</v>
      </c>
      <c r="L3463" s="6">
        <f>LANÇAMENTO[[#This Row],[VALOR UNITARIO]]*LANÇAMENTO[[#This Row],[QTDADE]]</f>
        <v>70.8</v>
      </c>
      <c r="M3463" s="4">
        <v>46122</v>
      </c>
      <c r="N3463" s="33" t="str">
        <f>TEXT(LANÇAMENTO[[#This Row],[DATA PEDIDO]],"MMM")&amp;"-"&amp;TEXT(M3463,"AAAA")</f>
        <v>abr-2026</v>
      </c>
      <c r="O3463" s="5" t="s">
        <v>1983</v>
      </c>
      <c r="P3463" s="5" t="s">
        <v>30</v>
      </c>
      <c r="Q3463" s="3" t="s">
        <v>1705</v>
      </c>
      <c r="R3463" s="3">
        <v>0</v>
      </c>
      <c r="S3463" s="4">
        <f>IF(LANÇAMENTO[[#This Row],[DATA PEDIDO]]="","",LANÇAMENTO[[#This Row],[DATA PEDIDO]]+LANÇAMENTO[[#This Row],[PRAZO]])</f>
        <v>46122</v>
      </c>
      <c r="T3463" s="8" t="str">
        <f>IF(LANÇAMENTO[[#This Row],[OBRA COM MATERIAL]]="OK","ENTREGUE",IF(LANÇAMENTO[[#This Row],[PRAZO]]="","",LANÇAMENTO[[#This Row],[PREVISÃO ENTREGA OBRA]]-$E$1))</f>
        <v>ENTREGUE</v>
      </c>
      <c r="U3463" s="3" t="s">
        <v>129</v>
      </c>
      <c r="V3463" s="3"/>
    </row>
    <row r="3464" spans="1:22" x14ac:dyDescent="0.25">
      <c r="A3464" s="4">
        <v>46122</v>
      </c>
      <c r="B3464" s="2" t="s">
        <v>5494</v>
      </c>
      <c r="C3464" s="123" t="str">
        <f>VLOOKUP(LANÇAMENTO[[#This Row],[OBRA]],OBRAS[],2,FALSE)</f>
        <v>INTERIORANA</v>
      </c>
      <c r="D3464" s="2" t="s">
        <v>17</v>
      </c>
      <c r="E3464" s="2" t="s">
        <v>5328</v>
      </c>
      <c r="F3464" s="3">
        <v>10</v>
      </c>
      <c r="G3464" s="3" t="s">
        <v>65</v>
      </c>
      <c r="H3464" s="5" t="s">
        <v>5536</v>
      </c>
      <c r="I3464" s="136" t="s">
        <v>260</v>
      </c>
      <c r="J3464" s="2" t="s">
        <v>5328</v>
      </c>
      <c r="K3464" s="6">
        <v>47.7</v>
      </c>
      <c r="L3464" s="6">
        <f>LANÇAMENTO[[#This Row],[VALOR UNITARIO]]*LANÇAMENTO[[#This Row],[QTDADE]]</f>
        <v>477</v>
      </c>
      <c r="M3464" s="4">
        <v>46122</v>
      </c>
      <c r="N3464" s="33" t="str">
        <f>TEXT(LANÇAMENTO[[#This Row],[DATA PEDIDO]],"MMM")&amp;"-"&amp;TEXT(M3464,"AAAA")</f>
        <v>abr-2026</v>
      </c>
      <c r="O3464" s="5" t="s">
        <v>1983</v>
      </c>
      <c r="P3464" s="5" t="s">
        <v>30</v>
      </c>
      <c r="Q3464" s="3" t="s">
        <v>1705</v>
      </c>
      <c r="R3464" s="3">
        <v>0</v>
      </c>
      <c r="S3464" s="4">
        <f>IF(LANÇAMENTO[[#This Row],[DATA PEDIDO]]="","",LANÇAMENTO[[#This Row],[DATA PEDIDO]]+LANÇAMENTO[[#This Row],[PRAZO]])</f>
        <v>46122</v>
      </c>
      <c r="T3464" s="8" t="str">
        <f>IF(LANÇAMENTO[[#This Row],[OBRA COM MATERIAL]]="OK","ENTREGUE",IF(LANÇAMENTO[[#This Row],[PRAZO]]="","",LANÇAMENTO[[#This Row],[PREVISÃO ENTREGA OBRA]]-$E$1))</f>
        <v>ENTREGUE</v>
      </c>
      <c r="U3464" s="3" t="s">
        <v>129</v>
      </c>
      <c r="V3464" s="3"/>
    </row>
    <row r="3465" spans="1:22" x14ac:dyDescent="0.25">
      <c r="A3465" s="4">
        <v>46122</v>
      </c>
      <c r="B3465" s="2" t="s">
        <v>5494</v>
      </c>
      <c r="C3465" s="123" t="str">
        <f>VLOOKUP(LANÇAMENTO[[#This Row],[OBRA]],OBRAS[],2,FALSE)</f>
        <v>INTERIORANA</v>
      </c>
      <c r="D3465" s="2" t="s">
        <v>17</v>
      </c>
      <c r="E3465" s="2" t="s">
        <v>2020</v>
      </c>
      <c r="F3465" s="3">
        <v>34</v>
      </c>
      <c r="G3465" s="3" t="s">
        <v>65</v>
      </c>
      <c r="H3465" s="5" t="s">
        <v>5536</v>
      </c>
      <c r="I3465" s="136" t="s">
        <v>260</v>
      </c>
      <c r="J3465" s="2" t="s">
        <v>2020</v>
      </c>
      <c r="K3465" s="6">
        <v>31.8</v>
      </c>
      <c r="L3465" s="6">
        <f>LANÇAMENTO[[#This Row],[VALOR UNITARIO]]*LANÇAMENTO[[#This Row],[QTDADE]]</f>
        <v>1081.2</v>
      </c>
      <c r="M3465" s="4">
        <v>46122</v>
      </c>
      <c r="N3465" s="33" t="str">
        <f>TEXT(LANÇAMENTO[[#This Row],[DATA PEDIDO]],"MMM")&amp;"-"&amp;TEXT(M3465,"AAAA")</f>
        <v>abr-2026</v>
      </c>
      <c r="O3465" s="5" t="s">
        <v>1983</v>
      </c>
      <c r="P3465" s="5" t="s">
        <v>30</v>
      </c>
      <c r="Q3465" s="3" t="s">
        <v>1705</v>
      </c>
      <c r="R3465" s="3">
        <v>0</v>
      </c>
      <c r="S3465" s="4">
        <f>IF(LANÇAMENTO[[#This Row],[DATA PEDIDO]]="","",LANÇAMENTO[[#This Row],[DATA PEDIDO]]+LANÇAMENTO[[#This Row],[PRAZO]])</f>
        <v>46122</v>
      </c>
      <c r="T3465" s="8" t="str">
        <f>IF(LANÇAMENTO[[#This Row],[OBRA COM MATERIAL]]="OK","ENTREGUE",IF(LANÇAMENTO[[#This Row],[PRAZO]]="","",LANÇAMENTO[[#This Row],[PREVISÃO ENTREGA OBRA]]-$E$1))</f>
        <v>ENTREGUE</v>
      </c>
      <c r="U3465" s="3" t="s">
        <v>129</v>
      </c>
      <c r="V3465" s="3"/>
    </row>
    <row r="3466" spans="1:22" x14ac:dyDescent="0.25">
      <c r="A3466" s="4">
        <v>46122</v>
      </c>
      <c r="B3466" s="2" t="s">
        <v>5494</v>
      </c>
      <c r="C3466" s="123" t="str">
        <f>VLOOKUP(LANÇAMENTO[[#This Row],[OBRA]],OBRAS[],2,FALSE)</f>
        <v>INTERIORANA</v>
      </c>
      <c r="D3466" s="2" t="s">
        <v>17</v>
      </c>
      <c r="E3466" s="2" t="s">
        <v>1964</v>
      </c>
      <c r="F3466" s="3">
        <v>10</v>
      </c>
      <c r="G3466" s="3" t="s">
        <v>65</v>
      </c>
      <c r="H3466" s="5" t="s">
        <v>5536</v>
      </c>
      <c r="I3466" s="136" t="s">
        <v>260</v>
      </c>
      <c r="J3466" s="2" t="s">
        <v>1964</v>
      </c>
      <c r="K3466" s="6">
        <v>8.15</v>
      </c>
      <c r="L3466" s="6">
        <f>LANÇAMENTO[[#This Row],[VALOR UNITARIO]]*LANÇAMENTO[[#This Row],[QTDADE]]</f>
        <v>81.5</v>
      </c>
      <c r="M3466" s="4">
        <v>46122</v>
      </c>
      <c r="N3466" s="33" t="str">
        <f>TEXT(LANÇAMENTO[[#This Row],[DATA PEDIDO]],"MMM")&amp;"-"&amp;TEXT(M3466,"AAAA")</f>
        <v>abr-2026</v>
      </c>
      <c r="O3466" s="5" t="s">
        <v>1983</v>
      </c>
      <c r="P3466" s="5" t="s">
        <v>30</v>
      </c>
      <c r="Q3466" s="3" t="s">
        <v>1705</v>
      </c>
      <c r="R3466" s="3">
        <v>0</v>
      </c>
      <c r="S3466" s="4">
        <f>IF(LANÇAMENTO[[#This Row],[DATA PEDIDO]]="","",LANÇAMENTO[[#This Row],[DATA PEDIDO]]+LANÇAMENTO[[#This Row],[PRAZO]])</f>
        <v>46122</v>
      </c>
      <c r="T3466" s="8" t="str">
        <f>IF(LANÇAMENTO[[#This Row],[OBRA COM MATERIAL]]="OK","ENTREGUE",IF(LANÇAMENTO[[#This Row],[PRAZO]]="","",LANÇAMENTO[[#This Row],[PREVISÃO ENTREGA OBRA]]-$E$1))</f>
        <v>ENTREGUE</v>
      </c>
      <c r="U3466" s="3" t="s">
        <v>129</v>
      </c>
      <c r="V3466" s="3"/>
    </row>
    <row r="3467" spans="1:22" x14ac:dyDescent="0.25">
      <c r="A3467" s="4">
        <v>46122</v>
      </c>
      <c r="B3467" s="2" t="s">
        <v>5494</v>
      </c>
      <c r="C3467" s="123" t="str">
        <f>VLOOKUP(LANÇAMENTO[[#This Row],[OBRA]],OBRAS[],2,FALSE)</f>
        <v>INTERIORANA</v>
      </c>
      <c r="D3467" s="2" t="s">
        <v>17</v>
      </c>
      <c r="E3467" s="2" t="s">
        <v>4519</v>
      </c>
      <c r="F3467" s="3">
        <v>800</v>
      </c>
      <c r="G3467" s="3" t="s">
        <v>111</v>
      </c>
      <c r="H3467" s="5" t="s">
        <v>5536</v>
      </c>
      <c r="I3467" s="136" t="s">
        <v>260</v>
      </c>
      <c r="J3467" s="2" t="s">
        <v>4519</v>
      </c>
      <c r="K3467" s="6">
        <v>2.3199999999999998</v>
      </c>
      <c r="L3467" s="6">
        <f>LANÇAMENTO[[#This Row],[VALOR UNITARIO]]*LANÇAMENTO[[#This Row],[QTDADE]]</f>
        <v>1855.9999999999998</v>
      </c>
      <c r="M3467" s="4">
        <v>46122</v>
      </c>
      <c r="N3467" s="33" t="str">
        <f>TEXT(LANÇAMENTO[[#This Row],[DATA PEDIDO]],"MMM")&amp;"-"&amp;TEXT(M3467,"AAAA")</f>
        <v>abr-2026</v>
      </c>
      <c r="O3467" s="5" t="s">
        <v>1983</v>
      </c>
      <c r="P3467" s="5" t="s">
        <v>30</v>
      </c>
      <c r="Q3467" s="3" t="s">
        <v>1705</v>
      </c>
      <c r="R3467" s="3">
        <v>0</v>
      </c>
      <c r="S3467" s="4">
        <f>IF(LANÇAMENTO[[#This Row],[DATA PEDIDO]]="","",LANÇAMENTO[[#This Row],[DATA PEDIDO]]+LANÇAMENTO[[#This Row],[PRAZO]])</f>
        <v>46122</v>
      </c>
      <c r="T3467" s="8" t="str">
        <f>IF(LANÇAMENTO[[#This Row],[OBRA COM MATERIAL]]="OK","ENTREGUE",IF(LANÇAMENTO[[#This Row],[PRAZO]]="","",LANÇAMENTO[[#This Row],[PREVISÃO ENTREGA OBRA]]-$E$1))</f>
        <v>ENTREGUE</v>
      </c>
      <c r="U3467" s="3" t="s">
        <v>129</v>
      </c>
      <c r="V3467" s="3"/>
    </row>
    <row r="3468" spans="1:22" x14ac:dyDescent="0.25">
      <c r="A3468" s="4">
        <v>46122</v>
      </c>
      <c r="B3468" s="2" t="s">
        <v>5494</v>
      </c>
      <c r="C3468" s="123" t="str">
        <f>VLOOKUP(LANÇAMENTO[[#This Row],[OBRA]],OBRAS[],2,FALSE)</f>
        <v>INTERIORANA</v>
      </c>
      <c r="D3468" s="2" t="s">
        <v>17</v>
      </c>
      <c r="E3468" s="2" t="s">
        <v>2573</v>
      </c>
      <c r="F3468" s="3">
        <v>1</v>
      </c>
      <c r="G3468" s="3" t="s">
        <v>65</v>
      </c>
      <c r="H3468" s="5" t="s">
        <v>5536</v>
      </c>
      <c r="I3468" s="136" t="s">
        <v>260</v>
      </c>
      <c r="J3468" s="2" t="s">
        <v>2573</v>
      </c>
      <c r="K3468" s="6">
        <v>155.6</v>
      </c>
      <c r="L3468" s="6">
        <f>LANÇAMENTO[[#This Row],[VALOR UNITARIO]]*LANÇAMENTO[[#This Row],[QTDADE]]</f>
        <v>155.6</v>
      </c>
      <c r="M3468" s="4">
        <v>46122</v>
      </c>
      <c r="N3468" s="33" t="str">
        <f>TEXT(LANÇAMENTO[[#This Row],[DATA PEDIDO]],"MMM")&amp;"-"&amp;TEXT(M3468,"AAAA")</f>
        <v>abr-2026</v>
      </c>
      <c r="O3468" s="5" t="s">
        <v>1983</v>
      </c>
      <c r="P3468" s="5" t="s">
        <v>30</v>
      </c>
      <c r="Q3468" s="3" t="s">
        <v>1705</v>
      </c>
      <c r="R3468" s="3">
        <v>0</v>
      </c>
      <c r="S3468" s="4">
        <f>IF(LANÇAMENTO[[#This Row],[DATA PEDIDO]]="","",LANÇAMENTO[[#This Row],[DATA PEDIDO]]+LANÇAMENTO[[#This Row],[PRAZO]])</f>
        <v>46122</v>
      </c>
      <c r="T3468" s="8" t="str">
        <f>IF(LANÇAMENTO[[#This Row],[OBRA COM MATERIAL]]="OK","ENTREGUE",IF(LANÇAMENTO[[#This Row],[PRAZO]]="","",LANÇAMENTO[[#This Row],[PREVISÃO ENTREGA OBRA]]-$E$1))</f>
        <v>ENTREGUE</v>
      </c>
      <c r="U3468" s="3" t="s">
        <v>129</v>
      </c>
      <c r="V3468" s="3"/>
    </row>
    <row r="3469" spans="1:22" x14ac:dyDescent="0.25">
      <c r="A3469" s="4">
        <v>46122</v>
      </c>
      <c r="B3469" s="2" t="s">
        <v>5494</v>
      </c>
      <c r="C3469" s="123" t="str">
        <f>VLOOKUP(LANÇAMENTO[[#This Row],[OBRA]],OBRAS[],2,FALSE)</f>
        <v>INTERIORANA</v>
      </c>
      <c r="D3469" s="2" t="s">
        <v>17</v>
      </c>
      <c r="E3469" s="2" t="s">
        <v>2018</v>
      </c>
      <c r="F3469" s="3">
        <v>3</v>
      </c>
      <c r="G3469" s="3" t="s">
        <v>65</v>
      </c>
      <c r="H3469" s="5" t="s">
        <v>5536</v>
      </c>
      <c r="I3469" s="136" t="s">
        <v>260</v>
      </c>
      <c r="J3469" s="2" t="s">
        <v>2018</v>
      </c>
      <c r="K3469" s="6">
        <v>216.9</v>
      </c>
      <c r="L3469" s="6">
        <f>LANÇAMENTO[[#This Row],[VALOR UNITARIO]]*LANÇAMENTO[[#This Row],[QTDADE]]</f>
        <v>650.70000000000005</v>
      </c>
      <c r="M3469" s="4">
        <v>46122</v>
      </c>
      <c r="N3469" s="33" t="str">
        <f>TEXT(LANÇAMENTO[[#This Row],[DATA PEDIDO]],"MMM")&amp;"-"&amp;TEXT(M3469,"AAAA")</f>
        <v>abr-2026</v>
      </c>
      <c r="O3469" s="5" t="s">
        <v>1983</v>
      </c>
      <c r="P3469" s="5" t="s">
        <v>30</v>
      </c>
      <c r="Q3469" s="3" t="s">
        <v>1705</v>
      </c>
      <c r="R3469" s="3">
        <v>0</v>
      </c>
      <c r="S3469" s="4">
        <f>IF(LANÇAMENTO[[#This Row],[DATA PEDIDO]]="","",LANÇAMENTO[[#This Row],[DATA PEDIDO]]+LANÇAMENTO[[#This Row],[PRAZO]])</f>
        <v>46122</v>
      </c>
      <c r="T3469" s="8" t="str">
        <f>IF(LANÇAMENTO[[#This Row],[OBRA COM MATERIAL]]="OK","ENTREGUE",IF(LANÇAMENTO[[#This Row],[PRAZO]]="","",LANÇAMENTO[[#This Row],[PREVISÃO ENTREGA OBRA]]-$E$1))</f>
        <v>ENTREGUE</v>
      </c>
      <c r="U3469" s="3" t="s">
        <v>129</v>
      </c>
      <c r="V3469" s="3"/>
    </row>
    <row r="3470" spans="1:22" x14ac:dyDescent="0.25">
      <c r="A3470" s="4">
        <v>46122</v>
      </c>
      <c r="B3470" s="2" t="s">
        <v>5494</v>
      </c>
      <c r="C3470" s="123" t="str">
        <f>VLOOKUP(LANÇAMENTO[[#This Row],[OBRA]],OBRAS[],2,FALSE)</f>
        <v>INTERIORANA</v>
      </c>
      <c r="D3470" s="2" t="s">
        <v>17</v>
      </c>
      <c r="E3470" s="2" t="s">
        <v>5535</v>
      </c>
      <c r="F3470" s="3">
        <v>2</v>
      </c>
      <c r="G3470" s="3" t="s">
        <v>65</v>
      </c>
      <c r="H3470" s="5" t="s">
        <v>5536</v>
      </c>
      <c r="I3470" s="136" t="s">
        <v>260</v>
      </c>
      <c r="J3470" s="2" t="s">
        <v>5535</v>
      </c>
      <c r="K3470" s="6">
        <v>319.89999999999998</v>
      </c>
      <c r="L3470" s="6">
        <f>LANÇAMENTO[[#This Row],[VALOR UNITARIO]]*LANÇAMENTO[[#This Row],[QTDADE]]</f>
        <v>639.79999999999995</v>
      </c>
      <c r="M3470" s="4">
        <v>46122</v>
      </c>
      <c r="N3470" s="33" t="str">
        <f>TEXT(LANÇAMENTO[[#This Row],[DATA PEDIDO]],"MMM")&amp;"-"&amp;TEXT(M3470,"AAAA")</f>
        <v>abr-2026</v>
      </c>
      <c r="O3470" s="5" t="s">
        <v>1983</v>
      </c>
      <c r="P3470" s="5" t="s">
        <v>30</v>
      </c>
      <c r="Q3470" s="3" t="s">
        <v>1705</v>
      </c>
      <c r="R3470" s="3">
        <v>0</v>
      </c>
      <c r="S3470" s="4">
        <f>IF(LANÇAMENTO[[#This Row],[DATA PEDIDO]]="","",LANÇAMENTO[[#This Row],[DATA PEDIDO]]+LANÇAMENTO[[#This Row],[PRAZO]])</f>
        <v>46122</v>
      </c>
      <c r="T3470" s="8" t="str">
        <f>IF(LANÇAMENTO[[#This Row],[OBRA COM MATERIAL]]="OK","ENTREGUE",IF(LANÇAMENTO[[#This Row],[PRAZO]]="","",LANÇAMENTO[[#This Row],[PREVISÃO ENTREGA OBRA]]-$E$1))</f>
        <v>ENTREGUE</v>
      </c>
      <c r="U3470" s="3" t="s">
        <v>129</v>
      </c>
      <c r="V3470" s="3"/>
    </row>
    <row r="3471" spans="1:22" x14ac:dyDescent="0.25">
      <c r="A3471" s="4">
        <v>46122</v>
      </c>
      <c r="B3471" s="2" t="s">
        <v>5494</v>
      </c>
      <c r="C3471" s="123" t="str">
        <f>VLOOKUP(LANÇAMENTO[[#This Row],[OBRA]],OBRAS[],2,FALSE)</f>
        <v>INTERIORANA</v>
      </c>
      <c r="D3471" s="2" t="s">
        <v>17</v>
      </c>
      <c r="E3471" s="2" t="s">
        <v>3255</v>
      </c>
      <c r="F3471" s="3">
        <v>1</v>
      </c>
      <c r="G3471" s="3" t="s">
        <v>65</v>
      </c>
      <c r="H3471" s="5" t="s">
        <v>5536</v>
      </c>
      <c r="I3471" s="136" t="s">
        <v>260</v>
      </c>
      <c r="J3471" s="2" t="s">
        <v>3255</v>
      </c>
      <c r="K3471" s="6">
        <v>26.65</v>
      </c>
      <c r="L3471" s="6">
        <f>LANÇAMENTO[[#This Row],[VALOR UNITARIO]]*LANÇAMENTO[[#This Row],[QTDADE]]</f>
        <v>26.65</v>
      </c>
      <c r="M3471" s="4">
        <v>46122</v>
      </c>
      <c r="N3471" s="33" t="str">
        <f>TEXT(LANÇAMENTO[[#This Row],[DATA PEDIDO]],"MMM")&amp;"-"&amp;TEXT(M3471,"AAAA")</f>
        <v>abr-2026</v>
      </c>
      <c r="O3471" s="5" t="s">
        <v>1983</v>
      </c>
      <c r="P3471" s="5" t="s">
        <v>30</v>
      </c>
      <c r="Q3471" s="3" t="s">
        <v>1705</v>
      </c>
      <c r="R3471" s="3">
        <v>0</v>
      </c>
      <c r="S3471" s="4">
        <f>IF(LANÇAMENTO[[#This Row],[DATA PEDIDO]]="","",LANÇAMENTO[[#This Row],[DATA PEDIDO]]+LANÇAMENTO[[#This Row],[PRAZO]])</f>
        <v>46122</v>
      </c>
      <c r="T3471" s="8" t="str">
        <f>IF(LANÇAMENTO[[#This Row],[OBRA COM MATERIAL]]="OK","ENTREGUE",IF(LANÇAMENTO[[#This Row],[PRAZO]]="","",LANÇAMENTO[[#This Row],[PREVISÃO ENTREGA OBRA]]-$E$1))</f>
        <v>ENTREGUE</v>
      </c>
      <c r="U3471" s="3" t="s">
        <v>129</v>
      </c>
      <c r="V3471" s="3"/>
    </row>
    <row r="3472" spans="1:22" x14ac:dyDescent="0.25">
      <c r="A3472" s="4">
        <v>46122</v>
      </c>
      <c r="B3472" s="2" t="s">
        <v>5494</v>
      </c>
      <c r="C3472" s="123" t="str">
        <f>VLOOKUP(LANÇAMENTO[[#This Row],[OBRA]],OBRAS[],2,FALSE)</f>
        <v>INTERIORANA</v>
      </c>
      <c r="D3472" s="2" t="s">
        <v>17</v>
      </c>
      <c r="E3472" s="2" t="s">
        <v>2738</v>
      </c>
      <c r="F3472" s="3">
        <v>4</v>
      </c>
      <c r="G3472" s="3" t="s">
        <v>65</v>
      </c>
      <c r="H3472" s="5" t="s">
        <v>5536</v>
      </c>
      <c r="I3472" s="136" t="s">
        <v>260</v>
      </c>
      <c r="J3472" s="2" t="s">
        <v>2738</v>
      </c>
      <c r="K3472" s="6">
        <v>370</v>
      </c>
      <c r="L3472" s="6">
        <f>LANÇAMENTO[[#This Row],[VALOR UNITARIO]]*LANÇAMENTO[[#This Row],[QTDADE]]</f>
        <v>1480</v>
      </c>
      <c r="M3472" s="4">
        <v>46122</v>
      </c>
      <c r="N3472" s="33" t="str">
        <f>TEXT(LANÇAMENTO[[#This Row],[DATA PEDIDO]],"MMM")&amp;"-"&amp;TEXT(M3472,"AAAA")</f>
        <v>abr-2026</v>
      </c>
      <c r="O3472" s="5" t="s">
        <v>1983</v>
      </c>
      <c r="P3472" s="5" t="s">
        <v>30</v>
      </c>
      <c r="Q3472" s="3" t="s">
        <v>1705</v>
      </c>
      <c r="R3472" s="3">
        <v>0</v>
      </c>
      <c r="S3472" s="4">
        <f>IF(LANÇAMENTO[[#This Row],[DATA PEDIDO]]="","",LANÇAMENTO[[#This Row],[DATA PEDIDO]]+LANÇAMENTO[[#This Row],[PRAZO]])</f>
        <v>46122</v>
      </c>
      <c r="T3472" s="8" t="str">
        <f>IF(LANÇAMENTO[[#This Row],[OBRA COM MATERIAL]]="OK","ENTREGUE",IF(LANÇAMENTO[[#This Row],[PRAZO]]="","",LANÇAMENTO[[#This Row],[PREVISÃO ENTREGA OBRA]]-$E$1))</f>
        <v>ENTREGUE</v>
      </c>
      <c r="U3472" s="3" t="s">
        <v>129</v>
      </c>
      <c r="V3472" s="3"/>
    </row>
    <row r="3473" spans="1:22" x14ac:dyDescent="0.25">
      <c r="A3473" s="4">
        <v>46122</v>
      </c>
      <c r="B3473" s="2" t="s">
        <v>5484</v>
      </c>
      <c r="C3473" s="123" t="str">
        <f>VLOOKUP(LANÇAMENTO[[#This Row],[OBRA]],OBRAS[],2,FALSE)</f>
        <v>INTERIORANA</v>
      </c>
      <c r="D3473" s="2" t="s">
        <v>104</v>
      </c>
      <c r="E3473" s="2" t="s">
        <v>3459</v>
      </c>
      <c r="F3473" s="3">
        <v>2</v>
      </c>
      <c r="G3473" s="3" t="s">
        <v>23</v>
      </c>
      <c r="H3473" s="5" t="s">
        <v>5540</v>
      </c>
      <c r="I3473" s="136" t="s">
        <v>1456</v>
      </c>
      <c r="J3473" s="2" t="s">
        <v>3459</v>
      </c>
      <c r="K3473" s="6">
        <v>14.27</v>
      </c>
      <c r="L3473" s="6">
        <f>LANÇAMENTO[[#This Row],[VALOR UNITARIO]]*LANÇAMENTO[[#This Row],[QTDADE]]</f>
        <v>28.54</v>
      </c>
      <c r="M3473" s="4">
        <v>46122</v>
      </c>
      <c r="N3473" s="33" t="str">
        <f>TEXT(LANÇAMENTO[[#This Row],[DATA PEDIDO]],"MMM")&amp;"-"&amp;TEXT(M3473,"AAAA")</f>
        <v>abr-2026</v>
      </c>
      <c r="O3473" s="5" t="s">
        <v>1715</v>
      </c>
      <c r="P3473" s="5" t="s">
        <v>30</v>
      </c>
      <c r="Q3473" s="3" t="s">
        <v>12</v>
      </c>
      <c r="R3473" s="3">
        <v>3</v>
      </c>
      <c r="S3473" s="4">
        <f>IF(LANÇAMENTO[[#This Row],[DATA PEDIDO]]="","",LANÇAMENTO[[#This Row],[DATA PEDIDO]]+LANÇAMENTO[[#This Row],[PRAZO]])</f>
        <v>46125</v>
      </c>
      <c r="T3473" s="8" t="str">
        <f>IF(LANÇAMENTO[[#This Row],[OBRA COM MATERIAL]]="OK","ENTREGUE",IF(LANÇAMENTO[[#This Row],[PRAZO]]="","",LANÇAMENTO[[#This Row],[PREVISÃO ENTREGA OBRA]]-$E$1))</f>
        <v>ENTREGUE</v>
      </c>
      <c r="U3473" s="3" t="s">
        <v>129</v>
      </c>
      <c r="V3473" s="3"/>
    </row>
    <row r="3474" spans="1:22" x14ac:dyDescent="0.25">
      <c r="A3474" s="4">
        <v>46122</v>
      </c>
      <c r="B3474" s="2" t="s">
        <v>5484</v>
      </c>
      <c r="C3474" s="123" t="str">
        <f>VLOOKUP(LANÇAMENTO[[#This Row],[OBRA]],OBRAS[],2,FALSE)</f>
        <v>INTERIORANA</v>
      </c>
      <c r="D3474" s="2" t="s">
        <v>104</v>
      </c>
      <c r="E3474" s="2" t="s">
        <v>3460</v>
      </c>
      <c r="F3474" s="3">
        <v>2</v>
      </c>
      <c r="G3474" s="3" t="s">
        <v>23</v>
      </c>
      <c r="H3474" s="5" t="s">
        <v>5540</v>
      </c>
      <c r="I3474" s="136" t="s">
        <v>1456</v>
      </c>
      <c r="J3474" s="2" t="s">
        <v>3460</v>
      </c>
      <c r="K3474" s="6">
        <v>14.78</v>
      </c>
      <c r="L3474" s="6">
        <f>LANÇAMENTO[[#This Row],[VALOR UNITARIO]]*LANÇAMENTO[[#This Row],[QTDADE]]</f>
        <v>29.56</v>
      </c>
      <c r="M3474" s="4">
        <v>46122</v>
      </c>
      <c r="N3474" s="33" t="str">
        <f>TEXT(LANÇAMENTO[[#This Row],[DATA PEDIDO]],"MMM")&amp;"-"&amp;TEXT(M3474,"AAAA")</f>
        <v>abr-2026</v>
      </c>
      <c r="O3474" s="5" t="s">
        <v>1715</v>
      </c>
      <c r="P3474" s="5" t="s">
        <v>30</v>
      </c>
      <c r="Q3474" s="3" t="s">
        <v>12</v>
      </c>
      <c r="R3474" s="3">
        <v>3</v>
      </c>
      <c r="S3474" s="4">
        <f>IF(LANÇAMENTO[[#This Row],[DATA PEDIDO]]="","",LANÇAMENTO[[#This Row],[DATA PEDIDO]]+LANÇAMENTO[[#This Row],[PRAZO]])</f>
        <v>46125</v>
      </c>
      <c r="T3474" s="8" t="str">
        <f>IF(LANÇAMENTO[[#This Row],[OBRA COM MATERIAL]]="OK","ENTREGUE",IF(LANÇAMENTO[[#This Row],[PRAZO]]="","",LANÇAMENTO[[#This Row],[PREVISÃO ENTREGA OBRA]]-$E$1))</f>
        <v>ENTREGUE</v>
      </c>
      <c r="U3474" s="3" t="s">
        <v>129</v>
      </c>
      <c r="V3474" s="3"/>
    </row>
    <row r="3475" spans="1:22" x14ac:dyDescent="0.25">
      <c r="A3475" s="4">
        <v>46122</v>
      </c>
      <c r="B3475" s="2" t="s">
        <v>5484</v>
      </c>
      <c r="C3475" s="123" t="str">
        <f>VLOOKUP(LANÇAMENTO[[#This Row],[OBRA]],OBRAS[],2,FALSE)</f>
        <v>INTERIORANA</v>
      </c>
      <c r="D3475" s="2" t="s">
        <v>104</v>
      </c>
      <c r="E3475" s="2" t="s">
        <v>5270</v>
      </c>
      <c r="F3475" s="3">
        <v>37</v>
      </c>
      <c r="G3475" s="3" t="s">
        <v>65</v>
      </c>
      <c r="H3475" s="5" t="s">
        <v>5540</v>
      </c>
      <c r="I3475" s="136" t="s">
        <v>1456</v>
      </c>
      <c r="J3475" s="2" t="s">
        <v>5270</v>
      </c>
      <c r="K3475" s="6">
        <v>29.3</v>
      </c>
      <c r="L3475" s="6">
        <f>LANÇAMENTO[[#This Row],[VALOR UNITARIO]]*LANÇAMENTO[[#This Row],[QTDADE]]</f>
        <v>1084.1000000000001</v>
      </c>
      <c r="M3475" s="4">
        <v>46122</v>
      </c>
      <c r="N3475" s="33" t="str">
        <f>TEXT(LANÇAMENTO[[#This Row],[DATA PEDIDO]],"MMM")&amp;"-"&amp;TEXT(M3475,"AAAA")</f>
        <v>abr-2026</v>
      </c>
      <c r="O3475" s="5" t="s">
        <v>1715</v>
      </c>
      <c r="P3475" s="5" t="s">
        <v>30</v>
      </c>
      <c r="Q3475" s="3" t="s">
        <v>12</v>
      </c>
      <c r="R3475" s="3">
        <v>3</v>
      </c>
      <c r="S3475" s="4">
        <f>IF(LANÇAMENTO[[#This Row],[DATA PEDIDO]]="","",LANÇAMENTO[[#This Row],[DATA PEDIDO]]+LANÇAMENTO[[#This Row],[PRAZO]])</f>
        <v>46125</v>
      </c>
      <c r="T3475" s="8" t="str">
        <f>IF(LANÇAMENTO[[#This Row],[OBRA COM MATERIAL]]="OK","ENTREGUE",IF(LANÇAMENTO[[#This Row],[PRAZO]]="","",LANÇAMENTO[[#This Row],[PREVISÃO ENTREGA OBRA]]-$E$1))</f>
        <v>ENTREGUE</v>
      </c>
      <c r="U3475" s="3" t="s">
        <v>129</v>
      </c>
      <c r="V3475" s="3"/>
    </row>
    <row r="3476" spans="1:22" x14ac:dyDescent="0.25">
      <c r="A3476" s="4">
        <v>46122</v>
      </c>
      <c r="B3476" s="2" t="s">
        <v>5484</v>
      </c>
      <c r="C3476" s="123" t="str">
        <f>VLOOKUP(LANÇAMENTO[[#This Row],[OBRA]],OBRAS[],2,FALSE)</f>
        <v>INTERIORANA</v>
      </c>
      <c r="D3476" s="2" t="s">
        <v>104</v>
      </c>
      <c r="E3476" s="2" t="s">
        <v>3457</v>
      </c>
      <c r="F3476" s="3">
        <v>9</v>
      </c>
      <c r="G3476" s="3" t="s">
        <v>65</v>
      </c>
      <c r="H3476" s="5" t="s">
        <v>5540</v>
      </c>
      <c r="I3476" s="136" t="s">
        <v>1456</v>
      </c>
      <c r="J3476" s="2" t="s">
        <v>3457</v>
      </c>
      <c r="K3476" s="6">
        <v>14.93</v>
      </c>
      <c r="L3476" s="6">
        <f>LANÇAMENTO[[#This Row],[VALOR UNITARIO]]*LANÇAMENTO[[#This Row],[QTDADE]]</f>
        <v>134.37</v>
      </c>
      <c r="M3476" s="4">
        <v>46122</v>
      </c>
      <c r="N3476" s="33" t="str">
        <f>TEXT(LANÇAMENTO[[#This Row],[DATA PEDIDO]],"MMM")&amp;"-"&amp;TEXT(M3476,"AAAA")</f>
        <v>abr-2026</v>
      </c>
      <c r="O3476" s="5" t="s">
        <v>1715</v>
      </c>
      <c r="P3476" s="5" t="s">
        <v>30</v>
      </c>
      <c r="Q3476" s="3" t="s">
        <v>12</v>
      </c>
      <c r="R3476" s="3">
        <v>3</v>
      </c>
      <c r="S3476" s="4">
        <f>IF(LANÇAMENTO[[#This Row],[DATA PEDIDO]]="","",LANÇAMENTO[[#This Row],[DATA PEDIDO]]+LANÇAMENTO[[#This Row],[PRAZO]])</f>
        <v>46125</v>
      </c>
      <c r="T3476" s="8" t="str">
        <f>IF(LANÇAMENTO[[#This Row],[OBRA COM MATERIAL]]="OK","ENTREGUE",IF(LANÇAMENTO[[#This Row],[PRAZO]]="","",LANÇAMENTO[[#This Row],[PREVISÃO ENTREGA OBRA]]-$E$1))</f>
        <v>ENTREGUE</v>
      </c>
      <c r="U3476" s="3" t="s">
        <v>129</v>
      </c>
      <c r="V3476" s="3"/>
    </row>
    <row r="3477" spans="1:22" x14ac:dyDescent="0.25">
      <c r="A3477" s="4">
        <v>46122</v>
      </c>
      <c r="B3477" s="2" t="s">
        <v>5484</v>
      </c>
      <c r="C3477" s="123" t="str">
        <f>VLOOKUP(LANÇAMENTO[[#This Row],[OBRA]],OBRAS[],2,FALSE)</f>
        <v>INTERIORANA</v>
      </c>
      <c r="D3477" s="2" t="s">
        <v>104</v>
      </c>
      <c r="E3477" s="2" t="s">
        <v>5542</v>
      </c>
      <c r="F3477" s="3">
        <v>30</v>
      </c>
      <c r="G3477" s="3" t="s">
        <v>65</v>
      </c>
      <c r="H3477" s="5" t="s">
        <v>5540</v>
      </c>
      <c r="I3477" s="136" t="s">
        <v>1456</v>
      </c>
      <c r="J3477" s="2" t="s">
        <v>5542</v>
      </c>
      <c r="K3477" s="6">
        <v>7.47</v>
      </c>
      <c r="L3477" s="6">
        <f>LANÇAMENTO[[#This Row],[VALOR UNITARIO]]*LANÇAMENTO[[#This Row],[QTDADE]]</f>
        <v>224.1</v>
      </c>
      <c r="M3477" s="4">
        <v>46122</v>
      </c>
      <c r="N3477" s="33" t="str">
        <f>TEXT(LANÇAMENTO[[#This Row],[DATA PEDIDO]],"MMM")&amp;"-"&amp;TEXT(M3477,"AAAA")</f>
        <v>abr-2026</v>
      </c>
      <c r="O3477" s="5" t="s">
        <v>1715</v>
      </c>
      <c r="P3477" s="5" t="s">
        <v>30</v>
      </c>
      <c r="Q3477" s="3" t="s">
        <v>12</v>
      </c>
      <c r="R3477" s="3">
        <v>3</v>
      </c>
      <c r="S3477" s="4">
        <f>IF(LANÇAMENTO[[#This Row],[DATA PEDIDO]]="","",LANÇAMENTO[[#This Row],[DATA PEDIDO]]+LANÇAMENTO[[#This Row],[PRAZO]])</f>
        <v>46125</v>
      </c>
      <c r="T3477" s="8" t="str">
        <f>IF(LANÇAMENTO[[#This Row],[OBRA COM MATERIAL]]="OK","ENTREGUE",IF(LANÇAMENTO[[#This Row],[PRAZO]]="","",LANÇAMENTO[[#This Row],[PREVISÃO ENTREGA OBRA]]-$E$1))</f>
        <v>ENTREGUE</v>
      </c>
      <c r="U3477" s="3" t="s">
        <v>129</v>
      </c>
      <c r="V3477" s="3"/>
    </row>
    <row r="3478" spans="1:22" x14ac:dyDescent="0.25">
      <c r="A3478" s="4">
        <v>46122</v>
      </c>
      <c r="B3478" s="2" t="s">
        <v>5484</v>
      </c>
      <c r="C3478" s="123" t="str">
        <f>VLOOKUP(LANÇAMENTO[[#This Row],[OBRA]],OBRAS[],2,FALSE)</f>
        <v>INTERIORANA</v>
      </c>
      <c r="D3478" s="2" t="s">
        <v>104</v>
      </c>
      <c r="E3478" s="2" t="s">
        <v>5537</v>
      </c>
      <c r="F3478" s="3">
        <v>1</v>
      </c>
      <c r="G3478" s="3" t="s">
        <v>65</v>
      </c>
      <c r="H3478" s="5" t="s">
        <v>5541</v>
      </c>
      <c r="I3478" s="136" t="s">
        <v>230</v>
      </c>
      <c r="J3478" s="2" t="s">
        <v>5537</v>
      </c>
      <c r="K3478" s="6">
        <v>153.62</v>
      </c>
      <c r="L3478" s="6">
        <f>LANÇAMENTO[[#This Row],[VALOR UNITARIO]]*LANÇAMENTO[[#This Row],[QTDADE]]</f>
        <v>153.62</v>
      </c>
      <c r="M3478" s="4">
        <v>46122</v>
      </c>
      <c r="N3478" s="33" t="str">
        <f>TEXT(LANÇAMENTO[[#This Row],[DATA PEDIDO]],"MMM")&amp;"-"&amp;TEXT(M3478,"AAAA")</f>
        <v>abr-2026</v>
      </c>
      <c r="O3478" s="5" t="s">
        <v>1715</v>
      </c>
      <c r="P3478" s="5" t="s">
        <v>30</v>
      </c>
      <c r="Q3478" s="3" t="s">
        <v>12</v>
      </c>
      <c r="R3478" s="3">
        <v>0</v>
      </c>
      <c r="S3478" s="4">
        <f>IF(LANÇAMENTO[[#This Row],[DATA PEDIDO]]="","",LANÇAMENTO[[#This Row],[DATA PEDIDO]]+LANÇAMENTO[[#This Row],[PRAZO]])</f>
        <v>46122</v>
      </c>
      <c r="T3478" s="8" t="str">
        <f>IF(LANÇAMENTO[[#This Row],[OBRA COM MATERIAL]]="OK","ENTREGUE",IF(LANÇAMENTO[[#This Row],[PRAZO]]="","",LANÇAMENTO[[#This Row],[PREVISÃO ENTREGA OBRA]]-$E$1))</f>
        <v>ENTREGUE</v>
      </c>
      <c r="U3478" s="3" t="s">
        <v>129</v>
      </c>
      <c r="V3478" s="3"/>
    </row>
    <row r="3479" spans="1:22" x14ac:dyDescent="0.25">
      <c r="A3479" s="4">
        <v>46122</v>
      </c>
      <c r="B3479" s="2" t="s">
        <v>5484</v>
      </c>
      <c r="C3479" s="123" t="str">
        <f>VLOOKUP(LANÇAMENTO[[#This Row],[OBRA]],OBRAS[],2,FALSE)</f>
        <v>INTERIORANA</v>
      </c>
      <c r="D3479" s="2" t="s">
        <v>104</v>
      </c>
      <c r="E3479" s="2" t="s">
        <v>5538</v>
      </c>
      <c r="F3479" s="3">
        <v>3</v>
      </c>
      <c r="G3479" s="3" t="s">
        <v>65</v>
      </c>
      <c r="H3479" s="5" t="s">
        <v>5541</v>
      </c>
      <c r="I3479" s="136" t="s">
        <v>230</v>
      </c>
      <c r="J3479" s="2" t="s">
        <v>5538</v>
      </c>
      <c r="K3479" s="6">
        <v>74.900000000000006</v>
      </c>
      <c r="L3479" s="6">
        <f>LANÇAMENTO[[#This Row],[VALOR UNITARIO]]*LANÇAMENTO[[#This Row],[QTDADE]]</f>
        <v>224.70000000000002</v>
      </c>
      <c r="M3479" s="4">
        <v>46122</v>
      </c>
      <c r="N3479" s="33" t="str">
        <f>TEXT(LANÇAMENTO[[#This Row],[DATA PEDIDO]],"MMM")&amp;"-"&amp;TEXT(M3479,"AAAA")</f>
        <v>abr-2026</v>
      </c>
      <c r="O3479" s="5" t="s">
        <v>1715</v>
      </c>
      <c r="P3479" s="5" t="s">
        <v>30</v>
      </c>
      <c r="Q3479" s="3" t="s">
        <v>12</v>
      </c>
      <c r="R3479" s="3">
        <v>0</v>
      </c>
      <c r="S3479" s="4">
        <f>IF(LANÇAMENTO[[#This Row],[DATA PEDIDO]]="","",LANÇAMENTO[[#This Row],[DATA PEDIDO]]+LANÇAMENTO[[#This Row],[PRAZO]])</f>
        <v>46122</v>
      </c>
      <c r="T3479" s="8" t="str">
        <f>IF(LANÇAMENTO[[#This Row],[OBRA COM MATERIAL]]="OK","ENTREGUE",IF(LANÇAMENTO[[#This Row],[PRAZO]]="","",LANÇAMENTO[[#This Row],[PREVISÃO ENTREGA OBRA]]-$E$1))</f>
        <v>ENTREGUE</v>
      </c>
      <c r="U3479" s="3" t="s">
        <v>129</v>
      </c>
      <c r="V3479" s="3"/>
    </row>
    <row r="3480" spans="1:22" x14ac:dyDescent="0.25">
      <c r="A3480" s="4">
        <v>46122</v>
      </c>
      <c r="B3480" s="2" t="s">
        <v>5484</v>
      </c>
      <c r="C3480" s="123" t="str">
        <f>VLOOKUP(LANÇAMENTO[[#This Row],[OBRA]],OBRAS[],2,FALSE)</f>
        <v>INTERIORANA</v>
      </c>
      <c r="D3480" s="2" t="s">
        <v>104</v>
      </c>
      <c r="E3480" s="2" t="s">
        <v>5539</v>
      </c>
      <c r="F3480" s="3">
        <v>1</v>
      </c>
      <c r="G3480" s="3" t="s">
        <v>65</v>
      </c>
      <c r="H3480" s="5" t="s">
        <v>5541</v>
      </c>
      <c r="I3480" s="136" t="s">
        <v>230</v>
      </c>
      <c r="J3480" s="2" t="s">
        <v>5539</v>
      </c>
      <c r="K3480" s="6">
        <v>92</v>
      </c>
      <c r="L3480" s="6">
        <f>LANÇAMENTO[[#This Row],[VALOR UNITARIO]]*LANÇAMENTO[[#This Row],[QTDADE]]</f>
        <v>92</v>
      </c>
      <c r="M3480" s="4">
        <v>46122</v>
      </c>
      <c r="N3480" s="33" t="str">
        <f>TEXT(LANÇAMENTO[[#This Row],[DATA PEDIDO]],"MMM")&amp;"-"&amp;TEXT(M3480,"AAAA")</f>
        <v>abr-2026</v>
      </c>
      <c r="O3480" s="5" t="s">
        <v>1715</v>
      </c>
      <c r="P3480" s="5" t="s">
        <v>30</v>
      </c>
      <c r="Q3480" s="3" t="s">
        <v>12</v>
      </c>
      <c r="R3480" s="3">
        <v>0</v>
      </c>
      <c r="S3480" s="4">
        <f>IF(LANÇAMENTO[[#This Row],[DATA PEDIDO]]="","",LANÇAMENTO[[#This Row],[DATA PEDIDO]]+LANÇAMENTO[[#This Row],[PRAZO]])</f>
        <v>46122</v>
      </c>
      <c r="T3480" s="8" t="str">
        <f>IF(LANÇAMENTO[[#This Row],[OBRA COM MATERIAL]]="OK","ENTREGUE",IF(LANÇAMENTO[[#This Row],[PRAZO]]="","",LANÇAMENTO[[#This Row],[PREVISÃO ENTREGA OBRA]]-$E$1))</f>
        <v>ENTREGUE</v>
      </c>
      <c r="U3480" s="3" t="s">
        <v>129</v>
      </c>
      <c r="V3480" s="3"/>
    </row>
    <row r="3481" spans="1:22" x14ac:dyDescent="0.25">
      <c r="A3481" s="4">
        <v>46122</v>
      </c>
      <c r="B3481" s="2" t="s">
        <v>5484</v>
      </c>
      <c r="C3481" s="123" t="str">
        <f>VLOOKUP(LANÇAMENTO[[#This Row],[OBRA]],OBRAS[],2,FALSE)</f>
        <v>INTERIORANA</v>
      </c>
      <c r="D3481" s="2" t="s">
        <v>104</v>
      </c>
      <c r="E3481" s="2" t="s">
        <v>2439</v>
      </c>
      <c r="F3481" s="3">
        <v>1</v>
      </c>
      <c r="G3481" s="3" t="s">
        <v>65</v>
      </c>
      <c r="H3481" s="5" t="s">
        <v>5541</v>
      </c>
      <c r="I3481" s="136" t="s">
        <v>230</v>
      </c>
      <c r="J3481" s="2" t="s">
        <v>2439</v>
      </c>
      <c r="K3481" s="6">
        <v>339.9</v>
      </c>
      <c r="L3481" s="6">
        <f>LANÇAMENTO[[#This Row],[VALOR UNITARIO]]*LANÇAMENTO[[#This Row],[QTDADE]]</f>
        <v>339.9</v>
      </c>
      <c r="M3481" s="4">
        <v>46122</v>
      </c>
      <c r="N3481" s="33" t="str">
        <f>TEXT(LANÇAMENTO[[#This Row],[DATA PEDIDO]],"MMM")&amp;"-"&amp;TEXT(M3481,"AAAA")</f>
        <v>abr-2026</v>
      </c>
      <c r="O3481" s="5" t="s">
        <v>1715</v>
      </c>
      <c r="P3481" s="5" t="s">
        <v>30</v>
      </c>
      <c r="Q3481" s="3" t="s">
        <v>12</v>
      </c>
      <c r="R3481" s="3">
        <v>0</v>
      </c>
      <c r="S3481" s="4">
        <f>IF(LANÇAMENTO[[#This Row],[DATA PEDIDO]]="","",LANÇAMENTO[[#This Row],[DATA PEDIDO]]+LANÇAMENTO[[#This Row],[PRAZO]])</f>
        <v>46122</v>
      </c>
      <c r="T3481" s="8" t="str">
        <f>IF(LANÇAMENTO[[#This Row],[OBRA COM MATERIAL]]="OK","ENTREGUE",IF(LANÇAMENTO[[#This Row],[PRAZO]]="","",LANÇAMENTO[[#This Row],[PREVISÃO ENTREGA OBRA]]-$E$1))</f>
        <v>ENTREGUE</v>
      </c>
      <c r="U3481" s="3" t="s">
        <v>129</v>
      </c>
      <c r="V3481" s="3"/>
    </row>
    <row r="3482" spans="1:22" x14ac:dyDescent="0.25">
      <c r="A3482" s="4">
        <v>46122</v>
      </c>
      <c r="B3482" s="2" t="s">
        <v>5170</v>
      </c>
      <c r="C3482" s="123" t="str">
        <f>VLOOKUP(LANÇAMENTO[[#This Row],[OBRA]],OBRAS[],2,FALSE)</f>
        <v>B&amp;B</v>
      </c>
      <c r="D3482" s="2" t="s">
        <v>104</v>
      </c>
      <c r="E3482" s="2" t="s">
        <v>2307</v>
      </c>
      <c r="F3482" s="3">
        <v>22.55</v>
      </c>
      <c r="G3482" s="3" t="s">
        <v>72</v>
      </c>
      <c r="H3482" s="5" t="s">
        <v>5543</v>
      </c>
      <c r="I3482" s="136" t="s">
        <v>463</v>
      </c>
      <c r="J3482" s="2" t="s">
        <v>2307</v>
      </c>
      <c r="K3482" s="6">
        <v>25.3</v>
      </c>
      <c r="L3482" s="6">
        <f>LANÇAMENTO[[#This Row],[VALOR UNITARIO]]*LANÇAMENTO[[#This Row],[QTDADE]]</f>
        <v>570.51499999999999</v>
      </c>
      <c r="M3482" s="4">
        <v>46122</v>
      </c>
      <c r="N3482" s="33" t="str">
        <f>TEXT(LANÇAMENTO[[#This Row],[DATA PEDIDO]],"MMM")&amp;"-"&amp;TEXT(M3482,"AAAA")</f>
        <v>abr-2026</v>
      </c>
      <c r="O3482" s="5" t="s">
        <v>1715</v>
      </c>
      <c r="P3482" s="5" t="s">
        <v>30</v>
      </c>
      <c r="Q3482" s="3" t="s">
        <v>1705</v>
      </c>
      <c r="R3482" s="3">
        <v>7</v>
      </c>
      <c r="S3482" s="4">
        <f>IF(LANÇAMENTO[[#This Row],[DATA PEDIDO]]="","",LANÇAMENTO[[#This Row],[DATA PEDIDO]]+LANÇAMENTO[[#This Row],[PRAZO]])</f>
        <v>46129</v>
      </c>
      <c r="T3482" s="8" t="str">
        <f>IF(LANÇAMENTO[[#This Row],[OBRA COM MATERIAL]]="OK","ENTREGUE",IF(LANÇAMENTO[[#This Row],[PRAZO]]="","",LANÇAMENTO[[#This Row],[PREVISÃO ENTREGA OBRA]]-$E$1))</f>
        <v>ENTREGUE</v>
      </c>
      <c r="U3482" s="3" t="s">
        <v>129</v>
      </c>
      <c r="V3482" s="3"/>
    </row>
    <row r="3483" spans="1:22" x14ac:dyDescent="0.25">
      <c r="A3483" s="4">
        <v>46122</v>
      </c>
      <c r="B3483" s="2" t="s">
        <v>5170</v>
      </c>
      <c r="C3483" s="123" t="str">
        <f>VLOOKUP(LANÇAMENTO[[#This Row],[OBRA]],OBRAS[],2,FALSE)</f>
        <v>B&amp;B</v>
      </c>
      <c r="D3483" s="2" t="s">
        <v>104</v>
      </c>
      <c r="E3483" s="2" t="s">
        <v>2025</v>
      </c>
      <c r="F3483" s="3">
        <v>4</v>
      </c>
      <c r="G3483" s="3" t="s">
        <v>141</v>
      </c>
      <c r="H3483" s="5" t="s">
        <v>5544</v>
      </c>
      <c r="I3483" s="136" t="s">
        <v>467</v>
      </c>
      <c r="J3483" s="2" t="s">
        <v>2025</v>
      </c>
      <c r="K3483" s="6">
        <v>104</v>
      </c>
      <c r="L3483" s="6">
        <f>LANÇAMENTO[[#This Row],[VALOR UNITARIO]]*LANÇAMENTO[[#This Row],[QTDADE]]</f>
        <v>416</v>
      </c>
      <c r="M3483" s="4">
        <v>46122</v>
      </c>
      <c r="N3483" s="33" t="str">
        <f>TEXT(LANÇAMENTO[[#This Row],[DATA PEDIDO]],"MMM")&amp;"-"&amp;TEXT(M3483,"AAAA")</f>
        <v>abr-2026</v>
      </c>
      <c r="O3483" s="5" t="s">
        <v>1967</v>
      </c>
      <c r="P3483" s="5" t="s">
        <v>30</v>
      </c>
      <c r="Q3483" s="3" t="s">
        <v>1705</v>
      </c>
      <c r="R3483" s="3">
        <v>7</v>
      </c>
      <c r="S3483" s="4">
        <f>IF(LANÇAMENTO[[#This Row],[DATA PEDIDO]]="","",LANÇAMENTO[[#This Row],[DATA PEDIDO]]+LANÇAMENTO[[#This Row],[PRAZO]])</f>
        <v>46129</v>
      </c>
      <c r="T3483" s="8" t="str">
        <f>IF(LANÇAMENTO[[#This Row],[OBRA COM MATERIAL]]="OK","ENTREGUE",IF(LANÇAMENTO[[#This Row],[PRAZO]]="","",LANÇAMENTO[[#This Row],[PREVISÃO ENTREGA OBRA]]-$E$1))</f>
        <v>ENTREGUE</v>
      </c>
      <c r="U3483" s="3" t="s">
        <v>129</v>
      </c>
      <c r="V3483" s="3"/>
    </row>
    <row r="3484" spans="1:22" x14ac:dyDescent="0.25">
      <c r="A3484" s="4">
        <v>46122</v>
      </c>
      <c r="B3484" s="2" t="s">
        <v>5170</v>
      </c>
      <c r="C3484" s="123" t="str">
        <f>VLOOKUP(LANÇAMENTO[[#This Row],[OBRA]],OBRAS[],2,FALSE)</f>
        <v>B&amp;B</v>
      </c>
      <c r="D3484" s="2" t="s">
        <v>104</v>
      </c>
      <c r="E3484" s="2" t="s">
        <v>2634</v>
      </c>
      <c r="F3484" s="3">
        <v>8</v>
      </c>
      <c r="G3484" s="3" t="s">
        <v>141</v>
      </c>
      <c r="H3484" s="5" t="s">
        <v>5544</v>
      </c>
      <c r="I3484" s="136" t="s">
        <v>467</v>
      </c>
      <c r="J3484" s="2" t="s">
        <v>2634</v>
      </c>
      <c r="K3484" s="6">
        <v>62</v>
      </c>
      <c r="L3484" s="6">
        <f>LANÇAMENTO[[#This Row],[VALOR UNITARIO]]*LANÇAMENTO[[#This Row],[QTDADE]]</f>
        <v>496</v>
      </c>
      <c r="M3484" s="4">
        <v>46122</v>
      </c>
      <c r="N3484" s="33" t="str">
        <f>TEXT(LANÇAMENTO[[#This Row],[DATA PEDIDO]],"MMM")&amp;"-"&amp;TEXT(M3484,"AAAA")</f>
        <v>abr-2026</v>
      </c>
      <c r="O3484" s="5" t="s">
        <v>1967</v>
      </c>
      <c r="P3484" s="5" t="s">
        <v>30</v>
      </c>
      <c r="Q3484" s="3" t="s">
        <v>1705</v>
      </c>
      <c r="R3484" s="3">
        <v>7</v>
      </c>
      <c r="S3484" s="4">
        <f>IF(LANÇAMENTO[[#This Row],[DATA PEDIDO]]="","",LANÇAMENTO[[#This Row],[DATA PEDIDO]]+LANÇAMENTO[[#This Row],[PRAZO]])</f>
        <v>46129</v>
      </c>
      <c r="T3484" s="8" t="str">
        <f>IF(LANÇAMENTO[[#This Row],[OBRA COM MATERIAL]]="OK","ENTREGUE",IF(LANÇAMENTO[[#This Row],[PRAZO]]="","",LANÇAMENTO[[#This Row],[PREVISÃO ENTREGA OBRA]]-$E$1))</f>
        <v>ENTREGUE</v>
      </c>
      <c r="U3484" s="3" t="s">
        <v>129</v>
      </c>
      <c r="V3484" s="3"/>
    </row>
    <row r="3485" spans="1:22" x14ac:dyDescent="0.25">
      <c r="A3485" s="4">
        <v>46122</v>
      </c>
      <c r="B3485" s="2" t="s">
        <v>5170</v>
      </c>
      <c r="C3485" s="123" t="str">
        <f>VLOOKUP(LANÇAMENTO[[#This Row],[OBRA]],OBRAS[],2,FALSE)</f>
        <v>B&amp;B</v>
      </c>
      <c r="D3485" s="2" t="s">
        <v>104</v>
      </c>
      <c r="E3485" s="2" t="s">
        <v>2326</v>
      </c>
      <c r="F3485" s="3">
        <v>1</v>
      </c>
      <c r="G3485" s="3" t="s">
        <v>65</v>
      </c>
      <c r="H3485" s="5" t="s">
        <v>5544</v>
      </c>
      <c r="I3485" s="136" t="s">
        <v>467</v>
      </c>
      <c r="J3485" s="2" t="s">
        <v>2326</v>
      </c>
      <c r="K3485" s="6">
        <v>29.64</v>
      </c>
      <c r="L3485" s="6">
        <f>LANÇAMENTO[[#This Row],[VALOR UNITARIO]]*LANÇAMENTO[[#This Row],[QTDADE]]</f>
        <v>29.64</v>
      </c>
      <c r="M3485" s="4">
        <v>46122</v>
      </c>
      <c r="N3485" s="33" t="str">
        <f>TEXT(LANÇAMENTO[[#This Row],[DATA PEDIDO]],"MMM")&amp;"-"&amp;TEXT(M3485,"AAAA")</f>
        <v>abr-2026</v>
      </c>
      <c r="O3485" s="5" t="s">
        <v>1967</v>
      </c>
      <c r="P3485" s="5" t="s">
        <v>30</v>
      </c>
      <c r="Q3485" s="3" t="s">
        <v>1705</v>
      </c>
      <c r="R3485" s="3">
        <v>7</v>
      </c>
      <c r="S3485" s="4">
        <f>IF(LANÇAMENTO[[#This Row],[DATA PEDIDO]]="","",LANÇAMENTO[[#This Row],[DATA PEDIDO]]+LANÇAMENTO[[#This Row],[PRAZO]])</f>
        <v>46129</v>
      </c>
      <c r="T3485" s="8" t="str">
        <f>IF(LANÇAMENTO[[#This Row],[OBRA COM MATERIAL]]="OK","ENTREGUE",IF(LANÇAMENTO[[#This Row],[PRAZO]]="","",LANÇAMENTO[[#This Row],[PREVISÃO ENTREGA OBRA]]-$E$1))</f>
        <v>ENTREGUE</v>
      </c>
      <c r="U3485" s="3" t="s">
        <v>129</v>
      </c>
      <c r="V3485" s="3"/>
    </row>
    <row r="3486" spans="1:22" x14ac:dyDescent="0.25">
      <c r="A3486" s="4">
        <v>46122</v>
      </c>
      <c r="B3486" s="2" t="s">
        <v>5170</v>
      </c>
      <c r="C3486" s="123" t="str">
        <f>VLOOKUP(LANÇAMENTO[[#This Row],[OBRA]],OBRAS[],2,FALSE)</f>
        <v>B&amp;B</v>
      </c>
      <c r="D3486" s="2" t="s">
        <v>104</v>
      </c>
      <c r="E3486" s="2" t="s">
        <v>3629</v>
      </c>
      <c r="F3486" s="3">
        <v>1.5</v>
      </c>
      <c r="G3486" s="3" t="s">
        <v>111</v>
      </c>
      <c r="H3486" s="5" t="s">
        <v>5545</v>
      </c>
      <c r="I3486" s="136" t="s">
        <v>2073</v>
      </c>
      <c r="J3486" s="2" t="s">
        <v>3629</v>
      </c>
      <c r="K3486" s="6">
        <v>190</v>
      </c>
      <c r="L3486" s="6">
        <f>LANÇAMENTO[[#This Row],[VALOR UNITARIO]]*LANÇAMENTO[[#This Row],[QTDADE]]</f>
        <v>285</v>
      </c>
      <c r="M3486" s="4">
        <v>46122</v>
      </c>
      <c r="N3486" s="33" t="str">
        <f>TEXT(LANÇAMENTO[[#This Row],[DATA PEDIDO]],"MMM")&amp;"-"&amp;TEXT(M3486,"AAAA")</f>
        <v>abr-2026</v>
      </c>
      <c r="O3486" s="5" t="s">
        <v>2110</v>
      </c>
      <c r="P3486" s="5" t="s">
        <v>30</v>
      </c>
      <c r="Q3486" s="3" t="s">
        <v>12</v>
      </c>
      <c r="R3486" s="3">
        <v>1</v>
      </c>
      <c r="S3486" s="4">
        <f>IF(LANÇAMENTO[[#This Row],[DATA PEDIDO]]="","",LANÇAMENTO[[#This Row],[DATA PEDIDO]]+LANÇAMENTO[[#This Row],[PRAZO]])</f>
        <v>46123</v>
      </c>
      <c r="T3486" s="8" t="str">
        <f>IF(LANÇAMENTO[[#This Row],[OBRA COM MATERIAL]]="OK","ENTREGUE",IF(LANÇAMENTO[[#This Row],[PRAZO]]="","",LANÇAMENTO[[#This Row],[PREVISÃO ENTREGA OBRA]]-$E$1))</f>
        <v>ENTREGUE</v>
      </c>
      <c r="U3486" s="3" t="s">
        <v>129</v>
      </c>
      <c r="V3486" s="3"/>
    </row>
    <row r="3487" spans="1:22" x14ac:dyDescent="0.25">
      <c r="A3487" s="4">
        <v>46122</v>
      </c>
      <c r="B3487" s="2" t="s">
        <v>5494</v>
      </c>
      <c r="C3487" s="123" t="str">
        <f>VLOOKUP(LANÇAMENTO[[#This Row],[OBRA]],OBRAS[],2,FALSE)</f>
        <v>INTERIORANA</v>
      </c>
      <c r="D3487" s="2" t="s">
        <v>27</v>
      </c>
      <c r="E3487" s="2" t="s">
        <v>5293</v>
      </c>
      <c r="F3487" s="3">
        <v>24</v>
      </c>
      <c r="G3487" s="3" t="s">
        <v>65</v>
      </c>
      <c r="H3487" s="5" t="s">
        <v>5548</v>
      </c>
      <c r="I3487" s="136" t="s">
        <v>4288</v>
      </c>
      <c r="J3487" s="2" t="s">
        <v>5293</v>
      </c>
      <c r="K3487" s="6">
        <v>11</v>
      </c>
      <c r="L3487" s="6">
        <f>LANÇAMENTO[[#This Row],[VALOR UNITARIO]]*LANÇAMENTO[[#This Row],[QTDADE]]</f>
        <v>264</v>
      </c>
      <c r="M3487" s="4">
        <v>46122</v>
      </c>
      <c r="N3487" s="33" t="str">
        <f>TEXT(LANÇAMENTO[[#This Row],[DATA PEDIDO]],"MMM")&amp;"-"&amp;TEXT(M3487,"AAAA")</f>
        <v>abr-2026</v>
      </c>
      <c r="O3487" s="5" t="s">
        <v>1778</v>
      </c>
      <c r="P3487" s="5" t="s">
        <v>30</v>
      </c>
      <c r="Q3487" s="3" t="s">
        <v>12</v>
      </c>
      <c r="R3487" s="3">
        <v>3</v>
      </c>
      <c r="S3487" s="4">
        <f>IF(LANÇAMENTO[[#This Row],[DATA PEDIDO]]="","",LANÇAMENTO[[#This Row],[DATA PEDIDO]]+LANÇAMENTO[[#This Row],[PRAZO]])</f>
        <v>46125</v>
      </c>
      <c r="T3487" s="8" t="str">
        <f>IF(LANÇAMENTO[[#This Row],[OBRA COM MATERIAL]]="OK","ENTREGUE",IF(LANÇAMENTO[[#This Row],[PRAZO]]="","",LANÇAMENTO[[#This Row],[PREVISÃO ENTREGA OBRA]]-$E$1))</f>
        <v>ENTREGUE</v>
      </c>
      <c r="U3487" s="3" t="s">
        <v>129</v>
      </c>
      <c r="V3487" s="3"/>
    </row>
    <row r="3488" spans="1:22" x14ac:dyDescent="0.25">
      <c r="A3488" s="4">
        <v>46122</v>
      </c>
      <c r="B3488" s="2" t="s">
        <v>5494</v>
      </c>
      <c r="C3488" s="123" t="str">
        <f>VLOOKUP(LANÇAMENTO[[#This Row],[OBRA]],OBRAS[],2,FALSE)</f>
        <v>INTERIORANA</v>
      </c>
      <c r="D3488" s="2" t="s">
        <v>27</v>
      </c>
      <c r="E3488" s="2" t="s">
        <v>5294</v>
      </c>
      <c r="F3488" s="3">
        <v>5</v>
      </c>
      <c r="G3488" s="3" t="s">
        <v>65</v>
      </c>
      <c r="H3488" s="5" t="s">
        <v>5548</v>
      </c>
      <c r="I3488" s="136" t="s">
        <v>4288</v>
      </c>
      <c r="J3488" s="2" t="s">
        <v>5294</v>
      </c>
      <c r="K3488" s="6">
        <v>18</v>
      </c>
      <c r="L3488" s="6">
        <f>LANÇAMENTO[[#This Row],[VALOR UNITARIO]]*LANÇAMENTO[[#This Row],[QTDADE]]</f>
        <v>90</v>
      </c>
      <c r="M3488" s="4">
        <v>46122</v>
      </c>
      <c r="N3488" s="33" t="str">
        <f>TEXT(LANÇAMENTO[[#This Row],[DATA PEDIDO]],"MMM")&amp;"-"&amp;TEXT(M3488,"AAAA")</f>
        <v>abr-2026</v>
      </c>
      <c r="O3488" s="5" t="s">
        <v>1778</v>
      </c>
      <c r="P3488" s="5" t="s">
        <v>30</v>
      </c>
      <c r="Q3488" s="3" t="s">
        <v>12</v>
      </c>
      <c r="R3488" s="3">
        <v>3</v>
      </c>
      <c r="S3488" s="4">
        <f>IF(LANÇAMENTO[[#This Row],[DATA PEDIDO]]="","",LANÇAMENTO[[#This Row],[DATA PEDIDO]]+LANÇAMENTO[[#This Row],[PRAZO]])</f>
        <v>46125</v>
      </c>
      <c r="T3488" s="8" t="str">
        <f>IF(LANÇAMENTO[[#This Row],[OBRA COM MATERIAL]]="OK","ENTREGUE",IF(LANÇAMENTO[[#This Row],[PRAZO]]="","",LANÇAMENTO[[#This Row],[PREVISÃO ENTREGA OBRA]]-$E$1))</f>
        <v>ENTREGUE</v>
      </c>
      <c r="U3488" s="3" t="s">
        <v>129</v>
      </c>
      <c r="V3488" s="3"/>
    </row>
    <row r="3489" spans="1:22" x14ac:dyDescent="0.25">
      <c r="A3489" s="4">
        <v>46122</v>
      </c>
      <c r="B3489" s="2" t="s">
        <v>5494</v>
      </c>
      <c r="C3489" s="123" t="str">
        <f>VLOOKUP(LANÇAMENTO[[#This Row],[OBRA]],OBRAS[],2,FALSE)</f>
        <v>INTERIORANA</v>
      </c>
      <c r="D3489" s="2" t="s">
        <v>27</v>
      </c>
      <c r="E3489" s="2" t="s">
        <v>5546</v>
      </c>
      <c r="F3489" s="3">
        <v>4</v>
      </c>
      <c r="G3489" s="3" t="s">
        <v>65</v>
      </c>
      <c r="H3489" s="5" t="s">
        <v>5548</v>
      </c>
      <c r="I3489" s="136" t="s">
        <v>4288</v>
      </c>
      <c r="J3489" s="2" t="s">
        <v>5546</v>
      </c>
      <c r="K3489" s="6">
        <v>18</v>
      </c>
      <c r="L3489" s="6">
        <f>LANÇAMENTO[[#This Row],[VALOR UNITARIO]]*LANÇAMENTO[[#This Row],[QTDADE]]</f>
        <v>72</v>
      </c>
      <c r="M3489" s="4">
        <v>46122</v>
      </c>
      <c r="N3489" s="33" t="str">
        <f>TEXT(LANÇAMENTO[[#This Row],[DATA PEDIDO]],"MMM")&amp;"-"&amp;TEXT(M3489,"AAAA")</f>
        <v>abr-2026</v>
      </c>
      <c r="O3489" s="5" t="s">
        <v>1778</v>
      </c>
      <c r="P3489" s="5" t="s">
        <v>30</v>
      </c>
      <c r="Q3489" s="3" t="s">
        <v>12</v>
      </c>
      <c r="R3489" s="3">
        <v>3</v>
      </c>
      <c r="S3489" s="4">
        <f>IF(LANÇAMENTO[[#This Row],[DATA PEDIDO]]="","",LANÇAMENTO[[#This Row],[DATA PEDIDO]]+LANÇAMENTO[[#This Row],[PRAZO]])</f>
        <v>46125</v>
      </c>
      <c r="T3489" s="8" t="str">
        <f>IF(LANÇAMENTO[[#This Row],[OBRA COM MATERIAL]]="OK","ENTREGUE",IF(LANÇAMENTO[[#This Row],[PRAZO]]="","",LANÇAMENTO[[#This Row],[PREVISÃO ENTREGA OBRA]]-$E$1))</f>
        <v>ENTREGUE</v>
      </c>
      <c r="U3489" s="3" t="s">
        <v>129</v>
      </c>
      <c r="V3489" s="3"/>
    </row>
    <row r="3490" spans="1:22" x14ac:dyDescent="0.25">
      <c r="A3490" s="4">
        <v>46122</v>
      </c>
      <c r="B3490" s="2" t="s">
        <v>5494</v>
      </c>
      <c r="C3490" s="123" t="str">
        <f>VLOOKUP(LANÇAMENTO[[#This Row],[OBRA]],OBRAS[],2,FALSE)</f>
        <v>INTERIORANA</v>
      </c>
      <c r="D3490" s="2" t="s">
        <v>27</v>
      </c>
      <c r="E3490" s="2" t="s">
        <v>5547</v>
      </c>
      <c r="F3490" s="3">
        <v>4</v>
      </c>
      <c r="G3490" s="3" t="s">
        <v>65</v>
      </c>
      <c r="H3490" s="5" t="s">
        <v>5548</v>
      </c>
      <c r="I3490" s="136" t="s">
        <v>4288</v>
      </c>
      <c r="J3490" s="2" t="s">
        <v>5547</v>
      </c>
      <c r="K3490" s="6">
        <v>3</v>
      </c>
      <c r="L3490" s="6">
        <f>LANÇAMENTO[[#This Row],[VALOR UNITARIO]]*LANÇAMENTO[[#This Row],[QTDADE]]</f>
        <v>12</v>
      </c>
      <c r="M3490" s="4">
        <v>46122</v>
      </c>
      <c r="N3490" s="33" t="str">
        <f>TEXT(LANÇAMENTO[[#This Row],[DATA PEDIDO]],"MMM")&amp;"-"&amp;TEXT(M3490,"AAAA")</f>
        <v>abr-2026</v>
      </c>
      <c r="O3490" s="5" t="s">
        <v>1778</v>
      </c>
      <c r="P3490" s="5" t="s">
        <v>30</v>
      </c>
      <c r="Q3490" s="3" t="s">
        <v>12</v>
      </c>
      <c r="R3490" s="3">
        <v>3</v>
      </c>
      <c r="S3490" s="4">
        <f>IF(LANÇAMENTO[[#This Row],[DATA PEDIDO]]="","",LANÇAMENTO[[#This Row],[DATA PEDIDO]]+LANÇAMENTO[[#This Row],[PRAZO]])</f>
        <v>46125</v>
      </c>
      <c r="T3490" s="8" t="str">
        <f>IF(LANÇAMENTO[[#This Row],[OBRA COM MATERIAL]]="OK","ENTREGUE",IF(LANÇAMENTO[[#This Row],[PRAZO]]="","",LANÇAMENTO[[#This Row],[PREVISÃO ENTREGA OBRA]]-$E$1))</f>
        <v>ENTREGUE</v>
      </c>
      <c r="U3490" s="3" t="s">
        <v>129</v>
      </c>
      <c r="V3490" s="3"/>
    </row>
    <row r="3491" spans="1:22" x14ac:dyDescent="0.25">
      <c r="A3491" s="4">
        <v>46122</v>
      </c>
      <c r="B3491" s="2" t="s">
        <v>5494</v>
      </c>
      <c r="C3491" s="123" t="str">
        <f>VLOOKUP(LANÇAMENTO[[#This Row],[OBRA]],OBRAS[],2,FALSE)</f>
        <v>INTERIORANA</v>
      </c>
      <c r="D3491" s="2" t="s">
        <v>27</v>
      </c>
      <c r="E3491" s="2" t="s">
        <v>1814</v>
      </c>
      <c r="F3491" s="3">
        <v>1</v>
      </c>
      <c r="G3491" s="3" t="s">
        <v>65</v>
      </c>
      <c r="H3491" s="5" t="s">
        <v>5548</v>
      </c>
      <c r="I3491" s="136" t="s">
        <v>4288</v>
      </c>
      <c r="J3491" s="2" t="s">
        <v>1814</v>
      </c>
      <c r="K3491" s="6">
        <v>140</v>
      </c>
      <c r="L3491" s="6">
        <f>LANÇAMENTO[[#This Row],[VALOR UNITARIO]]*LANÇAMENTO[[#This Row],[QTDADE]]</f>
        <v>140</v>
      </c>
      <c r="M3491" s="4">
        <v>46122</v>
      </c>
      <c r="N3491" s="33" t="str">
        <f>TEXT(LANÇAMENTO[[#This Row],[DATA PEDIDO]],"MMM")&amp;"-"&amp;TEXT(M3491,"AAAA")</f>
        <v>abr-2026</v>
      </c>
      <c r="O3491" s="5" t="s">
        <v>1778</v>
      </c>
      <c r="P3491" s="5" t="s">
        <v>30</v>
      </c>
      <c r="Q3491" s="3" t="s">
        <v>12</v>
      </c>
      <c r="R3491" s="3">
        <v>3</v>
      </c>
      <c r="S3491" s="4">
        <f>IF(LANÇAMENTO[[#This Row],[DATA PEDIDO]]="","",LANÇAMENTO[[#This Row],[DATA PEDIDO]]+LANÇAMENTO[[#This Row],[PRAZO]])</f>
        <v>46125</v>
      </c>
      <c r="T3491" s="8" t="str">
        <f>IF(LANÇAMENTO[[#This Row],[OBRA COM MATERIAL]]="OK","ENTREGUE",IF(LANÇAMENTO[[#This Row],[PRAZO]]="","",LANÇAMENTO[[#This Row],[PREVISÃO ENTREGA OBRA]]-$E$1))</f>
        <v>ENTREGUE</v>
      </c>
      <c r="U3491" s="3" t="s">
        <v>129</v>
      </c>
      <c r="V3491" s="3"/>
    </row>
    <row r="3492" spans="1:22" x14ac:dyDescent="0.25">
      <c r="A3492" s="4">
        <v>46122</v>
      </c>
      <c r="B3492" s="2" t="s">
        <v>2461</v>
      </c>
      <c r="C3492" s="123" t="str">
        <f>VLOOKUP(LANÇAMENTO[[#This Row],[OBRA]],OBRAS[],2,FALSE)</f>
        <v>B&amp;B</v>
      </c>
      <c r="D3492" s="2" t="s">
        <v>17</v>
      </c>
      <c r="E3492" s="2" t="s">
        <v>1974</v>
      </c>
      <c r="F3492" s="3">
        <v>4</v>
      </c>
      <c r="G3492" s="3" t="s">
        <v>65</v>
      </c>
      <c r="H3492" s="5" t="s">
        <v>5549</v>
      </c>
      <c r="I3492" s="136" t="s">
        <v>372</v>
      </c>
      <c r="J3492" s="2" t="s">
        <v>1974</v>
      </c>
      <c r="K3492" s="6">
        <v>53</v>
      </c>
      <c r="L3492" s="6">
        <f>LANÇAMENTO[[#This Row],[VALOR UNITARIO]]*LANÇAMENTO[[#This Row],[QTDADE]]</f>
        <v>212</v>
      </c>
      <c r="M3492" s="4">
        <v>46122</v>
      </c>
      <c r="N3492" s="33" t="str">
        <f>TEXT(LANÇAMENTO[[#This Row],[DATA PEDIDO]],"MMM")&amp;"-"&amp;TEXT(M3492,"AAAA")</f>
        <v>abr-2026</v>
      </c>
      <c r="O3492" s="5" t="s">
        <v>1715</v>
      </c>
      <c r="P3492" s="5" t="s">
        <v>30</v>
      </c>
      <c r="Q3492" s="3" t="s">
        <v>1705</v>
      </c>
      <c r="R3492" s="3">
        <v>0</v>
      </c>
      <c r="S3492" s="4">
        <f>IF(LANÇAMENTO[[#This Row],[DATA PEDIDO]]="","",LANÇAMENTO[[#This Row],[DATA PEDIDO]]+LANÇAMENTO[[#This Row],[PRAZO]])</f>
        <v>46122</v>
      </c>
      <c r="T3492" s="8" t="str">
        <f>IF(LANÇAMENTO[[#This Row],[OBRA COM MATERIAL]]="OK","ENTREGUE",IF(LANÇAMENTO[[#This Row],[PRAZO]]="","",LANÇAMENTO[[#This Row],[PREVISÃO ENTREGA OBRA]]-$E$1))</f>
        <v>ENTREGUE</v>
      </c>
      <c r="U3492" s="3" t="s">
        <v>129</v>
      </c>
      <c r="V3492" s="3"/>
    </row>
    <row r="3493" spans="1:22" x14ac:dyDescent="0.25">
      <c r="A3493" s="4">
        <v>46125</v>
      </c>
      <c r="B3493" s="2" t="s">
        <v>2461</v>
      </c>
      <c r="C3493" s="123" t="str">
        <f>VLOOKUP(LANÇAMENTO[[#This Row],[OBRA]],OBRAS[],2,FALSE)</f>
        <v>B&amp;B</v>
      </c>
      <c r="D3493" s="2" t="s">
        <v>104</v>
      </c>
      <c r="E3493" s="2" t="s">
        <v>1858</v>
      </c>
      <c r="F3493" s="3">
        <v>4</v>
      </c>
      <c r="G3493" s="3" t="s">
        <v>65</v>
      </c>
      <c r="H3493" s="5" t="s">
        <v>5550</v>
      </c>
      <c r="I3493" s="136" t="s">
        <v>554</v>
      </c>
      <c r="J3493" s="2" t="s">
        <v>1858</v>
      </c>
      <c r="K3493" s="6">
        <v>37.5</v>
      </c>
      <c r="L3493" s="6">
        <f>LANÇAMENTO[[#This Row],[VALOR UNITARIO]]*LANÇAMENTO[[#This Row],[QTDADE]]</f>
        <v>150</v>
      </c>
      <c r="M3493" s="4">
        <v>46125</v>
      </c>
      <c r="N3493" s="33" t="str">
        <f>TEXT(LANÇAMENTO[[#This Row],[DATA PEDIDO]],"MMM")&amp;"-"&amp;TEXT(M3493,"AAAA")</f>
        <v>abr-2026</v>
      </c>
      <c r="O3493" s="5" t="s">
        <v>1715</v>
      </c>
      <c r="P3493" s="5" t="s">
        <v>30</v>
      </c>
      <c r="Q3493" s="3" t="s">
        <v>1705</v>
      </c>
      <c r="R3493" s="3">
        <v>0</v>
      </c>
      <c r="S3493" s="4">
        <f>IF(LANÇAMENTO[[#This Row],[DATA PEDIDO]]="","",LANÇAMENTO[[#This Row],[DATA PEDIDO]]+LANÇAMENTO[[#This Row],[PRAZO]])</f>
        <v>46125</v>
      </c>
      <c r="T3493" s="8" t="str">
        <f>IF(LANÇAMENTO[[#This Row],[OBRA COM MATERIAL]]="OK","ENTREGUE",IF(LANÇAMENTO[[#This Row],[PRAZO]]="","",LANÇAMENTO[[#This Row],[PREVISÃO ENTREGA OBRA]]-$E$1))</f>
        <v>ENTREGUE</v>
      </c>
      <c r="U3493" s="3" t="s">
        <v>129</v>
      </c>
      <c r="V3493" s="3"/>
    </row>
    <row r="3494" spans="1:22" x14ac:dyDescent="0.25">
      <c r="A3494" s="4">
        <v>46125</v>
      </c>
      <c r="B3494" s="2" t="s">
        <v>2461</v>
      </c>
      <c r="C3494" s="123" t="str">
        <f>VLOOKUP(LANÇAMENTO[[#This Row],[OBRA]],OBRAS[],2,FALSE)</f>
        <v>B&amp;B</v>
      </c>
      <c r="D3494" s="2" t="s">
        <v>27</v>
      </c>
      <c r="E3494" s="2" t="s">
        <v>1690</v>
      </c>
      <c r="F3494" s="3">
        <v>4</v>
      </c>
      <c r="G3494" s="3" t="s">
        <v>65</v>
      </c>
      <c r="H3494" s="5" t="s">
        <v>5551</v>
      </c>
      <c r="I3494" s="136" t="s">
        <v>3468</v>
      </c>
      <c r="J3494" s="2" t="s">
        <v>1690</v>
      </c>
      <c r="K3494" s="6">
        <v>400</v>
      </c>
      <c r="L3494" s="6">
        <f>LANÇAMENTO[[#This Row],[VALOR UNITARIO]]*LANÇAMENTO[[#This Row],[QTDADE]]</f>
        <v>1600</v>
      </c>
      <c r="M3494" s="4">
        <v>46125</v>
      </c>
      <c r="N3494" s="33" t="str">
        <f>TEXT(LANÇAMENTO[[#This Row],[DATA PEDIDO]],"MMM")&amp;"-"&amp;TEXT(M3494,"AAAA")</f>
        <v>abr-2026</v>
      </c>
      <c r="O3494" s="5" t="s">
        <v>1778</v>
      </c>
      <c r="P3494" s="5" t="s">
        <v>30</v>
      </c>
      <c r="Q3494" s="3" t="s">
        <v>12</v>
      </c>
      <c r="R3494" s="3">
        <v>0</v>
      </c>
      <c r="S3494" s="4">
        <f>IF(LANÇAMENTO[[#This Row],[DATA PEDIDO]]="","",LANÇAMENTO[[#This Row],[DATA PEDIDO]]+LANÇAMENTO[[#This Row],[PRAZO]])</f>
        <v>46125</v>
      </c>
      <c r="T3494" s="8" t="str">
        <f>IF(LANÇAMENTO[[#This Row],[OBRA COM MATERIAL]]="OK","ENTREGUE",IF(LANÇAMENTO[[#This Row],[PRAZO]]="","",LANÇAMENTO[[#This Row],[PREVISÃO ENTREGA OBRA]]-$E$1))</f>
        <v>ENTREGUE</v>
      </c>
      <c r="U3494" s="3" t="s">
        <v>129</v>
      </c>
      <c r="V3494" s="3"/>
    </row>
    <row r="3495" spans="1:22" x14ac:dyDescent="0.25">
      <c r="A3495" s="4">
        <v>46125</v>
      </c>
      <c r="B3495" s="2" t="s">
        <v>1091</v>
      </c>
      <c r="C3495" s="123" t="str">
        <f>VLOOKUP(LANÇAMENTO[[#This Row],[OBRA]],OBRAS[],2,FALSE)</f>
        <v>BRASUL</v>
      </c>
      <c r="D3495" s="2" t="s">
        <v>11</v>
      </c>
      <c r="E3495" s="2" t="s">
        <v>4874</v>
      </c>
      <c r="F3495" s="3">
        <v>2</v>
      </c>
      <c r="G3495" s="3" t="s">
        <v>65</v>
      </c>
      <c r="H3495" s="5" t="s">
        <v>5552</v>
      </c>
      <c r="I3495" s="136" t="s">
        <v>147</v>
      </c>
      <c r="J3495" s="2" t="s">
        <v>4874</v>
      </c>
      <c r="K3495" s="6">
        <v>5.99</v>
      </c>
      <c r="L3495" s="6">
        <f>LANÇAMENTO[[#This Row],[VALOR UNITARIO]]*LANÇAMENTO[[#This Row],[QTDADE]]</f>
        <v>11.98</v>
      </c>
      <c r="M3495" s="4">
        <v>46125</v>
      </c>
      <c r="N3495" s="33" t="str">
        <f>TEXT(LANÇAMENTO[[#This Row],[DATA PEDIDO]],"MMM")&amp;"-"&amp;TEXT(M3495,"AAAA")</f>
        <v>abr-2026</v>
      </c>
      <c r="O3495" s="5" t="s">
        <v>1715</v>
      </c>
      <c r="P3495" s="5" t="s">
        <v>30</v>
      </c>
      <c r="Q3495" s="3" t="s">
        <v>1705</v>
      </c>
      <c r="R3495" s="3">
        <v>0</v>
      </c>
      <c r="S3495" s="4">
        <f>IF(LANÇAMENTO[[#This Row],[DATA PEDIDO]]="","",LANÇAMENTO[[#This Row],[DATA PEDIDO]]+LANÇAMENTO[[#This Row],[PRAZO]])</f>
        <v>46125</v>
      </c>
      <c r="T3495" s="8" t="str">
        <f>IF(LANÇAMENTO[[#This Row],[OBRA COM MATERIAL]]="OK","ENTREGUE",IF(LANÇAMENTO[[#This Row],[PRAZO]]="","",LANÇAMENTO[[#This Row],[PREVISÃO ENTREGA OBRA]]-$E$1))</f>
        <v>ENTREGUE</v>
      </c>
      <c r="U3495" s="3" t="s">
        <v>129</v>
      </c>
      <c r="V3495" s="3"/>
    </row>
    <row r="3496" spans="1:22" x14ac:dyDescent="0.25">
      <c r="A3496" s="4">
        <v>46125</v>
      </c>
      <c r="B3496" s="2" t="s">
        <v>1091</v>
      </c>
      <c r="C3496" s="123" t="str">
        <f>VLOOKUP(LANÇAMENTO[[#This Row],[OBRA]],OBRAS[],2,FALSE)</f>
        <v>BRASUL</v>
      </c>
      <c r="D3496" s="2" t="s">
        <v>11</v>
      </c>
      <c r="E3496" s="2" t="s">
        <v>4876</v>
      </c>
      <c r="F3496" s="3">
        <v>1</v>
      </c>
      <c r="G3496" s="3" t="s">
        <v>110</v>
      </c>
      <c r="H3496" s="5" t="s">
        <v>5552</v>
      </c>
      <c r="I3496" s="136" t="s">
        <v>147</v>
      </c>
      <c r="J3496" s="2" t="s">
        <v>4876</v>
      </c>
      <c r="K3496" s="6">
        <v>89.9</v>
      </c>
      <c r="L3496" s="6">
        <f>LANÇAMENTO[[#This Row],[VALOR UNITARIO]]*LANÇAMENTO[[#This Row],[QTDADE]]</f>
        <v>89.9</v>
      </c>
      <c r="M3496" s="4">
        <v>46125</v>
      </c>
      <c r="N3496" s="33" t="str">
        <f>TEXT(LANÇAMENTO[[#This Row],[DATA PEDIDO]],"MMM")&amp;"-"&amp;TEXT(M3496,"AAAA")</f>
        <v>abr-2026</v>
      </c>
      <c r="O3496" s="5" t="s">
        <v>1715</v>
      </c>
      <c r="P3496" s="5" t="s">
        <v>30</v>
      </c>
      <c r="Q3496" s="3" t="s">
        <v>1705</v>
      </c>
      <c r="R3496" s="3">
        <v>0</v>
      </c>
      <c r="S3496" s="4">
        <f>IF(LANÇAMENTO[[#This Row],[DATA PEDIDO]]="","",LANÇAMENTO[[#This Row],[DATA PEDIDO]]+LANÇAMENTO[[#This Row],[PRAZO]])</f>
        <v>46125</v>
      </c>
      <c r="T3496" s="8" t="str">
        <f>IF(LANÇAMENTO[[#This Row],[OBRA COM MATERIAL]]="OK","ENTREGUE",IF(LANÇAMENTO[[#This Row],[PRAZO]]="","",LANÇAMENTO[[#This Row],[PREVISÃO ENTREGA OBRA]]-$E$1))</f>
        <v>ENTREGUE</v>
      </c>
      <c r="U3496" s="3" t="s">
        <v>129</v>
      </c>
      <c r="V3496" s="3"/>
    </row>
    <row r="3497" spans="1:22" x14ac:dyDescent="0.25">
      <c r="A3497" s="4">
        <v>46125</v>
      </c>
      <c r="B3497" s="2" t="s">
        <v>1091</v>
      </c>
      <c r="C3497" s="123" t="str">
        <f>VLOOKUP(LANÇAMENTO[[#This Row],[OBRA]],OBRAS[],2,FALSE)</f>
        <v>BRASUL</v>
      </c>
      <c r="D3497" s="2" t="s">
        <v>11</v>
      </c>
      <c r="E3497" s="2" t="s">
        <v>2336</v>
      </c>
      <c r="F3497" s="3">
        <v>2</v>
      </c>
      <c r="G3497" s="3" t="s">
        <v>65</v>
      </c>
      <c r="H3497" s="5" t="s">
        <v>5552</v>
      </c>
      <c r="I3497" s="136" t="s">
        <v>147</v>
      </c>
      <c r="J3497" s="2" t="s">
        <v>2336</v>
      </c>
      <c r="K3497" s="6">
        <v>4.99</v>
      </c>
      <c r="L3497" s="6">
        <f>LANÇAMENTO[[#This Row],[VALOR UNITARIO]]*LANÇAMENTO[[#This Row],[QTDADE]]</f>
        <v>9.98</v>
      </c>
      <c r="M3497" s="4">
        <v>46125</v>
      </c>
      <c r="N3497" s="33" t="str">
        <f>TEXT(LANÇAMENTO[[#This Row],[DATA PEDIDO]],"MMM")&amp;"-"&amp;TEXT(M3497,"AAAA")</f>
        <v>abr-2026</v>
      </c>
      <c r="O3497" s="5" t="s">
        <v>1715</v>
      </c>
      <c r="P3497" s="5" t="s">
        <v>30</v>
      </c>
      <c r="Q3497" s="3" t="s">
        <v>1705</v>
      </c>
      <c r="R3497" s="3">
        <v>0</v>
      </c>
      <c r="S3497" s="4">
        <f>IF(LANÇAMENTO[[#This Row],[DATA PEDIDO]]="","",LANÇAMENTO[[#This Row],[DATA PEDIDO]]+LANÇAMENTO[[#This Row],[PRAZO]])</f>
        <v>46125</v>
      </c>
      <c r="T3497" s="8" t="str">
        <f>IF(LANÇAMENTO[[#This Row],[OBRA COM MATERIAL]]="OK","ENTREGUE",IF(LANÇAMENTO[[#This Row],[PRAZO]]="","",LANÇAMENTO[[#This Row],[PREVISÃO ENTREGA OBRA]]-$E$1))</f>
        <v>ENTREGUE</v>
      </c>
      <c r="U3497" s="3" t="s">
        <v>129</v>
      </c>
      <c r="V3497" s="3"/>
    </row>
    <row r="3498" spans="1:22" x14ac:dyDescent="0.25">
      <c r="A3498" s="4">
        <v>46125</v>
      </c>
      <c r="B3498" s="2" t="s">
        <v>5205</v>
      </c>
      <c r="C3498" s="123" t="str">
        <f>VLOOKUP(LANÇAMENTO[[#This Row],[OBRA]],OBRAS[],2,FALSE)</f>
        <v>B&amp;B</v>
      </c>
      <c r="D3498" s="2" t="s">
        <v>11</v>
      </c>
      <c r="E3498" s="2" t="s">
        <v>5014</v>
      </c>
      <c r="F3498" s="3">
        <v>1</v>
      </c>
      <c r="G3498" s="3" t="s">
        <v>110</v>
      </c>
      <c r="H3498" s="5" t="s">
        <v>5553</v>
      </c>
      <c r="I3498" s="136" t="s">
        <v>147</v>
      </c>
      <c r="J3498" s="2" t="s">
        <v>5014</v>
      </c>
      <c r="K3498" s="6">
        <v>89.9</v>
      </c>
      <c r="L3498" s="6">
        <f>LANÇAMENTO[[#This Row],[VALOR UNITARIO]]*LANÇAMENTO[[#This Row],[QTDADE]]</f>
        <v>89.9</v>
      </c>
      <c r="M3498" s="4">
        <v>46125</v>
      </c>
      <c r="N3498" s="33" t="str">
        <f>TEXT(LANÇAMENTO[[#This Row],[DATA PEDIDO]],"MMM")&amp;"-"&amp;TEXT(M3498,"AAAA")</f>
        <v>abr-2026</v>
      </c>
      <c r="O3498" s="5" t="s">
        <v>1715</v>
      </c>
      <c r="P3498" s="5" t="s">
        <v>30</v>
      </c>
      <c r="Q3498" s="3" t="s">
        <v>1705</v>
      </c>
      <c r="R3498" s="3">
        <v>0</v>
      </c>
      <c r="S3498" s="4">
        <f>IF(LANÇAMENTO[[#This Row],[DATA PEDIDO]]="","",LANÇAMENTO[[#This Row],[DATA PEDIDO]]+LANÇAMENTO[[#This Row],[PRAZO]])</f>
        <v>46125</v>
      </c>
      <c r="T3498" s="8" t="str">
        <f>IF(LANÇAMENTO[[#This Row],[OBRA COM MATERIAL]]="OK","ENTREGUE",IF(LANÇAMENTO[[#This Row],[PRAZO]]="","",LANÇAMENTO[[#This Row],[PREVISÃO ENTREGA OBRA]]-$E$1))</f>
        <v>ENTREGUE</v>
      </c>
      <c r="U3498" s="3" t="s">
        <v>129</v>
      </c>
      <c r="V3498" s="3"/>
    </row>
    <row r="3499" spans="1:22" x14ac:dyDescent="0.25">
      <c r="A3499" s="4">
        <v>46125</v>
      </c>
      <c r="B3499" s="2" t="s">
        <v>5205</v>
      </c>
      <c r="C3499" s="123" t="str">
        <f>VLOOKUP(LANÇAMENTO[[#This Row],[OBRA]],OBRAS[],2,FALSE)</f>
        <v>B&amp;B</v>
      </c>
      <c r="D3499" s="2" t="s">
        <v>11</v>
      </c>
      <c r="E3499" s="2" t="s">
        <v>2184</v>
      </c>
      <c r="F3499" s="3">
        <v>1</v>
      </c>
      <c r="G3499" s="3" t="s">
        <v>24</v>
      </c>
      <c r="H3499" s="5" t="s">
        <v>5553</v>
      </c>
      <c r="I3499" s="136" t="s">
        <v>147</v>
      </c>
      <c r="J3499" s="2" t="s">
        <v>2184</v>
      </c>
      <c r="K3499" s="6">
        <v>249.9</v>
      </c>
      <c r="L3499" s="6">
        <f>LANÇAMENTO[[#This Row],[VALOR UNITARIO]]*LANÇAMENTO[[#This Row],[QTDADE]]</f>
        <v>249.9</v>
      </c>
      <c r="M3499" s="4">
        <v>46125</v>
      </c>
      <c r="N3499" s="33" t="str">
        <f>TEXT(LANÇAMENTO[[#This Row],[DATA PEDIDO]],"MMM")&amp;"-"&amp;TEXT(M3499,"AAAA")</f>
        <v>abr-2026</v>
      </c>
      <c r="O3499" s="5" t="s">
        <v>1715</v>
      </c>
      <c r="P3499" s="5" t="s">
        <v>30</v>
      </c>
      <c r="Q3499" s="3" t="s">
        <v>1705</v>
      </c>
      <c r="R3499" s="3">
        <v>0</v>
      </c>
      <c r="S3499" s="4">
        <f>IF(LANÇAMENTO[[#This Row],[DATA PEDIDO]]="","",LANÇAMENTO[[#This Row],[DATA PEDIDO]]+LANÇAMENTO[[#This Row],[PRAZO]])</f>
        <v>46125</v>
      </c>
      <c r="T3499" s="8" t="str">
        <f>IF(LANÇAMENTO[[#This Row],[OBRA COM MATERIAL]]="OK","ENTREGUE",IF(LANÇAMENTO[[#This Row],[PRAZO]]="","",LANÇAMENTO[[#This Row],[PREVISÃO ENTREGA OBRA]]-$E$1))</f>
        <v>ENTREGUE</v>
      </c>
      <c r="U3499" s="3" t="s">
        <v>129</v>
      </c>
      <c r="V3499" s="3"/>
    </row>
    <row r="3500" spans="1:22" x14ac:dyDescent="0.25">
      <c r="A3500" s="4">
        <v>46125</v>
      </c>
      <c r="B3500" s="2" t="s">
        <v>1091</v>
      </c>
      <c r="C3500" s="123" t="str">
        <f>VLOOKUP(LANÇAMENTO[[#This Row],[OBRA]],OBRAS[],2,FALSE)</f>
        <v>BRASUL</v>
      </c>
      <c r="D3500" s="2" t="s">
        <v>104</v>
      </c>
      <c r="E3500" s="2" t="s">
        <v>5554</v>
      </c>
      <c r="F3500" s="3">
        <v>10</v>
      </c>
      <c r="G3500" s="3" t="s">
        <v>111</v>
      </c>
      <c r="H3500" s="5" t="s">
        <v>5556</v>
      </c>
      <c r="I3500" s="136" t="s">
        <v>177</v>
      </c>
      <c r="J3500" s="2" t="s">
        <v>5554</v>
      </c>
      <c r="K3500" s="6">
        <v>6.45</v>
      </c>
      <c r="L3500" s="6">
        <f>LANÇAMENTO[[#This Row],[VALOR UNITARIO]]*LANÇAMENTO[[#This Row],[QTDADE]]</f>
        <v>64.5</v>
      </c>
      <c r="M3500" s="4">
        <v>46125</v>
      </c>
      <c r="N3500" s="33" t="str">
        <f>TEXT(LANÇAMENTO[[#This Row],[DATA PEDIDO]],"MMM")&amp;"-"&amp;TEXT(M3500,"AAAA")</f>
        <v>abr-2026</v>
      </c>
      <c r="O3500" s="5" t="s">
        <v>1715</v>
      </c>
      <c r="P3500" s="5" t="s">
        <v>30</v>
      </c>
      <c r="Q3500" s="3" t="s">
        <v>1705</v>
      </c>
      <c r="R3500" s="3">
        <v>1</v>
      </c>
      <c r="S3500" s="4">
        <f>IF(LANÇAMENTO[[#This Row],[DATA PEDIDO]]="","",LANÇAMENTO[[#This Row],[DATA PEDIDO]]+LANÇAMENTO[[#This Row],[PRAZO]])</f>
        <v>46126</v>
      </c>
      <c r="T3500" s="8" t="str">
        <f>IF(LANÇAMENTO[[#This Row],[OBRA COM MATERIAL]]="OK","ENTREGUE",IF(LANÇAMENTO[[#This Row],[PRAZO]]="","",LANÇAMENTO[[#This Row],[PREVISÃO ENTREGA OBRA]]-$E$1))</f>
        <v>ENTREGUE</v>
      </c>
      <c r="U3500" s="3" t="s">
        <v>129</v>
      </c>
      <c r="V3500" s="3"/>
    </row>
    <row r="3501" spans="1:22" x14ac:dyDescent="0.25">
      <c r="A3501" s="4">
        <v>46125</v>
      </c>
      <c r="B3501" s="2" t="s">
        <v>1091</v>
      </c>
      <c r="C3501" s="123" t="str">
        <f>VLOOKUP(LANÇAMENTO[[#This Row],[OBRA]],OBRAS[],2,FALSE)</f>
        <v>BRASUL</v>
      </c>
      <c r="D3501" s="2" t="s">
        <v>104</v>
      </c>
      <c r="E3501" s="2" t="s">
        <v>2051</v>
      </c>
      <c r="F3501" s="3">
        <v>12</v>
      </c>
      <c r="G3501" s="3" t="s">
        <v>65</v>
      </c>
      <c r="H3501" s="5" t="s">
        <v>5556</v>
      </c>
      <c r="I3501" s="136" t="s">
        <v>177</v>
      </c>
      <c r="J3501" s="2" t="s">
        <v>2051</v>
      </c>
      <c r="K3501" s="6">
        <v>14.6</v>
      </c>
      <c r="L3501" s="6">
        <f>LANÇAMENTO[[#This Row],[VALOR UNITARIO]]*LANÇAMENTO[[#This Row],[QTDADE]]</f>
        <v>175.2</v>
      </c>
      <c r="M3501" s="4">
        <v>46125</v>
      </c>
      <c r="N3501" s="33" t="str">
        <f>TEXT(LANÇAMENTO[[#This Row],[DATA PEDIDO]],"MMM")&amp;"-"&amp;TEXT(M3501,"AAAA")</f>
        <v>abr-2026</v>
      </c>
      <c r="O3501" s="5" t="s">
        <v>1715</v>
      </c>
      <c r="P3501" s="5" t="s">
        <v>30</v>
      </c>
      <c r="Q3501" s="3" t="s">
        <v>1705</v>
      </c>
      <c r="R3501" s="3">
        <v>1</v>
      </c>
      <c r="S3501" s="4">
        <f>IF(LANÇAMENTO[[#This Row],[DATA PEDIDO]]="","",LANÇAMENTO[[#This Row],[DATA PEDIDO]]+LANÇAMENTO[[#This Row],[PRAZO]])</f>
        <v>46126</v>
      </c>
      <c r="T3501" s="8" t="str">
        <f>IF(LANÇAMENTO[[#This Row],[OBRA COM MATERIAL]]="OK","ENTREGUE",IF(LANÇAMENTO[[#This Row],[PRAZO]]="","",LANÇAMENTO[[#This Row],[PREVISÃO ENTREGA OBRA]]-$E$1))</f>
        <v>ENTREGUE</v>
      </c>
      <c r="U3501" s="3" t="s">
        <v>129</v>
      </c>
      <c r="V3501" s="3"/>
    </row>
    <row r="3502" spans="1:22" x14ac:dyDescent="0.25">
      <c r="A3502" s="4">
        <v>46125</v>
      </c>
      <c r="B3502" s="2" t="s">
        <v>1091</v>
      </c>
      <c r="C3502" s="123" t="str">
        <f>VLOOKUP(LANÇAMENTO[[#This Row],[OBRA]],OBRAS[],2,FALSE)</f>
        <v>BRASUL</v>
      </c>
      <c r="D3502" s="2" t="s">
        <v>104</v>
      </c>
      <c r="E3502" s="2" t="s">
        <v>5555</v>
      </c>
      <c r="F3502" s="3">
        <v>1</v>
      </c>
      <c r="G3502" s="3" t="s">
        <v>65</v>
      </c>
      <c r="H3502" s="5" t="s">
        <v>5556</v>
      </c>
      <c r="I3502" s="136" t="s">
        <v>177</v>
      </c>
      <c r="J3502" s="2" t="s">
        <v>5555</v>
      </c>
      <c r="K3502" s="6">
        <v>63.5</v>
      </c>
      <c r="L3502" s="6">
        <f>LANÇAMENTO[[#This Row],[VALOR UNITARIO]]*LANÇAMENTO[[#This Row],[QTDADE]]</f>
        <v>63.5</v>
      </c>
      <c r="M3502" s="4">
        <v>46125</v>
      </c>
      <c r="N3502" s="33" t="str">
        <f>TEXT(LANÇAMENTO[[#This Row],[DATA PEDIDO]],"MMM")&amp;"-"&amp;TEXT(M3502,"AAAA")</f>
        <v>abr-2026</v>
      </c>
      <c r="O3502" s="5" t="s">
        <v>1715</v>
      </c>
      <c r="P3502" s="5" t="s">
        <v>30</v>
      </c>
      <c r="Q3502" s="3" t="s">
        <v>1705</v>
      </c>
      <c r="R3502" s="3">
        <v>1</v>
      </c>
      <c r="S3502" s="4">
        <f>IF(LANÇAMENTO[[#This Row],[DATA PEDIDO]]="","",LANÇAMENTO[[#This Row],[DATA PEDIDO]]+LANÇAMENTO[[#This Row],[PRAZO]])</f>
        <v>46126</v>
      </c>
      <c r="T3502" s="8" t="str">
        <f>IF(LANÇAMENTO[[#This Row],[OBRA COM MATERIAL]]="OK","ENTREGUE",IF(LANÇAMENTO[[#This Row],[PRAZO]]="","",LANÇAMENTO[[#This Row],[PREVISÃO ENTREGA OBRA]]-$E$1))</f>
        <v>ENTREGUE</v>
      </c>
      <c r="U3502" s="3" t="s">
        <v>129</v>
      </c>
      <c r="V3502" s="3"/>
    </row>
    <row r="3503" spans="1:22" x14ac:dyDescent="0.25">
      <c r="A3503" s="4">
        <v>38820</v>
      </c>
      <c r="B3503" s="2" t="s">
        <v>1802</v>
      </c>
      <c r="C3503" s="123" t="str">
        <f>VLOOKUP(LANÇAMENTO[[#This Row],[OBRA]],OBRAS[],2,FALSE)</f>
        <v>INTERIORANA</v>
      </c>
      <c r="D3503" s="2" t="s">
        <v>27</v>
      </c>
      <c r="E3503" s="2" t="s">
        <v>5195</v>
      </c>
      <c r="F3503" s="3">
        <v>1</v>
      </c>
      <c r="G3503" s="3" t="s">
        <v>65</v>
      </c>
      <c r="H3503" s="5" t="s">
        <v>5557</v>
      </c>
      <c r="I3503" s="136" t="s">
        <v>834</v>
      </c>
      <c r="J3503" s="2" t="s">
        <v>5195</v>
      </c>
      <c r="K3503" s="6">
        <v>800</v>
      </c>
      <c r="L3503" s="6">
        <f>LANÇAMENTO[[#This Row],[VALOR UNITARIO]]*LANÇAMENTO[[#This Row],[QTDADE]]</f>
        <v>800</v>
      </c>
      <c r="M3503" s="4">
        <v>46125</v>
      </c>
      <c r="N3503" s="33" t="str">
        <f>TEXT(LANÇAMENTO[[#This Row],[DATA PEDIDO]],"MMM")&amp;"-"&amp;TEXT(M3503,"AAAA")</f>
        <v>abr-2026</v>
      </c>
      <c r="O3503" s="5" t="s">
        <v>5563</v>
      </c>
      <c r="P3503" s="5" t="s">
        <v>30</v>
      </c>
      <c r="Q3503" s="3" t="s">
        <v>12</v>
      </c>
      <c r="R3503" s="3">
        <v>0</v>
      </c>
      <c r="S3503" s="4">
        <f>IF(LANÇAMENTO[[#This Row],[DATA PEDIDO]]="","",LANÇAMENTO[[#This Row],[DATA PEDIDO]]+LANÇAMENTO[[#This Row],[PRAZO]])</f>
        <v>46125</v>
      </c>
      <c r="T3503" s="8" t="str">
        <f>IF(LANÇAMENTO[[#This Row],[OBRA COM MATERIAL]]="OK","ENTREGUE",IF(LANÇAMENTO[[#This Row],[PRAZO]]="","",LANÇAMENTO[[#This Row],[PREVISÃO ENTREGA OBRA]]-$E$1))</f>
        <v>ENTREGUE</v>
      </c>
      <c r="U3503" s="3" t="s">
        <v>129</v>
      </c>
      <c r="V3503" s="3"/>
    </row>
    <row r="3504" spans="1:22" x14ac:dyDescent="0.25">
      <c r="A3504" s="4">
        <v>46125</v>
      </c>
      <c r="B3504" s="2" t="s">
        <v>5205</v>
      </c>
      <c r="C3504" s="123" t="str">
        <f>VLOOKUP(LANÇAMENTO[[#This Row],[OBRA]],OBRAS[],2,FALSE)</f>
        <v>B&amp;B</v>
      </c>
      <c r="D3504" s="2" t="s">
        <v>104</v>
      </c>
      <c r="E3504" s="2" t="s">
        <v>1913</v>
      </c>
      <c r="F3504" s="3">
        <v>6</v>
      </c>
      <c r="G3504" s="3" t="s">
        <v>114</v>
      </c>
      <c r="H3504" s="5" t="s">
        <v>5559</v>
      </c>
      <c r="I3504" s="136" t="s">
        <v>230</v>
      </c>
      <c r="J3504" s="2" t="s">
        <v>1913</v>
      </c>
      <c r="K3504" s="6">
        <v>5.5</v>
      </c>
      <c r="L3504" s="6">
        <f>LANÇAMENTO[[#This Row],[VALOR UNITARIO]]*LANÇAMENTO[[#This Row],[QTDADE]]</f>
        <v>33</v>
      </c>
      <c r="M3504" s="4">
        <v>46125</v>
      </c>
      <c r="N3504" s="33" t="str">
        <f>TEXT(LANÇAMENTO[[#This Row],[DATA PEDIDO]],"MMM")&amp;"-"&amp;TEXT(M3504,"AAAA")</f>
        <v>abr-2026</v>
      </c>
      <c r="O3504" s="5" t="s">
        <v>1823</v>
      </c>
      <c r="P3504" s="5" t="s">
        <v>30</v>
      </c>
      <c r="Q3504" s="3" t="s">
        <v>1705</v>
      </c>
      <c r="R3504" s="3">
        <v>0</v>
      </c>
      <c r="S3504" s="4">
        <f>IF(LANÇAMENTO[[#This Row],[DATA PEDIDO]]="","",LANÇAMENTO[[#This Row],[DATA PEDIDO]]+LANÇAMENTO[[#This Row],[PRAZO]])</f>
        <v>46125</v>
      </c>
      <c r="T3504" s="8" t="str">
        <f>IF(LANÇAMENTO[[#This Row],[OBRA COM MATERIAL]]="OK","ENTREGUE",IF(LANÇAMENTO[[#This Row],[PRAZO]]="","",LANÇAMENTO[[#This Row],[PREVISÃO ENTREGA OBRA]]-$E$1))</f>
        <v>ENTREGUE</v>
      </c>
      <c r="U3504" s="3" t="s">
        <v>129</v>
      </c>
      <c r="V3504" s="3"/>
    </row>
    <row r="3505" spans="1:22" x14ac:dyDescent="0.25">
      <c r="A3505" s="4">
        <v>46125</v>
      </c>
      <c r="B3505" s="2" t="s">
        <v>5205</v>
      </c>
      <c r="C3505" s="123" t="str">
        <f>VLOOKUP(LANÇAMENTO[[#This Row],[OBRA]],OBRAS[],2,FALSE)</f>
        <v>B&amp;B</v>
      </c>
      <c r="D3505" s="2" t="s">
        <v>104</v>
      </c>
      <c r="E3505" s="2" t="s">
        <v>2692</v>
      </c>
      <c r="F3505" s="3">
        <v>1</v>
      </c>
      <c r="G3505" s="3" t="s">
        <v>114</v>
      </c>
      <c r="H3505" s="5" t="s">
        <v>5559</v>
      </c>
      <c r="I3505" s="136" t="s">
        <v>230</v>
      </c>
      <c r="J3505" s="2" t="s">
        <v>2692</v>
      </c>
      <c r="K3505" s="6">
        <v>39.9</v>
      </c>
      <c r="L3505" s="6">
        <f>LANÇAMENTO[[#This Row],[VALOR UNITARIO]]*LANÇAMENTO[[#This Row],[QTDADE]]</f>
        <v>39.9</v>
      </c>
      <c r="M3505" s="4">
        <v>46125</v>
      </c>
      <c r="N3505" s="33" t="str">
        <f>TEXT(LANÇAMENTO[[#This Row],[DATA PEDIDO]],"MMM")&amp;"-"&amp;TEXT(M3505,"AAAA")</f>
        <v>abr-2026</v>
      </c>
      <c r="O3505" s="5" t="s">
        <v>1823</v>
      </c>
      <c r="P3505" s="5" t="s">
        <v>30</v>
      </c>
      <c r="Q3505" s="3" t="s">
        <v>1705</v>
      </c>
      <c r="R3505" s="3">
        <v>0</v>
      </c>
      <c r="S3505" s="4">
        <f>IF(LANÇAMENTO[[#This Row],[DATA PEDIDO]]="","",LANÇAMENTO[[#This Row],[DATA PEDIDO]]+LANÇAMENTO[[#This Row],[PRAZO]])</f>
        <v>46125</v>
      </c>
      <c r="T3505" s="8" t="str">
        <f>IF(LANÇAMENTO[[#This Row],[OBRA COM MATERIAL]]="OK","ENTREGUE",IF(LANÇAMENTO[[#This Row],[PRAZO]]="","",LANÇAMENTO[[#This Row],[PREVISÃO ENTREGA OBRA]]-$E$1))</f>
        <v>ENTREGUE</v>
      </c>
      <c r="U3505" s="3" t="s">
        <v>129</v>
      </c>
      <c r="V3505" s="3"/>
    </row>
    <row r="3506" spans="1:22" x14ac:dyDescent="0.25">
      <c r="A3506" s="4">
        <v>38820</v>
      </c>
      <c r="B3506" s="2" t="s">
        <v>5205</v>
      </c>
      <c r="C3506" s="123" t="str">
        <f>VLOOKUP(LANÇAMENTO[[#This Row],[OBRA]],OBRAS[],2,FALSE)</f>
        <v>B&amp;B</v>
      </c>
      <c r="D3506" s="2" t="s">
        <v>104</v>
      </c>
      <c r="E3506" s="2" t="s">
        <v>5558</v>
      </c>
      <c r="F3506" s="3">
        <v>20</v>
      </c>
      <c r="G3506" s="3" t="s">
        <v>65</v>
      </c>
      <c r="H3506" s="5" t="s">
        <v>5559</v>
      </c>
      <c r="I3506" s="136" t="s">
        <v>230</v>
      </c>
      <c r="J3506" s="2" t="s">
        <v>5558</v>
      </c>
      <c r="K3506" s="6">
        <v>5.66</v>
      </c>
      <c r="L3506" s="6">
        <f>LANÇAMENTO[[#This Row],[VALOR UNITARIO]]*LANÇAMENTO[[#This Row],[QTDADE]]</f>
        <v>113.2</v>
      </c>
      <c r="M3506" s="4">
        <v>46125</v>
      </c>
      <c r="N3506" s="33" t="str">
        <f>TEXT(LANÇAMENTO[[#This Row],[DATA PEDIDO]],"MMM")&amp;"-"&amp;TEXT(M3506,"AAAA")</f>
        <v>abr-2026</v>
      </c>
      <c r="O3506" s="5" t="s">
        <v>1823</v>
      </c>
      <c r="P3506" s="5" t="s">
        <v>30</v>
      </c>
      <c r="Q3506" s="3" t="s">
        <v>1705</v>
      </c>
      <c r="R3506" s="3">
        <v>0</v>
      </c>
      <c r="S3506" s="4">
        <f>IF(LANÇAMENTO[[#This Row],[DATA PEDIDO]]="","",LANÇAMENTO[[#This Row],[DATA PEDIDO]]+LANÇAMENTO[[#This Row],[PRAZO]])</f>
        <v>46125</v>
      </c>
      <c r="T3506" s="8" t="str">
        <f>IF(LANÇAMENTO[[#This Row],[OBRA COM MATERIAL]]="OK","ENTREGUE",IF(LANÇAMENTO[[#This Row],[PRAZO]]="","",LANÇAMENTO[[#This Row],[PREVISÃO ENTREGA OBRA]]-$E$1))</f>
        <v>ENTREGUE</v>
      </c>
      <c r="U3506" s="3" t="s">
        <v>129</v>
      </c>
      <c r="V3506" s="3"/>
    </row>
    <row r="3507" spans="1:22" x14ac:dyDescent="0.25">
      <c r="A3507" s="4">
        <v>46125</v>
      </c>
      <c r="B3507" s="2" t="s">
        <v>2461</v>
      </c>
      <c r="C3507" s="123" t="str">
        <f>VLOOKUP(LANÇAMENTO[[#This Row],[OBRA]],OBRAS[],2,FALSE)</f>
        <v>B&amp;B</v>
      </c>
      <c r="D3507" s="2" t="s">
        <v>104</v>
      </c>
      <c r="E3507" s="2" t="s">
        <v>5560</v>
      </c>
      <c r="F3507" s="3">
        <v>2</v>
      </c>
      <c r="G3507" s="3" t="s">
        <v>115</v>
      </c>
      <c r="H3507" s="5" t="s">
        <v>5562</v>
      </c>
      <c r="I3507" s="136" t="s">
        <v>177</v>
      </c>
      <c r="J3507" s="2" t="s">
        <v>5560</v>
      </c>
      <c r="K3507" s="6">
        <v>231.9</v>
      </c>
      <c r="L3507" s="6">
        <f>LANÇAMENTO[[#This Row],[VALOR UNITARIO]]*LANÇAMENTO[[#This Row],[QTDADE]]</f>
        <v>463.8</v>
      </c>
      <c r="M3507" s="4">
        <v>46125</v>
      </c>
      <c r="N3507" s="33" t="str">
        <f>TEXT(LANÇAMENTO[[#This Row],[DATA PEDIDO]],"MMM")&amp;"-"&amp;TEXT(M3507,"AAAA")</f>
        <v>abr-2026</v>
      </c>
      <c r="O3507" s="5" t="s">
        <v>1715</v>
      </c>
      <c r="P3507" s="5" t="s">
        <v>30</v>
      </c>
      <c r="Q3507" s="3" t="s">
        <v>1705</v>
      </c>
      <c r="R3507" s="3">
        <v>1</v>
      </c>
      <c r="S3507" s="4">
        <f>IF(LANÇAMENTO[[#This Row],[DATA PEDIDO]]="","",LANÇAMENTO[[#This Row],[DATA PEDIDO]]+LANÇAMENTO[[#This Row],[PRAZO]])</f>
        <v>46126</v>
      </c>
      <c r="T3507" s="8" t="str">
        <f>IF(LANÇAMENTO[[#This Row],[OBRA COM MATERIAL]]="OK","ENTREGUE",IF(LANÇAMENTO[[#This Row],[PRAZO]]="","",LANÇAMENTO[[#This Row],[PREVISÃO ENTREGA OBRA]]-$E$1))</f>
        <v>ENTREGUE</v>
      </c>
      <c r="U3507" s="3" t="s">
        <v>129</v>
      </c>
      <c r="V3507" s="3"/>
    </row>
    <row r="3508" spans="1:22" x14ac:dyDescent="0.25">
      <c r="A3508" s="4">
        <v>46125</v>
      </c>
      <c r="B3508" s="2" t="s">
        <v>2461</v>
      </c>
      <c r="C3508" s="123" t="str">
        <f>VLOOKUP(LANÇAMENTO[[#This Row],[OBRA]],OBRAS[],2,FALSE)</f>
        <v>B&amp;B</v>
      </c>
      <c r="D3508" s="2" t="s">
        <v>104</v>
      </c>
      <c r="E3508" s="2" t="s">
        <v>5561</v>
      </c>
      <c r="F3508" s="3">
        <v>2</v>
      </c>
      <c r="G3508" s="3" t="s">
        <v>115</v>
      </c>
      <c r="H3508" s="5" t="s">
        <v>5562</v>
      </c>
      <c r="I3508" s="136" t="s">
        <v>177</v>
      </c>
      <c r="J3508" s="2" t="s">
        <v>5561</v>
      </c>
      <c r="K3508" s="6">
        <v>231.9</v>
      </c>
      <c r="L3508" s="6">
        <f>LANÇAMENTO[[#This Row],[VALOR UNITARIO]]*LANÇAMENTO[[#This Row],[QTDADE]]</f>
        <v>463.8</v>
      </c>
      <c r="M3508" s="4">
        <v>46125</v>
      </c>
      <c r="N3508" s="33" t="str">
        <f>TEXT(LANÇAMENTO[[#This Row],[DATA PEDIDO]],"MMM")&amp;"-"&amp;TEXT(M3508,"AAAA")</f>
        <v>abr-2026</v>
      </c>
      <c r="O3508" s="5" t="s">
        <v>1715</v>
      </c>
      <c r="P3508" s="5" t="s">
        <v>30</v>
      </c>
      <c r="Q3508" s="3" t="s">
        <v>1705</v>
      </c>
      <c r="R3508" s="3">
        <v>1</v>
      </c>
      <c r="S3508" s="4">
        <f>IF(LANÇAMENTO[[#This Row],[DATA PEDIDO]]="","",LANÇAMENTO[[#This Row],[DATA PEDIDO]]+LANÇAMENTO[[#This Row],[PRAZO]])</f>
        <v>46126</v>
      </c>
      <c r="T3508" s="8" t="str">
        <f>IF(LANÇAMENTO[[#This Row],[OBRA COM MATERIAL]]="OK","ENTREGUE",IF(LANÇAMENTO[[#This Row],[PRAZO]]="","",LANÇAMENTO[[#This Row],[PREVISÃO ENTREGA OBRA]]-$E$1))</f>
        <v>ENTREGUE</v>
      </c>
      <c r="U3508" s="3" t="s">
        <v>129</v>
      </c>
      <c r="V3508" s="3"/>
    </row>
    <row r="3509" spans="1:22" x14ac:dyDescent="0.25">
      <c r="A3509" s="4">
        <v>46125</v>
      </c>
      <c r="B3509" s="2" t="s">
        <v>2461</v>
      </c>
      <c r="C3509" s="123" t="str">
        <f>VLOOKUP(LANÇAMENTO[[#This Row],[OBRA]],OBRAS[],2,FALSE)</f>
        <v>B&amp;B</v>
      </c>
      <c r="D3509" s="2" t="s">
        <v>104</v>
      </c>
      <c r="E3509" s="2" t="s">
        <v>3616</v>
      </c>
      <c r="F3509" s="3">
        <v>2</v>
      </c>
      <c r="G3509" s="3" t="s">
        <v>115</v>
      </c>
      <c r="H3509" s="5" t="s">
        <v>5562</v>
      </c>
      <c r="I3509" s="136" t="s">
        <v>177</v>
      </c>
      <c r="J3509" s="2" t="s">
        <v>3616</v>
      </c>
      <c r="K3509" s="6">
        <v>231.9</v>
      </c>
      <c r="L3509" s="6">
        <f>LANÇAMENTO[[#This Row],[VALOR UNITARIO]]*LANÇAMENTO[[#This Row],[QTDADE]]</f>
        <v>463.8</v>
      </c>
      <c r="M3509" s="4">
        <v>46125</v>
      </c>
      <c r="N3509" s="33" t="str">
        <f>TEXT(LANÇAMENTO[[#This Row],[DATA PEDIDO]],"MMM")&amp;"-"&amp;TEXT(M3509,"AAAA")</f>
        <v>abr-2026</v>
      </c>
      <c r="O3509" s="5" t="s">
        <v>1715</v>
      </c>
      <c r="P3509" s="5" t="s">
        <v>30</v>
      </c>
      <c r="Q3509" s="3" t="s">
        <v>1705</v>
      </c>
      <c r="R3509" s="3">
        <v>1</v>
      </c>
      <c r="S3509" s="4">
        <f>IF(LANÇAMENTO[[#This Row],[DATA PEDIDO]]="","",LANÇAMENTO[[#This Row],[DATA PEDIDO]]+LANÇAMENTO[[#This Row],[PRAZO]])</f>
        <v>46126</v>
      </c>
      <c r="T3509" s="8" t="str">
        <f>IF(LANÇAMENTO[[#This Row],[OBRA COM MATERIAL]]="OK","ENTREGUE",IF(LANÇAMENTO[[#This Row],[PRAZO]]="","",LANÇAMENTO[[#This Row],[PREVISÃO ENTREGA OBRA]]-$E$1))</f>
        <v>ENTREGUE</v>
      </c>
      <c r="U3509" s="3" t="s">
        <v>129</v>
      </c>
      <c r="V3509" s="3"/>
    </row>
    <row r="3510" spans="1:22" x14ac:dyDescent="0.25">
      <c r="A3510" s="4">
        <v>38820</v>
      </c>
      <c r="B3510" s="2" t="s">
        <v>2461</v>
      </c>
      <c r="C3510" s="123" t="str">
        <f>VLOOKUP(LANÇAMENTO[[#This Row],[OBRA]],OBRAS[],2,FALSE)</f>
        <v>B&amp;B</v>
      </c>
      <c r="D3510" s="2" t="s">
        <v>104</v>
      </c>
      <c r="E3510" s="2" t="s">
        <v>4313</v>
      </c>
      <c r="F3510" s="3">
        <v>2</v>
      </c>
      <c r="G3510" s="3" t="s">
        <v>115</v>
      </c>
      <c r="H3510" s="5" t="s">
        <v>5562</v>
      </c>
      <c r="I3510" s="136" t="s">
        <v>177</v>
      </c>
      <c r="J3510" s="2" t="s">
        <v>4313</v>
      </c>
      <c r="K3510" s="6">
        <v>63.6</v>
      </c>
      <c r="L3510" s="6">
        <f>LANÇAMENTO[[#This Row],[VALOR UNITARIO]]*LANÇAMENTO[[#This Row],[QTDADE]]</f>
        <v>127.2</v>
      </c>
      <c r="M3510" s="4">
        <v>46125</v>
      </c>
      <c r="N3510" s="33" t="str">
        <f>TEXT(LANÇAMENTO[[#This Row],[DATA PEDIDO]],"MMM")&amp;"-"&amp;TEXT(M3510,"AAAA")</f>
        <v>abr-2026</v>
      </c>
      <c r="O3510" s="5" t="s">
        <v>1715</v>
      </c>
      <c r="P3510" s="5" t="s">
        <v>30</v>
      </c>
      <c r="Q3510" s="3" t="s">
        <v>1705</v>
      </c>
      <c r="R3510" s="3">
        <v>1</v>
      </c>
      <c r="S3510" s="4">
        <f>IF(LANÇAMENTO[[#This Row],[DATA PEDIDO]]="","",LANÇAMENTO[[#This Row],[DATA PEDIDO]]+LANÇAMENTO[[#This Row],[PRAZO]])</f>
        <v>46126</v>
      </c>
      <c r="T3510" s="8" t="str">
        <f>IF(LANÇAMENTO[[#This Row],[OBRA COM MATERIAL]]="OK","ENTREGUE",IF(LANÇAMENTO[[#This Row],[PRAZO]]="","",LANÇAMENTO[[#This Row],[PREVISÃO ENTREGA OBRA]]-$E$1))</f>
        <v>ENTREGUE</v>
      </c>
      <c r="U3510" s="3" t="s">
        <v>129</v>
      </c>
      <c r="V3510" s="3"/>
    </row>
    <row r="3511" spans="1:22" x14ac:dyDescent="0.25">
      <c r="A3511" s="4">
        <v>46125</v>
      </c>
      <c r="B3511" s="2" t="s">
        <v>1091</v>
      </c>
      <c r="C3511" s="123" t="str">
        <f>VLOOKUP(LANÇAMENTO[[#This Row],[OBRA]],OBRAS[],2,FALSE)</f>
        <v>BRASUL</v>
      </c>
      <c r="D3511" s="2" t="s">
        <v>104</v>
      </c>
      <c r="E3511" s="2" t="s">
        <v>5564</v>
      </c>
      <c r="F3511" s="3">
        <v>1</v>
      </c>
      <c r="G3511" s="3" t="s">
        <v>65</v>
      </c>
      <c r="H3511" s="5" t="s">
        <v>5565</v>
      </c>
      <c r="I3511" s="136" t="s">
        <v>358</v>
      </c>
      <c r="J3511" s="2" t="s">
        <v>5564</v>
      </c>
      <c r="K3511" s="6">
        <v>76.19</v>
      </c>
      <c r="L3511" s="6">
        <f>LANÇAMENTO[[#This Row],[VALOR UNITARIO]]*LANÇAMENTO[[#This Row],[QTDADE]]</f>
        <v>76.19</v>
      </c>
      <c r="M3511" s="4">
        <v>46125</v>
      </c>
      <c r="N3511" s="33" t="str">
        <f>TEXT(LANÇAMENTO[[#This Row],[DATA PEDIDO]],"MMM")&amp;"-"&amp;TEXT(M3511,"AAAA")</f>
        <v>abr-2026</v>
      </c>
      <c r="O3511" s="5" t="s">
        <v>2110</v>
      </c>
      <c r="P3511" s="5" t="s">
        <v>192</v>
      </c>
      <c r="Q3511" s="3" t="s">
        <v>1705</v>
      </c>
      <c r="R3511" s="3">
        <v>1</v>
      </c>
      <c r="S3511" s="4">
        <f>IF(LANÇAMENTO[[#This Row],[DATA PEDIDO]]="","",LANÇAMENTO[[#This Row],[DATA PEDIDO]]+LANÇAMENTO[[#This Row],[PRAZO]])</f>
        <v>46126</v>
      </c>
      <c r="T3511" s="8" t="str">
        <f>IF(LANÇAMENTO[[#This Row],[OBRA COM MATERIAL]]="OK","ENTREGUE",IF(LANÇAMENTO[[#This Row],[PRAZO]]="","",LANÇAMENTO[[#This Row],[PREVISÃO ENTREGA OBRA]]-$E$1))</f>
        <v>ENTREGUE</v>
      </c>
      <c r="U3511" s="3" t="s">
        <v>129</v>
      </c>
      <c r="V3511" s="3"/>
    </row>
    <row r="3512" spans="1:22" x14ac:dyDescent="0.25">
      <c r="A3512" s="4">
        <v>46125</v>
      </c>
      <c r="B3512" s="2" t="s">
        <v>5494</v>
      </c>
      <c r="C3512" s="123" t="str">
        <f>VLOOKUP(LANÇAMENTO[[#This Row],[OBRA]],OBRAS[],2,FALSE)</f>
        <v>INTERIORANA</v>
      </c>
      <c r="D3512" s="2" t="s">
        <v>104</v>
      </c>
      <c r="E3512" s="2" t="s">
        <v>2351</v>
      </c>
      <c r="F3512" s="3">
        <v>3</v>
      </c>
      <c r="G3512" s="3" t="s">
        <v>65</v>
      </c>
      <c r="H3512" s="5" t="s">
        <v>5566</v>
      </c>
      <c r="I3512" s="136" t="s">
        <v>260</v>
      </c>
      <c r="J3512" s="2" t="s">
        <v>2351</v>
      </c>
      <c r="K3512" s="6">
        <v>330</v>
      </c>
      <c r="L3512" s="6">
        <f>LANÇAMENTO[[#This Row],[VALOR UNITARIO]]*LANÇAMENTO[[#This Row],[QTDADE]]</f>
        <v>990</v>
      </c>
      <c r="M3512" s="4">
        <v>46125</v>
      </c>
      <c r="N3512" s="33" t="str">
        <f>TEXT(LANÇAMENTO[[#This Row],[DATA PEDIDO]],"MMM")&amp;"-"&amp;TEXT(M3512,"AAAA")</f>
        <v>abr-2026</v>
      </c>
      <c r="O3512" s="5" t="s">
        <v>1967</v>
      </c>
      <c r="P3512" s="5" t="s">
        <v>30</v>
      </c>
      <c r="Q3512" s="3" t="s">
        <v>12</v>
      </c>
      <c r="R3512" s="3">
        <v>3</v>
      </c>
      <c r="S3512" s="4">
        <f>IF(LANÇAMENTO[[#This Row],[DATA PEDIDO]]="","",LANÇAMENTO[[#This Row],[DATA PEDIDO]]+LANÇAMENTO[[#This Row],[PRAZO]])</f>
        <v>46128</v>
      </c>
      <c r="T3512" s="8" t="str">
        <f>IF(LANÇAMENTO[[#This Row],[OBRA COM MATERIAL]]="OK","ENTREGUE",IF(LANÇAMENTO[[#This Row],[PRAZO]]="","",LANÇAMENTO[[#This Row],[PREVISÃO ENTREGA OBRA]]-$E$1))</f>
        <v>ENTREGUE</v>
      </c>
      <c r="U3512" s="3" t="s">
        <v>129</v>
      </c>
      <c r="V3512" s="3"/>
    </row>
    <row r="3513" spans="1:22" x14ac:dyDescent="0.25">
      <c r="A3513" s="4">
        <v>38820</v>
      </c>
      <c r="B3513" s="2" t="s">
        <v>5205</v>
      </c>
      <c r="C3513" s="123" t="str">
        <f>VLOOKUP(LANÇAMENTO[[#This Row],[OBRA]],OBRAS[],2,FALSE)</f>
        <v>B&amp;B</v>
      </c>
      <c r="D3513" s="2" t="s">
        <v>104</v>
      </c>
      <c r="E3513" s="258" t="s">
        <v>5567</v>
      </c>
      <c r="F3513" s="3">
        <v>1</v>
      </c>
      <c r="G3513" s="3" t="s">
        <v>24</v>
      </c>
      <c r="H3513" s="5" t="s">
        <v>5568</v>
      </c>
      <c r="I3513" s="136" t="s">
        <v>3513</v>
      </c>
      <c r="J3513" s="258" t="s">
        <v>5567</v>
      </c>
      <c r="K3513" s="6">
        <v>330.8</v>
      </c>
      <c r="L3513" s="6">
        <f>LANÇAMENTO[[#This Row],[VALOR UNITARIO]]*LANÇAMENTO[[#This Row],[QTDADE]]</f>
        <v>330.8</v>
      </c>
      <c r="M3513" s="4">
        <v>46125</v>
      </c>
      <c r="N3513" s="33" t="str">
        <f>TEXT(LANÇAMENTO[[#This Row],[DATA PEDIDO]],"MMM")&amp;"-"&amp;TEXT(M3513,"AAAA")</f>
        <v>abr-2026</v>
      </c>
      <c r="O3513" s="5" t="s">
        <v>1818</v>
      </c>
      <c r="P3513" s="5" t="s">
        <v>192</v>
      </c>
      <c r="Q3513" s="3" t="s">
        <v>12</v>
      </c>
      <c r="R3513" s="3">
        <v>3</v>
      </c>
      <c r="S3513" s="4">
        <f>IF(LANÇAMENTO[[#This Row],[DATA PEDIDO]]="","",LANÇAMENTO[[#This Row],[DATA PEDIDO]]+LANÇAMENTO[[#This Row],[PRAZO]])</f>
        <v>46128</v>
      </c>
      <c r="T3513" s="8" t="str">
        <f>IF(LANÇAMENTO[[#This Row],[OBRA COM MATERIAL]]="OK","ENTREGUE",IF(LANÇAMENTO[[#This Row],[PRAZO]]="","",LANÇAMENTO[[#This Row],[PREVISÃO ENTREGA OBRA]]-$E$1))</f>
        <v>ENTREGUE</v>
      </c>
      <c r="U3513" s="3" t="s">
        <v>129</v>
      </c>
      <c r="V3513" s="3"/>
    </row>
    <row r="3514" spans="1:22" x14ac:dyDescent="0.25">
      <c r="A3514" s="4">
        <v>46125</v>
      </c>
      <c r="B3514" s="2" t="s">
        <v>2461</v>
      </c>
      <c r="C3514" s="123" t="str">
        <f>VLOOKUP(LANÇAMENTO[[#This Row],[OBRA]],OBRAS[],2,FALSE)</f>
        <v>B&amp;B</v>
      </c>
      <c r="D3514" s="2" t="s">
        <v>27</v>
      </c>
      <c r="E3514" s="2" t="s">
        <v>1690</v>
      </c>
      <c r="F3514" s="3">
        <v>2</v>
      </c>
      <c r="G3514" s="3" t="s">
        <v>65</v>
      </c>
      <c r="H3514" s="5" t="s">
        <v>5569</v>
      </c>
      <c r="I3514" s="136" t="s">
        <v>3468</v>
      </c>
      <c r="J3514" s="2" t="s">
        <v>1690</v>
      </c>
      <c r="K3514" s="6">
        <v>400</v>
      </c>
      <c r="L3514" s="6">
        <f>LANÇAMENTO[[#This Row],[VALOR UNITARIO]]*LANÇAMENTO[[#This Row],[QTDADE]]</f>
        <v>800</v>
      </c>
      <c r="M3514" s="4">
        <v>46125</v>
      </c>
      <c r="N3514" s="33" t="str">
        <f>TEXT(LANÇAMENTO[[#This Row],[DATA PEDIDO]],"MMM")&amp;"-"&amp;TEXT(M3514,"AAAA")</f>
        <v>abr-2026</v>
      </c>
      <c r="O3514" s="5" t="s">
        <v>1778</v>
      </c>
      <c r="P3514" s="5" t="s">
        <v>30</v>
      </c>
      <c r="Q3514" s="3" t="s">
        <v>12</v>
      </c>
      <c r="R3514" s="3">
        <v>1</v>
      </c>
      <c r="S3514" s="4">
        <f>IF(LANÇAMENTO[[#This Row],[DATA PEDIDO]]="","",LANÇAMENTO[[#This Row],[DATA PEDIDO]]+LANÇAMENTO[[#This Row],[PRAZO]])</f>
        <v>46126</v>
      </c>
      <c r="T3514" s="8" t="str">
        <f>IF(LANÇAMENTO[[#This Row],[OBRA COM MATERIAL]]="OK","ENTREGUE",IF(LANÇAMENTO[[#This Row],[PRAZO]]="","",LANÇAMENTO[[#This Row],[PREVISÃO ENTREGA OBRA]]-$E$1))</f>
        <v>ENTREGUE</v>
      </c>
      <c r="U3514" s="3" t="s">
        <v>129</v>
      </c>
      <c r="V3514" s="3"/>
    </row>
    <row r="3515" spans="1:22" x14ac:dyDescent="0.25">
      <c r="A3515" s="4">
        <v>46125</v>
      </c>
      <c r="B3515" s="2" t="s">
        <v>1091</v>
      </c>
      <c r="C3515" s="123" t="str">
        <f>VLOOKUP(LANÇAMENTO[[#This Row],[OBRA]],OBRAS[],2,FALSE)</f>
        <v>BRASUL</v>
      </c>
      <c r="D3515" s="2" t="s">
        <v>104</v>
      </c>
      <c r="E3515" s="2" t="s">
        <v>5574</v>
      </c>
      <c r="F3515" s="3">
        <v>2</v>
      </c>
      <c r="G3515" s="3" t="s">
        <v>65</v>
      </c>
      <c r="H3515" s="5" t="s">
        <v>5575</v>
      </c>
      <c r="I3515" s="136" t="s">
        <v>5571</v>
      </c>
      <c r="J3515" s="2" t="s">
        <v>5574</v>
      </c>
      <c r="K3515" s="6">
        <v>30</v>
      </c>
      <c r="L3515" s="6">
        <f>LANÇAMENTO[[#This Row],[VALOR UNITARIO]]*LANÇAMENTO[[#This Row],[QTDADE]]</f>
        <v>60</v>
      </c>
      <c r="M3515" s="4">
        <v>46125</v>
      </c>
      <c r="N3515" s="33" t="str">
        <f>TEXT(LANÇAMENTO[[#This Row],[DATA PEDIDO]],"MMM")&amp;"-"&amp;TEXT(M3515,"AAAA")</f>
        <v>abr-2026</v>
      </c>
      <c r="O3515" s="5" t="s">
        <v>2213</v>
      </c>
      <c r="P3515" s="5" t="s">
        <v>192</v>
      </c>
      <c r="Q3515" s="3" t="s">
        <v>12</v>
      </c>
      <c r="R3515" s="3">
        <v>0</v>
      </c>
      <c r="S3515" s="4">
        <f>IF(LANÇAMENTO[[#This Row],[DATA PEDIDO]]="","",LANÇAMENTO[[#This Row],[DATA PEDIDO]]+LANÇAMENTO[[#This Row],[PRAZO]])</f>
        <v>46125</v>
      </c>
      <c r="T3515" s="8" t="str">
        <f>IF(LANÇAMENTO[[#This Row],[OBRA COM MATERIAL]]="OK","ENTREGUE",IF(LANÇAMENTO[[#This Row],[PRAZO]]="","",LANÇAMENTO[[#This Row],[PREVISÃO ENTREGA OBRA]]-$E$1))</f>
        <v>ENTREGUE</v>
      </c>
      <c r="U3515" s="3" t="s">
        <v>129</v>
      </c>
      <c r="V3515" s="3"/>
    </row>
    <row r="3516" spans="1:22" x14ac:dyDescent="0.25">
      <c r="A3516" s="4">
        <v>46126</v>
      </c>
      <c r="B3516" s="2" t="s">
        <v>5494</v>
      </c>
      <c r="C3516" s="123" t="str">
        <f>VLOOKUP(LANÇAMENTO[[#This Row],[OBRA]],OBRAS[],2,FALSE)</f>
        <v>INTERIORANA</v>
      </c>
      <c r="D3516" s="2" t="s">
        <v>104</v>
      </c>
      <c r="E3516" s="2" t="s">
        <v>1913</v>
      </c>
      <c r="F3516" s="3">
        <v>10</v>
      </c>
      <c r="G3516" s="3" t="s">
        <v>114</v>
      </c>
      <c r="H3516" s="5" t="s">
        <v>5577</v>
      </c>
      <c r="I3516" s="136" t="s">
        <v>230</v>
      </c>
      <c r="J3516" s="2" t="s">
        <v>1913</v>
      </c>
      <c r="K3516" s="6">
        <v>5.5</v>
      </c>
      <c r="L3516" s="6">
        <f>LANÇAMENTO[[#This Row],[VALOR UNITARIO]]*LANÇAMENTO[[#This Row],[QTDADE]]</f>
        <v>55</v>
      </c>
      <c r="M3516" s="4">
        <v>46126</v>
      </c>
      <c r="N3516" s="33" t="str">
        <f>TEXT(LANÇAMENTO[[#This Row],[DATA PEDIDO]],"MMM")&amp;"-"&amp;TEXT(M3516,"AAAA")</f>
        <v>abr-2026</v>
      </c>
      <c r="O3516" s="5" t="s">
        <v>1823</v>
      </c>
      <c r="P3516" s="5" t="s">
        <v>30</v>
      </c>
      <c r="Q3516" s="3" t="s">
        <v>1705</v>
      </c>
      <c r="R3516" s="3">
        <v>1</v>
      </c>
      <c r="S3516" s="4">
        <f>IF(LANÇAMENTO[[#This Row],[DATA PEDIDO]]="","",LANÇAMENTO[[#This Row],[DATA PEDIDO]]+LANÇAMENTO[[#This Row],[PRAZO]])</f>
        <v>46127</v>
      </c>
      <c r="T3516" s="8" t="str">
        <f>IF(LANÇAMENTO[[#This Row],[OBRA COM MATERIAL]]="OK","ENTREGUE",IF(LANÇAMENTO[[#This Row],[PRAZO]]="","",LANÇAMENTO[[#This Row],[PREVISÃO ENTREGA OBRA]]-$E$1))</f>
        <v>ENTREGUE</v>
      </c>
      <c r="U3516" s="3" t="s">
        <v>129</v>
      </c>
      <c r="V3516" s="3"/>
    </row>
    <row r="3517" spans="1:22" x14ac:dyDescent="0.25">
      <c r="A3517" s="4">
        <v>46126</v>
      </c>
      <c r="B3517" s="2" t="s">
        <v>5494</v>
      </c>
      <c r="C3517" s="123" t="str">
        <f>VLOOKUP(LANÇAMENTO[[#This Row],[OBRA]],OBRAS[],2,FALSE)</f>
        <v>INTERIORANA</v>
      </c>
      <c r="D3517" s="2" t="s">
        <v>104</v>
      </c>
      <c r="E3517" s="2" t="s">
        <v>5576</v>
      </c>
      <c r="F3517" s="3">
        <v>10</v>
      </c>
      <c r="G3517" s="3" t="s">
        <v>114</v>
      </c>
      <c r="H3517" s="5" t="s">
        <v>5577</v>
      </c>
      <c r="I3517" s="136" t="s">
        <v>230</v>
      </c>
      <c r="J3517" s="2" t="s">
        <v>5576</v>
      </c>
      <c r="K3517" s="6">
        <v>5.5</v>
      </c>
      <c r="L3517" s="6">
        <f>LANÇAMENTO[[#This Row],[VALOR UNITARIO]]*LANÇAMENTO[[#This Row],[QTDADE]]</f>
        <v>55</v>
      </c>
      <c r="M3517" s="4">
        <v>46126</v>
      </c>
      <c r="N3517" s="33" t="str">
        <f>TEXT(LANÇAMENTO[[#This Row],[DATA PEDIDO]],"MMM")&amp;"-"&amp;TEXT(M3517,"AAAA")</f>
        <v>abr-2026</v>
      </c>
      <c r="O3517" s="5" t="s">
        <v>1823</v>
      </c>
      <c r="P3517" s="5" t="s">
        <v>30</v>
      </c>
      <c r="Q3517" s="3" t="s">
        <v>1705</v>
      </c>
      <c r="R3517" s="3">
        <v>1</v>
      </c>
      <c r="S3517" s="4">
        <f>IF(LANÇAMENTO[[#This Row],[DATA PEDIDO]]="","",LANÇAMENTO[[#This Row],[DATA PEDIDO]]+LANÇAMENTO[[#This Row],[PRAZO]])</f>
        <v>46127</v>
      </c>
      <c r="T3517" s="8" t="str">
        <f>IF(LANÇAMENTO[[#This Row],[OBRA COM MATERIAL]]="OK","ENTREGUE",IF(LANÇAMENTO[[#This Row],[PRAZO]]="","",LANÇAMENTO[[#This Row],[PREVISÃO ENTREGA OBRA]]-$E$1))</f>
        <v>ENTREGUE</v>
      </c>
      <c r="U3517" s="3" t="s">
        <v>129</v>
      </c>
      <c r="V3517" s="3"/>
    </row>
    <row r="3518" spans="1:22" x14ac:dyDescent="0.25">
      <c r="A3518" s="4">
        <v>46126</v>
      </c>
      <c r="B3518" s="2" t="s">
        <v>5494</v>
      </c>
      <c r="C3518" s="123" t="str">
        <f>VLOOKUP(LANÇAMENTO[[#This Row],[OBRA]],OBRAS[],2,FALSE)</f>
        <v>INTERIORANA</v>
      </c>
      <c r="D3518" s="2" t="s">
        <v>104</v>
      </c>
      <c r="E3518" s="2" t="s">
        <v>2692</v>
      </c>
      <c r="F3518" s="3">
        <v>1</v>
      </c>
      <c r="G3518" s="3" t="s">
        <v>114</v>
      </c>
      <c r="H3518" s="5" t="s">
        <v>5577</v>
      </c>
      <c r="I3518" s="136" t="s">
        <v>230</v>
      </c>
      <c r="J3518" s="2" t="s">
        <v>2692</v>
      </c>
      <c r="K3518" s="6">
        <v>39.9</v>
      </c>
      <c r="L3518" s="6">
        <f>LANÇAMENTO[[#This Row],[VALOR UNITARIO]]*LANÇAMENTO[[#This Row],[QTDADE]]</f>
        <v>39.9</v>
      </c>
      <c r="M3518" s="4">
        <v>46126</v>
      </c>
      <c r="N3518" s="33" t="str">
        <f>TEXT(LANÇAMENTO[[#This Row],[DATA PEDIDO]],"MMM")&amp;"-"&amp;TEXT(M3518,"AAAA")</f>
        <v>abr-2026</v>
      </c>
      <c r="O3518" s="5" t="s">
        <v>1823</v>
      </c>
      <c r="P3518" s="5" t="s">
        <v>30</v>
      </c>
      <c r="Q3518" s="3" t="s">
        <v>1705</v>
      </c>
      <c r="R3518" s="3">
        <v>1</v>
      </c>
      <c r="S3518" s="4">
        <f>IF(LANÇAMENTO[[#This Row],[DATA PEDIDO]]="","",LANÇAMENTO[[#This Row],[DATA PEDIDO]]+LANÇAMENTO[[#This Row],[PRAZO]])</f>
        <v>46127</v>
      </c>
      <c r="T3518" s="8" t="str">
        <f>IF(LANÇAMENTO[[#This Row],[OBRA COM MATERIAL]]="OK","ENTREGUE",IF(LANÇAMENTO[[#This Row],[PRAZO]]="","",LANÇAMENTO[[#This Row],[PREVISÃO ENTREGA OBRA]]-$E$1))</f>
        <v>ENTREGUE</v>
      </c>
      <c r="U3518" s="3" t="s">
        <v>129</v>
      </c>
      <c r="V3518" s="3"/>
    </row>
    <row r="3519" spans="1:22" x14ac:dyDescent="0.25">
      <c r="A3519" s="4">
        <v>46126</v>
      </c>
      <c r="B3519" s="2" t="s">
        <v>5484</v>
      </c>
      <c r="C3519" s="123" t="str">
        <f>VLOOKUP(LANÇAMENTO[[#This Row],[OBRA]],OBRAS[],2,FALSE)</f>
        <v>INTERIORANA</v>
      </c>
      <c r="D3519" s="2" t="s">
        <v>104</v>
      </c>
      <c r="E3519" s="2" t="s">
        <v>5578</v>
      </c>
      <c r="F3519" s="3">
        <v>10</v>
      </c>
      <c r="G3519" s="3" t="s">
        <v>65</v>
      </c>
      <c r="H3519" s="5" t="s">
        <v>5583</v>
      </c>
      <c r="I3519" s="136" t="s">
        <v>230</v>
      </c>
      <c r="J3519" s="2" t="s">
        <v>5578</v>
      </c>
      <c r="K3519" s="6">
        <v>3</v>
      </c>
      <c r="L3519" s="6">
        <f>LANÇAMENTO[[#This Row],[VALOR UNITARIO]]*LANÇAMENTO[[#This Row],[QTDADE]]</f>
        <v>30</v>
      </c>
      <c r="M3519" s="4">
        <v>46126</v>
      </c>
      <c r="N3519" s="33" t="str">
        <f>TEXT(LANÇAMENTO[[#This Row],[DATA PEDIDO]],"MMM")&amp;"-"&amp;TEXT(M3519,"AAAA")</f>
        <v>abr-2026</v>
      </c>
      <c r="O3519" s="5" t="s">
        <v>2200</v>
      </c>
      <c r="P3519" s="5" t="s">
        <v>30</v>
      </c>
      <c r="Q3519" s="3" t="s">
        <v>1705</v>
      </c>
      <c r="R3519" s="3">
        <v>1</v>
      </c>
      <c r="S3519" s="4">
        <f>IF(LANÇAMENTO[[#This Row],[DATA PEDIDO]]="","",LANÇAMENTO[[#This Row],[DATA PEDIDO]]+LANÇAMENTO[[#This Row],[PRAZO]])</f>
        <v>46127</v>
      </c>
      <c r="T3519" s="8" t="str">
        <f>IF(LANÇAMENTO[[#This Row],[OBRA COM MATERIAL]]="OK","ENTREGUE",IF(LANÇAMENTO[[#This Row],[PRAZO]]="","",LANÇAMENTO[[#This Row],[PREVISÃO ENTREGA OBRA]]-$E$1))</f>
        <v>ENTREGUE</v>
      </c>
      <c r="U3519" s="3" t="s">
        <v>129</v>
      </c>
      <c r="V3519" s="3"/>
    </row>
    <row r="3520" spans="1:22" x14ac:dyDescent="0.25">
      <c r="A3520" s="4">
        <v>46126</v>
      </c>
      <c r="B3520" s="2" t="s">
        <v>5484</v>
      </c>
      <c r="C3520" s="123" t="str">
        <f>VLOOKUP(LANÇAMENTO[[#This Row],[OBRA]],OBRAS[],2,FALSE)</f>
        <v>INTERIORANA</v>
      </c>
      <c r="D3520" s="2" t="s">
        <v>104</v>
      </c>
      <c r="E3520" s="2" t="s">
        <v>5579</v>
      </c>
      <c r="F3520" s="3">
        <v>1</v>
      </c>
      <c r="G3520" s="3" t="s">
        <v>65</v>
      </c>
      <c r="H3520" s="5" t="s">
        <v>5583</v>
      </c>
      <c r="I3520" s="136" t="s">
        <v>230</v>
      </c>
      <c r="J3520" s="2" t="s">
        <v>5579</v>
      </c>
      <c r="K3520" s="6">
        <v>339</v>
      </c>
      <c r="L3520" s="6">
        <f>LANÇAMENTO[[#This Row],[VALOR UNITARIO]]*LANÇAMENTO[[#This Row],[QTDADE]]</f>
        <v>339</v>
      </c>
      <c r="M3520" s="4">
        <v>46126</v>
      </c>
      <c r="N3520" s="33" t="str">
        <f>TEXT(LANÇAMENTO[[#This Row],[DATA PEDIDO]],"MMM")&amp;"-"&amp;TEXT(M3520,"AAAA")</f>
        <v>abr-2026</v>
      </c>
      <c r="O3520" s="5" t="s">
        <v>2200</v>
      </c>
      <c r="P3520" s="5" t="s">
        <v>30</v>
      </c>
      <c r="Q3520" s="3" t="s">
        <v>1705</v>
      </c>
      <c r="R3520" s="3">
        <v>1</v>
      </c>
      <c r="S3520" s="4">
        <f>IF(LANÇAMENTO[[#This Row],[DATA PEDIDO]]="","",LANÇAMENTO[[#This Row],[DATA PEDIDO]]+LANÇAMENTO[[#This Row],[PRAZO]])</f>
        <v>46127</v>
      </c>
      <c r="T3520" s="8" t="str">
        <f>IF(LANÇAMENTO[[#This Row],[OBRA COM MATERIAL]]="OK","ENTREGUE",IF(LANÇAMENTO[[#This Row],[PRAZO]]="","",LANÇAMENTO[[#This Row],[PREVISÃO ENTREGA OBRA]]-$E$1))</f>
        <v>ENTREGUE</v>
      </c>
      <c r="U3520" s="3" t="s">
        <v>129</v>
      </c>
      <c r="V3520" s="3"/>
    </row>
    <row r="3521" spans="1:22" x14ac:dyDescent="0.25">
      <c r="A3521" s="4">
        <v>46126</v>
      </c>
      <c r="B3521" s="2" t="s">
        <v>5484</v>
      </c>
      <c r="C3521" s="123" t="str">
        <f>VLOOKUP(LANÇAMENTO[[#This Row],[OBRA]],OBRAS[],2,FALSE)</f>
        <v>INTERIORANA</v>
      </c>
      <c r="D3521" s="2" t="s">
        <v>104</v>
      </c>
      <c r="E3521" s="2" t="s">
        <v>5580</v>
      </c>
      <c r="F3521" s="3">
        <v>1</v>
      </c>
      <c r="G3521" s="3" t="s">
        <v>65</v>
      </c>
      <c r="H3521" s="5" t="s">
        <v>5583</v>
      </c>
      <c r="I3521" s="136" t="s">
        <v>230</v>
      </c>
      <c r="J3521" s="2" t="s">
        <v>5580</v>
      </c>
      <c r="K3521" s="6">
        <v>21.9</v>
      </c>
      <c r="L3521" s="6">
        <f>LANÇAMENTO[[#This Row],[VALOR UNITARIO]]*LANÇAMENTO[[#This Row],[QTDADE]]</f>
        <v>21.9</v>
      </c>
      <c r="M3521" s="4">
        <v>46126</v>
      </c>
      <c r="N3521" s="33" t="str">
        <f>TEXT(LANÇAMENTO[[#This Row],[DATA PEDIDO]],"MMM")&amp;"-"&amp;TEXT(M3521,"AAAA")</f>
        <v>abr-2026</v>
      </c>
      <c r="O3521" s="5" t="s">
        <v>2200</v>
      </c>
      <c r="P3521" s="5" t="s">
        <v>30</v>
      </c>
      <c r="Q3521" s="3" t="s">
        <v>1705</v>
      </c>
      <c r="R3521" s="3">
        <v>1</v>
      </c>
      <c r="S3521" s="4">
        <f>IF(LANÇAMENTO[[#This Row],[DATA PEDIDO]]="","",LANÇAMENTO[[#This Row],[DATA PEDIDO]]+LANÇAMENTO[[#This Row],[PRAZO]])</f>
        <v>46127</v>
      </c>
      <c r="T3521" s="8" t="str">
        <f>IF(LANÇAMENTO[[#This Row],[OBRA COM MATERIAL]]="OK","ENTREGUE",IF(LANÇAMENTO[[#This Row],[PRAZO]]="","",LANÇAMENTO[[#This Row],[PREVISÃO ENTREGA OBRA]]-$E$1))</f>
        <v>ENTREGUE</v>
      </c>
      <c r="U3521" s="3" t="s">
        <v>129</v>
      </c>
      <c r="V3521" s="3"/>
    </row>
    <row r="3522" spans="1:22" x14ac:dyDescent="0.25">
      <c r="A3522" s="4">
        <v>46126</v>
      </c>
      <c r="B3522" s="2" t="s">
        <v>5484</v>
      </c>
      <c r="C3522" s="123" t="str">
        <f>VLOOKUP(LANÇAMENTO[[#This Row],[OBRA]],OBRAS[],2,FALSE)</f>
        <v>INTERIORANA</v>
      </c>
      <c r="D3522" s="2" t="s">
        <v>104</v>
      </c>
      <c r="E3522" s="2" t="s">
        <v>5581</v>
      </c>
      <c r="F3522" s="3">
        <v>3</v>
      </c>
      <c r="G3522" s="3" t="s">
        <v>23</v>
      </c>
      <c r="H3522" s="5" t="s">
        <v>5583</v>
      </c>
      <c r="I3522" s="136" t="s">
        <v>230</v>
      </c>
      <c r="J3522" s="2" t="s">
        <v>5581</v>
      </c>
      <c r="K3522" s="6">
        <v>18.899999999999999</v>
      </c>
      <c r="L3522" s="6">
        <f>LANÇAMENTO[[#This Row],[VALOR UNITARIO]]*LANÇAMENTO[[#This Row],[QTDADE]]</f>
        <v>56.699999999999996</v>
      </c>
      <c r="M3522" s="4">
        <v>46126</v>
      </c>
      <c r="N3522" s="33" t="str">
        <f>TEXT(LANÇAMENTO[[#This Row],[DATA PEDIDO]],"MMM")&amp;"-"&amp;TEXT(M3522,"AAAA")</f>
        <v>abr-2026</v>
      </c>
      <c r="O3522" s="5" t="s">
        <v>2200</v>
      </c>
      <c r="P3522" s="5" t="s">
        <v>30</v>
      </c>
      <c r="Q3522" s="3" t="s">
        <v>1705</v>
      </c>
      <c r="R3522" s="3">
        <v>1</v>
      </c>
      <c r="S3522" s="4">
        <f>IF(LANÇAMENTO[[#This Row],[DATA PEDIDO]]="","",LANÇAMENTO[[#This Row],[DATA PEDIDO]]+LANÇAMENTO[[#This Row],[PRAZO]])</f>
        <v>46127</v>
      </c>
      <c r="T3522" s="8" t="str">
        <f>IF(LANÇAMENTO[[#This Row],[OBRA COM MATERIAL]]="OK","ENTREGUE",IF(LANÇAMENTO[[#This Row],[PRAZO]]="","",LANÇAMENTO[[#This Row],[PREVISÃO ENTREGA OBRA]]-$E$1))</f>
        <v>ENTREGUE</v>
      </c>
      <c r="U3522" s="3" t="s">
        <v>129</v>
      </c>
      <c r="V3522" s="3"/>
    </row>
    <row r="3523" spans="1:22" x14ac:dyDescent="0.25">
      <c r="A3523" s="4">
        <v>46126</v>
      </c>
      <c r="B3523" s="2" t="s">
        <v>5484</v>
      </c>
      <c r="C3523" s="123" t="str">
        <f>VLOOKUP(LANÇAMENTO[[#This Row],[OBRA]],OBRAS[],2,FALSE)</f>
        <v>INTERIORANA</v>
      </c>
      <c r="D3523" s="2" t="s">
        <v>104</v>
      </c>
      <c r="E3523" s="2" t="s">
        <v>5582</v>
      </c>
      <c r="F3523" s="3">
        <v>2</v>
      </c>
      <c r="G3523" s="3" t="s">
        <v>23</v>
      </c>
      <c r="H3523" s="5" t="s">
        <v>5583</v>
      </c>
      <c r="I3523" s="136" t="s">
        <v>230</v>
      </c>
      <c r="J3523" s="2" t="s">
        <v>5582</v>
      </c>
      <c r="K3523" s="6">
        <v>18.899999999999999</v>
      </c>
      <c r="L3523" s="6">
        <f>LANÇAMENTO[[#This Row],[VALOR UNITARIO]]*LANÇAMENTO[[#This Row],[QTDADE]]</f>
        <v>37.799999999999997</v>
      </c>
      <c r="M3523" s="4">
        <v>46126</v>
      </c>
      <c r="N3523" s="33" t="str">
        <f>TEXT(LANÇAMENTO[[#This Row],[DATA PEDIDO]],"MMM")&amp;"-"&amp;TEXT(M3523,"AAAA")</f>
        <v>abr-2026</v>
      </c>
      <c r="O3523" s="5" t="s">
        <v>2200</v>
      </c>
      <c r="P3523" s="5" t="s">
        <v>30</v>
      </c>
      <c r="Q3523" s="3" t="s">
        <v>1705</v>
      </c>
      <c r="R3523" s="3">
        <v>1</v>
      </c>
      <c r="S3523" s="4">
        <f>IF(LANÇAMENTO[[#This Row],[DATA PEDIDO]]="","",LANÇAMENTO[[#This Row],[DATA PEDIDO]]+LANÇAMENTO[[#This Row],[PRAZO]])</f>
        <v>46127</v>
      </c>
      <c r="T3523" s="8" t="str">
        <f>IF(LANÇAMENTO[[#This Row],[OBRA COM MATERIAL]]="OK","ENTREGUE",IF(LANÇAMENTO[[#This Row],[PRAZO]]="","",LANÇAMENTO[[#This Row],[PREVISÃO ENTREGA OBRA]]-$E$1))</f>
        <v>ENTREGUE</v>
      </c>
      <c r="U3523" s="3" t="s">
        <v>129</v>
      </c>
      <c r="V3523" s="3"/>
    </row>
    <row r="3524" spans="1:22" x14ac:dyDescent="0.25">
      <c r="A3524" s="4">
        <v>46126</v>
      </c>
      <c r="B3524" s="2" t="s">
        <v>5494</v>
      </c>
      <c r="C3524" s="123" t="str">
        <f>VLOOKUP(LANÇAMENTO[[#This Row],[OBRA]],OBRAS[],2,FALSE)</f>
        <v>INTERIORANA</v>
      </c>
      <c r="D3524" s="2" t="s">
        <v>17</v>
      </c>
      <c r="E3524" s="2" t="s">
        <v>5584</v>
      </c>
      <c r="F3524" s="3">
        <v>30</v>
      </c>
      <c r="G3524" s="3" t="s">
        <v>141</v>
      </c>
      <c r="H3524" s="5" t="s">
        <v>5588</v>
      </c>
      <c r="I3524" s="136" t="s">
        <v>260</v>
      </c>
      <c r="J3524" s="2" t="s">
        <v>5584</v>
      </c>
      <c r="K3524" s="6">
        <v>6.8</v>
      </c>
      <c r="L3524" s="6">
        <f>LANÇAMENTO[[#This Row],[VALOR UNITARIO]]*LANÇAMENTO[[#This Row],[QTDADE]]</f>
        <v>204</v>
      </c>
      <c r="M3524" s="4">
        <v>46126</v>
      </c>
      <c r="N3524" s="33" t="str">
        <f>TEXT(LANÇAMENTO[[#This Row],[DATA PEDIDO]],"MMM")&amp;"-"&amp;TEXT(M3524,"AAAA")</f>
        <v>abr-2026</v>
      </c>
      <c r="O3524" s="5" t="s">
        <v>2068</v>
      </c>
      <c r="P3524" s="5" t="s">
        <v>30</v>
      </c>
      <c r="Q3524" s="3" t="s">
        <v>12</v>
      </c>
      <c r="R3524" s="3">
        <v>0</v>
      </c>
      <c r="S3524" s="4">
        <f>IF(LANÇAMENTO[[#This Row],[DATA PEDIDO]]="","",LANÇAMENTO[[#This Row],[DATA PEDIDO]]+LANÇAMENTO[[#This Row],[PRAZO]])</f>
        <v>46126</v>
      </c>
      <c r="T3524" s="8" t="str">
        <f>IF(LANÇAMENTO[[#This Row],[OBRA COM MATERIAL]]="OK","ENTREGUE",IF(LANÇAMENTO[[#This Row],[PRAZO]]="","",LANÇAMENTO[[#This Row],[PREVISÃO ENTREGA OBRA]]-$E$1))</f>
        <v>ENTREGUE</v>
      </c>
      <c r="U3524" s="3" t="s">
        <v>129</v>
      </c>
      <c r="V3524" s="3"/>
    </row>
    <row r="3525" spans="1:22" x14ac:dyDescent="0.25">
      <c r="A3525" s="4">
        <v>46126</v>
      </c>
      <c r="B3525" s="2" t="s">
        <v>5494</v>
      </c>
      <c r="C3525" s="123" t="str">
        <f>VLOOKUP(LANÇAMENTO[[#This Row],[OBRA]],OBRAS[],2,FALSE)</f>
        <v>INTERIORANA</v>
      </c>
      <c r="D3525" s="2" t="s">
        <v>17</v>
      </c>
      <c r="E3525" s="2" t="s">
        <v>1955</v>
      </c>
      <c r="F3525" s="3">
        <v>80</v>
      </c>
      <c r="G3525" s="3" t="s">
        <v>65</v>
      </c>
      <c r="H3525" s="5" t="s">
        <v>5588</v>
      </c>
      <c r="I3525" s="136" t="s">
        <v>260</v>
      </c>
      <c r="J3525" s="2" t="s">
        <v>1955</v>
      </c>
      <c r="K3525" s="6">
        <v>1.9</v>
      </c>
      <c r="L3525" s="6">
        <f>LANÇAMENTO[[#This Row],[VALOR UNITARIO]]*LANÇAMENTO[[#This Row],[QTDADE]]</f>
        <v>152</v>
      </c>
      <c r="M3525" s="4">
        <v>46126</v>
      </c>
      <c r="N3525" s="33" t="str">
        <f>TEXT(LANÇAMENTO[[#This Row],[DATA PEDIDO]],"MMM")&amp;"-"&amp;TEXT(M3525,"AAAA")</f>
        <v>abr-2026</v>
      </c>
      <c r="O3525" s="5" t="s">
        <v>2068</v>
      </c>
      <c r="P3525" s="5" t="s">
        <v>30</v>
      </c>
      <c r="Q3525" s="3" t="s">
        <v>12</v>
      </c>
      <c r="R3525" s="3">
        <v>0</v>
      </c>
      <c r="S3525" s="4">
        <f>IF(LANÇAMENTO[[#This Row],[DATA PEDIDO]]="","",LANÇAMENTO[[#This Row],[DATA PEDIDO]]+LANÇAMENTO[[#This Row],[PRAZO]])</f>
        <v>46126</v>
      </c>
      <c r="T3525" s="8" t="str">
        <f>IF(LANÇAMENTO[[#This Row],[OBRA COM MATERIAL]]="OK","ENTREGUE",IF(LANÇAMENTO[[#This Row],[PRAZO]]="","",LANÇAMENTO[[#This Row],[PREVISÃO ENTREGA OBRA]]-$E$1))</f>
        <v>ENTREGUE</v>
      </c>
      <c r="U3525" s="3" t="s">
        <v>129</v>
      </c>
      <c r="V3525" s="3"/>
    </row>
    <row r="3526" spans="1:22" x14ac:dyDescent="0.25">
      <c r="A3526" s="4">
        <v>46126</v>
      </c>
      <c r="B3526" s="2" t="s">
        <v>5494</v>
      </c>
      <c r="C3526" s="123" t="str">
        <f>VLOOKUP(LANÇAMENTO[[#This Row],[OBRA]],OBRAS[],2,FALSE)</f>
        <v>INTERIORANA</v>
      </c>
      <c r="D3526" s="2" t="s">
        <v>17</v>
      </c>
      <c r="E3526" s="2" t="s">
        <v>1956</v>
      </c>
      <c r="F3526" s="3">
        <v>60</v>
      </c>
      <c r="G3526" s="3" t="s">
        <v>65</v>
      </c>
      <c r="H3526" s="5" t="s">
        <v>5588</v>
      </c>
      <c r="I3526" s="136" t="s">
        <v>260</v>
      </c>
      <c r="J3526" s="2" t="s">
        <v>1956</v>
      </c>
      <c r="K3526" s="6">
        <v>2.2000000000000002</v>
      </c>
      <c r="L3526" s="6">
        <f>LANÇAMENTO[[#This Row],[VALOR UNITARIO]]*LANÇAMENTO[[#This Row],[QTDADE]]</f>
        <v>132</v>
      </c>
      <c r="M3526" s="4">
        <v>46126</v>
      </c>
      <c r="N3526" s="33" t="str">
        <f>TEXT(LANÇAMENTO[[#This Row],[DATA PEDIDO]],"MMM")&amp;"-"&amp;TEXT(M3526,"AAAA")</f>
        <v>abr-2026</v>
      </c>
      <c r="O3526" s="5" t="s">
        <v>2068</v>
      </c>
      <c r="P3526" s="5" t="s">
        <v>30</v>
      </c>
      <c r="Q3526" s="3" t="s">
        <v>12</v>
      </c>
      <c r="R3526" s="3">
        <v>0</v>
      </c>
      <c r="S3526" s="4">
        <f>IF(LANÇAMENTO[[#This Row],[DATA PEDIDO]]="","",LANÇAMENTO[[#This Row],[DATA PEDIDO]]+LANÇAMENTO[[#This Row],[PRAZO]])</f>
        <v>46126</v>
      </c>
      <c r="T3526" s="8" t="str">
        <f>IF(LANÇAMENTO[[#This Row],[OBRA COM MATERIAL]]="OK","ENTREGUE",IF(LANÇAMENTO[[#This Row],[PRAZO]]="","",LANÇAMENTO[[#This Row],[PREVISÃO ENTREGA OBRA]]-$E$1))</f>
        <v>ENTREGUE</v>
      </c>
      <c r="U3526" s="3" t="s">
        <v>129</v>
      </c>
      <c r="V3526" s="3"/>
    </row>
    <row r="3527" spans="1:22" x14ac:dyDescent="0.25">
      <c r="A3527" s="4">
        <v>46126</v>
      </c>
      <c r="B3527" s="2" t="s">
        <v>5494</v>
      </c>
      <c r="C3527" s="123" t="str">
        <f>VLOOKUP(LANÇAMENTO[[#This Row],[OBRA]],OBRAS[],2,FALSE)</f>
        <v>INTERIORANA</v>
      </c>
      <c r="D3527" s="2" t="s">
        <v>17</v>
      </c>
      <c r="E3527" s="2" t="s">
        <v>2905</v>
      </c>
      <c r="F3527" s="3">
        <v>50</v>
      </c>
      <c r="G3527" s="3" t="s">
        <v>115</v>
      </c>
      <c r="H3527" s="5" t="s">
        <v>5588</v>
      </c>
      <c r="I3527" s="136" t="s">
        <v>260</v>
      </c>
      <c r="J3527" s="2" t="s">
        <v>2905</v>
      </c>
      <c r="K3527" s="6">
        <v>1</v>
      </c>
      <c r="L3527" s="6">
        <f>LANÇAMENTO[[#This Row],[VALOR UNITARIO]]*LANÇAMENTO[[#This Row],[QTDADE]]</f>
        <v>50</v>
      </c>
      <c r="M3527" s="4">
        <v>46126</v>
      </c>
      <c r="N3527" s="33" t="str">
        <f>TEXT(LANÇAMENTO[[#This Row],[DATA PEDIDO]],"MMM")&amp;"-"&amp;TEXT(M3527,"AAAA")</f>
        <v>abr-2026</v>
      </c>
      <c r="O3527" s="5" t="s">
        <v>2068</v>
      </c>
      <c r="P3527" s="5" t="s">
        <v>30</v>
      </c>
      <c r="Q3527" s="3" t="s">
        <v>12</v>
      </c>
      <c r="R3527" s="3">
        <v>0</v>
      </c>
      <c r="S3527" s="4">
        <f>IF(LANÇAMENTO[[#This Row],[DATA PEDIDO]]="","",LANÇAMENTO[[#This Row],[DATA PEDIDO]]+LANÇAMENTO[[#This Row],[PRAZO]])</f>
        <v>46126</v>
      </c>
      <c r="T3527" s="8" t="str">
        <f>IF(LANÇAMENTO[[#This Row],[OBRA COM MATERIAL]]="OK","ENTREGUE",IF(LANÇAMENTO[[#This Row],[PRAZO]]="","",LANÇAMENTO[[#This Row],[PREVISÃO ENTREGA OBRA]]-$E$1))</f>
        <v>ENTREGUE</v>
      </c>
      <c r="U3527" s="3" t="s">
        <v>129</v>
      </c>
      <c r="V3527" s="3"/>
    </row>
    <row r="3528" spans="1:22" x14ac:dyDescent="0.25">
      <c r="A3528" s="4">
        <v>46126</v>
      </c>
      <c r="B3528" s="2" t="s">
        <v>5494</v>
      </c>
      <c r="C3528" s="123" t="str">
        <f>VLOOKUP(LANÇAMENTO[[#This Row],[OBRA]],OBRAS[],2,FALSE)</f>
        <v>INTERIORANA</v>
      </c>
      <c r="D3528" s="2" t="s">
        <v>17</v>
      </c>
      <c r="E3528" s="2" t="s">
        <v>2903</v>
      </c>
      <c r="F3528" s="3">
        <v>12</v>
      </c>
      <c r="G3528" s="3" t="s">
        <v>65</v>
      </c>
      <c r="H3528" s="5" t="s">
        <v>5588</v>
      </c>
      <c r="I3528" s="136" t="s">
        <v>260</v>
      </c>
      <c r="J3528" s="2" t="s">
        <v>2903</v>
      </c>
      <c r="K3528" s="6">
        <v>6</v>
      </c>
      <c r="L3528" s="6">
        <f>LANÇAMENTO[[#This Row],[VALOR UNITARIO]]*LANÇAMENTO[[#This Row],[QTDADE]]</f>
        <v>72</v>
      </c>
      <c r="M3528" s="4">
        <v>46126</v>
      </c>
      <c r="N3528" s="33" t="str">
        <f>TEXT(LANÇAMENTO[[#This Row],[DATA PEDIDO]],"MMM")&amp;"-"&amp;TEXT(M3528,"AAAA")</f>
        <v>abr-2026</v>
      </c>
      <c r="O3528" s="5" t="s">
        <v>2068</v>
      </c>
      <c r="P3528" s="5" t="s">
        <v>30</v>
      </c>
      <c r="Q3528" s="3" t="s">
        <v>12</v>
      </c>
      <c r="R3528" s="3">
        <v>0</v>
      </c>
      <c r="S3528" s="4">
        <f>IF(LANÇAMENTO[[#This Row],[DATA PEDIDO]]="","",LANÇAMENTO[[#This Row],[DATA PEDIDO]]+LANÇAMENTO[[#This Row],[PRAZO]])</f>
        <v>46126</v>
      </c>
      <c r="T3528" s="8" t="str">
        <f>IF(LANÇAMENTO[[#This Row],[OBRA COM MATERIAL]]="OK","ENTREGUE",IF(LANÇAMENTO[[#This Row],[PRAZO]]="","",LANÇAMENTO[[#This Row],[PREVISÃO ENTREGA OBRA]]-$E$1))</f>
        <v>ENTREGUE</v>
      </c>
      <c r="U3528" s="3" t="s">
        <v>129</v>
      </c>
      <c r="V3528" s="3"/>
    </row>
    <row r="3529" spans="1:22" x14ac:dyDescent="0.25">
      <c r="A3529" s="4">
        <v>46126</v>
      </c>
      <c r="B3529" s="2" t="s">
        <v>5494</v>
      </c>
      <c r="C3529" s="123" t="str">
        <f>VLOOKUP(LANÇAMENTO[[#This Row],[OBRA]],OBRAS[],2,FALSE)</f>
        <v>INTERIORANA</v>
      </c>
      <c r="D3529" s="2" t="s">
        <v>17</v>
      </c>
      <c r="E3529" s="2" t="s">
        <v>1880</v>
      </c>
      <c r="F3529" s="3">
        <v>100</v>
      </c>
      <c r="G3529" s="3" t="s">
        <v>65</v>
      </c>
      <c r="H3529" s="5" t="s">
        <v>5588</v>
      </c>
      <c r="I3529" s="136" t="s">
        <v>260</v>
      </c>
      <c r="J3529" s="2" t="s">
        <v>1880</v>
      </c>
      <c r="K3529" s="6">
        <v>2</v>
      </c>
      <c r="L3529" s="6">
        <f>LANÇAMENTO[[#This Row],[VALOR UNITARIO]]*LANÇAMENTO[[#This Row],[QTDADE]]</f>
        <v>200</v>
      </c>
      <c r="M3529" s="4">
        <v>46126</v>
      </c>
      <c r="N3529" s="33" t="str">
        <f>TEXT(LANÇAMENTO[[#This Row],[DATA PEDIDO]],"MMM")&amp;"-"&amp;TEXT(M3529,"AAAA")</f>
        <v>abr-2026</v>
      </c>
      <c r="O3529" s="5" t="s">
        <v>2068</v>
      </c>
      <c r="P3529" s="5" t="s">
        <v>30</v>
      </c>
      <c r="Q3529" s="3" t="s">
        <v>12</v>
      </c>
      <c r="R3529" s="3">
        <v>0</v>
      </c>
      <c r="S3529" s="4">
        <f>IF(LANÇAMENTO[[#This Row],[DATA PEDIDO]]="","",LANÇAMENTO[[#This Row],[DATA PEDIDO]]+LANÇAMENTO[[#This Row],[PRAZO]])</f>
        <v>46126</v>
      </c>
      <c r="T3529" s="8" t="str">
        <f>IF(LANÇAMENTO[[#This Row],[OBRA COM MATERIAL]]="OK","ENTREGUE",IF(LANÇAMENTO[[#This Row],[PRAZO]]="","",LANÇAMENTO[[#This Row],[PREVISÃO ENTREGA OBRA]]-$E$1))</f>
        <v>ENTREGUE</v>
      </c>
      <c r="U3529" s="3" t="s">
        <v>129</v>
      </c>
      <c r="V3529" s="3"/>
    </row>
    <row r="3530" spans="1:22" x14ac:dyDescent="0.25">
      <c r="A3530" s="4">
        <v>46126</v>
      </c>
      <c r="B3530" s="2" t="s">
        <v>5494</v>
      </c>
      <c r="C3530" s="123" t="str">
        <f>VLOOKUP(LANÇAMENTO[[#This Row],[OBRA]],OBRAS[],2,FALSE)</f>
        <v>INTERIORANA</v>
      </c>
      <c r="D3530" s="2" t="s">
        <v>17</v>
      </c>
      <c r="E3530" s="2" t="s">
        <v>1883</v>
      </c>
      <c r="F3530" s="3">
        <v>130</v>
      </c>
      <c r="G3530" s="3" t="s">
        <v>65</v>
      </c>
      <c r="H3530" s="5" t="s">
        <v>5588</v>
      </c>
      <c r="I3530" s="136" t="s">
        <v>260</v>
      </c>
      <c r="J3530" s="2" t="s">
        <v>1883</v>
      </c>
      <c r="K3530" s="6">
        <v>0.6</v>
      </c>
      <c r="L3530" s="6">
        <f>LANÇAMENTO[[#This Row],[VALOR UNITARIO]]*LANÇAMENTO[[#This Row],[QTDADE]]</f>
        <v>78</v>
      </c>
      <c r="M3530" s="4">
        <v>46126</v>
      </c>
      <c r="N3530" s="33" t="str">
        <f>TEXT(LANÇAMENTO[[#This Row],[DATA PEDIDO]],"MMM")&amp;"-"&amp;TEXT(M3530,"AAAA")</f>
        <v>abr-2026</v>
      </c>
      <c r="O3530" s="5" t="s">
        <v>2068</v>
      </c>
      <c r="P3530" s="5" t="s">
        <v>30</v>
      </c>
      <c r="Q3530" s="3" t="s">
        <v>12</v>
      </c>
      <c r="R3530" s="3">
        <v>0</v>
      </c>
      <c r="S3530" s="4">
        <f>IF(LANÇAMENTO[[#This Row],[DATA PEDIDO]]="","",LANÇAMENTO[[#This Row],[DATA PEDIDO]]+LANÇAMENTO[[#This Row],[PRAZO]])</f>
        <v>46126</v>
      </c>
      <c r="T3530" s="8" t="str">
        <f>IF(LANÇAMENTO[[#This Row],[OBRA COM MATERIAL]]="OK","ENTREGUE",IF(LANÇAMENTO[[#This Row],[PRAZO]]="","",LANÇAMENTO[[#This Row],[PREVISÃO ENTREGA OBRA]]-$E$1))</f>
        <v>ENTREGUE</v>
      </c>
      <c r="U3530" s="3" t="s">
        <v>129</v>
      </c>
      <c r="V3530" s="3"/>
    </row>
    <row r="3531" spans="1:22" x14ac:dyDescent="0.25">
      <c r="A3531" s="4">
        <v>46126</v>
      </c>
      <c r="B3531" s="2" t="s">
        <v>5494</v>
      </c>
      <c r="C3531" s="123" t="str">
        <f>VLOOKUP(LANÇAMENTO[[#This Row],[OBRA]],OBRAS[],2,FALSE)</f>
        <v>INTERIORANA</v>
      </c>
      <c r="D3531" s="2" t="s">
        <v>17</v>
      </c>
      <c r="E3531" s="2" t="s">
        <v>5585</v>
      </c>
      <c r="F3531" s="3">
        <v>15</v>
      </c>
      <c r="G3531" s="3" t="s">
        <v>141</v>
      </c>
      <c r="H3531" s="5" t="s">
        <v>5588</v>
      </c>
      <c r="I3531" s="136" t="s">
        <v>260</v>
      </c>
      <c r="J3531" s="2" t="s">
        <v>5585</v>
      </c>
      <c r="K3531" s="6">
        <v>49.6</v>
      </c>
      <c r="L3531" s="6">
        <f>LANÇAMENTO[[#This Row],[VALOR UNITARIO]]*LANÇAMENTO[[#This Row],[QTDADE]]</f>
        <v>744</v>
      </c>
      <c r="M3531" s="4">
        <v>46126</v>
      </c>
      <c r="N3531" s="33" t="str">
        <f>TEXT(LANÇAMENTO[[#This Row],[DATA PEDIDO]],"MMM")&amp;"-"&amp;TEXT(M3531,"AAAA")</f>
        <v>abr-2026</v>
      </c>
      <c r="O3531" s="5" t="s">
        <v>2068</v>
      </c>
      <c r="P3531" s="5" t="s">
        <v>30</v>
      </c>
      <c r="Q3531" s="3" t="s">
        <v>12</v>
      </c>
      <c r="R3531" s="3">
        <v>0</v>
      </c>
      <c r="S3531" s="4">
        <f>IF(LANÇAMENTO[[#This Row],[DATA PEDIDO]]="","",LANÇAMENTO[[#This Row],[DATA PEDIDO]]+LANÇAMENTO[[#This Row],[PRAZO]])</f>
        <v>46126</v>
      </c>
      <c r="T3531" s="8" t="str">
        <f>IF(LANÇAMENTO[[#This Row],[OBRA COM MATERIAL]]="OK","ENTREGUE",IF(LANÇAMENTO[[#This Row],[PRAZO]]="","",LANÇAMENTO[[#This Row],[PREVISÃO ENTREGA OBRA]]-$E$1))</f>
        <v>ENTREGUE</v>
      </c>
      <c r="U3531" s="3" t="s">
        <v>129</v>
      </c>
      <c r="V3531" s="3"/>
    </row>
    <row r="3532" spans="1:22" x14ac:dyDescent="0.25">
      <c r="A3532" s="4">
        <v>46126</v>
      </c>
      <c r="B3532" s="2" t="s">
        <v>5494</v>
      </c>
      <c r="C3532" s="123" t="str">
        <f>VLOOKUP(LANÇAMENTO[[#This Row],[OBRA]],OBRAS[],2,FALSE)</f>
        <v>INTERIORANA</v>
      </c>
      <c r="D3532" s="2" t="s">
        <v>17</v>
      </c>
      <c r="E3532" s="2" t="s">
        <v>5586</v>
      </c>
      <c r="F3532" s="3">
        <v>5</v>
      </c>
      <c r="G3532" s="3" t="s">
        <v>65</v>
      </c>
      <c r="H3532" s="5" t="s">
        <v>5588</v>
      </c>
      <c r="I3532" s="136" t="s">
        <v>260</v>
      </c>
      <c r="J3532" s="2" t="s">
        <v>5586</v>
      </c>
      <c r="K3532" s="6">
        <v>10.8</v>
      </c>
      <c r="L3532" s="6">
        <f>LANÇAMENTO[[#This Row],[VALOR UNITARIO]]*LANÇAMENTO[[#This Row],[QTDADE]]</f>
        <v>54</v>
      </c>
      <c r="M3532" s="4">
        <v>46126</v>
      </c>
      <c r="N3532" s="33" t="str">
        <f>TEXT(LANÇAMENTO[[#This Row],[DATA PEDIDO]],"MMM")&amp;"-"&amp;TEXT(M3532,"AAAA")</f>
        <v>abr-2026</v>
      </c>
      <c r="O3532" s="5" t="s">
        <v>2068</v>
      </c>
      <c r="P3532" s="5" t="s">
        <v>30</v>
      </c>
      <c r="Q3532" s="3" t="s">
        <v>12</v>
      </c>
      <c r="R3532" s="3">
        <v>0</v>
      </c>
      <c r="S3532" s="4">
        <f>IF(LANÇAMENTO[[#This Row],[DATA PEDIDO]]="","",LANÇAMENTO[[#This Row],[DATA PEDIDO]]+LANÇAMENTO[[#This Row],[PRAZO]])</f>
        <v>46126</v>
      </c>
      <c r="T3532" s="8" t="str">
        <f>IF(LANÇAMENTO[[#This Row],[OBRA COM MATERIAL]]="OK","ENTREGUE",IF(LANÇAMENTO[[#This Row],[PRAZO]]="","",LANÇAMENTO[[#This Row],[PREVISÃO ENTREGA OBRA]]-$E$1))</f>
        <v>ENTREGUE</v>
      </c>
      <c r="U3532" s="3" t="s">
        <v>129</v>
      </c>
      <c r="V3532" s="3"/>
    </row>
    <row r="3533" spans="1:22" x14ac:dyDescent="0.25">
      <c r="A3533" s="4">
        <v>46126</v>
      </c>
      <c r="B3533" s="2" t="s">
        <v>5494</v>
      </c>
      <c r="C3533" s="123" t="str">
        <f>VLOOKUP(LANÇAMENTO[[#This Row],[OBRA]],OBRAS[],2,FALSE)</f>
        <v>INTERIORANA</v>
      </c>
      <c r="D3533" s="2" t="s">
        <v>17</v>
      </c>
      <c r="E3533" s="2" t="s">
        <v>1878</v>
      </c>
      <c r="F3533" s="3">
        <v>12</v>
      </c>
      <c r="G3533" s="3" t="s">
        <v>65</v>
      </c>
      <c r="H3533" s="5" t="s">
        <v>5588</v>
      </c>
      <c r="I3533" s="136" t="s">
        <v>260</v>
      </c>
      <c r="J3533" s="2" t="s">
        <v>1878</v>
      </c>
      <c r="K3533" s="6">
        <v>15.4</v>
      </c>
      <c r="L3533" s="6">
        <f>LANÇAMENTO[[#This Row],[VALOR UNITARIO]]*LANÇAMENTO[[#This Row],[QTDADE]]</f>
        <v>184.8</v>
      </c>
      <c r="M3533" s="4">
        <v>46126</v>
      </c>
      <c r="N3533" s="33" t="str">
        <f>TEXT(LANÇAMENTO[[#This Row],[DATA PEDIDO]],"MMM")&amp;"-"&amp;TEXT(M3533,"AAAA")</f>
        <v>abr-2026</v>
      </c>
      <c r="O3533" s="5" t="s">
        <v>2068</v>
      </c>
      <c r="P3533" s="5" t="s">
        <v>30</v>
      </c>
      <c r="Q3533" s="3" t="s">
        <v>12</v>
      </c>
      <c r="R3533" s="3">
        <v>0</v>
      </c>
      <c r="S3533" s="4">
        <f>IF(LANÇAMENTO[[#This Row],[DATA PEDIDO]]="","",LANÇAMENTO[[#This Row],[DATA PEDIDO]]+LANÇAMENTO[[#This Row],[PRAZO]])</f>
        <v>46126</v>
      </c>
      <c r="T3533" s="8" t="str">
        <f>IF(LANÇAMENTO[[#This Row],[OBRA COM MATERIAL]]="OK","ENTREGUE",IF(LANÇAMENTO[[#This Row],[PRAZO]]="","",LANÇAMENTO[[#This Row],[PREVISÃO ENTREGA OBRA]]-$E$1))</f>
        <v>ENTREGUE</v>
      </c>
      <c r="U3533" s="3" t="s">
        <v>129</v>
      </c>
      <c r="V3533" s="3"/>
    </row>
    <row r="3534" spans="1:22" x14ac:dyDescent="0.25">
      <c r="A3534" s="4">
        <v>46126</v>
      </c>
      <c r="B3534" s="2" t="s">
        <v>5494</v>
      </c>
      <c r="C3534" s="123" t="str">
        <f>VLOOKUP(LANÇAMENTO[[#This Row],[OBRA]],OBRAS[],2,FALSE)</f>
        <v>INTERIORANA</v>
      </c>
      <c r="D3534" s="2" t="s">
        <v>17</v>
      </c>
      <c r="E3534" s="2" t="s">
        <v>5587</v>
      </c>
      <c r="F3534" s="3">
        <v>2</v>
      </c>
      <c r="G3534" s="3" t="s">
        <v>65</v>
      </c>
      <c r="H3534" s="5" t="s">
        <v>5588</v>
      </c>
      <c r="I3534" s="136" t="s">
        <v>260</v>
      </c>
      <c r="J3534" s="2" t="s">
        <v>5587</v>
      </c>
      <c r="K3534" s="6">
        <v>36.6</v>
      </c>
      <c r="L3534" s="6">
        <f>LANÇAMENTO[[#This Row],[VALOR UNITARIO]]*LANÇAMENTO[[#This Row],[QTDADE]]</f>
        <v>73.2</v>
      </c>
      <c r="M3534" s="4">
        <v>46126</v>
      </c>
      <c r="N3534" s="33" t="str">
        <f>TEXT(LANÇAMENTO[[#This Row],[DATA PEDIDO]],"MMM")&amp;"-"&amp;TEXT(M3534,"AAAA")</f>
        <v>abr-2026</v>
      </c>
      <c r="O3534" s="5" t="s">
        <v>2068</v>
      </c>
      <c r="P3534" s="5" t="s">
        <v>30</v>
      </c>
      <c r="Q3534" s="3" t="s">
        <v>12</v>
      </c>
      <c r="R3534" s="3">
        <v>0</v>
      </c>
      <c r="S3534" s="4">
        <f>IF(LANÇAMENTO[[#This Row],[DATA PEDIDO]]="","",LANÇAMENTO[[#This Row],[DATA PEDIDO]]+LANÇAMENTO[[#This Row],[PRAZO]])</f>
        <v>46126</v>
      </c>
      <c r="T3534" s="8" t="str">
        <f>IF(LANÇAMENTO[[#This Row],[OBRA COM MATERIAL]]="OK","ENTREGUE",IF(LANÇAMENTO[[#This Row],[PRAZO]]="","",LANÇAMENTO[[#This Row],[PREVISÃO ENTREGA OBRA]]-$E$1))</f>
        <v>ENTREGUE</v>
      </c>
      <c r="U3534" s="3" t="s">
        <v>129</v>
      </c>
      <c r="V3534" s="3"/>
    </row>
    <row r="3535" spans="1:22" x14ac:dyDescent="0.25">
      <c r="A3535" s="4">
        <v>46126</v>
      </c>
      <c r="B3535" s="2" t="s">
        <v>2461</v>
      </c>
      <c r="C3535" s="123" t="str">
        <f>VLOOKUP(LANÇAMENTO[[#This Row],[OBRA]],OBRAS[],2,FALSE)</f>
        <v>B&amp;B</v>
      </c>
      <c r="D3535" s="2" t="s">
        <v>27</v>
      </c>
      <c r="E3535" s="2" t="s">
        <v>1690</v>
      </c>
      <c r="F3535" s="3">
        <v>3</v>
      </c>
      <c r="G3535" s="3" t="s">
        <v>65</v>
      </c>
      <c r="H3535" s="5" t="s">
        <v>5589</v>
      </c>
      <c r="I3535" s="136" t="s">
        <v>3468</v>
      </c>
      <c r="J3535" s="2" t="s">
        <v>1690</v>
      </c>
      <c r="K3535" s="6">
        <v>400</v>
      </c>
      <c r="L3535" s="6">
        <f>LANÇAMENTO[[#This Row],[VALOR UNITARIO]]*LANÇAMENTO[[#This Row],[QTDADE]]</f>
        <v>1200</v>
      </c>
      <c r="M3535" s="4">
        <v>46126</v>
      </c>
      <c r="N3535" s="33" t="str">
        <f>TEXT(LANÇAMENTO[[#This Row],[DATA PEDIDO]],"MMM")&amp;"-"&amp;TEXT(M3535,"AAAA")</f>
        <v>abr-2026</v>
      </c>
      <c r="O3535" s="5" t="s">
        <v>1778</v>
      </c>
      <c r="P3535" s="5" t="s">
        <v>30</v>
      </c>
      <c r="Q3535" s="3" t="s">
        <v>12</v>
      </c>
      <c r="R3535" s="3">
        <v>1</v>
      </c>
      <c r="S3535" s="4">
        <f>IF(LANÇAMENTO[[#This Row],[DATA PEDIDO]]="","",LANÇAMENTO[[#This Row],[DATA PEDIDO]]+LANÇAMENTO[[#This Row],[PRAZO]])</f>
        <v>46127</v>
      </c>
      <c r="T3535" s="8" t="str">
        <f>IF(LANÇAMENTO[[#This Row],[OBRA COM MATERIAL]]="OK","ENTREGUE",IF(LANÇAMENTO[[#This Row],[PRAZO]]="","",LANÇAMENTO[[#This Row],[PREVISÃO ENTREGA OBRA]]-$E$1))</f>
        <v>ENTREGUE</v>
      </c>
      <c r="U3535" s="3" t="s">
        <v>129</v>
      </c>
      <c r="V3535" s="3"/>
    </row>
    <row r="3536" spans="1:22" x14ac:dyDescent="0.25">
      <c r="A3536" s="4">
        <v>46126</v>
      </c>
      <c r="B3536" s="2" t="s">
        <v>5484</v>
      </c>
      <c r="C3536" s="123" t="str">
        <f>VLOOKUP(LANÇAMENTO[[#This Row],[OBRA]],OBRAS[],2,FALSE)</f>
        <v>INTERIORANA</v>
      </c>
      <c r="D3536" s="2" t="s">
        <v>104</v>
      </c>
      <c r="E3536" s="2" t="s">
        <v>5590</v>
      </c>
      <c r="F3536" s="3">
        <v>12</v>
      </c>
      <c r="G3536" s="3" t="s">
        <v>65</v>
      </c>
      <c r="H3536" s="5" t="s">
        <v>5591</v>
      </c>
      <c r="I3536" s="136" t="s">
        <v>456</v>
      </c>
      <c r="J3536" s="2" t="s">
        <v>5590</v>
      </c>
      <c r="K3536" s="6">
        <v>36.9</v>
      </c>
      <c r="L3536" s="6">
        <f>LANÇAMENTO[[#This Row],[VALOR UNITARIO]]*LANÇAMENTO[[#This Row],[QTDADE]]</f>
        <v>442.79999999999995</v>
      </c>
      <c r="M3536" s="4">
        <v>46126</v>
      </c>
      <c r="N3536" s="33" t="str">
        <f>TEXT(LANÇAMENTO[[#This Row],[DATA PEDIDO]],"MMM")&amp;"-"&amp;TEXT(M3536,"AAAA")</f>
        <v>abr-2026</v>
      </c>
      <c r="O3536" s="5" t="s">
        <v>1818</v>
      </c>
      <c r="P3536" s="5" t="s">
        <v>215</v>
      </c>
      <c r="Q3536" s="3" t="s">
        <v>1705</v>
      </c>
      <c r="R3536" s="3">
        <v>0</v>
      </c>
      <c r="S3536" s="4">
        <f>IF(LANÇAMENTO[[#This Row],[DATA PEDIDO]]="","",LANÇAMENTO[[#This Row],[DATA PEDIDO]]+LANÇAMENTO[[#This Row],[PRAZO]])</f>
        <v>46126</v>
      </c>
      <c r="T3536" s="8" t="str">
        <f>IF(LANÇAMENTO[[#This Row],[OBRA COM MATERIAL]]="OK","ENTREGUE",IF(LANÇAMENTO[[#This Row],[PRAZO]]="","",LANÇAMENTO[[#This Row],[PREVISÃO ENTREGA OBRA]]-$E$1))</f>
        <v>ENTREGUE</v>
      </c>
      <c r="U3536" s="3" t="s">
        <v>129</v>
      </c>
      <c r="V3536" s="3"/>
    </row>
    <row r="3537" spans="1:22" x14ac:dyDescent="0.25">
      <c r="A3537" s="4">
        <v>46126</v>
      </c>
      <c r="B3537" s="2" t="s">
        <v>2461</v>
      </c>
      <c r="C3537" s="123" t="str">
        <f>VLOOKUP(LANÇAMENTO[[#This Row],[OBRA]],OBRAS[],2,FALSE)</f>
        <v>B&amp;B</v>
      </c>
      <c r="D3537" s="2" t="s">
        <v>17</v>
      </c>
      <c r="E3537" s="2" t="s">
        <v>1974</v>
      </c>
      <c r="F3537" s="3">
        <v>32</v>
      </c>
      <c r="G3537" s="3" t="s">
        <v>65</v>
      </c>
      <c r="H3537" s="5" t="s">
        <v>5600</v>
      </c>
      <c r="I3537" s="136" t="s">
        <v>372</v>
      </c>
      <c r="J3537" s="2" t="s">
        <v>1974</v>
      </c>
      <c r="K3537" s="6">
        <v>53</v>
      </c>
      <c r="L3537" s="6">
        <f>LANÇAMENTO[[#This Row],[VALOR UNITARIO]]*LANÇAMENTO[[#This Row],[QTDADE]]</f>
        <v>1696</v>
      </c>
      <c r="M3537" s="4">
        <v>46126</v>
      </c>
      <c r="N3537" s="33" t="str">
        <f>TEXT(LANÇAMENTO[[#This Row],[DATA PEDIDO]],"MMM")&amp;"-"&amp;TEXT(M3537,"AAAA")</f>
        <v>abr-2026</v>
      </c>
      <c r="O3537" s="5" t="s">
        <v>2068</v>
      </c>
      <c r="P3537" s="5" t="s">
        <v>30</v>
      </c>
      <c r="Q3537" s="3" t="s">
        <v>12</v>
      </c>
      <c r="R3537" s="3">
        <v>1</v>
      </c>
      <c r="S3537" s="4">
        <f>IF(LANÇAMENTO[[#This Row],[DATA PEDIDO]]="","",LANÇAMENTO[[#This Row],[DATA PEDIDO]]+LANÇAMENTO[[#This Row],[PRAZO]])</f>
        <v>46127</v>
      </c>
      <c r="T3537" s="8">
        <f ca="1">IF(LANÇAMENTO[[#This Row],[OBRA COM MATERIAL]]="OK","ENTREGUE",IF(LANÇAMENTO[[#This Row],[PRAZO]]="","",LANÇAMENTO[[#This Row],[PREVISÃO ENTREGA OBRA]]-$E$1))</f>
        <v>-2</v>
      </c>
      <c r="U3537" s="3"/>
      <c r="V3537" s="3"/>
    </row>
    <row r="3538" spans="1:22" x14ac:dyDescent="0.25">
      <c r="A3538" s="4">
        <v>46127</v>
      </c>
      <c r="B3538" s="2" t="s">
        <v>5484</v>
      </c>
      <c r="C3538" s="123" t="str">
        <f>VLOOKUP(LANÇAMENTO[[#This Row],[OBRA]],OBRAS[],2,FALSE)</f>
        <v>INTERIORANA</v>
      </c>
      <c r="D3538" s="2" t="s">
        <v>104</v>
      </c>
      <c r="E3538" s="2" t="s">
        <v>3245</v>
      </c>
      <c r="F3538" s="3">
        <v>15</v>
      </c>
      <c r="G3538" s="3" t="s">
        <v>65</v>
      </c>
      <c r="H3538" s="5" t="s">
        <v>5601</v>
      </c>
      <c r="I3538" s="136" t="s">
        <v>3251</v>
      </c>
      <c r="J3538" s="2" t="s">
        <v>3245</v>
      </c>
      <c r="K3538" s="6">
        <v>39.5</v>
      </c>
      <c r="L3538" s="6">
        <f>LANÇAMENTO[[#This Row],[VALOR UNITARIO]]*LANÇAMENTO[[#This Row],[QTDADE]]</f>
        <v>592.5</v>
      </c>
      <c r="M3538" s="4">
        <v>46127</v>
      </c>
      <c r="N3538" s="33" t="str">
        <f>TEXT(LANÇAMENTO[[#This Row],[DATA PEDIDO]],"MMM")&amp;"-"&amp;TEXT(M3538,"AAAA")</f>
        <v>abr-2026</v>
      </c>
      <c r="O3538" s="5" t="s">
        <v>3722</v>
      </c>
      <c r="P3538" s="5" t="s">
        <v>30</v>
      </c>
      <c r="Q3538" s="3" t="s">
        <v>12</v>
      </c>
      <c r="R3538" s="3">
        <v>12</v>
      </c>
      <c r="S3538" s="4">
        <f>IF(LANÇAMENTO[[#This Row],[DATA PEDIDO]]="","",LANÇAMENTO[[#This Row],[DATA PEDIDO]]+LANÇAMENTO[[#This Row],[PRAZO]])</f>
        <v>46139</v>
      </c>
      <c r="T3538" s="8">
        <f ca="1">IF(LANÇAMENTO[[#This Row],[OBRA COM MATERIAL]]="OK","ENTREGUE",IF(LANÇAMENTO[[#This Row],[PRAZO]]="","",LANÇAMENTO[[#This Row],[PREVISÃO ENTREGA OBRA]]-$E$1))</f>
        <v>10</v>
      </c>
      <c r="U3538" s="3"/>
      <c r="V3538" s="3"/>
    </row>
    <row r="3539" spans="1:22" x14ac:dyDescent="0.25">
      <c r="A3539" s="4">
        <v>46127</v>
      </c>
      <c r="B3539" s="2" t="s">
        <v>5484</v>
      </c>
      <c r="C3539" s="123" t="str">
        <f>VLOOKUP(LANÇAMENTO[[#This Row],[OBRA]],OBRAS[],2,FALSE)</f>
        <v>INTERIORANA</v>
      </c>
      <c r="D3539" s="2" t="s">
        <v>104</v>
      </c>
      <c r="E3539" s="2" t="s">
        <v>3247</v>
      </c>
      <c r="F3539" s="3">
        <v>28</v>
      </c>
      <c r="G3539" s="3" t="s">
        <v>65</v>
      </c>
      <c r="H3539" s="5" t="s">
        <v>5601</v>
      </c>
      <c r="I3539" s="136" t="s">
        <v>3251</v>
      </c>
      <c r="J3539" s="2" t="s">
        <v>3247</v>
      </c>
      <c r="K3539" s="6">
        <v>39.5</v>
      </c>
      <c r="L3539" s="6">
        <f>LANÇAMENTO[[#This Row],[VALOR UNITARIO]]*LANÇAMENTO[[#This Row],[QTDADE]]</f>
        <v>1106</v>
      </c>
      <c r="M3539" s="4">
        <v>46127</v>
      </c>
      <c r="N3539" s="33" t="str">
        <f>TEXT(LANÇAMENTO[[#This Row],[DATA PEDIDO]],"MMM")&amp;"-"&amp;TEXT(M3539,"AAAA")</f>
        <v>abr-2026</v>
      </c>
      <c r="O3539" s="5" t="s">
        <v>3722</v>
      </c>
      <c r="P3539" s="5" t="s">
        <v>30</v>
      </c>
      <c r="Q3539" s="3" t="s">
        <v>12</v>
      </c>
      <c r="R3539" s="3">
        <v>12</v>
      </c>
      <c r="S3539" s="4">
        <f>IF(LANÇAMENTO[[#This Row],[DATA PEDIDO]]="","",LANÇAMENTO[[#This Row],[DATA PEDIDO]]+LANÇAMENTO[[#This Row],[PRAZO]])</f>
        <v>46139</v>
      </c>
      <c r="T3539" s="8">
        <f ca="1">IF(LANÇAMENTO[[#This Row],[OBRA COM MATERIAL]]="OK","ENTREGUE",IF(LANÇAMENTO[[#This Row],[PRAZO]]="","",LANÇAMENTO[[#This Row],[PREVISÃO ENTREGA OBRA]]-$E$1))</f>
        <v>10</v>
      </c>
      <c r="U3539" s="3"/>
      <c r="V3539" s="3"/>
    </row>
    <row r="3540" spans="1:22" x14ac:dyDescent="0.25">
      <c r="A3540" s="4">
        <v>46127</v>
      </c>
      <c r="B3540" s="2" t="s">
        <v>5484</v>
      </c>
      <c r="C3540" s="123" t="str">
        <f>VLOOKUP(LANÇAMENTO[[#This Row],[OBRA]],OBRAS[],2,FALSE)</f>
        <v>INTERIORANA</v>
      </c>
      <c r="D3540" s="2" t="s">
        <v>104</v>
      </c>
      <c r="E3540" s="2" t="s">
        <v>5371</v>
      </c>
      <c r="F3540" s="3">
        <v>15</v>
      </c>
      <c r="G3540" s="3" t="s">
        <v>65</v>
      </c>
      <c r="H3540" s="5" t="s">
        <v>5601</v>
      </c>
      <c r="I3540" s="136" t="s">
        <v>3251</v>
      </c>
      <c r="J3540" s="2" t="s">
        <v>5371</v>
      </c>
      <c r="K3540" s="6">
        <v>26</v>
      </c>
      <c r="L3540" s="6">
        <f>LANÇAMENTO[[#This Row],[VALOR UNITARIO]]*LANÇAMENTO[[#This Row],[QTDADE]]</f>
        <v>390</v>
      </c>
      <c r="M3540" s="4">
        <v>46127</v>
      </c>
      <c r="N3540" s="33" t="str">
        <f>TEXT(LANÇAMENTO[[#This Row],[DATA PEDIDO]],"MMM")&amp;"-"&amp;TEXT(M3540,"AAAA")</f>
        <v>abr-2026</v>
      </c>
      <c r="O3540" s="5" t="s">
        <v>3722</v>
      </c>
      <c r="P3540" s="5" t="s">
        <v>30</v>
      </c>
      <c r="Q3540" s="3" t="s">
        <v>12</v>
      </c>
      <c r="R3540" s="3">
        <v>12</v>
      </c>
      <c r="S3540" s="4">
        <f>IF(LANÇAMENTO[[#This Row],[DATA PEDIDO]]="","",LANÇAMENTO[[#This Row],[DATA PEDIDO]]+LANÇAMENTO[[#This Row],[PRAZO]])</f>
        <v>46139</v>
      </c>
      <c r="T3540" s="8">
        <f ca="1">IF(LANÇAMENTO[[#This Row],[OBRA COM MATERIAL]]="OK","ENTREGUE",IF(LANÇAMENTO[[#This Row],[PRAZO]]="","",LANÇAMENTO[[#This Row],[PREVISÃO ENTREGA OBRA]]-$E$1))</f>
        <v>10</v>
      </c>
      <c r="U3540" s="3"/>
      <c r="V3540" s="3"/>
    </row>
    <row r="3541" spans="1:22" x14ac:dyDescent="0.25">
      <c r="A3541" s="4">
        <v>46127</v>
      </c>
      <c r="B3541" s="2" t="s">
        <v>5484</v>
      </c>
      <c r="C3541" s="123" t="str">
        <f>VLOOKUP(LANÇAMENTO[[#This Row],[OBRA]],OBRAS[],2,FALSE)</f>
        <v>INTERIORANA</v>
      </c>
      <c r="D3541" s="2" t="s">
        <v>104</v>
      </c>
      <c r="E3541" s="2" t="s">
        <v>5372</v>
      </c>
      <c r="F3541" s="3">
        <v>28</v>
      </c>
      <c r="G3541" s="3" t="s">
        <v>65</v>
      </c>
      <c r="H3541" s="5" t="s">
        <v>5601</v>
      </c>
      <c r="I3541" s="136" t="s">
        <v>3251</v>
      </c>
      <c r="J3541" s="2" t="s">
        <v>5372</v>
      </c>
      <c r="K3541" s="6">
        <v>26</v>
      </c>
      <c r="L3541" s="6">
        <f>LANÇAMENTO[[#This Row],[VALOR UNITARIO]]*LANÇAMENTO[[#This Row],[QTDADE]]</f>
        <v>728</v>
      </c>
      <c r="M3541" s="4">
        <v>46127</v>
      </c>
      <c r="N3541" s="33" t="str">
        <f>TEXT(LANÇAMENTO[[#This Row],[DATA PEDIDO]],"MMM")&amp;"-"&amp;TEXT(M3541,"AAAA")</f>
        <v>abr-2026</v>
      </c>
      <c r="O3541" s="5" t="s">
        <v>3722</v>
      </c>
      <c r="P3541" s="5" t="s">
        <v>30</v>
      </c>
      <c r="Q3541" s="3" t="s">
        <v>12</v>
      </c>
      <c r="R3541" s="3">
        <v>12</v>
      </c>
      <c r="S3541" s="4">
        <f>IF(LANÇAMENTO[[#This Row],[DATA PEDIDO]]="","",LANÇAMENTO[[#This Row],[DATA PEDIDO]]+LANÇAMENTO[[#This Row],[PRAZO]])</f>
        <v>46139</v>
      </c>
      <c r="T3541" s="8">
        <f ca="1">IF(LANÇAMENTO[[#This Row],[OBRA COM MATERIAL]]="OK","ENTREGUE",IF(LANÇAMENTO[[#This Row],[PRAZO]]="","",LANÇAMENTO[[#This Row],[PREVISÃO ENTREGA OBRA]]-$E$1))</f>
        <v>10</v>
      </c>
      <c r="U3541" s="3"/>
      <c r="V3541" s="3"/>
    </row>
    <row r="3542" spans="1:22" x14ac:dyDescent="0.25">
      <c r="A3542" s="4">
        <v>46127</v>
      </c>
      <c r="B3542" s="2" t="s">
        <v>2461</v>
      </c>
      <c r="C3542" s="123" t="str">
        <f>VLOOKUP(LANÇAMENTO[[#This Row],[OBRA]],OBRAS[],2,FALSE)</f>
        <v>B&amp;B</v>
      </c>
      <c r="D3542" s="2" t="s">
        <v>104</v>
      </c>
      <c r="E3542" s="2" t="s">
        <v>5602</v>
      </c>
      <c r="F3542" s="3">
        <v>12</v>
      </c>
      <c r="G3542" s="3" t="s">
        <v>65</v>
      </c>
      <c r="H3542" s="5" t="s">
        <v>5603</v>
      </c>
      <c r="I3542" s="136" t="s">
        <v>298</v>
      </c>
      <c r="J3542" s="2" t="s">
        <v>5605</v>
      </c>
      <c r="K3542" s="6">
        <v>11.85</v>
      </c>
      <c r="L3542" s="6">
        <f>LANÇAMENTO[[#This Row],[VALOR UNITARIO]]*LANÇAMENTO[[#This Row],[QTDADE]]</f>
        <v>142.19999999999999</v>
      </c>
      <c r="M3542" s="4">
        <v>46127</v>
      </c>
      <c r="N3542" s="33" t="str">
        <f>TEXT(LANÇAMENTO[[#This Row],[DATA PEDIDO]],"MMM")&amp;"-"&amp;TEXT(M3542,"AAAA")</f>
        <v>abr-2026</v>
      </c>
      <c r="O3542" s="5" t="s">
        <v>1823</v>
      </c>
      <c r="P3542" s="5" t="s">
        <v>30</v>
      </c>
      <c r="Q3542" s="3" t="s">
        <v>1705</v>
      </c>
      <c r="R3542" s="3">
        <v>0</v>
      </c>
      <c r="S3542" s="4">
        <f>IF(LANÇAMENTO[[#This Row],[DATA PEDIDO]]="","",LANÇAMENTO[[#This Row],[DATA PEDIDO]]+LANÇAMENTO[[#This Row],[PRAZO]])</f>
        <v>46127</v>
      </c>
      <c r="T3542" s="8">
        <f ca="1">IF(LANÇAMENTO[[#This Row],[OBRA COM MATERIAL]]="OK","ENTREGUE",IF(LANÇAMENTO[[#This Row],[PRAZO]]="","",LANÇAMENTO[[#This Row],[PREVISÃO ENTREGA OBRA]]-$E$1))</f>
        <v>-2</v>
      </c>
      <c r="U3542" s="3"/>
      <c r="V3542" s="3"/>
    </row>
    <row r="3543" spans="1:22" x14ac:dyDescent="0.25">
      <c r="A3543" s="4">
        <v>46127</v>
      </c>
      <c r="B3543" s="2" t="s">
        <v>5484</v>
      </c>
      <c r="C3543" s="123" t="str">
        <f>VLOOKUP(LANÇAMENTO[[#This Row],[OBRA]],OBRAS[],2,FALSE)</f>
        <v>INTERIORANA</v>
      </c>
      <c r="D3543" s="2" t="s">
        <v>104</v>
      </c>
      <c r="E3543" s="2" t="s">
        <v>5160</v>
      </c>
      <c r="F3543" s="3">
        <v>85</v>
      </c>
      <c r="G3543" s="3" t="s">
        <v>111</v>
      </c>
      <c r="H3543" s="5" t="s">
        <v>5604</v>
      </c>
      <c r="I3543" s="136" t="s">
        <v>390</v>
      </c>
      <c r="J3543" s="2" t="s">
        <v>5160</v>
      </c>
      <c r="K3543" s="6">
        <v>34.6</v>
      </c>
      <c r="L3543" s="6">
        <f>LANÇAMENTO[[#This Row],[VALOR UNITARIO]]*LANÇAMENTO[[#This Row],[QTDADE]]</f>
        <v>2941</v>
      </c>
      <c r="M3543" s="4">
        <v>46127</v>
      </c>
      <c r="N3543" s="33" t="str">
        <f>TEXT(LANÇAMENTO[[#This Row],[DATA PEDIDO]],"MMM")&amp;"-"&amp;TEXT(M3543,"AAAA")</f>
        <v>abr-2026</v>
      </c>
      <c r="O3543" s="5" t="s">
        <v>2102</v>
      </c>
      <c r="P3543" s="5" t="s">
        <v>30</v>
      </c>
      <c r="Q3543" s="3" t="s">
        <v>12</v>
      </c>
      <c r="R3543" s="3">
        <v>7</v>
      </c>
      <c r="S3543" s="4">
        <f>IF(LANÇAMENTO[[#This Row],[DATA PEDIDO]]="","",LANÇAMENTO[[#This Row],[DATA PEDIDO]]+LANÇAMENTO[[#This Row],[PRAZO]])</f>
        <v>46134</v>
      </c>
      <c r="T3543" s="8">
        <f ca="1">IF(LANÇAMENTO[[#This Row],[OBRA COM MATERIAL]]="OK","ENTREGUE",IF(LANÇAMENTO[[#This Row],[PRAZO]]="","",LANÇAMENTO[[#This Row],[PREVISÃO ENTREGA OBRA]]-$E$1))</f>
        <v>5</v>
      </c>
      <c r="U3543" s="3"/>
      <c r="V3543" s="3"/>
    </row>
    <row r="3544" spans="1:22" x14ac:dyDescent="0.25">
      <c r="A3544" s="4">
        <v>46127</v>
      </c>
      <c r="B3544" s="2" t="s">
        <v>2461</v>
      </c>
      <c r="C3544" s="123" t="str">
        <f>VLOOKUP(LANÇAMENTO[[#This Row],[OBRA]],OBRAS[],2,FALSE)</f>
        <v>B&amp;B</v>
      </c>
      <c r="D3544" s="2" t="s">
        <v>17</v>
      </c>
      <c r="E3544" s="2" t="s">
        <v>5606</v>
      </c>
      <c r="F3544" s="3">
        <v>7</v>
      </c>
      <c r="G3544" s="3" t="s">
        <v>65</v>
      </c>
      <c r="H3544" s="5" t="s">
        <v>5616</v>
      </c>
      <c r="I3544" s="136" t="s">
        <v>358</v>
      </c>
      <c r="J3544" s="2" t="s">
        <v>5606</v>
      </c>
      <c r="K3544" s="6">
        <v>53.529000000000003</v>
      </c>
      <c r="L3544" s="6">
        <f>LANÇAMENTO[[#This Row],[VALOR UNITARIO]]*LANÇAMENTO[[#This Row],[QTDADE]]</f>
        <v>374.70300000000003</v>
      </c>
      <c r="M3544" s="4">
        <v>46127</v>
      </c>
      <c r="N3544" s="33" t="str">
        <f>TEXT(LANÇAMENTO[[#This Row],[DATA PEDIDO]],"MMM")&amp;"-"&amp;TEXT(M3544,"AAAA")</f>
        <v>abr-2026</v>
      </c>
      <c r="O3544" s="5" t="s">
        <v>1715</v>
      </c>
      <c r="P3544" s="5" t="s">
        <v>30</v>
      </c>
      <c r="Q3544" s="3" t="s">
        <v>1705</v>
      </c>
      <c r="R3544" s="3">
        <v>1</v>
      </c>
      <c r="S3544" s="4">
        <f>IF(LANÇAMENTO[[#This Row],[DATA PEDIDO]]="","",LANÇAMENTO[[#This Row],[DATA PEDIDO]]+LANÇAMENTO[[#This Row],[PRAZO]])</f>
        <v>46128</v>
      </c>
      <c r="T3544" s="8">
        <f ca="1">IF(LANÇAMENTO[[#This Row],[OBRA COM MATERIAL]]="OK","ENTREGUE",IF(LANÇAMENTO[[#This Row],[PRAZO]]="","",LANÇAMENTO[[#This Row],[PREVISÃO ENTREGA OBRA]]-$E$1))</f>
        <v>-1</v>
      </c>
      <c r="U3544" s="3"/>
      <c r="V3544" s="3"/>
    </row>
    <row r="3545" spans="1:22" x14ac:dyDescent="0.25">
      <c r="A3545" s="4">
        <v>46127</v>
      </c>
      <c r="B3545" s="2" t="s">
        <v>2461</v>
      </c>
      <c r="C3545" s="123" t="str">
        <f>VLOOKUP(LANÇAMENTO[[#This Row],[OBRA]],OBRAS[],2,FALSE)</f>
        <v>B&amp;B</v>
      </c>
      <c r="D3545" s="2" t="s">
        <v>17</v>
      </c>
      <c r="E3545" s="2" t="s">
        <v>5607</v>
      </c>
      <c r="F3545" s="3">
        <v>50</v>
      </c>
      <c r="G3545" s="3" t="s">
        <v>65</v>
      </c>
      <c r="H3545" s="5" t="s">
        <v>5616</v>
      </c>
      <c r="I3545" s="136" t="s">
        <v>358</v>
      </c>
      <c r="J3545" s="2" t="s">
        <v>5607</v>
      </c>
      <c r="K3545" s="6">
        <v>1.0840000000000001</v>
      </c>
      <c r="L3545" s="6">
        <f>LANÇAMENTO[[#This Row],[VALOR UNITARIO]]*LANÇAMENTO[[#This Row],[QTDADE]]</f>
        <v>54.2</v>
      </c>
      <c r="M3545" s="4">
        <v>46127</v>
      </c>
      <c r="N3545" s="33" t="str">
        <f>TEXT(LANÇAMENTO[[#This Row],[DATA PEDIDO]],"MMM")&amp;"-"&amp;TEXT(M3545,"AAAA")</f>
        <v>abr-2026</v>
      </c>
      <c r="O3545" s="5" t="s">
        <v>1715</v>
      </c>
      <c r="P3545" s="5" t="s">
        <v>30</v>
      </c>
      <c r="Q3545" s="3" t="s">
        <v>1705</v>
      </c>
      <c r="R3545" s="3">
        <v>1</v>
      </c>
      <c r="S3545" s="4">
        <f>IF(LANÇAMENTO[[#This Row],[DATA PEDIDO]]="","",LANÇAMENTO[[#This Row],[DATA PEDIDO]]+LANÇAMENTO[[#This Row],[PRAZO]])</f>
        <v>46128</v>
      </c>
      <c r="T3545" s="8">
        <f ca="1">IF(LANÇAMENTO[[#This Row],[OBRA COM MATERIAL]]="OK","ENTREGUE",IF(LANÇAMENTO[[#This Row],[PRAZO]]="","",LANÇAMENTO[[#This Row],[PREVISÃO ENTREGA OBRA]]-$E$1))</f>
        <v>-1</v>
      </c>
      <c r="U3545" s="3"/>
      <c r="V3545" s="3"/>
    </row>
    <row r="3546" spans="1:22" x14ac:dyDescent="0.25">
      <c r="A3546" s="4">
        <v>46127</v>
      </c>
      <c r="B3546" s="2" t="s">
        <v>2461</v>
      </c>
      <c r="C3546" s="123" t="str">
        <f>VLOOKUP(LANÇAMENTO[[#This Row],[OBRA]],OBRAS[],2,FALSE)</f>
        <v>B&amp;B</v>
      </c>
      <c r="D3546" s="2" t="s">
        <v>17</v>
      </c>
      <c r="E3546" s="2" t="s">
        <v>5608</v>
      </c>
      <c r="F3546" s="3">
        <v>20</v>
      </c>
      <c r="G3546" s="3" t="s">
        <v>65</v>
      </c>
      <c r="H3546" s="5" t="s">
        <v>5616</v>
      </c>
      <c r="I3546" s="136" t="s">
        <v>358</v>
      </c>
      <c r="J3546" s="2" t="s">
        <v>5608</v>
      </c>
      <c r="K3546" s="259">
        <v>20.853999999999999</v>
      </c>
      <c r="L3546" s="6">
        <f>LANÇAMENTO[[#This Row],[VALOR UNITARIO]]*LANÇAMENTO[[#This Row],[QTDADE]]</f>
        <v>417.08</v>
      </c>
      <c r="M3546" s="4">
        <v>46127</v>
      </c>
      <c r="N3546" s="33" t="str">
        <f>TEXT(LANÇAMENTO[[#This Row],[DATA PEDIDO]],"MMM")&amp;"-"&amp;TEXT(M3546,"AAAA")</f>
        <v>abr-2026</v>
      </c>
      <c r="O3546" s="5" t="s">
        <v>1715</v>
      </c>
      <c r="P3546" s="5" t="s">
        <v>30</v>
      </c>
      <c r="Q3546" s="3" t="s">
        <v>1705</v>
      </c>
      <c r="R3546" s="3">
        <v>1</v>
      </c>
      <c r="S3546" s="4">
        <f>IF(LANÇAMENTO[[#This Row],[DATA PEDIDO]]="","",LANÇAMENTO[[#This Row],[DATA PEDIDO]]+LANÇAMENTO[[#This Row],[PRAZO]])</f>
        <v>46128</v>
      </c>
      <c r="T3546" s="8">
        <f ca="1">IF(LANÇAMENTO[[#This Row],[OBRA COM MATERIAL]]="OK","ENTREGUE",IF(LANÇAMENTO[[#This Row],[PRAZO]]="","",LANÇAMENTO[[#This Row],[PREVISÃO ENTREGA OBRA]]-$E$1))</f>
        <v>-1</v>
      </c>
      <c r="U3546" s="3"/>
      <c r="V3546" s="3"/>
    </row>
    <row r="3547" spans="1:22" x14ac:dyDescent="0.25">
      <c r="A3547" s="4">
        <v>46127</v>
      </c>
      <c r="B3547" s="2" t="s">
        <v>2461</v>
      </c>
      <c r="C3547" s="123" t="str">
        <f>VLOOKUP(LANÇAMENTO[[#This Row],[OBRA]],OBRAS[],2,FALSE)</f>
        <v>B&amp;B</v>
      </c>
      <c r="D3547" s="2" t="s">
        <v>17</v>
      </c>
      <c r="E3547" s="2" t="s">
        <v>5609</v>
      </c>
      <c r="F3547" s="3">
        <v>15</v>
      </c>
      <c r="G3547" s="3" t="s">
        <v>65</v>
      </c>
      <c r="H3547" s="5" t="s">
        <v>5616</v>
      </c>
      <c r="I3547" s="136" t="s">
        <v>358</v>
      </c>
      <c r="J3547" s="2" t="s">
        <v>5609</v>
      </c>
      <c r="K3547" s="260">
        <v>13.557</v>
      </c>
      <c r="L3547" s="6">
        <f>LANÇAMENTO[[#This Row],[VALOR UNITARIO]]*LANÇAMENTO[[#This Row],[QTDADE]]</f>
        <v>203.35500000000002</v>
      </c>
      <c r="M3547" s="4">
        <v>46127</v>
      </c>
      <c r="N3547" s="33" t="str">
        <f>TEXT(LANÇAMENTO[[#This Row],[DATA PEDIDO]],"MMM")&amp;"-"&amp;TEXT(M3547,"AAAA")</f>
        <v>abr-2026</v>
      </c>
      <c r="O3547" s="5" t="s">
        <v>1715</v>
      </c>
      <c r="P3547" s="5" t="s">
        <v>30</v>
      </c>
      <c r="Q3547" s="3" t="s">
        <v>1705</v>
      </c>
      <c r="R3547" s="3">
        <v>1</v>
      </c>
      <c r="S3547" s="4">
        <f>IF(LANÇAMENTO[[#This Row],[DATA PEDIDO]]="","",LANÇAMENTO[[#This Row],[DATA PEDIDO]]+LANÇAMENTO[[#This Row],[PRAZO]])</f>
        <v>46128</v>
      </c>
      <c r="T3547" s="8">
        <f ca="1">IF(LANÇAMENTO[[#This Row],[OBRA COM MATERIAL]]="OK","ENTREGUE",IF(LANÇAMENTO[[#This Row],[PRAZO]]="","",LANÇAMENTO[[#This Row],[PREVISÃO ENTREGA OBRA]]-$E$1))</f>
        <v>-1</v>
      </c>
      <c r="U3547" s="3"/>
      <c r="V3547" s="3"/>
    </row>
    <row r="3548" spans="1:22" x14ac:dyDescent="0.25">
      <c r="A3548" s="4">
        <v>46127</v>
      </c>
      <c r="B3548" s="2" t="s">
        <v>2461</v>
      </c>
      <c r="C3548" s="123" t="str">
        <f>VLOOKUP(LANÇAMENTO[[#This Row],[OBRA]],OBRAS[],2,FALSE)</f>
        <v>B&amp;B</v>
      </c>
      <c r="D3548" s="2" t="s">
        <v>17</v>
      </c>
      <c r="E3548" s="2" t="s">
        <v>5610</v>
      </c>
      <c r="F3548" s="3">
        <v>9</v>
      </c>
      <c r="G3548" s="3" t="s">
        <v>65</v>
      </c>
      <c r="H3548" s="5" t="s">
        <v>5616</v>
      </c>
      <c r="I3548" s="136" t="s">
        <v>358</v>
      </c>
      <c r="J3548" s="2" t="s">
        <v>5610</v>
      </c>
      <c r="K3548" s="260">
        <v>1.752</v>
      </c>
      <c r="L3548" s="6">
        <f>LANÇAMENTO[[#This Row],[VALOR UNITARIO]]*LANÇAMENTO[[#This Row],[QTDADE]]</f>
        <v>15.768000000000001</v>
      </c>
      <c r="M3548" s="4">
        <v>46127</v>
      </c>
      <c r="N3548" s="33" t="str">
        <f>TEXT(LANÇAMENTO[[#This Row],[DATA PEDIDO]],"MMM")&amp;"-"&amp;TEXT(M3548,"AAAA")</f>
        <v>abr-2026</v>
      </c>
      <c r="O3548" s="5" t="s">
        <v>1715</v>
      </c>
      <c r="P3548" s="5" t="s">
        <v>30</v>
      </c>
      <c r="Q3548" s="3" t="s">
        <v>1705</v>
      </c>
      <c r="R3548" s="3">
        <v>1</v>
      </c>
      <c r="S3548" s="4">
        <f>IF(LANÇAMENTO[[#This Row],[DATA PEDIDO]]="","",LANÇAMENTO[[#This Row],[DATA PEDIDO]]+LANÇAMENTO[[#This Row],[PRAZO]])</f>
        <v>46128</v>
      </c>
      <c r="T3548" s="8">
        <f ca="1">IF(LANÇAMENTO[[#This Row],[OBRA COM MATERIAL]]="OK","ENTREGUE",IF(LANÇAMENTO[[#This Row],[PRAZO]]="","",LANÇAMENTO[[#This Row],[PREVISÃO ENTREGA OBRA]]-$E$1))</f>
        <v>-1</v>
      </c>
      <c r="U3548" s="3"/>
      <c r="V3548" s="3"/>
    </row>
    <row r="3549" spans="1:22" x14ac:dyDescent="0.25">
      <c r="A3549" s="4">
        <v>46127</v>
      </c>
      <c r="B3549" s="2" t="s">
        <v>2461</v>
      </c>
      <c r="C3549" s="123" t="str">
        <f>VLOOKUP(LANÇAMENTO[[#This Row],[OBRA]],OBRAS[],2,FALSE)</f>
        <v>B&amp;B</v>
      </c>
      <c r="D3549" s="2" t="s">
        <v>17</v>
      </c>
      <c r="E3549" s="2" t="s">
        <v>5611</v>
      </c>
      <c r="F3549" s="3">
        <v>17</v>
      </c>
      <c r="G3549" s="3" t="s">
        <v>65</v>
      </c>
      <c r="H3549" s="5" t="s">
        <v>5616</v>
      </c>
      <c r="I3549" s="136" t="s">
        <v>358</v>
      </c>
      <c r="J3549" s="2" t="s">
        <v>5611</v>
      </c>
      <c r="K3549" s="260">
        <v>2.1360000000000001</v>
      </c>
      <c r="L3549" s="6">
        <f>LANÇAMENTO[[#This Row],[VALOR UNITARIO]]*LANÇAMENTO[[#This Row],[QTDADE]]</f>
        <v>36.312000000000005</v>
      </c>
      <c r="M3549" s="4">
        <v>46127</v>
      </c>
      <c r="N3549" s="33" t="str">
        <f>TEXT(LANÇAMENTO[[#This Row],[DATA PEDIDO]],"MMM")&amp;"-"&amp;TEXT(M3549,"AAAA")</f>
        <v>abr-2026</v>
      </c>
      <c r="O3549" s="5" t="s">
        <v>1715</v>
      </c>
      <c r="P3549" s="5" t="s">
        <v>30</v>
      </c>
      <c r="Q3549" s="3" t="s">
        <v>1705</v>
      </c>
      <c r="R3549" s="3">
        <v>1</v>
      </c>
      <c r="S3549" s="4">
        <f>IF(LANÇAMENTO[[#This Row],[DATA PEDIDO]]="","",LANÇAMENTO[[#This Row],[DATA PEDIDO]]+LANÇAMENTO[[#This Row],[PRAZO]])</f>
        <v>46128</v>
      </c>
      <c r="T3549" s="8">
        <f ca="1">IF(LANÇAMENTO[[#This Row],[OBRA COM MATERIAL]]="OK","ENTREGUE",IF(LANÇAMENTO[[#This Row],[PRAZO]]="","",LANÇAMENTO[[#This Row],[PREVISÃO ENTREGA OBRA]]-$E$1))</f>
        <v>-1</v>
      </c>
      <c r="U3549" s="3"/>
      <c r="V3549" s="3"/>
    </row>
    <row r="3550" spans="1:22" x14ac:dyDescent="0.25">
      <c r="A3550" s="4">
        <v>46127</v>
      </c>
      <c r="B3550" s="2" t="s">
        <v>2461</v>
      </c>
      <c r="C3550" s="123" t="str">
        <f>VLOOKUP(LANÇAMENTO[[#This Row],[OBRA]],OBRAS[],2,FALSE)</f>
        <v>B&amp;B</v>
      </c>
      <c r="D3550" s="2" t="s">
        <v>17</v>
      </c>
      <c r="E3550" s="2" t="s">
        <v>5612</v>
      </c>
      <c r="F3550" s="3">
        <v>50</v>
      </c>
      <c r="G3550" s="3" t="s">
        <v>65</v>
      </c>
      <c r="H3550" s="5" t="s">
        <v>5616</v>
      </c>
      <c r="I3550" s="136" t="s">
        <v>358</v>
      </c>
      <c r="J3550" s="2" t="s">
        <v>5612</v>
      </c>
      <c r="K3550" s="260">
        <v>0.502</v>
      </c>
      <c r="L3550" s="6">
        <f>LANÇAMENTO[[#This Row],[VALOR UNITARIO]]*LANÇAMENTO[[#This Row],[QTDADE]]</f>
        <v>25.1</v>
      </c>
      <c r="M3550" s="4">
        <v>46127</v>
      </c>
      <c r="N3550" s="33" t="str">
        <f>TEXT(LANÇAMENTO[[#This Row],[DATA PEDIDO]],"MMM")&amp;"-"&amp;TEXT(M3550,"AAAA")</f>
        <v>abr-2026</v>
      </c>
      <c r="O3550" s="5" t="s">
        <v>1715</v>
      </c>
      <c r="P3550" s="5" t="s">
        <v>30</v>
      </c>
      <c r="Q3550" s="3" t="s">
        <v>1705</v>
      </c>
      <c r="R3550" s="3">
        <v>1</v>
      </c>
      <c r="S3550" s="4">
        <f>IF(LANÇAMENTO[[#This Row],[DATA PEDIDO]]="","",LANÇAMENTO[[#This Row],[DATA PEDIDO]]+LANÇAMENTO[[#This Row],[PRAZO]])</f>
        <v>46128</v>
      </c>
      <c r="T3550" s="8">
        <f ca="1">IF(LANÇAMENTO[[#This Row],[OBRA COM MATERIAL]]="OK","ENTREGUE",IF(LANÇAMENTO[[#This Row],[PRAZO]]="","",LANÇAMENTO[[#This Row],[PREVISÃO ENTREGA OBRA]]-$E$1))</f>
        <v>-1</v>
      </c>
      <c r="U3550" s="3"/>
      <c r="V3550" s="3"/>
    </row>
    <row r="3551" spans="1:22" x14ac:dyDescent="0.25">
      <c r="A3551" s="4">
        <v>46127</v>
      </c>
      <c r="B3551" s="2" t="s">
        <v>2461</v>
      </c>
      <c r="C3551" s="123" t="str">
        <f>VLOOKUP(LANÇAMENTO[[#This Row],[OBRA]],OBRAS[],2,FALSE)</f>
        <v>B&amp;B</v>
      </c>
      <c r="D3551" s="2" t="s">
        <v>17</v>
      </c>
      <c r="E3551" s="2" t="s">
        <v>5613</v>
      </c>
      <c r="F3551" s="3">
        <v>20</v>
      </c>
      <c r="G3551" s="3" t="s">
        <v>65</v>
      </c>
      <c r="H3551" s="5" t="s">
        <v>5616</v>
      </c>
      <c r="I3551" s="136" t="s">
        <v>358</v>
      </c>
      <c r="J3551" s="2" t="s">
        <v>5613</v>
      </c>
      <c r="K3551" s="260">
        <v>8.1229999999999993</v>
      </c>
      <c r="L3551" s="6">
        <f>LANÇAMENTO[[#This Row],[VALOR UNITARIO]]*LANÇAMENTO[[#This Row],[QTDADE]]</f>
        <v>162.45999999999998</v>
      </c>
      <c r="M3551" s="4">
        <v>46127</v>
      </c>
      <c r="N3551" s="33" t="str">
        <f>TEXT(LANÇAMENTO[[#This Row],[DATA PEDIDO]],"MMM")&amp;"-"&amp;TEXT(M3551,"AAAA")</f>
        <v>abr-2026</v>
      </c>
      <c r="O3551" s="5" t="s">
        <v>1715</v>
      </c>
      <c r="P3551" s="5" t="s">
        <v>30</v>
      </c>
      <c r="Q3551" s="3" t="s">
        <v>1705</v>
      </c>
      <c r="R3551" s="3">
        <v>1</v>
      </c>
      <c r="S3551" s="4">
        <f>IF(LANÇAMENTO[[#This Row],[DATA PEDIDO]]="","",LANÇAMENTO[[#This Row],[DATA PEDIDO]]+LANÇAMENTO[[#This Row],[PRAZO]])</f>
        <v>46128</v>
      </c>
      <c r="T3551" s="8">
        <f ca="1">IF(LANÇAMENTO[[#This Row],[OBRA COM MATERIAL]]="OK","ENTREGUE",IF(LANÇAMENTO[[#This Row],[PRAZO]]="","",LANÇAMENTO[[#This Row],[PREVISÃO ENTREGA OBRA]]-$E$1))</f>
        <v>-1</v>
      </c>
      <c r="U3551" s="3"/>
      <c r="V3551" s="3"/>
    </row>
    <row r="3552" spans="1:22" x14ac:dyDescent="0.25">
      <c r="A3552" s="4">
        <v>46127</v>
      </c>
      <c r="B3552" s="2" t="s">
        <v>2461</v>
      </c>
      <c r="C3552" s="123" t="str">
        <f>VLOOKUP(LANÇAMENTO[[#This Row],[OBRA]],OBRAS[],2,FALSE)</f>
        <v>B&amp;B</v>
      </c>
      <c r="D3552" s="2" t="s">
        <v>17</v>
      </c>
      <c r="E3552" s="2" t="s">
        <v>5614</v>
      </c>
      <c r="F3552" s="3">
        <v>2</v>
      </c>
      <c r="G3552" s="3" t="s">
        <v>65</v>
      </c>
      <c r="H3552" s="5" t="s">
        <v>5616</v>
      </c>
      <c r="I3552" s="136" t="s">
        <v>358</v>
      </c>
      <c r="J3552" s="2" t="s">
        <v>5614</v>
      </c>
      <c r="K3552" s="259">
        <v>23.53</v>
      </c>
      <c r="L3552" s="6">
        <f>LANÇAMENTO[[#This Row],[VALOR UNITARIO]]*LANÇAMENTO[[#This Row],[QTDADE]]</f>
        <v>47.06</v>
      </c>
      <c r="M3552" s="4">
        <v>46127</v>
      </c>
      <c r="N3552" s="33" t="str">
        <f>TEXT(LANÇAMENTO[[#This Row],[DATA PEDIDO]],"MMM")&amp;"-"&amp;TEXT(M3552,"AAAA")</f>
        <v>abr-2026</v>
      </c>
      <c r="O3552" s="5" t="s">
        <v>1715</v>
      </c>
      <c r="P3552" s="5" t="s">
        <v>30</v>
      </c>
      <c r="Q3552" s="3" t="s">
        <v>1705</v>
      </c>
      <c r="R3552" s="3">
        <v>1</v>
      </c>
      <c r="S3552" s="4">
        <f>IF(LANÇAMENTO[[#This Row],[DATA PEDIDO]]="","",LANÇAMENTO[[#This Row],[DATA PEDIDO]]+LANÇAMENTO[[#This Row],[PRAZO]])</f>
        <v>46128</v>
      </c>
      <c r="T3552" s="8">
        <f ca="1">IF(LANÇAMENTO[[#This Row],[OBRA COM MATERIAL]]="OK","ENTREGUE",IF(LANÇAMENTO[[#This Row],[PRAZO]]="","",LANÇAMENTO[[#This Row],[PREVISÃO ENTREGA OBRA]]-$E$1))</f>
        <v>-1</v>
      </c>
      <c r="U3552" s="3"/>
      <c r="V3552" s="3"/>
    </row>
    <row r="3553" spans="1:22" x14ac:dyDescent="0.25">
      <c r="A3553" s="4">
        <v>46127</v>
      </c>
      <c r="B3553" s="2" t="s">
        <v>2461</v>
      </c>
      <c r="C3553" s="123" t="str">
        <f>VLOOKUP(LANÇAMENTO[[#This Row],[OBRA]],OBRAS[],2,FALSE)</f>
        <v>B&amp;B</v>
      </c>
      <c r="D3553" s="2" t="s">
        <v>17</v>
      </c>
      <c r="E3553" s="2" t="s">
        <v>5615</v>
      </c>
      <c r="F3553" s="3">
        <v>10</v>
      </c>
      <c r="G3553" s="3" t="s">
        <v>65</v>
      </c>
      <c r="H3553" s="5" t="s">
        <v>5616</v>
      </c>
      <c r="I3553" s="136" t="s">
        <v>358</v>
      </c>
      <c r="J3553" s="2" t="s">
        <v>5615</v>
      </c>
      <c r="K3553" s="259">
        <v>4.5129999999999999</v>
      </c>
      <c r="L3553" s="6">
        <f>LANÇAMENTO[[#This Row],[VALOR UNITARIO]]*LANÇAMENTO[[#This Row],[QTDADE]]</f>
        <v>45.129999999999995</v>
      </c>
      <c r="M3553" s="4">
        <v>46127</v>
      </c>
      <c r="N3553" s="33" t="str">
        <f>TEXT(LANÇAMENTO[[#This Row],[DATA PEDIDO]],"MMM")&amp;"-"&amp;TEXT(M3553,"AAAA")</f>
        <v>abr-2026</v>
      </c>
      <c r="O3553" s="5" t="s">
        <v>1715</v>
      </c>
      <c r="P3553" s="5" t="s">
        <v>30</v>
      </c>
      <c r="Q3553" s="3" t="s">
        <v>1705</v>
      </c>
      <c r="R3553" s="3">
        <v>1</v>
      </c>
      <c r="S3553" s="4">
        <f>IF(LANÇAMENTO[[#This Row],[DATA PEDIDO]]="","",LANÇAMENTO[[#This Row],[DATA PEDIDO]]+LANÇAMENTO[[#This Row],[PRAZO]])</f>
        <v>46128</v>
      </c>
      <c r="T3553" s="8">
        <f ca="1">IF(LANÇAMENTO[[#This Row],[OBRA COM MATERIAL]]="OK","ENTREGUE",IF(LANÇAMENTO[[#This Row],[PRAZO]]="","",LANÇAMENTO[[#This Row],[PREVISÃO ENTREGA OBRA]]-$E$1))</f>
        <v>-1</v>
      </c>
      <c r="U3553" s="3"/>
      <c r="V3553" s="3"/>
    </row>
    <row r="3554" spans="1:22" x14ac:dyDescent="0.25">
      <c r="A3554" s="4">
        <v>46127</v>
      </c>
      <c r="B3554" s="2" t="s">
        <v>2461</v>
      </c>
      <c r="C3554" s="123" t="str">
        <f>VLOOKUP(LANÇAMENTO[[#This Row],[OBRA]],OBRAS[],2,FALSE)</f>
        <v>B&amp;B</v>
      </c>
      <c r="D3554" s="2" t="s">
        <v>17</v>
      </c>
      <c r="E3554" s="2" t="s">
        <v>5617</v>
      </c>
      <c r="F3554" s="3">
        <v>57</v>
      </c>
      <c r="G3554" s="3" t="s">
        <v>111</v>
      </c>
      <c r="H3554" s="5" t="s">
        <v>5622</v>
      </c>
      <c r="I3554" s="136" t="s">
        <v>260</v>
      </c>
      <c r="J3554" s="2" t="s">
        <v>5617</v>
      </c>
      <c r="K3554" s="6">
        <v>26.7</v>
      </c>
      <c r="L3554" s="6">
        <f>LANÇAMENTO[[#This Row],[VALOR UNITARIO]]*LANÇAMENTO[[#This Row],[QTDADE]]</f>
        <v>1521.8999999999999</v>
      </c>
      <c r="M3554" s="4">
        <v>46127</v>
      </c>
      <c r="N3554" s="33" t="str">
        <f>TEXT(LANÇAMENTO[[#This Row],[DATA PEDIDO]],"MMM")&amp;"-"&amp;TEXT(M3554,"AAAA")</f>
        <v>abr-2026</v>
      </c>
      <c r="O3554" s="5" t="s">
        <v>1983</v>
      </c>
      <c r="P3554" s="5" t="s">
        <v>30</v>
      </c>
      <c r="Q3554" s="3" t="s">
        <v>1705</v>
      </c>
      <c r="R3554" s="3">
        <v>1</v>
      </c>
      <c r="S3554" s="4">
        <f>IF(LANÇAMENTO[[#This Row],[DATA PEDIDO]]="","",LANÇAMENTO[[#This Row],[DATA PEDIDO]]+LANÇAMENTO[[#This Row],[PRAZO]])</f>
        <v>46128</v>
      </c>
      <c r="T3554" s="8">
        <f ca="1">IF(LANÇAMENTO[[#This Row],[OBRA COM MATERIAL]]="OK","ENTREGUE",IF(LANÇAMENTO[[#This Row],[PRAZO]]="","",LANÇAMENTO[[#This Row],[PREVISÃO ENTREGA OBRA]]-$E$1))</f>
        <v>-1</v>
      </c>
      <c r="U3554" s="3"/>
      <c r="V3554" s="3"/>
    </row>
    <row r="3555" spans="1:22" x14ac:dyDescent="0.25">
      <c r="A3555" s="4">
        <v>46127</v>
      </c>
      <c r="B3555" s="2" t="s">
        <v>2461</v>
      </c>
      <c r="C3555" s="123" t="str">
        <f>VLOOKUP(LANÇAMENTO[[#This Row],[OBRA]],OBRAS[],2,FALSE)</f>
        <v>B&amp;B</v>
      </c>
      <c r="D3555" s="2" t="s">
        <v>17</v>
      </c>
      <c r="E3555" s="2" t="s">
        <v>5618</v>
      </c>
      <c r="F3555" s="3">
        <v>171</v>
      </c>
      <c r="G3555" s="3" t="s">
        <v>111</v>
      </c>
      <c r="H3555" s="5" t="s">
        <v>5622</v>
      </c>
      <c r="I3555" s="136" t="s">
        <v>260</v>
      </c>
      <c r="J3555" s="2" t="s">
        <v>5618</v>
      </c>
      <c r="K3555" s="6">
        <v>26.7</v>
      </c>
      <c r="L3555" s="6">
        <f>LANÇAMENTO[[#This Row],[VALOR UNITARIO]]*LANÇAMENTO[[#This Row],[QTDADE]]</f>
        <v>4565.7</v>
      </c>
      <c r="M3555" s="4">
        <v>46127</v>
      </c>
      <c r="N3555" s="33" t="str">
        <f>TEXT(LANÇAMENTO[[#This Row],[DATA PEDIDO]],"MMM")&amp;"-"&amp;TEXT(M3555,"AAAA")</f>
        <v>abr-2026</v>
      </c>
      <c r="O3555" s="5" t="s">
        <v>1983</v>
      </c>
      <c r="P3555" s="5" t="s">
        <v>30</v>
      </c>
      <c r="Q3555" s="3" t="s">
        <v>1705</v>
      </c>
      <c r="R3555" s="3">
        <v>1</v>
      </c>
      <c r="S3555" s="4">
        <f>IF(LANÇAMENTO[[#This Row],[DATA PEDIDO]]="","",LANÇAMENTO[[#This Row],[DATA PEDIDO]]+LANÇAMENTO[[#This Row],[PRAZO]])</f>
        <v>46128</v>
      </c>
      <c r="T3555" s="8">
        <f ca="1">IF(LANÇAMENTO[[#This Row],[OBRA COM MATERIAL]]="OK","ENTREGUE",IF(LANÇAMENTO[[#This Row],[PRAZO]]="","",LANÇAMENTO[[#This Row],[PREVISÃO ENTREGA OBRA]]-$E$1))</f>
        <v>-1</v>
      </c>
      <c r="U3555" s="3"/>
      <c r="V3555" s="3"/>
    </row>
    <row r="3556" spans="1:22" x14ac:dyDescent="0.25">
      <c r="A3556" s="4">
        <v>46127</v>
      </c>
      <c r="B3556" s="2" t="s">
        <v>2461</v>
      </c>
      <c r="C3556" s="123" t="str">
        <f>VLOOKUP(LANÇAMENTO[[#This Row],[OBRA]],OBRAS[],2,FALSE)</f>
        <v>B&amp;B</v>
      </c>
      <c r="D3556" s="2" t="s">
        <v>17</v>
      </c>
      <c r="E3556" s="2" t="s">
        <v>5619</v>
      </c>
      <c r="F3556" s="3">
        <v>72</v>
      </c>
      <c r="G3556" s="3" t="s">
        <v>111</v>
      </c>
      <c r="H3556" s="5" t="s">
        <v>5622</v>
      </c>
      <c r="I3556" s="136" t="s">
        <v>260</v>
      </c>
      <c r="J3556" s="2" t="s">
        <v>5619</v>
      </c>
      <c r="K3556" s="6">
        <v>11.1</v>
      </c>
      <c r="L3556" s="6">
        <f>LANÇAMENTO[[#This Row],[VALOR UNITARIO]]*LANÇAMENTO[[#This Row],[QTDADE]]</f>
        <v>799.19999999999993</v>
      </c>
      <c r="M3556" s="4">
        <v>46127</v>
      </c>
      <c r="N3556" s="33" t="str">
        <f>TEXT(LANÇAMENTO[[#This Row],[DATA PEDIDO]],"MMM")&amp;"-"&amp;TEXT(M3556,"AAAA")</f>
        <v>abr-2026</v>
      </c>
      <c r="O3556" s="5" t="s">
        <v>1983</v>
      </c>
      <c r="P3556" s="5" t="s">
        <v>30</v>
      </c>
      <c r="Q3556" s="3" t="s">
        <v>1705</v>
      </c>
      <c r="R3556" s="3">
        <v>1</v>
      </c>
      <c r="S3556" s="4">
        <f>IF(LANÇAMENTO[[#This Row],[DATA PEDIDO]]="","",LANÇAMENTO[[#This Row],[DATA PEDIDO]]+LANÇAMENTO[[#This Row],[PRAZO]])</f>
        <v>46128</v>
      </c>
      <c r="T3556" s="8">
        <f ca="1">IF(LANÇAMENTO[[#This Row],[OBRA COM MATERIAL]]="OK","ENTREGUE",IF(LANÇAMENTO[[#This Row],[PRAZO]]="","",LANÇAMENTO[[#This Row],[PREVISÃO ENTREGA OBRA]]-$E$1))</f>
        <v>-1</v>
      </c>
      <c r="U3556" s="3"/>
      <c r="V3556" s="3"/>
    </row>
    <row r="3557" spans="1:22" x14ac:dyDescent="0.25">
      <c r="A3557" s="4">
        <v>46127</v>
      </c>
      <c r="B3557" s="2" t="s">
        <v>2461</v>
      </c>
      <c r="C3557" s="123" t="str">
        <f>VLOOKUP(LANÇAMENTO[[#This Row],[OBRA]],OBRAS[],2,FALSE)</f>
        <v>B&amp;B</v>
      </c>
      <c r="D3557" s="2" t="s">
        <v>17</v>
      </c>
      <c r="E3557" s="2" t="s">
        <v>5620</v>
      </c>
      <c r="F3557" s="3">
        <v>15</v>
      </c>
      <c r="G3557" s="3" t="s">
        <v>111</v>
      </c>
      <c r="H3557" s="5" t="s">
        <v>5622</v>
      </c>
      <c r="I3557" s="136" t="s">
        <v>260</v>
      </c>
      <c r="J3557" s="2" t="s">
        <v>5620</v>
      </c>
      <c r="K3557" s="6">
        <v>17.100000000000001</v>
      </c>
      <c r="L3557" s="6">
        <f>LANÇAMENTO[[#This Row],[VALOR UNITARIO]]*LANÇAMENTO[[#This Row],[QTDADE]]</f>
        <v>256.5</v>
      </c>
      <c r="M3557" s="4">
        <v>46127</v>
      </c>
      <c r="N3557" s="33" t="str">
        <f>TEXT(LANÇAMENTO[[#This Row],[DATA PEDIDO]],"MMM")&amp;"-"&amp;TEXT(M3557,"AAAA")</f>
        <v>abr-2026</v>
      </c>
      <c r="O3557" s="5" t="s">
        <v>1983</v>
      </c>
      <c r="P3557" s="5" t="s">
        <v>30</v>
      </c>
      <c r="Q3557" s="3" t="s">
        <v>1705</v>
      </c>
      <c r="R3557" s="3">
        <v>1</v>
      </c>
      <c r="S3557" s="4">
        <f>IF(LANÇAMENTO[[#This Row],[DATA PEDIDO]]="","",LANÇAMENTO[[#This Row],[DATA PEDIDO]]+LANÇAMENTO[[#This Row],[PRAZO]])</f>
        <v>46128</v>
      </c>
      <c r="T3557" s="8">
        <f ca="1">IF(LANÇAMENTO[[#This Row],[OBRA COM MATERIAL]]="OK","ENTREGUE",IF(LANÇAMENTO[[#This Row],[PRAZO]]="","",LANÇAMENTO[[#This Row],[PREVISÃO ENTREGA OBRA]]-$E$1))</f>
        <v>-1</v>
      </c>
      <c r="U3557" s="3"/>
      <c r="V3557" s="3"/>
    </row>
    <row r="3558" spans="1:22" x14ac:dyDescent="0.25">
      <c r="A3558" s="4">
        <v>46127</v>
      </c>
      <c r="B3558" s="2" t="s">
        <v>2461</v>
      </c>
      <c r="C3558" s="123" t="str">
        <f>VLOOKUP(LANÇAMENTO[[#This Row],[OBRA]],OBRAS[],2,FALSE)</f>
        <v>B&amp;B</v>
      </c>
      <c r="D3558" s="2" t="s">
        <v>17</v>
      </c>
      <c r="E3558" s="2" t="s">
        <v>5621</v>
      </c>
      <c r="F3558" s="3">
        <v>45</v>
      </c>
      <c r="G3558" s="3" t="s">
        <v>111</v>
      </c>
      <c r="H3558" s="5" t="s">
        <v>5622</v>
      </c>
      <c r="I3558" s="136" t="s">
        <v>260</v>
      </c>
      <c r="J3558" s="2" t="s">
        <v>5621</v>
      </c>
      <c r="K3558" s="6">
        <v>17.100000000000001</v>
      </c>
      <c r="L3558" s="6">
        <f>LANÇAMENTO[[#This Row],[VALOR UNITARIO]]*LANÇAMENTO[[#This Row],[QTDADE]]</f>
        <v>769.50000000000011</v>
      </c>
      <c r="M3558" s="4">
        <v>46127</v>
      </c>
      <c r="N3558" s="33" t="str">
        <f>TEXT(LANÇAMENTO[[#This Row],[DATA PEDIDO]],"MMM")&amp;"-"&amp;TEXT(M3558,"AAAA")</f>
        <v>abr-2026</v>
      </c>
      <c r="O3558" s="5" t="s">
        <v>1983</v>
      </c>
      <c r="P3558" s="5" t="s">
        <v>30</v>
      </c>
      <c r="Q3558" s="3" t="s">
        <v>1705</v>
      </c>
      <c r="R3558" s="3">
        <v>1</v>
      </c>
      <c r="S3558" s="4">
        <f>IF(LANÇAMENTO[[#This Row],[DATA PEDIDO]]="","",LANÇAMENTO[[#This Row],[DATA PEDIDO]]+LANÇAMENTO[[#This Row],[PRAZO]])</f>
        <v>46128</v>
      </c>
      <c r="T3558" s="8">
        <f ca="1">IF(LANÇAMENTO[[#This Row],[OBRA COM MATERIAL]]="OK","ENTREGUE",IF(LANÇAMENTO[[#This Row],[PRAZO]]="","",LANÇAMENTO[[#This Row],[PREVISÃO ENTREGA OBRA]]-$E$1))</f>
        <v>-1</v>
      </c>
      <c r="U3558" s="3"/>
      <c r="V3558" s="3"/>
    </row>
    <row r="3559" spans="1:22" x14ac:dyDescent="0.25">
      <c r="A3559" s="4">
        <v>46127</v>
      </c>
      <c r="B3559" s="2" t="s">
        <v>2461</v>
      </c>
      <c r="C3559" s="123" t="str">
        <f>VLOOKUP(LANÇAMENTO[[#This Row],[OBRA]],OBRAS[],2,FALSE)</f>
        <v>B&amp;B</v>
      </c>
      <c r="D3559" s="2" t="s">
        <v>17</v>
      </c>
      <c r="E3559" s="2" t="s">
        <v>3590</v>
      </c>
      <c r="F3559" s="3">
        <v>64</v>
      </c>
      <c r="G3559" s="3" t="s">
        <v>65</v>
      </c>
      <c r="H3559" s="5" t="s">
        <v>5622</v>
      </c>
      <c r="I3559" s="136" t="s">
        <v>260</v>
      </c>
      <c r="J3559" s="2" t="s">
        <v>3590</v>
      </c>
      <c r="K3559" s="6">
        <v>6.9</v>
      </c>
      <c r="L3559" s="6">
        <f>LANÇAMENTO[[#This Row],[VALOR UNITARIO]]*LANÇAMENTO[[#This Row],[QTDADE]]</f>
        <v>441.6</v>
      </c>
      <c r="M3559" s="4">
        <v>46127</v>
      </c>
      <c r="N3559" s="33" t="str">
        <f>TEXT(LANÇAMENTO[[#This Row],[DATA PEDIDO]],"MMM")&amp;"-"&amp;TEXT(M3559,"AAAA")</f>
        <v>abr-2026</v>
      </c>
      <c r="O3559" s="5" t="s">
        <v>1983</v>
      </c>
      <c r="P3559" s="5" t="s">
        <v>30</v>
      </c>
      <c r="Q3559" s="3" t="s">
        <v>1705</v>
      </c>
      <c r="R3559" s="3">
        <v>1</v>
      </c>
      <c r="S3559" s="4">
        <f>IF(LANÇAMENTO[[#This Row],[DATA PEDIDO]]="","",LANÇAMENTO[[#This Row],[DATA PEDIDO]]+LANÇAMENTO[[#This Row],[PRAZO]])</f>
        <v>46128</v>
      </c>
      <c r="T3559" s="8">
        <f ca="1">IF(LANÇAMENTO[[#This Row],[OBRA COM MATERIAL]]="OK","ENTREGUE",IF(LANÇAMENTO[[#This Row],[PRAZO]]="","",LANÇAMENTO[[#This Row],[PREVISÃO ENTREGA OBRA]]-$E$1))</f>
        <v>-1</v>
      </c>
      <c r="U3559" s="3"/>
      <c r="V3559" s="3"/>
    </row>
    <row r="3560" spans="1:22" x14ac:dyDescent="0.25">
      <c r="A3560" s="4">
        <v>46127</v>
      </c>
      <c r="B3560" s="2" t="s">
        <v>2461</v>
      </c>
      <c r="C3560" s="123" t="str">
        <f>VLOOKUP(LANÇAMENTO[[#This Row],[OBRA]],OBRAS[],2,FALSE)</f>
        <v>B&amp;B</v>
      </c>
      <c r="D3560" s="2" t="s">
        <v>27</v>
      </c>
      <c r="E3560" s="2" t="s">
        <v>1690</v>
      </c>
      <c r="F3560" s="3">
        <v>1</v>
      </c>
      <c r="G3560" s="3" t="s">
        <v>65</v>
      </c>
      <c r="H3560" s="5" t="s">
        <v>5623</v>
      </c>
      <c r="I3560" s="136" t="s">
        <v>3468</v>
      </c>
      <c r="J3560" s="2" t="s">
        <v>1690</v>
      </c>
      <c r="K3560" s="6">
        <v>400</v>
      </c>
      <c r="L3560" s="6">
        <f>LANÇAMENTO[[#This Row],[VALOR UNITARIO]]*LANÇAMENTO[[#This Row],[QTDADE]]</f>
        <v>400</v>
      </c>
      <c r="M3560" s="4">
        <v>46127</v>
      </c>
      <c r="N3560" s="33" t="str">
        <f>TEXT(LANÇAMENTO[[#This Row],[DATA PEDIDO]],"MMM")&amp;"-"&amp;TEXT(M3560,"AAAA")</f>
        <v>abr-2026</v>
      </c>
      <c r="O3560" s="5" t="s">
        <v>1778</v>
      </c>
      <c r="P3560" s="5" t="s">
        <v>30</v>
      </c>
      <c r="Q3560" s="3" t="s">
        <v>12</v>
      </c>
      <c r="R3560" s="3">
        <v>1</v>
      </c>
      <c r="S3560" s="4">
        <f>IF(LANÇAMENTO[[#This Row],[DATA PEDIDO]]="","",LANÇAMENTO[[#This Row],[DATA PEDIDO]]+LANÇAMENTO[[#This Row],[PRAZO]])</f>
        <v>46128</v>
      </c>
      <c r="T3560" s="8">
        <f ca="1">IF(LANÇAMENTO[[#This Row],[OBRA COM MATERIAL]]="OK","ENTREGUE",IF(LANÇAMENTO[[#This Row],[PRAZO]]="","",LANÇAMENTO[[#This Row],[PREVISÃO ENTREGA OBRA]]-$E$1))</f>
        <v>-1</v>
      </c>
      <c r="U3560" s="3"/>
      <c r="V3560" s="3"/>
    </row>
    <row r="3561" spans="1:22" x14ac:dyDescent="0.25">
      <c r="A3561" s="4">
        <v>46128</v>
      </c>
      <c r="B3561" s="2" t="s">
        <v>5170</v>
      </c>
      <c r="C3561" s="123" t="str">
        <f>VLOOKUP(LANÇAMENTO[[#This Row],[OBRA]],OBRAS[],2,FALSE)</f>
        <v>B&amp;B</v>
      </c>
      <c r="D3561" s="2" t="s">
        <v>104</v>
      </c>
      <c r="E3561" s="2" t="s">
        <v>3044</v>
      </c>
      <c r="F3561" s="3">
        <v>12</v>
      </c>
      <c r="G3561" s="3" t="s">
        <v>65</v>
      </c>
      <c r="H3561" s="5" t="s">
        <v>5624</v>
      </c>
      <c r="I3561" s="136" t="s">
        <v>238</v>
      </c>
      <c r="J3561" s="2" t="s">
        <v>3044</v>
      </c>
      <c r="K3561" s="6">
        <v>7.54</v>
      </c>
      <c r="L3561" s="6">
        <f>LANÇAMENTO[[#This Row],[VALOR UNITARIO]]*LANÇAMENTO[[#This Row],[QTDADE]]</f>
        <v>90.48</v>
      </c>
      <c r="M3561" s="4">
        <v>46128</v>
      </c>
      <c r="N3561" s="33" t="str">
        <f>TEXT(LANÇAMENTO[[#This Row],[DATA PEDIDO]],"MMM")&amp;"-"&amp;TEXT(M3561,"AAAA")</f>
        <v>abr-2026</v>
      </c>
      <c r="O3561" s="5" t="s">
        <v>1715</v>
      </c>
      <c r="P3561" s="5" t="s">
        <v>30</v>
      </c>
      <c r="Q3561" s="3" t="s">
        <v>1705</v>
      </c>
      <c r="R3561" s="3">
        <v>0</v>
      </c>
      <c r="S3561" s="4">
        <f>IF(LANÇAMENTO[[#This Row],[DATA PEDIDO]]="","",LANÇAMENTO[[#This Row],[DATA PEDIDO]]+LANÇAMENTO[[#This Row],[PRAZO]])</f>
        <v>46128</v>
      </c>
      <c r="T3561" s="8">
        <f ca="1">IF(LANÇAMENTO[[#This Row],[OBRA COM MATERIAL]]="OK","ENTREGUE",IF(LANÇAMENTO[[#This Row],[PRAZO]]="","",LANÇAMENTO[[#This Row],[PREVISÃO ENTREGA OBRA]]-$E$1))</f>
        <v>-1</v>
      </c>
      <c r="U3561" s="3"/>
      <c r="V3561" s="3"/>
    </row>
    <row r="3562" spans="1:22" x14ac:dyDescent="0.25">
      <c r="A3562" s="4">
        <v>46128</v>
      </c>
      <c r="B3562" s="2" t="s">
        <v>5170</v>
      </c>
      <c r="C3562" s="123" t="str">
        <f>VLOOKUP(LANÇAMENTO[[#This Row],[OBRA]],OBRAS[],2,FALSE)</f>
        <v>B&amp;B</v>
      </c>
      <c r="D3562" s="2" t="s">
        <v>104</v>
      </c>
      <c r="E3562" s="2" t="s">
        <v>3388</v>
      </c>
      <c r="F3562" s="3">
        <v>22</v>
      </c>
      <c r="G3562" s="3" t="s">
        <v>65</v>
      </c>
      <c r="H3562" s="5" t="s">
        <v>5624</v>
      </c>
      <c r="I3562" s="136" t="s">
        <v>238</v>
      </c>
      <c r="J3562" s="2" t="s">
        <v>3388</v>
      </c>
      <c r="K3562" s="6">
        <v>10.6</v>
      </c>
      <c r="L3562" s="6">
        <f>LANÇAMENTO[[#This Row],[VALOR UNITARIO]]*LANÇAMENTO[[#This Row],[QTDADE]]</f>
        <v>233.2</v>
      </c>
      <c r="M3562" s="4">
        <v>46128</v>
      </c>
      <c r="N3562" s="33" t="str">
        <f>TEXT(LANÇAMENTO[[#This Row],[DATA PEDIDO]],"MMM")&amp;"-"&amp;TEXT(M3562,"AAAA")</f>
        <v>abr-2026</v>
      </c>
      <c r="O3562" s="5" t="s">
        <v>1715</v>
      </c>
      <c r="P3562" s="5" t="s">
        <v>30</v>
      </c>
      <c r="Q3562" s="3" t="s">
        <v>1705</v>
      </c>
      <c r="R3562" s="3">
        <v>0</v>
      </c>
      <c r="S3562" s="4">
        <f>IF(LANÇAMENTO[[#This Row],[DATA PEDIDO]]="","",LANÇAMENTO[[#This Row],[DATA PEDIDO]]+LANÇAMENTO[[#This Row],[PRAZO]])</f>
        <v>46128</v>
      </c>
      <c r="T3562" s="8">
        <f ca="1">IF(LANÇAMENTO[[#This Row],[OBRA COM MATERIAL]]="OK","ENTREGUE",IF(LANÇAMENTO[[#This Row],[PRAZO]]="","",LANÇAMENTO[[#This Row],[PREVISÃO ENTREGA OBRA]]-$E$1))</f>
        <v>-1</v>
      </c>
      <c r="U3562" s="3"/>
      <c r="V3562" s="3"/>
    </row>
    <row r="3563" spans="1:22" x14ac:dyDescent="0.25">
      <c r="A3563" s="4">
        <v>46128</v>
      </c>
      <c r="B3563" s="2" t="s">
        <v>5484</v>
      </c>
      <c r="C3563" s="123" t="str">
        <f>VLOOKUP(LANÇAMENTO[[#This Row],[OBRA]],OBRAS[],2,FALSE)</f>
        <v>INTERIORANA</v>
      </c>
      <c r="D3563" s="2" t="s">
        <v>11</v>
      </c>
      <c r="E3563" s="2" t="s">
        <v>3151</v>
      </c>
      <c r="F3563" s="3">
        <v>2</v>
      </c>
      <c r="G3563" s="3" t="s">
        <v>65</v>
      </c>
      <c r="H3563" s="5" t="s">
        <v>5627</v>
      </c>
      <c r="I3563" s="136" t="s">
        <v>147</v>
      </c>
      <c r="J3563" s="2" t="s">
        <v>3151</v>
      </c>
      <c r="K3563" s="6">
        <v>25.9</v>
      </c>
      <c r="L3563" s="6">
        <f>LANÇAMENTO[[#This Row],[VALOR UNITARIO]]*LANÇAMENTO[[#This Row],[QTDADE]]</f>
        <v>51.8</v>
      </c>
      <c r="M3563" s="4">
        <v>46128</v>
      </c>
      <c r="N3563" s="33" t="str">
        <f>TEXT(LANÇAMENTO[[#This Row],[DATA PEDIDO]],"MMM")&amp;"-"&amp;TEXT(M3563,"AAAA")</f>
        <v>abr-2026</v>
      </c>
      <c r="O3563" s="5" t="s">
        <v>1715</v>
      </c>
      <c r="P3563" s="5" t="s">
        <v>30</v>
      </c>
      <c r="Q3563" s="3" t="s">
        <v>12</v>
      </c>
      <c r="R3563" s="3">
        <v>0</v>
      </c>
      <c r="S3563" s="4">
        <f>IF(LANÇAMENTO[[#This Row],[DATA PEDIDO]]="","",LANÇAMENTO[[#This Row],[DATA PEDIDO]]+LANÇAMENTO[[#This Row],[PRAZO]])</f>
        <v>46128</v>
      </c>
      <c r="T3563" s="8">
        <f ca="1">IF(LANÇAMENTO[[#This Row],[OBRA COM MATERIAL]]="OK","ENTREGUE",IF(LANÇAMENTO[[#This Row],[PRAZO]]="","",LANÇAMENTO[[#This Row],[PREVISÃO ENTREGA OBRA]]-$E$1))</f>
        <v>-1</v>
      </c>
      <c r="U3563" s="3"/>
      <c r="V3563" s="3"/>
    </row>
    <row r="3564" spans="1:22" x14ac:dyDescent="0.25">
      <c r="A3564" s="4">
        <v>46128</v>
      </c>
      <c r="B3564" s="2" t="s">
        <v>5484</v>
      </c>
      <c r="C3564" s="123" t="str">
        <f>VLOOKUP(LANÇAMENTO[[#This Row],[OBRA]],OBRAS[],2,FALSE)</f>
        <v>INTERIORANA</v>
      </c>
      <c r="D3564" s="2" t="s">
        <v>11</v>
      </c>
      <c r="E3564" s="2" t="s">
        <v>2331</v>
      </c>
      <c r="F3564" s="3">
        <v>2</v>
      </c>
      <c r="G3564" s="3" t="s">
        <v>65</v>
      </c>
      <c r="H3564" s="5" t="s">
        <v>5627</v>
      </c>
      <c r="I3564" s="136" t="s">
        <v>147</v>
      </c>
      <c r="J3564" s="2" t="s">
        <v>2331</v>
      </c>
      <c r="K3564" s="6">
        <v>4.99</v>
      </c>
      <c r="L3564" s="6">
        <f>LANÇAMENTO[[#This Row],[VALOR UNITARIO]]*LANÇAMENTO[[#This Row],[QTDADE]]</f>
        <v>9.98</v>
      </c>
      <c r="M3564" s="4">
        <v>46128</v>
      </c>
      <c r="N3564" s="33" t="str">
        <f>TEXT(LANÇAMENTO[[#This Row],[DATA PEDIDO]],"MMM")&amp;"-"&amp;TEXT(M3564,"AAAA")</f>
        <v>abr-2026</v>
      </c>
      <c r="O3564" s="5" t="s">
        <v>1715</v>
      </c>
      <c r="P3564" s="5" t="s">
        <v>30</v>
      </c>
      <c r="Q3564" s="3" t="s">
        <v>12</v>
      </c>
      <c r="R3564" s="3">
        <v>0</v>
      </c>
      <c r="S3564" s="4">
        <f>IF(LANÇAMENTO[[#This Row],[DATA PEDIDO]]="","",LANÇAMENTO[[#This Row],[DATA PEDIDO]]+LANÇAMENTO[[#This Row],[PRAZO]])</f>
        <v>46128</v>
      </c>
      <c r="T3564" s="8">
        <f ca="1">IF(LANÇAMENTO[[#This Row],[OBRA COM MATERIAL]]="OK","ENTREGUE",IF(LANÇAMENTO[[#This Row],[PRAZO]]="","",LANÇAMENTO[[#This Row],[PREVISÃO ENTREGA OBRA]]-$E$1))</f>
        <v>-1</v>
      </c>
      <c r="U3564" s="3"/>
      <c r="V3564" s="3"/>
    </row>
    <row r="3565" spans="1:22" x14ac:dyDescent="0.25">
      <c r="A3565" s="4">
        <v>46128</v>
      </c>
      <c r="B3565" s="2" t="s">
        <v>5484</v>
      </c>
      <c r="C3565" s="123" t="str">
        <f>VLOOKUP(LANÇAMENTO[[#This Row],[OBRA]],OBRAS[],2,FALSE)</f>
        <v>INTERIORANA</v>
      </c>
      <c r="D3565" s="2" t="s">
        <v>11</v>
      </c>
      <c r="E3565" s="2" t="s">
        <v>2345</v>
      </c>
      <c r="F3565" s="3">
        <v>1</v>
      </c>
      <c r="G3565" s="3" t="s">
        <v>24</v>
      </c>
      <c r="H3565" s="5" t="s">
        <v>5627</v>
      </c>
      <c r="I3565" s="136" t="s">
        <v>147</v>
      </c>
      <c r="J3565" s="2" t="s">
        <v>2345</v>
      </c>
      <c r="K3565" s="6">
        <v>249.9</v>
      </c>
      <c r="L3565" s="6">
        <f>LANÇAMENTO[[#This Row],[VALOR UNITARIO]]*LANÇAMENTO[[#This Row],[QTDADE]]</f>
        <v>249.9</v>
      </c>
      <c r="M3565" s="4">
        <v>46128</v>
      </c>
      <c r="N3565" s="33" t="str">
        <f>TEXT(LANÇAMENTO[[#This Row],[DATA PEDIDO]],"MMM")&amp;"-"&amp;TEXT(M3565,"AAAA")</f>
        <v>abr-2026</v>
      </c>
      <c r="O3565" s="5" t="s">
        <v>1715</v>
      </c>
      <c r="P3565" s="5" t="s">
        <v>30</v>
      </c>
      <c r="Q3565" s="3" t="s">
        <v>12</v>
      </c>
      <c r="R3565" s="3">
        <v>0</v>
      </c>
      <c r="S3565" s="4">
        <f>IF(LANÇAMENTO[[#This Row],[DATA PEDIDO]]="","",LANÇAMENTO[[#This Row],[DATA PEDIDO]]+LANÇAMENTO[[#This Row],[PRAZO]])</f>
        <v>46128</v>
      </c>
      <c r="T3565" s="8">
        <f ca="1">IF(LANÇAMENTO[[#This Row],[OBRA COM MATERIAL]]="OK","ENTREGUE",IF(LANÇAMENTO[[#This Row],[PRAZO]]="","",LANÇAMENTO[[#This Row],[PREVISÃO ENTREGA OBRA]]-$E$1))</f>
        <v>-1</v>
      </c>
      <c r="U3565" s="3"/>
      <c r="V3565" s="3"/>
    </row>
    <row r="3566" spans="1:22" x14ac:dyDescent="0.25">
      <c r="A3566" s="4">
        <v>46128</v>
      </c>
      <c r="B3566" s="2" t="s">
        <v>5484</v>
      </c>
      <c r="C3566" s="123" t="str">
        <f>VLOOKUP(LANÇAMENTO[[#This Row],[OBRA]],OBRAS[],2,FALSE)</f>
        <v>INTERIORANA</v>
      </c>
      <c r="D3566" s="2" t="s">
        <v>11</v>
      </c>
      <c r="E3566" s="2" t="s">
        <v>5625</v>
      </c>
      <c r="F3566" s="3">
        <v>1</v>
      </c>
      <c r="G3566" s="3" t="s">
        <v>24</v>
      </c>
      <c r="H3566" s="5" t="s">
        <v>5627</v>
      </c>
      <c r="I3566" s="136" t="s">
        <v>147</v>
      </c>
      <c r="J3566" s="2" t="s">
        <v>5625</v>
      </c>
      <c r="K3566" s="6">
        <v>249.9</v>
      </c>
      <c r="L3566" s="6">
        <f>LANÇAMENTO[[#This Row],[VALOR UNITARIO]]*LANÇAMENTO[[#This Row],[QTDADE]]</f>
        <v>249.9</v>
      </c>
      <c r="M3566" s="4">
        <v>46128</v>
      </c>
      <c r="N3566" s="33" t="str">
        <f>TEXT(LANÇAMENTO[[#This Row],[DATA PEDIDO]],"MMM")&amp;"-"&amp;TEXT(M3566,"AAAA")</f>
        <v>abr-2026</v>
      </c>
      <c r="O3566" s="5" t="s">
        <v>1715</v>
      </c>
      <c r="P3566" s="5" t="s">
        <v>30</v>
      </c>
      <c r="Q3566" s="3" t="s">
        <v>12</v>
      </c>
      <c r="R3566" s="3">
        <v>0</v>
      </c>
      <c r="S3566" s="4">
        <f>IF(LANÇAMENTO[[#This Row],[DATA PEDIDO]]="","",LANÇAMENTO[[#This Row],[DATA PEDIDO]]+LANÇAMENTO[[#This Row],[PRAZO]])</f>
        <v>46128</v>
      </c>
      <c r="T3566" s="8">
        <f ca="1">IF(LANÇAMENTO[[#This Row],[OBRA COM MATERIAL]]="OK","ENTREGUE",IF(LANÇAMENTO[[#This Row],[PRAZO]]="","",LANÇAMENTO[[#This Row],[PREVISÃO ENTREGA OBRA]]-$E$1))</f>
        <v>-1</v>
      </c>
      <c r="U3566" s="3"/>
      <c r="V3566" s="3"/>
    </row>
    <row r="3567" spans="1:22" x14ac:dyDescent="0.25">
      <c r="A3567" s="4">
        <v>46128</v>
      </c>
      <c r="B3567" s="2" t="s">
        <v>5484</v>
      </c>
      <c r="C3567" s="123" t="str">
        <f>VLOOKUP(LANÇAMENTO[[#This Row],[OBRA]],OBRAS[],2,FALSE)</f>
        <v>INTERIORANA</v>
      </c>
      <c r="D3567" s="2" t="s">
        <v>11</v>
      </c>
      <c r="E3567" s="2" t="s">
        <v>5626</v>
      </c>
      <c r="F3567" s="3">
        <v>2</v>
      </c>
      <c r="G3567" s="3" t="s">
        <v>65</v>
      </c>
      <c r="H3567" s="5" t="s">
        <v>5627</v>
      </c>
      <c r="I3567" s="136" t="s">
        <v>147</v>
      </c>
      <c r="J3567" s="2" t="s">
        <v>5626</v>
      </c>
      <c r="K3567" s="6">
        <v>5.99</v>
      </c>
      <c r="L3567" s="6">
        <f>LANÇAMENTO[[#This Row],[VALOR UNITARIO]]*LANÇAMENTO[[#This Row],[QTDADE]]</f>
        <v>11.98</v>
      </c>
      <c r="M3567" s="4">
        <v>46128</v>
      </c>
      <c r="N3567" s="33" t="str">
        <f>TEXT(LANÇAMENTO[[#This Row],[DATA PEDIDO]],"MMM")&amp;"-"&amp;TEXT(M3567,"AAAA")</f>
        <v>abr-2026</v>
      </c>
      <c r="O3567" s="5" t="s">
        <v>1715</v>
      </c>
      <c r="P3567" s="5" t="s">
        <v>30</v>
      </c>
      <c r="Q3567" s="3" t="s">
        <v>12</v>
      </c>
      <c r="R3567" s="3">
        <v>0</v>
      </c>
      <c r="S3567" s="4">
        <f>IF(LANÇAMENTO[[#This Row],[DATA PEDIDO]]="","",LANÇAMENTO[[#This Row],[DATA PEDIDO]]+LANÇAMENTO[[#This Row],[PRAZO]])</f>
        <v>46128</v>
      </c>
      <c r="T3567" s="8">
        <f ca="1">IF(LANÇAMENTO[[#This Row],[OBRA COM MATERIAL]]="OK","ENTREGUE",IF(LANÇAMENTO[[#This Row],[PRAZO]]="","",LANÇAMENTO[[#This Row],[PREVISÃO ENTREGA OBRA]]-$E$1))</f>
        <v>-1</v>
      </c>
      <c r="U3567" s="3"/>
      <c r="V3567" s="3"/>
    </row>
    <row r="3568" spans="1:22" x14ac:dyDescent="0.25">
      <c r="A3568" s="4">
        <v>46128</v>
      </c>
      <c r="B3568" s="2" t="s">
        <v>2461</v>
      </c>
      <c r="C3568" s="123" t="str">
        <f>VLOOKUP(LANÇAMENTO[[#This Row],[OBRA]],OBRAS[],2,FALSE)</f>
        <v>B&amp;B</v>
      </c>
      <c r="D3568" s="2" t="s">
        <v>104</v>
      </c>
      <c r="E3568" s="2" t="s">
        <v>5630</v>
      </c>
      <c r="F3568" s="3">
        <v>60</v>
      </c>
      <c r="G3568" s="3" t="s">
        <v>65</v>
      </c>
      <c r="H3568" s="5" t="s">
        <v>5631</v>
      </c>
      <c r="I3568" s="136" t="s">
        <v>554</v>
      </c>
      <c r="J3568" s="2" t="s">
        <v>5630</v>
      </c>
      <c r="K3568" s="6">
        <v>1.06</v>
      </c>
      <c r="L3568" s="6">
        <f>LANÇAMENTO[[#This Row],[VALOR UNITARIO]]*LANÇAMENTO[[#This Row],[QTDADE]]</f>
        <v>63.6</v>
      </c>
      <c r="M3568" s="4">
        <v>46128</v>
      </c>
      <c r="N3568" s="33" t="str">
        <f>TEXT(LANÇAMENTO[[#This Row],[DATA PEDIDO]],"MMM")&amp;"-"&amp;TEXT(M3568,"AAAA")</f>
        <v>abr-2026</v>
      </c>
      <c r="O3568" s="5" t="s">
        <v>1818</v>
      </c>
      <c r="P3568" s="5" t="s">
        <v>215</v>
      </c>
      <c r="Q3568" s="3" t="s">
        <v>1705</v>
      </c>
      <c r="R3568" s="3">
        <v>0</v>
      </c>
      <c r="S3568" s="4">
        <f>IF(LANÇAMENTO[[#This Row],[DATA PEDIDO]]="","",LANÇAMENTO[[#This Row],[DATA PEDIDO]]+LANÇAMENTO[[#This Row],[PRAZO]])</f>
        <v>46128</v>
      </c>
      <c r="T3568" s="8">
        <f ca="1">IF(LANÇAMENTO[[#This Row],[OBRA COM MATERIAL]]="OK","ENTREGUE",IF(LANÇAMENTO[[#This Row],[PRAZO]]="","",LANÇAMENTO[[#This Row],[PREVISÃO ENTREGA OBRA]]-$E$1))</f>
        <v>-1</v>
      </c>
      <c r="U3568" s="3"/>
      <c r="V3568" s="3"/>
    </row>
    <row r="3569" spans="1:22" x14ac:dyDescent="0.25">
      <c r="A3569" s="4">
        <v>46128</v>
      </c>
      <c r="B3569" s="2" t="s">
        <v>2461</v>
      </c>
      <c r="C3569" s="123" t="str">
        <f>VLOOKUP(LANÇAMENTO[[#This Row],[OBRA]],OBRAS[],2,FALSE)</f>
        <v>B&amp;B</v>
      </c>
      <c r="D3569" s="2" t="s">
        <v>104</v>
      </c>
      <c r="E3569" s="2" t="s">
        <v>5629</v>
      </c>
      <c r="F3569" s="3">
        <v>1</v>
      </c>
      <c r="G3569" s="3" t="s">
        <v>65</v>
      </c>
      <c r="H3569" s="5" t="s">
        <v>5631</v>
      </c>
      <c r="I3569" s="136" t="s">
        <v>554</v>
      </c>
      <c r="J3569" s="2" t="s">
        <v>5629</v>
      </c>
      <c r="K3569" s="6">
        <v>4.1500000000000004</v>
      </c>
      <c r="L3569" s="6">
        <f>LANÇAMENTO[[#This Row],[VALOR UNITARIO]]*LANÇAMENTO[[#This Row],[QTDADE]]</f>
        <v>4.1500000000000004</v>
      </c>
      <c r="M3569" s="4">
        <v>46128</v>
      </c>
      <c r="N3569" s="33" t="str">
        <f>TEXT(LANÇAMENTO[[#This Row],[DATA PEDIDO]],"MMM")&amp;"-"&amp;TEXT(M3569,"AAAA")</f>
        <v>abr-2026</v>
      </c>
      <c r="O3569" s="5" t="s">
        <v>1818</v>
      </c>
      <c r="P3569" s="5" t="s">
        <v>215</v>
      </c>
      <c r="Q3569" s="3" t="s">
        <v>1705</v>
      </c>
      <c r="R3569" s="3">
        <v>0</v>
      </c>
      <c r="S3569" s="4">
        <f>IF(LANÇAMENTO[[#This Row],[DATA PEDIDO]]="","",LANÇAMENTO[[#This Row],[DATA PEDIDO]]+LANÇAMENTO[[#This Row],[PRAZO]])</f>
        <v>46128</v>
      </c>
      <c r="T3569" s="8">
        <f ca="1">IF(LANÇAMENTO[[#This Row],[OBRA COM MATERIAL]]="OK","ENTREGUE",IF(LANÇAMENTO[[#This Row],[PRAZO]]="","",LANÇAMENTO[[#This Row],[PREVISÃO ENTREGA OBRA]]-$E$1))</f>
        <v>-1</v>
      </c>
      <c r="U3569" s="3"/>
      <c r="V3569" s="3"/>
    </row>
    <row r="3570" spans="1:22" x14ac:dyDescent="0.25">
      <c r="A3570" s="4">
        <v>46128</v>
      </c>
      <c r="B3570" s="2" t="s">
        <v>2461</v>
      </c>
      <c r="C3570" s="123" t="str">
        <f>VLOOKUP(LANÇAMENTO[[#This Row],[OBRA]],OBRAS[],2,FALSE)</f>
        <v>B&amp;B</v>
      </c>
      <c r="D3570" s="2" t="s">
        <v>104</v>
      </c>
      <c r="E3570" s="2" t="s">
        <v>5628</v>
      </c>
      <c r="F3570" s="3">
        <v>1</v>
      </c>
      <c r="G3570" s="3" t="s">
        <v>65</v>
      </c>
      <c r="H3570" s="5" t="s">
        <v>5631</v>
      </c>
      <c r="I3570" s="136" t="s">
        <v>554</v>
      </c>
      <c r="J3570" s="2" t="s">
        <v>5628</v>
      </c>
      <c r="K3570" s="6">
        <v>19.8</v>
      </c>
      <c r="L3570" s="6">
        <f>LANÇAMENTO[[#This Row],[VALOR UNITARIO]]*LANÇAMENTO[[#This Row],[QTDADE]]</f>
        <v>19.8</v>
      </c>
      <c r="M3570" s="4">
        <v>46128</v>
      </c>
      <c r="N3570" s="33" t="str">
        <f>TEXT(LANÇAMENTO[[#This Row],[DATA PEDIDO]],"MMM")&amp;"-"&amp;TEXT(M3570,"AAAA")</f>
        <v>abr-2026</v>
      </c>
      <c r="O3570" s="5" t="s">
        <v>1818</v>
      </c>
      <c r="P3570" s="5" t="s">
        <v>215</v>
      </c>
      <c r="Q3570" s="3" t="s">
        <v>1705</v>
      </c>
      <c r="R3570" s="3">
        <v>0</v>
      </c>
      <c r="S3570" s="4">
        <f>IF(LANÇAMENTO[[#This Row],[DATA PEDIDO]]="","",LANÇAMENTO[[#This Row],[DATA PEDIDO]]+LANÇAMENTO[[#This Row],[PRAZO]])</f>
        <v>46128</v>
      </c>
      <c r="T3570" s="8">
        <f ca="1">IF(LANÇAMENTO[[#This Row],[OBRA COM MATERIAL]]="OK","ENTREGUE",IF(LANÇAMENTO[[#This Row],[PRAZO]]="","",LANÇAMENTO[[#This Row],[PREVISÃO ENTREGA OBRA]]-$E$1))</f>
        <v>-1</v>
      </c>
      <c r="U3570" s="3"/>
      <c r="V3570" s="3"/>
    </row>
    <row r="3571" spans="1:22" x14ac:dyDescent="0.25">
      <c r="A3571" s="4">
        <v>46128</v>
      </c>
      <c r="B3571" s="2" t="s">
        <v>1091</v>
      </c>
      <c r="C3571" s="123" t="str">
        <f>VLOOKUP(LANÇAMENTO[[#This Row],[OBRA]],OBRAS[],2,FALSE)</f>
        <v>BRASUL</v>
      </c>
      <c r="D3571" s="2" t="s">
        <v>104</v>
      </c>
      <c r="E3571" s="2" t="s">
        <v>5632</v>
      </c>
      <c r="F3571" s="3">
        <v>2</v>
      </c>
      <c r="G3571" s="3" t="s">
        <v>115</v>
      </c>
      <c r="H3571" s="5" t="s">
        <v>5635</v>
      </c>
      <c r="I3571" s="136" t="s">
        <v>260</v>
      </c>
      <c r="J3571" s="2" t="s">
        <v>5632</v>
      </c>
      <c r="K3571" s="6">
        <v>150</v>
      </c>
      <c r="L3571" s="6">
        <f>LANÇAMENTO[[#This Row],[VALOR UNITARIO]]*LANÇAMENTO[[#This Row],[QTDADE]]</f>
        <v>300</v>
      </c>
      <c r="M3571" s="4">
        <v>46128</v>
      </c>
      <c r="N3571" s="33" t="str">
        <f>TEXT(LANÇAMENTO[[#This Row],[DATA PEDIDO]],"MMM")&amp;"-"&amp;TEXT(M3571,"AAAA")</f>
        <v>abr-2026</v>
      </c>
      <c r="O3571" s="5" t="s">
        <v>1715</v>
      </c>
      <c r="P3571" s="5" t="s">
        <v>30</v>
      </c>
      <c r="Q3571" s="3" t="s">
        <v>1705</v>
      </c>
      <c r="R3571" s="3">
        <v>0</v>
      </c>
      <c r="S3571" s="4">
        <f>IF(LANÇAMENTO[[#This Row],[DATA PEDIDO]]="","",LANÇAMENTO[[#This Row],[DATA PEDIDO]]+LANÇAMENTO[[#This Row],[PRAZO]])</f>
        <v>46128</v>
      </c>
      <c r="T3571" s="8">
        <f ca="1">IF(LANÇAMENTO[[#This Row],[OBRA COM MATERIAL]]="OK","ENTREGUE",IF(LANÇAMENTO[[#This Row],[PRAZO]]="","",LANÇAMENTO[[#This Row],[PREVISÃO ENTREGA OBRA]]-$E$1))</f>
        <v>-1</v>
      </c>
      <c r="U3571" s="3"/>
      <c r="V3571" s="3"/>
    </row>
    <row r="3572" spans="1:22" x14ac:dyDescent="0.25">
      <c r="A3572" s="4">
        <v>46128</v>
      </c>
      <c r="B3572" s="2" t="s">
        <v>1091</v>
      </c>
      <c r="C3572" s="123" t="str">
        <f>VLOOKUP(LANÇAMENTO[[#This Row],[OBRA]],OBRAS[],2,FALSE)</f>
        <v>BRASUL</v>
      </c>
      <c r="D3572" s="2" t="s">
        <v>104</v>
      </c>
      <c r="E3572" s="2" t="s">
        <v>2576</v>
      </c>
      <c r="F3572" s="3">
        <v>2</v>
      </c>
      <c r="G3572" s="3" t="s">
        <v>115</v>
      </c>
      <c r="H3572" s="5" t="s">
        <v>5635</v>
      </c>
      <c r="I3572" s="136" t="s">
        <v>260</v>
      </c>
      <c r="J3572" s="2" t="s">
        <v>2576</v>
      </c>
      <c r="K3572" s="6">
        <v>150</v>
      </c>
      <c r="L3572" s="6">
        <f>LANÇAMENTO[[#This Row],[VALOR UNITARIO]]*LANÇAMENTO[[#This Row],[QTDADE]]</f>
        <v>300</v>
      </c>
      <c r="M3572" s="4">
        <v>46128</v>
      </c>
      <c r="N3572" s="33" t="str">
        <f>TEXT(LANÇAMENTO[[#This Row],[DATA PEDIDO]],"MMM")&amp;"-"&amp;TEXT(M3572,"AAAA")</f>
        <v>abr-2026</v>
      </c>
      <c r="O3572" s="5" t="s">
        <v>1715</v>
      </c>
      <c r="P3572" s="5" t="s">
        <v>30</v>
      </c>
      <c r="Q3572" s="3" t="s">
        <v>1705</v>
      </c>
      <c r="R3572" s="3">
        <v>0</v>
      </c>
      <c r="S3572" s="4">
        <f>IF(LANÇAMENTO[[#This Row],[DATA PEDIDO]]="","",LANÇAMENTO[[#This Row],[DATA PEDIDO]]+LANÇAMENTO[[#This Row],[PRAZO]])</f>
        <v>46128</v>
      </c>
      <c r="T3572" s="8">
        <f ca="1">IF(LANÇAMENTO[[#This Row],[OBRA COM MATERIAL]]="OK","ENTREGUE",IF(LANÇAMENTO[[#This Row],[PRAZO]]="","",LANÇAMENTO[[#This Row],[PREVISÃO ENTREGA OBRA]]-$E$1))</f>
        <v>-1</v>
      </c>
      <c r="U3572" s="3"/>
      <c r="V3572" s="3"/>
    </row>
    <row r="3573" spans="1:22" x14ac:dyDescent="0.25">
      <c r="A3573" s="4">
        <v>46128</v>
      </c>
      <c r="B3573" s="2" t="s">
        <v>1091</v>
      </c>
      <c r="C3573" s="123" t="str">
        <f>VLOOKUP(LANÇAMENTO[[#This Row],[OBRA]],OBRAS[],2,FALSE)</f>
        <v>BRASUL</v>
      </c>
      <c r="D3573" s="2" t="s">
        <v>104</v>
      </c>
      <c r="E3573" s="2" t="s">
        <v>5633</v>
      </c>
      <c r="F3573" s="3">
        <v>2</v>
      </c>
      <c r="G3573" s="3" t="s">
        <v>115</v>
      </c>
      <c r="H3573" s="5" t="s">
        <v>5635</v>
      </c>
      <c r="I3573" s="136" t="s">
        <v>260</v>
      </c>
      <c r="J3573" s="2" t="s">
        <v>5633</v>
      </c>
      <c r="K3573" s="6">
        <v>150</v>
      </c>
      <c r="L3573" s="6">
        <f>LANÇAMENTO[[#This Row],[VALOR UNITARIO]]*LANÇAMENTO[[#This Row],[QTDADE]]</f>
        <v>300</v>
      </c>
      <c r="M3573" s="4">
        <v>46128</v>
      </c>
      <c r="N3573" s="33" t="str">
        <f>TEXT(LANÇAMENTO[[#This Row],[DATA PEDIDO]],"MMM")&amp;"-"&amp;TEXT(M3573,"AAAA")</f>
        <v>abr-2026</v>
      </c>
      <c r="O3573" s="5" t="s">
        <v>1715</v>
      </c>
      <c r="P3573" s="5" t="s">
        <v>30</v>
      </c>
      <c r="Q3573" s="3" t="s">
        <v>1705</v>
      </c>
      <c r="R3573" s="3">
        <v>0</v>
      </c>
      <c r="S3573" s="4">
        <f>IF(LANÇAMENTO[[#This Row],[DATA PEDIDO]]="","",LANÇAMENTO[[#This Row],[DATA PEDIDO]]+LANÇAMENTO[[#This Row],[PRAZO]])</f>
        <v>46128</v>
      </c>
      <c r="T3573" s="8">
        <f ca="1">IF(LANÇAMENTO[[#This Row],[OBRA COM MATERIAL]]="OK","ENTREGUE",IF(LANÇAMENTO[[#This Row],[PRAZO]]="","",LANÇAMENTO[[#This Row],[PREVISÃO ENTREGA OBRA]]-$E$1))</f>
        <v>-1</v>
      </c>
      <c r="U3573" s="3"/>
      <c r="V3573" s="3"/>
    </row>
    <row r="3574" spans="1:22" x14ac:dyDescent="0.25">
      <c r="A3574" s="4">
        <v>46128</v>
      </c>
      <c r="B3574" s="2" t="s">
        <v>1091</v>
      </c>
      <c r="C3574" s="123" t="str">
        <f>VLOOKUP(LANÇAMENTO[[#This Row],[OBRA]],OBRAS[],2,FALSE)</f>
        <v>BRASUL</v>
      </c>
      <c r="D3574" s="2" t="s">
        <v>104</v>
      </c>
      <c r="E3574" s="2" t="s">
        <v>5634</v>
      </c>
      <c r="F3574" s="3">
        <v>6</v>
      </c>
      <c r="G3574" s="3" t="s">
        <v>65</v>
      </c>
      <c r="H3574" s="5" t="s">
        <v>5635</v>
      </c>
      <c r="I3574" s="136" t="s">
        <v>260</v>
      </c>
      <c r="J3574" s="2" t="s">
        <v>5634</v>
      </c>
      <c r="K3574" s="6">
        <v>68.900000000000006</v>
      </c>
      <c r="L3574" s="6">
        <f>LANÇAMENTO[[#This Row],[VALOR UNITARIO]]*LANÇAMENTO[[#This Row],[QTDADE]]</f>
        <v>413.40000000000003</v>
      </c>
      <c r="M3574" s="4">
        <v>46128</v>
      </c>
      <c r="N3574" s="33" t="str">
        <f>TEXT(LANÇAMENTO[[#This Row],[DATA PEDIDO]],"MMM")&amp;"-"&amp;TEXT(M3574,"AAAA")</f>
        <v>abr-2026</v>
      </c>
      <c r="O3574" s="5" t="s">
        <v>1715</v>
      </c>
      <c r="P3574" s="5" t="s">
        <v>30</v>
      </c>
      <c r="Q3574" s="3" t="s">
        <v>1705</v>
      </c>
      <c r="R3574" s="3">
        <v>0</v>
      </c>
      <c r="S3574" s="4">
        <f>IF(LANÇAMENTO[[#This Row],[DATA PEDIDO]]="","",LANÇAMENTO[[#This Row],[DATA PEDIDO]]+LANÇAMENTO[[#This Row],[PRAZO]])</f>
        <v>46128</v>
      </c>
      <c r="T3574" s="8">
        <f ca="1">IF(LANÇAMENTO[[#This Row],[OBRA COM MATERIAL]]="OK","ENTREGUE",IF(LANÇAMENTO[[#This Row],[PRAZO]]="","",LANÇAMENTO[[#This Row],[PREVISÃO ENTREGA OBRA]]-$E$1))</f>
        <v>-1</v>
      </c>
      <c r="U3574" s="3"/>
      <c r="V3574" s="3"/>
    </row>
    <row r="3575" spans="1:22" x14ac:dyDescent="0.25">
      <c r="A3575" s="4">
        <v>46129</v>
      </c>
      <c r="B3575" s="2" t="s">
        <v>5494</v>
      </c>
      <c r="C3575" s="317" t="str">
        <f>VLOOKUP(LANÇAMENTO[[#This Row],[OBRA]],OBRAS[],2,FALSE)</f>
        <v>INTERIORANA</v>
      </c>
      <c r="D3575" s="2" t="s">
        <v>104</v>
      </c>
      <c r="E3575" s="2" t="s">
        <v>5636</v>
      </c>
      <c r="F3575" s="3">
        <v>20</v>
      </c>
      <c r="G3575" s="3" t="s">
        <v>65</v>
      </c>
      <c r="H3575" s="5" t="s">
        <v>5639</v>
      </c>
      <c r="I3575" s="136" t="s">
        <v>456</v>
      </c>
      <c r="J3575" s="2" t="s">
        <v>5636</v>
      </c>
      <c r="K3575" s="6"/>
      <c r="L3575" s="6">
        <f>LANÇAMENTO[[#This Row],[VALOR UNITARIO]]*LANÇAMENTO[[#This Row],[QTDADE]]</f>
        <v>0</v>
      </c>
      <c r="N3575" s="33" t="str">
        <f>TEXT(LANÇAMENTO[[#This Row],[DATA PEDIDO]],"MMM")&amp;"-"&amp;TEXT(M3575,"AAAA")</f>
        <v>jan-1900</v>
      </c>
      <c r="O3575" s="5"/>
      <c r="P3575" s="5"/>
      <c r="Q3575" s="3"/>
      <c r="S3575" s="4" t="str">
        <f>IF(LANÇAMENTO[[#This Row],[DATA PEDIDO]]="","",LANÇAMENTO[[#This Row],[DATA PEDIDO]]+LANÇAMENTO[[#This Row],[PRAZO]])</f>
        <v/>
      </c>
      <c r="T3575" s="8" t="str">
        <f>IF(LANÇAMENTO[[#This Row],[OBRA COM MATERIAL]]="OK","ENTREGUE",IF(LANÇAMENTO[[#This Row],[PRAZO]]="","",LANÇAMENTO[[#This Row],[PREVISÃO ENTREGA OBRA]]-$E$1))</f>
        <v/>
      </c>
      <c r="U3575" s="3"/>
      <c r="V3575" s="3"/>
    </row>
    <row r="3576" spans="1:22" x14ac:dyDescent="0.25">
      <c r="A3576" s="4">
        <v>46129</v>
      </c>
      <c r="B3576" s="2" t="s">
        <v>5494</v>
      </c>
      <c r="C3576" s="317" t="str">
        <f>VLOOKUP(LANÇAMENTO[[#This Row],[OBRA]],OBRAS[],2,FALSE)</f>
        <v>INTERIORANA</v>
      </c>
      <c r="D3576" s="2" t="s">
        <v>104</v>
      </c>
      <c r="E3576" s="2" t="s">
        <v>5637</v>
      </c>
      <c r="F3576" s="3">
        <v>20</v>
      </c>
      <c r="G3576" s="3" t="s">
        <v>65</v>
      </c>
      <c r="H3576" s="5" t="s">
        <v>5639</v>
      </c>
      <c r="I3576" s="136" t="s">
        <v>456</v>
      </c>
      <c r="J3576" s="2" t="s">
        <v>5637</v>
      </c>
      <c r="K3576" s="6"/>
      <c r="L3576" s="6">
        <f>LANÇAMENTO[[#This Row],[VALOR UNITARIO]]*LANÇAMENTO[[#This Row],[QTDADE]]</f>
        <v>0</v>
      </c>
      <c r="N3576" s="33" t="str">
        <f>TEXT(LANÇAMENTO[[#This Row],[DATA PEDIDO]],"MMM")&amp;"-"&amp;TEXT(M3576,"AAAA")</f>
        <v>jan-1900</v>
      </c>
      <c r="O3576" s="5"/>
      <c r="P3576" s="5"/>
      <c r="Q3576" s="3"/>
      <c r="S3576" s="4" t="str">
        <f>IF(LANÇAMENTO[[#This Row],[DATA PEDIDO]]="","",LANÇAMENTO[[#This Row],[DATA PEDIDO]]+LANÇAMENTO[[#This Row],[PRAZO]])</f>
        <v/>
      </c>
      <c r="T3576" s="8" t="str">
        <f>IF(LANÇAMENTO[[#This Row],[OBRA COM MATERIAL]]="OK","ENTREGUE",IF(LANÇAMENTO[[#This Row],[PRAZO]]="","",LANÇAMENTO[[#This Row],[PREVISÃO ENTREGA OBRA]]-$E$1))</f>
        <v/>
      </c>
      <c r="U3576" s="3"/>
      <c r="V3576" s="3"/>
    </row>
    <row r="3577" spans="1:22" x14ac:dyDescent="0.25">
      <c r="A3577" s="4">
        <v>46129</v>
      </c>
      <c r="B3577" s="2" t="s">
        <v>5494</v>
      </c>
      <c r="C3577" s="317" t="str">
        <f>VLOOKUP(LANÇAMENTO[[#This Row],[OBRA]],OBRAS[],2,FALSE)</f>
        <v>INTERIORANA</v>
      </c>
      <c r="D3577" s="2" t="s">
        <v>104</v>
      </c>
      <c r="E3577" s="2" t="s">
        <v>5638</v>
      </c>
      <c r="F3577" s="3">
        <v>20</v>
      </c>
      <c r="G3577" s="3" t="s">
        <v>65</v>
      </c>
      <c r="H3577" s="5" t="s">
        <v>5639</v>
      </c>
      <c r="I3577" s="136" t="s">
        <v>456</v>
      </c>
      <c r="J3577" s="2" t="s">
        <v>5638</v>
      </c>
      <c r="K3577" s="6"/>
      <c r="L3577" s="6">
        <f>LANÇAMENTO[[#This Row],[VALOR UNITARIO]]*LANÇAMENTO[[#This Row],[QTDADE]]</f>
        <v>0</v>
      </c>
      <c r="N3577" s="33" t="str">
        <f>TEXT(LANÇAMENTO[[#This Row],[DATA PEDIDO]],"MMM")&amp;"-"&amp;TEXT(M3577,"AAAA")</f>
        <v>jan-1900</v>
      </c>
      <c r="O3577" s="5"/>
      <c r="P3577" s="5"/>
      <c r="Q3577" s="3"/>
      <c r="S3577" s="4" t="str">
        <f>IF(LANÇAMENTO[[#This Row],[DATA PEDIDO]]="","",LANÇAMENTO[[#This Row],[DATA PEDIDO]]+LANÇAMENTO[[#This Row],[PRAZO]])</f>
        <v/>
      </c>
      <c r="T3577" s="8" t="str">
        <f>IF(LANÇAMENTO[[#This Row],[OBRA COM MATERIAL]]="OK","ENTREGUE",IF(LANÇAMENTO[[#This Row],[PRAZO]]="","",LANÇAMENTO[[#This Row],[PREVISÃO ENTREGA OBRA]]-$E$1))</f>
        <v/>
      </c>
      <c r="U3577" s="3"/>
      <c r="V3577" s="3"/>
    </row>
  </sheetData>
  <dataConsolidate/>
  <phoneticPr fontId="1" type="noConversion"/>
  <conditionalFormatting sqref="A2125:A2127">
    <cfRule type="expression" dxfId="100" priority="37">
      <formula>$U2125=""</formula>
    </cfRule>
  </conditionalFormatting>
  <conditionalFormatting sqref="A1588:T1588">
    <cfRule type="expression" dxfId="99" priority="300">
      <formula>#REF!=""</formula>
    </cfRule>
  </conditionalFormatting>
  <conditionalFormatting sqref="A1655:T1659 V1655:V1661 A1660:N1661 P1660:T1661">
    <cfRule type="expression" dxfId="98" priority="86">
      <formula>$U1655=""</formula>
    </cfRule>
  </conditionalFormatting>
  <conditionalFormatting sqref="A2115:U2117">
    <cfRule type="expression" dxfId="97" priority="38">
      <formula>$U2115=""</formula>
    </cfRule>
  </conditionalFormatting>
  <conditionalFormatting sqref="A3:V1570 U1572:U1667 V1588 A1589:V1654">
    <cfRule type="expression" dxfId="96" priority="295">
      <formula>$U3=""</formula>
    </cfRule>
  </conditionalFormatting>
  <conditionalFormatting sqref="A2026:V2026">
    <cfRule type="expression" dxfId="95" priority="40">
      <formula>$U2026=""</formula>
    </cfRule>
  </conditionalFormatting>
  <conditionalFormatting sqref="A2034:V2036">
    <cfRule type="expression" dxfId="94" priority="39">
      <formula>$U2034=""</formula>
    </cfRule>
  </conditionalFormatting>
  <conditionalFormatting sqref="A2119:V2127">
    <cfRule type="expression" dxfId="93" priority="36">
      <formula>$U2119=""</formula>
    </cfRule>
  </conditionalFormatting>
  <conditionalFormatting sqref="A2129:V2132">
    <cfRule type="expression" dxfId="92" priority="35">
      <formula>$U2129=""</formula>
    </cfRule>
  </conditionalFormatting>
  <conditionalFormatting sqref="B2186:D2186">
    <cfRule type="expression" dxfId="91" priority="28">
      <formula>$U2186=""</formula>
    </cfRule>
  </conditionalFormatting>
  <conditionalFormatting sqref="B2402:D2402">
    <cfRule type="expression" dxfId="90" priority="27">
      <formula>$U2402=""</formula>
    </cfRule>
  </conditionalFormatting>
  <conditionalFormatting sqref="B2524:L2526 N2524:R2526">
    <cfRule type="expression" dxfId="89" priority="8">
      <formula>$U2524=""</formula>
    </cfRule>
  </conditionalFormatting>
  <conditionalFormatting sqref="B2776:L2778 N2776:R2778">
    <cfRule type="expression" dxfId="88" priority="1">
      <formula>$U2776=""</formula>
    </cfRule>
  </conditionalFormatting>
  <conditionalFormatting sqref="B1800:R1800">
    <cfRule type="expression" dxfId="87" priority="71">
      <formula>$U1800=""</formula>
    </cfRule>
  </conditionalFormatting>
  <conditionalFormatting sqref="M1662:M1668">
    <cfRule type="expression" dxfId="86" priority="80">
      <formula>$U1662=""</formula>
    </cfRule>
  </conditionalFormatting>
  <conditionalFormatting sqref="M1679:M1681">
    <cfRule type="expression" dxfId="85" priority="78">
      <formula>$U1679=""</formula>
    </cfRule>
  </conditionalFormatting>
  <conditionalFormatting sqref="M1684:M1689">
    <cfRule type="expression" dxfId="84" priority="74">
      <formula>$U1684=""</formula>
    </cfRule>
  </conditionalFormatting>
  <conditionalFormatting sqref="O1660">
    <cfRule type="expression" dxfId="83" priority="85">
      <formula>$U1660=""</formula>
    </cfRule>
  </conditionalFormatting>
  <conditionalFormatting sqref="O1661">
    <cfRule type="expression" dxfId="82" priority="87">
      <formula>$U1660=""</formula>
    </cfRule>
  </conditionalFormatting>
  <conditionalFormatting sqref="U1669:U1679">
    <cfRule type="expression" dxfId="81" priority="70">
      <formula>$U1669=""</formula>
    </cfRule>
  </conditionalFormatting>
  <conditionalFormatting sqref="U1681:U1687">
    <cfRule type="expression" dxfId="80" priority="73">
      <formula>$U1681=""</formula>
    </cfRule>
  </conditionalFormatting>
  <conditionalFormatting sqref="U1689:U1690">
    <cfRule type="expression" dxfId="79" priority="72">
      <formula>$U1689=""</formula>
    </cfRule>
  </conditionalFormatting>
  <conditionalFormatting sqref="U1692:U1702">
    <cfRule type="expression" dxfId="78" priority="69">
      <formula>$U1692=""</formula>
    </cfRule>
  </conditionalFormatting>
  <conditionalFormatting sqref="U1704:U1714">
    <cfRule type="expression" dxfId="77" priority="68">
      <formula>$U1704=""</formula>
    </cfRule>
  </conditionalFormatting>
  <conditionalFormatting sqref="U1716:U1726">
    <cfRule type="expression" dxfId="76" priority="67">
      <formula>$U1716=""</formula>
    </cfRule>
  </conditionalFormatting>
  <conditionalFormatting sqref="U1728:U1738">
    <cfRule type="expression" dxfId="75" priority="66">
      <formula>$U1728=""</formula>
    </cfRule>
  </conditionalFormatting>
  <conditionalFormatting sqref="U1740:U1750">
    <cfRule type="expression" dxfId="74" priority="65">
      <formula>$U1740=""</formula>
    </cfRule>
  </conditionalFormatting>
  <conditionalFormatting sqref="U1752:U1762">
    <cfRule type="expression" dxfId="73" priority="64">
      <formula>$U1752=""</formula>
    </cfRule>
  </conditionalFormatting>
  <conditionalFormatting sqref="U1764:U1774">
    <cfRule type="expression" dxfId="72" priority="63">
      <formula>$U1764=""</formula>
    </cfRule>
  </conditionalFormatting>
  <conditionalFormatting sqref="U1776:U1786">
    <cfRule type="expression" dxfId="71" priority="62">
      <formula>$U1776=""</formula>
    </cfRule>
  </conditionalFormatting>
  <conditionalFormatting sqref="U1788:U1798">
    <cfRule type="expression" dxfId="70" priority="61">
      <formula>$U1788=""</formula>
    </cfRule>
  </conditionalFormatting>
  <conditionalFormatting sqref="U1801">
    <cfRule type="expression" dxfId="69" priority="60">
      <formula>$U1801=""</formula>
    </cfRule>
  </conditionalFormatting>
  <conditionalFormatting sqref="U1803:U1813">
    <cfRule type="expression" dxfId="68" priority="59">
      <formula>$U1803=""</formula>
    </cfRule>
  </conditionalFormatting>
  <conditionalFormatting sqref="U1815:U1825">
    <cfRule type="expression" dxfId="67" priority="58">
      <formula>$U1815=""</formula>
    </cfRule>
  </conditionalFormatting>
  <conditionalFormatting sqref="U1828">
    <cfRule type="expression" dxfId="66" priority="57">
      <formula>$U1828=""</formula>
    </cfRule>
  </conditionalFormatting>
  <conditionalFormatting sqref="U1830:U1840">
    <cfRule type="expression" dxfId="65" priority="56">
      <formula>$U1830=""</formula>
    </cfRule>
  </conditionalFormatting>
  <conditionalFormatting sqref="U1842:U1852">
    <cfRule type="expression" dxfId="64" priority="55">
      <formula>$U1842=""</formula>
    </cfRule>
  </conditionalFormatting>
  <conditionalFormatting sqref="U1855">
    <cfRule type="expression" dxfId="63" priority="54">
      <formula>$U1855=""</formula>
    </cfRule>
  </conditionalFormatting>
  <conditionalFormatting sqref="U1857:U1867">
    <cfRule type="expression" dxfId="62" priority="53">
      <formula>$U1857=""</formula>
    </cfRule>
  </conditionalFormatting>
  <conditionalFormatting sqref="U1869:U1879">
    <cfRule type="expression" dxfId="61" priority="52">
      <formula>$U1869=""</formula>
    </cfRule>
  </conditionalFormatting>
  <conditionalFormatting sqref="U1882">
    <cfRule type="expression" dxfId="60" priority="51">
      <formula>$U1882=""</formula>
    </cfRule>
  </conditionalFormatting>
  <conditionalFormatting sqref="U1884:U1894">
    <cfRule type="expression" dxfId="59" priority="50">
      <formula>$U1884=""</formula>
    </cfRule>
  </conditionalFormatting>
  <conditionalFormatting sqref="U1896:U1906">
    <cfRule type="expression" dxfId="58" priority="49">
      <formula>$U1896=""</formula>
    </cfRule>
  </conditionalFormatting>
  <conditionalFormatting sqref="U1909:U1914">
    <cfRule type="expression" dxfId="57" priority="48">
      <formula>$U1909=""</formula>
    </cfRule>
  </conditionalFormatting>
  <conditionalFormatting sqref="U1916:U1926">
    <cfRule type="expression" dxfId="56" priority="47">
      <formula>$U1916=""</formula>
    </cfRule>
  </conditionalFormatting>
  <conditionalFormatting sqref="U1929:U1934">
    <cfRule type="expression" dxfId="55" priority="46">
      <formula>$U1929=""</formula>
    </cfRule>
  </conditionalFormatting>
  <conditionalFormatting sqref="U1936:U1946">
    <cfRule type="expression" dxfId="54" priority="45">
      <formula>$U1936=""</formula>
    </cfRule>
  </conditionalFormatting>
  <conditionalFormatting sqref="U1949:U1950">
    <cfRule type="expression" dxfId="53" priority="43">
      <formula>$U1949=""</formula>
    </cfRule>
  </conditionalFormatting>
  <conditionalFormatting sqref="U1952:U1959">
    <cfRule type="expression" dxfId="52" priority="42">
      <formula>$U1952=""</formula>
    </cfRule>
  </conditionalFormatting>
  <conditionalFormatting sqref="U1962:U1963">
    <cfRule type="expression" dxfId="51" priority="41">
      <formula>$U1962=""</formula>
    </cfRule>
  </conditionalFormatting>
  <conditionalFormatting sqref="U2133:U2139">
    <cfRule type="expression" dxfId="50" priority="32">
      <formula>$U2133=""</formula>
    </cfRule>
  </conditionalFormatting>
  <conditionalFormatting sqref="U2145:U2150">
    <cfRule type="expression" dxfId="49" priority="30">
      <formula>$U2145=""</formula>
    </cfRule>
  </conditionalFormatting>
  <conditionalFormatting sqref="U2162:U2167">
    <cfRule type="expression" dxfId="48" priority="26">
      <formula>$U2162=""</formula>
    </cfRule>
  </conditionalFormatting>
  <conditionalFormatting sqref="U2173:U2178">
    <cfRule type="expression" dxfId="47" priority="25">
      <formula>$U2173=""</formula>
    </cfRule>
  </conditionalFormatting>
  <conditionalFormatting sqref="U2190:U2195">
    <cfRule type="expression" dxfId="46" priority="24">
      <formula>$U2190=""</formula>
    </cfRule>
  </conditionalFormatting>
  <conditionalFormatting sqref="U2201:U2206">
    <cfRule type="expression" dxfId="45" priority="23">
      <formula>$U2201=""</formula>
    </cfRule>
  </conditionalFormatting>
  <conditionalFormatting sqref="U2218:U2223">
    <cfRule type="expression" dxfId="44" priority="22">
      <formula>$U2218=""</formula>
    </cfRule>
  </conditionalFormatting>
  <conditionalFormatting sqref="U2229:U2234">
    <cfRule type="expression" dxfId="43" priority="21">
      <formula>$U2229=""</formula>
    </cfRule>
  </conditionalFormatting>
  <conditionalFormatting sqref="U2246:U2251">
    <cfRule type="expression" dxfId="42" priority="20">
      <formula>$U2246=""</formula>
    </cfRule>
  </conditionalFormatting>
  <conditionalFormatting sqref="U2257:U2262">
    <cfRule type="expression" dxfId="41" priority="19">
      <formula>$U2257=""</formula>
    </cfRule>
  </conditionalFormatting>
  <conditionalFormatting sqref="U2274:U2279">
    <cfRule type="expression" dxfId="40" priority="18">
      <formula>$U2274=""</formula>
    </cfRule>
  </conditionalFormatting>
  <conditionalFormatting sqref="U2285:U2290">
    <cfRule type="expression" dxfId="39" priority="17">
      <formula>$U2285=""</formula>
    </cfRule>
  </conditionalFormatting>
  <conditionalFormatting sqref="U2302:U2307">
    <cfRule type="expression" dxfId="38" priority="16">
      <formula>$U2302=""</formula>
    </cfRule>
  </conditionalFormatting>
  <conditionalFormatting sqref="U2313:U2318">
    <cfRule type="expression" dxfId="37" priority="15">
      <formula>$U2313=""</formula>
    </cfRule>
  </conditionalFormatting>
  <conditionalFormatting sqref="U2330:U2335">
    <cfRule type="expression" dxfId="36" priority="14">
      <formula>$U2330=""</formula>
    </cfRule>
  </conditionalFormatting>
  <conditionalFormatting sqref="U2341:U2346">
    <cfRule type="expression" dxfId="35" priority="13">
      <formula>$U2341=""</formula>
    </cfRule>
  </conditionalFormatting>
  <conditionalFormatting sqref="U2358:U2363">
    <cfRule type="expression" dxfId="34" priority="12">
      <formula>$U2358=""</formula>
    </cfRule>
  </conditionalFormatting>
  <conditionalFormatting sqref="U2369:U2374">
    <cfRule type="expression" dxfId="33" priority="11">
      <formula>$U2369=""</formula>
    </cfRule>
  </conditionalFormatting>
  <conditionalFormatting sqref="U2386:U2389">
    <cfRule type="expression" dxfId="32" priority="10">
      <formula>$U2386=""</formula>
    </cfRule>
  </conditionalFormatting>
  <conditionalFormatting sqref="U2401:U2404">
    <cfRule type="expression" dxfId="31" priority="9">
      <formula>$U2401=""</formula>
    </cfRule>
  </conditionalFormatting>
  <conditionalFormatting sqref="U2421">
    <cfRule type="expression" dxfId="30" priority="7">
      <formula>$U2421=""</formula>
    </cfRule>
  </conditionalFormatting>
  <conditionalFormatting sqref="U2433:U2436">
    <cfRule type="expression" dxfId="29" priority="6">
      <formula>$U2433=""</formula>
    </cfRule>
  </conditionalFormatting>
  <conditionalFormatting sqref="U2453">
    <cfRule type="expression" dxfId="28" priority="5">
      <formula>$U2453=""</formula>
    </cfRule>
  </conditionalFormatting>
  <conditionalFormatting sqref="U2465:U2468">
    <cfRule type="expression" dxfId="27" priority="4">
      <formula>$U2465=""</formula>
    </cfRule>
  </conditionalFormatting>
  <conditionalFormatting sqref="U2485">
    <cfRule type="expression" dxfId="26" priority="3">
      <formula>$U2485=""</formula>
    </cfRule>
  </conditionalFormatting>
  <conditionalFormatting sqref="U2497:U2500">
    <cfRule type="expression" dxfId="25" priority="2">
      <formula>$U2497=""</formula>
    </cfRule>
  </conditionalFormatting>
  <conditionalFormatting sqref="V1571:V1587">
    <cfRule type="expression" dxfId="24" priority="299">
      <formula>$U1572=""</formula>
    </cfRule>
  </conditionalFormatting>
  <pageMargins left="0.511811024" right="0.511811024" top="0.78740157499999996" bottom="0.78740157499999996" header="0.31496062000000002" footer="0.31496062000000002"/>
  <pageSetup paperSize="9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7D35FF0-B171-411C-AEE1-BBC5C3D65C3A}">
          <x14:formula1>
            <xm:f>'UNIDADES + ITENS'!$E$2:$E$4</xm:f>
          </x14:formula1>
          <xm:sqref>P3:P3577</xm:sqref>
        </x14:dataValidation>
        <x14:dataValidation type="list" allowBlank="1" showInputMessage="1" showErrorMessage="1" xr:uid="{E82B9EE1-704B-4D96-8E14-FBBEBB915127}">
          <x14:formula1>
            <xm:f>'DADOS DAS OBRAS'!$A:$A</xm:f>
          </x14:formula1>
          <xm:sqref>B3:B3577</xm:sqref>
        </x14:dataValidation>
        <x14:dataValidation type="list" allowBlank="1" showInputMessage="1" showErrorMessage="1" xr:uid="{BF23F2CA-16C1-4BBE-9907-E454B635BDEF}">
          <x14:formula1>
            <xm:f>'UNIDADES + ITENS'!$A$2:$A$11</xm:f>
          </x14:formula1>
          <xm:sqref>D3:D3577</xm:sqref>
        </x14:dataValidation>
        <x14:dataValidation type="list" allowBlank="1" showInputMessage="1" showErrorMessage="1" xr:uid="{C3EA6C23-6726-4C66-BE49-31BE9E6E0B59}">
          <x14:formula1>
            <xm:f>'UNIDADES + ITENS'!$C$2:$C$30</xm:f>
          </x14:formula1>
          <xm:sqref>G1:G1048576</xm:sqref>
        </x14:dataValidation>
        <x14:dataValidation type="list" allowBlank="1" showInputMessage="1" showErrorMessage="1" xr:uid="{A6A203E5-7E09-45AF-A33C-9AF747D83749}">
          <x14:formula1>
            <xm:f>FORNECEDORES!$A:$A</xm:f>
          </x14:formula1>
          <xm:sqref>I1:I1048576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86E54-887B-41DE-ADF7-58758819F4BD}">
  <sheetPr codeName="Planilha3"/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D8F0-A61C-4808-BFB9-B0A62006ABFD}">
  <sheetPr codeName="Planilha4"/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C711C-D3E9-4194-8BFD-EBAC73C1ADE2}">
  <sheetPr codeName="Planilha5"/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2FB1A-728D-4E53-A698-84410C21BD11}">
  <sheetPr codeName="Planilha2">
    <pageSetUpPr fitToPage="1"/>
  </sheetPr>
  <dimension ref="A1:G150"/>
  <sheetViews>
    <sheetView zoomScaleNormal="100" workbookViewId="0">
      <selection activeCell="E19" sqref="E19"/>
    </sheetView>
  </sheetViews>
  <sheetFormatPr defaultColWidth="9" defaultRowHeight="15" x14ac:dyDescent="0.25"/>
  <cols>
    <col min="1" max="1" width="11.5703125" style="2" customWidth="1"/>
    <col min="2" max="2" width="30" style="2" customWidth="1"/>
    <col min="3" max="3" width="26.28515625" style="2" bestFit="1" customWidth="1"/>
    <col min="4" max="4" width="17.7109375" style="3" customWidth="1"/>
    <col min="5" max="5" width="27.28515625" style="3" bestFit="1" customWidth="1"/>
    <col min="6" max="6" width="21.5703125" style="2" bestFit="1" customWidth="1"/>
    <col min="7" max="7" width="40.7109375" style="2" customWidth="1"/>
    <col min="8" max="16384" width="9" style="2"/>
  </cols>
  <sheetData>
    <row r="1" spans="1:7" ht="30" x14ac:dyDescent="0.25">
      <c r="A1" s="11" t="s">
        <v>9</v>
      </c>
      <c r="B1" s="178">
        <v>46128</v>
      </c>
      <c r="E1" s="242" t="s">
        <v>2069</v>
      </c>
      <c r="F1" s="243" t="s">
        <v>2070</v>
      </c>
    </row>
    <row r="3" spans="1:7" s="10" customFormat="1" ht="27.4" customHeight="1" x14ac:dyDescent="0.25">
      <c r="A3" s="126" t="s">
        <v>2</v>
      </c>
      <c r="B3" s="126" t="s">
        <v>26</v>
      </c>
      <c r="C3" s="126" t="s">
        <v>0</v>
      </c>
      <c r="D3" s="127" t="s">
        <v>28</v>
      </c>
      <c r="E3" s="127" t="s">
        <v>29</v>
      </c>
      <c r="F3" s="128" t="s">
        <v>19</v>
      </c>
    </row>
    <row r="4" spans="1:7" ht="17.25" customHeight="1" x14ac:dyDescent="0.25">
      <c r="A4" s="2" t="s">
        <v>5624</v>
      </c>
      <c r="B4" s="2" t="s">
        <v>238</v>
      </c>
      <c r="C4" s="2" t="s">
        <v>5170</v>
      </c>
      <c r="D4" s="2" t="s">
        <v>1715</v>
      </c>
      <c r="E4" s="2" t="s">
        <v>30</v>
      </c>
      <c r="F4" s="6">
        <v>323.68</v>
      </c>
      <c r="G4" s="213"/>
    </row>
    <row r="5" spans="1:7" ht="16.5" customHeight="1" x14ac:dyDescent="0.25">
      <c r="A5" s="2" t="s">
        <v>5627</v>
      </c>
      <c r="B5" s="2" t="s">
        <v>147</v>
      </c>
      <c r="C5" s="2" t="s">
        <v>5484</v>
      </c>
      <c r="D5" s="2" t="s">
        <v>1715</v>
      </c>
      <c r="E5" s="2" t="s">
        <v>30</v>
      </c>
      <c r="F5" s="6">
        <v>573.55999999999995</v>
      </c>
    </row>
    <row r="6" spans="1:7" ht="18" customHeight="1" x14ac:dyDescent="0.25">
      <c r="A6" s="2" t="s">
        <v>5631</v>
      </c>
      <c r="B6" s="2" t="s">
        <v>554</v>
      </c>
      <c r="C6" s="2" t="s">
        <v>2461</v>
      </c>
      <c r="D6" s="2" t="s">
        <v>1818</v>
      </c>
      <c r="E6" s="2" t="s">
        <v>215</v>
      </c>
      <c r="F6" s="6">
        <v>87.550000000000011</v>
      </c>
    </row>
    <row r="7" spans="1:7" ht="18" customHeight="1" x14ac:dyDescent="0.25">
      <c r="A7" s="2" t="s">
        <v>5635</v>
      </c>
      <c r="B7" s="2" t="s">
        <v>260</v>
      </c>
      <c r="C7" s="2" t="s">
        <v>1091</v>
      </c>
      <c r="D7" s="2" t="s">
        <v>1715</v>
      </c>
      <c r="E7" s="2" t="s">
        <v>30</v>
      </c>
      <c r="F7" s="6">
        <v>1313.4</v>
      </c>
    </row>
    <row r="8" spans="1:7" ht="19.5" customHeight="1" x14ac:dyDescent="0.25">
      <c r="A8" s="3" t="s">
        <v>18</v>
      </c>
      <c r="B8" s="3"/>
      <c r="C8" s="3"/>
      <c r="F8" s="6">
        <v>2298.19</v>
      </c>
    </row>
    <row r="9" spans="1:7" ht="17.25" customHeight="1" x14ac:dyDescent="0.25">
      <c r="A9"/>
      <c r="B9"/>
      <c r="C9"/>
      <c r="D9"/>
      <c r="E9"/>
      <c r="F9"/>
    </row>
    <row r="10" spans="1:7" ht="15.75" customHeight="1" x14ac:dyDescent="0.25">
      <c r="A10"/>
      <c r="B10"/>
      <c r="C10"/>
      <c r="D10"/>
      <c r="E10"/>
      <c r="F10"/>
    </row>
    <row r="11" spans="1:7" ht="21" customHeight="1" x14ac:dyDescent="0.25">
      <c r="A11"/>
      <c r="B11"/>
      <c r="C11"/>
      <c r="D11"/>
      <c r="E11"/>
      <c r="F11"/>
      <c r="G11" s="2" t="s">
        <v>433</v>
      </c>
    </row>
    <row r="12" spans="1:7" ht="19.5" customHeight="1" x14ac:dyDescent="0.25">
      <c r="A12"/>
      <c r="B12"/>
      <c r="C12"/>
      <c r="D12"/>
      <c r="E12"/>
      <c r="F12"/>
    </row>
    <row r="13" spans="1:7" ht="22.15" customHeight="1" x14ac:dyDescent="0.25">
      <c r="A13"/>
      <c r="B13"/>
      <c r="C13"/>
      <c r="D13"/>
      <c r="E13"/>
      <c r="F13"/>
    </row>
    <row r="14" spans="1:7" ht="20.25" customHeight="1" x14ac:dyDescent="0.25">
      <c r="A14"/>
      <c r="B14"/>
      <c r="C14"/>
      <c r="D14"/>
      <c r="E14"/>
      <c r="F14"/>
    </row>
    <row r="15" spans="1:7" ht="19.5" customHeight="1" x14ac:dyDescent="0.25">
      <c r="A15"/>
      <c r="B15"/>
      <c r="C15"/>
      <c r="D15"/>
      <c r="E15"/>
      <c r="F15"/>
    </row>
    <row r="16" spans="1:7" ht="18" customHeight="1" x14ac:dyDescent="0.25">
      <c r="A16"/>
      <c r="B16"/>
      <c r="C16"/>
      <c r="D16"/>
      <c r="E16"/>
      <c r="F16"/>
    </row>
    <row r="17" spans="1:6" x14ac:dyDescent="0.25">
      <c r="A17"/>
      <c r="B17"/>
      <c r="C17"/>
      <c r="D17"/>
      <c r="E17"/>
      <c r="F17"/>
    </row>
    <row r="18" spans="1:6" x14ac:dyDescent="0.25">
      <c r="A18"/>
      <c r="B18"/>
      <c r="C18"/>
      <c r="D18"/>
      <c r="E18"/>
      <c r="F18"/>
    </row>
    <row r="19" spans="1:6" x14ac:dyDescent="0.25">
      <c r="A19"/>
      <c r="B19"/>
      <c r="C19"/>
      <c r="D19"/>
      <c r="E19"/>
      <c r="F19"/>
    </row>
    <row r="20" spans="1:6" x14ac:dyDescent="0.25">
      <c r="A20"/>
      <c r="B20"/>
      <c r="C20"/>
      <c r="D20"/>
      <c r="E20"/>
      <c r="F20"/>
    </row>
    <row r="21" spans="1:6" x14ac:dyDescent="0.25">
      <c r="A21"/>
      <c r="B21"/>
      <c r="C21"/>
      <c r="D21"/>
      <c r="E21"/>
      <c r="F21"/>
    </row>
    <row r="22" spans="1:6" x14ac:dyDescent="0.25">
      <c r="A22"/>
      <c r="B22"/>
      <c r="C22"/>
      <c r="D22"/>
      <c r="E22"/>
      <c r="F22"/>
    </row>
    <row r="23" spans="1:6" x14ac:dyDescent="0.25">
      <c r="A23"/>
      <c r="B23"/>
      <c r="C23"/>
      <c r="D23"/>
      <c r="E23"/>
      <c r="F23"/>
    </row>
    <row r="24" spans="1:6" x14ac:dyDescent="0.25">
      <c r="A24"/>
      <c r="B24"/>
      <c r="C24"/>
      <c r="D24"/>
      <c r="E24"/>
      <c r="F24"/>
    </row>
    <row r="25" spans="1:6" x14ac:dyDescent="0.25">
      <c r="A25"/>
      <c r="B25"/>
      <c r="C25"/>
      <c r="D25"/>
      <c r="E25"/>
      <c r="F25"/>
    </row>
    <row r="26" spans="1:6" x14ac:dyDescent="0.25">
      <c r="A26"/>
      <c r="B26"/>
      <c r="C26"/>
      <c r="D26"/>
      <c r="E26"/>
      <c r="F26"/>
    </row>
    <row r="27" spans="1:6" x14ac:dyDescent="0.25">
      <c r="A27"/>
      <c r="B27"/>
      <c r="C27"/>
      <c r="D27"/>
      <c r="E27"/>
      <c r="F27"/>
    </row>
    <row r="28" spans="1:6" x14ac:dyDescent="0.25">
      <c r="A28"/>
      <c r="B28"/>
      <c r="C28"/>
      <c r="D28"/>
      <c r="E28"/>
      <c r="F28"/>
    </row>
    <row r="29" spans="1:6" x14ac:dyDescent="0.25">
      <c r="A29"/>
      <c r="B29"/>
      <c r="C29"/>
      <c r="D29"/>
      <c r="E29"/>
      <c r="F29"/>
    </row>
    <row r="30" spans="1:6" x14ac:dyDescent="0.25">
      <c r="A30"/>
      <c r="B30"/>
      <c r="C30"/>
      <c r="D30"/>
      <c r="E30"/>
      <c r="F30"/>
    </row>
    <row r="31" spans="1:6" x14ac:dyDescent="0.25">
      <c r="A31"/>
      <c r="B31"/>
      <c r="C31"/>
      <c r="D31"/>
      <c r="E31"/>
      <c r="F31"/>
    </row>
    <row r="32" spans="1:6" x14ac:dyDescent="0.25">
      <c r="A32"/>
      <c r="B32"/>
      <c r="C32"/>
      <c r="D32"/>
      <c r="E32"/>
      <c r="F32"/>
    </row>
    <row r="33" spans="1:6" x14ac:dyDescent="0.25">
      <c r="A33"/>
      <c r="B33"/>
      <c r="C33"/>
      <c r="D33"/>
      <c r="E33"/>
      <c r="F33"/>
    </row>
    <row r="34" spans="1:6" x14ac:dyDescent="0.25">
      <c r="A34"/>
      <c r="B34"/>
      <c r="C34"/>
      <c r="D34"/>
      <c r="E34"/>
      <c r="F34"/>
    </row>
    <row r="35" spans="1:6" x14ac:dyDescent="0.25">
      <c r="A35"/>
      <c r="B35"/>
      <c r="C35"/>
      <c r="D35"/>
      <c r="E35"/>
      <c r="F35"/>
    </row>
    <row r="36" spans="1:6" x14ac:dyDescent="0.25">
      <c r="A36"/>
      <c r="B36"/>
      <c r="C36"/>
      <c r="D36"/>
      <c r="E36"/>
      <c r="F36"/>
    </row>
    <row r="37" spans="1:6" x14ac:dyDescent="0.25">
      <c r="A37"/>
      <c r="B37"/>
      <c r="C37"/>
      <c r="D37"/>
      <c r="E37"/>
      <c r="F37"/>
    </row>
    <row r="38" spans="1:6" x14ac:dyDescent="0.25">
      <c r="A38"/>
      <c r="B38"/>
      <c r="C38"/>
      <c r="D38"/>
      <c r="E38"/>
      <c r="F38"/>
    </row>
    <row r="39" spans="1:6" x14ac:dyDescent="0.25">
      <c r="A39"/>
      <c r="B39"/>
      <c r="C39"/>
      <c r="D39"/>
      <c r="E39"/>
      <c r="F39"/>
    </row>
    <row r="40" spans="1:6" x14ac:dyDescent="0.25">
      <c r="A40"/>
      <c r="B40"/>
      <c r="C40"/>
      <c r="D40"/>
      <c r="E40"/>
      <c r="F40"/>
    </row>
    <row r="41" spans="1:6" x14ac:dyDescent="0.25">
      <c r="A41"/>
      <c r="B41"/>
      <c r="C41"/>
      <c r="D41"/>
      <c r="E41"/>
      <c r="F41"/>
    </row>
    <row r="42" spans="1:6" x14ac:dyDescent="0.25">
      <c r="A42"/>
      <c r="B42"/>
      <c r="C42"/>
      <c r="D42"/>
      <c r="E42"/>
      <c r="F42"/>
    </row>
    <row r="43" spans="1:6" x14ac:dyDescent="0.25">
      <c r="A43"/>
      <c r="B43"/>
      <c r="C43"/>
      <c r="D43"/>
      <c r="E43"/>
      <c r="F43"/>
    </row>
    <row r="44" spans="1:6" x14ac:dyDescent="0.25">
      <c r="A44"/>
      <c r="B44"/>
      <c r="C44"/>
      <c r="D44"/>
      <c r="E44"/>
      <c r="F44"/>
    </row>
    <row r="45" spans="1:6" x14ac:dyDescent="0.25">
      <c r="A45"/>
      <c r="B45"/>
      <c r="C45"/>
      <c r="D45"/>
      <c r="E45"/>
      <c r="F45"/>
    </row>
    <row r="46" spans="1:6" x14ac:dyDescent="0.25">
      <c r="A46"/>
      <c r="B46"/>
      <c r="C46"/>
      <c r="D46"/>
      <c r="E46"/>
      <c r="F46"/>
    </row>
    <row r="47" spans="1:6" x14ac:dyDescent="0.25">
      <c r="A47"/>
      <c r="B47"/>
      <c r="C47"/>
      <c r="D47"/>
      <c r="E47"/>
      <c r="F47"/>
    </row>
    <row r="48" spans="1:6" x14ac:dyDescent="0.25">
      <c r="A48"/>
      <c r="B48"/>
      <c r="C48"/>
      <c r="D48"/>
      <c r="E48"/>
      <c r="F48"/>
    </row>
    <row r="49" spans="1:6" x14ac:dyDescent="0.25">
      <c r="A49"/>
      <c r="B49"/>
      <c r="C49"/>
      <c r="D49"/>
      <c r="E49"/>
      <c r="F49"/>
    </row>
    <row r="50" spans="1:6" x14ac:dyDescent="0.25">
      <c r="A50"/>
      <c r="B50"/>
      <c r="C50"/>
      <c r="D50"/>
      <c r="E50"/>
      <c r="F50"/>
    </row>
    <row r="51" spans="1:6" x14ac:dyDescent="0.25">
      <c r="A51"/>
      <c r="B51"/>
      <c r="C51"/>
      <c r="D51"/>
      <c r="E51"/>
      <c r="F51"/>
    </row>
    <row r="52" spans="1:6" x14ac:dyDescent="0.25">
      <c r="A52"/>
      <c r="B52"/>
      <c r="C52"/>
      <c r="D52"/>
      <c r="E52"/>
      <c r="F52"/>
    </row>
    <row r="53" spans="1:6" x14ac:dyDescent="0.25">
      <c r="A53"/>
      <c r="B53"/>
      <c r="C53"/>
      <c r="D53"/>
      <c r="E53"/>
      <c r="F53"/>
    </row>
    <row r="54" spans="1:6" x14ac:dyDescent="0.25">
      <c r="A54"/>
      <c r="B54"/>
      <c r="C54"/>
      <c r="D54"/>
      <c r="E54"/>
      <c r="F54"/>
    </row>
    <row r="55" spans="1:6" x14ac:dyDescent="0.25">
      <c r="A55"/>
      <c r="B55"/>
      <c r="C55"/>
      <c r="D55"/>
      <c r="E55"/>
      <c r="F55"/>
    </row>
    <row r="56" spans="1:6" x14ac:dyDescent="0.25">
      <c r="A56"/>
      <c r="B56"/>
      <c r="C56"/>
      <c r="D56"/>
      <c r="E56"/>
      <c r="F56"/>
    </row>
    <row r="57" spans="1:6" x14ac:dyDescent="0.25">
      <c r="A57"/>
      <c r="B57"/>
      <c r="C57"/>
      <c r="D57"/>
      <c r="E57"/>
      <c r="F57"/>
    </row>
    <row r="58" spans="1:6" x14ac:dyDescent="0.25">
      <c r="A58"/>
      <c r="B58"/>
      <c r="C58"/>
      <c r="D58"/>
      <c r="E58"/>
      <c r="F58"/>
    </row>
    <row r="59" spans="1:6" x14ac:dyDescent="0.25">
      <c r="A59"/>
      <c r="B59"/>
      <c r="C59"/>
      <c r="D59"/>
      <c r="E59"/>
      <c r="F59"/>
    </row>
    <row r="60" spans="1:6" x14ac:dyDescent="0.25">
      <c r="A60"/>
      <c r="B60"/>
      <c r="C60"/>
      <c r="D60"/>
      <c r="E60"/>
      <c r="F60"/>
    </row>
    <row r="61" spans="1:6" x14ac:dyDescent="0.25">
      <c r="A61"/>
      <c r="B61"/>
      <c r="C61"/>
      <c r="D61"/>
      <c r="E61"/>
      <c r="F61"/>
    </row>
    <row r="62" spans="1:6" x14ac:dyDescent="0.25">
      <c r="A62"/>
      <c r="B62"/>
      <c r="C62"/>
      <c r="D62"/>
      <c r="E62"/>
      <c r="F62"/>
    </row>
    <row r="63" spans="1:6" x14ac:dyDescent="0.25">
      <c r="A63"/>
      <c r="B63"/>
      <c r="C63"/>
      <c r="D63"/>
      <c r="E63"/>
      <c r="F63"/>
    </row>
    <row r="64" spans="1:6" x14ac:dyDescent="0.25">
      <c r="A64"/>
      <c r="B64"/>
      <c r="C64"/>
      <c r="D64"/>
      <c r="E64"/>
      <c r="F64"/>
    </row>
    <row r="65" spans="1:6" x14ac:dyDescent="0.25">
      <c r="A65"/>
      <c r="B65"/>
      <c r="C65"/>
      <c r="D65"/>
      <c r="E65"/>
      <c r="F65"/>
    </row>
    <row r="66" spans="1:6" x14ac:dyDescent="0.25">
      <c r="A66"/>
      <c r="B66"/>
      <c r="C66"/>
      <c r="D66"/>
      <c r="E66"/>
      <c r="F66"/>
    </row>
    <row r="67" spans="1:6" x14ac:dyDescent="0.25">
      <c r="A67"/>
      <c r="B67"/>
      <c r="C67"/>
      <c r="D67"/>
      <c r="E67"/>
      <c r="F67"/>
    </row>
    <row r="68" spans="1:6" x14ac:dyDescent="0.25">
      <c r="A68"/>
      <c r="B68"/>
      <c r="C68"/>
      <c r="D68"/>
      <c r="E68"/>
      <c r="F68"/>
    </row>
    <row r="69" spans="1:6" x14ac:dyDescent="0.25">
      <c r="A69"/>
      <c r="B69"/>
      <c r="C69"/>
      <c r="D69"/>
      <c r="E69"/>
      <c r="F69"/>
    </row>
    <row r="70" spans="1:6" x14ac:dyDescent="0.25">
      <c r="A70"/>
      <c r="B70"/>
      <c r="C70"/>
      <c r="D70"/>
      <c r="E70"/>
      <c r="F70"/>
    </row>
    <row r="71" spans="1:6" x14ac:dyDescent="0.25">
      <c r="A71"/>
      <c r="B71"/>
      <c r="C71"/>
      <c r="D71"/>
      <c r="E71"/>
      <c r="F71"/>
    </row>
    <row r="72" spans="1:6" x14ac:dyDescent="0.25">
      <c r="A72"/>
      <c r="B72"/>
      <c r="C72"/>
      <c r="D72"/>
      <c r="E72"/>
      <c r="F72"/>
    </row>
    <row r="73" spans="1:6" x14ac:dyDescent="0.25">
      <c r="A73"/>
      <c r="B73"/>
      <c r="C73"/>
      <c r="D73"/>
      <c r="E73"/>
      <c r="F73"/>
    </row>
    <row r="74" spans="1:6" x14ac:dyDescent="0.25">
      <c r="A74"/>
      <c r="B74"/>
      <c r="C74"/>
      <c r="D74"/>
      <c r="E74"/>
      <c r="F74"/>
    </row>
    <row r="75" spans="1:6" x14ac:dyDescent="0.25">
      <c r="A75"/>
      <c r="B75"/>
      <c r="C75"/>
      <c r="D75"/>
      <c r="E75"/>
      <c r="F75"/>
    </row>
    <row r="76" spans="1:6" x14ac:dyDescent="0.25">
      <c r="A76"/>
      <c r="B76"/>
      <c r="C76"/>
      <c r="D76"/>
      <c r="E76"/>
      <c r="F76"/>
    </row>
    <row r="77" spans="1:6" x14ac:dyDescent="0.25">
      <c r="A77"/>
      <c r="B77"/>
      <c r="C77"/>
      <c r="D77"/>
      <c r="E77"/>
      <c r="F77"/>
    </row>
    <row r="78" spans="1:6" x14ac:dyDescent="0.25">
      <c r="A78"/>
      <c r="B78"/>
      <c r="C78"/>
      <c r="D78"/>
      <c r="E78"/>
      <c r="F78"/>
    </row>
    <row r="79" spans="1:6" x14ac:dyDescent="0.25">
      <c r="A79"/>
      <c r="B79"/>
      <c r="C79"/>
      <c r="D79"/>
      <c r="E79"/>
      <c r="F79"/>
    </row>
    <row r="80" spans="1:6" x14ac:dyDescent="0.25">
      <c r="A80"/>
      <c r="B80"/>
      <c r="C80"/>
      <c r="D80"/>
      <c r="E80"/>
      <c r="F80"/>
    </row>
    <row r="81" spans="1:6" x14ac:dyDescent="0.25">
      <c r="A81"/>
      <c r="B81"/>
      <c r="C81"/>
      <c r="D81"/>
      <c r="E81"/>
      <c r="F81"/>
    </row>
    <row r="82" spans="1:6" x14ac:dyDescent="0.25">
      <c r="A82"/>
      <c r="B82"/>
      <c r="C82"/>
      <c r="D82"/>
      <c r="E82"/>
      <c r="F82"/>
    </row>
    <row r="83" spans="1:6" x14ac:dyDescent="0.25">
      <c r="A83"/>
      <c r="B83"/>
      <c r="C83"/>
      <c r="D83"/>
      <c r="E83"/>
      <c r="F83"/>
    </row>
    <row r="84" spans="1:6" x14ac:dyDescent="0.25">
      <c r="A84"/>
      <c r="B84"/>
      <c r="C84"/>
      <c r="D84"/>
      <c r="E84"/>
      <c r="F84"/>
    </row>
    <row r="85" spans="1:6" x14ac:dyDescent="0.25">
      <c r="A85"/>
      <c r="B85"/>
      <c r="C85"/>
      <c r="D85"/>
      <c r="E85"/>
      <c r="F85"/>
    </row>
    <row r="86" spans="1:6" x14ac:dyDescent="0.25">
      <c r="A86"/>
      <c r="B86"/>
      <c r="C86"/>
      <c r="D86"/>
      <c r="E86"/>
      <c r="F86"/>
    </row>
    <row r="87" spans="1:6" x14ac:dyDescent="0.25">
      <c r="A87"/>
      <c r="B87"/>
      <c r="C87"/>
      <c r="D87"/>
      <c r="E87"/>
      <c r="F87"/>
    </row>
    <row r="88" spans="1:6" x14ac:dyDescent="0.25">
      <c r="A88"/>
      <c r="B88"/>
      <c r="C88"/>
      <c r="D88"/>
      <c r="E88"/>
      <c r="F88"/>
    </row>
    <row r="89" spans="1:6" x14ac:dyDescent="0.25">
      <c r="A89"/>
      <c r="B89"/>
      <c r="C89"/>
      <c r="D89"/>
      <c r="E89"/>
      <c r="F89"/>
    </row>
    <row r="90" spans="1:6" x14ac:dyDescent="0.25">
      <c r="A90"/>
      <c r="B90"/>
      <c r="C90"/>
      <c r="D90"/>
      <c r="E90"/>
      <c r="F90"/>
    </row>
    <row r="91" spans="1:6" x14ac:dyDescent="0.25">
      <c r="A91"/>
      <c r="B91"/>
      <c r="C91"/>
      <c r="D91"/>
      <c r="E91"/>
      <c r="F91"/>
    </row>
    <row r="92" spans="1:6" x14ac:dyDescent="0.25">
      <c r="A92"/>
      <c r="B92"/>
      <c r="C92"/>
      <c r="D92"/>
      <c r="E92"/>
      <c r="F92"/>
    </row>
    <row r="93" spans="1:6" x14ac:dyDescent="0.25">
      <c r="A93"/>
      <c r="B93"/>
      <c r="C93"/>
      <c r="D93"/>
      <c r="E93"/>
      <c r="F93"/>
    </row>
    <row r="94" spans="1:6" x14ac:dyDescent="0.25">
      <c r="A94"/>
      <c r="B94"/>
      <c r="C94"/>
      <c r="D94"/>
      <c r="E94"/>
      <c r="F94"/>
    </row>
    <row r="95" spans="1:6" x14ac:dyDescent="0.25">
      <c r="A95"/>
      <c r="B95"/>
      <c r="C95"/>
      <c r="D95"/>
      <c r="E95"/>
      <c r="F95"/>
    </row>
    <row r="96" spans="1:6" x14ac:dyDescent="0.25">
      <c r="A96"/>
      <c r="B96"/>
      <c r="C96"/>
      <c r="D96"/>
      <c r="E96"/>
      <c r="F96"/>
    </row>
    <row r="97" spans="1:6" x14ac:dyDescent="0.25">
      <c r="A97"/>
      <c r="B97"/>
      <c r="C97"/>
      <c r="D97"/>
      <c r="E97"/>
      <c r="F97"/>
    </row>
    <row r="98" spans="1:6" x14ac:dyDescent="0.25">
      <c r="A98"/>
      <c r="B98"/>
      <c r="C98"/>
      <c r="D98"/>
      <c r="E98"/>
      <c r="F98"/>
    </row>
    <row r="99" spans="1:6" x14ac:dyDescent="0.25">
      <c r="A99"/>
      <c r="B99"/>
      <c r="C99"/>
      <c r="D99"/>
      <c r="E99"/>
      <c r="F99"/>
    </row>
    <row r="100" spans="1:6" x14ac:dyDescent="0.25">
      <c r="A100"/>
      <c r="B100"/>
      <c r="C100"/>
      <c r="D100"/>
      <c r="E100"/>
      <c r="F100"/>
    </row>
    <row r="101" spans="1:6" x14ac:dyDescent="0.25">
      <c r="A101"/>
      <c r="B101"/>
      <c r="C101"/>
      <c r="D101"/>
      <c r="E101"/>
      <c r="F101"/>
    </row>
    <row r="102" spans="1:6" x14ac:dyDescent="0.25">
      <c r="A102"/>
      <c r="B102"/>
      <c r="C102"/>
      <c r="D102"/>
      <c r="E102"/>
      <c r="F102"/>
    </row>
    <row r="103" spans="1:6" x14ac:dyDescent="0.25">
      <c r="A103"/>
      <c r="B103"/>
      <c r="C103"/>
      <c r="D103"/>
      <c r="E103"/>
      <c r="F103"/>
    </row>
    <row r="104" spans="1:6" x14ac:dyDescent="0.25">
      <c r="A104"/>
      <c r="B104"/>
      <c r="C104"/>
      <c r="D104"/>
      <c r="E104"/>
      <c r="F104"/>
    </row>
    <row r="105" spans="1:6" x14ac:dyDescent="0.25">
      <c r="A105"/>
      <c r="B105"/>
      <c r="C105"/>
      <c r="D105"/>
      <c r="E105"/>
      <c r="F105"/>
    </row>
    <row r="106" spans="1:6" x14ac:dyDescent="0.25">
      <c r="A106"/>
      <c r="B106"/>
      <c r="C106"/>
      <c r="D106"/>
      <c r="E106"/>
      <c r="F106"/>
    </row>
    <row r="107" spans="1:6" x14ac:dyDescent="0.25">
      <c r="A107"/>
      <c r="B107"/>
      <c r="C107"/>
      <c r="D107"/>
      <c r="E107"/>
      <c r="F107"/>
    </row>
    <row r="108" spans="1:6" x14ac:dyDescent="0.25">
      <c r="A108"/>
      <c r="B108"/>
      <c r="C108"/>
      <c r="D108"/>
      <c r="E108"/>
      <c r="F108"/>
    </row>
    <row r="109" spans="1:6" x14ac:dyDescent="0.25">
      <c r="A109"/>
      <c r="B109"/>
      <c r="C109"/>
      <c r="D109"/>
      <c r="E109"/>
      <c r="F109"/>
    </row>
    <row r="110" spans="1:6" x14ac:dyDescent="0.25">
      <c r="A110"/>
      <c r="B110"/>
      <c r="C110"/>
      <c r="D110"/>
      <c r="E110"/>
      <c r="F110"/>
    </row>
    <row r="111" spans="1:6" x14ac:dyDescent="0.25">
      <c r="A111"/>
      <c r="B111"/>
      <c r="C111"/>
      <c r="D111"/>
      <c r="E111"/>
      <c r="F111"/>
    </row>
    <row r="112" spans="1:6" x14ac:dyDescent="0.25">
      <c r="A112"/>
      <c r="B112"/>
      <c r="C112"/>
      <c r="D112"/>
      <c r="E112"/>
      <c r="F112"/>
    </row>
    <row r="113" spans="1:6" x14ac:dyDescent="0.25">
      <c r="A113"/>
      <c r="B113"/>
      <c r="C113"/>
      <c r="D113"/>
      <c r="E113"/>
      <c r="F113"/>
    </row>
    <row r="114" spans="1:6" x14ac:dyDescent="0.25">
      <c r="A114"/>
      <c r="B114"/>
      <c r="C114"/>
      <c r="D114"/>
      <c r="E114"/>
      <c r="F114"/>
    </row>
    <row r="115" spans="1:6" x14ac:dyDescent="0.25">
      <c r="A115"/>
      <c r="B115"/>
      <c r="C115"/>
      <c r="D115"/>
      <c r="E115"/>
      <c r="F115"/>
    </row>
    <row r="116" spans="1:6" x14ac:dyDescent="0.25">
      <c r="A116"/>
      <c r="B116"/>
      <c r="C116"/>
      <c r="D116"/>
      <c r="E116"/>
      <c r="F116"/>
    </row>
    <row r="117" spans="1:6" x14ac:dyDescent="0.25">
      <c r="A117"/>
      <c r="B117"/>
      <c r="C117"/>
      <c r="D117"/>
      <c r="E117"/>
      <c r="F117"/>
    </row>
    <row r="118" spans="1:6" x14ac:dyDescent="0.25">
      <c r="A118"/>
      <c r="B118"/>
      <c r="C118"/>
      <c r="D118"/>
      <c r="E118"/>
      <c r="F118"/>
    </row>
    <row r="119" spans="1:6" x14ac:dyDescent="0.25">
      <c r="A119"/>
      <c r="B119"/>
      <c r="C119"/>
      <c r="D119"/>
      <c r="E119"/>
      <c r="F119"/>
    </row>
    <row r="120" spans="1:6" x14ac:dyDescent="0.25">
      <c r="A120"/>
      <c r="B120"/>
      <c r="C120"/>
      <c r="D120"/>
      <c r="E120"/>
      <c r="F120"/>
    </row>
    <row r="121" spans="1:6" x14ac:dyDescent="0.25">
      <c r="A121"/>
      <c r="B121"/>
      <c r="C121"/>
      <c r="D121"/>
      <c r="E121"/>
      <c r="F121"/>
    </row>
    <row r="122" spans="1:6" x14ac:dyDescent="0.25">
      <c r="A122"/>
      <c r="B122"/>
      <c r="C122"/>
      <c r="D122"/>
      <c r="E122"/>
      <c r="F122"/>
    </row>
    <row r="123" spans="1:6" x14ac:dyDescent="0.25">
      <c r="A123"/>
      <c r="B123"/>
      <c r="C123"/>
      <c r="D123"/>
      <c r="E123"/>
      <c r="F123"/>
    </row>
    <row r="124" spans="1:6" x14ac:dyDescent="0.25">
      <c r="A124"/>
      <c r="B124"/>
      <c r="C124"/>
      <c r="D124"/>
      <c r="E124"/>
      <c r="F124"/>
    </row>
    <row r="125" spans="1:6" x14ac:dyDescent="0.25">
      <c r="A125"/>
      <c r="B125"/>
      <c r="C125"/>
      <c r="D125"/>
      <c r="E125"/>
      <c r="F125"/>
    </row>
    <row r="126" spans="1:6" x14ac:dyDescent="0.25">
      <c r="A126"/>
      <c r="B126"/>
      <c r="C126"/>
      <c r="D126"/>
      <c r="E126"/>
      <c r="F126"/>
    </row>
    <row r="127" spans="1:6" x14ac:dyDescent="0.25">
      <c r="A127"/>
      <c r="B127"/>
      <c r="C127"/>
      <c r="D127"/>
      <c r="E127"/>
      <c r="F127"/>
    </row>
    <row r="128" spans="1:6" x14ac:dyDescent="0.25">
      <c r="A128"/>
      <c r="B128"/>
      <c r="C128"/>
      <c r="D128"/>
      <c r="E128"/>
      <c r="F128"/>
    </row>
    <row r="129" spans="1:6" x14ac:dyDescent="0.25">
      <c r="A129"/>
      <c r="B129"/>
      <c r="C129"/>
      <c r="D129"/>
      <c r="E129"/>
      <c r="F129"/>
    </row>
    <row r="130" spans="1:6" x14ac:dyDescent="0.25">
      <c r="A130"/>
      <c r="B130"/>
      <c r="C130"/>
      <c r="D130"/>
      <c r="E130"/>
      <c r="F130"/>
    </row>
    <row r="131" spans="1:6" x14ac:dyDescent="0.25">
      <c r="A131"/>
      <c r="B131"/>
      <c r="C131"/>
      <c r="D131"/>
      <c r="E131"/>
      <c r="F131"/>
    </row>
    <row r="132" spans="1:6" x14ac:dyDescent="0.25">
      <c r="A132"/>
      <c r="B132"/>
      <c r="C132"/>
      <c r="D132"/>
      <c r="E132"/>
      <c r="F132"/>
    </row>
    <row r="133" spans="1:6" x14ac:dyDescent="0.25">
      <c r="A133"/>
      <c r="B133"/>
      <c r="C133"/>
      <c r="D133"/>
      <c r="E133"/>
      <c r="F133"/>
    </row>
    <row r="134" spans="1:6" x14ac:dyDescent="0.25">
      <c r="A134"/>
      <c r="B134"/>
      <c r="C134"/>
      <c r="D134"/>
      <c r="E134"/>
      <c r="F134"/>
    </row>
    <row r="135" spans="1:6" x14ac:dyDescent="0.25">
      <c r="A135"/>
      <c r="B135"/>
      <c r="C135"/>
      <c r="D135"/>
      <c r="E135"/>
      <c r="F135"/>
    </row>
    <row r="136" spans="1:6" x14ac:dyDescent="0.25">
      <c r="A136"/>
      <c r="B136"/>
      <c r="C136"/>
      <c r="D136"/>
      <c r="E136"/>
      <c r="F136"/>
    </row>
    <row r="137" spans="1:6" x14ac:dyDescent="0.25">
      <c r="A137"/>
      <c r="B137"/>
      <c r="C137"/>
      <c r="D137"/>
      <c r="E137"/>
      <c r="F137"/>
    </row>
    <row r="138" spans="1:6" x14ac:dyDescent="0.25">
      <c r="A138"/>
      <c r="B138"/>
      <c r="C138"/>
      <c r="D138"/>
      <c r="E138"/>
      <c r="F138"/>
    </row>
    <row r="139" spans="1:6" x14ac:dyDescent="0.25">
      <c r="A139"/>
      <c r="B139"/>
      <c r="C139"/>
      <c r="D139"/>
      <c r="E139"/>
      <c r="F139"/>
    </row>
    <row r="140" spans="1:6" x14ac:dyDescent="0.25">
      <c r="A140"/>
      <c r="B140"/>
      <c r="C140"/>
      <c r="D140"/>
      <c r="E140"/>
      <c r="F140"/>
    </row>
    <row r="141" spans="1:6" x14ac:dyDescent="0.25">
      <c r="A141"/>
      <c r="B141"/>
      <c r="C141"/>
      <c r="D141"/>
      <c r="E141"/>
      <c r="F141"/>
    </row>
    <row r="142" spans="1:6" x14ac:dyDescent="0.25">
      <c r="A142"/>
      <c r="B142"/>
      <c r="C142"/>
      <c r="D142"/>
      <c r="E142"/>
      <c r="F142"/>
    </row>
    <row r="143" spans="1:6" x14ac:dyDescent="0.25">
      <c r="A143"/>
      <c r="B143"/>
      <c r="C143"/>
      <c r="D143"/>
      <c r="E143"/>
      <c r="F143"/>
    </row>
    <row r="144" spans="1:6" x14ac:dyDescent="0.25">
      <c r="A144"/>
      <c r="B144"/>
      <c r="C144"/>
      <c r="D144"/>
      <c r="E144"/>
      <c r="F144"/>
    </row>
    <row r="145" spans="1:6" x14ac:dyDescent="0.25">
      <c r="A145"/>
      <c r="B145"/>
      <c r="C145"/>
      <c r="D145"/>
      <c r="E145"/>
      <c r="F145"/>
    </row>
    <row r="146" spans="1:6" x14ac:dyDescent="0.25">
      <c r="A146"/>
      <c r="B146"/>
      <c r="C146"/>
      <c r="D146"/>
      <c r="E146"/>
      <c r="F146"/>
    </row>
    <row r="147" spans="1:6" x14ac:dyDescent="0.25">
      <c r="A147"/>
      <c r="B147"/>
      <c r="C147"/>
      <c r="D147"/>
      <c r="E147"/>
      <c r="F147"/>
    </row>
    <row r="148" spans="1:6" x14ac:dyDescent="0.25">
      <c r="A148"/>
      <c r="B148"/>
      <c r="C148"/>
      <c r="D148"/>
      <c r="E148"/>
      <c r="F148"/>
    </row>
    <row r="149" spans="1:6" x14ac:dyDescent="0.25">
      <c r="A149"/>
      <c r="B149"/>
      <c r="C149"/>
      <c r="D149"/>
      <c r="E149"/>
      <c r="F149"/>
    </row>
    <row r="150" spans="1:6" x14ac:dyDescent="0.25">
      <c r="A150"/>
      <c r="B150"/>
      <c r="C150"/>
      <c r="D150"/>
      <c r="E150"/>
      <c r="F150"/>
    </row>
  </sheetData>
  <conditionalFormatting sqref="D1:D1048576">
    <cfRule type="cellIs" dxfId="23" priority="5" operator="equal">
      <formula>"(VAZIO)"</formula>
    </cfRule>
  </conditionalFormatting>
  <pageMargins left="0.511811024" right="0.511811024" top="0.78740157499999996" bottom="0.78740157499999996" header="0.31496062000000002" footer="0.31496062000000002"/>
  <pageSetup paperSize="9" scale="77" orientation="landscape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E0F2B-5CEC-4558-B7AF-B11FE4DAF66A}">
  <sheetPr codeName="Planilha6"/>
  <dimension ref="A1:M4974"/>
  <sheetViews>
    <sheetView zoomScaleNormal="100" workbookViewId="0">
      <selection activeCell="B1" sqref="B1"/>
    </sheetView>
  </sheetViews>
  <sheetFormatPr defaultColWidth="9" defaultRowHeight="15" x14ac:dyDescent="0.25"/>
  <cols>
    <col min="1" max="1" width="28" style="2" customWidth="1"/>
    <col min="2" max="2" width="13.140625" style="2" customWidth="1"/>
    <col min="3" max="3" width="22.28515625" style="2" customWidth="1"/>
    <col min="4" max="4" width="33.28515625" style="2" customWidth="1"/>
    <col min="5" max="6" width="18.140625" style="2" customWidth="1"/>
    <col min="7" max="7" width="11" style="2" customWidth="1"/>
    <col min="8" max="8" width="44.42578125" style="2" customWidth="1"/>
    <col min="9" max="9" width="8" style="2" customWidth="1"/>
    <col min="10" max="10" width="7.140625" style="2" customWidth="1"/>
    <col min="11" max="11" width="18.85546875" style="2" bestFit="1" customWidth="1"/>
    <col min="12" max="12" width="16.85546875" style="2" bestFit="1" customWidth="1"/>
    <col min="13" max="13" width="13.140625" style="2" bestFit="1" customWidth="1"/>
    <col min="14" max="16384" width="9" style="2"/>
  </cols>
  <sheetData>
    <row r="1" spans="1:13" s="134" customFormat="1" ht="24" x14ac:dyDescent="0.25">
      <c r="A1" s="106" t="s">
        <v>2</v>
      </c>
      <c r="B1" s="2" t="s">
        <v>5635</v>
      </c>
      <c r="C1" s="134" t="s">
        <v>433</v>
      </c>
    </row>
    <row r="3" spans="1:13" s="10" customFormat="1" ht="44.25" customHeight="1" x14ac:dyDescent="0.25">
      <c r="A3" s="108" t="s">
        <v>9</v>
      </c>
      <c r="B3" s="108" t="s">
        <v>13</v>
      </c>
      <c r="C3" s="109" t="s">
        <v>10</v>
      </c>
      <c r="D3" s="108" t="s">
        <v>103</v>
      </c>
      <c r="E3" s="108" t="s">
        <v>26</v>
      </c>
      <c r="F3" s="108" t="s">
        <v>28</v>
      </c>
      <c r="G3" s="108" t="s">
        <v>29</v>
      </c>
      <c r="H3" s="108" t="s">
        <v>4</v>
      </c>
      <c r="I3" s="108" t="s">
        <v>6</v>
      </c>
      <c r="J3" s="108" t="s">
        <v>5</v>
      </c>
      <c r="K3" s="108" t="s">
        <v>7</v>
      </c>
      <c r="L3" s="106" t="s">
        <v>548</v>
      </c>
      <c r="M3" s="1" t="s">
        <v>19</v>
      </c>
    </row>
    <row r="4" spans="1:13" x14ac:dyDescent="0.25">
      <c r="A4" s="107">
        <v>46128</v>
      </c>
      <c r="B4" s="2">
        <v>0</v>
      </c>
      <c r="C4" s="2" t="s">
        <v>1705</v>
      </c>
      <c r="D4" s="2" t="s">
        <v>1091</v>
      </c>
      <c r="E4" s="2" t="s">
        <v>260</v>
      </c>
      <c r="F4" s="2" t="s">
        <v>1715</v>
      </c>
      <c r="G4" s="2" t="s">
        <v>30</v>
      </c>
      <c r="H4" s="2" t="s">
        <v>2576</v>
      </c>
      <c r="I4" s="2" t="s">
        <v>115</v>
      </c>
      <c r="J4" s="2">
        <v>2</v>
      </c>
      <c r="K4" s="2">
        <v>150</v>
      </c>
      <c r="L4" s="2" t="s">
        <v>549</v>
      </c>
      <c r="M4" s="2">
        <v>300</v>
      </c>
    </row>
    <row r="5" spans="1:13" ht="19.5" customHeight="1" x14ac:dyDescent="0.25">
      <c r="A5" s="107">
        <v>46128</v>
      </c>
      <c r="B5" s="2">
        <v>0</v>
      </c>
      <c r="C5" s="2" t="s">
        <v>1705</v>
      </c>
      <c r="D5" s="2" t="s">
        <v>1091</v>
      </c>
      <c r="E5" s="2" t="s">
        <v>260</v>
      </c>
      <c r="F5" s="2" t="s">
        <v>1715</v>
      </c>
      <c r="G5" s="2" t="s">
        <v>30</v>
      </c>
      <c r="H5" s="2" t="s">
        <v>5632</v>
      </c>
      <c r="I5" s="2" t="s">
        <v>115</v>
      </c>
      <c r="J5" s="2">
        <v>2</v>
      </c>
      <c r="K5" s="2">
        <v>150</v>
      </c>
      <c r="L5" s="2" t="s">
        <v>549</v>
      </c>
      <c r="M5" s="2">
        <v>300</v>
      </c>
    </row>
    <row r="6" spans="1:13" ht="23.25" customHeight="1" x14ac:dyDescent="0.25">
      <c r="A6" s="107">
        <v>46128</v>
      </c>
      <c r="B6" s="2">
        <v>0</v>
      </c>
      <c r="C6" s="2" t="s">
        <v>1705</v>
      </c>
      <c r="D6" s="2" t="s">
        <v>1091</v>
      </c>
      <c r="E6" s="2" t="s">
        <v>260</v>
      </c>
      <c r="F6" s="2" t="s">
        <v>1715</v>
      </c>
      <c r="G6" s="2" t="s">
        <v>30</v>
      </c>
      <c r="H6" s="2" t="s">
        <v>5633</v>
      </c>
      <c r="I6" s="2" t="s">
        <v>115</v>
      </c>
      <c r="J6" s="2">
        <v>2</v>
      </c>
      <c r="K6" s="2">
        <v>150</v>
      </c>
      <c r="L6" s="2" t="s">
        <v>549</v>
      </c>
      <c r="M6" s="2">
        <v>300</v>
      </c>
    </row>
    <row r="7" spans="1:13" x14ac:dyDescent="0.25">
      <c r="A7" s="107">
        <v>46128</v>
      </c>
      <c r="B7" s="2">
        <v>0</v>
      </c>
      <c r="C7" s="2" t="s">
        <v>1705</v>
      </c>
      <c r="D7" s="2" t="s">
        <v>1091</v>
      </c>
      <c r="E7" s="2" t="s">
        <v>260</v>
      </c>
      <c r="F7" s="2" t="s">
        <v>1715</v>
      </c>
      <c r="G7" s="2" t="s">
        <v>30</v>
      </c>
      <c r="H7" s="2" t="s">
        <v>5634</v>
      </c>
      <c r="I7" s="2" t="s">
        <v>65</v>
      </c>
      <c r="J7" s="2">
        <v>6</v>
      </c>
      <c r="K7" s="2">
        <v>68.900000000000006</v>
      </c>
      <c r="L7" s="2" t="s">
        <v>549</v>
      </c>
      <c r="M7" s="2">
        <v>413.40000000000003</v>
      </c>
    </row>
    <row r="8" spans="1:13" x14ac:dyDescent="0.25">
      <c r="A8"/>
      <c r="B8"/>
      <c r="C8"/>
      <c r="D8"/>
      <c r="E8"/>
      <c r="F8"/>
      <c r="G8"/>
      <c r="H8"/>
      <c r="I8"/>
      <c r="J8"/>
      <c r="K8"/>
      <c r="L8"/>
      <c r="M8"/>
    </row>
    <row r="9" spans="1:13" x14ac:dyDescent="0.25">
      <c r="A9"/>
      <c r="B9"/>
      <c r="C9"/>
      <c r="D9"/>
      <c r="E9"/>
      <c r="F9"/>
      <c r="G9"/>
      <c r="H9"/>
      <c r="I9"/>
      <c r="J9"/>
      <c r="K9"/>
      <c r="L9"/>
      <c r="M9"/>
    </row>
    <row r="10" spans="1:13" ht="20.25" customHeight="1" x14ac:dyDescent="0.25">
      <c r="A10"/>
      <c r="B10"/>
      <c r="C10"/>
      <c r="D10"/>
      <c r="E10"/>
      <c r="F10"/>
      <c r="G10"/>
      <c r="H10"/>
      <c r="I10"/>
      <c r="J10"/>
      <c r="K10"/>
      <c r="L10"/>
      <c r="M10"/>
    </row>
    <row r="11" spans="1:13" x14ac:dyDescent="0.25">
      <c r="A11"/>
      <c r="B11"/>
      <c r="C11"/>
      <c r="D11"/>
      <c r="E11"/>
      <c r="F11"/>
      <c r="G11"/>
      <c r="H11"/>
      <c r="I11"/>
      <c r="J11"/>
      <c r="K11"/>
      <c r="L11"/>
      <c r="M11"/>
    </row>
    <row r="12" spans="1:13" x14ac:dyDescent="0.25">
      <c r="A12"/>
      <c r="B12"/>
      <c r="C12"/>
      <c r="D12"/>
      <c r="E12"/>
      <c r="F12"/>
      <c r="G12"/>
      <c r="H12"/>
      <c r="I12"/>
      <c r="J12"/>
      <c r="K12"/>
      <c r="L12"/>
      <c r="M12"/>
    </row>
    <row r="13" spans="1:13" x14ac:dyDescent="0.25">
      <c r="A13"/>
      <c r="B13"/>
      <c r="C13"/>
      <c r="D13"/>
      <c r="E13"/>
      <c r="F13"/>
      <c r="G13"/>
      <c r="H13"/>
      <c r="I13"/>
      <c r="J13"/>
      <c r="K13"/>
      <c r="L13"/>
      <c r="M13"/>
    </row>
    <row r="14" spans="1:13" x14ac:dyDescent="0.25">
      <c r="A14"/>
      <c r="B14"/>
      <c r="C14"/>
      <c r="D14"/>
      <c r="E14"/>
      <c r="F14"/>
      <c r="G14"/>
      <c r="H14"/>
      <c r="I14"/>
      <c r="J14"/>
      <c r="K14"/>
      <c r="L14"/>
      <c r="M14"/>
    </row>
    <row r="15" spans="1:13" x14ac:dyDescent="0.25">
      <c r="A15"/>
      <c r="B15"/>
      <c r="C15"/>
      <c r="D15"/>
      <c r="E15"/>
      <c r="F15"/>
      <c r="G15"/>
      <c r="H15"/>
      <c r="I15"/>
      <c r="J15"/>
      <c r="K15"/>
      <c r="L15"/>
      <c r="M15"/>
    </row>
    <row r="16" spans="1:13" x14ac:dyDescent="0.25">
      <c r="A16"/>
      <c r="B16"/>
      <c r="C16"/>
      <c r="D16"/>
      <c r="E16"/>
      <c r="F16"/>
      <c r="G16"/>
      <c r="H16"/>
      <c r="I16"/>
      <c r="J16"/>
      <c r="K16"/>
      <c r="L16"/>
      <c r="M16"/>
    </row>
    <row r="17" spans="1:13" x14ac:dyDescent="0.25">
      <c r="A17"/>
      <c r="B17"/>
      <c r="C17"/>
      <c r="D17"/>
      <c r="E17"/>
      <c r="F17"/>
      <c r="G17"/>
      <c r="H17"/>
      <c r="I17"/>
      <c r="J17"/>
      <c r="K17"/>
      <c r="L17"/>
      <c r="M17"/>
    </row>
    <row r="18" spans="1:13" x14ac:dyDescent="0.25">
      <c r="A18"/>
      <c r="B18"/>
      <c r="C18"/>
      <c r="D18"/>
      <c r="E18"/>
      <c r="F18"/>
      <c r="G18"/>
      <c r="H18"/>
      <c r="I18"/>
      <c r="J18"/>
      <c r="K18"/>
      <c r="L18"/>
      <c r="M18"/>
    </row>
    <row r="19" spans="1:13" x14ac:dyDescent="0.25">
      <c r="A19"/>
      <c r="B19"/>
      <c r="C19"/>
      <c r="D19"/>
      <c r="E19"/>
      <c r="F19"/>
      <c r="G19"/>
      <c r="H19"/>
      <c r="I19"/>
      <c r="J19"/>
      <c r="K19"/>
      <c r="L19"/>
      <c r="M19"/>
    </row>
    <row r="20" spans="1:13" x14ac:dyDescent="0.25">
      <c r="A20"/>
      <c r="B20"/>
      <c r="C20"/>
      <c r="D20"/>
      <c r="E20"/>
      <c r="F20"/>
      <c r="G20"/>
      <c r="H20"/>
      <c r="I20"/>
      <c r="J20"/>
      <c r="K20"/>
      <c r="L20"/>
      <c r="M20"/>
    </row>
    <row r="21" spans="1:13" x14ac:dyDescent="0.25">
      <c r="A21"/>
      <c r="B21"/>
      <c r="C21"/>
      <c r="D21"/>
      <c r="E21"/>
      <c r="F21"/>
      <c r="G21"/>
      <c r="H21"/>
      <c r="I21"/>
      <c r="J21"/>
      <c r="K21"/>
      <c r="L21"/>
      <c r="M21"/>
    </row>
    <row r="22" spans="1:13" x14ac:dyDescent="0.25">
      <c r="A22"/>
      <c r="B22"/>
      <c r="C22"/>
      <c r="D22"/>
      <c r="E22"/>
      <c r="F22"/>
      <c r="G22"/>
      <c r="H22"/>
      <c r="I22"/>
      <c r="J22"/>
      <c r="K22"/>
      <c r="L22"/>
      <c r="M22"/>
    </row>
    <row r="23" spans="1:13" x14ac:dyDescent="0.25">
      <c r="A23"/>
      <c r="B23"/>
      <c r="C23"/>
      <c r="D23"/>
      <c r="E23"/>
      <c r="F23"/>
      <c r="G23"/>
      <c r="H23"/>
      <c r="I23"/>
      <c r="J23"/>
      <c r="K23"/>
      <c r="L23"/>
      <c r="M23"/>
    </row>
    <row r="24" spans="1:13" x14ac:dyDescent="0.25">
      <c r="A24"/>
      <c r="B24"/>
      <c r="C24"/>
      <c r="D24"/>
      <c r="E24"/>
      <c r="F24"/>
      <c r="G24"/>
      <c r="H24"/>
      <c r="I24"/>
      <c r="J24"/>
      <c r="K24"/>
      <c r="L24"/>
      <c r="M24"/>
    </row>
    <row r="25" spans="1:13" x14ac:dyDescent="0.25">
      <c r="A25"/>
      <c r="B25"/>
      <c r="C25"/>
      <c r="D25"/>
      <c r="E25"/>
      <c r="F25"/>
      <c r="G25"/>
      <c r="H25"/>
      <c r="I25"/>
      <c r="J25"/>
      <c r="K25"/>
      <c r="L25"/>
      <c r="M25"/>
    </row>
    <row r="26" spans="1:13" x14ac:dyDescent="0.25">
      <c r="A26"/>
      <c r="B26"/>
      <c r="C26"/>
      <c r="D26"/>
      <c r="E26"/>
      <c r="F26"/>
      <c r="G26"/>
      <c r="H26"/>
      <c r="I26"/>
      <c r="J26"/>
      <c r="K26"/>
      <c r="L26"/>
      <c r="M26"/>
    </row>
    <row r="27" spans="1:13" x14ac:dyDescent="0.25">
      <c r="A27"/>
      <c r="B27"/>
      <c r="C27"/>
      <c r="D27"/>
      <c r="E27"/>
      <c r="F27"/>
      <c r="G27"/>
      <c r="H27"/>
      <c r="I27"/>
      <c r="J27"/>
      <c r="K27"/>
      <c r="L27"/>
      <c r="M27"/>
    </row>
    <row r="28" spans="1:13" x14ac:dyDescent="0.25">
      <c r="A28"/>
      <c r="B28"/>
      <c r="C28"/>
      <c r="D28"/>
      <c r="E28"/>
      <c r="F28"/>
      <c r="G28"/>
      <c r="H28"/>
      <c r="I28"/>
      <c r="J28"/>
      <c r="K28"/>
      <c r="L28"/>
      <c r="M28"/>
    </row>
    <row r="29" spans="1:13" x14ac:dyDescent="0.25">
      <c r="A29"/>
      <c r="B29"/>
      <c r="C29"/>
      <c r="D29"/>
      <c r="E29"/>
      <c r="F29"/>
      <c r="G29"/>
      <c r="H29"/>
      <c r="I29"/>
      <c r="J29"/>
      <c r="K29"/>
      <c r="L29"/>
      <c r="M29"/>
    </row>
    <row r="30" spans="1:13" x14ac:dyDescent="0.25">
      <c r="A30"/>
      <c r="B30"/>
      <c r="C30"/>
      <c r="D30"/>
      <c r="E30"/>
      <c r="F30"/>
      <c r="G30"/>
      <c r="H30"/>
      <c r="I30"/>
      <c r="J30"/>
      <c r="K30"/>
      <c r="L30"/>
      <c r="M30"/>
    </row>
    <row r="31" spans="1:13" x14ac:dyDescent="0.25">
      <c r="A31"/>
      <c r="B31"/>
      <c r="C31"/>
      <c r="D31"/>
      <c r="E31"/>
      <c r="F31"/>
      <c r="G31"/>
      <c r="H31"/>
      <c r="I31"/>
      <c r="J31"/>
      <c r="K31"/>
      <c r="L31"/>
      <c r="M31"/>
    </row>
    <row r="32" spans="1:13" x14ac:dyDescent="0.25">
      <c r="A32"/>
      <c r="B32"/>
      <c r="C32"/>
      <c r="D32"/>
      <c r="E32"/>
      <c r="F32"/>
      <c r="G32"/>
      <c r="H32"/>
      <c r="I32"/>
      <c r="J32"/>
      <c r="K32"/>
      <c r="L32"/>
      <c r="M32"/>
    </row>
    <row r="33" spans="1:13" x14ac:dyDescent="0.25">
      <c r="A33"/>
      <c r="B33"/>
      <c r="C33"/>
      <c r="D33"/>
      <c r="E33"/>
      <c r="F33"/>
      <c r="G33"/>
      <c r="H33"/>
      <c r="I33"/>
      <c r="J33"/>
      <c r="K33"/>
      <c r="L33"/>
      <c r="M33"/>
    </row>
    <row r="34" spans="1:13" x14ac:dyDescent="0.25">
      <c r="A34"/>
      <c r="B34"/>
      <c r="C34"/>
      <c r="D34"/>
      <c r="E34"/>
      <c r="F34"/>
      <c r="G34"/>
      <c r="H34"/>
      <c r="I34"/>
      <c r="J34"/>
      <c r="K34"/>
      <c r="L34"/>
      <c r="M34"/>
    </row>
    <row r="35" spans="1:13" x14ac:dyDescent="0.25">
      <c r="A35"/>
      <c r="B35"/>
      <c r="C35"/>
      <c r="D35"/>
      <c r="E35"/>
      <c r="F35"/>
      <c r="G35"/>
      <c r="H35"/>
      <c r="I35"/>
      <c r="J35"/>
      <c r="K35"/>
      <c r="L35"/>
      <c r="M35"/>
    </row>
    <row r="36" spans="1:13" x14ac:dyDescent="0.25">
      <c r="A36"/>
      <c r="B36"/>
      <c r="C36"/>
      <c r="D36"/>
      <c r="E36"/>
      <c r="F36"/>
      <c r="G36"/>
      <c r="H36"/>
      <c r="I36"/>
      <c r="J36"/>
      <c r="K36"/>
      <c r="L36"/>
      <c r="M36"/>
    </row>
    <row r="37" spans="1:13" x14ac:dyDescent="0.25">
      <c r="A37"/>
      <c r="B37"/>
      <c r="C37"/>
      <c r="D37"/>
      <c r="E37"/>
      <c r="F37"/>
      <c r="G37"/>
      <c r="H37"/>
      <c r="I37"/>
      <c r="J37"/>
      <c r="K37"/>
      <c r="L37"/>
      <c r="M37"/>
    </row>
    <row r="38" spans="1:13" x14ac:dyDescent="0.25">
      <c r="A38"/>
      <c r="B38"/>
      <c r="C38"/>
      <c r="D38"/>
      <c r="E38"/>
      <c r="F38"/>
      <c r="G38"/>
      <c r="H38"/>
      <c r="I38"/>
      <c r="J38"/>
      <c r="K38"/>
      <c r="L38"/>
      <c r="M38"/>
    </row>
    <row r="39" spans="1:13" x14ac:dyDescent="0.25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3" x14ac:dyDescent="0.25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3" x14ac:dyDescent="0.25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x14ac:dyDescent="0.25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x14ac:dyDescent="0.25">
      <c r="A43"/>
      <c r="B43"/>
      <c r="C43"/>
      <c r="D43"/>
      <c r="E43"/>
      <c r="F43"/>
      <c r="G43"/>
      <c r="H43"/>
      <c r="I43"/>
      <c r="J43"/>
      <c r="K43"/>
      <c r="L43"/>
      <c r="M43"/>
    </row>
    <row r="44" spans="1:13" x14ac:dyDescent="0.25">
      <c r="A44"/>
      <c r="B44"/>
      <c r="C44"/>
      <c r="D44"/>
      <c r="E44"/>
      <c r="F44"/>
      <c r="G44"/>
      <c r="H44"/>
      <c r="I44"/>
      <c r="J44"/>
      <c r="K44"/>
      <c r="L44"/>
      <c r="M44"/>
    </row>
    <row r="45" spans="1:13" x14ac:dyDescent="0.25">
      <c r="A45"/>
      <c r="B45"/>
      <c r="C45"/>
      <c r="D45"/>
      <c r="E45"/>
      <c r="F45"/>
      <c r="G45"/>
      <c r="H45"/>
      <c r="I45"/>
      <c r="J45"/>
      <c r="K45"/>
      <c r="L45"/>
      <c r="M45"/>
    </row>
    <row r="46" spans="1:13" x14ac:dyDescent="0.25">
      <c r="A46"/>
      <c r="B46"/>
      <c r="C46"/>
      <c r="D46"/>
      <c r="E46"/>
      <c r="F46"/>
      <c r="G46"/>
      <c r="H46"/>
      <c r="I46"/>
      <c r="J46"/>
      <c r="K46"/>
      <c r="L46"/>
      <c r="M46"/>
    </row>
    <row r="47" spans="1:13" x14ac:dyDescent="0.25">
      <c r="A47"/>
      <c r="B47"/>
      <c r="C47"/>
      <c r="D47"/>
      <c r="E47"/>
      <c r="F47"/>
      <c r="G47"/>
      <c r="H47"/>
      <c r="I47"/>
      <c r="J47"/>
      <c r="K47"/>
      <c r="L47"/>
      <c r="M47"/>
    </row>
    <row r="48" spans="1:13" x14ac:dyDescent="0.25">
      <c r="A48"/>
      <c r="B48"/>
      <c r="C48"/>
      <c r="D48"/>
      <c r="E48"/>
      <c r="F48"/>
      <c r="G48"/>
      <c r="H48"/>
      <c r="I48"/>
      <c r="J48"/>
      <c r="K48"/>
      <c r="L48"/>
      <c r="M48"/>
    </row>
    <row r="49" spans="1:13" x14ac:dyDescent="0.25">
      <c r="A49"/>
      <c r="B49"/>
      <c r="C49"/>
      <c r="D49"/>
      <c r="E49"/>
      <c r="F49"/>
      <c r="G49"/>
      <c r="H49"/>
      <c r="I49"/>
      <c r="J49"/>
      <c r="K49"/>
      <c r="L49"/>
      <c r="M49"/>
    </row>
    <row r="50" spans="1:13" x14ac:dyDescent="0.25">
      <c r="A50"/>
      <c r="B50"/>
      <c r="C50"/>
      <c r="D50"/>
      <c r="E50"/>
      <c r="F50"/>
      <c r="G50"/>
      <c r="H50"/>
      <c r="I50"/>
      <c r="J50"/>
      <c r="K50"/>
      <c r="L50"/>
      <c r="M50"/>
    </row>
    <row r="51" spans="1:13" x14ac:dyDescent="0.25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3" x14ac:dyDescent="0.25">
      <c r="A52"/>
      <c r="B52"/>
      <c r="C52"/>
      <c r="D52"/>
      <c r="E52"/>
      <c r="F52"/>
      <c r="G52"/>
      <c r="H52"/>
      <c r="I52"/>
      <c r="J52"/>
      <c r="K52"/>
      <c r="L52"/>
      <c r="M52"/>
    </row>
    <row r="53" spans="1:13" x14ac:dyDescent="0.25">
      <c r="A53"/>
      <c r="B53"/>
      <c r="C53"/>
      <c r="D53"/>
      <c r="E53"/>
      <c r="F53"/>
      <c r="G53"/>
      <c r="H53"/>
      <c r="I53"/>
      <c r="J53"/>
      <c r="K53"/>
      <c r="L53"/>
      <c r="M53"/>
    </row>
    <row r="54" spans="1:13" x14ac:dyDescent="0.25">
      <c r="A54"/>
      <c r="B54"/>
      <c r="C54"/>
      <c r="D54"/>
      <c r="E54"/>
      <c r="F54"/>
      <c r="G54"/>
      <c r="H54"/>
      <c r="I54"/>
      <c r="J54"/>
      <c r="K54"/>
      <c r="L54"/>
      <c r="M54"/>
    </row>
    <row r="55" spans="1:13" x14ac:dyDescent="0.25">
      <c r="A55"/>
      <c r="B55"/>
      <c r="C55"/>
      <c r="D55"/>
      <c r="E55"/>
      <c r="F55"/>
      <c r="G55"/>
      <c r="H55"/>
      <c r="I55"/>
      <c r="J55"/>
      <c r="K55"/>
      <c r="L55"/>
      <c r="M55"/>
    </row>
    <row r="56" spans="1:13" x14ac:dyDescent="0.25">
      <c r="A56"/>
      <c r="B56"/>
      <c r="C56"/>
      <c r="D56"/>
      <c r="E56"/>
      <c r="F56"/>
      <c r="G56"/>
      <c r="H56"/>
      <c r="I56"/>
      <c r="J56"/>
      <c r="K56"/>
      <c r="L56"/>
      <c r="M56"/>
    </row>
    <row r="57" spans="1:13" x14ac:dyDescent="0.25">
      <c r="A57"/>
      <c r="B57"/>
      <c r="C57"/>
      <c r="D57"/>
      <c r="E57"/>
      <c r="F57"/>
      <c r="G57"/>
      <c r="H57"/>
      <c r="I57"/>
      <c r="J57"/>
      <c r="K57"/>
      <c r="L57"/>
      <c r="M57"/>
    </row>
    <row r="58" spans="1:13" x14ac:dyDescent="0.25">
      <c r="A58"/>
      <c r="B58"/>
      <c r="C58"/>
      <c r="D58"/>
      <c r="E58"/>
      <c r="F58"/>
      <c r="G58"/>
      <c r="H58"/>
      <c r="I58"/>
      <c r="J58"/>
      <c r="K58"/>
      <c r="L58"/>
      <c r="M58"/>
    </row>
    <row r="59" spans="1:13" x14ac:dyDescent="0.25">
      <c r="A59"/>
      <c r="B59"/>
      <c r="C59"/>
      <c r="D59"/>
      <c r="E59"/>
      <c r="F59"/>
      <c r="G59"/>
      <c r="H59"/>
      <c r="I59"/>
      <c r="J59"/>
      <c r="K59"/>
      <c r="L59"/>
      <c r="M59"/>
    </row>
    <row r="60" spans="1:13" x14ac:dyDescent="0.25">
      <c r="A60"/>
      <c r="B60"/>
      <c r="C60"/>
      <c r="D60"/>
      <c r="E60"/>
      <c r="F60"/>
      <c r="G60"/>
      <c r="H60"/>
      <c r="I60"/>
      <c r="J60"/>
      <c r="K60"/>
      <c r="L60"/>
      <c r="M60"/>
    </row>
    <row r="61" spans="1:13" x14ac:dyDescent="0.25">
      <c r="A61"/>
      <c r="B61"/>
      <c r="C61"/>
      <c r="D61"/>
      <c r="E61"/>
      <c r="F61"/>
      <c r="G61"/>
      <c r="H61"/>
      <c r="I61"/>
      <c r="J61"/>
      <c r="K61"/>
      <c r="L61"/>
      <c r="M61"/>
    </row>
    <row r="62" spans="1:13" x14ac:dyDescent="0.25">
      <c r="A62"/>
      <c r="B62"/>
      <c r="C62"/>
      <c r="D62"/>
      <c r="E62"/>
      <c r="F62"/>
      <c r="G62"/>
      <c r="H62"/>
      <c r="I62"/>
      <c r="J62"/>
      <c r="K62"/>
      <c r="L62"/>
      <c r="M62"/>
    </row>
    <row r="63" spans="1:13" x14ac:dyDescent="0.25">
      <c r="A63"/>
      <c r="B63"/>
      <c r="C63"/>
      <c r="D63"/>
      <c r="E63"/>
      <c r="F63"/>
      <c r="G63"/>
      <c r="H63"/>
      <c r="I63"/>
      <c r="J63"/>
      <c r="K63"/>
      <c r="L63"/>
      <c r="M63"/>
    </row>
    <row r="64" spans="1:13" x14ac:dyDescent="0.25">
      <c r="A64"/>
      <c r="B64"/>
      <c r="C64"/>
      <c r="D64"/>
      <c r="E64"/>
      <c r="F64"/>
      <c r="G64"/>
      <c r="H64"/>
      <c r="I64"/>
      <c r="J64"/>
      <c r="K64"/>
      <c r="L64"/>
      <c r="M64"/>
    </row>
    <row r="65" spans="1:13" x14ac:dyDescent="0.25">
      <c r="A65"/>
      <c r="B65"/>
      <c r="C65"/>
      <c r="D65"/>
      <c r="E65"/>
      <c r="F65"/>
      <c r="G65"/>
      <c r="H65"/>
      <c r="I65"/>
      <c r="J65"/>
      <c r="K65"/>
      <c r="L65"/>
      <c r="M65"/>
    </row>
    <row r="66" spans="1:13" x14ac:dyDescent="0.25">
      <c r="A66"/>
      <c r="B66"/>
      <c r="C66"/>
      <c r="D66"/>
      <c r="E66"/>
      <c r="F66"/>
      <c r="G66"/>
      <c r="H66"/>
      <c r="I66"/>
      <c r="J66"/>
      <c r="K66"/>
      <c r="L66"/>
      <c r="M66"/>
    </row>
    <row r="67" spans="1:13" x14ac:dyDescent="0.25">
      <c r="A67"/>
      <c r="B67"/>
      <c r="C67"/>
      <c r="D67"/>
      <c r="E67"/>
      <c r="F67"/>
      <c r="G67"/>
      <c r="H67"/>
      <c r="I67"/>
      <c r="J67"/>
      <c r="K67"/>
      <c r="L67"/>
      <c r="M67"/>
    </row>
    <row r="68" spans="1:13" x14ac:dyDescent="0.25">
      <c r="A68"/>
      <c r="B68"/>
      <c r="C68"/>
      <c r="D68"/>
      <c r="E68"/>
      <c r="F68"/>
      <c r="G68"/>
      <c r="H68"/>
      <c r="I68"/>
      <c r="J68"/>
      <c r="K68"/>
      <c r="L68"/>
      <c r="M68"/>
    </row>
    <row r="69" spans="1:13" x14ac:dyDescent="0.25">
      <c r="A69"/>
      <c r="B69"/>
      <c r="C69"/>
      <c r="D69"/>
      <c r="E69"/>
      <c r="F69"/>
      <c r="G69"/>
      <c r="H69"/>
      <c r="I69"/>
      <c r="J69"/>
      <c r="K69"/>
      <c r="L69"/>
      <c r="M69"/>
    </row>
    <row r="70" spans="1:13" x14ac:dyDescent="0.25">
      <c r="A70"/>
      <c r="B70"/>
      <c r="C70"/>
      <c r="D70"/>
      <c r="E70"/>
      <c r="F70"/>
      <c r="G70"/>
      <c r="H70"/>
      <c r="I70"/>
      <c r="J70"/>
      <c r="K70"/>
      <c r="L70"/>
      <c r="M70"/>
    </row>
    <row r="71" spans="1:13" x14ac:dyDescent="0.25">
      <c r="A71"/>
      <c r="B71"/>
      <c r="C71"/>
      <c r="D71"/>
      <c r="E71"/>
      <c r="F71"/>
      <c r="G71"/>
      <c r="H71"/>
      <c r="I71"/>
      <c r="J71"/>
      <c r="K71"/>
      <c r="L71"/>
      <c r="M71"/>
    </row>
    <row r="72" spans="1:13" x14ac:dyDescent="0.25">
      <c r="A72"/>
      <c r="B72"/>
      <c r="C72"/>
      <c r="D72"/>
      <c r="E72"/>
      <c r="F72"/>
      <c r="G72"/>
      <c r="H72"/>
      <c r="I72"/>
      <c r="J72"/>
      <c r="K72"/>
      <c r="L72"/>
      <c r="M72"/>
    </row>
    <row r="73" spans="1:13" x14ac:dyDescent="0.25">
      <c r="A73"/>
      <c r="B73"/>
      <c r="C73"/>
      <c r="D73"/>
      <c r="E73"/>
      <c r="F73"/>
      <c r="G73"/>
      <c r="H73"/>
      <c r="I73"/>
      <c r="J73"/>
      <c r="K73"/>
      <c r="L73"/>
      <c r="M73"/>
    </row>
    <row r="74" spans="1:13" x14ac:dyDescent="0.25">
      <c r="A74"/>
      <c r="B74"/>
      <c r="C74"/>
      <c r="D74"/>
      <c r="E74"/>
      <c r="F74"/>
      <c r="G74"/>
      <c r="H74"/>
      <c r="I74"/>
      <c r="J74"/>
      <c r="K74"/>
      <c r="L74"/>
      <c r="M74"/>
    </row>
    <row r="75" spans="1:13" x14ac:dyDescent="0.25">
      <c r="A75"/>
      <c r="B75"/>
      <c r="C75"/>
      <c r="D75"/>
      <c r="E75"/>
      <c r="F75"/>
      <c r="G75"/>
      <c r="H75"/>
      <c r="I75"/>
      <c r="J75"/>
      <c r="K75"/>
      <c r="L75"/>
      <c r="M75"/>
    </row>
    <row r="76" spans="1:13" x14ac:dyDescent="0.25">
      <c r="A76"/>
      <c r="B76"/>
      <c r="C76"/>
      <c r="D76"/>
      <c r="E76"/>
      <c r="F76"/>
      <c r="G76"/>
      <c r="H76"/>
      <c r="I76"/>
      <c r="J76"/>
      <c r="K76"/>
      <c r="L76"/>
      <c r="M76"/>
    </row>
    <row r="77" spans="1:13" x14ac:dyDescent="0.25">
      <c r="A77"/>
      <c r="B77"/>
      <c r="C77"/>
      <c r="D77"/>
      <c r="E77"/>
      <c r="F77"/>
      <c r="G77"/>
      <c r="H77"/>
      <c r="I77"/>
      <c r="J77"/>
      <c r="K77"/>
      <c r="L77"/>
      <c r="M77"/>
    </row>
    <row r="78" spans="1:13" x14ac:dyDescent="0.25">
      <c r="A78"/>
      <c r="B78"/>
      <c r="C78"/>
      <c r="D78"/>
      <c r="E78"/>
      <c r="F78"/>
      <c r="G78"/>
      <c r="H78"/>
      <c r="I78"/>
      <c r="J78"/>
      <c r="K78"/>
      <c r="L78"/>
      <c r="M78"/>
    </row>
    <row r="79" spans="1:13" x14ac:dyDescent="0.25">
      <c r="A79"/>
      <c r="B79"/>
      <c r="C79"/>
      <c r="D79"/>
      <c r="E79"/>
      <c r="F79"/>
      <c r="G79"/>
      <c r="H79"/>
      <c r="I79"/>
      <c r="J79"/>
      <c r="K79"/>
      <c r="L79"/>
      <c r="M79"/>
    </row>
    <row r="80" spans="1:13" x14ac:dyDescent="0.25">
      <c r="A80"/>
      <c r="B80"/>
      <c r="C80"/>
      <c r="D80"/>
      <c r="E80"/>
      <c r="F80"/>
      <c r="G80"/>
      <c r="H80"/>
      <c r="I80"/>
      <c r="J80"/>
      <c r="K80"/>
      <c r="L80"/>
      <c r="M80"/>
    </row>
    <row r="81" spans="1:13" x14ac:dyDescent="0.25">
      <c r="A81"/>
      <c r="B81"/>
      <c r="C81"/>
      <c r="D81"/>
      <c r="E81"/>
      <c r="F81"/>
      <c r="G81"/>
      <c r="H81"/>
      <c r="I81"/>
      <c r="J81"/>
      <c r="K81"/>
      <c r="L81"/>
      <c r="M81"/>
    </row>
    <row r="82" spans="1:13" x14ac:dyDescent="0.25">
      <c r="A82"/>
      <c r="B82"/>
      <c r="C82"/>
      <c r="D82"/>
      <c r="E82"/>
      <c r="F82"/>
      <c r="G82"/>
      <c r="H82"/>
      <c r="I82"/>
      <c r="J82"/>
      <c r="K82"/>
      <c r="L82"/>
      <c r="M82"/>
    </row>
    <row r="83" spans="1:13" x14ac:dyDescent="0.25">
      <c r="A83"/>
      <c r="B83"/>
      <c r="C83"/>
      <c r="D83"/>
      <c r="E83"/>
      <c r="F83"/>
      <c r="G83"/>
      <c r="H83"/>
      <c r="I83"/>
      <c r="J83"/>
      <c r="K83"/>
      <c r="L83"/>
      <c r="M83"/>
    </row>
    <row r="84" spans="1:13" x14ac:dyDescent="0.25">
      <c r="A84"/>
      <c r="B84"/>
      <c r="C84"/>
      <c r="D84"/>
      <c r="E84"/>
      <c r="F84"/>
      <c r="G84"/>
      <c r="H84"/>
      <c r="I84"/>
      <c r="J84"/>
      <c r="K84"/>
      <c r="L84"/>
      <c r="M84"/>
    </row>
    <row r="85" spans="1:13" x14ac:dyDescent="0.25">
      <c r="A85"/>
      <c r="B85"/>
      <c r="C85"/>
      <c r="D85"/>
      <c r="E85"/>
      <c r="F85"/>
      <c r="G85"/>
      <c r="H85"/>
      <c r="I85"/>
      <c r="J85"/>
      <c r="K85"/>
      <c r="L85"/>
      <c r="M85"/>
    </row>
    <row r="86" spans="1:13" x14ac:dyDescent="0.25">
      <c r="A86"/>
      <c r="B86"/>
      <c r="C86"/>
      <c r="D86"/>
      <c r="E86"/>
      <c r="F86"/>
      <c r="G86"/>
      <c r="H86"/>
      <c r="I86"/>
      <c r="J86"/>
      <c r="K86"/>
      <c r="L86"/>
      <c r="M86"/>
    </row>
    <row r="87" spans="1:13" x14ac:dyDescent="0.25">
      <c r="A87"/>
      <c r="B87"/>
      <c r="C87"/>
      <c r="D87"/>
      <c r="E87"/>
      <c r="F87"/>
      <c r="G87"/>
      <c r="H87"/>
      <c r="I87"/>
      <c r="J87"/>
      <c r="K87"/>
      <c r="L87"/>
      <c r="M87"/>
    </row>
    <row r="88" spans="1:13" x14ac:dyDescent="0.25">
      <c r="A88"/>
      <c r="B88"/>
      <c r="C88"/>
      <c r="D88"/>
      <c r="E88"/>
      <c r="F88"/>
      <c r="G88"/>
      <c r="H88"/>
      <c r="I88"/>
      <c r="J88"/>
      <c r="K88"/>
      <c r="L88"/>
      <c r="M88"/>
    </row>
    <row r="89" spans="1:13" x14ac:dyDescent="0.25">
      <c r="A89"/>
      <c r="B89"/>
      <c r="C89"/>
      <c r="D89"/>
      <c r="E89"/>
      <c r="F89"/>
      <c r="G89"/>
      <c r="H89"/>
      <c r="I89"/>
      <c r="J89"/>
      <c r="K89"/>
      <c r="L89"/>
      <c r="M89"/>
    </row>
    <row r="90" spans="1:13" x14ac:dyDescent="0.25">
      <c r="A90"/>
      <c r="B90"/>
      <c r="C90"/>
      <c r="D90"/>
      <c r="E90"/>
      <c r="F90"/>
      <c r="G90"/>
      <c r="H90"/>
      <c r="I90"/>
      <c r="J90"/>
      <c r="K90"/>
      <c r="L90"/>
      <c r="M90"/>
    </row>
    <row r="91" spans="1:13" x14ac:dyDescent="0.25">
      <c r="A91"/>
      <c r="B91"/>
      <c r="C91"/>
      <c r="D91"/>
      <c r="E91"/>
      <c r="F91"/>
      <c r="G91"/>
      <c r="H91"/>
      <c r="I91"/>
      <c r="J91"/>
      <c r="K91"/>
      <c r="L91"/>
      <c r="M91"/>
    </row>
    <row r="92" spans="1:13" x14ac:dyDescent="0.25">
      <c r="A92"/>
      <c r="B92"/>
      <c r="C92"/>
      <c r="D92"/>
      <c r="E92"/>
      <c r="F92"/>
      <c r="G92"/>
      <c r="H92"/>
      <c r="I92"/>
      <c r="J92"/>
      <c r="K92"/>
      <c r="L92"/>
      <c r="M92"/>
    </row>
    <row r="93" spans="1:13" x14ac:dyDescent="0.25">
      <c r="A93"/>
      <c r="B93"/>
      <c r="C93"/>
      <c r="D93"/>
      <c r="E93"/>
      <c r="F93"/>
      <c r="G93"/>
      <c r="H93"/>
      <c r="I93"/>
      <c r="J93"/>
      <c r="K93"/>
      <c r="L93"/>
      <c r="M93"/>
    </row>
    <row r="94" spans="1:13" x14ac:dyDescent="0.25">
      <c r="A94"/>
      <c r="B94"/>
      <c r="C94"/>
      <c r="D94"/>
      <c r="E94"/>
      <c r="F94"/>
      <c r="G94"/>
      <c r="H94"/>
      <c r="I94"/>
      <c r="J94"/>
      <c r="K94"/>
      <c r="L94"/>
      <c r="M94"/>
    </row>
    <row r="95" spans="1:13" x14ac:dyDescent="0.25">
      <c r="A95"/>
      <c r="B95"/>
      <c r="C95"/>
      <c r="D95"/>
      <c r="E95"/>
      <c r="F95"/>
      <c r="G95"/>
      <c r="H95"/>
      <c r="I95"/>
      <c r="J95"/>
      <c r="K95"/>
      <c r="L95"/>
      <c r="M95"/>
    </row>
    <row r="96" spans="1:13" x14ac:dyDescent="0.25">
      <c r="A96"/>
      <c r="B96"/>
      <c r="C96"/>
      <c r="D96"/>
      <c r="E96"/>
      <c r="F96"/>
      <c r="G96"/>
      <c r="H96"/>
      <c r="I96"/>
      <c r="J96"/>
      <c r="K96"/>
      <c r="L96"/>
      <c r="M96"/>
    </row>
    <row r="97" spans="1:13" x14ac:dyDescent="0.25">
      <c r="A97"/>
      <c r="B97"/>
      <c r="C97"/>
      <c r="D97"/>
      <c r="E97"/>
      <c r="F97"/>
      <c r="G97"/>
      <c r="H97"/>
      <c r="I97"/>
      <c r="J97"/>
      <c r="K97"/>
      <c r="L97"/>
      <c r="M97"/>
    </row>
    <row r="98" spans="1:13" x14ac:dyDescent="0.25">
      <c r="A98"/>
      <c r="B98"/>
      <c r="C98"/>
      <c r="D98"/>
      <c r="E98"/>
      <c r="F98"/>
      <c r="G98"/>
      <c r="H98"/>
      <c r="I98"/>
      <c r="J98"/>
      <c r="K98"/>
      <c r="L98"/>
      <c r="M98"/>
    </row>
    <row r="99" spans="1:13" x14ac:dyDescent="0.25">
      <c r="A99"/>
      <c r="B99"/>
      <c r="C99"/>
      <c r="D99"/>
      <c r="E99"/>
      <c r="F99"/>
      <c r="G99"/>
      <c r="H99"/>
      <c r="I99"/>
      <c r="J99"/>
      <c r="K99"/>
      <c r="L99"/>
      <c r="M99"/>
    </row>
    <row r="100" spans="1:13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</row>
    <row r="101" spans="1:13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</row>
    <row r="102" spans="1:13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</row>
    <row r="103" spans="1:13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</row>
    <row r="104" spans="1:13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</row>
    <row r="105" spans="1:13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</row>
    <row r="106" spans="1:13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</row>
    <row r="107" spans="1:13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</row>
    <row r="108" spans="1:13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</row>
    <row r="109" spans="1:13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</row>
    <row r="110" spans="1:13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</row>
    <row r="111" spans="1:13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</row>
    <row r="112" spans="1:13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</row>
    <row r="113" spans="1:13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</row>
    <row r="114" spans="1:13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</row>
    <row r="115" spans="1:13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</row>
    <row r="116" spans="1:13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</row>
    <row r="117" spans="1:13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</row>
    <row r="118" spans="1:13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</row>
    <row r="119" spans="1:13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</row>
    <row r="120" spans="1:13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</row>
    <row r="121" spans="1:13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</row>
    <row r="122" spans="1:13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</row>
    <row r="123" spans="1:13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</row>
    <row r="124" spans="1:13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</row>
    <row r="125" spans="1:13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</row>
    <row r="126" spans="1:13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</row>
    <row r="127" spans="1:13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</row>
    <row r="128" spans="1:13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</row>
    <row r="129" spans="1:13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</row>
    <row r="130" spans="1:13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</row>
    <row r="131" spans="1:13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</row>
    <row r="132" spans="1:13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</row>
    <row r="133" spans="1:13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</row>
    <row r="134" spans="1:13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</row>
    <row r="135" spans="1:13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</row>
    <row r="136" spans="1:13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</row>
    <row r="137" spans="1:13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</row>
    <row r="138" spans="1:13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</row>
    <row r="139" spans="1:13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</row>
    <row r="140" spans="1:13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</row>
    <row r="141" spans="1:13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</row>
    <row r="142" spans="1:13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</row>
    <row r="143" spans="1:13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</row>
    <row r="144" spans="1:13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</row>
    <row r="145" spans="1:13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</row>
    <row r="146" spans="1:13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</row>
    <row r="147" spans="1:13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</row>
    <row r="148" spans="1:13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</row>
    <row r="149" spans="1:13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</row>
    <row r="150" spans="1:13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</row>
    <row r="151" spans="1:13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</row>
    <row r="152" spans="1:13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</row>
    <row r="153" spans="1:13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</row>
    <row r="154" spans="1:13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</row>
    <row r="155" spans="1:13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</row>
    <row r="156" spans="1:13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</row>
    <row r="157" spans="1:13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</row>
    <row r="158" spans="1:13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</row>
    <row r="159" spans="1:13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</row>
    <row r="160" spans="1:13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</row>
    <row r="161" spans="1:13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</row>
    <row r="162" spans="1:13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</row>
    <row r="163" spans="1:13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</row>
    <row r="164" spans="1:13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</row>
    <row r="165" spans="1:13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</row>
    <row r="166" spans="1:13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</row>
    <row r="167" spans="1:13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</row>
    <row r="168" spans="1:13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</row>
    <row r="169" spans="1:13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</row>
    <row r="170" spans="1:13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</row>
    <row r="171" spans="1:13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</row>
    <row r="172" spans="1:13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</row>
    <row r="173" spans="1:13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</row>
    <row r="174" spans="1:13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</row>
    <row r="175" spans="1:13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</row>
    <row r="176" spans="1:13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</row>
    <row r="177" spans="1:13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</row>
    <row r="178" spans="1:13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</row>
    <row r="179" spans="1:13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</row>
    <row r="180" spans="1:13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</row>
    <row r="181" spans="1:13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</row>
    <row r="182" spans="1:13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</row>
    <row r="183" spans="1:13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</row>
    <row r="184" spans="1:13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</row>
    <row r="185" spans="1:13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</row>
    <row r="186" spans="1:13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</row>
    <row r="187" spans="1:13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</row>
    <row r="188" spans="1:13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</row>
    <row r="189" spans="1:13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</row>
    <row r="190" spans="1:13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</row>
    <row r="191" spans="1:13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</row>
    <row r="192" spans="1:13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</row>
    <row r="193" spans="1:13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</row>
    <row r="194" spans="1:13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</row>
    <row r="195" spans="1:13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</row>
    <row r="196" spans="1:13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</row>
    <row r="197" spans="1:13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</row>
    <row r="198" spans="1:13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</row>
    <row r="199" spans="1:13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</row>
    <row r="200" spans="1:13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</row>
    <row r="201" spans="1:13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</row>
    <row r="202" spans="1:13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</row>
    <row r="203" spans="1:13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</row>
    <row r="204" spans="1:13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</row>
    <row r="205" spans="1:13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</row>
    <row r="206" spans="1:13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</row>
    <row r="207" spans="1:13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</row>
    <row r="208" spans="1:13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</row>
    <row r="209" spans="1:13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</row>
    <row r="210" spans="1:13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</row>
    <row r="211" spans="1:13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</row>
    <row r="212" spans="1:13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</row>
    <row r="213" spans="1:13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</row>
    <row r="214" spans="1:13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</row>
    <row r="215" spans="1:13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</row>
    <row r="216" spans="1:13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</row>
    <row r="217" spans="1:13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</row>
    <row r="218" spans="1:13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</row>
    <row r="219" spans="1:13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</row>
    <row r="220" spans="1:13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</row>
    <row r="221" spans="1:13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</row>
    <row r="222" spans="1:13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</row>
    <row r="223" spans="1:13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</row>
    <row r="224" spans="1:13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</row>
    <row r="225" spans="1:13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</row>
    <row r="226" spans="1:13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</row>
    <row r="227" spans="1:13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</row>
    <row r="228" spans="1:13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</row>
    <row r="229" spans="1:13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</row>
    <row r="230" spans="1:13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</row>
    <row r="231" spans="1:13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</row>
    <row r="232" spans="1:13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</row>
    <row r="233" spans="1:13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</row>
    <row r="234" spans="1:13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</row>
    <row r="235" spans="1:13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</row>
    <row r="236" spans="1:13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</row>
    <row r="237" spans="1:13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</row>
    <row r="238" spans="1:13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</row>
    <row r="239" spans="1:13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</row>
    <row r="240" spans="1:13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</row>
    <row r="241" spans="1:13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</row>
    <row r="242" spans="1:13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</row>
    <row r="243" spans="1:13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</row>
    <row r="244" spans="1:13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</row>
    <row r="245" spans="1:13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</row>
    <row r="246" spans="1:13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</row>
    <row r="247" spans="1:13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</row>
    <row r="248" spans="1:13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</row>
    <row r="249" spans="1:13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</row>
    <row r="250" spans="1:13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</row>
    <row r="251" spans="1:13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</row>
    <row r="252" spans="1:13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</row>
    <row r="253" spans="1:13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</row>
    <row r="254" spans="1:13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</row>
    <row r="255" spans="1:13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</row>
    <row r="256" spans="1:13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</row>
    <row r="257" spans="1:13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</row>
    <row r="258" spans="1:13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</row>
    <row r="259" spans="1:13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</row>
    <row r="260" spans="1:13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</row>
    <row r="261" spans="1:13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</row>
    <row r="262" spans="1:13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</row>
    <row r="263" spans="1:13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</row>
    <row r="264" spans="1:13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</row>
    <row r="265" spans="1:13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</row>
    <row r="266" spans="1:13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</row>
    <row r="267" spans="1:13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</row>
    <row r="268" spans="1:13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</row>
    <row r="269" spans="1:13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</row>
    <row r="270" spans="1:13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</row>
    <row r="271" spans="1:13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</row>
    <row r="272" spans="1:13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</row>
    <row r="273" spans="1:13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</row>
    <row r="274" spans="1:13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</row>
    <row r="275" spans="1:13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</row>
    <row r="276" spans="1:13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</row>
    <row r="277" spans="1:13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</row>
    <row r="278" spans="1:13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</row>
    <row r="279" spans="1:13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</row>
    <row r="280" spans="1:13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</row>
    <row r="281" spans="1:13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</row>
    <row r="282" spans="1:13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</row>
    <row r="283" spans="1:13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</row>
    <row r="284" spans="1:13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</row>
    <row r="285" spans="1:13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</row>
    <row r="286" spans="1:13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</row>
    <row r="287" spans="1:13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</row>
    <row r="288" spans="1:13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</row>
    <row r="289" spans="1:13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</row>
    <row r="290" spans="1:13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</row>
    <row r="291" spans="1:13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</row>
    <row r="292" spans="1:13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</row>
    <row r="293" spans="1:13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</row>
    <row r="294" spans="1:13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</row>
    <row r="295" spans="1:13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</row>
    <row r="296" spans="1:13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</row>
    <row r="297" spans="1:13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</row>
    <row r="298" spans="1:13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</row>
    <row r="299" spans="1:13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</row>
    <row r="300" spans="1:13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</row>
    <row r="301" spans="1:13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</row>
    <row r="302" spans="1:13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</row>
    <row r="303" spans="1:13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</row>
    <row r="304" spans="1:13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</row>
    <row r="305" spans="1:13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</row>
    <row r="306" spans="1:13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</row>
    <row r="307" spans="1:13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</row>
    <row r="308" spans="1:13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</row>
    <row r="309" spans="1:13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</row>
    <row r="310" spans="1:13" x14ac:dyDescent="0.25">
      <c r="A310"/>
      <c r="B310"/>
      <c r="C310"/>
      <c r="D310"/>
      <c r="E310"/>
      <c r="F310"/>
      <c r="G310"/>
      <c r="H310"/>
      <c r="I310"/>
      <c r="J310"/>
      <c r="K310"/>
      <c r="L310"/>
      <c r="M310"/>
    </row>
    <row r="311" spans="1:13" x14ac:dyDescent="0.25">
      <c r="A311"/>
      <c r="B311"/>
      <c r="C311"/>
      <c r="D311"/>
      <c r="E311"/>
      <c r="F311"/>
      <c r="G311"/>
      <c r="H311"/>
      <c r="I311"/>
      <c r="J311"/>
      <c r="K311"/>
      <c r="L311"/>
      <c r="M311"/>
    </row>
    <row r="312" spans="1:13" x14ac:dyDescent="0.25">
      <c r="A312"/>
      <c r="B312"/>
      <c r="C312"/>
      <c r="D312"/>
      <c r="E312"/>
      <c r="F312"/>
      <c r="G312"/>
      <c r="H312"/>
      <c r="I312"/>
      <c r="J312"/>
      <c r="K312"/>
      <c r="L312"/>
      <c r="M312"/>
    </row>
    <row r="313" spans="1:13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</row>
    <row r="314" spans="1:13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</row>
    <row r="315" spans="1:13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</row>
    <row r="316" spans="1:13" x14ac:dyDescent="0.25">
      <c r="A316"/>
      <c r="B316"/>
      <c r="C316"/>
      <c r="D316"/>
      <c r="E316"/>
      <c r="F316"/>
      <c r="G316"/>
      <c r="H316"/>
      <c r="I316"/>
      <c r="J316"/>
      <c r="K316"/>
      <c r="L316"/>
      <c r="M316"/>
    </row>
    <row r="317" spans="1:13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</row>
    <row r="318" spans="1:13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</row>
    <row r="319" spans="1:13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</row>
    <row r="320" spans="1:13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</row>
    <row r="321" spans="1:13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</row>
    <row r="322" spans="1:13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</row>
    <row r="323" spans="1:13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</row>
    <row r="324" spans="1:13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</row>
    <row r="325" spans="1:13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</row>
    <row r="326" spans="1:13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</row>
    <row r="327" spans="1:13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</row>
    <row r="328" spans="1:13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</row>
    <row r="329" spans="1:13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</row>
    <row r="330" spans="1:13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</row>
    <row r="331" spans="1:13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</row>
    <row r="332" spans="1:13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</row>
    <row r="333" spans="1:13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</row>
    <row r="334" spans="1:13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</row>
    <row r="335" spans="1:13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</row>
    <row r="336" spans="1:13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</row>
    <row r="337" spans="1:13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</row>
    <row r="338" spans="1:13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</row>
    <row r="339" spans="1:13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</row>
    <row r="340" spans="1:13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</row>
    <row r="341" spans="1:13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</row>
    <row r="342" spans="1:13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</row>
    <row r="343" spans="1:13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</row>
    <row r="344" spans="1:13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</row>
    <row r="345" spans="1:13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</row>
    <row r="346" spans="1:13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</row>
    <row r="347" spans="1:13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</row>
    <row r="348" spans="1:13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</row>
    <row r="349" spans="1:13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</row>
    <row r="350" spans="1:13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</row>
    <row r="351" spans="1:13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</row>
    <row r="352" spans="1:13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</row>
    <row r="353" spans="1:13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</row>
    <row r="354" spans="1:13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</row>
    <row r="355" spans="1:13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</row>
    <row r="356" spans="1:13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</row>
    <row r="357" spans="1:13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</row>
    <row r="358" spans="1:13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</row>
    <row r="359" spans="1:13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</row>
    <row r="360" spans="1:13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</row>
    <row r="361" spans="1:13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</row>
    <row r="362" spans="1:13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</row>
    <row r="363" spans="1:13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</row>
    <row r="364" spans="1:13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</row>
    <row r="365" spans="1:13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</row>
    <row r="366" spans="1:13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</row>
    <row r="367" spans="1:13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</row>
    <row r="368" spans="1:13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</row>
    <row r="369" spans="1:13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</row>
    <row r="370" spans="1:13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</row>
    <row r="371" spans="1:13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</row>
    <row r="372" spans="1:13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</row>
    <row r="373" spans="1:13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</row>
    <row r="374" spans="1:13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</row>
    <row r="375" spans="1:13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</row>
    <row r="376" spans="1:13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</row>
    <row r="377" spans="1:13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</row>
    <row r="378" spans="1:13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</row>
    <row r="379" spans="1:13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</row>
    <row r="380" spans="1:13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</row>
    <row r="381" spans="1:13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</row>
    <row r="382" spans="1:13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</row>
    <row r="383" spans="1:13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</row>
    <row r="384" spans="1:13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</row>
    <row r="385" spans="1:13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</row>
    <row r="386" spans="1:13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</row>
    <row r="387" spans="1:13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</row>
    <row r="388" spans="1:13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</row>
    <row r="389" spans="1:13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</row>
    <row r="390" spans="1:13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</row>
    <row r="391" spans="1:13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</row>
    <row r="392" spans="1:13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</row>
    <row r="393" spans="1:13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</row>
    <row r="394" spans="1:13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</row>
    <row r="395" spans="1:13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</row>
    <row r="396" spans="1:13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</row>
    <row r="397" spans="1:13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</row>
    <row r="398" spans="1:13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</row>
    <row r="399" spans="1:13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</row>
    <row r="400" spans="1:13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</row>
    <row r="401" spans="1:13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</row>
    <row r="402" spans="1:13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</row>
    <row r="403" spans="1:13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</row>
    <row r="404" spans="1:13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</row>
    <row r="405" spans="1:13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</row>
    <row r="406" spans="1:13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</row>
    <row r="407" spans="1:13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</row>
    <row r="408" spans="1:13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</row>
    <row r="409" spans="1:13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</row>
    <row r="410" spans="1:13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</row>
    <row r="411" spans="1:13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</row>
    <row r="412" spans="1:13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</row>
    <row r="413" spans="1:13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</row>
    <row r="414" spans="1:13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</row>
    <row r="415" spans="1:13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</row>
    <row r="416" spans="1:13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</row>
    <row r="417" spans="1:13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</row>
    <row r="418" spans="1:13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</row>
    <row r="419" spans="1:13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</row>
    <row r="420" spans="1:13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</row>
    <row r="421" spans="1:13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</row>
    <row r="422" spans="1:13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</row>
    <row r="423" spans="1:13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</row>
    <row r="424" spans="1:13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</row>
    <row r="425" spans="1:13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</row>
    <row r="426" spans="1:13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</row>
    <row r="427" spans="1:13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</row>
    <row r="428" spans="1:13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</row>
    <row r="429" spans="1:13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</row>
    <row r="430" spans="1:13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</row>
    <row r="431" spans="1:13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</row>
    <row r="432" spans="1:13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</row>
    <row r="433" spans="1:13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</row>
    <row r="434" spans="1:13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</row>
    <row r="435" spans="1:13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</row>
    <row r="436" spans="1:13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</row>
    <row r="437" spans="1:13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</row>
    <row r="438" spans="1:13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</row>
    <row r="439" spans="1:13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</row>
    <row r="440" spans="1:13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</row>
    <row r="441" spans="1:13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</row>
    <row r="442" spans="1:13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</row>
    <row r="443" spans="1:13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</row>
    <row r="444" spans="1:13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</row>
    <row r="445" spans="1:13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</row>
    <row r="446" spans="1:13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</row>
    <row r="447" spans="1:13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</row>
    <row r="448" spans="1:13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</row>
    <row r="449" spans="1:13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</row>
    <row r="450" spans="1:13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</row>
    <row r="451" spans="1:13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</row>
    <row r="452" spans="1:13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</row>
    <row r="453" spans="1:13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</row>
    <row r="454" spans="1:13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</row>
    <row r="455" spans="1:13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</row>
    <row r="456" spans="1:13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</row>
    <row r="457" spans="1:13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</row>
    <row r="458" spans="1:13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</row>
    <row r="459" spans="1:13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</row>
    <row r="460" spans="1:13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</row>
    <row r="461" spans="1:13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</row>
    <row r="462" spans="1:13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</row>
    <row r="463" spans="1:13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</row>
    <row r="464" spans="1:13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</row>
    <row r="465" spans="1:13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</row>
    <row r="466" spans="1:13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</row>
    <row r="467" spans="1:13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</row>
    <row r="468" spans="1:13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</row>
    <row r="469" spans="1:13" x14ac:dyDescent="0.25">
      <c r="A469"/>
      <c r="B469"/>
      <c r="C469"/>
      <c r="D469"/>
      <c r="E469"/>
      <c r="F469"/>
      <c r="G469"/>
      <c r="H469"/>
      <c r="I469"/>
      <c r="J469"/>
      <c r="K469"/>
      <c r="L469"/>
      <c r="M469"/>
    </row>
    <row r="470" spans="1:13" x14ac:dyDescent="0.25">
      <c r="A470"/>
      <c r="B470"/>
      <c r="C470"/>
      <c r="D470"/>
      <c r="E470"/>
      <c r="F470"/>
      <c r="G470"/>
      <c r="H470"/>
      <c r="I470"/>
      <c r="J470"/>
      <c r="K470"/>
      <c r="L470"/>
      <c r="M470"/>
    </row>
    <row r="471" spans="1:13" x14ac:dyDescent="0.25">
      <c r="A471"/>
      <c r="B471"/>
      <c r="C471"/>
      <c r="D471"/>
      <c r="E471"/>
      <c r="F471"/>
      <c r="G471"/>
      <c r="H471"/>
      <c r="I471"/>
      <c r="J471"/>
      <c r="K471"/>
      <c r="L471"/>
      <c r="M471"/>
    </row>
    <row r="472" spans="1:13" x14ac:dyDescent="0.25">
      <c r="A472"/>
      <c r="B472"/>
      <c r="C472"/>
      <c r="D472"/>
      <c r="E472"/>
      <c r="F472"/>
      <c r="G472"/>
      <c r="H472"/>
      <c r="I472"/>
      <c r="J472"/>
      <c r="K472"/>
      <c r="L472"/>
      <c r="M472"/>
    </row>
    <row r="473" spans="1:13" x14ac:dyDescent="0.25">
      <c r="A473"/>
      <c r="B473"/>
      <c r="C473"/>
      <c r="D473"/>
      <c r="E473"/>
      <c r="F473"/>
      <c r="G473"/>
      <c r="H473"/>
      <c r="I473"/>
      <c r="J473"/>
      <c r="K473"/>
      <c r="L473"/>
      <c r="M473"/>
    </row>
    <row r="474" spans="1:13" x14ac:dyDescent="0.25">
      <c r="A474"/>
      <c r="B474"/>
      <c r="C474"/>
      <c r="D474"/>
      <c r="E474"/>
      <c r="F474"/>
      <c r="G474"/>
      <c r="H474"/>
      <c r="I474"/>
      <c r="J474"/>
      <c r="K474"/>
      <c r="L474"/>
      <c r="M474"/>
    </row>
    <row r="475" spans="1:13" x14ac:dyDescent="0.25">
      <c r="A475"/>
      <c r="B475"/>
      <c r="C475"/>
      <c r="D475"/>
      <c r="E475"/>
      <c r="F475"/>
      <c r="G475"/>
      <c r="H475"/>
      <c r="I475"/>
      <c r="J475"/>
      <c r="K475"/>
      <c r="L475"/>
      <c r="M475"/>
    </row>
    <row r="476" spans="1:13" x14ac:dyDescent="0.25">
      <c r="A476"/>
      <c r="B476"/>
      <c r="C476"/>
      <c r="D476"/>
      <c r="E476"/>
      <c r="F476"/>
      <c r="G476"/>
      <c r="H476"/>
      <c r="I476"/>
      <c r="J476"/>
      <c r="K476"/>
      <c r="L476"/>
      <c r="M476"/>
    </row>
    <row r="477" spans="1:13" x14ac:dyDescent="0.25">
      <c r="A477"/>
      <c r="B477"/>
      <c r="C477"/>
      <c r="D477"/>
      <c r="E477"/>
      <c r="F477"/>
      <c r="G477"/>
      <c r="H477"/>
      <c r="I477"/>
      <c r="J477"/>
      <c r="K477"/>
      <c r="L477"/>
      <c r="M477"/>
    </row>
    <row r="478" spans="1:13" x14ac:dyDescent="0.25">
      <c r="A478"/>
      <c r="B478"/>
      <c r="C478"/>
      <c r="D478"/>
      <c r="E478"/>
      <c r="F478"/>
      <c r="G478"/>
      <c r="H478"/>
      <c r="I478"/>
      <c r="J478"/>
      <c r="K478"/>
      <c r="L478"/>
      <c r="M478"/>
    </row>
    <row r="479" spans="1:13" x14ac:dyDescent="0.25">
      <c r="A479"/>
      <c r="B479"/>
      <c r="C479"/>
      <c r="D479"/>
      <c r="E479"/>
      <c r="F479"/>
      <c r="G479"/>
      <c r="H479"/>
      <c r="I479"/>
      <c r="J479"/>
      <c r="K479"/>
      <c r="L479"/>
      <c r="M479"/>
    </row>
    <row r="480" spans="1:13" x14ac:dyDescent="0.25">
      <c r="A480"/>
      <c r="B480"/>
      <c r="C480"/>
      <c r="D480"/>
      <c r="E480"/>
      <c r="F480"/>
      <c r="G480"/>
      <c r="H480"/>
      <c r="I480"/>
      <c r="J480"/>
      <c r="K480"/>
      <c r="L480"/>
      <c r="M480"/>
    </row>
    <row r="481" spans="1:13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</row>
    <row r="482" spans="1:13" x14ac:dyDescent="0.25">
      <c r="A482"/>
      <c r="B482"/>
      <c r="C482"/>
      <c r="D482"/>
      <c r="E482"/>
      <c r="F482"/>
      <c r="G482"/>
      <c r="H482"/>
      <c r="I482"/>
      <c r="J482"/>
      <c r="K482"/>
      <c r="L482"/>
      <c r="M482"/>
    </row>
    <row r="483" spans="1:13" x14ac:dyDescent="0.25">
      <c r="A483"/>
      <c r="B483"/>
      <c r="C483"/>
      <c r="D483"/>
      <c r="E483"/>
      <c r="F483"/>
      <c r="G483"/>
      <c r="H483"/>
      <c r="I483"/>
      <c r="J483"/>
      <c r="K483"/>
      <c r="L483"/>
      <c r="M483"/>
    </row>
    <row r="484" spans="1:13" x14ac:dyDescent="0.25">
      <c r="A484"/>
      <c r="B484"/>
      <c r="C484"/>
      <c r="D484"/>
      <c r="E484"/>
      <c r="F484"/>
      <c r="G484"/>
      <c r="H484"/>
      <c r="I484"/>
      <c r="J484"/>
      <c r="K484"/>
      <c r="L484"/>
      <c r="M484"/>
    </row>
    <row r="485" spans="1:13" x14ac:dyDescent="0.25">
      <c r="A485"/>
      <c r="B485"/>
      <c r="C485"/>
      <c r="D485"/>
      <c r="E485"/>
      <c r="F485"/>
      <c r="G485"/>
      <c r="H485"/>
      <c r="I485"/>
      <c r="J485"/>
      <c r="K485"/>
      <c r="L485"/>
      <c r="M485"/>
    </row>
    <row r="486" spans="1:13" x14ac:dyDescent="0.25">
      <c r="A486"/>
      <c r="B486"/>
      <c r="C486"/>
      <c r="D486"/>
      <c r="E486"/>
      <c r="F486"/>
      <c r="G486"/>
      <c r="H486"/>
      <c r="I486"/>
      <c r="J486"/>
      <c r="K486"/>
      <c r="L486"/>
      <c r="M486"/>
    </row>
    <row r="487" spans="1:13" x14ac:dyDescent="0.25">
      <c r="A487"/>
      <c r="B487"/>
      <c r="C487"/>
      <c r="D487"/>
      <c r="E487"/>
      <c r="F487"/>
      <c r="G487"/>
      <c r="H487"/>
      <c r="I487"/>
      <c r="J487"/>
      <c r="K487"/>
      <c r="L487"/>
      <c r="M487"/>
    </row>
    <row r="488" spans="1:13" x14ac:dyDescent="0.25">
      <c r="A488"/>
      <c r="B488"/>
      <c r="C488"/>
      <c r="D488"/>
      <c r="E488"/>
      <c r="F488"/>
      <c r="G488"/>
      <c r="H488"/>
      <c r="I488"/>
      <c r="J488"/>
      <c r="K488"/>
      <c r="L488"/>
      <c r="M488"/>
    </row>
    <row r="489" spans="1:13" x14ac:dyDescent="0.25">
      <c r="A489"/>
      <c r="B489"/>
      <c r="C489"/>
      <c r="D489"/>
      <c r="E489"/>
      <c r="F489"/>
      <c r="G489"/>
      <c r="H489"/>
      <c r="I489"/>
      <c r="J489"/>
      <c r="K489"/>
      <c r="L489"/>
      <c r="M489"/>
    </row>
    <row r="490" spans="1:13" x14ac:dyDescent="0.25">
      <c r="A490"/>
      <c r="B490"/>
      <c r="C490"/>
      <c r="D490"/>
      <c r="E490"/>
      <c r="F490"/>
      <c r="G490"/>
      <c r="H490"/>
      <c r="I490"/>
      <c r="J490"/>
      <c r="K490"/>
      <c r="L490"/>
      <c r="M490"/>
    </row>
    <row r="491" spans="1:13" x14ac:dyDescent="0.25">
      <c r="A491"/>
      <c r="B491"/>
      <c r="C491"/>
      <c r="D491"/>
      <c r="E491"/>
      <c r="F491"/>
      <c r="G491"/>
      <c r="H491"/>
      <c r="I491"/>
      <c r="J491"/>
      <c r="K491"/>
      <c r="L491"/>
      <c r="M491"/>
    </row>
    <row r="492" spans="1:13" x14ac:dyDescent="0.25">
      <c r="A492"/>
      <c r="B492"/>
      <c r="C492"/>
      <c r="D492"/>
      <c r="E492"/>
      <c r="F492"/>
      <c r="G492"/>
      <c r="H492"/>
      <c r="I492"/>
      <c r="J492"/>
      <c r="K492"/>
      <c r="L492"/>
      <c r="M492"/>
    </row>
    <row r="493" spans="1:13" x14ac:dyDescent="0.25">
      <c r="A493"/>
      <c r="B493"/>
      <c r="C493"/>
      <c r="D493"/>
      <c r="E493"/>
      <c r="F493"/>
      <c r="G493"/>
      <c r="H493"/>
      <c r="I493"/>
      <c r="J493"/>
      <c r="K493"/>
      <c r="L493"/>
      <c r="M493"/>
    </row>
    <row r="494" spans="1:13" x14ac:dyDescent="0.25">
      <c r="A494"/>
      <c r="B494"/>
      <c r="C494"/>
      <c r="D494"/>
      <c r="E494"/>
      <c r="F494"/>
      <c r="G494"/>
      <c r="H494"/>
      <c r="I494"/>
      <c r="J494"/>
      <c r="K494"/>
      <c r="L494"/>
      <c r="M494"/>
    </row>
    <row r="495" spans="1:13" x14ac:dyDescent="0.25">
      <c r="A495"/>
      <c r="B495"/>
      <c r="C495"/>
      <c r="D495"/>
      <c r="E495"/>
      <c r="F495"/>
      <c r="G495"/>
      <c r="H495"/>
      <c r="I495"/>
      <c r="J495"/>
      <c r="K495"/>
      <c r="L495"/>
      <c r="M495"/>
    </row>
    <row r="496" spans="1:13" x14ac:dyDescent="0.25">
      <c r="A496"/>
      <c r="B496"/>
      <c r="C496"/>
      <c r="D496"/>
      <c r="E496"/>
      <c r="F496"/>
      <c r="G496"/>
      <c r="H496"/>
      <c r="I496"/>
      <c r="J496"/>
      <c r="K496"/>
      <c r="L496"/>
      <c r="M496"/>
    </row>
    <row r="497" spans="1:13" x14ac:dyDescent="0.25">
      <c r="A497"/>
      <c r="B497"/>
      <c r="C497"/>
      <c r="D497"/>
      <c r="E497"/>
      <c r="F497"/>
      <c r="G497"/>
      <c r="H497"/>
      <c r="I497"/>
      <c r="J497"/>
      <c r="K497"/>
      <c r="L497"/>
      <c r="M497"/>
    </row>
    <row r="498" spans="1:13" x14ac:dyDescent="0.25">
      <c r="A498"/>
      <c r="B498"/>
      <c r="C498"/>
      <c r="D498"/>
      <c r="E498"/>
      <c r="F498"/>
      <c r="G498"/>
      <c r="H498"/>
      <c r="I498"/>
      <c r="J498"/>
      <c r="K498"/>
      <c r="L498"/>
      <c r="M498"/>
    </row>
    <row r="499" spans="1:13" x14ac:dyDescent="0.25">
      <c r="A499"/>
      <c r="B499"/>
      <c r="C499"/>
      <c r="D499"/>
      <c r="E499"/>
      <c r="F499"/>
      <c r="G499"/>
      <c r="H499"/>
      <c r="I499"/>
      <c r="J499"/>
      <c r="K499"/>
      <c r="L499"/>
      <c r="M499"/>
    </row>
    <row r="500" spans="1:13" x14ac:dyDescent="0.25">
      <c r="A500"/>
      <c r="B500"/>
      <c r="C500"/>
      <c r="D500"/>
      <c r="E500"/>
      <c r="F500"/>
      <c r="G500"/>
      <c r="H500"/>
      <c r="I500"/>
      <c r="J500"/>
      <c r="K500"/>
      <c r="L500"/>
      <c r="M500"/>
    </row>
    <row r="501" spans="1:13" x14ac:dyDescent="0.25">
      <c r="A501"/>
      <c r="B501"/>
      <c r="C501"/>
      <c r="D501"/>
      <c r="E501"/>
      <c r="F501"/>
      <c r="G501"/>
      <c r="H501"/>
      <c r="I501"/>
      <c r="J501"/>
      <c r="K501"/>
      <c r="L501"/>
      <c r="M501"/>
    </row>
    <row r="502" spans="1:13" x14ac:dyDescent="0.25">
      <c r="A502"/>
      <c r="B502"/>
      <c r="C502"/>
      <c r="D502"/>
      <c r="E502"/>
      <c r="F502"/>
      <c r="G502"/>
      <c r="H502"/>
      <c r="I502"/>
      <c r="J502"/>
      <c r="K502"/>
      <c r="L502"/>
      <c r="M502"/>
    </row>
    <row r="503" spans="1:13" x14ac:dyDescent="0.25">
      <c r="A503"/>
      <c r="B503"/>
      <c r="C503"/>
      <c r="D503"/>
      <c r="E503"/>
      <c r="F503"/>
      <c r="G503"/>
      <c r="H503"/>
      <c r="I503"/>
      <c r="J503"/>
      <c r="K503"/>
      <c r="L503"/>
      <c r="M503"/>
    </row>
    <row r="504" spans="1:13" x14ac:dyDescent="0.25">
      <c r="A504"/>
      <c r="B504"/>
      <c r="C504"/>
      <c r="D504"/>
      <c r="E504"/>
      <c r="F504"/>
      <c r="G504"/>
      <c r="H504"/>
      <c r="I504"/>
      <c r="J504"/>
      <c r="K504"/>
      <c r="L504"/>
      <c r="M504"/>
    </row>
    <row r="505" spans="1:13" x14ac:dyDescent="0.25">
      <c r="A505"/>
      <c r="B505"/>
      <c r="C505"/>
      <c r="D505"/>
      <c r="E505"/>
      <c r="F505"/>
      <c r="G505"/>
      <c r="H505"/>
      <c r="I505"/>
      <c r="J505"/>
      <c r="K505"/>
      <c r="L505"/>
      <c r="M505"/>
    </row>
    <row r="506" spans="1:13" x14ac:dyDescent="0.25">
      <c r="A506"/>
      <c r="B506"/>
      <c r="C506"/>
      <c r="D506"/>
      <c r="E506"/>
      <c r="F506"/>
      <c r="G506"/>
      <c r="H506"/>
      <c r="I506"/>
      <c r="J506"/>
      <c r="K506"/>
      <c r="L506"/>
      <c r="M506"/>
    </row>
    <row r="507" spans="1:13" x14ac:dyDescent="0.25">
      <c r="A507"/>
      <c r="B507"/>
      <c r="C507"/>
      <c r="D507"/>
      <c r="E507"/>
      <c r="F507"/>
      <c r="G507"/>
      <c r="H507"/>
      <c r="I507"/>
      <c r="J507"/>
      <c r="K507"/>
      <c r="L507"/>
      <c r="M507"/>
    </row>
    <row r="508" spans="1:13" x14ac:dyDescent="0.25">
      <c r="A508"/>
      <c r="B508"/>
      <c r="C508"/>
      <c r="D508"/>
      <c r="E508"/>
      <c r="F508"/>
      <c r="G508"/>
      <c r="H508"/>
      <c r="I508"/>
      <c r="J508"/>
      <c r="K508"/>
      <c r="L508"/>
      <c r="M508"/>
    </row>
    <row r="509" spans="1:13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</row>
    <row r="510" spans="1:13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</row>
    <row r="511" spans="1:13" x14ac:dyDescent="0.25">
      <c r="A511"/>
      <c r="B511"/>
      <c r="C511"/>
      <c r="D511"/>
      <c r="E511"/>
      <c r="F511"/>
      <c r="G511"/>
      <c r="H511"/>
      <c r="I511"/>
      <c r="J511"/>
      <c r="K511"/>
      <c r="L511"/>
      <c r="M511"/>
    </row>
    <row r="512" spans="1:13" x14ac:dyDescent="0.25">
      <c r="A512"/>
      <c r="B512"/>
      <c r="C512"/>
      <c r="D512"/>
      <c r="E512"/>
      <c r="F512"/>
      <c r="G512"/>
      <c r="H512"/>
      <c r="I512"/>
      <c r="J512"/>
      <c r="K512"/>
      <c r="L512"/>
      <c r="M512"/>
    </row>
    <row r="513" spans="1:13" x14ac:dyDescent="0.25">
      <c r="A513"/>
      <c r="B513"/>
      <c r="C513"/>
      <c r="D513"/>
      <c r="E513"/>
      <c r="F513"/>
      <c r="G513"/>
      <c r="H513"/>
      <c r="I513"/>
      <c r="J513"/>
      <c r="K513"/>
      <c r="L513"/>
      <c r="M513"/>
    </row>
    <row r="514" spans="1:13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</row>
    <row r="515" spans="1:13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</row>
    <row r="516" spans="1:13" x14ac:dyDescent="0.25">
      <c r="A516"/>
      <c r="B516"/>
      <c r="C516"/>
      <c r="D516"/>
      <c r="E516"/>
      <c r="F516"/>
      <c r="G516"/>
      <c r="H516"/>
      <c r="I516"/>
      <c r="J516"/>
      <c r="K516"/>
      <c r="L516"/>
      <c r="M516"/>
    </row>
    <row r="517" spans="1:13" x14ac:dyDescent="0.25">
      <c r="A517"/>
      <c r="B517"/>
      <c r="C517"/>
      <c r="D517"/>
      <c r="E517"/>
      <c r="F517"/>
      <c r="G517"/>
      <c r="H517"/>
      <c r="I517"/>
      <c r="J517"/>
      <c r="K517"/>
      <c r="L517"/>
      <c r="M517"/>
    </row>
    <row r="518" spans="1:13" x14ac:dyDescent="0.25">
      <c r="A518"/>
      <c r="B518"/>
      <c r="C518"/>
      <c r="D518"/>
      <c r="E518"/>
      <c r="F518"/>
      <c r="G518"/>
      <c r="H518"/>
      <c r="I518"/>
      <c r="J518"/>
      <c r="K518"/>
      <c r="L518"/>
      <c r="M518"/>
    </row>
    <row r="519" spans="1:13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</row>
    <row r="520" spans="1:13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</row>
    <row r="521" spans="1:13" x14ac:dyDescent="0.25">
      <c r="A521"/>
      <c r="B521"/>
      <c r="C521"/>
      <c r="D521"/>
      <c r="E521"/>
      <c r="F521"/>
      <c r="G521"/>
      <c r="H521"/>
      <c r="I521"/>
      <c r="J521"/>
      <c r="K521"/>
      <c r="L521"/>
      <c r="M521"/>
    </row>
    <row r="522" spans="1:13" x14ac:dyDescent="0.25">
      <c r="A522"/>
      <c r="B522"/>
      <c r="C522"/>
      <c r="D522"/>
      <c r="E522"/>
      <c r="F522"/>
      <c r="G522"/>
      <c r="H522"/>
      <c r="I522"/>
      <c r="J522"/>
      <c r="K522"/>
      <c r="L522"/>
      <c r="M522"/>
    </row>
    <row r="523" spans="1:13" x14ac:dyDescent="0.25">
      <c r="A523"/>
      <c r="B523"/>
      <c r="C523"/>
      <c r="D523"/>
      <c r="E523"/>
      <c r="F523"/>
      <c r="G523"/>
      <c r="H523"/>
      <c r="I523"/>
      <c r="J523"/>
      <c r="K523"/>
      <c r="L523"/>
      <c r="M523"/>
    </row>
    <row r="524" spans="1:13" x14ac:dyDescent="0.25">
      <c r="A524"/>
      <c r="B524"/>
      <c r="C524"/>
      <c r="D524"/>
      <c r="E524"/>
      <c r="F524"/>
      <c r="G524"/>
      <c r="H524"/>
      <c r="I524"/>
      <c r="J524"/>
      <c r="K524"/>
      <c r="L524"/>
      <c r="M524"/>
    </row>
    <row r="525" spans="1:13" x14ac:dyDescent="0.25">
      <c r="A525"/>
      <c r="B525"/>
      <c r="C525"/>
      <c r="D525"/>
      <c r="E525"/>
      <c r="F525"/>
      <c r="G525"/>
      <c r="H525"/>
      <c r="I525"/>
      <c r="J525"/>
      <c r="K525"/>
      <c r="L525"/>
      <c r="M525"/>
    </row>
    <row r="526" spans="1:13" x14ac:dyDescent="0.25">
      <c r="A526"/>
      <c r="B526"/>
      <c r="C526"/>
      <c r="D526"/>
      <c r="E526"/>
      <c r="F526"/>
      <c r="G526"/>
      <c r="H526"/>
      <c r="I526"/>
      <c r="J526"/>
      <c r="K526"/>
      <c r="L526"/>
      <c r="M526"/>
    </row>
    <row r="527" spans="1:13" x14ac:dyDescent="0.25">
      <c r="A527"/>
      <c r="B527"/>
      <c r="C527"/>
      <c r="D527"/>
      <c r="E527"/>
      <c r="F527"/>
      <c r="G527"/>
      <c r="H527"/>
      <c r="I527"/>
      <c r="J527"/>
      <c r="K527"/>
      <c r="L527"/>
      <c r="M527"/>
    </row>
    <row r="528" spans="1:13" x14ac:dyDescent="0.25">
      <c r="A528"/>
      <c r="B528"/>
      <c r="C528"/>
      <c r="D528"/>
      <c r="E528"/>
      <c r="F528"/>
      <c r="G528"/>
      <c r="H528"/>
      <c r="I528"/>
      <c r="J528"/>
      <c r="K528"/>
      <c r="L528"/>
      <c r="M528"/>
    </row>
    <row r="529" spans="1:13" x14ac:dyDescent="0.25">
      <c r="A529"/>
      <c r="B529"/>
      <c r="C529"/>
      <c r="D529"/>
      <c r="E529"/>
      <c r="F529"/>
      <c r="G529"/>
      <c r="H529"/>
      <c r="I529"/>
      <c r="J529"/>
      <c r="K529"/>
      <c r="L529"/>
      <c r="M529"/>
    </row>
    <row r="530" spans="1:13" x14ac:dyDescent="0.25">
      <c r="A530"/>
      <c r="B530"/>
      <c r="C530"/>
      <c r="D530"/>
      <c r="E530"/>
      <c r="F530"/>
      <c r="G530"/>
      <c r="H530"/>
      <c r="I530"/>
      <c r="J530"/>
      <c r="K530"/>
      <c r="L530"/>
      <c r="M530"/>
    </row>
    <row r="531" spans="1:13" x14ac:dyDescent="0.25">
      <c r="A531"/>
      <c r="B531"/>
      <c r="C531"/>
      <c r="D531"/>
      <c r="E531"/>
      <c r="F531"/>
      <c r="G531"/>
      <c r="H531"/>
      <c r="I531"/>
      <c r="J531"/>
      <c r="K531"/>
      <c r="L531"/>
      <c r="M531"/>
    </row>
    <row r="532" spans="1:13" x14ac:dyDescent="0.25">
      <c r="A532"/>
      <c r="B532"/>
      <c r="C532"/>
      <c r="D532"/>
      <c r="E532"/>
      <c r="F532"/>
      <c r="G532"/>
      <c r="H532"/>
      <c r="I532"/>
      <c r="J532"/>
      <c r="K532"/>
      <c r="L532"/>
      <c r="M532"/>
    </row>
    <row r="533" spans="1:13" x14ac:dyDescent="0.25">
      <c r="A533"/>
      <c r="B533"/>
      <c r="C533"/>
      <c r="D533"/>
      <c r="E533"/>
      <c r="F533"/>
      <c r="G533"/>
      <c r="H533"/>
      <c r="I533"/>
      <c r="J533"/>
      <c r="K533"/>
      <c r="L533"/>
      <c r="M533"/>
    </row>
    <row r="534" spans="1:13" x14ac:dyDescent="0.25">
      <c r="A534"/>
      <c r="B534"/>
      <c r="C534"/>
      <c r="D534"/>
      <c r="E534"/>
      <c r="F534"/>
      <c r="G534"/>
      <c r="H534"/>
      <c r="I534"/>
      <c r="J534"/>
      <c r="K534"/>
      <c r="L534"/>
      <c r="M534"/>
    </row>
    <row r="535" spans="1:13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</row>
    <row r="536" spans="1:13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</row>
    <row r="537" spans="1:13" x14ac:dyDescent="0.25">
      <c r="A537"/>
      <c r="B537"/>
      <c r="C537"/>
      <c r="D537"/>
      <c r="E537"/>
      <c r="F537"/>
      <c r="G537"/>
      <c r="H537"/>
      <c r="I537"/>
      <c r="J537"/>
      <c r="K537"/>
      <c r="L537"/>
      <c r="M537"/>
    </row>
    <row r="538" spans="1:13" x14ac:dyDescent="0.25">
      <c r="A538"/>
      <c r="B538"/>
      <c r="C538"/>
      <c r="D538"/>
      <c r="E538"/>
      <c r="F538"/>
      <c r="G538"/>
      <c r="H538"/>
      <c r="I538"/>
      <c r="J538"/>
      <c r="K538"/>
      <c r="L538"/>
      <c r="M538"/>
    </row>
    <row r="539" spans="1:13" x14ac:dyDescent="0.25">
      <c r="A539"/>
      <c r="B539"/>
      <c r="C539"/>
      <c r="D539"/>
      <c r="E539"/>
      <c r="F539"/>
      <c r="G539"/>
      <c r="H539"/>
      <c r="I539"/>
      <c r="J539"/>
      <c r="K539"/>
      <c r="L539"/>
      <c r="M539"/>
    </row>
    <row r="540" spans="1:13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</row>
    <row r="541" spans="1:13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</row>
    <row r="542" spans="1:13" x14ac:dyDescent="0.25">
      <c r="A542"/>
      <c r="B542"/>
      <c r="C542"/>
      <c r="D542"/>
      <c r="E542"/>
      <c r="F542"/>
      <c r="G542"/>
      <c r="H542"/>
      <c r="I542"/>
      <c r="J542"/>
      <c r="K542"/>
      <c r="L542"/>
      <c r="M542"/>
    </row>
    <row r="543" spans="1:13" x14ac:dyDescent="0.25">
      <c r="A543"/>
      <c r="B543"/>
      <c r="C543"/>
      <c r="D543"/>
      <c r="E543"/>
      <c r="F543"/>
      <c r="G543"/>
      <c r="H543"/>
      <c r="I543"/>
      <c r="J543"/>
      <c r="K543"/>
      <c r="L543"/>
      <c r="M543"/>
    </row>
    <row r="544" spans="1:13" x14ac:dyDescent="0.25">
      <c r="A544"/>
      <c r="B544"/>
      <c r="C544"/>
      <c r="D544"/>
      <c r="E544"/>
      <c r="F544"/>
      <c r="G544"/>
      <c r="H544"/>
      <c r="I544"/>
      <c r="J544"/>
      <c r="K544"/>
      <c r="L544"/>
      <c r="M544"/>
    </row>
    <row r="545" spans="1:13" x14ac:dyDescent="0.25">
      <c r="A545"/>
      <c r="B545"/>
      <c r="C545"/>
      <c r="D545"/>
      <c r="E545"/>
      <c r="F545"/>
      <c r="G545"/>
      <c r="H545"/>
      <c r="I545"/>
      <c r="J545"/>
      <c r="K545"/>
      <c r="L545"/>
      <c r="M545"/>
    </row>
    <row r="546" spans="1:13" x14ac:dyDescent="0.25">
      <c r="A546"/>
      <c r="B546"/>
      <c r="C546"/>
      <c r="D546"/>
      <c r="E546"/>
      <c r="F546"/>
      <c r="G546"/>
      <c r="H546"/>
      <c r="I546"/>
      <c r="J546"/>
      <c r="K546"/>
      <c r="L546"/>
      <c r="M546"/>
    </row>
    <row r="547" spans="1:13" x14ac:dyDescent="0.25">
      <c r="A547"/>
      <c r="B547"/>
      <c r="C547"/>
      <c r="D547"/>
      <c r="E547"/>
      <c r="F547"/>
      <c r="G547"/>
      <c r="H547"/>
      <c r="I547"/>
      <c r="J547"/>
      <c r="K547"/>
      <c r="L547"/>
      <c r="M547"/>
    </row>
    <row r="548" spans="1:13" x14ac:dyDescent="0.25">
      <c r="A548"/>
      <c r="B548"/>
      <c r="C548"/>
      <c r="D548"/>
      <c r="E548"/>
      <c r="F548"/>
      <c r="G548"/>
      <c r="H548"/>
      <c r="I548"/>
      <c r="J548"/>
      <c r="K548"/>
      <c r="L548"/>
      <c r="M548"/>
    </row>
    <row r="549" spans="1:13" x14ac:dyDescent="0.25">
      <c r="A549"/>
      <c r="B549"/>
      <c r="C549"/>
      <c r="D549"/>
      <c r="E549"/>
      <c r="F549"/>
      <c r="G549"/>
      <c r="H549"/>
      <c r="I549"/>
      <c r="J549"/>
      <c r="K549"/>
      <c r="L549"/>
      <c r="M549"/>
    </row>
    <row r="550" spans="1:13" x14ac:dyDescent="0.25">
      <c r="A550"/>
      <c r="B550"/>
      <c r="C550"/>
      <c r="D550"/>
      <c r="E550"/>
      <c r="F550"/>
      <c r="G550"/>
      <c r="H550"/>
      <c r="I550"/>
      <c r="J550"/>
      <c r="K550"/>
      <c r="L550"/>
      <c r="M550"/>
    </row>
    <row r="551" spans="1:13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</row>
    <row r="552" spans="1:13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</row>
    <row r="553" spans="1:13" x14ac:dyDescent="0.25">
      <c r="A553"/>
      <c r="B553"/>
      <c r="C553"/>
      <c r="D553"/>
      <c r="E553"/>
      <c r="F553"/>
      <c r="G553"/>
      <c r="H553"/>
      <c r="I553"/>
      <c r="J553"/>
      <c r="K553"/>
      <c r="L553"/>
      <c r="M553"/>
    </row>
    <row r="554" spans="1:13" x14ac:dyDescent="0.25">
      <c r="A554"/>
      <c r="B554"/>
      <c r="C554"/>
      <c r="D554"/>
      <c r="E554"/>
      <c r="F554"/>
      <c r="G554"/>
      <c r="H554"/>
      <c r="I554"/>
      <c r="J554"/>
      <c r="K554"/>
      <c r="L554"/>
      <c r="M554"/>
    </row>
    <row r="555" spans="1:13" x14ac:dyDescent="0.25">
      <c r="A555"/>
      <c r="B555"/>
      <c r="C555"/>
      <c r="D555"/>
      <c r="E555"/>
      <c r="F555"/>
      <c r="G555"/>
      <c r="H555"/>
      <c r="I555"/>
      <c r="J555"/>
      <c r="K555"/>
      <c r="L555"/>
      <c r="M555"/>
    </row>
    <row r="556" spans="1:13" x14ac:dyDescent="0.25">
      <c r="A556"/>
      <c r="B556"/>
      <c r="C556"/>
      <c r="D556"/>
      <c r="E556"/>
      <c r="F556"/>
      <c r="G556"/>
      <c r="H556"/>
      <c r="I556"/>
      <c r="J556"/>
      <c r="K556"/>
      <c r="L556"/>
      <c r="M556"/>
    </row>
    <row r="557" spans="1:13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</row>
    <row r="558" spans="1:13" x14ac:dyDescent="0.25">
      <c r="A558"/>
      <c r="B558"/>
      <c r="C558"/>
      <c r="D558"/>
      <c r="E558"/>
      <c r="F558"/>
      <c r="G558"/>
      <c r="H558"/>
      <c r="I558"/>
      <c r="J558"/>
      <c r="K558"/>
      <c r="L558"/>
      <c r="M558"/>
    </row>
    <row r="559" spans="1:13" x14ac:dyDescent="0.25">
      <c r="A559"/>
      <c r="B559"/>
      <c r="C559"/>
      <c r="D559"/>
      <c r="E559"/>
      <c r="F559"/>
      <c r="G559"/>
      <c r="H559"/>
      <c r="I559"/>
      <c r="J559"/>
      <c r="K559"/>
      <c r="L559"/>
      <c r="M559"/>
    </row>
    <row r="560" spans="1:13" x14ac:dyDescent="0.25">
      <c r="A560"/>
      <c r="B560"/>
      <c r="C560"/>
      <c r="D560"/>
      <c r="E560"/>
      <c r="F560"/>
      <c r="G560"/>
      <c r="H560"/>
      <c r="I560"/>
      <c r="J560"/>
      <c r="K560"/>
      <c r="L560"/>
      <c r="M560"/>
    </row>
    <row r="561" spans="1:13" x14ac:dyDescent="0.25">
      <c r="A561"/>
      <c r="B561"/>
      <c r="C561"/>
      <c r="D561"/>
      <c r="E561"/>
      <c r="F561"/>
      <c r="G561"/>
      <c r="H561"/>
      <c r="I561"/>
      <c r="J561"/>
      <c r="K561"/>
      <c r="L561"/>
      <c r="M561"/>
    </row>
    <row r="562" spans="1:13" x14ac:dyDescent="0.25">
      <c r="A562"/>
      <c r="B562"/>
      <c r="C562"/>
      <c r="D562"/>
      <c r="E562"/>
      <c r="F562"/>
      <c r="G562"/>
      <c r="H562"/>
      <c r="I562"/>
      <c r="J562"/>
      <c r="K562"/>
      <c r="L562"/>
      <c r="M562"/>
    </row>
    <row r="563" spans="1:13" x14ac:dyDescent="0.25">
      <c r="A563"/>
      <c r="B563"/>
      <c r="C563"/>
      <c r="D563"/>
      <c r="E563"/>
      <c r="F563"/>
      <c r="G563"/>
      <c r="H563"/>
      <c r="I563"/>
      <c r="J563"/>
      <c r="K563"/>
      <c r="L563"/>
      <c r="M563"/>
    </row>
    <row r="564" spans="1:13" x14ac:dyDescent="0.25">
      <c r="A564"/>
      <c r="B564"/>
      <c r="C564"/>
      <c r="D564"/>
      <c r="E564"/>
      <c r="F564"/>
      <c r="G564"/>
      <c r="H564"/>
      <c r="I564"/>
      <c r="J564"/>
      <c r="K564"/>
      <c r="L564"/>
      <c r="M564"/>
    </row>
    <row r="565" spans="1:13" x14ac:dyDescent="0.25">
      <c r="A565"/>
      <c r="B565"/>
      <c r="C565"/>
      <c r="D565"/>
      <c r="E565"/>
      <c r="F565"/>
      <c r="G565"/>
      <c r="H565"/>
      <c r="I565"/>
      <c r="J565"/>
      <c r="K565"/>
      <c r="L565"/>
      <c r="M565"/>
    </row>
    <row r="566" spans="1:13" x14ac:dyDescent="0.25">
      <c r="A566"/>
      <c r="B566"/>
      <c r="C566"/>
      <c r="D566"/>
      <c r="E566"/>
      <c r="F566"/>
      <c r="G566"/>
      <c r="H566"/>
      <c r="I566"/>
      <c r="J566"/>
      <c r="K566"/>
      <c r="L566"/>
      <c r="M566"/>
    </row>
    <row r="567" spans="1:13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</row>
    <row r="568" spans="1:13" x14ac:dyDescent="0.25">
      <c r="A568"/>
      <c r="B568"/>
      <c r="C568"/>
      <c r="D568"/>
      <c r="E568"/>
      <c r="F568"/>
      <c r="G568"/>
      <c r="H568"/>
      <c r="I568"/>
      <c r="J568"/>
      <c r="K568"/>
      <c r="L568"/>
      <c r="M568"/>
    </row>
    <row r="569" spans="1:13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</row>
    <row r="570" spans="1:13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</row>
    <row r="571" spans="1:13" x14ac:dyDescent="0.25">
      <c r="A571"/>
      <c r="B571"/>
      <c r="C571"/>
      <c r="D571"/>
      <c r="E571"/>
      <c r="F571"/>
      <c r="G571"/>
      <c r="H571"/>
      <c r="I571"/>
      <c r="J571"/>
      <c r="K571"/>
      <c r="L571"/>
      <c r="M571"/>
    </row>
    <row r="572" spans="1:13" x14ac:dyDescent="0.25">
      <c r="A572"/>
      <c r="B572"/>
      <c r="C572"/>
      <c r="D572"/>
      <c r="E572"/>
      <c r="F572"/>
      <c r="G572"/>
      <c r="H572"/>
      <c r="I572"/>
      <c r="J572"/>
      <c r="K572"/>
      <c r="L572"/>
      <c r="M572"/>
    </row>
    <row r="573" spans="1:13" x14ac:dyDescent="0.25">
      <c r="A573"/>
      <c r="B573"/>
      <c r="C573"/>
      <c r="D573"/>
      <c r="E573"/>
      <c r="F573"/>
      <c r="G573"/>
      <c r="H573"/>
      <c r="I573"/>
      <c r="J573"/>
      <c r="K573"/>
      <c r="L573"/>
      <c r="M573"/>
    </row>
    <row r="574" spans="1:13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</row>
    <row r="575" spans="1:13" x14ac:dyDescent="0.25">
      <c r="A575"/>
      <c r="B575"/>
      <c r="C575"/>
      <c r="D575"/>
      <c r="E575"/>
      <c r="F575"/>
      <c r="G575"/>
      <c r="H575"/>
      <c r="I575"/>
      <c r="J575"/>
      <c r="K575"/>
      <c r="L575"/>
      <c r="M575"/>
    </row>
    <row r="576" spans="1:13" x14ac:dyDescent="0.25">
      <c r="A576"/>
      <c r="B576"/>
      <c r="C576"/>
      <c r="D576"/>
      <c r="E576"/>
      <c r="F576"/>
      <c r="G576"/>
      <c r="H576"/>
      <c r="I576"/>
      <c r="J576"/>
      <c r="K576"/>
      <c r="L576"/>
      <c r="M576"/>
    </row>
    <row r="577" spans="1:13" x14ac:dyDescent="0.25">
      <c r="A577"/>
      <c r="B577"/>
      <c r="C577"/>
      <c r="D577"/>
      <c r="E577"/>
      <c r="F577"/>
      <c r="G577"/>
      <c r="H577"/>
      <c r="I577"/>
      <c r="J577"/>
      <c r="K577"/>
      <c r="L577"/>
      <c r="M577"/>
    </row>
    <row r="578" spans="1:13" x14ac:dyDescent="0.25">
      <c r="A578"/>
      <c r="B578"/>
      <c r="C578"/>
      <c r="D578"/>
      <c r="E578"/>
      <c r="F578"/>
      <c r="G578"/>
      <c r="H578"/>
      <c r="I578"/>
      <c r="J578"/>
      <c r="K578"/>
      <c r="L578"/>
      <c r="M578"/>
    </row>
    <row r="579" spans="1:13" x14ac:dyDescent="0.25">
      <c r="A579"/>
      <c r="B579"/>
      <c r="C579"/>
      <c r="D579"/>
      <c r="E579"/>
      <c r="F579"/>
      <c r="G579"/>
      <c r="H579"/>
      <c r="I579"/>
      <c r="J579"/>
      <c r="K579"/>
      <c r="L579"/>
      <c r="M579"/>
    </row>
    <row r="580" spans="1:13" x14ac:dyDescent="0.25">
      <c r="A580"/>
      <c r="B580"/>
      <c r="C580"/>
      <c r="D580"/>
      <c r="E580"/>
      <c r="F580"/>
      <c r="G580"/>
      <c r="H580"/>
      <c r="I580"/>
      <c r="J580"/>
      <c r="K580"/>
      <c r="L580"/>
      <c r="M580"/>
    </row>
    <row r="581" spans="1:13" x14ac:dyDescent="0.25">
      <c r="A581"/>
      <c r="B581"/>
      <c r="C581"/>
      <c r="D581"/>
      <c r="E581"/>
      <c r="F581"/>
      <c r="G581"/>
      <c r="H581"/>
      <c r="I581"/>
      <c r="J581"/>
      <c r="K581"/>
      <c r="L581"/>
      <c r="M581"/>
    </row>
    <row r="582" spans="1:13" x14ac:dyDescent="0.25">
      <c r="A582"/>
      <c r="B582"/>
      <c r="C582"/>
      <c r="D582"/>
      <c r="E582"/>
      <c r="F582"/>
      <c r="G582"/>
      <c r="H582"/>
      <c r="I582"/>
      <c r="J582"/>
      <c r="K582"/>
      <c r="L582"/>
      <c r="M582"/>
    </row>
    <row r="583" spans="1:13" x14ac:dyDescent="0.25">
      <c r="A583"/>
      <c r="B583"/>
      <c r="C583"/>
      <c r="D583"/>
      <c r="E583"/>
      <c r="F583"/>
      <c r="G583"/>
      <c r="H583"/>
      <c r="I583"/>
      <c r="J583"/>
      <c r="K583"/>
      <c r="L583"/>
      <c r="M583"/>
    </row>
    <row r="584" spans="1:13" x14ac:dyDescent="0.25">
      <c r="A584"/>
      <c r="B584"/>
      <c r="C584"/>
      <c r="D584"/>
      <c r="E584"/>
      <c r="F584"/>
      <c r="G584"/>
      <c r="H584"/>
      <c r="I584"/>
      <c r="J584"/>
      <c r="K584"/>
      <c r="L584"/>
      <c r="M584"/>
    </row>
    <row r="585" spans="1:13" x14ac:dyDescent="0.25">
      <c r="A585"/>
      <c r="B585"/>
      <c r="C585"/>
      <c r="D585"/>
      <c r="E585"/>
      <c r="F585"/>
      <c r="G585"/>
      <c r="H585"/>
      <c r="I585"/>
      <c r="J585"/>
      <c r="K585"/>
      <c r="L585"/>
      <c r="M585"/>
    </row>
    <row r="586" spans="1:13" x14ac:dyDescent="0.25">
      <c r="A586"/>
      <c r="B586"/>
      <c r="C586"/>
      <c r="D586"/>
      <c r="E586"/>
      <c r="F586"/>
      <c r="G586"/>
      <c r="H586"/>
      <c r="I586"/>
      <c r="J586"/>
      <c r="K586"/>
      <c r="L586"/>
      <c r="M586"/>
    </row>
    <row r="587" spans="1:13" x14ac:dyDescent="0.25">
      <c r="A587"/>
      <c r="B587"/>
      <c r="C587"/>
      <c r="D587"/>
      <c r="E587"/>
      <c r="F587"/>
      <c r="G587"/>
      <c r="H587"/>
      <c r="I587"/>
      <c r="J587"/>
      <c r="K587"/>
      <c r="L587"/>
      <c r="M587"/>
    </row>
    <row r="588" spans="1:13" x14ac:dyDescent="0.25">
      <c r="A588"/>
      <c r="B588"/>
      <c r="C588"/>
      <c r="D588"/>
      <c r="E588"/>
      <c r="F588"/>
      <c r="G588"/>
      <c r="H588"/>
      <c r="I588"/>
      <c r="J588"/>
      <c r="K588"/>
      <c r="L588"/>
      <c r="M588"/>
    </row>
    <row r="589" spans="1:13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</row>
    <row r="590" spans="1:13" x14ac:dyDescent="0.25">
      <c r="A590"/>
      <c r="B590"/>
      <c r="C590"/>
      <c r="D590"/>
      <c r="E590"/>
      <c r="F590"/>
      <c r="G590"/>
      <c r="H590"/>
      <c r="I590"/>
      <c r="J590"/>
      <c r="K590"/>
      <c r="L590"/>
      <c r="M590"/>
    </row>
    <row r="591" spans="1:13" x14ac:dyDescent="0.25">
      <c r="A591"/>
      <c r="B591"/>
      <c r="C591"/>
      <c r="D591"/>
      <c r="E591"/>
      <c r="F591"/>
      <c r="G591"/>
      <c r="H591"/>
      <c r="I591"/>
      <c r="J591"/>
      <c r="K591"/>
      <c r="L591"/>
      <c r="M591"/>
    </row>
    <row r="592" spans="1:13" x14ac:dyDescent="0.25">
      <c r="A592"/>
      <c r="B592"/>
      <c r="C592"/>
      <c r="D592"/>
      <c r="E592"/>
      <c r="F592"/>
      <c r="G592"/>
      <c r="H592"/>
      <c r="I592"/>
      <c r="J592"/>
      <c r="K592"/>
      <c r="L592"/>
      <c r="M592"/>
    </row>
    <row r="593" spans="1:13" x14ac:dyDescent="0.25">
      <c r="A593"/>
      <c r="B593"/>
      <c r="C593"/>
      <c r="D593"/>
      <c r="E593"/>
      <c r="F593"/>
      <c r="G593"/>
      <c r="H593"/>
      <c r="I593"/>
      <c r="J593"/>
      <c r="K593"/>
      <c r="L593"/>
      <c r="M593"/>
    </row>
    <row r="594" spans="1:13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</row>
    <row r="595" spans="1:13" x14ac:dyDescent="0.25">
      <c r="A595"/>
      <c r="B595"/>
      <c r="C595"/>
      <c r="D595"/>
      <c r="E595"/>
      <c r="F595"/>
      <c r="G595"/>
      <c r="H595"/>
      <c r="I595"/>
      <c r="J595"/>
      <c r="K595"/>
      <c r="L595"/>
      <c r="M595"/>
    </row>
    <row r="596" spans="1:13" x14ac:dyDescent="0.25">
      <c r="A596"/>
      <c r="B596"/>
      <c r="C596"/>
      <c r="D596"/>
      <c r="E596"/>
      <c r="F596"/>
      <c r="G596"/>
      <c r="H596"/>
      <c r="I596"/>
      <c r="J596"/>
      <c r="K596"/>
      <c r="L596"/>
      <c r="M596"/>
    </row>
    <row r="597" spans="1:13" x14ac:dyDescent="0.25">
      <c r="A597"/>
      <c r="B597"/>
      <c r="C597"/>
      <c r="D597"/>
      <c r="E597"/>
      <c r="F597"/>
      <c r="G597"/>
      <c r="H597"/>
      <c r="I597"/>
      <c r="J597"/>
      <c r="K597"/>
      <c r="L597"/>
      <c r="M597"/>
    </row>
    <row r="598" spans="1:13" x14ac:dyDescent="0.25">
      <c r="A598"/>
      <c r="B598"/>
      <c r="C598"/>
      <c r="D598"/>
      <c r="E598"/>
      <c r="F598"/>
      <c r="G598"/>
      <c r="H598"/>
      <c r="I598"/>
      <c r="J598"/>
      <c r="K598"/>
      <c r="L598"/>
      <c r="M598"/>
    </row>
    <row r="599" spans="1:13" x14ac:dyDescent="0.25">
      <c r="A599"/>
      <c r="B599"/>
      <c r="C599"/>
      <c r="D599"/>
      <c r="E599"/>
      <c r="F599"/>
      <c r="G599"/>
      <c r="H599"/>
      <c r="I599"/>
      <c r="J599"/>
      <c r="K599"/>
      <c r="L599"/>
      <c r="M599"/>
    </row>
    <row r="600" spans="1:13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</row>
    <row r="601" spans="1:13" x14ac:dyDescent="0.25">
      <c r="A601"/>
      <c r="B601"/>
      <c r="C601"/>
      <c r="D601"/>
      <c r="E601"/>
      <c r="F601"/>
      <c r="G601"/>
      <c r="H601"/>
      <c r="I601"/>
      <c r="J601"/>
      <c r="K601"/>
      <c r="L601"/>
      <c r="M601"/>
    </row>
    <row r="602" spans="1:13" x14ac:dyDescent="0.25">
      <c r="A602"/>
      <c r="B602"/>
      <c r="C602"/>
      <c r="D602"/>
      <c r="E602"/>
      <c r="F602"/>
      <c r="G602"/>
      <c r="H602"/>
      <c r="I602"/>
      <c r="J602"/>
      <c r="K602"/>
      <c r="L602"/>
      <c r="M602"/>
    </row>
    <row r="603" spans="1:13" x14ac:dyDescent="0.25">
      <c r="A603"/>
      <c r="B603"/>
      <c r="C603"/>
      <c r="D603"/>
      <c r="E603"/>
      <c r="F603"/>
      <c r="G603"/>
      <c r="H603"/>
      <c r="I603"/>
      <c r="J603"/>
      <c r="K603"/>
      <c r="L603"/>
      <c r="M603"/>
    </row>
    <row r="604" spans="1:13" x14ac:dyDescent="0.25">
      <c r="A604"/>
      <c r="B604"/>
      <c r="C604"/>
      <c r="D604"/>
      <c r="E604"/>
      <c r="F604"/>
      <c r="G604"/>
      <c r="H604"/>
      <c r="I604"/>
      <c r="J604"/>
      <c r="K604"/>
      <c r="L604"/>
      <c r="M604"/>
    </row>
    <row r="605" spans="1:13" x14ac:dyDescent="0.25">
      <c r="A605"/>
      <c r="B605"/>
      <c r="C605"/>
      <c r="D605"/>
      <c r="E605"/>
      <c r="F605"/>
      <c r="G605"/>
      <c r="H605"/>
      <c r="I605"/>
      <c r="J605"/>
      <c r="K605"/>
      <c r="L605"/>
      <c r="M605"/>
    </row>
    <row r="606" spans="1:13" x14ac:dyDescent="0.25">
      <c r="A606"/>
      <c r="B606"/>
      <c r="C606"/>
      <c r="D606"/>
      <c r="E606"/>
      <c r="F606"/>
      <c r="G606"/>
      <c r="H606"/>
      <c r="I606"/>
      <c r="J606"/>
      <c r="K606"/>
      <c r="L606"/>
      <c r="M606"/>
    </row>
    <row r="607" spans="1:13" x14ac:dyDescent="0.25">
      <c r="A607"/>
      <c r="B607"/>
      <c r="C607"/>
      <c r="D607"/>
      <c r="E607"/>
      <c r="F607"/>
      <c r="G607"/>
      <c r="H607"/>
      <c r="I607"/>
      <c r="J607"/>
      <c r="K607"/>
      <c r="L607"/>
      <c r="M607"/>
    </row>
    <row r="608" spans="1:13" x14ac:dyDescent="0.25">
      <c r="A608"/>
      <c r="B608"/>
      <c r="C608"/>
      <c r="D608"/>
      <c r="E608"/>
      <c r="F608"/>
      <c r="G608"/>
      <c r="H608"/>
      <c r="I608"/>
      <c r="J608"/>
      <c r="K608"/>
      <c r="L608"/>
      <c r="M608"/>
    </row>
    <row r="609" spans="1:13" x14ac:dyDescent="0.25">
      <c r="A609"/>
      <c r="B609"/>
      <c r="C609"/>
      <c r="D609"/>
      <c r="E609"/>
      <c r="F609"/>
      <c r="G609"/>
      <c r="H609"/>
      <c r="I609"/>
      <c r="J609"/>
      <c r="K609"/>
      <c r="L609"/>
      <c r="M609"/>
    </row>
    <row r="610" spans="1:13" x14ac:dyDescent="0.25">
      <c r="A610"/>
      <c r="B610"/>
      <c r="C610"/>
      <c r="D610"/>
      <c r="E610"/>
      <c r="F610"/>
      <c r="G610"/>
      <c r="H610"/>
      <c r="I610"/>
      <c r="J610"/>
      <c r="K610"/>
      <c r="L610"/>
      <c r="M610"/>
    </row>
    <row r="611" spans="1:13" x14ac:dyDescent="0.25">
      <c r="A611"/>
      <c r="B611"/>
      <c r="C611"/>
      <c r="D611"/>
      <c r="E611"/>
      <c r="F611"/>
      <c r="G611"/>
      <c r="H611"/>
      <c r="I611"/>
      <c r="J611"/>
      <c r="K611"/>
      <c r="L611"/>
      <c r="M611"/>
    </row>
    <row r="612" spans="1:13" x14ac:dyDescent="0.25">
      <c r="A612"/>
      <c r="B612"/>
      <c r="C612"/>
      <c r="D612"/>
      <c r="E612"/>
      <c r="F612"/>
      <c r="G612"/>
      <c r="H612"/>
      <c r="I612"/>
      <c r="J612"/>
      <c r="K612"/>
      <c r="L612"/>
      <c r="M612"/>
    </row>
    <row r="613" spans="1:13" x14ac:dyDescent="0.25">
      <c r="A613"/>
      <c r="B613"/>
      <c r="C613"/>
      <c r="D613"/>
      <c r="E613"/>
      <c r="F613"/>
      <c r="G613"/>
      <c r="H613"/>
      <c r="I613"/>
      <c r="J613"/>
      <c r="K613"/>
      <c r="L613"/>
      <c r="M613"/>
    </row>
    <row r="614" spans="1:13" x14ac:dyDescent="0.25">
      <c r="A614"/>
      <c r="B614"/>
      <c r="C614"/>
      <c r="D614"/>
      <c r="E614"/>
      <c r="F614"/>
      <c r="G614"/>
      <c r="H614"/>
      <c r="I614"/>
      <c r="J614"/>
      <c r="K614"/>
      <c r="L614"/>
      <c r="M614"/>
    </row>
    <row r="615" spans="1:13" x14ac:dyDescent="0.25">
      <c r="A615"/>
      <c r="B615"/>
      <c r="C615"/>
      <c r="D615"/>
      <c r="E615"/>
      <c r="F615"/>
      <c r="G615"/>
      <c r="H615"/>
      <c r="I615"/>
      <c r="J615"/>
      <c r="K615"/>
      <c r="L615"/>
      <c r="M615"/>
    </row>
    <row r="616" spans="1:13" x14ac:dyDescent="0.25">
      <c r="A616"/>
      <c r="B616"/>
      <c r="C616"/>
      <c r="D616"/>
      <c r="E616"/>
      <c r="F616"/>
      <c r="G616"/>
      <c r="H616"/>
      <c r="I616"/>
      <c r="J616"/>
      <c r="K616"/>
      <c r="L616"/>
      <c r="M616"/>
    </row>
    <row r="617" spans="1:13" x14ac:dyDescent="0.25">
      <c r="A617"/>
      <c r="B617"/>
      <c r="C617"/>
      <c r="D617"/>
      <c r="E617"/>
      <c r="F617"/>
      <c r="G617"/>
      <c r="H617"/>
      <c r="I617"/>
      <c r="J617"/>
      <c r="K617"/>
      <c r="L617"/>
      <c r="M617"/>
    </row>
    <row r="618" spans="1:13" x14ac:dyDescent="0.25">
      <c r="A618"/>
      <c r="B618"/>
      <c r="C618"/>
      <c r="D618"/>
      <c r="E618"/>
      <c r="F618"/>
      <c r="G618"/>
      <c r="H618"/>
      <c r="I618"/>
      <c r="J618"/>
      <c r="K618"/>
      <c r="L618"/>
      <c r="M618"/>
    </row>
    <row r="619" spans="1:13" x14ac:dyDescent="0.25">
      <c r="A619"/>
      <c r="B619"/>
      <c r="C619"/>
      <c r="D619"/>
      <c r="E619"/>
      <c r="F619"/>
      <c r="G619"/>
      <c r="H619"/>
      <c r="I619"/>
      <c r="J619"/>
      <c r="K619"/>
      <c r="L619"/>
      <c r="M619"/>
    </row>
    <row r="620" spans="1:13" x14ac:dyDescent="0.25">
      <c r="A620"/>
      <c r="B620"/>
      <c r="C620"/>
      <c r="D620"/>
      <c r="E620"/>
      <c r="F620"/>
      <c r="G620"/>
      <c r="H620"/>
      <c r="I620"/>
      <c r="J620"/>
      <c r="K620"/>
      <c r="L620"/>
      <c r="M620"/>
    </row>
    <row r="621" spans="1:13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</row>
    <row r="622" spans="1:13" x14ac:dyDescent="0.25">
      <c r="A622"/>
      <c r="B622"/>
      <c r="C622"/>
      <c r="D622"/>
      <c r="E622"/>
      <c r="F622"/>
      <c r="G622"/>
      <c r="H622"/>
      <c r="I622"/>
      <c r="J622"/>
      <c r="K622"/>
      <c r="L622"/>
      <c r="M622"/>
    </row>
    <row r="623" spans="1:13" x14ac:dyDescent="0.25">
      <c r="A623"/>
      <c r="B623"/>
      <c r="C623"/>
      <c r="D623"/>
      <c r="E623"/>
      <c r="F623"/>
      <c r="G623"/>
      <c r="H623"/>
      <c r="I623"/>
      <c r="J623"/>
      <c r="K623"/>
      <c r="L623"/>
      <c r="M623"/>
    </row>
    <row r="624" spans="1:13" x14ac:dyDescent="0.25">
      <c r="A624"/>
      <c r="B624"/>
      <c r="C624"/>
      <c r="D624"/>
      <c r="E624"/>
      <c r="F624"/>
      <c r="G624"/>
      <c r="H624"/>
      <c r="I624"/>
      <c r="J624"/>
      <c r="K624"/>
      <c r="L624"/>
      <c r="M624"/>
    </row>
    <row r="625" spans="1:13" x14ac:dyDescent="0.25">
      <c r="A625"/>
      <c r="B625"/>
      <c r="C625"/>
      <c r="D625"/>
      <c r="E625"/>
      <c r="F625"/>
      <c r="G625"/>
      <c r="H625"/>
      <c r="I625"/>
      <c r="J625"/>
      <c r="K625"/>
      <c r="L625"/>
      <c r="M625"/>
    </row>
    <row r="626" spans="1:13" x14ac:dyDescent="0.25">
      <c r="A626"/>
      <c r="B626"/>
      <c r="C626"/>
      <c r="D626"/>
      <c r="E626"/>
      <c r="F626"/>
      <c r="G626"/>
      <c r="H626"/>
      <c r="I626"/>
      <c r="J626"/>
      <c r="K626"/>
      <c r="L626"/>
      <c r="M626"/>
    </row>
    <row r="627" spans="1:13" x14ac:dyDescent="0.25">
      <c r="A627"/>
      <c r="B627"/>
      <c r="C627"/>
      <c r="D627"/>
      <c r="E627"/>
      <c r="F627"/>
      <c r="G627"/>
      <c r="H627"/>
      <c r="I627"/>
      <c r="J627"/>
      <c r="K627"/>
      <c r="L627"/>
      <c r="M627"/>
    </row>
    <row r="628" spans="1:13" x14ac:dyDescent="0.25">
      <c r="A628"/>
      <c r="B628"/>
      <c r="C628"/>
      <c r="D628"/>
      <c r="E628"/>
      <c r="F628"/>
      <c r="G628"/>
      <c r="H628"/>
      <c r="I628"/>
      <c r="J628"/>
      <c r="K628"/>
      <c r="L628"/>
      <c r="M628"/>
    </row>
    <row r="629" spans="1:13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</row>
    <row r="630" spans="1:13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</row>
    <row r="631" spans="1:13" x14ac:dyDescent="0.25">
      <c r="A631"/>
      <c r="B631"/>
      <c r="C631"/>
      <c r="D631"/>
      <c r="E631"/>
      <c r="F631"/>
      <c r="G631"/>
      <c r="H631"/>
      <c r="I631"/>
      <c r="J631"/>
      <c r="K631"/>
      <c r="L631"/>
      <c r="M631"/>
    </row>
    <row r="632" spans="1:13" x14ac:dyDescent="0.25">
      <c r="A632"/>
      <c r="B632"/>
      <c r="C632"/>
      <c r="D632"/>
      <c r="E632"/>
      <c r="F632"/>
      <c r="G632"/>
      <c r="H632"/>
      <c r="I632"/>
      <c r="J632"/>
      <c r="K632"/>
      <c r="L632"/>
      <c r="M632"/>
    </row>
    <row r="633" spans="1:13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</row>
    <row r="634" spans="1:13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</row>
    <row r="635" spans="1:13" x14ac:dyDescent="0.25">
      <c r="A635"/>
      <c r="B635"/>
      <c r="C635"/>
      <c r="D635"/>
      <c r="E635"/>
      <c r="F635"/>
      <c r="G635"/>
      <c r="H635"/>
      <c r="I635"/>
      <c r="J635"/>
      <c r="K635"/>
      <c r="L635"/>
      <c r="M635"/>
    </row>
    <row r="636" spans="1:13" x14ac:dyDescent="0.25">
      <c r="A636"/>
      <c r="B636"/>
      <c r="C636"/>
      <c r="D636"/>
      <c r="E636"/>
      <c r="F636"/>
      <c r="G636"/>
      <c r="H636"/>
      <c r="I636"/>
      <c r="J636"/>
      <c r="K636"/>
      <c r="L636"/>
      <c r="M636"/>
    </row>
    <row r="637" spans="1:13" x14ac:dyDescent="0.25">
      <c r="A637"/>
      <c r="B637"/>
      <c r="C637"/>
      <c r="D637"/>
      <c r="E637"/>
      <c r="F637"/>
      <c r="G637"/>
      <c r="H637"/>
      <c r="I637"/>
      <c r="J637"/>
      <c r="K637"/>
      <c r="L637"/>
      <c r="M637"/>
    </row>
    <row r="638" spans="1:13" x14ac:dyDescent="0.25">
      <c r="A638"/>
      <c r="B638"/>
      <c r="C638"/>
      <c r="D638"/>
      <c r="E638"/>
      <c r="F638"/>
      <c r="G638"/>
      <c r="H638"/>
      <c r="I638"/>
      <c r="J638"/>
      <c r="K638"/>
      <c r="L638"/>
      <c r="M638"/>
    </row>
    <row r="639" spans="1:13" x14ac:dyDescent="0.25">
      <c r="A639"/>
      <c r="B639"/>
      <c r="C639"/>
      <c r="D639"/>
      <c r="E639"/>
      <c r="F639"/>
      <c r="G639"/>
      <c r="H639"/>
      <c r="I639"/>
      <c r="J639"/>
      <c r="K639"/>
      <c r="L639"/>
      <c r="M639"/>
    </row>
    <row r="640" spans="1:13" x14ac:dyDescent="0.25">
      <c r="A640"/>
      <c r="B640"/>
      <c r="C640"/>
      <c r="D640"/>
      <c r="E640"/>
      <c r="F640"/>
      <c r="G640"/>
      <c r="H640"/>
      <c r="I640"/>
      <c r="J640"/>
      <c r="K640"/>
      <c r="L640"/>
      <c r="M640"/>
    </row>
    <row r="641" spans="1:13" x14ac:dyDescent="0.25">
      <c r="A641"/>
      <c r="B641"/>
      <c r="C641"/>
      <c r="D641"/>
      <c r="E641"/>
      <c r="F641"/>
      <c r="G641"/>
      <c r="H641"/>
      <c r="I641"/>
      <c r="J641"/>
      <c r="K641"/>
      <c r="L641"/>
      <c r="M641"/>
    </row>
    <row r="642" spans="1:13" x14ac:dyDescent="0.25">
      <c r="A642"/>
      <c r="B642"/>
      <c r="C642"/>
      <c r="D642"/>
      <c r="E642"/>
      <c r="F642"/>
      <c r="G642"/>
      <c r="H642"/>
      <c r="I642"/>
      <c r="J642"/>
      <c r="K642"/>
      <c r="L642"/>
      <c r="M642"/>
    </row>
    <row r="643" spans="1:13" x14ac:dyDescent="0.25">
      <c r="A643"/>
      <c r="B643"/>
      <c r="C643"/>
      <c r="D643"/>
      <c r="E643"/>
      <c r="F643"/>
      <c r="G643"/>
      <c r="H643"/>
      <c r="I643"/>
      <c r="J643"/>
      <c r="K643"/>
      <c r="L643"/>
      <c r="M643"/>
    </row>
    <row r="644" spans="1:13" x14ac:dyDescent="0.25">
      <c r="A644"/>
      <c r="B644"/>
      <c r="C644"/>
      <c r="D644"/>
      <c r="E644"/>
      <c r="F644"/>
      <c r="G644"/>
      <c r="H644"/>
      <c r="I644"/>
      <c r="J644"/>
      <c r="K644"/>
      <c r="L644"/>
      <c r="M644"/>
    </row>
    <row r="645" spans="1:13" x14ac:dyDescent="0.25">
      <c r="A645"/>
      <c r="B645"/>
      <c r="C645"/>
      <c r="D645"/>
      <c r="E645"/>
      <c r="F645"/>
      <c r="G645"/>
      <c r="H645"/>
      <c r="I645"/>
      <c r="J645"/>
      <c r="K645"/>
      <c r="L645"/>
      <c r="M645"/>
    </row>
    <row r="646" spans="1:13" x14ac:dyDescent="0.25">
      <c r="A646"/>
      <c r="B646"/>
      <c r="C646"/>
      <c r="D646"/>
      <c r="E646"/>
      <c r="F646"/>
      <c r="G646"/>
      <c r="H646"/>
      <c r="I646"/>
      <c r="J646"/>
      <c r="K646"/>
      <c r="L646"/>
      <c r="M646"/>
    </row>
    <row r="647" spans="1:13" x14ac:dyDescent="0.25">
      <c r="A647"/>
      <c r="B647"/>
      <c r="C647"/>
      <c r="D647"/>
      <c r="E647"/>
      <c r="F647"/>
      <c r="G647"/>
      <c r="H647"/>
      <c r="I647"/>
      <c r="J647"/>
      <c r="K647"/>
      <c r="L647"/>
      <c r="M647"/>
    </row>
    <row r="648" spans="1:13" x14ac:dyDescent="0.25">
      <c r="A648"/>
      <c r="B648"/>
      <c r="C648"/>
      <c r="D648"/>
      <c r="E648"/>
      <c r="F648"/>
      <c r="G648"/>
      <c r="H648"/>
      <c r="I648"/>
      <c r="J648"/>
      <c r="K648"/>
      <c r="L648"/>
      <c r="M648"/>
    </row>
    <row r="649" spans="1:13" x14ac:dyDescent="0.25">
      <c r="A649"/>
      <c r="B649"/>
      <c r="C649"/>
      <c r="D649"/>
      <c r="E649"/>
      <c r="F649"/>
      <c r="G649"/>
      <c r="H649"/>
      <c r="I649"/>
      <c r="J649"/>
      <c r="K649"/>
      <c r="L649"/>
      <c r="M649"/>
    </row>
    <row r="650" spans="1:13" x14ac:dyDescent="0.25">
      <c r="A650"/>
      <c r="B650"/>
      <c r="C650"/>
      <c r="D650"/>
      <c r="E650"/>
      <c r="F650"/>
      <c r="G650"/>
      <c r="H650"/>
      <c r="I650"/>
      <c r="J650"/>
      <c r="K650"/>
      <c r="L650"/>
      <c r="M650"/>
    </row>
    <row r="651" spans="1:13" x14ac:dyDescent="0.25">
      <c r="A651"/>
      <c r="B651"/>
      <c r="C651"/>
      <c r="D651"/>
      <c r="E651"/>
      <c r="F651"/>
      <c r="G651"/>
      <c r="H651"/>
      <c r="I651"/>
      <c r="J651"/>
      <c r="K651"/>
      <c r="L651"/>
      <c r="M651"/>
    </row>
    <row r="652" spans="1:13" x14ac:dyDescent="0.25">
      <c r="A652"/>
      <c r="B652"/>
      <c r="C652"/>
      <c r="D652"/>
      <c r="E652"/>
      <c r="F652"/>
      <c r="G652"/>
      <c r="H652"/>
      <c r="I652"/>
      <c r="J652"/>
      <c r="K652"/>
      <c r="L652"/>
      <c r="M652"/>
    </row>
    <row r="653" spans="1:13" x14ac:dyDescent="0.25">
      <c r="A653"/>
      <c r="B653"/>
      <c r="C653"/>
      <c r="D653"/>
      <c r="E653"/>
      <c r="F653"/>
      <c r="G653"/>
      <c r="H653"/>
      <c r="I653"/>
      <c r="J653"/>
      <c r="K653"/>
      <c r="L653"/>
      <c r="M653"/>
    </row>
    <row r="654" spans="1:13" x14ac:dyDescent="0.25">
      <c r="A654"/>
      <c r="B654"/>
      <c r="C654"/>
      <c r="D654"/>
      <c r="E654"/>
      <c r="F654"/>
      <c r="G654"/>
      <c r="H654"/>
      <c r="I654"/>
      <c r="J654"/>
      <c r="K654"/>
      <c r="L654"/>
      <c r="M654"/>
    </row>
    <row r="655" spans="1:13" x14ac:dyDescent="0.25">
      <c r="A655"/>
      <c r="B655"/>
      <c r="C655"/>
      <c r="D655"/>
      <c r="E655"/>
      <c r="F655"/>
      <c r="G655"/>
      <c r="H655"/>
      <c r="I655"/>
      <c r="J655"/>
      <c r="K655"/>
      <c r="L655"/>
      <c r="M655"/>
    </row>
    <row r="656" spans="1:13" x14ac:dyDescent="0.25">
      <c r="A656"/>
      <c r="B656"/>
      <c r="C656"/>
      <c r="D656"/>
      <c r="E656"/>
      <c r="F656"/>
      <c r="G656"/>
      <c r="H656"/>
      <c r="I656"/>
      <c r="J656"/>
      <c r="K656"/>
      <c r="L656"/>
      <c r="M656"/>
    </row>
    <row r="657" spans="1:13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</row>
    <row r="658" spans="1:13" x14ac:dyDescent="0.25">
      <c r="A658"/>
      <c r="B658"/>
      <c r="C658"/>
      <c r="D658"/>
      <c r="E658"/>
      <c r="F658"/>
      <c r="G658"/>
      <c r="H658"/>
      <c r="I658"/>
      <c r="J658"/>
      <c r="K658"/>
      <c r="L658"/>
      <c r="M658"/>
    </row>
    <row r="659" spans="1:13" x14ac:dyDescent="0.25">
      <c r="A659"/>
      <c r="B659"/>
      <c r="C659"/>
      <c r="D659"/>
      <c r="E659"/>
      <c r="F659"/>
      <c r="G659"/>
      <c r="H659"/>
      <c r="I659"/>
      <c r="J659"/>
      <c r="K659"/>
      <c r="L659"/>
      <c r="M659"/>
    </row>
    <row r="660" spans="1:13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</row>
    <row r="661" spans="1:13" x14ac:dyDescent="0.25">
      <c r="A661"/>
      <c r="B661"/>
      <c r="C661"/>
      <c r="D661"/>
      <c r="E661"/>
      <c r="F661"/>
      <c r="G661"/>
      <c r="H661"/>
      <c r="I661"/>
      <c r="J661"/>
      <c r="K661"/>
      <c r="L661"/>
      <c r="M661"/>
    </row>
    <row r="662" spans="1:13" x14ac:dyDescent="0.25">
      <c r="A662"/>
      <c r="B662"/>
      <c r="C662"/>
      <c r="D662"/>
      <c r="E662"/>
      <c r="F662"/>
      <c r="G662"/>
      <c r="H662"/>
      <c r="I662"/>
      <c r="J662"/>
      <c r="K662"/>
      <c r="L662"/>
      <c r="M662"/>
    </row>
    <row r="663" spans="1:13" x14ac:dyDescent="0.25">
      <c r="A663"/>
      <c r="B663"/>
      <c r="C663"/>
      <c r="D663"/>
      <c r="E663"/>
      <c r="F663"/>
      <c r="G663"/>
      <c r="H663"/>
      <c r="I663"/>
      <c r="J663"/>
      <c r="K663"/>
      <c r="L663"/>
      <c r="M663"/>
    </row>
    <row r="664" spans="1:13" x14ac:dyDescent="0.25">
      <c r="A664"/>
      <c r="B664"/>
      <c r="C664"/>
      <c r="D664"/>
      <c r="E664"/>
      <c r="F664"/>
      <c r="G664"/>
      <c r="H664"/>
      <c r="I664"/>
      <c r="J664"/>
      <c r="K664"/>
      <c r="L664"/>
      <c r="M664"/>
    </row>
    <row r="665" spans="1:13" x14ac:dyDescent="0.25">
      <c r="A665"/>
      <c r="B665"/>
      <c r="C665"/>
      <c r="D665"/>
      <c r="E665"/>
      <c r="F665"/>
      <c r="G665"/>
      <c r="H665"/>
      <c r="I665"/>
      <c r="J665"/>
      <c r="K665"/>
      <c r="L665"/>
      <c r="M665"/>
    </row>
    <row r="666" spans="1:13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</row>
    <row r="667" spans="1:13" x14ac:dyDescent="0.25">
      <c r="A667"/>
      <c r="B667"/>
      <c r="C667"/>
      <c r="D667"/>
      <c r="E667"/>
      <c r="F667"/>
      <c r="G667"/>
      <c r="H667"/>
      <c r="I667"/>
      <c r="J667"/>
      <c r="K667"/>
      <c r="L667"/>
      <c r="M667"/>
    </row>
    <row r="668" spans="1:13" x14ac:dyDescent="0.25">
      <c r="A668"/>
      <c r="B668"/>
      <c r="C668"/>
      <c r="D668"/>
      <c r="E668"/>
      <c r="F668"/>
      <c r="G668"/>
      <c r="H668"/>
      <c r="I668"/>
      <c r="J668"/>
      <c r="K668"/>
      <c r="L668"/>
      <c r="M668"/>
    </row>
    <row r="669" spans="1:13" x14ac:dyDescent="0.25">
      <c r="A669"/>
      <c r="B669"/>
      <c r="C669"/>
      <c r="D669"/>
      <c r="E669"/>
      <c r="F669"/>
      <c r="G669"/>
      <c r="H669"/>
      <c r="I669"/>
      <c r="J669"/>
      <c r="K669"/>
      <c r="L669"/>
      <c r="M669"/>
    </row>
    <row r="670" spans="1:13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</row>
    <row r="671" spans="1:13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</row>
    <row r="672" spans="1:13" x14ac:dyDescent="0.25">
      <c r="A672"/>
      <c r="B672"/>
      <c r="C672"/>
      <c r="D672"/>
      <c r="E672"/>
      <c r="F672"/>
      <c r="G672"/>
      <c r="H672"/>
      <c r="I672"/>
      <c r="J672"/>
      <c r="K672"/>
      <c r="L672"/>
      <c r="M672"/>
    </row>
    <row r="673" spans="1:13" x14ac:dyDescent="0.25">
      <c r="A673"/>
      <c r="B673"/>
      <c r="C673"/>
      <c r="D673"/>
      <c r="E673"/>
      <c r="F673"/>
      <c r="G673"/>
      <c r="H673"/>
      <c r="I673"/>
      <c r="J673"/>
      <c r="K673"/>
      <c r="L673"/>
      <c r="M673"/>
    </row>
    <row r="674" spans="1:13" x14ac:dyDescent="0.25">
      <c r="A674"/>
      <c r="B674"/>
      <c r="C674"/>
      <c r="D674"/>
      <c r="E674"/>
      <c r="F674"/>
      <c r="G674"/>
      <c r="H674"/>
      <c r="I674"/>
      <c r="J674"/>
      <c r="K674"/>
      <c r="L674"/>
      <c r="M674"/>
    </row>
    <row r="675" spans="1:13" x14ac:dyDescent="0.25">
      <c r="A675"/>
      <c r="B675"/>
      <c r="C675"/>
      <c r="D675"/>
      <c r="E675"/>
      <c r="F675"/>
      <c r="G675"/>
      <c r="H675"/>
      <c r="I675"/>
      <c r="J675"/>
      <c r="K675"/>
      <c r="L675"/>
      <c r="M675"/>
    </row>
    <row r="676" spans="1:13" x14ac:dyDescent="0.25">
      <c r="A676"/>
      <c r="B676"/>
      <c r="C676"/>
      <c r="D676"/>
      <c r="E676"/>
      <c r="F676"/>
      <c r="G676"/>
      <c r="H676"/>
      <c r="I676"/>
      <c r="J676"/>
      <c r="K676"/>
      <c r="L676"/>
      <c r="M676"/>
    </row>
    <row r="677" spans="1:13" x14ac:dyDescent="0.25">
      <c r="A677"/>
      <c r="B677"/>
      <c r="C677"/>
      <c r="D677"/>
      <c r="E677"/>
      <c r="F677"/>
      <c r="G677"/>
      <c r="H677"/>
      <c r="I677"/>
      <c r="J677"/>
      <c r="K677"/>
      <c r="L677"/>
      <c r="M677"/>
    </row>
    <row r="678" spans="1:13" x14ac:dyDescent="0.25">
      <c r="A678"/>
      <c r="B678"/>
      <c r="C678"/>
      <c r="D678"/>
      <c r="E678"/>
      <c r="F678"/>
      <c r="G678"/>
      <c r="H678"/>
      <c r="I678"/>
      <c r="J678"/>
      <c r="K678"/>
      <c r="L678"/>
      <c r="M678"/>
    </row>
    <row r="679" spans="1:13" x14ac:dyDescent="0.25">
      <c r="A679"/>
      <c r="B679"/>
      <c r="C679"/>
      <c r="D679"/>
      <c r="E679"/>
      <c r="F679"/>
      <c r="G679"/>
      <c r="H679"/>
      <c r="I679"/>
      <c r="J679"/>
      <c r="K679"/>
      <c r="L679"/>
      <c r="M679"/>
    </row>
    <row r="680" spans="1:13" x14ac:dyDescent="0.25">
      <c r="A680"/>
      <c r="B680"/>
      <c r="C680"/>
      <c r="D680"/>
      <c r="E680"/>
      <c r="F680"/>
      <c r="G680"/>
      <c r="H680"/>
      <c r="I680"/>
      <c r="J680"/>
      <c r="K680"/>
      <c r="L680"/>
      <c r="M680"/>
    </row>
    <row r="681" spans="1:13" x14ac:dyDescent="0.25">
      <c r="A681"/>
      <c r="B681"/>
      <c r="C681"/>
      <c r="D681"/>
      <c r="E681"/>
      <c r="F681"/>
      <c r="G681"/>
      <c r="H681"/>
      <c r="I681"/>
      <c r="J681"/>
      <c r="K681"/>
      <c r="L681"/>
      <c r="M681"/>
    </row>
    <row r="682" spans="1:13" x14ac:dyDescent="0.25">
      <c r="A682"/>
      <c r="B682"/>
      <c r="C682"/>
      <c r="D682"/>
      <c r="E682"/>
      <c r="F682"/>
      <c r="G682"/>
      <c r="H682"/>
      <c r="I682"/>
      <c r="J682"/>
      <c r="K682"/>
      <c r="L682"/>
      <c r="M682"/>
    </row>
    <row r="683" spans="1:13" x14ac:dyDescent="0.25">
      <c r="A683"/>
      <c r="B683"/>
      <c r="C683"/>
      <c r="D683"/>
      <c r="E683"/>
      <c r="F683"/>
      <c r="G683"/>
      <c r="H683"/>
      <c r="I683"/>
      <c r="J683"/>
      <c r="K683"/>
      <c r="L683"/>
      <c r="M683"/>
    </row>
    <row r="684" spans="1:13" x14ac:dyDescent="0.25">
      <c r="A684"/>
      <c r="B684"/>
      <c r="C684"/>
      <c r="D684"/>
      <c r="E684"/>
      <c r="F684"/>
      <c r="G684"/>
      <c r="H684"/>
      <c r="I684"/>
      <c r="J684"/>
      <c r="K684"/>
      <c r="L684"/>
      <c r="M684"/>
    </row>
    <row r="685" spans="1:13" x14ac:dyDescent="0.25">
      <c r="A685"/>
      <c r="B685"/>
      <c r="C685"/>
      <c r="D685"/>
      <c r="E685"/>
      <c r="F685"/>
      <c r="G685"/>
      <c r="H685"/>
      <c r="I685"/>
      <c r="J685"/>
      <c r="K685"/>
      <c r="L685"/>
      <c r="M685"/>
    </row>
    <row r="686" spans="1:13" x14ac:dyDescent="0.25">
      <c r="A686"/>
      <c r="B686"/>
      <c r="C686"/>
      <c r="D686"/>
      <c r="E686"/>
      <c r="F686"/>
      <c r="G686"/>
      <c r="H686"/>
      <c r="I686"/>
      <c r="J686"/>
      <c r="K686"/>
      <c r="L686"/>
      <c r="M686"/>
    </row>
    <row r="687" spans="1:13" x14ac:dyDescent="0.25">
      <c r="A687"/>
      <c r="B687"/>
      <c r="C687"/>
      <c r="D687"/>
      <c r="E687"/>
      <c r="F687"/>
      <c r="G687"/>
      <c r="H687"/>
      <c r="I687"/>
      <c r="J687"/>
      <c r="K687"/>
      <c r="L687"/>
      <c r="M687"/>
    </row>
    <row r="688" spans="1:13" x14ac:dyDescent="0.25">
      <c r="A688"/>
      <c r="B688"/>
      <c r="C688"/>
      <c r="D688"/>
      <c r="E688"/>
      <c r="F688"/>
      <c r="G688"/>
      <c r="H688"/>
      <c r="I688"/>
      <c r="J688"/>
      <c r="K688"/>
      <c r="L688"/>
      <c r="M688"/>
    </row>
    <row r="689" spans="1:13" x14ac:dyDescent="0.25">
      <c r="A689"/>
      <c r="B689"/>
      <c r="C689"/>
      <c r="D689"/>
      <c r="E689"/>
      <c r="F689"/>
      <c r="G689"/>
      <c r="H689"/>
      <c r="I689"/>
      <c r="J689"/>
      <c r="K689"/>
      <c r="L689"/>
      <c r="M689"/>
    </row>
    <row r="690" spans="1:13" x14ac:dyDescent="0.25">
      <c r="A690"/>
      <c r="B690"/>
      <c r="C690"/>
      <c r="D690"/>
      <c r="E690"/>
      <c r="F690"/>
      <c r="G690"/>
      <c r="H690"/>
      <c r="I690"/>
      <c r="J690"/>
      <c r="K690"/>
      <c r="L690"/>
      <c r="M690"/>
    </row>
    <row r="691" spans="1:13" x14ac:dyDescent="0.25">
      <c r="A691"/>
      <c r="B691"/>
      <c r="C691"/>
      <c r="D691"/>
      <c r="E691"/>
      <c r="F691"/>
      <c r="G691"/>
      <c r="H691"/>
      <c r="I691"/>
      <c r="J691"/>
      <c r="K691"/>
      <c r="L691"/>
      <c r="M691"/>
    </row>
    <row r="692" spans="1:13" x14ac:dyDescent="0.25">
      <c r="A692"/>
      <c r="B692"/>
      <c r="C692"/>
      <c r="D692"/>
      <c r="E692"/>
      <c r="F692"/>
      <c r="G692"/>
      <c r="H692"/>
      <c r="I692"/>
      <c r="J692"/>
      <c r="K692"/>
      <c r="L692"/>
      <c r="M692"/>
    </row>
    <row r="693" spans="1:13" x14ac:dyDescent="0.25">
      <c r="A693"/>
      <c r="B693"/>
      <c r="C693"/>
      <c r="D693"/>
      <c r="E693"/>
      <c r="F693"/>
      <c r="G693"/>
      <c r="H693"/>
      <c r="I693"/>
      <c r="J693"/>
      <c r="K693"/>
      <c r="L693"/>
      <c r="M693"/>
    </row>
    <row r="694" spans="1:13" x14ac:dyDescent="0.25">
      <c r="A694"/>
      <c r="B694"/>
      <c r="C694"/>
      <c r="D694"/>
      <c r="E694"/>
      <c r="F694"/>
      <c r="G694"/>
      <c r="H694"/>
      <c r="I694"/>
      <c r="J694"/>
      <c r="K694"/>
      <c r="L694"/>
      <c r="M694"/>
    </row>
    <row r="695" spans="1:13" x14ac:dyDescent="0.25">
      <c r="A695"/>
      <c r="B695"/>
      <c r="C695"/>
      <c r="D695"/>
      <c r="E695"/>
      <c r="F695"/>
      <c r="G695"/>
      <c r="H695"/>
      <c r="I695"/>
      <c r="J695"/>
      <c r="K695"/>
      <c r="L695"/>
      <c r="M695"/>
    </row>
    <row r="696" spans="1:13" x14ac:dyDescent="0.25">
      <c r="A696"/>
      <c r="B696"/>
      <c r="C696"/>
      <c r="D696"/>
      <c r="E696"/>
      <c r="F696"/>
      <c r="G696"/>
      <c r="H696"/>
      <c r="I696"/>
      <c r="J696"/>
      <c r="K696"/>
      <c r="L696"/>
      <c r="M696"/>
    </row>
    <row r="697" spans="1:13" x14ac:dyDescent="0.25">
      <c r="A697"/>
      <c r="B697"/>
      <c r="C697"/>
      <c r="D697"/>
      <c r="E697"/>
      <c r="F697"/>
      <c r="G697"/>
      <c r="H697"/>
      <c r="I697"/>
      <c r="J697"/>
      <c r="K697"/>
      <c r="L697"/>
      <c r="M697"/>
    </row>
    <row r="698" spans="1:13" x14ac:dyDescent="0.25">
      <c r="A698"/>
      <c r="B698"/>
      <c r="C698"/>
      <c r="D698"/>
      <c r="E698"/>
      <c r="F698"/>
      <c r="G698"/>
      <c r="H698"/>
      <c r="I698"/>
      <c r="J698"/>
      <c r="K698"/>
      <c r="L698"/>
      <c r="M698"/>
    </row>
    <row r="699" spans="1:13" x14ac:dyDescent="0.25">
      <c r="A699"/>
      <c r="B699"/>
      <c r="C699"/>
      <c r="D699"/>
      <c r="E699"/>
      <c r="F699"/>
      <c r="G699"/>
      <c r="H699"/>
      <c r="I699"/>
      <c r="J699"/>
      <c r="K699"/>
      <c r="L699"/>
      <c r="M699"/>
    </row>
    <row r="700" spans="1:13" x14ac:dyDescent="0.25">
      <c r="A700"/>
      <c r="B700"/>
      <c r="C700"/>
      <c r="D700"/>
      <c r="E700"/>
      <c r="F700"/>
      <c r="G700"/>
      <c r="H700"/>
      <c r="I700"/>
      <c r="J700"/>
      <c r="K700"/>
      <c r="L700"/>
      <c r="M700"/>
    </row>
    <row r="701" spans="1:13" x14ac:dyDescent="0.25">
      <c r="A701"/>
      <c r="B701"/>
      <c r="C701"/>
      <c r="D701"/>
      <c r="E701"/>
      <c r="F701"/>
      <c r="G701"/>
      <c r="H701"/>
      <c r="I701"/>
      <c r="J701"/>
      <c r="K701"/>
      <c r="L701"/>
      <c r="M701"/>
    </row>
    <row r="702" spans="1:13" x14ac:dyDescent="0.25">
      <c r="A702"/>
      <c r="B702"/>
      <c r="C702"/>
      <c r="D702"/>
      <c r="E702"/>
      <c r="F702"/>
      <c r="G702"/>
      <c r="H702"/>
      <c r="I702"/>
      <c r="J702"/>
      <c r="K702"/>
      <c r="L702"/>
      <c r="M702"/>
    </row>
    <row r="703" spans="1:13" x14ac:dyDescent="0.25">
      <c r="A703"/>
      <c r="B703"/>
      <c r="C703"/>
      <c r="D703"/>
      <c r="E703"/>
      <c r="F703"/>
      <c r="G703"/>
      <c r="H703"/>
      <c r="I703"/>
      <c r="J703"/>
      <c r="K703"/>
      <c r="L703"/>
      <c r="M703"/>
    </row>
    <row r="704" spans="1:13" x14ac:dyDescent="0.25">
      <c r="A704"/>
      <c r="B704"/>
      <c r="C704"/>
      <c r="D704"/>
      <c r="E704"/>
      <c r="F704"/>
      <c r="G704"/>
      <c r="H704"/>
      <c r="I704"/>
      <c r="J704"/>
      <c r="K704"/>
      <c r="L704"/>
      <c r="M704"/>
    </row>
    <row r="705" spans="1:13" x14ac:dyDescent="0.25">
      <c r="A705"/>
      <c r="B705"/>
      <c r="C705"/>
      <c r="D705"/>
      <c r="E705"/>
      <c r="F705"/>
      <c r="G705"/>
      <c r="H705"/>
      <c r="I705"/>
      <c r="J705"/>
      <c r="K705"/>
      <c r="L705"/>
      <c r="M705"/>
    </row>
    <row r="706" spans="1:13" x14ac:dyDescent="0.25">
      <c r="A706"/>
      <c r="B706"/>
      <c r="C706"/>
      <c r="D706"/>
      <c r="E706"/>
      <c r="F706"/>
      <c r="G706"/>
      <c r="H706"/>
      <c r="I706"/>
      <c r="J706"/>
      <c r="K706"/>
      <c r="L706"/>
      <c r="M706"/>
    </row>
    <row r="707" spans="1:13" x14ac:dyDescent="0.25">
      <c r="A707"/>
      <c r="B707"/>
      <c r="C707"/>
      <c r="D707"/>
      <c r="E707"/>
      <c r="F707"/>
      <c r="G707"/>
      <c r="H707"/>
      <c r="I707"/>
      <c r="J707"/>
      <c r="K707"/>
      <c r="L707"/>
      <c r="M707"/>
    </row>
    <row r="708" spans="1:13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</row>
    <row r="709" spans="1:13" x14ac:dyDescent="0.25">
      <c r="A709"/>
      <c r="B709"/>
      <c r="C709"/>
      <c r="D709"/>
      <c r="E709"/>
      <c r="F709"/>
      <c r="G709"/>
      <c r="H709"/>
      <c r="I709"/>
      <c r="J709"/>
      <c r="K709"/>
      <c r="L709"/>
      <c r="M709"/>
    </row>
    <row r="710" spans="1:13" x14ac:dyDescent="0.25">
      <c r="A710"/>
      <c r="B710"/>
      <c r="C710"/>
      <c r="D710"/>
      <c r="E710"/>
      <c r="F710"/>
      <c r="G710"/>
      <c r="H710"/>
      <c r="I710"/>
      <c r="J710"/>
      <c r="K710"/>
      <c r="L710"/>
      <c r="M710"/>
    </row>
    <row r="711" spans="1:13" x14ac:dyDescent="0.25">
      <c r="A711"/>
      <c r="B711"/>
      <c r="C711"/>
      <c r="D711"/>
      <c r="E711"/>
      <c r="F711"/>
      <c r="G711"/>
      <c r="H711"/>
      <c r="I711"/>
      <c r="J711"/>
      <c r="K711"/>
      <c r="L711"/>
      <c r="M711"/>
    </row>
    <row r="712" spans="1:13" x14ac:dyDescent="0.25">
      <c r="A712"/>
      <c r="B712"/>
      <c r="C712"/>
      <c r="D712"/>
      <c r="E712"/>
      <c r="F712"/>
      <c r="G712"/>
      <c r="H712"/>
      <c r="I712"/>
      <c r="J712"/>
      <c r="K712"/>
      <c r="L712"/>
      <c r="M712"/>
    </row>
    <row r="713" spans="1:13" x14ac:dyDescent="0.25">
      <c r="A713"/>
      <c r="B713"/>
      <c r="C713"/>
      <c r="D713"/>
      <c r="E713"/>
      <c r="F713"/>
      <c r="G713"/>
      <c r="H713"/>
      <c r="I713"/>
      <c r="J713"/>
      <c r="K713"/>
      <c r="L713"/>
      <c r="M713"/>
    </row>
    <row r="714" spans="1:13" x14ac:dyDescent="0.25">
      <c r="A714"/>
      <c r="B714"/>
      <c r="C714"/>
      <c r="D714"/>
      <c r="E714"/>
      <c r="F714"/>
      <c r="G714"/>
      <c r="H714"/>
      <c r="I714"/>
      <c r="J714"/>
      <c r="K714"/>
      <c r="L714"/>
      <c r="M714"/>
    </row>
    <row r="715" spans="1:13" x14ac:dyDescent="0.25">
      <c r="A715"/>
      <c r="B715"/>
      <c r="C715"/>
      <c r="D715"/>
      <c r="E715"/>
      <c r="F715"/>
      <c r="G715"/>
      <c r="H715"/>
      <c r="I715"/>
      <c r="J715"/>
      <c r="K715"/>
      <c r="L715"/>
      <c r="M715"/>
    </row>
    <row r="716" spans="1:13" x14ac:dyDescent="0.25">
      <c r="A716"/>
      <c r="B716"/>
      <c r="C716"/>
      <c r="D716"/>
      <c r="E716"/>
      <c r="F716"/>
      <c r="G716"/>
      <c r="H716"/>
      <c r="I716"/>
      <c r="J716"/>
      <c r="K716"/>
      <c r="L716"/>
      <c r="M716"/>
    </row>
    <row r="717" spans="1:13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</row>
    <row r="718" spans="1:13" x14ac:dyDescent="0.25">
      <c r="A718"/>
      <c r="B718"/>
      <c r="C718"/>
      <c r="D718"/>
      <c r="E718"/>
      <c r="F718"/>
      <c r="G718"/>
      <c r="H718"/>
      <c r="I718"/>
      <c r="J718"/>
      <c r="K718"/>
      <c r="L718"/>
      <c r="M718"/>
    </row>
    <row r="719" spans="1:13" x14ac:dyDescent="0.25">
      <c r="A719"/>
      <c r="B719"/>
      <c r="C719"/>
      <c r="D719"/>
      <c r="E719"/>
      <c r="F719"/>
      <c r="G719"/>
      <c r="H719"/>
      <c r="I719"/>
      <c r="J719"/>
      <c r="K719"/>
      <c r="L719"/>
      <c r="M719"/>
    </row>
    <row r="720" spans="1:13" x14ac:dyDescent="0.25">
      <c r="A720"/>
      <c r="B720"/>
      <c r="C720"/>
      <c r="D720"/>
      <c r="E720"/>
      <c r="F720"/>
      <c r="G720"/>
      <c r="H720"/>
      <c r="I720"/>
      <c r="J720"/>
      <c r="K720"/>
      <c r="L720"/>
      <c r="M720"/>
    </row>
    <row r="721" spans="1:13" x14ac:dyDescent="0.25">
      <c r="A721"/>
      <c r="B721"/>
      <c r="C721"/>
      <c r="D721"/>
      <c r="E721"/>
      <c r="F721"/>
      <c r="G721"/>
      <c r="H721"/>
      <c r="I721"/>
      <c r="J721"/>
      <c r="K721"/>
      <c r="L721"/>
      <c r="M721"/>
    </row>
    <row r="722" spans="1:13" x14ac:dyDescent="0.25">
      <c r="A722"/>
      <c r="B722"/>
      <c r="C722"/>
      <c r="D722"/>
      <c r="E722"/>
      <c r="F722"/>
      <c r="G722"/>
      <c r="H722"/>
      <c r="I722"/>
      <c r="J722"/>
      <c r="K722"/>
      <c r="L722"/>
      <c r="M722"/>
    </row>
    <row r="723" spans="1:13" x14ac:dyDescent="0.25">
      <c r="A723"/>
      <c r="B723"/>
      <c r="C723"/>
      <c r="D723"/>
      <c r="E723"/>
      <c r="F723"/>
      <c r="G723"/>
      <c r="H723"/>
      <c r="I723"/>
      <c r="J723"/>
      <c r="K723"/>
      <c r="L723"/>
      <c r="M723"/>
    </row>
    <row r="724" spans="1:13" x14ac:dyDescent="0.25">
      <c r="A724"/>
      <c r="B724"/>
      <c r="C724"/>
      <c r="D724"/>
      <c r="E724"/>
      <c r="F724"/>
      <c r="G724"/>
      <c r="H724"/>
      <c r="I724"/>
      <c r="J724"/>
      <c r="K724"/>
      <c r="L724"/>
      <c r="M724"/>
    </row>
    <row r="725" spans="1:13" x14ac:dyDescent="0.25">
      <c r="A725"/>
      <c r="B725"/>
      <c r="C725"/>
      <c r="D725"/>
      <c r="E725"/>
      <c r="F725"/>
      <c r="G725"/>
      <c r="H725"/>
      <c r="I725"/>
      <c r="J725"/>
      <c r="K725"/>
      <c r="L725"/>
      <c r="M725"/>
    </row>
    <row r="726" spans="1:13" x14ac:dyDescent="0.25">
      <c r="A726"/>
      <c r="B726"/>
      <c r="C726"/>
      <c r="D726"/>
      <c r="E726"/>
      <c r="F726"/>
      <c r="G726"/>
      <c r="H726"/>
      <c r="I726"/>
      <c r="J726"/>
      <c r="K726"/>
      <c r="L726"/>
      <c r="M726"/>
    </row>
    <row r="727" spans="1:13" x14ac:dyDescent="0.25">
      <c r="A727"/>
      <c r="B727"/>
      <c r="C727"/>
      <c r="D727"/>
      <c r="E727"/>
      <c r="F727"/>
      <c r="G727"/>
      <c r="H727"/>
      <c r="I727"/>
      <c r="J727"/>
      <c r="K727"/>
      <c r="L727"/>
      <c r="M727"/>
    </row>
    <row r="728" spans="1:13" x14ac:dyDescent="0.25">
      <c r="A728"/>
      <c r="B728"/>
      <c r="C728"/>
      <c r="D728"/>
      <c r="E728"/>
      <c r="F728"/>
      <c r="G728"/>
      <c r="H728"/>
      <c r="I728"/>
      <c r="J728"/>
      <c r="K728"/>
      <c r="L728"/>
      <c r="M728"/>
    </row>
    <row r="729" spans="1:13" x14ac:dyDescent="0.25">
      <c r="A729"/>
      <c r="B729"/>
      <c r="C729"/>
      <c r="D729"/>
      <c r="E729"/>
      <c r="F729"/>
      <c r="G729"/>
      <c r="H729"/>
      <c r="I729"/>
      <c r="J729"/>
      <c r="K729"/>
      <c r="L729"/>
      <c r="M729"/>
    </row>
    <row r="730" spans="1:13" x14ac:dyDescent="0.25">
      <c r="A730"/>
      <c r="B730"/>
      <c r="C730"/>
      <c r="D730"/>
      <c r="E730"/>
      <c r="F730"/>
      <c r="G730"/>
      <c r="H730"/>
      <c r="I730"/>
      <c r="J730"/>
      <c r="K730"/>
      <c r="L730"/>
      <c r="M730"/>
    </row>
    <row r="731" spans="1:13" x14ac:dyDescent="0.25">
      <c r="A731"/>
      <c r="B731"/>
      <c r="C731"/>
      <c r="D731"/>
      <c r="E731"/>
      <c r="F731"/>
      <c r="G731"/>
      <c r="H731"/>
      <c r="I731"/>
      <c r="J731"/>
      <c r="K731"/>
      <c r="L731"/>
      <c r="M731"/>
    </row>
    <row r="732" spans="1:13" x14ac:dyDescent="0.25">
      <c r="A732"/>
      <c r="B732"/>
      <c r="C732"/>
      <c r="D732"/>
      <c r="E732"/>
      <c r="F732"/>
      <c r="G732"/>
      <c r="H732"/>
      <c r="I732"/>
      <c r="J732"/>
      <c r="K732"/>
      <c r="L732"/>
      <c r="M732"/>
    </row>
    <row r="733" spans="1:13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</row>
    <row r="734" spans="1:13" x14ac:dyDescent="0.25">
      <c r="A734"/>
      <c r="B734"/>
      <c r="C734"/>
      <c r="D734"/>
      <c r="E734"/>
      <c r="F734"/>
      <c r="G734"/>
      <c r="H734"/>
      <c r="I734"/>
      <c r="J734"/>
      <c r="K734"/>
      <c r="L734"/>
      <c r="M734"/>
    </row>
    <row r="735" spans="1:13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</row>
    <row r="736" spans="1:13" x14ac:dyDescent="0.25">
      <c r="A736"/>
      <c r="B736"/>
      <c r="C736"/>
      <c r="D736"/>
      <c r="E736"/>
      <c r="F736"/>
      <c r="G736"/>
      <c r="H736"/>
      <c r="I736"/>
      <c r="J736"/>
      <c r="K736"/>
      <c r="L736"/>
      <c r="M736"/>
    </row>
    <row r="737" spans="1:13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</row>
    <row r="738" spans="1:13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</row>
    <row r="739" spans="1:13" x14ac:dyDescent="0.25">
      <c r="A739"/>
      <c r="B739"/>
      <c r="C739"/>
      <c r="D739"/>
      <c r="E739"/>
      <c r="F739"/>
      <c r="G739"/>
      <c r="H739"/>
      <c r="I739"/>
      <c r="J739"/>
      <c r="K739"/>
      <c r="L739"/>
      <c r="M739"/>
    </row>
    <row r="740" spans="1:13" x14ac:dyDescent="0.25">
      <c r="A740"/>
      <c r="B740"/>
      <c r="C740"/>
      <c r="D740"/>
      <c r="E740"/>
      <c r="F740"/>
      <c r="G740"/>
      <c r="H740"/>
      <c r="I740"/>
      <c r="J740"/>
      <c r="K740"/>
      <c r="L740"/>
      <c r="M740"/>
    </row>
    <row r="741" spans="1:13" x14ac:dyDescent="0.25">
      <c r="A741"/>
      <c r="B741"/>
      <c r="C741"/>
      <c r="D741"/>
      <c r="E741"/>
      <c r="F741"/>
      <c r="G741"/>
      <c r="H741"/>
      <c r="I741"/>
      <c r="J741"/>
      <c r="K741"/>
      <c r="L741"/>
      <c r="M741"/>
    </row>
    <row r="742" spans="1:13" x14ac:dyDescent="0.25">
      <c r="A742"/>
      <c r="B742"/>
      <c r="C742"/>
      <c r="D742"/>
      <c r="E742"/>
      <c r="F742"/>
      <c r="G742"/>
      <c r="H742"/>
      <c r="I742"/>
      <c r="J742"/>
      <c r="K742"/>
      <c r="L742"/>
      <c r="M742"/>
    </row>
    <row r="743" spans="1:13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</row>
    <row r="744" spans="1:13" x14ac:dyDescent="0.25">
      <c r="A744"/>
      <c r="B744"/>
      <c r="C744"/>
      <c r="D744"/>
      <c r="E744"/>
      <c r="F744"/>
      <c r="G744"/>
      <c r="H744"/>
      <c r="I744"/>
      <c r="J744"/>
      <c r="K744"/>
      <c r="L744"/>
      <c r="M744"/>
    </row>
    <row r="745" spans="1:13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</row>
    <row r="746" spans="1:13" x14ac:dyDescent="0.25">
      <c r="A746"/>
      <c r="B746"/>
      <c r="C746"/>
      <c r="D746"/>
      <c r="E746"/>
      <c r="F746"/>
      <c r="G746"/>
      <c r="H746"/>
      <c r="I746"/>
      <c r="J746"/>
      <c r="K746"/>
      <c r="L746"/>
      <c r="M746"/>
    </row>
    <row r="747" spans="1:13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</row>
    <row r="748" spans="1:13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</row>
    <row r="749" spans="1:13" x14ac:dyDescent="0.25">
      <c r="A749"/>
      <c r="B749"/>
      <c r="C749"/>
      <c r="D749"/>
      <c r="E749"/>
      <c r="F749"/>
      <c r="G749"/>
      <c r="H749"/>
      <c r="I749"/>
      <c r="J749"/>
      <c r="K749"/>
      <c r="L749"/>
      <c r="M749"/>
    </row>
    <row r="750" spans="1:13" x14ac:dyDescent="0.25">
      <c r="A750"/>
      <c r="B750"/>
      <c r="C750"/>
      <c r="D750"/>
      <c r="E750"/>
      <c r="F750"/>
      <c r="G750"/>
      <c r="H750"/>
      <c r="I750"/>
      <c r="J750"/>
      <c r="K750"/>
      <c r="L750"/>
      <c r="M750"/>
    </row>
    <row r="751" spans="1:13" x14ac:dyDescent="0.25">
      <c r="A751"/>
      <c r="B751"/>
      <c r="C751"/>
      <c r="D751"/>
      <c r="E751"/>
      <c r="F751"/>
      <c r="G751"/>
      <c r="H751"/>
      <c r="I751"/>
      <c r="J751"/>
      <c r="K751"/>
      <c r="L751"/>
      <c r="M751"/>
    </row>
    <row r="752" spans="1:13" x14ac:dyDescent="0.25">
      <c r="A752"/>
      <c r="B752"/>
      <c r="C752"/>
      <c r="D752"/>
      <c r="E752"/>
      <c r="F752"/>
      <c r="G752"/>
      <c r="H752"/>
      <c r="I752"/>
      <c r="J752"/>
      <c r="K752"/>
      <c r="L752"/>
      <c r="M752"/>
    </row>
    <row r="753" spans="1:13" x14ac:dyDescent="0.25">
      <c r="A753"/>
      <c r="B753"/>
      <c r="C753"/>
      <c r="D753"/>
      <c r="E753"/>
      <c r="F753"/>
      <c r="G753"/>
      <c r="H753"/>
      <c r="I753"/>
      <c r="J753"/>
      <c r="K753"/>
      <c r="L753"/>
      <c r="M753"/>
    </row>
    <row r="754" spans="1:13" x14ac:dyDescent="0.25">
      <c r="A754"/>
      <c r="B754"/>
      <c r="C754"/>
      <c r="D754"/>
      <c r="E754"/>
      <c r="F754"/>
      <c r="G754"/>
      <c r="H754"/>
      <c r="I754"/>
      <c r="J754"/>
      <c r="K754"/>
      <c r="L754"/>
      <c r="M754"/>
    </row>
    <row r="755" spans="1:13" x14ac:dyDescent="0.25">
      <c r="A755"/>
      <c r="B755"/>
      <c r="C755"/>
      <c r="D755"/>
      <c r="E755"/>
      <c r="F755"/>
      <c r="G755"/>
      <c r="H755"/>
      <c r="I755"/>
      <c r="J755"/>
      <c r="K755"/>
      <c r="L755"/>
      <c r="M755"/>
    </row>
    <row r="756" spans="1:13" x14ac:dyDescent="0.25">
      <c r="A756"/>
      <c r="B756"/>
      <c r="C756"/>
      <c r="D756"/>
      <c r="E756"/>
      <c r="F756"/>
      <c r="G756"/>
      <c r="H756"/>
      <c r="I756"/>
      <c r="J756"/>
      <c r="K756"/>
      <c r="L756"/>
      <c r="M756"/>
    </row>
    <row r="757" spans="1:13" x14ac:dyDescent="0.25">
      <c r="A757"/>
      <c r="B757"/>
      <c r="C757"/>
      <c r="D757"/>
      <c r="E757"/>
      <c r="F757"/>
      <c r="G757"/>
      <c r="H757"/>
      <c r="I757"/>
      <c r="J757"/>
      <c r="K757"/>
      <c r="L757"/>
      <c r="M757"/>
    </row>
    <row r="758" spans="1:13" x14ac:dyDescent="0.25">
      <c r="A758"/>
      <c r="B758"/>
      <c r="C758"/>
      <c r="D758"/>
      <c r="E758"/>
      <c r="F758"/>
      <c r="G758"/>
      <c r="H758"/>
      <c r="I758"/>
      <c r="J758"/>
      <c r="K758"/>
      <c r="L758"/>
      <c r="M758"/>
    </row>
    <row r="759" spans="1:13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</row>
    <row r="760" spans="1:13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</row>
    <row r="761" spans="1:13" x14ac:dyDescent="0.25">
      <c r="A761"/>
      <c r="B761"/>
      <c r="C761"/>
      <c r="D761"/>
      <c r="E761"/>
      <c r="F761"/>
      <c r="G761"/>
      <c r="H761"/>
      <c r="I761"/>
      <c r="J761"/>
      <c r="K761"/>
      <c r="L761"/>
      <c r="M761"/>
    </row>
    <row r="762" spans="1:13" x14ac:dyDescent="0.25">
      <c r="A762"/>
      <c r="B762"/>
      <c r="C762"/>
      <c r="D762"/>
      <c r="E762"/>
      <c r="F762"/>
      <c r="G762"/>
      <c r="H762"/>
      <c r="I762"/>
      <c r="J762"/>
      <c r="K762"/>
      <c r="L762"/>
      <c r="M762"/>
    </row>
    <row r="763" spans="1:13" x14ac:dyDescent="0.25">
      <c r="A763"/>
      <c r="B763"/>
      <c r="C763"/>
      <c r="D763"/>
      <c r="E763"/>
      <c r="F763"/>
      <c r="G763"/>
      <c r="H763"/>
      <c r="I763"/>
      <c r="J763"/>
      <c r="K763"/>
      <c r="L763"/>
      <c r="M763"/>
    </row>
    <row r="764" spans="1:13" x14ac:dyDescent="0.25">
      <c r="A764"/>
      <c r="B764"/>
      <c r="C764"/>
      <c r="D764"/>
      <c r="E764"/>
      <c r="F764"/>
      <c r="G764"/>
      <c r="H764"/>
      <c r="I764"/>
      <c r="J764"/>
      <c r="K764"/>
      <c r="L764"/>
      <c r="M764"/>
    </row>
    <row r="765" spans="1:13" x14ac:dyDescent="0.25">
      <c r="A765"/>
      <c r="B765"/>
      <c r="C765"/>
      <c r="D765"/>
      <c r="E765"/>
      <c r="F765"/>
      <c r="G765"/>
      <c r="H765"/>
      <c r="I765"/>
      <c r="J765"/>
      <c r="K765"/>
      <c r="L765"/>
      <c r="M765"/>
    </row>
    <row r="766" spans="1:13" x14ac:dyDescent="0.25">
      <c r="A766"/>
      <c r="B766"/>
      <c r="C766"/>
      <c r="D766"/>
      <c r="E766"/>
      <c r="F766"/>
      <c r="G766"/>
      <c r="H766"/>
      <c r="I766"/>
      <c r="J766"/>
      <c r="K766"/>
      <c r="L766"/>
      <c r="M766"/>
    </row>
    <row r="767" spans="1:13" x14ac:dyDescent="0.25">
      <c r="A767"/>
      <c r="B767"/>
      <c r="C767"/>
      <c r="D767"/>
      <c r="E767"/>
      <c r="F767"/>
      <c r="G767"/>
      <c r="H767"/>
      <c r="I767"/>
      <c r="J767"/>
      <c r="K767"/>
      <c r="L767"/>
      <c r="M767"/>
    </row>
    <row r="768" spans="1:13" x14ac:dyDescent="0.25">
      <c r="A768"/>
      <c r="B768"/>
      <c r="C768"/>
      <c r="D768"/>
      <c r="E768"/>
      <c r="F768"/>
      <c r="G768"/>
      <c r="H768"/>
      <c r="I768"/>
      <c r="J768"/>
      <c r="K768"/>
      <c r="L768"/>
      <c r="M768"/>
    </row>
    <row r="769" spans="1:13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</row>
    <row r="770" spans="1:13" x14ac:dyDescent="0.25">
      <c r="A770"/>
      <c r="B770"/>
      <c r="C770"/>
      <c r="D770"/>
      <c r="E770"/>
      <c r="F770"/>
      <c r="G770"/>
      <c r="H770"/>
      <c r="I770"/>
      <c r="J770"/>
      <c r="K770"/>
      <c r="L770"/>
      <c r="M770"/>
    </row>
    <row r="771" spans="1:13" x14ac:dyDescent="0.25">
      <c r="A771"/>
      <c r="B771"/>
      <c r="C771"/>
      <c r="D771"/>
      <c r="E771"/>
      <c r="F771"/>
      <c r="G771"/>
      <c r="H771"/>
      <c r="I771"/>
      <c r="J771"/>
      <c r="K771"/>
      <c r="L771"/>
      <c r="M771"/>
    </row>
    <row r="772" spans="1:13" x14ac:dyDescent="0.25">
      <c r="A772"/>
      <c r="B772"/>
      <c r="C772"/>
      <c r="D772"/>
      <c r="E772"/>
      <c r="F772"/>
      <c r="G772"/>
      <c r="H772"/>
      <c r="I772"/>
      <c r="J772"/>
      <c r="K772"/>
      <c r="L772"/>
      <c r="M772"/>
    </row>
    <row r="773" spans="1:13" x14ac:dyDescent="0.25">
      <c r="A773"/>
      <c r="B773"/>
      <c r="C773"/>
      <c r="D773"/>
      <c r="E773"/>
      <c r="F773"/>
      <c r="G773"/>
      <c r="H773"/>
      <c r="I773"/>
      <c r="J773"/>
      <c r="K773"/>
      <c r="L773"/>
      <c r="M773"/>
    </row>
    <row r="774" spans="1:13" x14ac:dyDescent="0.25">
      <c r="A774"/>
      <c r="B774"/>
      <c r="C774"/>
      <c r="D774"/>
      <c r="E774"/>
      <c r="F774"/>
      <c r="G774"/>
      <c r="H774"/>
      <c r="I774"/>
      <c r="J774"/>
      <c r="K774"/>
      <c r="L774"/>
      <c r="M774"/>
    </row>
    <row r="775" spans="1:13" x14ac:dyDescent="0.25">
      <c r="A775"/>
      <c r="B775"/>
      <c r="C775"/>
      <c r="D775"/>
      <c r="E775"/>
      <c r="F775"/>
      <c r="G775"/>
      <c r="H775"/>
      <c r="I775"/>
      <c r="J775"/>
      <c r="K775"/>
      <c r="L775"/>
      <c r="M775"/>
    </row>
    <row r="776" spans="1:13" x14ac:dyDescent="0.25">
      <c r="A776"/>
      <c r="B776"/>
      <c r="C776"/>
      <c r="D776"/>
      <c r="E776"/>
      <c r="F776"/>
      <c r="G776"/>
      <c r="H776"/>
      <c r="I776"/>
      <c r="J776"/>
      <c r="K776"/>
      <c r="L776"/>
      <c r="M776"/>
    </row>
    <row r="777" spans="1:13" x14ac:dyDescent="0.25">
      <c r="A777"/>
      <c r="B777"/>
      <c r="C777"/>
      <c r="D777"/>
      <c r="E777"/>
      <c r="F777"/>
      <c r="G777"/>
      <c r="H777"/>
      <c r="I777"/>
      <c r="J777"/>
      <c r="K777"/>
      <c r="L777"/>
      <c r="M777"/>
    </row>
    <row r="778" spans="1:13" x14ac:dyDescent="0.25">
      <c r="A778"/>
      <c r="B778"/>
      <c r="C778"/>
      <c r="D778"/>
      <c r="E778"/>
      <c r="F778"/>
      <c r="G778"/>
      <c r="H778"/>
      <c r="I778"/>
      <c r="J778"/>
      <c r="K778"/>
      <c r="L778"/>
      <c r="M778"/>
    </row>
    <row r="779" spans="1:13" x14ac:dyDescent="0.25">
      <c r="A779"/>
      <c r="B779"/>
      <c r="C779"/>
      <c r="D779"/>
      <c r="E779"/>
      <c r="F779"/>
      <c r="G779"/>
      <c r="H779"/>
      <c r="I779"/>
      <c r="J779"/>
      <c r="K779"/>
      <c r="L779"/>
      <c r="M779"/>
    </row>
    <row r="780" spans="1:13" x14ac:dyDescent="0.25">
      <c r="A780"/>
      <c r="B780"/>
      <c r="C780"/>
      <c r="D780"/>
      <c r="E780"/>
      <c r="F780"/>
      <c r="G780"/>
      <c r="H780"/>
      <c r="I780"/>
      <c r="J780"/>
      <c r="K780"/>
      <c r="L780"/>
      <c r="M780"/>
    </row>
    <row r="781" spans="1:13" x14ac:dyDescent="0.25">
      <c r="A781"/>
      <c r="B781"/>
      <c r="C781"/>
      <c r="D781"/>
      <c r="E781"/>
      <c r="F781"/>
      <c r="G781"/>
      <c r="H781"/>
      <c r="I781"/>
      <c r="J781"/>
      <c r="K781"/>
      <c r="L781"/>
      <c r="M781"/>
    </row>
    <row r="782" spans="1:13" x14ac:dyDescent="0.25">
      <c r="A782"/>
      <c r="B782"/>
      <c r="C782"/>
      <c r="D782"/>
      <c r="E782"/>
      <c r="F782"/>
      <c r="G782"/>
      <c r="H782"/>
      <c r="I782"/>
      <c r="J782"/>
      <c r="K782"/>
      <c r="L782"/>
      <c r="M782"/>
    </row>
    <row r="783" spans="1:13" x14ac:dyDescent="0.25">
      <c r="A783"/>
      <c r="B783"/>
      <c r="C783"/>
      <c r="D783"/>
      <c r="E783"/>
      <c r="F783"/>
      <c r="G783"/>
      <c r="H783"/>
      <c r="I783"/>
      <c r="J783"/>
      <c r="K783"/>
      <c r="L783"/>
      <c r="M783"/>
    </row>
    <row r="784" spans="1:13" x14ac:dyDescent="0.25">
      <c r="A784"/>
      <c r="B784"/>
      <c r="C784"/>
      <c r="D784"/>
      <c r="E784"/>
      <c r="F784"/>
      <c r="G784"/>
      <c r="H784"/>
      <c r="I784"/>
      <c r="J784"/>
      <c r="K784"/>
      <c r="L784"/>
      <c r="M784"/>
    </row>
    <row r="785" spans="1:13" x14ac:dyDescent="0.25">
      <c r="A785"/>
      <c r="B785"/>
      <c r="C785"/>
      <c r="D785"/>
      <c r="E785"/>
      <c r="F785"/>
      <c r="G785"/>
      <c r="H785"/>
      <c r="I785"/>
      <c r="J785"/>
      <c r="K785"/>
      <c r="L785"/>
      <c r="M785"/>
    </row>
    <row r="786" spans="1:13" x14ac:dyDescent="0.25">
      <c r="A786"/>
      <c r="B786"/>
      <c r="C786"/>
      <c r="D786"/>
      <c r="E786"/>
      <c r="F786"/>
      <c r="G786"/>
      <c r="H786"/>
      <c r="I786"/>
      <c r="J786"/>
      <c r="K786"/>
      <c r="L786"/>
      <c r="M786"/>
    </row>
    <row r="787" spans="1:13" x14ac:dyDescent="0.25">
      <c r="A787"/>
      <c r="B787"/>
      <c r="C787"/>
      <c r="D787"/>
      <c r="E787"/>
      <c r="F787"/>
      <c r="G787"/>
      <c r="H787"/>
      <c r="I787"/>
      <c r="J787"/>
      <c r="K787"/>
      <c r="L787"/>
      <c r="M787"/>
    </row>
    <row r="788" spans="1:13" x14ac:dyDescent="0.25">
      <c r="A788"/>
      <c r="B788"/>
      <c r="C788"/>
      <c r="D788"/>
      <c r="E788"/>
      <c r="F788"/>
      <c r="G788"/>
      <c r="H788"/>
      <c r="I788"/>
      <c r="J788"/>
      <c r="K788"/>
      <c r="L788"/>
      <c r="M788"/>
    </row>
    <row r="789" spans="1:13" x14ac:dyDescent="0.25">
      <c r="A789"/>
      <c r="B789"/>
      <c r="C789"/>
      <c r="D789"/>
      <c r="E789"/>
      <c r="F789"/>
      <c r="G789"/>
      <c r="H789"/>
      <c r="I789"/>
      <c r="J789"/>
      <c r="K789"/>
      <c r="L789"/>
      <c r="M789"/>
    </row>
    <row r="790" spans="1:13" x14ac:dyDescent="0.25">
      <c r="A790"/>
      <c r="B790"/>
      <c r="C790"/>
      <c r="D790"/>
      <c r="E790"/>
      <c r="F790"/>
      <c r="G790"/>
      <c r="H790"/>
      <c r="I790"/>
      <c r="J790"/>
      <c r="K790"/>
      <c r="L790"/>
      <c r="M790"/>
    </row>
    <row r="791" spans="1:13" x14ac:dyDescent="0.25">
      <c r="A791"/>
      <c r="B791"/>
      <c r="C791"/>
      <c r="D791"/>
      <c r="E791"/>
      <c r="F791"/>
      <c r="G791"/>
      <c r="H791"/>
      <c r="I791"/>
      <c r="J791"/>
      <c r="K791"/>
      <c r="L791"/>
      <c r="M791"/>
    </row>
    <row r="792" spans="1:13" x14ac:dyDescent="0.25">
      <c r="A792"/>
      <c r="B792"/>
      <c r="C792"/>
      <c r="D792"/>
      <c r="E792"/>
      <c r="F792"/>
      <c r="G792"/>
      <c r="H792"/>
      <c r="I792"/>
      <c r="J792"/>
      <c r="K792"/>
      <c r="L792"/>
      <c r="M792"/>
    </row>
    <row r="793" spans="1:13" x14ac:dyDescent="0.25">
      <c r="A793"/>
      <c r="B793"/>
      <c r="C793"/>
      <c r="D793"/>
      <c r="E793"/>
      <c r="F793"/>
      <c r="G793"/>
      <c r="H793"/>
      <c r="I793"/>
      <c r="J793"/>
      <c r="K793"/>
      <c r="L793"/>
      <c r="M793"/>
    </row>
    <row r="794" spans="1:13" x14ac:dyDescent="0.25">
      <c r="A794"/>
      <c r="B794"/>
      <c r="C794"/>
      <c r="D794"/>
      <c r="E794"/>
      <c r="F794"/>
      <c r="G794"/>
      <c r="H794"/>
      <c r="I794"/>
      <c r="J794"/>
      <c r="K794"/>
      <c r="L794"/>
      <c r="M794"/>
    </row>
    <row r="795" spans="1:13" x14ac:dyDescent="0.25">
      <c r="A795"/>
      <c r="B795"/>
      <c r="C795"/>
      <c r="D795"/>
      <c r="E795"/>
      <c r="F795"/>
      <c r="G795"/>
      <c r="H795"/>
      <c r="I795"/>
      <c r="J795"/>
      <c r="K795"/>
      <c r="L795"/>
      <c r="M795"/>
    </row>
    <row r="796" spans="1:13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</row>
    <row r="797" spans="1:13" x14ac:dyDescent="0.25">
      <c r="A797"/>
      <c r="B797"/>
      <c r="C797"/>
      <c r="D797"/>
      <c r="E797"/>
      <c r="F797"/>
      <c r="G797"/>
      <c r="H797"/>
      <c r="I797"/>
      <c r="J797"/>
      <c r="K797"/>
      <c r="L797"/>
      <c r="M797"/>
    </row>
    <row r="798" spans="1:13" x14ac:dyDescent="0.25">
      <c r="A798"/>
      <c r="B798"/>
      <c r="C798"/>
      <c r="D798"/>
      <c r="E798"/>
      <c r="F798"/>
      <c r="G798"/>
      <c r="H798"/>
      <c r="I798"/>
      <c r="J798"/>
      <c r="K798"/>
      <c r="L798"/>
      <c r="M798"/>
    </row>
    <row r="799" spans="1:13" x14ac:dyDescent="0.25">
      <c r="A799"/>
      <c r="B799"/>
      <c r="C799"/>
      <c r="D799"/>
      <c r="E799"/>
      <c r="F799"/>
      <c r="G799"/>
      <c r="H799"/>
      <c r="I799"/>
      <c r="J799"/>
      <c r="K799"/>
      <c r="L799"/>
      <c r="M799"/>
    </row>
    <row r="800" spans="1:13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</row>
    <row r="801" spans="1:13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</row>
    <row r="802" spans="1:13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</row>
    <row r="803" spans="1:13" x14ac:dyDescent="0.25">
      <c r="A803"/>
      <c r="B803"/>
      <c r="C803"/>
      <c r="D803"/>
      <c r="E803"/>
      <c r="F803"/>
      <c r="G803"/>
      <c r="H803"/>
      <c r="I803"/>
      <c r="J803"/>
      <c r="K803"/>
      <c r="L803"/>
      <c r="M803"/>
    </row>
    <row r="804" spans="1:13" x14ac:dyDescent="0.25">
      <c r="A804"/>
      <c r="B804"/>
      <c r="C804"/>
      <c r="D804"/>
      <c r="E804"/>
      <c r="F804"/>
      <c r="G804"/>
      <c r="H804"/>
      <c r="I804"/>
      <c r="J804"/>
      <c r="K804"/>
      <c r="L804"/>
      <c r="M804"/>
    </row>
    <row r="805" spans="1:13" x14ac:dyDescent="0.25">
      <c r="A805"/>
      <c r="B805"/>
      <c r="C805"/>
      <c r="D805"/>
      <c r="E805"/>
      <c r="F805"/>
      <c r="G805"/>
      <c r="H805"/>
      <c r="I805"/>
      <c r="J805"/>
      <c r="K805"/>
      <c r="L805"/>
      <c r="M805"/>
    </row>
    <row r="806" spans="1:13" x14ac:dyDescent="0.25">
      <c r="A806"/>
      <c r="B806"/>
      <c r="C806"/>
      <c r="D806"/>
      <c r="E806"/>
      <c r="F806"/>
      <c r="G806"/>
      <c r="H806"/>
      <c r="I806"/>
      <c r="J806"/>
      <c r="K806"/>
      <c r="L806"/>
      <c r="M806"/>
    </row>
    <row r="807" spans="1:13" x14ac:dyDescent="0.25">
      <c r="A807"/>
      <c r="B807"/>
      <c r="C807"/>
      <c r="D807"/>
      <c r="E807"/>
      <c r="F807"/>
      <c r="G807"/>
      <c r="H807"/>
      <c r="I807"/>
      <c r="J807"/>
      <c r="K807"/>
      <c r="L807"/>
      <c r="M807"/>
    </row>
    <row r="808" spans="1:13" x14ac:dyDescent="0.25">
      <c r="A808"/>
      <c r="B808"/>
      <c r="C808"/>
      <c r="D808"/>
      <c r="E808"/>
      <c r="F808"/>
      <c r="G808"/>
      <c r="H808"/>
      <c r="I808"/>
      <c r="J808"/>
      <c r="K808"/>
      <c r="L808"/>
      <c r="M808"/>
    </row>
    <row r="809" spans="1:13" x14ac:dyDescent="0.25">
      <c r="A809"/>
      <c r="B809"/>
      <c r="C809"/>
      <c r="D809"/>
      <c r="E809"/>
      <c r="F809"/>
      <c r="G809"/>
      <c r="H809"/>
      <c r="I809"/>
      <c r="J809"/>
      <c r="K809"/>
      <c r="L809"/>
      <c r="M809"/>
    </row>
    <row r="810" spans="1:13" x14ac:dyDescent="0.25">
      <c r="A810"/>
      <c r="B810"/>
      <c r="C810"/>
      <c r="D810"/>
      <c r="E810"/>
      <c r="F810"/>
      <c r="G810"/>
      <c r="H810"/>
      <c r="I810"/>
      <c r="J810"/>
      <c r="K810"/>
      <c r="L810"/>
      <c r="M810"/>
    </row>
    <row r="811" spans="1:13" x14ac:dyDescent="0.25">
      <c r="A811"/>
      <c r="B811"/>
      <c r="C811"/>
      <c r="D811"/>
      <c r="E811"/>
      <c r="F811"/>
      <c r="G811"/>
      <c r="H811"/>
      <c r="I811"/>
      <c r="J811"/>
      <c r="K811"/>
      <c r="L811"/>
      <c r="M811"/>
    </row>
    <row r="812" spans="1:13" x14ac:dyDescent="0.25">
      <c r="A812"/>
      <c r="B812"/>
      <c r="C812"/>
      <c r="D812"/>
      <c r="E812"/>
      <c r="F812"/>
      <c r="G812"/>
      <c r="H812"/>
      <c r="I812"/>
      <c r="J812"/>
      <c r="K812"/>
      <c r="L812"/>
      <c r="M812"/>
    </row>
    <row r="813" spans="1:13" x14ac:dyDescent="0.25">
      <c r="A813"/>
      <c r="B813"/>
      <c r="C813"/>
      <c r="D813"/>
      <c r="E813"/>
      <c r="F813"/>
      <c r="G813"/>
      <c r="H813"/>
      <c r="I813"/>
      <c r="J813"/>
      <c r="K813"/>
      <c r="L813"/>
      <c r="M813"/>
    </row>
    <row r="814" spans="1:13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</row>
    <row r="815" spans="1:13" x14ac:dyDescent="0.25">
      <c r="A815"/>
      <c r="B815"/>
      <c r="C815"/>
      <c r="D815"/>
      <c r="E815"/>
      <c r="F815"/>
      <c r="G815"/>
      <c r="H815"/>
      <c r="I815"/>
      <c r="J815"/>
      <c r="K815"/>
      <c r="L815"/>
      <c r="M815"/>
    </row>
    <row r="816" spans="1:13" x14ac:dyDescent="0.25">
      <c r="A816"/>
      <c r="B816"/>
      <c r="C816"/>
      <c r="D816"/>
      <c r="E816"/>
      <c r="F816"/>
      <c r="G816"/>
      <c r="H816"/>
      <c r="I816"/>
      <c r="J816"/>
      <c r="K816"/>
      <c r="L816"/>
      <c r="M816"/>
    </row>
    <row r="817" spans="1:13" x14ac:dyDescent="0.25">
      <c r="A817"/>
      <c r="B817"/>
      <c r="C817"/>
      <c r="D817"/>
      <c r="E817"/>
      <c r="F817"/>
      <c r="G817"/>
      <c r="H817"/>
      <c r="I817"/>
      <c r="J817"/>
      <c r="K817"/>
      <c r="L817"/>
      <c r="M817"/>
    </row>
    <row r="818" spans="1:13" x14ac:dyDescent="0.25">
      <c r="A818"/>
      <c r="B818"/>
      <c r="C818"/>
      <c r="D818"/>
      <c r="E818"/>
      <c r="F818"/>
      <c r="G818"/>
      <c r="H818"/>
      <c r="I818"/>
      <c r="J818"/>
      <c r="K818"/>
      <c r="L818"/>
      <c r="M818"/>
    </row>
    <row r="819" spans="1:13" x14ac:dyDescent="0.25">
      <c r="A819"/>
      <c r="B819"/>
      <c r="C819"/>
      <c r="D819"/>
      <c r="E819"/>
      <c r="F819"/>
      <c r="G819"/>
      <c r="H819"/>
      <c r="I819"/>
      <c r="J819"/>
      <c r="K819"/>
      <c r="L819"/>
      <c r="M819"/>
    </row>
    <row r="820" spans="1:13" x14ac:dyDescent="0.25">
      <c r="A820"/>
      <c r="B820"/>
      <c r="C820"/>
      <c r="D820"/>
      <c r="E820"/>
      <c r="F820"/>
      <c r="G820"/>
      <c r="H820"/>
      <c r="I820"/>
      <c r="J820"/>
      <c r="K820"/>
      <c r="L820"/>
      <c r="M820"/>
    </row>
    <row r="821" spans="1:13" x14ac:dyDescent="0.25">
      <c r="A821"/>
      <c r="B821"/>
      <c r="C821"/>
      <c r="D821"/>
      <c r="E821"/>
      <c r="F821"/>
      <c r="G821"/>
      <c r="H821"/>
      <c r="I821"/>
      <c r="J821"/>
      <c r="K821"/>
      <c r="L821"/>
      <c r="M821"/>
    </row>
    <row r="822" spans="1:13" x14ac:dyDescent="0.25">
      <c r="A822"/>
      <c r="B822"/>
      <c r="C822"/>
      <c r="D822"/>
      <c r="E822"/>
      <c r="F822"/>
      <c r="G822"/>
      <c r="H822"/>
      <c r="I822"/>
      <c r="J822"/>
      <c r="K822"/>
      <c r="L822"/>
      <c r="M822"/>
    </row>
    <row r="823" spans="1:13" x14ac:dyDescent="0.25">
      <c r="A823"/>
      <c r="B823"/>
      <c r="C823"/>
      <c r="D823"/>
      <c r="E823"/>
      <c r="F823"/>
      <c r="G823"/>
      <c r="H823"/>
      <c r="I823"/>
      <c r="J823"/>
      <c r="K823"/>
      <c r="L823"/>
      <c r="M823"/>
    </row>
    <row r="824" spans="1:13" x14ac:dyDescent="0.25">
      <c r="A824"/>
      <c r="B824"/>
      <c r="C824"/>
      <c r="D824"/>
      <c r="E824"/>
      <c r="F824"/>
      <c r="G824"/>
      <c r="H824"/>
      <c r="I824"/>
      <c r="J824"/>
      <c r="K824"/>
      <c r="L824"/>
      <c r="M824"/>
    </row>
    <row r="825" spans="1:13" x14ac:dyDescent="0.25">
      <c r="A825"/>
      <c r="B825"/>
      <c r="C825"/>
      <c r="D825"/>
      <c r="E825"/>
      <c r="F825"/>
      <c r="G825"/>
      <c r="H825"/>
      <c r="I825"/>
      <c r="J825"/>
      <c r="K825"/>
      <c r="L825"/>
      <c r="M825"/>
    </row>
    <row r="826" spans="1:13" x14ac:dyDescent="0.25">
      <c r="A826"/>
      <c r="B826"/>
      <c r="C826"/>
      <c r="D826"/>
      <c r="E826"/>
      <c r="F826"/>
      <c r="G826"/>
      <c r="H826"/>
      <c r="I826"/>
      <c r="J826"/>
      <c r="K826"/>
      <c r="L826"/>
      <c r="M826"/>
    </row>
    <row r="827" spans="1:13" x14ac:dyDescent="0.25">
      <c r="A827"/>
      <c r="B827"/>
      <c r="C827"/>
      <c r="D827"/>
      <c r="E827"/>
      <c r="F827"/>
      <c r="G827"/>
      <c r="H827"/>
      <c r="I827"/>
      <c r="J827"/>
      <c r="K827"/>
      <c r="L827"/>
      <c r="M827"/>
    </row>
    <row r="828" spans="1:13" x14ac:dyDescent="0.25">
      <c r="A828"/>
      <c r="B828"/>
      <c r="C828"/>
      <c r="D828"/>
      <c r="E828"/>
      <c r="F828"/>
      <c r="G828"/>
      <c r="H828"/>
      <c r="I828"/>
      <c r="J828"/>
      <c r="K828"/>
      <c r="L828"/>
      <c r="M828"/>
    </row>
    <row r="829" spans="1:13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</row>
    <row r="830" spans="1:13" x14ac:dyDescent="0.25">
      <c r="A830"/>
      <c r="B830"/>
      <c r="C830"/>
      <c r="D830"/>
      <c r="E830"/>
      <c r="F830"/>
      <c r="G830"/>
      <c r="H830"/>
      <c r="I830"/>
      <c r="J830"/>
      <c r="K830"/>
      <c r="L830"/>
      <c r="M830"/>
    </row>
    <row r="831" spans="1:13" x14ac:dyDescent="0.25">
      <c r="A831"/>
      <c r="B831"/>
      <c r="C831"/>
      <c r="D831"/>
      <c r="E831"/>
      <c r="F831"/>
      <c r="G831"/>
      <c r="H831"/>
      <c r="I831"/>
      <c r="J831"/>
      <c r="K831"/>
      <c r="L831"/>
      <c r="M831"/>
    </row>
    <row r="832" spans="1:13" x14ac:dyDescent="0.25">
      <c r="A832"/>
      <c r="B832"/>
      <c r="C832"/>
      <c r="D832"/>
      <c r="E832"/>
      <c r="F832"/>
      <c r="G832"/>
      <c r="H832"/>
      <c r="I832"/>
      <c r="J832"/>
      <c r="K832"/>
      <c r="L832"/>
      <c r="M832"/>
    </row>
    <row r="833" spans="1:13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</row>
    <row r="834" spans="1:13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</row>
    <row r="835" spans="1:13" x14ac:dyDescent="0.25">
      <c r="A835"/>
      <c r="B835"/>
      <c r="C835"/>
      <c r="D835"/>
      <c r="E835"/>
      <c r="F835"/>
      <c r="G835"/>
      <c r="H835"/>
      <c r="I835"/>
      <c r="J835"/>
      <c r="K835"/>
      <c r="L835"/>
      <c r="M835"/>
    </row>
    <row r="836" spans="1:13" x14ac:dyDescent="0.25">
      <c r="A836"/>
      <c r="B836"/>
      <c r="C836"/>
      <c r="D836"/>
      <c r="E836"/>
      <c r="F836"/>
      <c r="G836"/>
      <c r="H836"/>
      <c r="I836"/>
      <c r="J836"/>
      <c r="K836"/>
      <c r="L836"/>
      <c r="M836"/>
    </row>
    <row r="837" spans="1:13" x14ac:dyDescent="0.25">
      <c r="A837"/>
      <c r="B837"/>
      <c r="C837"/>
      <c r="D837"/>
      <c r="E837"/>
      <c r="F837"/>
      <c r="G837"/>
      <c r="H837"/>
      <c r="I837"/>
      <c r="J837"/>
      <c r="K837"/>
      <c r="L837"/>
      <c r="M837"/>
    </row>
    <row r="838" spans="1:13" x14ac:dyDescent="0.25">
      <c r="A838"/>
      <c r="B838"/>
      <c r="C838"/>
      <c r="D838"/>
      <c r="E838"/>
      <c r="F838"/>
      <c r="G838"/>
      <c r="H838"/>
      <c r="I838"/>
      <c r="J838"/>
      <c r="K838"/>
      <c r="L838"/>
      <c r="M838"/>
    </row>
    <row r="839" spans="1:13" x14ac:dyDescent="0.25">
      <c r="A839"/>
      <c r="B839"/>
      <c r="C839"/>
      <c r="D839"/>
      <c r="E839"/>
      <c r="F839"/>
      <c r="G839"/>
      <c r="H839"/>
      <c r="I839"/>
      <c r="J839"/>
      <c r="K839"/>
      <c r="L839"/>
      <c r="M839"/>
    </row>
    <row r="840" spans="1:13" x14ac:dyDescent="0.25">
      <c r="A840"/>
      <c r="B840"/>
      <c r="C840"/>
      <c r="D840"/>
      <c r="E840"/>
      <c r="F840"/>
      <c r="G840"/>
      <c r="H840"/>
      <c r="I840"/>
      <c r="J840"/>
      <c r="K840"/>
      <c r="L840"/>
      <c r="M840"/>
    </row>
    <row r="841" spans="1:13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</row>
    <row r="842" spans="1:13" x14ac:dyDescent="0.25">
      <c r="A842"/>
      <c r="B842"/>
      <c r="C842"/>
      <c r="D842"/>
      <c r="E842"/>
      <c r="F842"/>
      <c r="G842"/>
      <c r="H842"/>
      <c r="I842"/>
      <c r="J842"/>
      <c r="K842"/>
      <c r="L842"/>
      <c r="M842"/>
    </row>
    <row r="843" spans="1:13" x14ac:dyDescent="0.25">
      <c r="A843"/>
      <c r="B843"/>
      <c r="C843"/>
      <c r="D843"/>
      <c r="E843"/>
      <c r="F843"/>
      <c r="G843"/>
      <c r="H843"/>
      <c r="I843"/>
      <c r="J843"/>
      <c r="K843"/>
      <c r="L843"/>
      <c r="M843"/>
    </row>
    <row r="844" spans="1:13" x14ac:dyDescent="0.25">
      <c r="A844"/>
      <c r="B844"/>
      <c r="C844"/>
      <c r="D844"/>
      <c r="E844"/>
      <c r="F844"/>
      <c r="G844"/>
      <c r="H844"/>
      <c r="I844"/>
      <c r="J844"/>
      <c r="K844"/>
      <c r="L844"/>
      <c r="M844"/>
    </row>
    <row r="845" spans="1:13" x14ac:dyDescent="0.25">
      <c r="A845"/>
      <c r="B845"/>
      <c r="C845"/>
      <c r="D845"/>
      <c r="E845"/>
      <c r="F845"/>
      <c r="G845"/>
      <c r="H845"/>
      <c r="I845"/>
      <c r="J845"/>
      <c r="K845"/>
      <c r="L845"/>
      <c r="M845"/>
    </row>
    <row r="846" spans="1:13" x14ac:dyDescent="0.25">
      <c r="A846"/>
      <c r="B846"/>
      <c r="C846"/>
      <c r="D846"/>
      <c r="E846"/>
      <c r="F846"/>
      <c r="G846"/>
      <c r="H846"/>
      <c r="I846"/>
      <c r="J846"/>
      <c r="K846"/>
      <c r="L846"/>
      <c r="M846"/>
    </row>
    <row r="847" spans="1:13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</row>
    <row r="848" spans="1:13" x14ac:dyDescent="0.25">
      <c r="A848"/>
      <c r="B848"/>
      <c r="C848"/>
      <c r="D848"/>
      <c r="E848"/>
      <c r="F848"/>
      <c r="G848"/>
      <c r="H848"/>
      <c r="I848"/>
      <c r="J848"/>
      <c r="K848"/>
      <c r="L848"/>
      <c r="M848"/>
    </row>
    <row r="849" spans="1:13" x14ac:dyDescent="0.25">
      <c r="A849"/>
      <c r="B849"/>
      <c r="C849"/>
      <c r="D849"/>
      <c r="E849"/>
      <c r="F849"/>
      <c r="G849"/>
      <c r="H849"/>
      <c r="I849"/>
      <c r="J849"/>
      <c r="K849"/>
      <c r="L849"/>
      <c r="M849"/>
    </row>
    <row r="850" spans="1:13" x14ac:dyDescent="0.25">
      <c r="A850"/>
      <c r="B850"/>
      <c r="C850"/>
      <c r="D850"/>
      <c r="E850"/>
      <c r="F850"/>
      <c r="G850"/>
      <c r="H850"/>
      <c r="I850"/>
      <c r="J850"/>
      <c r="K850"/>
      <c r="L850"/>
      <c r="M850"/>
    </row>
    <row r="851" spans="1:13" x14ac:dyDescent="0.25">
      <c r="A851"/>
      <c r="B851"/>
      <c r="C851"/>
      <c r="D851"/>
      <c r="E851"/>
      <c r="F851"/>
      <c r="G851"/>
      <c r="H851"/>
      <c r="I851"/>
      <c r="J851"/>
      <c r="K851"/>
      <c r="L851"/>
      <c r="M851"/>
    </row>
    <row r="852" spans="1:13" x14ac:dyDescent="0.25">
      <c r="A852"/>
      <c r="B852"/>
      <c r="C852"/>
      <c r="D852"/>
      <c r="E852"/>
      <c r="F852"/>
      <c r="G852"/>
      <c r="H852"/>
      <c r="I852"/>
      <c r="J852"/>
      <c r="K852"/>
      <c r="L852"/>
      <c r="M852"/>
    </row>
    <row r="853" spans="1:13" x14ac:dyDescent="0.25">
      <c r="A853"/>
      <c r="B853"/>
      <c r="C853"/>
      <c r="D853"/>
      <c r="E853"/>
      <c r="F853"/>
      <c r="G853"/>
      <c r="H853"/>
      <c r="I853"/>
      <c r="J853"/>
      <c r="K853"/>
      <c r="L853"/>
      <c r="M853"/>
    </row>
    <row r="854" spans="1:13" x14ac:dyDescent="0.25">
      <c r="A854"/>
      <c r="B854"/>
      <c r="C854"/>
      <c r="D854"/>
      <c r="E854"/>
      <c r="F854"/>
      <c r="G854"/>
      <c r="H854"/>
      <c r="I854"/>
      <c r="J854"/>
      <c r="K854"/>
      <c r="L854"/>
      <c r="M854"/>
    </row>
    <row r="855" spans="1:13" x14ac:dyDescent="0.25">
      <c r="A855"/>
      <c r="B855"/>
      <c r="C855"/>
      <c r="D855"/>
      <c r="E855"/>
      <c r="F855"/>
      <c r="G855"/>
      <c r="H855"/>
      <c r="I855"/>
      <c r="J855"/>
      <c r="K855"/>
      <c r="L855"/>
      <c r="M855"/>
    </row>
    <row r="856" spans="1:13" x14ac:dyDescent="0.25">
      <c r="A856"/>
      <c r="B856"/>
      <c r="C856"/>
      <c r="D856"/>
      <c r="E856"/>
      <c r="F856"/>
      <c r="G856"/>
      <c r="H856"/>
      <c r="I856"/>
      <c r="J856"/>
      <c r="K856"/>
      <c r="L856"/>
      <c r="M856"/>
    </row>
    <row r="857" spans="1:13" x14ac:dyDescent="0.25">
      <c r="A857"/>
      <c r="B857"/>
      <c r="C857"/>
      <c r="D857"/>
      <c r="E857"/>
      <c r="F857"/>
      <c r="G857"/>
      <c r="H857"/>
      <c r="I857"/>
      <c r="J857"/>
      <c r="K857"/>
      <c r="L857"/>
      <c r="M857"/>
    </row>
    <row r="858" spans="1:13" x14ac:dyDescent="0.25">
      <c r="A858"/>
      <c r="B858"/>
      <c r="C858"/>
      <c r="D858"/>
      <c r="E858"/>
      <c r="F858"/>
      <c r="G858"/>
      <c r="H858"/>
      <c r="I858"/>
      <c r="J858"/>
      <c r="K858"/>
      <c r="L858"/>
      <c r="M858"/>
    </row>
    <row r="859" spans="1:13" x14ac:dyDescent="0.25">
      <c r="A859"/>
      <c r="B859"/>
      <c r="C859"/>
      <c r="D859"/>
      <c r="E859"/>
      <c r="F859"/>
      <c r="G859"/>
      <c r="H859"/>
      <c r="I859"/>
      <c r="J859"/>
      <c r="K859"/>
      <c r="L859"/>
      <c r="M859"/>
    </row>
    <row r="860" spans="1:13" x14ac:dyDescent="0.25">
      <c r="A860"/>
      <c r="B860"/>
      <c r="C860"/>
      <c r="D860"/>
      <c r="E860"/>
      <c r="F860"/>
      <c r="G860"/>
      <c r="H860"/>
      <c r="I860"/>
      <c r="J860"/>
      <c r="K860"/>
      <c r="L860"/>
      <c r="M860"/>
    </row>
    <row r="861" spans="1:13" x14ac:dyDescent="0.25">
      <c r="A861"/>
      <c r="B861"/>
      <c r="C861"/>
      <c r="D861"/>
      <c r="E861"/>
      <c r="F861"/>
      <c r="G861"/>
      <c r="H861"/>
      <c r="I861"/>
      <c r="J861"/>
      <c r="K861"/>
      <c r="L861"/>
      <c r="M861"/>
    </row>
    <row r="862" spans="1:13" x14ac:dyDescent="0.25">
      <c r="A862"/>
      <c r="B862"/>
      <c r="C862"/>
      <c r="D862"/>
      <c r="E862"/>
      <c r="F862"/>
      <c r="G862"/>
      <c r="H862"/>
      <c r="I862"/>
      <c r="J862"/>
      <c r="K862"/>
      <c r="L862"/>
      <c r="M862"/>
    </row>
    <row r="863" spans="1:13" x14ac:dyDescent="0.25">
      <c r="A863"/>
      <c r="B863"/>
      <c r="C863"/>
      <c r="D863"/>
      <c r="E863"/>
      <c r="F863"/>
      <c r="G863"/>
      <c r="H863"/>
      <c r="I863"/>
      <c r="J863"/>
      <c r="K863"/>
      <c r="L863"/>
      <c r="M863"/>
    </row>
    <row r="864" spans="1:13" x14ac:dyDescent="0.25">
      <c r="A864"/>
      <c r="B864"/>
      <c r="C864"/>
      <c r="D864"/>
      <c r="E864"/>
      <c r="F864"/>
      <c r="G864"/>
      <c r="H864"/>
      <c r="I864"/>
      <c r="J864"/>
      <c r="K864"/>
      <c r="L864"/>
      <c r="M864"/>
    </row>
    <row r="865" spans="1:13" x14ac:dyDescent="0.25">
      <c r="A865"/>
      <c r="B865"/>
      <c r="C865"/>
      <c r="D865"/>
      <c r="E865"/>
      <c r="F865"/>
      <c r="G865"/>
      <c r="H865"/>
      <c r="I865"/>
      <c r="J865"/>
      <c r="K865"/>
      <c r="L865"/>
      <c r="M865"/>
    </row>
    <row r="866" spans="1:13" x14ac:dyDescent="0.25">
      <c r="A866"/>
      <c r="B866"/>
      <c r="C866"/>
      <c r="D866"/>
      <c r="E866"/>
      <c r="F866"/>
      <c r="G866"/>
      <c r="H866"/>
      <c r="I866"/>
      <c r="J866"/>
      <c r="K866"/>
      <c r="L866"/>
      <c r="M866"/>
    </row>
    <row r="867" spans="1:13" x14ac:dyDescent="0.25">
      <c r="A867"/>
      <c r="B867"/>
      <c r="C867"/>
      <c r="D867"/>
      <c r="E867"/>
      <c r="F867"/>
      <c r="G867"/>
      <c r="H867"/>
      <c r="I867"/>
      <c r="J867"/>
      <c r="K867"/>
      <c r="L867"/>
      <c r="M867"/>
    </row>
    <row r="868" spans="1:13" x14ac:dyDescent="0.25">
      <c r="A868"/>
      <c r="B868"/>
      <c r="C868"/>
      <c r="D868"/>
      <c r="E868"/>
      <c r="F868"/>
      <c r="G868"/>
      <c r="H868"/>
      <c r="I868"/>
      <c r="J868"/>
      <c r="K868"/>
      <c r="L868"/>
      <c r="M868"/>
    </row>
    <row r="869" spans="1:13" x14ac:dyDescent="0.25">
      <c r="A869"/>
      <c r="B869"/>
      <c r="C869"/>
      <c r="D869"/>
      <c r="E869"/>
      <c r="F869"/>
      <c r="G869"/>
      <c r="H869"/>
      <c r="I869"/>
      <c r="J869"/>
      <c r="K869"/>
      <c r="L869"/>
      <c r="M869"/>
    </row>
    <row r="870" spans="1:13" x14ac:dyDescent="0.25">
      <c r="A870"/>
      <c r="B870"/>
      <c r="C870"/>
      <c r="D870"/>
      <c r="E870"/>
      <c r="F870"/>
      <c r="G870"/>
      <c r="H870"/>
      <c r="I870"/>
      <c r="J870"/>
      <c r="K870"/>
      <c r="L870"/>
      <c r="M870"/>
    </row>
    <row r="871" spans="1:13" x14ac:dyDescent="0.25">
      <c r="A871"/>
      <c r="B871"/>
      <c r="C871"/>
      <c r="D871"/>
      <c r="E871"/>
      <c r="F871"/>
      <c r="G871"/>
      <c r="H871"/>
      <c r="I871"/>
      <c r="J871"/>
      <c r="K871"/>
      <c r="L871"/>
      <c r="M871"/>
    </row>
    <row r="872" spans="1:13" x14ac:dyDescent="0.25">
      <c r="A872"/>
      <c r="B872"/>
      <c r="C872"/>
      <c r="D872"/>
      <c r="E872"/>
      <c r="F872"/>
      <c r="G872"/>
      <c r="H872"/>
      <c r="I872"/>
      <c r="J872"/>
      <c r="K872"/>
      <c r="L872"/>
      <c r="M872"/>
    </row>
    <row r="873" spans="1:13" x14ac:dyDescent="0.25">
      <c r="A873"/>
      <c r="B873"/>
      <c r="C873"/>
      <c r="D873"/>
      <c r="E873"/>
      <c r="F873"/>
      <c r="G873"/>
      <c r="H873"/>
      <c r="I873"/>
      <c r="J873"/>
      <c r="K873"/>
      <c r="L873"/>
      <c r="M873"/>
    </row>
    <row r="874" spans="1:13" x14ac:dyDescent="0.25">
      <c r="A874"/>
      <c r="B874"/>
      <c r="C874"/>
      <c r="D874"/>
      <c r="E874"/>
      <c r="F874"/>
      <c r="G874"/>
      <c r="H874"/>
      <c r="I874"/>
      <c r="J874"/>
      <c r="K874"/>
      <c r="L874"/>
      <c r="M874"/>
    </row>
    <row r="875" spans="1:13" x14ac:dyDescent="0.25">
      <c r="A875"/>
      <c r="B875"/>
      <c r="C875"/>
      <c r="D875"/>
      <c r="E875"/>
      <c r="F875"/>
      <c r="G875"/>
      <c r="H875"/>
      <c r="I875"/>
      <c r="J875"/>
      <c r="K875"/>
      <c r="L875"/>
      <c r="M875"/>
    </row>
    <row r="876" spans="1:13" x14ac:dyDescent="0.25">
      <c r="A876"/>
      <c r="B876"/>
      <c r="C876"/>
      <c r="D876"/>
      <c r="E876"/>
      <c r="F876"/>
      <c r="G876"/>
      <c r="H876"/>
      <c r="I876"/>
      <c r="J876"/>
      <c r="K876"/>
      <c r="L876"/>
      <c r="M876"/>
    </row>
    <row r="877" spans="1:13" x14ac:dyDescent="0.25">
      <c r="A877"/>
      <c r="B877"/>
      <c r="C877"/>
      <c r="D877"/>
      <c r="E877"/>
      <c r="F877"/>
      <c r="G877"/>
      <c r="H877"/>
      <c r="I877"/>
      <c r="J877"/>
      <c r="K877"/>
      <c r="L877"/>
      <c r="M877"/>
    </row>
    <row r="878" spans="1:13" x14ac:dyDescent="0.25">
      <c r="A878"/>
      <c r="B878"/>
      <c r="C878"/>
      <c r="D878"/>
      <c r="E878"/>
      <c r="F878"/>
      <c r="G878"/>
      <c r="H878"/>
      <c r="I878"/>
      <c r="J878"/>
      <c r="K878"/>
      <c r="L878"/>
      <c r="M878"/>
    </row>
    <row r="879" spans="1:13" x14ac:dyDescent="0.25">
      <c r="A879"/>
      <c r="B879"/>
      <c r="C879"/>
      <c r="D879"/>
      <c r="E879"/>
      <c r="F879"/>
      <c r="G879"/>
      <c r="H879"/>
      <c r="I879"/>
      <c r="J879"/>
      <c r="K879"/>
      <c r="L879"/>
      <c r="M879"/>
    </row>
    <row r="880" spans="1:13" x14ac:dyDescent="0.25">
      <c r="A880"/>
      <c r="B880"/>
      <c r="C880"/>
      <c r="D880"/>
      <c r="E880"/>
      <c r="F880"/>
      <c r="G880"/>
      <c r="H880"/>
      <c r="I880"/>
      <c r="J880"/>
      <c r="K880"/>
      <c r="L880"/>
      <c r="M880"/>
    </row>
    <row r="881" spans="1:13" x14ac:dyDescent="0.25">
      <c r="A881"/>
      <c r="B881"/>
      <c r="C881"/>
      <c r="D881"/>
      <c r="E881"/>
      <c r="F881"/>
      <c r="G881"/>
      <c r="H881"/>
      <c r="I881"/>
      <c r="J881"/>
      <c r="K881"/>
      <c r="L881"/>
      <c r="M881"/>
    </row>
    <row r="882" spans="1:13" x14ac:dyDescent="0.25">
      <c r="A882"/>
      <c r="B882"/>
      <c r="C882"/>
      <c r="D882"/>
      <c r="E882"/>
      <c r="F882"/>
      <c r="G882"/>
      <c r="H882"/>
      <c r="I882"/>
      <c r="J882"/>
      <c r="K882"/>
      <c r="L882"/>
      <c r="M882"/>
    </row>
    <row r="883" spans="1:13" x14ac:dyDescent="0.25">
      <c r="A883"/>
      <c r="B883"/>
      <c r="C883"/>
      <c r="D883"/>
      <c r="E883"/>
      <c r="F883"/>
      <c r="G883"/>
      <c r="H883"/>
      <c r="I883"/>
      <c r="J883"/>
      <c r="K883"/>
      <c r="L883"/>
      <c r="M883"/>
    </row>
    <row r="884" spans="1:13" x14ac:dyDescent="0.25">
      <c r="A884"/>
      <c r="B884"/>
      <c r="C884"/>
      <c r="D884"/>
      <c r="E884"/>
      <c r="F884"/>
      <c r="G884"/>
      <c r="H884"/>
      <c r="I884"/>
      <c r="J884"/>
      <c r="K884"/>
      <c r="L884"/>
      <c r="M884"/>
    </row>
    <row r="885" spans="1:13" x14ac:dyDescent="0.25">
      <c r="A885"/>
      <c r="B885"/>
      <c r="C885"/>
      <c r="D885"/>
      <c r="E885"/>
      <c r="F885"/>
      <c r="G885"/>
      <c r="H885"/>
      <c r="I885"/>
      <c r="J885"/>
      <c r="K885"/>
      <c r="L885"/>
      <c r="M885"/>
    </row>
    <row r="886" spans="1:13" x14ac:dyDescent="0.25">
      <c r="A886"/>
      <c r="B886"/>
      <c r="C886"/>
      <c r="D886"/>
      <c r="E886"/>
      <c r="F886"/>
      <c r="G886"/>
      <c r="H886"/>
      <c r="I886"/>
      <c r="J886"/>
      <c r="K886"/>
      <c r="L886"/>
      <c r="M886"/>
    </row>
    <row r="887" spans="1:13" x14ac:dyDescent="0.25">
      <c r="A887"/>
      <c r="B887"/>
      <c r="C887"/>
      <c r="D887"/>
      <c r="E887"/>
      <c r="F887"/>
      <c r="G887"/>
      <c r="H887"/>
      <c r="I887"/>
      <c r="J887"/>
      <c r="K887"/>
      <c r="L887"/>
      <c r="M887"/>
    </row>
    <row r="888" spans="1:13" x14ac:dyDescent="0.25">
      <c r="A888"/>
      <c r="B888"/>
      <c r="C888"/>
      <c r="D888"/>
      <c r="E888"/>
      <c r="F888"/>
      <c r="G888"/>
      <c r="H888"/>
      <c r="I888"/>
      <c r="J888"/>
      <c r="K888"/>
      <c r="L888"/>
      <c r="M888"/>
    </row>
    <row r="889" spans="1:13" x14ac:dyDescent="0.25">
      <c r="A889"/>
      <c r="B889"/>
      <c r="C889"/>
      <c r="D889"/>
      <c r="E889"/>
      <c r="F889"/>
      <c r="G889"/>
      <c r="H889"/>
      <c r="I889"/>
      <c r="J889"/>
      <c r="K889"/>
      <c r="L889"/>
      <c r="M889"/>
    </row>
    <row r="890" spans="1:13" x14ac:dyDescent="0.25">
      <c r="A890"/>
      <c r="B890"/>
      <c r="C890"/>
      <c r="D890"/>
      <c r="E890"/>
      <c r="F890"/>
      <c r="G890"/>
      <c r="H890"/>
      <c r="I890"/>
      <c r="J890"/>
      <c r="K890"/>
      <c r="L890"/>
      <c r="M890"/>
    </row>
    <row r="891" spans="1:13" x14ac:dyDescent="0.25">
      <c r="A891"/>
      <c r="B891"/>
      <c r="C891"/>
      <c r="D891"/>
      <c r="E891"/>
      <c r="F891"/>
      <c r="G891"/>
      <c r="H891"/>
      <c r="I891"/>
      <c r="J891"/>
      <c r="K891"/>
      <c r="L891"/>
      <c r="M891"/>
    </row>
    <row r="892" spans="1:13" x14ac:dyDescent="0.25">
      <c r="A892"/>
      <c r="B892"/>
      <c r="C892"/>
      <c r="D892"/>
      <c r="E892"/>
      <c r="F892"/>
      <c r="G892"/>
      <c r="H892"/>
      <c r="I892"/>
      <c r="J892"/>
      <c r="K892"/>
      <c r="L892"/>
      <c r="M892"/>
    </row>
    <row r="893" spans="1:13" x14ac:dyDescent="0.25">
      <c r="A893"/>
      <c r="B893"/>
      <c r="C893"/>
      <c r="D893"/>
      <c r="E893"/>
      <c r="F893"/>
      <c r="G893"/>
      <c r="H893"/>
      <c r="I893"/>
      <c r="J893"/>
      <c r="K893"/>
      <c r="L893"/>
      <c r="M893"/>
    </row>
    <row r="894" spans="1:13" x14ac:dyDescent="0.25">
      <c r="A894"/>
      <c r="B894"/>
      <c r="C894"/>
      <c r="D894"/>
      <c r="E894"/>
      <c r="F894"/>
      <c r="G894"/>
      <c r="H894"/>
      <c r="I894"/>
      <c r="J894"/>
      <c r="K894"/>
      <c r="L894"/>
      <c r="M894"/>
    </row>
    <row r="895" spans="1:13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</row>
    <row r="896" spans="1:13" x14ac:dyDescent="0.25">
      <c r="A896"/>
      <c r="B896"/>
      <c r="C896"/>
      <c r="D896"/>
      <c r="E896"/>
      <c r="F896"/>
      <c r="G896"/>
      <c r="H896"/>
      <c r="I896"/>
      <c r="J896"/>
      <c r="K896"/>
      <c r="L896"/>
      <c r="M896"/>
    </row>
    <row r="897" spans="1:13" x14ac:dyDescent="0.25">
      <c r="A897"/>
      <c r="B897"/>
      <c r="C897"/>
      <c r="D897"/>
      <c r="E897"/>
      <c r="F897"/>
      <c r="G897"/>
      <c r="H897"/>
      <c r="I897"/>
      <c r="J897"/>
      <c r="K897"/>
      <c r="L897"/>
      <c r="M897"/>
    </row>
    <row r="898" spans="1:13" x14ac:dyDescent="0.25">
      <c r="A898"/>
      <c r="B898"/>
      <c r="C898"/>
      <c r="D898"/>
      <c r="E898"/>
      <c r="F898"/>
      <c r="G898"/>
      <c r="H898"/>
      <c r="I898"/>
      <c r="J898"/>
      <c r="K898"/>
      <c r="L898"/>
      <c r="M898"/>
    </row>
    <row r="899" spans="1:13" x14ac:dyDescent="0.25">
      <c r="A899"/>
      <c r="B899"/>
      <c r="C899"/>
      <c r="D899"/>
      <c r="E899"/>
      <c r="F899"/>
      <c r="G899"/>
      <c r="H899"/>
      <c r="I899"/>
      <c r="J899"/>
      <c r="K899"/>
      <c r="L899"/>
      <c r="M899"/>
    </row>
    <row r="900" spans="1:13" x14ac:dyDescent="0.25">
      <c r="A900"/>
      <c r="B900"/>
      <c r="C900"/>
      <c r="D900"/>
      <c r="E900"/>
      <c r="F900"/>
      <c r="G900"/>
      <c r="H900"/>
      <c r="I900"/>
      <c r="J900"/>
      <c r="K900"/>
      <c r="L900"/>
      <c r="M900"/>
    </row>
    <row r="901" spans="1:13" x14ac:dyDescent="0.25">
      <c r="A901"/>
      <c r="B901"/>
      <c r="C901"/>
      <c r="D901"/>
      <c r="E901"/>
      <c r="F901"/>
      <c r="G901"/>
      <c r="H901"/>
      <c r="I901"/>
      <c r="J901"/>
      <c r="K901"/>
      <c r="L901"/>
      <c r="M901"/>
    </row>
    <row r="902" spans="1:13" x14ac:dyDescent="0.25">
      <c r="A902"/>
      <c r="B902"/>
      <c r="C902"/>
      <c r="D902"/>
      <c r="E902"/>
      <c r="F902"/>
      <c r="G902"/>
      <c r="H902"/>
      <c r="I902"/>
      <c r="J902"/>
      <c r="K902"/>
      <c r="L902"/>
      <c r="M902"/>
    </row>
    <row r="903" spans="1:13" x14ac:dyDescent="0.25">
      <c r="A903"/>
      <c r="B903"/>
      <c r="C903"/>
      <c r="D903"/>
      <c r="E903"/>
      <c r="F903"/>
      <c r="G903"/>
      <c r="H903"/>
      <c r="I903"/>
      <c r="J903"/>
      <c r="K903"/>
      <c r="L903"/>
      <c r="M903"/>
    </row>
    <row r="904" spans="1:13" x14ac:dyDescent="0.25">
      <c r="A904"/>
      <c r="B904"/>
      <c r="C904"/>
      <c r="D904"/>
      <c r="E904"/>
      <c r="F904"/>
      <c r="G904"/>
      <c r="H904"/>
      <c r="I904"/>
      <c r="J904"/>
      <c r="K904"/>
      <c r="L904"/>
      <c r="M904"/>
    </row>
    <row r="905" spans="1:13" x14ac:dyDescent="0.25">
      <c r="A905"/>
      <c r="B905"/>
      <c r="C905"/>
      <c r="D905"/>
      <c r="E905"/>
      <c r="F905"/>
      <c r="G905"/>
      <c r="H905"/>
      <c r="I905"/>
      <c r="J905"/>
      <c r="K905"/>
      <c r="L905"/>
      <c r="M905"/>
    </row>
    <row r="906" spans="1:13" x14ac:dyDescent="0.25">
      <c r="A906"/>
      <c r="B906"/>
      <c r="C906"/>
      <c r="D906"/>
      <c r="E906"/>
      <c r="F906"/>
      <c r="G906"/>
      <c r="H906"/>
      <c r="I906"/>
      <c r="J906"/>
      <c r="K906"/>
      <c r="L906"/>
      <c r="M906"/>
    </row>
    <row r="907" spans="1:13" x14ac:dyDescent="0.25">
      <c r="A907"/>
      <c r="B907"/>
      <c r="C907"/>
      <c r="D907"/>
      <c r="E907"/>
      <c r="F907"/>
      <c r="G907"/>
      <c r="H907"/>
      <c r="I907"/>
      <c r="J907"/>
      <c r="K907"/>
      <c r="L907"/>
      <c r="M907"/>
    </row>
    <row r="908" spans="1:13" x14ac:dyDescent="0.25">
      <c r="A908"/>
      <c r="B908"/>
      <c r="C908"/>
      <c r="D908"/>
      <c r="E908"/>
      <c r="F908"/>
      <c r="G908"/>
      <c r="H908"/>
      <c r="I908"/>
      <c r="J908"/>
      <c r="K908"/>
      <c r="L908"/>
      <c r="M908"/>
    </row>
    <row r="909" spans="1:13" x14ac:dyDescent="0.25">
      <c r="A909"/>
      <c r="B909"/>
      <c r="C909"/>
      <c r="D909"/>
      <c r="E909"/>
      <c r="F909"/>
      <c r="G909"/>
      <c r="H909"/>
      <c r="I909"/>
      <c r="J909"/>
      <c r="K909"/>
      <c r="L909"/>
      <c r="M909"/>
    </row>
    <row r="910" spans="1:13" x14ac:dyDescent="0.25">
      <c r="A910"/>
      <c r="B910"/>
      <c r="C910"/>
      <c r="D910"/>
      <c r="E910"/>
      <c r="F910"/>
      <c r="G910"/>
      <c r="H910"/>
      <c r="I910"/>
      <c r="J910"/>
      <c r="K910"/>
      <c r="L910"/>
      <c r="M910"/>
    </row>
    <row r="911" spans="1:13" x14ac:dyDescent="0.25">
      <c r="A911"/>
      <c r="B911"/>
      <c r="C911"/>
      <c r="D911"/>
      <c r="E911"/>
      <c r="F911"/>
      <c r="G911"/>
      <c r="H911"/>
      <c r="I911"/>
      <c r="J911"/>
      <c r="K911"/>
      <c r="L911"/>
      <c r="M911"/>
    </row>
    <row r="912" spans="1:13" x14ac:dyDescent="0.25">
      <c r="A912"/>
      <c r="B912"/>
      <c r="C912"/>
      <c r="D912"/>
      <c r="E912"/>
      <c r="F912"/>
      <c r="G912"/>
      <c r="H912"/>
      <c r="I912"/>
      <c r="J912"/>
      <c r="K912"/>
      <c r="L912"/>
      <c r="M912"/>
    </row>
    <row r="913" spans="1:13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</row>
    <row r="914" spans="1:13" x14ac:dyDescent="0.25">
      <c r="A914"/>
      <c r="B914"/>
      <c r="C914"/>
      <c r="D914"/>
      <c r="E914"/>
      <c r="F914"/>
      <c r="G914"/>
      <c r="H914"/>
      <c r="I914"/>
      <c r="J914"/>
      <c r="K914"/>
      <c r="L914"/>
      <c r="M914"/>
    </row>
    <row r="915" spans="1:13" x14ac:dyDescent="0.25">
      <c r="A915"/>
      <c r="B915"/>
      <c r="C915"/>
      <c r="D915"/>
      <c r="E915"/>
      <c r="F915"/>
      <c r="G915"/>
      <c r="H915"/>
      <c r="I915"/>
      <c r="J915"/>
      <c r="K915"/>
      <c r="L915"/>
      <c r="M915"/>
    </row>
    <row r="916" spans="1:13" x14ac:dyDescent="0.25">
      <c r="A916"/>
      <c r="B916"/>
      <c r="C916"/>
      <c r="D916"/>
      <c r="E916"/>
      <c r="F916"/>
      <c r="G916"/>
      <c r="H916"/>
      <c r="I916"/>
      <c r="J916"/>
      <c r="K916"/>
      <c r="L916"/>
      <c r="M916"/>
    </row>
    <row r="917" spans="1:13" x14ac:dyDescent="0.25">
      <c r="A917"/>
      <c r="B917"/>
      <c r="C917"/>
      <c r="D917"/>
      <c r="E917"/>
      <c r="F917"/>
      <c r="G917"/>
      <c r="H917"/>
      <c r="I917"/>
      <c r="J917"/>
      <c r="K917"/>
      <c r="L917"/>
      <c r="M917"/>
    </row>
    <row r="918" spans="1:13" x14ac:dyDescent="0.25">
      <c r="A918"/>
      <c r="B918"/>
      <c r="C918"/>
      <c r="D918"/>
      <c r="E918"/>
      <c r="F918"/>
      <c r="G918"/>
      <c r="H918"/>
      <c r="I918"/>
      <c r="J918"/>
      <c r="K918"/>
      <c r="L918"/>
      <c r="M918"/>
    </row>
    <row r="919" spans="1:13" x14ac:dyDescent="0.25">
      <c r="A919"/>
      <c r="B919"/>
      <c r="C919"/>
      <c r="D919"/>
      <c r="E919"/>
      <c r="F919"/>
      <c r="G919"/>
      <c r="H919"/>
      <c r="I919"/>
      <c r="J919"/>
      <c r="K919"/>
      <c r="L919"/>
      <c r="M919"/>
    </row>
    <row r="920" spans="1:13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</row>
    <row r="921" spans="1:13" x14ac:dyDescent="0.25">
      <c r="A921"/>
      <c r="B921"/>
      <c r="C921"/>
      <c r="D921"/>
      <c r="E921"/>
      <c r="F921"/>
      <c r="G921"/>
      <c r="H921"/>
      <c r="I921"/>
      <c r="J921"/>
      <c r="K921"/>
      <c r="L921"/>
      <c r="M921"/>
    </row>
    <row r="922" spans="1:13" x14ac:dyDescent="0.25">
      <c r="A922"/>
      <c r="B922"/>
      <c r="C922"/>
      <c r="D922"/>
      <c r="E922"/>
      <c r="F922"/>
      <c r="G922"/>
      <c r="H922"/>
      <c r="I922"/>
      <c r="J922"/>
      <c r="K922"/>
      <c r="L922"/>
      <c r="M922"/>
    </row>
    <row r="923" spans="1:13" x14ac:dyDescent="0.25">
      <c r="A923"/>
      <c r="B923"/>
      <c r="C923"/>
      <c r="D923"/>
      <c r="E923"/>
      <c r="F923"/>
      <c r="G923"/>
      <c r="H923"/>
      <c r="I923"/>
      <c r="J923"/>
      <c r="K923"/>
      <c r="L923"/>
      <c r="M923"/>
    </row>
    <row r="924" spans="1:13" x14ac:dyDescent="0.25">
      <c r="A924"/>
      <c r="B924"/>
      <c r="C924"/>
      <c r="D924"/>
      <c r="E924"/>
      <c r="F924"/>
      <c r="G924"/>
      <c r="H924"/>
      <c r="I924"/>
      <c r="J924"/>
      <c r="K924"/>
      <c r="L924"/>
      <c r="M924"/>
    </row>
    <row r="925" spans="1:13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</row>
    <row r="926" spans="1:13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</row>
    <row r="927" spans="1:13" x14ac:dyDescent="0.25">
      <c r="A927"/>
      <c r="B927"/>
      <c r="C927"/>
      <c r="D927"/>
      <c r="E927"/>
      <c r="F927"/>
      <c r="G927"/>
      <c r="H927"/>
      <c r="I927"/>
      <c r="J927"/>
      <c r="K927"/>
      <c r="L927"/>
      <c r="M927"/>
    </row>
    <row r="928" spans="1:13" x14ac:dyDescent="0.25">
      <c r="A928"/>
      <c r="B928"/>
      <c r="C928"/>
      <c r="D928"/>
      <c r="E928"/>
      <c r="F928"/>
      <c r="G928"/>
      <c r="H928"/>
      <c r="I928"/>
      <c r="J928"/>
      <c r="K928"/>
      <c r="L928"/>
      <c r="M928"/>
    </row>
    <row r="929" spans="1:13" x14ac:dyDescent="0.25">
      <c r="A929"/>
      <c r="B929"/>
      <c r="C929"/>
      <c r="D929"/>
      <c r="E929"/>
      <c r="F929"/>
      <c r="G929"/>
      <c r="H929"/>
      <c r="I929"/>
      <c r="J929"/>
      <c r="K929"/>
      <c r="L929"/>
      <c r="M929"/>
    </row>
    <row r="930" spans="1:13" x14ac:dyDescent="0.25">
      <c r="A930"/>
      <c r="B930"/>
      <c r="C930"/>
      <c r="D930"/>
      <c r="E930"/>
      <c r="F930"/>
      <c r="G930"/>
      <c r="H930"/>
      <c r="I930"/>
      <c r="J930"/>
      <c r="K930"/>
      <c r="L930"/>
      <c r="M930"/>
    </row>
    <row r="931" spans="1:13" x14ac:dyDescent="0.25">
      <c r="A931"/>
      <c r="B931"/>
      <c r="C931"/>
      <c r="D931"/>
      <c r="E931"/>
      <c r="F931"/>
      <c r="G931"/>
      <c r="H931"/>
      <c r="I931"/>
      <c r="J931"/>
      <c r="K931"/>
      <c r="L931"/>
      <c r="M931"/>
    </row>
    <row r="932" spans="1:13" x14ac:dyDescent="0.25">
      <c r="A932"/>
      <c r="B932"/>
      <c r="C932"/>
      <c r="D932"/>
      <c r="E932"/>
      <c r="F932"/>
      <c r="G932"/>
      <c r="H932"/>
      <c r="I932"/>
      <c r="J932"/>
      <c r="K932"/>
      <c r="L932"/>
      <c r="M932"/>
    </row>
    <row r="933" spans="1:13" x14ac:dyDescent="0.25">
      <c r="A933"/>
      <c r="B933"/>
      <c r="C933"/>
      <c r="D933"/>
      <c r="E933"/>
      <c r="F933"/>
      <c r="G933"/>
      <c r="H933"/>
      <c r="I933"/>
      <c r="J933"/>
      <c r="K933"/>
      <c r="L933"/>
      <c r="M933"/>
    </row>
    <row r="934" spans="1:13" x14ac:dyDescent="0.25">
      <c r="A934"/>
      <c r="B934"/>
      <c r="C934"/>
      <c r="D934"/>
      <c r="E934"/>
      <c r="F934"/>
      <c r="G934"/>
      <c r="H934"/>
      <c r="I934"/>
      <c r="J934"/>
      <c r="K934"/>
      <c r="L934"/>
      <c r="M934"/>
    </row>
    <row r="935" spans="1:13" x14ac:dyDescent="0.25">
      <c r="A935"/>
      <c r="B935"/>
      <c r="C935"/>
      <c r="D935"/>
      <c r="E935"/>
      <c r="F935"/>
      <c r="G935"/>
      <c r="H935"/>
      <c r="I935"/>
      <c r="J935"/>
      <c r="K935"/>
      <c r="L935"/>
      <c r="M935"/>
    </row>
    <row r="936" spans="1:13" x14ac:dyDescent="0.25">
      <c r="A936"/>
      <c r="B936"/>
      <c r="C936"/>
      <c r="D936"/>
      <c r="E936"/>
      <c r="F936"/>
      <c r="G936"/>
      <c r="H936"/>
      <c r="I936"/>
      <c r="J936"/>
      <c r="K936"/>
      <c r="L936"/>
      <c r="M936"/>
    </row>
    <row r="937" spans="1:13" x14ac:dyDescent="0.25">
      <c r="A937"/>
      <c r="B937"/>
      <c r="C937"/>
      <c r="D937"/>
      <c r="E937"/>
      <c r="F937"/>
      <c r="G937"/>
      <c r="H937"/>
      <c r="I937"/>
      <c r="J937"/>
      <c r="K937"/>
      <c r="L937"/>
      <c r="M937"/>
    </row>
    <row r="938" spans="1:13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</row>
    <row r="939" spans="1:13" x14ac:dyDescent="0.25">
      <c r="A939"/>
      <c r="B939"/>
      <c r="C939"/>
      <c r="D939"/>
      <c r="E939"/>
      <c r="F939"/>
      <c r="G939"/>
      <c r="H939"/>
      <c r="I939"/>
      <c r="J939"/>
      <c r="K939"/>
      <c r="L939"/>
      <c r="M939"/>
    </row>
    <row r="940" spans="1:13" x14ac:dyDescent="0.25">
      <c r="A940"/>
      <c r="B940"/>
      <c r="C940"/>
      <c r="D940"/>
      <c r="E940"/>
      <c r="F940"/>
      <c r="G940"/>
      <c r="H940"/>
      <c r="I940"/>
      <c r="J940"/>
      <c r="K940"/>
      <c r="L940"/>
      <c r="M940"/>
    </row>
    <row r="941" spans="1:13" x14ac:dyDescent="0.25">
      <c r="A941"/>
      <c r="B941"/>
      <c r="C941"/>
      <c r="D941"/>
      <c r="E941"/>
      <c r="F941"/>
      <c r="G941"/>
      <c r="H941"/>
      <c r="I941"/>
      <c r="J941"/>
      <c r="K941"/>
      <c r="L941"/>
      <c r="M941"/>
    </row>
    <row r="942" spans="1:13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</row>
    <row r="943" spans="1:13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</row>
    <row r="944" spans="1:13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</row>
    <row r="945" spans="1:13" x14ac:dyDescent="0.25">
      <c r="A945"/>
      <c r="B945"/>
      <c r="C945"/>
      <c r="D945"/>
      <c r="E945"/>
      <c r="F945"/>
      <c r="G945"/>
      <c r="H945"/>
      <c r="I945"/>
      <c r="J945"/>
      <c r="K945"/>
      <c r="L945"/>
      <c r="M945"/>
    </row>
    <row r="946" spans="1:13" x14ac:dyDescent="0.25">
      <c r="A946"/>
      <c r="B946"/>
      <c r="C946"/>
      <c r="D946"/>
      <c r="E946"/>
      <c r="F946"/>
      <c r="G946"/>
      <c r="H946"/>
      <c r="I946"/>
      <c r="J946"/>
      <c r="K946"/>
      <c r="L946"/>
      <c r="M946"/>
    </row>
    <row r="947" spans="1:13" x14ac:dyDescent="0.25">
      <c r="A947"/>
      <c r="B947"/>
      <c r="C947"/>
      <c r="D947"/>
      <c r="E947"/>
      <c r="F947"/>
      <c r="G947"/>
      <c r="H947"/>
      <c r="I947"/>
      <c r="J947"/>
      <c r="K947"/>
      <c r="L947"/>
      <c r="M947"/>
    </row>
    <row r="948" spans="1:13" x14ac:dyDescent="0.25">
      <c r="A948"/>
      <c r="B948"/>
      <c r="C948"/>
      <c r="D948"/>
      <c r="E948"/>
      <c r="F948"/>
      <c r="G948"/>
      <c r="H948"/>
      <c r="I948"/>
      <c r="J948"/>
      <c r="K948"/>
      <c r="L948"/>
      <c r="M948"/>
    </row>
    <row r="949" spans="1:13" x14ac:dyDescent="0.25">
      <c r="A949"/>
      <c r="B949"/>
      <c r="C949"/>
      <c r="D949"/>
      <c r="E949"/>
      <c r="F949"/>
      <c r="G949"/>
      <c r="H949"/>
      <c r="I949"/>
      <c r="J949"/>
      <c r="K949"/>
      <c r="L949"/>
      <c r="M949"/>
    </row>
    <row r="950" spans="1:13" x14ac:dyDescent="0.25">
      <c r="A950"/>
      <c r="B950"/>
      <c r="C950"/>
      <c r="D950"/>
      <c r="E950"/>
      <c r="F950"/>
      <c r="G950"/>
      <c r="H950"/>
      <c r="I950"/>
      <c r="J950"/>
      <c r="K950"/>
      <c r="L950"/>
      <c r="M950"/>
    </row>
    <row r="951" spans="1:13" x14ac:dyDescent="0.25">
      <c r="A951"/>
      <c r="B951"/>
      <c r="C951"/>
      <c r="D951"/>
      <c r="E951"/>
      <c r="F951"/>
      <c r="G951"/>
      <c r="H951"/>
      <c r="I951"/>
      <c r="J951"/>
      <c r="K951"/>
      <c r="L951"/>
      <c r="M951"/>
    </row>
    <row r="952" spans="1:13" x14ac:dyDescent="0.25">
      <c r="A952"/>
      <c r="B952"/>
      <c r="C952"/>
      <c r="D952"/>
      <c r="E952"/>
      <c r="F952"/>
      <c r="G952"/>
      <c r="H952"/>
      <c r="I952"/>
      <c r="J952"/>
      <c r="K952"/>
      <c r="L952"/>
      <c r="M952"/>
    </row>
    <row r="953" spans="1:13" x14ac:dyDescent="0.25">
      <c r="A953"/>
      <c r="B953"/>
      <c r="C953"/>
      <c r="D953"/>
      <c r="E953"/>
      <c r="F953"/>
      <c r="G953"/>
      <c r="H953"/>
      <c r="I953"/>
      <c r="J953"/>
      <c r="K953"/>
      <c r="L953"/>
      <c r="M953"/>
    </row>
    <row r="954" spans="1:13" x14ac:dyDescent="0.25">
      <c r="A954"/>
      <c r="B954"/>
      <c r="C954"/>
      <c r="D954"/>
      <c r="E954"/>
      <c r="F954"/>
      <c r="G954"/>
      <c r="H954"/>
      <c r="I954"/>
      <c r="J954"/>
      <c r="K954"/>
      <c r="L954"/>
      <c r="M954"/>
    </row>
    <row r="955" spans="1:13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</row>
    <row r="956" spans="1:13" x14ac:dyDescent="0.25">
      <c r="A956"/>
      <c r="B956"/>
      <c r="C956"/>
      <c r="D956"/>
      <c r="E956"/>
      <c r="F956"/>
      <c r="G956"/>
      <c r="H956"/>
      <c r="I956"/>
      <c r="J956"/>
      <c r="K956"/>
      <c r="L956"/>
      <c r="M956"/>
    </row>
    <row r="957" spans="1:13" x14ac:dyDescent="0.25">
      <c r="A957"/>
      <c r="B957"/>
      <c r="C957"/>
      <c r="D957"/>
      <c r="E957"/>
      <c r="F957"/>
      <c r="G957"/>
      <c r="H957"/>
      <c r="I957"/>
      <c r="J957"/>
      <c r="K957"/>
      <c r="L957"/>
      <c r="M957"/>
    </row>
    <row r="958" spans="1:13" x14ac:dyDescent="0.25">
      <c r="A958"/>
      <c r="B958"/>
      <c r="C958"/>
      <c r="D958"/>
      <c r="E958"/>
      <c r="F958"/>
      <c r="G958"/>
      <c r="H958"/>
      <c r="I958"/>
      <c r="J958"/>
      <c r="K958"/>
      <c r="L958"/>
      <c r="M958"/>
    </row>
    <row r="959" spans="1:13" x14ac:dyDescent="0.25">
      <c r="A959"/>
      <c r="B959"/>
      <c r="C959"/>
      <c r="D959"/>
      <c r="E959"/>
      <c r="F959"/>
      <c r="G959"/>
      <c r="H959"/>
      <c r="I959"/>
      <c r="J959"/>
      <c r="K959"/>
      <c r="L959"/>
      <c r="M959"/>
    </row>
    <row r="960" spans="1:13" x14ac:dyDescent="0.25">
      <c r="A960"/>
      <c r="B960"/>
      <c r="C960"/>
      <c r="D960"/>
      <c r="E960"/>
      <c r="F960"/>
      <c r="G960"/>
      <c r="H960"/>
      <c r="I960"/>
      <c r="J960"/>
      <c r="K960"/>
      <c r="L960"/>
      <c r="M960"/>
    </row>
    <row r="961" spans="1:13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</row>
    <row r="962" spans="1:13" x14ac:dyDescent="0.25">
      <c r="A962"/>
      <c r="B962"/>
      <c r="C962"/>
      <c r="D962"/>
      <c r="E962"/>
      <c r="F962"/>
      <c r="G962"/>
      <c r="H962"/>
      <c r="I962"/>
      <c r="J962"/>
      <c r="K962"/>
      <c r="L962"/>
      <c r="M962"/>
    </row>
    <row r="963" spans="1:13" x14ac:dyDescent="0.25">
      <c r="A963"/>
      <c r="B963"/>
      <c r="C963"/>
      <c r="D963"/>
      <c r="E963"/>
      <c r="F963"/>
      <c r="G963"/>
      <c r="H963"/>
      <c r="I963"/>
      <c r="J963"/>
      <c r="K963"/>
      <c r="L963"/>
      <c r="M963"/>
    </row>
    <row r="964" spans="1:13" x14ac:dyDescent="0.25">
      <c r="A964"/>
      <c r="B964"/>
      <c r="C964"/>
      <c r="D964"/>
      <c r="E964"/>
      <c r="F964"/>
      <c r="G964"/>
      <c r="H964"/>
      <c r="I964"/>
      <c r="J964"/>
      <c r="K964"/>
      <c r="L964"/>
      <c r="M964"/>
    </row>
    <row r="965" spans="1:13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</row>
    <row r="966" spans="1:13" x14ac:dyDescent="0.25">
      <c r="A966"/>
      <c r="B966"/>
      <c r="C966"/>
      <c r="D966"/>
      <c r="E966"/>
      <c r="F966"/>
      <c r="G966"/>
      <c r="H966"/>
      <c r="I966"/>
      <c r="J966"/>
      <c r="K966"/>
      <c r="L966"/>
      <c r="M966"/>
    </row>
    <row r="967" spans="1:13" x14ac:dyDescent="0.25">
      <c r="A967"/>
      <c r="B967"/>
      <c r="C967"/>
      <c r="D967"/>
      <c r="E967"/>
      <c r="F967"/>
      <c r="G967"/>
      <c r="H967"/>
      <c r="I967"/>
      <c r="J967"/>
      <c r="K967"/>
      <c r="L967"/>
      <c r="M967"/>
    </row>
    <row r="968" spans="1:13" x14ac:dyDescent="0.25">
      <c r="A968"/>
      <c r="B968"/>
      <c r="C968"/>
      <c r="D968"/>
      <c r="E968"/>
      <c r="F968"/>
      <c r="G968"/>
      <c r="H968"/>
      <c r="I968"/>
      <c r="J968"/>
      <c r="K968"/>
      <c r="L968"/>
      <c r="M968"/>
    </row>
    <row r="969" spans="1:13" x14ac:dyDescent="0.25">
      <c r="A969"/>
      <c r="B969"/>
      <c r="C969"/>
      <c r="D969"/>
      <c r="E969"/>
      <c r="F969"/>
      <c r="G969"/>
      <c r="H969"/>
      <c r="I969"/>
      <c r="J969"/>
      <c r="K969"/>
      <c r="L969"/>
      <c r="M969"/>
    </row>
    <row r="970" spans="1:13" x14ac:dyDescent="0.25">
      <c r="A970"/>
      <c r="B970"/>
      <c r="C970"/>
      <c r="D970"/>
      <c r="E970"/>
      <c r="F970"/>
      <c r="G970"/>
      <c r="H970"/>
      <c r="I970"/>
      <c r="J970"/>
      <c r="K970"/>
      <c r="L970"/>
      <c r="M970"/>
    </row>
    <row r="971" spans="1:13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</row>
    <row r="972" spans="1:13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</row>
    <row r="973" spans="1:13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</row>
    <row r="974" spans="1:13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</row>
    <row r="975" spans="1:13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</row>
    <row r="976" spans="1:13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</row>
    <row r="977" spans="1:13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</row>
    <row r="978" spans="1:13" x14ac:dyDescent="0.25">
      <c r="A978"/>
      <c r="B978"/>
      <c r="C978"/>
      <c r="D978"/>
      <c r="E978"/>
      <c r="F978"/>
      <c r="G978"/>
      <c r="H978"/>
      <c r="I978"/>
      <c r="J978"/>
      <c r="K978"/>
      <c r="L978"/>
      <c r="M978"/>
    </row>
    <row r="979" spans="1:13" x14ac:dyDescent="0.25">
      <c r="A979"/>
      <c r="B979"/>
      <c r="C979"/>
      <c r="D979"/>
      <c r="E979"/>
      <c r="F979"/>
      <c r="G979"/>
      <c r="H979"/>
      <c r="I979"/>
      <c r="J979"/>
      <c r="K979"/>
      <c r="L979"/>
      <c r="M979"/>
    </row>
    <row r="980" spans="1:13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</row>
    <row r="981" spans="1:13" x14ac:dyDescent="0.25">
      <c r="A981"/>
      <c r="B981"/>
      <c r="C981"/>
      <c r="D981"/>
      <c r="E981"/>
      <c r="F981"/>
      <c r="G981"/>
      <c r="H981"/>
      <c r="I981"/>
      <c r="J981"/>
      <c r="K981"/>
      <c r="L981"/>
      <c r="M981"/>
    </row>
    <row r="982" spans="1:13" x14ac:dyDescent="0.25">
      <c r="A982"/>
      <c r="B982"/>
      <c r="C982"/>
      <c r="D982"/>
      <c r="E982"/>
      <c r="F982"/>
      <c r="G982"/>
      <c r="H982"/>
      <c r="I982"/>
      <c r="J982"/>
      <c r="K982"/>
      <c r="L982"/>
      <c r="M982"/>
    </row>
    <row r="983" spans="1:13" x14ac:dyDescent="0.25">
      <c r="A983"/>
      <c r="B983"/>
      <c r="C983"/>
      <c r="D983"/>
      <c r="E983"/>
      <c r="F983"/>
      <c r="G983"/>
      <c r="H983"/>
      <c r="I983"/>
      <c r="J983"/>
      <c r="K983"/>
      <c r="L983"/>
      <c r="M983"/>
    </row>
    <row r="984" spans="1:13" x14ac:dyDescent="0.25">
      <c r="A984"/>
      <c r="B984"/>
      <c r="C984"/>
      <c r="D984"/>
      <c r="E984"/>
      <c r="F984"/>
      <c r="G984"/>
      <c r="H984"/>
      <c r="I984"/>
      <c r="J984"/>
      <c r="K984"/>
      <c r="L984"/>
      <c r="M984"/>
    </row>
    <row r="985" spans="1:13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</row>
    <row r="986" spans="1:13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</row>
    <row r="987" spans="1:13" x14ac:dyDescent="0.25">
      <c r="A987"/>
      <c r="B987"/>
      <c r="C987"/>
      <c r="D987"/>
      <c r="E987"/>
      <c r="F987"/>
      <c r="G987"/>
      <c r="H987"/>
      <c r="I987"/>
      <c r="J987"/>
      <c r="K987"/>
      <c r="L987"/>
      <c r="M987"/>
    </row>
    <row r="988" spans="1:13" x14ac:dyDescent="0.25">
      <c r="A988"/>
      <c r="B988"/>
      <c r="C988"/>
      <c r="D988"/>
      <c r="E988"/>
      <c r="F988"/>
      <c r="G988"/>
      <c r="H988"/>
      <c r="I988"/>
      <c r="J988"/>
      <c r="K988"/>
      <c r="L988"/>
      <c r="M988"/>
    </row>
    <row r="989" spans="1:13" x14ac:dyDescent="0.25">
      <c r="A989"/>
      <c r="B989"/>
      <c r="C989"/>
      <c r="D989"/>
      <c r="E989"/>
      <c r="F989"/>
      <c r="G989"/>
      <c r="H989"/>
      <c r="I989"/>
      <c r="J989"/>
      <c r="K989"/>
      <c r="L989"/>
      <c r="M989"/>
    </row>
    <row r="990" spans="1:13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</row>
    <row r="991" spans="1:13" x14ac:dyDescent="0.25">
      <c r="A991"/>
      <c r="B991"/>
      <c r="C991"/>
      <c r="D991"/>
      <c r="E991"/>
      <c r="F991"/>
      <c r="G991"/>
      <c r="H991"/>
      <c r="I991"/>
      <c r="J991"/>
      <c r="K991"/>
      <c r="L991"/>
      <c r="M991"/>
    </row>
    <row r="992" spans="1:13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</row>
    <row r="993" spans="1:13" x14ac:dyDescent="0.25">
      <c r="A993"/>
      <c r="B993"/>
      <c r="C993"/>
      <c r="D993"/>
      <c r="E993"/>
      <c r="F993"/>
      <c r="G993"/>
      <c r="H993"/>
      <c r="I993"/>
      <c r="J993"/>
      <c r="K993"/>
      <c r="L993"/>
      <c r="M993"/>
    </row>
    <row r="994" spans="1:13" x14ac:dyDescent="0.25">
      <c r="A994"/>
      <c r="B994"/>
      <c r="C994"/>
      <c r="D994"/>
      <c r="E994"/>
      <c r="F994"/>
      <c r="G994"/>
      <c r="H994"/>
      <c r="I994"/>
      <c r="J994"/>
      <c r="K994"/>
      <c r="L994"/>
      <c r="M994"/>
    </row>
    <row r="995" spans="1:13" x14ac:dyDescent="0.25">
      <c r="A995"/>
      <c r="B995"/>
      <c r="C995"/>
      <c r="D995"/>
      <c r="E995"/>
      <c r="F995"/>
      <c r="G995"/>
      <c r="H995"/>
      <c r="I995"/>
      <c r="J995"/>
      <c r="K995"/>
      <c r="L995"/>
      <c r="M995"/>
    </row>
    <row r="996" spans="1:13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</row>
    <row r="997" spans="1:13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</row>
    <row r="998" spans="1:13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</row>
    <row r="999" spans="1:13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</row>
    <row r="1000" spans="1:13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</row>
    <row r="1001" spans="1:13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</row>
    <row r="1002" spans="1:13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</row>
    <row r="1003" spans="1:13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</row>
    <row r="1004" spans="1:13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</row>
    <row r="1005" spans="1:13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</row>
    <row r="1006" spans="1:13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</row>
    <row r="1007" spans="1:13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</row>
    <row r="1008" spans="1:13" x14ac:dyDescent="0.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</row>
    <row r="1009" spans="1:13" x14ac:dyDescent="0.2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</row>
    <row r="1010" spans="1:13" x14ac:dyDescent="0.2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</row>
    <row r="1011" spans="1:13" x14ac:dyDescent="0.2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</row>
    <row r="1012" spans="1:13" x14ac:dyDescent="0.2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</row>
    <row r="1013" spans="1:13" x14ac:dyDescent="0.2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</row>
    <row r="1014" spans="1:13" x14ac:dyDescent="0.2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</row>
    <row r="1015" spans="1:13" x14ac:dyDescent="0.2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</row>
    <row r="1016" spans="1:13" x14ac:dyDescent="0.2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</row>
    <row r="1017" spans="1:13" x14ac:dyDescent="0.2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</row>
    <row r="1018" spans="1:13" x14ac:dyDescent="0.2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</row>
    <row r="1019" spans="1:13" x14ac:dyDescent="0.2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</row>
    <row r="1020" spans="1:13" x14ac:dyDescent="0.2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</row>
    <row r="1021" spans="1:13" x14ac:dyDescent="0.2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</row>
    <row r="1022" spans="1:13" x14ac:dyDescent="0.2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</row>
    <row r="1023" spans="1:13" x14ac:dyDescent="0.2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</row>
    <row r="1024" spans="1:13" x14ac:dyDescent="0.2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</row>
    <row r="1025" spans="1:13" x14ac:dyDescent="0.2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</row>
    <row r="1026" spans="1:13" x14ac:dyDescent="0.2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</row>
    <row r="1027" spans="1:13" x14ac:dyDescent="0.2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</row>
    <row r="1028" spans="1:13" x14ac:dyDescent="0.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</row>
    <row r="1029" spans="1:13" x14ac:dyDescent="0.2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</row>
    <row r="1030" spans="1:13" x14ac:dyDescent="0.2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</row>
    <row r="1031" spans="1:13" x14ac:dyDescent="0.2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</row>
    <row r="1032" spans="1:13" x14ac:dyDescent="0.2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</row>
    <row r="1033" spans="1:13" x14ac:dyDescent="0.2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</row>
    <row r="1034" spans="1:13" x14ac:dyDescent="0.2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</row>
    <row r="1035" spans="1:13" x14ac:dyDescent="0.2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</row>
    <row r="1036" spans="1:13" x14ac:dyDescent="0.2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</row>
    <row r="1037" spans="1:13" x14ac:dyDescent="0.2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</row>
    <row r="1038" spans="1:13" x14ac:dyDescent="0.2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</row>
    <row r="1039" spans="1:13" x14ac:dyDescent="0.2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</row>
    <row r="1040" spans="1:13" x14ac:dyDescent="0.2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</row>
    <row r="1041" spans="1:13" x14ac:dyDescent="0.25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</row>
    <row r="1042" spans="1:13" x14ac:dyDescent="0.2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</row>
    <row r="1043" spans="1:13" x14ac:dyDescent="0.25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</row>
    <row r="1044" spans="1:13" x14ac:dyDescent="0.25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</row>
    <row r="1045" spans="1:13" x14ac:dyDescent="0.25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</row>
    <row r="1046" spans="1:13" x14ac:dyDescent="0.25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</row>
    <row r="1047" spans="1:13" x14ac:dyDescent="0.2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</row>
    <row r="1048" spans="1:13" x14ac:dyDescent="0.25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</row>
    <row r="1049" spans="1:13" x14ac:dyDescent="0.25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</row>
    <row r="1050" spans="1:13" x14ac:dyDescent="0.25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</row>
    <row r="1051" spans="1:13" x14ac:dyDescent="0.2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</row>
    <row r="1052" spans="1:13" x14ac:dyDescent="0.25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</row>
    <row r="1053" spans="1:13" x14ac:dyDescent="0.25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</row>
    <row r="1054" spans="1:13" x14ac:dyDescent="0.25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</row>
    <row r="1055" spans="1:13" x14ac:dyDescent="0.25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</row>
    <row r="1056" spans="1:13" x14ac:dyDescent="0.25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</row>
    <row r="1057" spans="1:13" x14ac:dyDescent="0.25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</row>
    <row r="1058" spans="1:13" x14ac:dyDescent="0.25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</row>
    <row r="1059" spans="1:13" x14ac:dyDescent="0.25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</row>
    <row r="1060" spans="1:13" x14ac:dyDescent="0.25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</row>
    <row r="1061" spans="1:13" x14ac:dyDescent="0.25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</row>
    <row r="1062" spans="1:13" x14ac:dyDescent="0.25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</row>
    <row r="1063" spans="1:13" x14ac:dyDescent="0.25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</row>
    <row r="1064" spans="1:13" x14ac:dyDescent="0.25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</row>
    <row r="1065" spans="1:13" x14ac:dyDescent="0.25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</row>
    <row r="1066" spans="1:13" x14ac:dyDescent="0.25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</row>
    <row r="1067" spans="1:13" x14ac:dyDescent="0.2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</row>
    <row r="1068" spans="1:13" x14ac:dyDescent="0.25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</row>
    <row r="1069" spans="1:13" x14ac:dyDescent="0.25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</row>
    <row r="1070" spans="1:13" x14ac:dyDescent="0.25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</row>
    <row r="1071" spans="1:13" x14ac:dyDescent="0.25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</row>
    <row r="1072" spans="1:13" x14ac:dyDescent="0.2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</row>
    <row r="1073" spans="1:13" x14ac:dyDescent="0.2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</row>
    <row r="1074" spans="1:13" x14ac:dyDescent="0.25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</row>
    <row r="1075" spans="1:13" x14ac:dyDescent="0.25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</row>
    <row r="1076" spans="1:13" x14ac:dyDescent="0.2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</row>
    <row r="1077" spans="1:13" x14ac:dyDescent="0.25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</row>
    <row r="1078" spans="1:13" x14ac:dyDescent="0.2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</row>
    <row r="1079" spans="1:13" x14ac:dyDescent="0.25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</row>
    <row r="1080" spans="1:13" x14ac:dyDescent="0.25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</row>
    <row r="1081" spans="1:13" x14ac:dyDescent="0.25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</row>
    <row r="1082" spans="1:13" x14ac:dyDescent="0.2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</row>
    <row r="1083" spans="1:13" x14ac:dyDescent="0.25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</row>
    <row r="1084" spans="1:13" x14ac:dyDescent="0.25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</row>
    <row r="1085" spans="1:13" x14ac:dyDescent="0.25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</row>
    <row r="1086" spans="1:13" x14ac:dyDescent="0.25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</row>
    <row r="1087" spans="1:13" x14ac:dyDescent="0.25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</row>
    <row r="1088" spans="1:13" x14ac:dyDescent="0.25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</row>
    <row r="1089" spans="1:13" x14ac:dyDescent="0.25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</row>
    <row r="1090" spans="1:13" x14ac:dyDescent="0.25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</row>
    <row r="1091" spans="1:13" x14ac:dyDescent="0.25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</row>
    <row r="1092" spans="1:13" x14ac:dyDescent="0.25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</row>
    <row r="1093" spans="1:13" x14ac:dyDescent="0.25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</row>
    <row r="1094" spans="1:13" x14ac:dyDescent="0.25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</row>
    <row r="1095" spans="1:13" x14ac:dyDescent="0.25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</row>
    <row r="1096" spans="1:13" x14ac:dyDescent="0.25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</row>
    <row r="1097" spans="1:13" x14ac:dyDescent="0.25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</row>
    <row r="1098" spans="1:13" x14ac:dyDescent="0.25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</row>
    <row r="1099" spans="1:13" x14ac:dyDescent="0.25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</row>
    <row r="1100" spans="1:13" x14ac:dyDescent="0.25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</row>
    <row r="1101" spans="1:13" x14ac:dyDescent="0.25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</row>
    <row r="1102" spans="1:13" x14ac:dyDescent="0.25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</row>
    <row r="1103" spans="1:13" x14ac:dyDescent="0.25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</row>
    <row r="1104" spans="1:13" x14ac:dyDescent="0.25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</row>
    <row r="1105" spans="1:13" x14ac:dyDescent="0.25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</row>
    <row r="1106" spans="1:13" x14ac:dyDescent="0.25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</row>
    <row r="1107" spans="1:13" x14ac:dyDescent="0.25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</row>
    <row r="1108" spans="1:13" x14ac:dyDescent="0.25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</row>
    <row r="1109" spans="1:13" x14ac:dyDescent="0.25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</row>
    <row r="1110" spans="1:13" x14ac:dyDescent="0.25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</row>
    <row r="1111" spans="1:13" x14ac:dyDescent="0.25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</row>
    <row r="1112" spans="1:13" x14ac:dyDescent="0.25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</row>
    <row r="1113" spans="1:13" x14ac:dyDescent="0.25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</row>
    <row r="1114" spans="1:13" x14ac:dyDescent="0.25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</row>
    <row r="1115" spans="1:13" x14ac:dyDescent="0.25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</row>
    <row r="1116" spans="1:13" x14ac:dyDescent="0.25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</row>
    <row r="1117" spans="1:13" x14ac:dyDescent="0.25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</row>
    <row r="1118" spans="1:13" x14ac:dyDescent="0.25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</row>
    <row r="1119" spans="1:13" x14ac:dyDescent="0.25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</row>
    <row r="1120" spans="1:13" x14ac:dyDescent="0.25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</row>
    <row r="1121" spans="1:13" x14ac:dyDescent="0.25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</row>
    <row r="1122" spans="1:13" x14ac:dyDescent="0.25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</row>
    <row r="1123" spans="1:13" x14ac:dyDescent="0.25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</row>
    <row r="1124" spans="1:13" x14ac:dyDescent="0.25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</row>
    <row r="1125" spans="1:13" x14ac:dyDescent="0.25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</row>
    <row r="1126" spans="1:13" x14ac:dyDescent="0.25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</row>
    <row r="1127" spans="1:13" x14ac:dyDescent="0.25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</row>
    <row r="1128" spans="1:13" x14ac:dyDescent="0.25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</row>
    <row r="1129" spans="1:13" x14ac:dyDescent="0.25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</row>
    <row r="1130" spans="1:13" x14ac:dyDescent="0.25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</row>
    <row r="1131" spans="1:13" x14ac:dyDescent="0.25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</row>
    <row r="1132" spans="1:13" x14ac:dyDescent="0.25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</row>
    <row r="1133" spans="1:13" x14ac:dyDescent="0.25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</row>
    <row r="1134" spans="1:13" x14ac:dyDescent="0.25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</row>
    <row r="1135" spans="1:13" x14ac:dyDescent="0.25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</row>
    <row r="1136" spans="1:13" x14ac:dyDescent="0.25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</row>
    <row r="1137" spans="1:13" x14ac:dyDescent="0.25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</row>
    <row r="1138" spans="1:13" x14ac:dyDescent="0.25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</row>
    <row r="1139" spans="1:13" x14ac:dyDescent="0.25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</row>
    <row r="1140" spans="1:13" x14ac:dyDescent="0.25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</row>
    <row r="1141" spans="1:13" x14ac:dyDescent="0.25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</row>
    <row r="1142" spans="1:13" x14ac:dyDescent="0.25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</row>
    <row r="1143" spans="1:13" x14ac:dyDescent="0.25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</row>
    <row r="1144" spans="1:13" x14ac:dyDescent="0.25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</row>
    <row r="1145" spans="1:13" x14ac:dyDescent="0.25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</row>
    <row r="1146" spans="1:13" x14ac:dyDescent="0.25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</row>
    <row r="1147" spans="1:13" x14ac:dyDescent="0.25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</row>
    <row r="1148" spans="1:13" x14ac:dyDescent="0.25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</row>
    <row r="1149" spans="1:13" x14ac:dyDescent="0.25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</row>
    <row r="1150" spans="1:13" x14ac:dyDescent="0.25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</row>
    <row r="1151" spans="1:13" x14ac:dyDescent="0.25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</row>
    <row r="1152" spans="1:13" x14ac:dyDescent="0.25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</row>
    <row r="1153" spans="1:13" x14ac:dyDescent="0.25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</row>
    <row r="1154" spans="1:13" x14ac:dyDescent="0.25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</row>
    <row r="1155" spans="1:13" x14ac:dyDescent="0.25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</row>
    <row r="1156" spans="1:13" x14ac:dyDescent="0.25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</row>
    <row r="1157" spans="1:13" x14ac:dyDescent="0.25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</row>
    <row r="1158" spans="1:13" x14ac:dyDescent="0.25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</row>
    <row r="1159" spans="1:13" x14ac:dyDescent="0.25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</row>
    <row r="1160" spans="1:13" x14ac:dyDescent="0.25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</row>
    <row r="1161" spans="1:13" x14ac:dyDescent="0.25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</row>
    <row r="1162" spans="1:13" x14ac:dyDescent="0.25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</row>
    <row r="1163" spans="1:13" x14ac:dyDescent="0.25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</row>
    <row r="1164" spans="1:13" x14ac:dyDescent="0.25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</row>
    <row r="1165" spans="1:13" x14ac:dyDescent="0.25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</row>
    <row r="1166" spans="1:13" x14ac:dyDescent="0.25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</row>
    <row r="1167" spans="1:13" x14ac:dyDescent="0.25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</row>
    <row r="1168" spans="1:13" x14ac:dyDescent="0.25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</row>
    <row r="1169" spans="1:13" x14ac:dyDescent="0.25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</row>
    <row r="1170" spans="1:13" x14ac:dyDescent="0.25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</row>
    <row r="1171" spans="1:13" x14ac:dyDescent="0.25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</row>
    <row r="1172" spans="1:13" x14ac:dyDescent="0.25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</row>
    <row r="1173" spans="1:13" x14ac:dyDescent="0.25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</row>
    <row r="1174" spans="1:13" x14ac:dyDescent="0.25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</row>
    <row r="1175" spans="1:13" x14ac:dyDescent="0.25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</row>
    <row r="1176" spans="1:13" x14ac:dyDescent="0.25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</row>
    <row r="1177" spans="1:13" x14ac:dyDescent="0.25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</row>
    <row r="1178" spans="1:13" x14ac:dyDescent="0.25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</row>
    <row r="1179" spans="1:13" x14ac:dyDescent="0.25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</row>
    <row r="1180" spans="1:13" x14ac:dyDescent="0.25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</row>
    <row r="1181" spans="1:13" x14ac:dyDescent="0.25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</row>
    <row r="1182" spans="1:13" x14ac:dyDescent="0.25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</row>
    <row r="1183" spans="1:13" x14ac:dyDescent="0.25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</row>
    <row r="1184" spans="1:13" x14ac:dyDescent="0.25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</row>
    <row r="1185" spans="1:13" x14ac:dyDescent="0.25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</row>
    <row r="1186" spans="1:13" x14ac:dyDescent="0.25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</row>
    <row r="1187" spans="1:13" x14ac:dyDescent="0.25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</row>
    <row r="1188" spans="1:13" x14ac:dyDescent="0.25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</row>
    <row r="1189" spans="1:13" x14ac:dyDescent="0.25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</row>
    <row r="1190" spans="1:13" x14ac:dyDescent="0.25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</row>
    <row r="1191" spans="1:13" x14ac:dyDescent="0.25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</row>
    <row r="1192" spans="1:13" x14ac:dyDescent="0.25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</row>
    <row r="1193" spans="1:13" x14ac:dyDescent="0.25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</row>
    <row r="1194" spans="1:13" x14ac:dyDescent="0.25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</row>
    <row r="1195" spans="1:13" x14ac:dyDescent="0.25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</row>
    <row r="1196" spans="1:13" x14ac:dyDescent="0.25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</row>
    <row r="1197" spans="1:13" x14ac:dyDescent="0.25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</row>
    <row r="1198" spans="1:13" x14ac:dyDescent="0.25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</row>
    <row r="1199" spans="1:13" x14ac:dyDescent="0.25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</row>
    <row r="1200" spans="1:13" x14ac:dyDescent="0.25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</row>
    <row r="1201" spans="1:13" x14ac:dyDescent="0.25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</row>
    <row r="1202" spans="1:13" x14ac:dyDescent="0.25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</row>
    <row r="1203" spans="1:13" x14ac:dyDescent="0.25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</row>
    <row r="1204" spans="1:13" x14ac:dyDescent="0.25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</row>
    <row r="1205" spans="1:13" x14ac:dyDescent="0.25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</row>
    <row r="1206" spans="1:13" x14ac:dyDescent="0.25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</row>
    <row r="1207" spans="1:13" x14ac:dyDescent="0.25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</row>
    <row r="1208" spans="1:13" x14ac:dyDescent="0.25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</row>
    <row r="1209" spans="1:13" x14ac:dyDescent="0.25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</row>
    <row r="1210" spans="1:13" x14ac:dyDescent="0.25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</row>
    <row r="1211" spans="1:13" x14ac:dyDescent="0.25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</row>
    <row r="1212" spans="1:13" x14ac:dyDescent="0.25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</row>
    <row r="1213" spans="1:13" x14ac:dyDescent="0.25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</row>
    <row r="1214" spans="1:13" x14ac:dyDescent="0.25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</row>
    <row r="1215" spans="1:13" x14ac:dyDescent="0.25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</row>
    <row r="1216" spans="1:13" x14ac:dyDescent="0.25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</row>
    <row r="1217" spans="1:13" x14ac:dyDescent="0.25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</row>
    <row r="1218" spans="1:13" x14ac:dyDescent="0.25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</row>
    <row r="1219" spans="1:13" x14ac:dyDescent="0.25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</row>
    <row r="1220" spans="1:13" x14ac:dyDescent="0.25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</row>
    <row r="1221" spans="1:13" x14ac:dyDescent="0.25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</row>
    <row r="1222" spans="1:13" x14ac:dyDescent="0.25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</row>
    <row r="1223" spans="1:13" x14ac:dyDescent="0.25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</row>
    <row r="1224" spans="1:13" x14ac:dyDescent="0.25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</row>
    <row r="1225" spans="1:13" x14ac:dyDescent="0.25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</row>
    <row r="1226" spans="1:13" x14ac:dyDescent="0.25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</row>
    <row r="1227" spans="1:13" x14ac:dyDescent="0.25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</row>
    <row r="1228" spans="1:13" x14ac:dyDescent="0.25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</row>
    <row r="1229" spans="1:13" x14ac:dyDescent="0.25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</row>
    <row r="1230" spans="1:13" x14ac:dyDescent="0.25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</row>
    <row r="1231" spans="1:13" x14ac:dyDescent="0.25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</row>
    <row r="1232" spans="1:13" x14ac:dyDescent="0.25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</row>
    <row r="1233" spans="1:13" x14ac:dyDescent="0.25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</row>
    <row r="1234" spans="1:13" x14ac:dyDescent="0.25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</row>
    <row r="1235" spans="1:13" x14ac:dyDescent="0.25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</row>
    <row r="1236" spans="1:13" x14ac:dyDescent="0.25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</row>
    <row r="1237" spans="1:13" x14ac:dyDescent="0.25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</row>
    <row r="1238" spans="1:13" x14ac:dyDescent="0.25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</row>
    <row r="1239" spans="1:13" x14ac:dyDescent="0.25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</row>
    <row r="1240" spans="1:13" x14ac:dyDescent="0.25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</row>
    <row r="1241" spans="1:13" x14ac:dyDescent="0.25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</row>
    <row r="1242" spans="1:13" x14ac:dyDescent="0.25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</row>
    <row r="1243" spans="1:13" x14ac:dyDescent="0.25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</row>
    <row r="1244" spans="1:13" x14ac:dyDescent="0.25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</row>
    <row r="1245" spans="1:13" x14ac:dyDescent="0.25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</row>
    <row r="1246" spans="1:13" x14ac:dyDescent="0.25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</row>
    <row r="1247" spans="1:13" x14ac:dyDescent="0.25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</row>
    <row r="1248" spans="1:13" x14ac:dyDescent="0.25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</row>
    <row r="1249" spans="1:13" x14ac:dyDescent="0.25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</row>
    <row r="1250" spans="1:13" x14ac:dyDescent="0.25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</row>
    <row r="1251" spans="1:13" x14ac:dyDescent="0.25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</row>
    <row r="1252" spans="1:13" x14ac:dyDescent="0.25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</row>
    <row r="1253" spans="1:13" x14ac:dyDescent="0.25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</row>
    <row r="1254" spans="1:13" x14ac:dyDescent="0.25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</row>
    <row r="1255" spans="1:13" x14ac:dyDescent="0.25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</row>
    <row r="1256" spans="1:13" x14ac:dyDescent="0.25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</row>
    <row r="1257" spans="1:13" x14ac:dyDescent="0.25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</row>
    <row r="1258" spans="1:13" x14ac:dyDescent="0.25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</row>
    <row r="1259" spans="1:13" x14ac:dyDescent="0.25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</row>
    <row r="1260" spans="1:13" x14ac:dyDescent="0.25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</row>
    <row r="1261" spans="1:13" x14ac:dyDescent="0.25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</row>
    <row r="1262" spans="1:13" x14ac:dyDescent="0.25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</row>
    <row r="1263" spans="1:13" x14ac:dyDescent="0.25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</row>
    <row r="1264" spans="1:13" x14ac:dyDescent="0.25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</row>
    <row r="1265" spans="1:13" x14ac:dyDescent="0.25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</row>
    <row r="1266" spans="1:13" x14ac:dyDescent="0.25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</row>
    <row r="1267" spans="1:13" x14ac:dyDescent="0.25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</row>
    <row r="1268" spans="1:13" x14ac:dyDescent="0.25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</row>
    <row r="1269" spans="1:13" x14ac:dyDescent="0.25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</row>
    <row r="1270" spans="1:13" x14ac:dyDescent="0.25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</row>
    <row r="1271" spans="1:13" x14ac:dyDescent="0.25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</row>
    <row r="1272" spans="1:13" x14ac:dyDescent="0.25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</row>
    <row r="1273" spans="1:13" x14ac:dyDescent="0.25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</row>
    <row r="1274" spans="1:13" x14ac:dyDescent="0.25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</row>
    <row r="1275" spans="1:13" x14ac:dyDescent="0.25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</row>
    <row r="1276" spans="1:13" x14ac:dyDescent="0.25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</row>
    <row r="1277" spans="1:13" x14ac:dyDescent="0.25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</row>
    <row r="1278" spans="1:13" x14ac:dyDescent="0.25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</row>
    <row r="1279" spans="1:13" x14ac:dyDescent="0.25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</row>
    <row r="1280" spans="1:13" x14ac:dyDescent="0.25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</row>
    <row r="1281" spans="1:13" x14ac:dyDescent="0.25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</row>
    <row r="1282" spans="1:13" x14ac:dyDescent="0.25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</row>
    <row r="1283" spans="1:13" x14ac:dyDescent="0.25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</row>
    <row r="1284" spans="1:13" x14ac:dyDescent="0.25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</row>
    <row r="1285" spans="1:13" x14ac:dyDescent="0.25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</row>
    <row r="1286" spans="1:13" x14ac:dyDescent="0.25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</row>
    <row r="1287" spans="1:13" x14ac:dyDescent="0.25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</row>
    <row r="1288" spans="1:13" x14ac:dyDescent="0.25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</row>
    <row r="1289" spans="1:13" x14ac:dyDescent="0.25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</row>
    <row r="1290" spans="1:13" x14ac:dyDescent="0.25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</row>
    <row r="1291" spans="1:13" x14ac:dyDescent="0.25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</row>
    <row r="1292" spans="1:13" x14ac:dyDescent="0.25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</row>
    <row r="1293" spans="1:13" x14ac:dyDescent="0.25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</row>
    <row r="1294" spans="1:13" x14ac:dyDescent="0.25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</row>
    <row r="1295" spans="1:13" x14ac:dyDescent="0.25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</row>
    <row r="1296" spans="1:13" x14ac:dyDescent="0.25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</row>
    <row r="1297" spans="1:13" x14ac:dyDescent="0.25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</row>
    <row r="1298" spans="1:13" x14ac:dyDescent="0.25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</row>
    <row r="1299" spans="1:13" x14ac:dyDescent="0.25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</row>
    <row r="1300" spans="1:13" x14ac:dyDescent="0.25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</row>
    <row r="1301" spans="1:13" x14ac:dyDescent="0.25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</row>
    <row r="1302" spans="1:13" x14ac:dyDescent="0.25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</row>
    <row r="1303" spans="1:13" x14ac:dyDescent="0.25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</row>
    <row r="1304" spans="1:13" x14ac:dyDescent="0.25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</row>
    <row r="1305" spans="1:13" x14ac:dyDescent="0.25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</row>
    <row r="1306" spans="1:13" x14ac:dyDescent="0.25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</row>
    <row r="1307" spans="1:13" x14ac:dyDescent="0.25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</row>
    <row r="1308" spans="1:13" x14ac:dyDescent="0.25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</row>
    <row r="1309" spans="1:13" x14ac:dyDescent="0.25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</row>
    <row r="1310" spans="1:13" x14ac:dyDescent="0.25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</row>
    <row r="1311" spans="1:13" x14ac:dyDescent="0.25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</row>
    <row r="1312" spans="1:13" x14ac:dyDescent="0.25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</row>
    <row r="1313" spans="1:13" x14ac:dyDescent="0.25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</row>
    <row r="1314" spans="1:13" x14ac:dyDescent="0.25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</row>
    <row r="1315" spans="1:13" x14ac:dyDescent="0.25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</row>
    <row r="1316" spans="1:13" x14ac:dyDescent="0.25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</row>
    <row r="1317" spans="1:13" x14ac:dyDescent="0.25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</row>
    <row r="1318" spans="1:13" x14ac:dyDescent="0.25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</row>
    <row r="1319" spans="1:13" x14ac:dyDescent="0.25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</row>
    <row r="1320" spans="1:13" x14ac:dyDescent="0.25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</row>
    <row r="1321" spans="1:13" x14ac:dyDescent="0.25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</row>
    <row r="1322" spans="1:13" x14ac:dyDescent="0.25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</row>
    <row r="1323" spans="1:13" x14ac:dyDescent="0.25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</row>
    <row r="1324" spans="1:13" x14ac:dyDescent="0.25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</row>
    <row r="1325" spans="1:13" x14ac:dyDescent="0.25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</row>
    <row r="1326" spans="1:13" x14ac:dyDescent="0.25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</row>
    <row r="1327" spans="1:13" x14ac:dyDescent="0.25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</row>
    <row r="1328" spans="1:13" x14ac:dyDescent="0.25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</row>
    <row r="1329" spans="1:13" x14ac:dyDescent="0.25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</row>
    <row r="1330" spans="1:13" x14ac:dyDescent="0.25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</row>
    <row r="1331" spans="1:13" x14ac:dyDescent="0.25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</row>
    <row r="1332" spans="1:13" x14ac:dyDescent="0.25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</row>
    <row r="1333" spans="1:13" x14ac:dyDescent="0.25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</row>
    <row r="1334" spans="1:13" x14ac:dyDescent="0.25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</row>
    <row r="1335" spans="1:13" x14ac:dyDescent="0.25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</row>
    <row r="1336" spans="1:13" x14ac:dyDescent="0.25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</row>
    <row r="1337" spans="1:13" x14ac:dyDescent="0.25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</row>
    <row r="1338" spans="1:13" x14ac:dyDescent="0.25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</row>
    <row r="1339" spans="1:13" x14ac:dyDescent="0.25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</row>
    <row r="1340" spans="1:13" x14ac:dyDescent="0.25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</row>
    <row r="1341" spans="1:13" x14ac:dyDescent="0.25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</row>
    <row r="1342" spans="1:13" x14ac:dyDescent="0.25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</row>
    <row r="1343" spans="1:13" x14ac:dyDescent="0.25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</row>
    <row r="1344" spans="1:13" x14ac:dyDescent="0.25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</row>
    <row r="1345" spans="1:13" x14ac:dyDescent="0.25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</row>
    <row r="1346" spans="1:13" x14ac:dyDescent="0.25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</row>
    <row r="1347" spans="1:13" x14ac:dyDescent="0.25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</row>
    <row r="1348" spans="1:13" x14ac:dyDescent="0.25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</row>
    <row r="1349" spans="1:13" x14ac:dyDescent="0.25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</row>
    <row r="1350" spans="1:13" x14ac:dyDescent="0.25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</row>
    <row r="1351" spans="1:13" x14ac:dyDescent="0.25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</row>
    <row r="1352" spans="1:13" x14ac:dyDescent="0.25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</row>
    <row r="1353" spans="1:13" x14ac:dyDescent="0.25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</row>
    <row r="1354" spans="1:13" x14ac:dyDescent="0.25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</row>
    <row r="1355" spans="1:13" x14ac:dyDescent="0.25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</row>
    <row r="1356" spans="1:13" x14ac:dyDescent="0.25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</row>
    <row r="1357" spans="1:13" x14ac:dyDescent="0.25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</row>
    <row r="1358" spans="1:13" x14ac:dyDescent="0.25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</row>
    <row r="1359" spans="1:13" x14ac:dyDescent="0.25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</row>
    <row r="1360" spans="1:13" x14ac:dyDescent="0.25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</row>
    <row r="1361" spans="1:13" x14ac:dyDescent="0.25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</row>
    <row r="1362" spans="1:13" x14ac:dyDescent="0.25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</row>
    <row r="1363" spans="1:13" x14ac:dyDescent="0.25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</row>
    <row r="1364" spans="1:13" x14ac:dyDescent="0.25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</row>
    <row r="1365" spans="1:13" x14ac:dyDescent="0.25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</row>
    <row r="1366" spans="1:13" x14ac:dyDescent="0.25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</row>
    <row r="1367" spans="1:13" x14ac:dyDescent="0.25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</row>
    <row r="1368" spans="1:13" x14ac:dyDescent="0.25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</row>
    <row r="1369" spans="1:13" x14ac:dyDescent="0.25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</row>
    <row r="1370" spans="1:13" x14ac:dyDescent="0.25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</row>
    <row r="1371" spans="1:13" x14ac:dyDescent="0.25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</row>
    <row r="1372" spans="1:13" x14ac:dyDescent="0.25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</row>
    <row r="1373" spans="1:13" x14ac:dyDescent="0.25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</row>
    <row r="1374" spans="1:13" x14ac:dyDescent="0.25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</row>
    <row r="1375" spans="1:13" x14ac:dyDescent="0.25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</row>
    <row r="1376" spans="1:13" x14ac:dyDescent="0.25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</row>
    <row r="1377" spans="1:13" x14ac:dyDescent="0.25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</row>
    <row r="1378" spans="1:13" x14ac:dyDescent="0.25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</row>
    <row r="1379" spans="1:13" x14ac:dyDescent="0.25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</row>
    <row r="1380" spans="1:13" x14ac:dyDescent="0.25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</row>
    <row r="1381" spans="1:13" x14ac:dyDescent="0.25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</row>
    <row r="1382" spans="1:13" x14ac:dyDescent="0.25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</row>
    <row r="1383" spans="1:13" x14ac:dyDescent="0.25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</row>
    <row r="1384" spans="1:13" x14ac:dyDescent="0.25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</row>
    <row r="1385" spans="1:13" x14ac:dyDescent="0.25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</row>
    <row r="1386" spans="1:13" x14ac:dyDescent="0.25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</row>
    <row r="1387" spans="1:13" x14ac:dyDescent="0.25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</row>
    <row r="1388" spans="1:13" x14ac:dyDescent="0.25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</row>
    <row r="1389" spans="1:13" x14ac:dyDescent="0.25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</row>
    <row r="1390" spans="1:13" x14ac:dyDescent="0.25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</row>
    <row r="1391" spans="1:13" x14ac:dyDescent="0.25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</row>
    <row r="1392" spans="1:13" x14ac:dyDescent="0.25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</row>
    <row r="1393" spans="1:13" x14ac:dyDescent="0.25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</row>
    <row r="1394" spans="1:13" x14ac:dyDescent="0.25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</row>
    <row r="1395" spans="1:13" x14ac:dyDescent="0.25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</row>
    <row r="1396" spans="1:13" x14ac:dyDescent="0.25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</row>
    <row r="1397" spans="1:13" x14ac:dyDescent="0.25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</row>
    <row r="1398" spans="1:13" x14ac:dyDescent="0.25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</row>
    <row r="1399" spans="1:13" x14ac:dyDescent="0.25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</row>
    <row r="1400" spans="1:13" x14ac:dyDescent="0.25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</row>
    <row r="1401" spans="1:13" x14ac:dyDescent="0.25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</row>
    <row r="1402" spans="1:13" x14ac:dyDescent="0.25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</row>
    <row r="1403" spans="1:13" x14ac:dyDescent="0.25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</row>
    <row r="1404" spans="1:13" x14ac:dyDescent="0.25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</row>
    <row r="1405" spans="1:13" x14ac:dyDescent="0.25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</row>
    <row r="1406" spans="1:13" x14ac:dyDescent="0.25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</row>
    <row r="1407" spans="1:13" x14ac:dyDescent="0.25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</row>
    <row r="1408" spans="1:13" x14ac:dyDescent="0.25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</row>
    <row r="1409" spans="1:13" x14ac:dyDescent="0.25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</row>
    <row r="1410" spans="1:13" x14ac:dyDescent="0.25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</row>
    <row r="1411" spans="1:13" x14ac:dyDescent="0.25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</row>
    <row r="1412" spans="1:13" x14ac:dyDescent="0.25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</row>
    <row r="1413" spans="1:13" x14ac:dyDescent="0.25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</row>
    <row r="1414" spans="1:13" x14ac:dyDescent="0.25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</row>
    <row r="1415" spans="1:13" x14ac:dyDescent="0.25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</row>
    <row r="1416" spans="1:13" x14ac:dyDescent="0.25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</row>
    <row r="1417" spans="1:13" x14ac:dyDescent="0.25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</row>
    <row r="1418" spans="1:13" x14ac:dyDescent="0.25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</row>
    <row r="1419" spans="1:13" x14ac:dyDescent="0.25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</row>
    <row r="1420" spans="1:13" x14ac:dyDescent="0.25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</row>
    <row r="1421" spans="1:13" x14ac:dyDescent="0.25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</row>
    <row r="1422" spans="1:13" x14ac:dyDescent="0.25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</row>
    <row r="1423" spans="1:13" x14ac:dyDescent="0.25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</row>
    <row r="1424" spans="1:13" x14ac:dyDescent="0.25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</row>
    <row r="1425" spans="1:13" x14ac:dyDescent="0.25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</row>
    <row r="1426" spans="1:13" x14ac:dyDescent="0.25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</row>
    <row r="1427" spans="1:13" x14ac:dyDescent="0.25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</row>
    <row r="1428" spans="1:13" x14ac:dyDescent="0.25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</row>
    <row r="1429" spans="1:13" x14ac:dyDescent="0.25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</row>
    <row r="1430" spans="1:13" x14ac:dyDescent="0.25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</row>
    <row r="1431" spans="1:13" x14ac:dyDescent="0.25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</row>
    <row r="1432" spans="1:13" x14ac:dyDescent="0.25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</row>
    <row r="1433" spans="1:13" x14ac:dyDescent="0.25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</row>
    <row r="1434" spans="1:13" x14ac:dyDescent="0.25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</row>
    <row r="1435" spans="1:13" x14ac:dyDescent="0.25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</row>
    <row r="1436" spans="1:13" x14ac:dyDescent="0.25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</row>
    <row r="1437" spans="1:13" x14ac:dyDescent="0.25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</row>
    <row r="1438" spans="1:13" x14ac:dyDescent="0.25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</row>
    <row r="1439" spans="1:13" x14ac:dyDescent="0.25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</row>
    <row r="1440" spans="1:13" x14ac:dyDescent="0.25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</row>
    <row r="1441" spans="1:13" x14ac:dyDescent="0.25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</row>
    <row r="1442" spans="1:13" x14ac:dyDescent="0.25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</row>
    <row r="1443" spans="1:13" x14ac:dyDescent="0.25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</row>
    <row r="1444" spans="1:13" x14ac:dyDescent="0.25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</row>
    <row r="1445" spans="1:13" x14ac:dyDescent="0.25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</row>
    <row r="1446" spans="1:13" x14ac:dyDescent="0.25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</row>
    <row r="1447" spans="1:13" x14ac:dyDescent="0.25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</row>
    <row r="1448" spans="1:13" x14ac:dyDescent="0.25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</row>
    <row r="1449" spans="1:13" x14ac:dyDescent="0.25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</row>
    <row r="1450" spans="1:13" x14ac:dyDescent="0.25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</row>
    <row r="1451" spans="1:13" x14ac:dyDescent="0.25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</row>
    <row r="1452" spans="1:13" x14ac:dyDescent="0.25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</row>
    <row r="1453" spans="1:13" x14ac:dyDescent="0.25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</row>
    <row r="1454" spans="1:13" x14ac:dyDescent="0.25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</row>
    <row r="1455" spans="1:13" x14ac:dyDescent="0.25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</row>
    <row r="1456" spans="1:13" x14ac:dyDescent="0.25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</row>
    <row r="1457" spans="1:13" x14ac:dyDescent="0.25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</row>
    <row r="1458" spans="1:13" x14ac:dyDescent="0.25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</row>
    <row r="1459" spans="1:13" x14ac:dyDescent="0.25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</row>
    <row r="1460" spans="1:13" x14ac:dyDescent="0.25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</row>
    <row r="1461" spans="1:13" x14ac:dyDescent="0.25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</row>
    <row r="1462" spans="1:13" x14ac:dyDescent="0.25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</row>
    <row r="1463" spans="1:13" x14ac:dyDescent="0.25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</row>
    <row r="1464" spans="1:13" x14ac:dyDescent="0.25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</row>
    <row r="1465" spans="1:13" x14ac:dyDescent="0.25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</row>
    <row r="1466" spans="1:13" x14ac:dyDescent="0.25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</row>
    <row r="1467" spans="1:13" x14ac:dyDescent="0.25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</row>
    <row r="1468" spans="1:13" x14ac:dyDescent="0.25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</row>
    <row r="1469" spans="1:13" x14ac:dyDescent="0.25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</row>
    <row r="1470" spans="1:13" x14ac:dyDescent="0.25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</row>
    <row r="1471" spans="1:13" x14ac:dyDescent="0.25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</row>
    <row r="1472" spans="1:13" x14ac:dyDescent="0.25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</row>
    <row r="1473" spans="1:13" x14ac:dyDescent="0.25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</row>
    <row r="1474" spans="1:13" x14ac:dyDescent="0.25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</row>
    <row r="1475" spans="1:13" x14ac:dyDescent="0.25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</row>
    <row r="1476" spans="1:13" x14ac:dyDescent="0.25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</row>
    <row r="1477" spans="1:13" x14ac:dyDescent="0.25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</row>
    <row r="1478" spans="1:13" x14ac:dyDescent="0.25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</row>
    <row r="1479" spans="1:13" x14ac:dyDescent="0.25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</row>
    <row r="1480" spans="1:13" x14ac:dyDescent="0.25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</row>
    <row r="1481" spans="1:13" x14ac:dyDescent="0.25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</row>
    <row r="1482" spans="1:13" x14ac:dyDescent="0.25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</row>
    <row r="1483" spans="1:13" x14ac:dyDescent="0.25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</row>
    <row r="1484" spans="1:13" x14ac:dyDescent="0.25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</row>
    <row r="1485" spans="1:13" x14ac:dyDescent="0.25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</row>
    <row r="1486" spans="1:13" x14ac:dyDescent="0.25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</row>
    <row r="1487" spans="1:13" x14ac:dyDescent="0.25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</row>
    <row r="1488" spans="1:13" x14ac:dyDescent="0.25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</row>
    <row r="1489" spans="1:13" x14ac:dyDescent="0.25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</row>
    <row r="1490" spans="1:13" x14ac:dyDescent="0.25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</row>
    <row r="1491" spans="1:13" x14ac:dyDescent="0.25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</row>
    <row r="1492" spans="1:13" x14ac:dyDescent="0.25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</row>
    <row r="1493" spans="1:13" x14ac:dyDescent="0.25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</row>
    <row r="1494" spans="1:13" x14ac:dyDescent="0.25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</row>
    <row r="1495" spans="1:13" x14ac:dyDescent="0.25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</row>
    <row r="1496" spans="1:13" x14ac:dyDescent="0.25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</row>
    <row r="1497" spans="1:13" x14ac:dyDescent="0.25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</row>
    <row r="1498" spans="1:13" x14ac:dyDescent="0.25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</row>
    <row r="1499" spans="1:13" x14ac:dyDescent="0.25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</row>
    <row r="1500" spans="1:13" x14ac:dyDescent="0.25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</row>
    <row r="1501" spans="1:13" x14ac:dyDescent="0.25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</row>
    <row r="1502" spans="1:13" x14ac:dyDescent="0.25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</row>
    <row r="1503" spans="1:13" x14ac:dyDescent="0.25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</row>
    <row r="1504" spans="1:13" x14ac:dyDescent="0.25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</row>
    <row r="1505" spans="1:13" x14ac:dyDescent="0.25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</row>
    <row r="1506" spans="1:13" x14ac:dyDescent="0.25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</row>
    <row r="1507" spans="1:13" x14ac:dyDescent="0.25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</row>
    <row r="1508" spans="1:13" x14ac:dyDescent="0.25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</row>
    <row r="1509" spans="1:13" x14ac:dyDescent="0.25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</row>
    <row r="1510" spans="1:13" x14ac:dyDescent="0.25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</row>
    <row r="1511" spans="1:13" x14ac:dyDescent="0.25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</row>
    <row r="1512" spans="1:13" x14ac:dyDescent="0.25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</row>
    <row r="1513" spans="1:13" x14ac:dyDescent="0.25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</row>
    <row r="1514" spans="1:13" x14ac:dyDescent="0.25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</row>
    <row r="1515" spans="1:13" x14ac:dyDescent="0.25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</row>
    <row r="1516" spans="1:13" x14ac:dyDescent="0.25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</row>
    <row r="1517" spans="1:13" x14ac:dyDescent="0.25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</row>
    <row r="1518" spans="1:13" x14ac:dyDescent="0.25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</row>
    <row r="1519" spans="1:13" x14ac:dyDescent="0.25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</row>
    <row r="1520" spans="1:13" x14ac:dyDescent="0.25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</row>
    <row r="1521" spans="1:13" x14ac:dyDescent="0.25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</row>
    <row r="1522" spans="1:13" x14ac:dyDescent="0.25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</row>
    <row r="1523" spans="1:13" x14ac:dyDescent="0.25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</row>
    <row r="1524" spans="1:13" x14ac:dyDescent="0.25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</row>
    <row r="1525" spans="1:13" x14ac:dyDescent="0.25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</row>
    <row r="1526" spans="1:13" x14ac:dyDescent="0.25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</row>
    <row r="1527" spans="1:13" x14ac:dyDescent="0.25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</row>
    <row r="1528" spans="1:13" x14ac:dyDescent="0.25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</row>
    <row r="1529" spans="1:13" x14ac:dyDescent="0.25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</row>
    <row r="1530" spans="1:13" x14ac:dyDescent="0.25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</row>
    <row r="1531" spans="1:13" x14ac:dyDescent="0.25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</row>
    <row r="1532" spans="1:13" x14ac:dyDescent="0.25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</row>
    <row r="1533" spans="1:13" x14ac:dyDescent="0.25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</row>
    <row r="1534" spans="1:13" x14ac:dyDescent="0.25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</row>
    <row r="1535" spans="1:13" x14ac:dyDescent="0.25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</row>
    <row r="1536" spans="1:13" x14ac:dyDescent="0.25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</row>
    <row r="1537" spans="1:13" x14ac:dyDescent="0.25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</row>
    <row r="1538" spans="1:13" x14ac:dyDescent="0.25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</row>
    <row r="1539" spans="1:13" x14ac:dyDescent="0.25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</row>
    <row r="1540" spans="1:13" x14ac:dyDescent="0.25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</row>
    <row r="1541" spans="1:13" x14ac:dyDescent="0.25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</row>
    <row r="1542" spans="1:13" x14ac:dyDescent="0.25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</row>
    <row r="1543" spans="1:13" x14ac:dyDescent="0.25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</row>
    <row r="1544" spans="1:13" x14ac:dyDescent="0.25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</row>
    <row r="1545" spans="1:13" x14ac:dyDescent="0.25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</row>
    <row r="1546" spans="1:13" x14ac:dyDescent="0.25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</row>
    <row r="1547" spans="1:13" x14ac:dyDescent="0.25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</row>
    <row r="1548" spans="1:13" x14ac:dyDescent="0.25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</row>
    <row r="1549" spans="1:13" x14ac:dyDescent="0.25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</row>
    <row r="1550" spans="1:13" x14ac:dyDescent="0.25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</row>
    <row r="1551" spans="1:13" x14ac:dyDescent="0.25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</row>
    <row r="1552" spans="1:13" x14ac:dyDescent="0.25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</row>
    <row r="1553" spans="1:13" x14ac:dyDescent="0.25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</row>
    <row r="1554" spans="1:13" x14ac:dyDescent="0.25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</row>
    <row r="1555" spans="1:13" x14ac:dyDescent="0.25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</row>
    <row r="1556" spans="1:13" x14ac:dyDescent="0.25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</row>
    <row r="1557" spans="1:13" x14ac:dyDescent="0.25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</row>
    <row r="1558" spans="1:13" x14ac:dyDescent="0.25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</row>
    <row r="1559" spans="1:13" x14ac:dyDescent="0.25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</row>
    <row r="1560" spans="1:13" x14ac:dyDescent="0.25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</row>
    <row r="1561" spans="1:13" x14ac:dyDescent="0.25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</row>
    <row r="1562" spans="1:13" x14ac:dyDescent="0.25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</row>
    <row r="1563" spans="1:13" x14ac:dyDescent="0.25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</row>
    <row r="1564" spans="1:13" x14ac:dyDescent="0.25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</row>
    <row r="1565" spans="1:13" x14ac:dyDescent="0.25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</row>
    <row r="1566" spans="1:13" x14ac:dyDescent="0.25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</row>
    <row r="1567" spans="1:13" x14ac:dyDescent="0.25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</row>
    <row r="1568" spans="1:13" x14ac:dyDescent="0.25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</row>
    <row r="1569" spans="1:13" x14ac:dyDescent="0.25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</row>
    <row r="1570" spans="1:13" x14ac:dyDescent="0.25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</row>
    <row r="1571" spans="1:13" x14ac:dyDescent="0.25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</row>
    <row r="1572" spans="1:13" x14ac:dyDescent="0.25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</row>
    <row r="1573" spans="1:13" x14ac:dyDescent="0.25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</row>
    <row r="1574" spans="1:13" x14ac:dyDescent="0.25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</row>
    <row r="1575" spans="1:13" x14ac:dyDescent="0.25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</row>
    <row r="1576" spans="1:13" x14ac:dyDescent="0.25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</row>
    <row r="1577" spans="1:13" x14ac:dyDescent="0.25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</row>
    <row r="1578" spans="1:13" x14ac:dyDescent="0.25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</row>
    <row r="1579" spans="1:13" x14ac:dyDescent="0.25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</row>
    <row r="1580" spans="1:13" x14ac:dyDescent="0.25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</row>
    <row r="1581" spans="1:13" x14ac:dyDescent="0.25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</row>
    <row r="1582" spans="1:13" x14ac:dyDescent="0.25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</row>
    <row r="1583" spans="1:13" x14ac:dyDescent="0.25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</row>
    <row r="1584" spans="1:13" x14ac:dyDescent="0.25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</row>
    <row r="1585" spans="1:13" x14ac:dyDescent="0.25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</row>
    <row r="1586" spans="1:13" x14ac:dyDescent="0.25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</row>
    <row r="1587" spans="1:13" x14ac:dyDescent="0.25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</row>
    <row r="1588" spans="1:13" x14ac:dyDescent="0.25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</row>
    <row r="1589" spans="1:13" x14ac:dyDescent="0.25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</row>
    <row r="1590" spans="1:13" x14ac:dyDescent="0.25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</row>
    <row r="1591" spans="1:13" x14ac:dyDescent="0.25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</row>
    <row r="1592" spans="1:13" x14ac:dyDescent="0.25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</row>
    <row r="1593" spans="1:13" x14ac:dyDescent="0.25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</row>
    <row r="1594" spans="1:13" x14ac:dyDescent="0.25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</row>
    <row r="1595" spans="1:13" x14ac:dyDescent="0.25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</row>
    <row r="1596" spans="1:13" x14ac:dyDescent="0.25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</row>
    <row r="1597" spans="1:13" x14ac:dyDescent="0.25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</row>
    <row r="1598" spans="1:13" x14ac:dyDescent="0.25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</row>
    <row r="1599" spans="1:13" x14ac:dyDescent="0.25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</row>
    <row r="1600" spans="1:13" x14ac:dyDescent="0.25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</row>
    <row r="1601" spans="1:13" x14ac:dyDescent="0.25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</row>
    <row r="1602" spans="1:13" x14ac:dyDescent="0.25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</row>
    <row r="1603" spans="1:13" x14ac:dyDescent="0.25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</row>
    <row r="1604" spans="1:13" x14ac:dyDescent="0.25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</row>
    <row r="1605" spans="1:13" x14ac:dyDescent="0.25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</row>
    <row r="1606" spans="1:13" x14ac:dyDescent="0.25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</row>
    <row r="1607" spans="1:13" x14ac:dyDescent="0.25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</row>
    <row r="1608" spans="1:13" x14ac:dyDescent="0.25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</row>
    <row r="1609" spans="1:13" x14ac:dyDescent="0.25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</row>
    <row r="1610" spans="1:13" x14ac:dyDescent="0.25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</row>
    <row r="1611" spans="1:13" x14ac:dyDescent="0.25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</row>
    <row r="1612" spans="1:13" x14ac:dyDescent="0.25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</row>
    <row r="1613" spans="1:13" x14ac:dyDescent="0.25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</row>
    <row r="1614" spans="1:13" x14ac:dyDescent="0.25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</row>
    <row r="1615" spans="1:13" x14ac:dyDescent="0.25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</row>
    <row r="1616" spans="1:13" x14ac:dyDescent="0.25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</row>
    <row r="1617" spans="1:13" x14ac:dyDescent="0.25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</row>
    <row r="1618" spans="1:13" x14ac:dyDescent="0.25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</row>
    <row r="1619" spans="1:13" x14ac:dyDescent="0.25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</row>
    <row r="1620" spans="1:13" x14ac:dyDescent="0.25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</row>
    <row r="1621" spans="1:13" x14ac:dyDescent="0.25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</row>
    <row r="1622" spans="1:13" x14ac:dyDescent="0.25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</row>
    <row r="1623" spans="1:13" x14ac:dyDescent="0.25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</row>
    <row r="1624" spans="1:13" x14ac:dyDescent="0.25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</row>
    <row r="1625" spans="1:13" x14ac:dyDescent="0.25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</row>
    <row r="1626" spans="1:13" x14ac:dyDescent="0.25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</row>
    <row r="1627" spans="1:13" x14ac:dyDescent="0.25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</row>
    <row r="1628" spans="1:13" x14ac:dyDescent="0.25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</row>
    <row r="1629" spans="1:13" x14ac:dyDescent="0.25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</row>
    <row r="1630" spans="1:13" x14ac:dyDescent="0.25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</row>
    <row r="1631" spans="1:13" x14ac:dyDescent="0.25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</row>
    <row r="1632" spans="1:13" x14ac:dyDescent="0.25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</row>
    <row r="1633" spans="1:13" x14ac:dyDescent="0.25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</row>
    <row r="1634" spans="1:13" x14ac:dyDescent="0.25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</row>
    <row r="1635" spans="1:13" x14ac:dyDescent="0.25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</row>
    <row r="1636" spans="1:13" x14ac:dyDescent="0.25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</row>
    <row r="1637" spans="1:13" x14ac:dyDescent="0.25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</row>
    <row r="1638" spans="1:13" x14ac:dyDescent="0.25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</row>
    <row r="1639" spans="1:13" x14ac:dyDescent="0.25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</row>
    <row r="1640" spans="1:13" x14ac:dyDescent="0.25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</row>
    <row r="1641" spans="1:13" x14ac:dyDescent="0.25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</row>
    <row r="1642" spans="1:13" x14ac:dyDescent="0.25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</row>
    <row r="1643" spans="1:13" x14ac:dyDescent="0.25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</row>
    <row r="1644" spans="1:13" x14ac:dyDescent="0.25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</row>
    <row r="1645" spans="1:13" x14ac:dyDescent="0.25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</row>
    <row r="1646" spans="1:13" x14ac:dyDescent="0.25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</row>
    <row r="1647" spans="1:13" x14ac:dyDescent="0.25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</row>
    <row r="1648" spans="1:13" x14ac:dyDescent="0.25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</row>
    <row r="1649" spans="1:13" x14ac:dyDescent="0.25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</row>
    <row r="1650" spans="1:13" x14ac:dyDescent="0.25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</row>
    <row r="1651" spans="1:13" x14ac:dyDescent="0.25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</row>
    <row r="1652" spans="1:13" x14ac:dyDescent="0.25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</row>
    <row r="1653" spans="1:13" x14ac:dyDescent="0.25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</row>
    <row r="1654" spans="1:13" x14ac:dyDescent="0.25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</row>
    <row r="1655" spans="1:13" x14ac:dyDescent="0.25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</row>
    <row r="1656" spans="1:13" x14ac:dyDescent="0.25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</row>
    <row r="1657" spans="1:13" x14ac:dyDescent="0.25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</row>
    <row r="1658" spans="1:13" x14ac:dyDescent="0.25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</row>
    <row r="1659" spans="1:13" x14ac:dyDescent="0.25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</row>
    <row r="1660" spans="1:13" x14ac:dyDescent="0.25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</row>
    <row r="1661" spans="1:13" x14ac:dyDescent="0.25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</row>
    <row r="1662" spans="1:13" x14ac:dyDescent="0.25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</row>
    <row r="1663" spans="1:13" x14ac:dyDescent="0.25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</row>
    <row r="1664" spans="1:13" x14ac:dyDescent="0.25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</row>
    <row r="1665" spans="1:13" x14ac:dyDescent="0.25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</row>
    <row r="1666" spans="1:13" x14ac:dyDescent="0.25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</row>
    <row r="1667" spans="1:13" x14ac:dyDescent="0.25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</row>
    <row r="1668" spans="1:13" x14ac:dyDescent="0.25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</row>
    <row r="1669" spans="1:13" x14ac:dyDescent="0.25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</row>
    <row r="1670" spans="1:13" x14ac:dyDescent="0.25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</row>
    <row r="1671" spans="1:13" x14ac:dyDescent="0.25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</row>
    <row r="1672" spans="1:13" x14ac:dyDescent="0.25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</row>
    <row r="1673" spans="1:13" x14ac:dyDescent="0.25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</row>
    <row r="1674" spans="1:13" x14ac:dyDescent="0.25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</row>
    <row r="1675" spans="1:13" x14ac:dyDescent="0.25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</row>
    <row r="1676" spans="1:13" x14ac:dyDescent="0.25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</row>
    <row r="1677" spans="1:13" x14ac:dyDescent="0.25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</row>
    <row r="1678" spans="1:13" x14ac:dyDescent="0.25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</row>
    <row r="1679" spans="1:13" x14ac:dyDescent="0.25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</row>
    <row r="1680" spans="1:13" x14ac:dyDescent="0.25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</row>
    <row r="1681" spans="1:13" x14ac:dyDescent="0.25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</row>
    <row r="1682" spans="1:13" x14ac:dyDescent="0.25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</row>
    <row r="1683" spans="1:13" x14ac:dyDescent="0.25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</row>
    <row r="1684" spans="1:13" x14ac:dyDescent="0.25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</row>
    <row r="1685" spans="1:13" x14ac:dyDescent="0.25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</row>
    <row r="1686" spans="1:13" x14ac:dyDescent="0.25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</row>
    <row r="1687" spans="1:13" x14ac:dyDescent="0.25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</row>
    <row r="1688" spans="1:13" x14ac:dyDescent="0.25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</row>
    <row r="1689" spans="1:13" x14ac:dyDescent="0.25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</row>
    <row r="1690" spans="1:13" x14ac:dyDescent="0.25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</row>
    <row r="1691" spans="1:13" x14ac:dyDescent="0.25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</row>
    <row r="1692" spans="1:13" x14ac:dyDescent="0.25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</row>
    <row r="1693" spans="1:13" x14ac:dyDescent="0.25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</row>
    <row r="1694" spans="1:13" x14ac:dyDescent="0.25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</row>
    <row r="1695" spans="1:13" x14ac:dyDescent="0.25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</row>
    <row r="1696" spans="1:13" x14ac:dyDescent="0.25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</row>
    <row r="1697" spans="1:13" x14ac:dyDescent="0.25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</row>
    <row r="1698" spans="1:13" x14ac:dyDescent="0.25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</row>
    <row r="1699" spans="1:13" x14ac:dyDescent="0.25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</row>
    <row r="1700" spans="1:13" x14ac:dyDescent="0.25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</row>
    <row r="1701" spans="1:13" x14ac:dyDescent="0.25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</row>
    <row r="1702" spans="1:13" x14ac:dyDescent="0.25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</row>
    <row r="1703" spans="1:13" x14ac:dyDescent="0.25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</row>
    <row r="1704" spans="1:13" x14ac:dyDescent="0.25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</row>
    <row r="1705" spans="1:13" x14ac:dyDescent="0.25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</row>
    <row r="1706" spans="1:13" x14ac:dyDescent="0.25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</row>
    <row r="1707" spans="1:13" x14ac:dyDescent="0.25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</row>
    <row r="1708" spans="1:13" x14ac:dyDescent="0.25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</row>
    <row r="1709" spans="1:13" x14ac:dyDescent="0.25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</row>
    <row r="1710" spans="1:13" x14ac:dyDescent="0.25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</row>
    <row r="1711" spans="1:13" x14ac:dyDescent="0.25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</row>
    <row r="1712" spans="1:13" x14ac:dyDescent="0.25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</row>
    <row r="1713" spans="1:13" x14ac:dyDescent="0.25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</row>
    <row r="1714" spans="1:13" x14ac:dyDescent="0.25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</row>
    <row r="1715" spans="1:13" x14ac:dyDescent="0.25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</row>
    <row r="1716" spans="1:13" x14ac:dyDescent="0.25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</row>
    <row r="1717" spans="1:13" x14ac:dyDescent="0.25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</row>
    <row r="1718" spans="1:13" x14ac:dyDescent="0.25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</row>
    <row r="1719" spans="1:13" x14ac:dyDescent="0.25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</row>
    <row r="1720" spans="1:13" x14ac:dyDescent="0.25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</row>
    <row r="1721" spans="1:13" x14ac:dyDescent="0.25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</row>
    <row r="1722" spans="1:13" x14ac:dyDescent="0.25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</row>
    <row r="1723" spans="1:13" x14ac:dyDescent="0.25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</row>
    <row r="1724" spans="1:13" x14ac:dyDescent="0.25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</row>
    <row r="1725" spans="1:13" x14ac:dyDescent="0.25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</row>
    <row r="1726" spans="1:13" x14ac:dyDescent="0.25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</row>
    <row r="1727" spans="1:13" x14ac:dyDescent="0.25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</row>
    <row r="1728" spans="1:13" x14ac:dyDescent="0.25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</row>
    <row r="1729" spans="1:13" x14ac:dyDescent="0.25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</row>
    <row r="1730" spans="1:13" x14ac:dyDescent="0.25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</row>
    <row r="1731" spans="1:13" x14ac:dyDescent="0.25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</row>
    <row r="1732" spans="1:13" x14ac:dyDescent="0.25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</row>
    <row r="1733" spans="1:13" x14ac:dyDescent="0.25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</row>
    <row r="1734" spans="1:13" x14ac:dyDescent="0.25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</row>
    <row r="1735" spans="1:13" x14ac:dyDescent="0.25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</row>
    <row r="1736" spans="1:13" x14ac:dyDescent="0.25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</row>
    <row r="1737" spans="1:13" x14ac:dyDescent="0.25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</row>
    <row r="1738" spans="1:13" x14ac:dyDescent="0.25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</row>
    <row r="1739" spans="1:13" x14ac:dyDescent="0.25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</row>
    <row r="1740" spans="1:13" x14ac:dyDescent="0.25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</row>
    <row r="1741" spans="1:13" x14ac:dyDescent="0.25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</row>
    <row r="1742" spans="1:13" x14ac:dyDescent="0.25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</row>
    <row r="1743" spans="1:13" x14ac:dyDescent="0.25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</row>
    <row r="1744" spans="1:13" x14ac:dyDescent="0.25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</row>
    <row r="1745" spans="1:13" x14ac:dyDescent="0.25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</row>
    <row r="1746" spans="1:13" x14ac:dyDescent="0.25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</row>
    <row r="1747" spans="1:13" x14ac:dyDescent="0.25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</row>
    <row r="1748" spans="1:13" x14ac:dyDescent="0.25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</row>
    <row r="1749" spans="1:13" x14ac:dyDescent="0.25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</row>
    <row r="1750" spans="1:13" x14ac:dyDescent="0.25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</row>
    <row r="1751" spans="1:13" x14ac:dyDescent="0.25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</row>
    <row r="1752" spans="1:13" x14ac:dyDescent="0.25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</row>
    <row r="1753" spans="1:13" x14ac:dyDescent="0.25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</row>
    <row r="1754" spans="1:13" x14ac:dyDescent="0.25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</row>
    <row r="1755" spans="1:13" x14ac:dyDescent="0.25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</row>
    <row r="1756" spans="1:13" x14ac:dyDescent="0.25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</row>
    <row r="1757" spans="1:13" x14ac:dyDescent="0.25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</row>
    <row r="1758" spans="1:13" x14ac:dyDescent="0.25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</row>
    <row r="1759" spans="1:13" x14ac:dyDescent="0.25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</row>
    <row r="1760" spans="1:13" x14ac:dyDescent="0.25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</row>
    <row r="1761" spans="1:13" x14ac:dyDescent="0.25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</row>
    <row r="1762" spans="1:13" x14ac:dyDescent="0.25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</row>
    <row r="1763" spans="1:13" x14ac:dyDescent="0.25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</row>
    <row r="1764" spans="1:13" x14ac:dyDescent="0.25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</row>
    <row r="1765" spans="1:13" x14ac:dyDescent="0.25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</row>
    <row r="1766" spans="1:13" x14ac:dyDescent="0.25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</row>
    <row r="1767" spans="1:13" x14ac:dyDescent="0.25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</row>
    <row r="1768" spans="1:13" x14ac:dyDescent="0.25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</row>
    <row r="1769" spans="1:13" x14ac:dyDescent="0.25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</row>
    <row r="1770" spans="1:13" x14ac:dyDescent="0.25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</row>
    <row r="1771" spans="1:13" x14ac:dyDescent="0.25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</row>
    <row r="1772" spans="1:13" x14ac:dyDescent="0.25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</row>
    <row r="1773" spans="1:13" x14ac:dyDescent="0.25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</row>
    <row r="1774" spans="1:13" x14ac:dyDescent="0.25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</row>
    <row r="1775" spans="1:13" x14ac:dyDescent="0.25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</row>
    <row r="1776" spans="1:13" x14ac:dyDescent="0.25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</row>
    <row r="1777" spans="1:13" x14ac:dyDescent="0.25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</row>
    <row r="1778" spans="1:13" x14ac:dyDescent="0.25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</row>
    <row r="1779" spans="1:13" x14ac:dyDescent="0.25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</row>
    <row r="1780" spans="1:13" x14ac:dyDescent="0.25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</row>
    <row r="1781" spans="1:13" x14ac:dyDescent="0.25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</row>
    <row r="1782" spans="1:13" x14ac:dyDescent="0.25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</row>
    <row r="1783" spans="1:13" x14ac:dyDescent="0.25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</row>
    <row r="1784" spans="1:13" x14ac:dyDescent="0.25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</row>
    <row r="1785" spans="1:13" x14ac:dyDescent="0.25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</row>
    <row r="1786" spans="1:13" x14ac:dyDescent="0.25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</row>
    <row r="1787" spans="1:13" x14ac:dyDescent="0.25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</row>
    <row r="1788" spans="1:13" x14ac:dyDescent="0.25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</row>
    <row r="1789" spans="1:13" x14ac:dyDescent="0.25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</row>
    <row r="1790" spans="1:13" x14ac:dyDescent="0.25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</row>
    <row r="1791" spans="1:13" x14ac:dyDescent="0.25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</row>
    <row r="1792" spans="1:13" x14ac:dyDescent="0.25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</row>
    <row r="1793" spans="1:13" x14ac:dyDescent="0.25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</row>
    <row r="1794" spans="1:13" x14ac:dyDescent="0.25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</row>
    <row r="1795" spans="1:13" x14ac:dyDescent="0.25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</row>
    <row r="1796" spans="1:13" x14ac:dyDescent="0.25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</row>
    <row r="1797" spans="1:13" x14ac:dyDescent="0.25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</row>
    <row r="1798" spans="1:13" x14ac:dyDescent="0.25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</row>
    <row r="1799" spans="1:13" x14ac:dyDescent="0.25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</row>
    <row r="1800" spans="1:13" x14ac:dyDescent="0.25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</row>
    <row r="1801" spans="1:13" x14ac:dyDescent="0.25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</row>
    <row r="1802" spans="1:13" x14ac:dyDescent="0.25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</row>
    <row r="1803" spans="1:13" x14ac:dyDescent="0.25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</row>
    <row r="1804" spans="1:13" x14ac:dyDescent="0.25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</row>
    <row r="1805" spans="1:13" x14ac:dyDescent="0.25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</row>
    <row r="1806" spans="1:13" x14ac:dyDescent="0.25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</row>
    <row r="1807" spans="1:13" x14ac:dyDescent="0.25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</row>
    <row r="1808" spans="1:13" x14ac:dyDescent="0.25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</row>
    <row r="1809" spans="1:13" x14ac:dyDescent="0.25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</row>
    <row r="1810" spans="1:13" x14ac:dyDescent="0.25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</row>
    <row r="1811" spans="1:13" x14ac:dyDescent="0.25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</row>
    <row r="1812" spans="1:13" x14ac:dyDescent="0.25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</row>
    <row r="1813" spans="1:13" x14ac:dyDescent="0.25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</row>
    <row r="1814" spans="1:13" x14ac:dyDescent="0.25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</row>
    <row r="1815" spans="1:13" x14ac:dyDescent="0.25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</row>
    <row r="1816" spans="1:13" x14ac:dyDescent="0.25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</row>
    <row r="1817" spans="1:13" x14ac:dyDescent="0.25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</row>
    <row r="1818" spans="1:13" x14ac:dyDescent="0.25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</row>
    <row r="1819" spans="1:13" x14ac:dyDescent="0.25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</row>
    <row r="1820" spans="1:13" x14ac:dyDescent="0.25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</row>
    <row r="1821" spans="1:13" x14ac:dyDescent="0.25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</row>
    <row r="1822" spans="1:13" x14ac:dyDescent="0.25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</row>
    <row r="1823" spans="1:13" x14ac:dyDescent="0.25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</row>
    <row r="1824" spans="1:13" x14ac:dyDescent="0.25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</row>
    <row r="1825" spans="1:13" x14ac:dyDescent="0.25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</row>
    <row r="1826" spans="1:13" x14ac:dyDescent="0.25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</row>
    <row r="1827" spans="1:13" x14ac:dyDescent="0.25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</row>
    <row r="1828" spans="1:13" x14ac:dyDescent="0.25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</row>
    <row r="1829" spans="1:13" x14ac:dyDescent="0.25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</row>
    <row r="1830" spans="1:13" x14ac:dyDescent="0.25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</row>
    <row r="1831" spans="1:13" x14ac:dyDescent="0.25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</row>
    <row r="1832" spans="1:13" x14ac:dyDescent="0.25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</row>
    <row r="1833" spans="1:13" x14ac:dyDescent="0.25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</row>
    <row r="1834" spans="1:13" x14ac:dyDescent="0.25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</row>
    <row r="1835" spans="1:13" x14ac:dyDescent="0.25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</row>
    <row r="1836" spans="1:13" x14ac:dyDescent="0.25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</row>
    <row r="1837" spans="1:13" x14ac:dyDescent="0.25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</row>
    <row r="1838" spans="1:13" x14ac:dyDescent="0.25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</row>
    <row r="1839" spans="1:13" x14ac:dyDescent="0.25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</row>
    <row r="1840" spans="1:13" x14ac:dyDescent="0.25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</row>
    <row r="1841" spans="1:13" x14ac:dyDescent="0.25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</row>
    <row r="1842" spans="1:13" x14ac:dyDescent="0.25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</row>
    <row r="1843" spans="1:13" x14ac:dyDescent="0.25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</row>
    <row r="1844" spans="1:13" x14ac:dyDescent="0.25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</row>
    <row r="1845" spans="1:13" x14ac:dyDescent="0.25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</row>
    <row r="1846" spans="1:13" x14ac:dyDescent="0.25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</row>
    <row r="1847" spans="1:13" x14ac:dyDescent="0.25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</row>
    <row r="1848" spans="1:13" x14ac:dyDescent="0.25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</row>
    <row r="1849" spans="1:13" x14ac:dyDescent="0.25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</row>
    <row r="1850" spans="1:13" x14ac:dyDescent="0.25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</row>
    <row r="1851" spans="1:13" x14ac:dyDescent="0.25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</row>
    <row r="1852" spans="1:13" x14ac:dyDescent="0.25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</row>
    <row r="1853" spans="1:13" x14ac:dyDescent="0.25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</row>
    <row r="1854" spans="1:13" x14ac:dyDescent="0.25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</row>
    <row r="1855" spans="1:13" x14ac:dyDescent="0.25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</row>
    <row r="1856" spans="1:13" x14ac:dyDescent="0.25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</row>
    <row r="1857" spans="1:13" x14ac:dyDescent="0.25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</row>
    <row r="1858" spans="1:13" x14ac:dyDescent="0.25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</row>
    <row r="1859" spans="1:13" x14ac:dyDescent="0.25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</row>
    <row r="1860" spans="1:13" x14ac:dyDescent="0.25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</row>
    <row r="1861" spans="1:13" x14ac:dyDescent="0.25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</row>
    <row r="1862" spans="1:13" x14ac:dyDescent="0.25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</row>
    <row r="1863" spans="1:13" x14ac:dyDescent="0.25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</row>
    <row r="1864" spans="1:13" x14ac:dyDescent="0.25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</row>
    <row r="1865" spans="1:13" x14ac:dyDescent="0.25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</row>
    <row r="1866" spans="1:13" x14ac:dyDescent="0.25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</row>
    <row r="1867" spans="1:13" x14ac:dyDescent="0.25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</row>
    <row r="1868" spans="1:13" x14ac:dyDescent="0.25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</row>
    <row r="1869" spans="1:13" x14ac:dyDescent="0.25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</row>
    <row r="1870" spans="1:13" x14ac:dyDescent="0.25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</row>
    <row r="1871" spans="1:13" x14ac:dyDescent="0.25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</row>
    <row r="1872" spans="1:13" x14ac:dyDescent="0.25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</row>
    <row r="1873" spans="1:13" x14ac:dyDescent="0.25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</row>
    <row r="1874" spans="1:13" x14ac:dyDescent="0.25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</row>
    <row r="1875" spans="1:13" x14ac:dyDescent="0.25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</row>
    <row r="1876" spans="1:13" x14ac:dyDescent="0.25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</row>
    <row r="1877" spans="1:13" x14ac:dyDescent="0.25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</row>
    <row r="1878" spans="1:13" x14ac:dyDescent="0.25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</row>
    <row r="1879" spans="1:13" x14ac:dyDescent="0.25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</row>
    <row r="1880" spans="1:13" x14ac:dyDescent="0.25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</row>
    <row r="1881" spans="1:13" x14ac:dyDescent="0.25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</row>
    <row r="1882" spans="1:13" x14ac:dyDescent="0.25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</row>
    <row r="1883" spans="1:13" x14ac:dyDescent="0.25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</row>
    <row r="1884" spans="1:13" x14ac:dyDescent="0.25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</row>
    <row r="1885" spans="1:13" x14ac:dyDescent="0.25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</row>
    <row r="1886" spans="1:13" x14ac:dyDescent="0.25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</row>
    <row r="1887" spans="1:13" x14ac:dyDescent="0.25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</row>
    <row r="1888" spans="1:13" x14ac:dyDescent="0.25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</row>
    <row r="1889" spans="1:13" x14ac:dyDescent="0.25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</row>
    <row r="1890" spans="1:13" x14ac:dyDescent="0.25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</row>
    <row r="1891" spans="1:13" x14ac:dyDescent="0.25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</row>
    <row r="1892" spans="1:13" x14ac:dyDescent="0.25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</row>
    <row r="1893" spans="1:13" x14ac:dyDescent="0.25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</row>
    <row r="1894" spans="1:13" x14ac:dyDescent="0.25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</row>
    <row r="1895" spans="1:13" x14ac:dyDescent="0.25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</row>
    <row r="1896" spans="1:13" x14ac:dyDescent="0.25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</row>
    <row r="1897" spans="1:13" x14ac:dyDescent="0.25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</row>
    <row r="1898" spans="1:13" x14ac:dyDescent="0.25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</row>
    <row r="1899" spans="1:13" x14ac:dyDescent="0.25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</row>
    <row r="1900" spans="1:13" x14ac:dyDescent="0.25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</row>
    <row r="1901" spans="1:13" x14ac:dyDescent="0.25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</row>
    <row r="1902" spans="1:13" x14ac:dyDescent="0.25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</row>
    <row r="1903" spans="1:13" x14ac:dyDescent="0.25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</row>
    <row r="1904" spans="1:13" x14ac:dyDescent="0.25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</row>
    <row r="1905" spans="1:13" x14ac:dyDescent="0.25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</row>
    <row r="1906" spans="1:13" x14ac:dyDescent="0.25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</row>
    <row r="1907" spans="1:13" x14ac:dyDescent="0.25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</row>
    <row r="1908" spans="1:13" x14ac:dyDescent="0.25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</row>
    <row r="1909" spans="1:13" x14ac:dyDescent="0.25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</row>
    <row r="1910" spans="1:13" x14ac:dyDescent="0.25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</row>
    <row r="1911" spans="1:13" x14ac:dyDescent="0.25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</row>
    <row r="1912" spans="1:13" x14ac:dyDescent="0.25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</row>
    <row r="1913" spans="1:13" x14ac:dyDescent="0.25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</row>
    <row r="1914" spans="1:13" x14ac:dyDescent="0.25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</row>
    <row r="1915" spans="1:13" x14ac:dyDescent="0.25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</row>
    <row r="1916" spans="1:13" x14ac:dyDescent="0.25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</row>
    <row r="1917" spans="1:13" x14ac:dyDescent="0.25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</row>
    <row r="1918" spans="1:13" x14ac:dyDescent="0.25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</row>
    <row r="1919" spans="1:13" x14ac:dyDescent="0.25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</row>
    <row r="1920" spans="1:13" x14ac:dyDescent="0.25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</row>
    <row r="1921" spans="1:13" x14ac:dyDescent="0.25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</row>
    <row r="1922" spans="1:13" x14ac:dyDescent="0.25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</row>
    <row r="1923" spans="1:13" x14ac:dyDescent="0.25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</row>
    <row r="1924" spans="1:13" x14ac:dyDescent="0.25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</row>
    <row r="1925" spans="1:13" x14ac:dyDescent="0.25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</row>
    <row r="1926" spans="1:13" x14ac:dyDescent="0.25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</row>
    <row r="1927" spans="1:13" x14ac:dyDescent="0.25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</row>
    <row r="1928" spans="1:13" x14ac:dyDescent="0.25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</row>
    <row r="1929" spans="1:13" x14ac:dyDescent="0.25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</row>
    <row r="1930" spans="1:13" x14ac:dyDescent="0.25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</row>
    <row r="1931" spans="1:13" x14ac:dyDescent="0.25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</row>
    <row r="1932" spans="1:13" x14ac:dyDescent="0.25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</row>
    <row r="1933" spans="1:13" x14ac:dyDescent="0.25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</row>
    <row r="1934" spans="1:13" x14ac:dyDescent="0.25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</row>
    <row r="1935" spans="1:13" x14ac:dyDescent="0.25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</row>
    <row r="1936" spans="1:13" x14ac:dyDescent="0.25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</row>
    <row r="1937" spans="1:13" x14ac:dyDescent="0.25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</row>
    <row r="1938" spans="1:13" x14ac:dyDescent="0.25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</row>
    <row r="1939" spans="1:13" x14ac:dyDescent="0.25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</row>
    <row r="1940" spans="1:13" x14ac:dyDescent="0.25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</row>
    <row r="1941" spans="1:13" x14ac:dyDescent="0.25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</row>
    <row r="1942" spans="1:13" x14ac:dyDescent="0.25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</row>
    <row r="1943" spans="1:13" x14ac:dyDescent="0.25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</row>
    <row r="1944" spans="1:13" x14ac:dyDescent="0.25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</row>
    <row r="1945" spans="1:13" x14ac:dyDescent="0.25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</row>
    <row r="1946" spans="1:13" x14ac:dyDescent="0.25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</row>
    <row r="1947" spans="1:13" x14ac:dyDescent="0.25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</row>
    <row r="1948" spans="1:13" x14ac:dyDescent="0.25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</row>
    <row r="1949" spans="1:13" x14ac:dyDescent="0.25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</row>
    <row r="1950" spans="1:13" x14ac:dyDescent="0.25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</row>
    <row r="1951" spans="1:13" x14ac:dyDescent="0.25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</row>
    <row r="1952" spans="1:13" x14ac:dyDescent="0.25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</row>
    <row r="1953" spans="1:13" x14ac:dyDescent="0.25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</row>
    <row r="1954" spans="1:13" x14ac:dyDescent="0.25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</row>
    <row r="1955" spans="1:13" x14ac:dyDescent="0.25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</row>
    <row r="1956" spans="1:13" x14ac:dyDescent="0.25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</row>
    <row r="1957" spans="1:13" x14ac:dyDescent="0.25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</row>
    <row r="1958" spans="1:13" x14ac:dyDescent="0.25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</row>
    <row r="1959" spans="1:13" x14ac:dyDescent="0.25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</row>
    <row r="1960" spans="1:13" x14ac:dyDescent="0.25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</row>
    <row r="1961" spans="1:13" x14ac:dyDescent="0.25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</row>
    <row r="1962" spans="1:13" x14ac:dyDescent="0.25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</row>
    <row r="1963" spans="1:13" x14ac:dyDescent="0.25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</row>
    <row r="1964" spans="1:13" x14ac:dyDescent="0.25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</row>
    <row r="1965" spans="1:13" x14ac:dyDescent="0.25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</row>
    <row r="1966" spans="1:13" x14ac:dyDescent="0.25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</row>
    <row r="1967" spans="1:13" x14ac:dyDescent="0.25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</row>
    <row r="1968" spans="1:13" x14ac:dyDescent="0.25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</row>
    <row r="1969" spans="1:13" x14ac:dyDescent="0.25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</row>
    <row r="1970" spans="1:13" x14ac:dyDescent="0.25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</row>
    <row r="1971" spans="1:13" x14ac:dyDescent="0.25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</row>
    <row r="1972" spans="1:13" x14ac:dyDescent="0.25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</row>
    <row r="1973" spans="1:13" x14ac:dyDescent="0.25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</row>
    <row r="1974" spans="1:13" x14ac:dyDescent="0.25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</row>
    <row r="1975" spans="1:13" x14ac:dyDescent="0.25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</row>
    <row r="1976" spans="1:13" x14ac:dyDescent="0.25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</row>
    <row r="1977" spans="1:13" x14ac:dyDescent="0.25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</row>
    <row r="1978" spans="1:13" x14ac:dyDescent="0.25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</row>
    <row r="1979" spans="1:13" x14ac:dyDescent="0.25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</row>
    <row r="1980" spans="1:13" x14ac:dyDescent="0.25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</row>
    <row r="1981" spans="1:13" x14ac:dyDescent="0.25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</row>
    <row r="1982" spans="1:13" x14ac:dyDescent="0.25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</row>
    <row r="1983" spans="1:13" x14ac:dyDescent="0.25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</row>
    <row r="1984" spans="1:13" x14ac:dyDescent="0.25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</row>
    <row r="1985" spans="1:13" x14ac:dyDescent="0.25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</row>
    <row r="1986" spans="1:13" x14ac:dyDescent="0.25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</row>
    <row r="1987" spans="1:13" x14ac:dyDescent="0.25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</row>
    <row r="1988" spans="1:13" x14ac:dyDescent="0.25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</row>
    <row r="1989" spans="1:13" x14ac:dyDescent="0.25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</row>
    <row r="1990" spans="1:13" x14ac:dyDescent="0.25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</row>
    <row r="1991" spans="1:13" x14ac:dyDescent="0.25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</row>
    <row r="1992" spans="1:13" x14ac:dyDescent="0.25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</row>
    <row r="1993" spans="1:13" x14ac:dyDescent="0.25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</row>
    <row r="1994" spans="1:13" x14ac:dyDescent="0.25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</row>
    <row r="1995" spans="1:13" x14ac:dyDescent="0.25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</row>
    <row r="1996" spans="1:13" x14ac:dyDescent="0.25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</row>
    <row r="1997" spans="1:13" x14ac:dyDescent="0.25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</row>
    <row r="1998" spans="1:13" x14ac:dyDescent="0.25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</row>
    <row r="1999" spans="1:13" x14ac:dyDescent="0.25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</row>
    <row r="2000" spans="1:13" x14ac:dyDescent="0.25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</row>
    <row r="2001" spans="1:13" x14ac:dyDescent="0.25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</row>
    <row r="2002" spans="1:13" x14ac:dyDescent="0.25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</row>
    <row r="2003" spans="1:13" x14ac:dyDescent="0.25">
      <c r="A2003"/>
      <c r="B2003"/>
      <c r="C2003"/>
      <c r="D2003"/>
      <c r="E2003"/>
      <c r="F2003"/>
      <c r="G2003"/>
      <c r="H2003"/>
      <c r="I2003"/>
      <c r="J2003"/>
      <c r="K2003"/>
      <c r="L2003"/>
      <c r="M2003"/>
    </row>
    <row r="2004" spans="1:13" x14ac:dyDescent="0.25">
      <c r="A2004"/>
      <c r="B2004"/>
      <c r="C2004"/>
      <c r="D2004"/>
      <c r="E2004"/>
      <c r="F2004"/>
      <c r="G2004"/>
      <c r="H2004"/>
      <c r="I2004"/>
      <c r="J2004"/>
      <c r="K2004"/>
      <c r="L2004"/>
      <c r="M2004"/>
    </row>
    <row r="2005" spans="1:13" x14ac:dyDescent="0.25">
      <c r="A2005"/>
      <c r="B2005"/>
      <c r="C2005"/>
      <c r="D2005"/>
      <c r="E2005"/>
      <c r="F2005"/>
      <c r="G2005"/>
      <c r="H2005"/>
      <c r="I2005"/>
      <c r="J2005"/>
      <c r="K2005"/>
      <c r="L2005"/>
      <c r="M2005"/>
    </row>
    <row r="2006" spans="1:13" x14ac:dyDescent="0.25">
      <c r="A2006"/>
      <c r="B2006"/>
      <c r="C2006"/>
      <c r="D2006"/>
      <c r="E2006"/>
      <c r="F2006"/>
      <c r="G2006"/>
      <c r="H2006"/>
      <c r="I2006"/>
      <c r="J2006"/>
      <c r="K2006"/>
      <c r="L2006"/>
      <c r="M2006"/>
    </row>
    <row r="2007" spans="1:13" x14ac:dyDescent="0.25">
      <c r="A2007"/>
      <c r="B2007"/>
      <c r="C2007"/>
      <c r="D2007"/>
      <c r="E2007"/>
      <c r="F2007"/>
      <c r="G2007"/>
      <c r="H2007"/>
      <c r="I2007"/>
      <c r="J2007"/>
      <c r="K2007"/>
      <c r="L2007"/>
      <c r="M2007"/>
    </row>
    <row r="2008" spans="1:13" x14ac:dyDescent="0.25">
      <c r="A2008"/>
      <c r="B2008"/>
      <c r="C2008"/>
      <c r="D2008"/>
      <c r="E2008"/>
      <c r="F2008"/>
      <c r="G2008"/>
      <c r="H2008"/>
      <c r="I2008"/>
      <c r="J2008"/>
      <c r="K2008"/>
      <c r="L2008"/>
      <c r="M2008"/>
    </row>
    <row r="2009" spans="1:13" x14ac:dyDescent="0.25">
      <c r="A2009"/>
      <c r="B2009"/>
      <c r="C2009"/>
      <c r="D2009"/>
      <c r="E2009"/>
      <c r="F2009"/>
      <c r="G2009"/>
      <c r="H2009"/>
      <c r="I2009"/>
      <c r="J2009"/>
      <c r="K2009"/>
      <c r="L2009"/>
      <c r="M2009"/>
    </row>
    <row r="2010" spans="1:13" x14ac:dyDescent="0.25">
      <c r="A2010"/>
      <c r="B2010"/>
      <c r="C2010"/>
      <c r="D2010"/>
      <c r="E2010"/>
      <c r="F2010"/>
      <c r="G2010"/>
      <c r="H2010"/>
      <c r="I2010"/>
      <c r="J2010"/>
      <c r="K2010"/>
      <c r="L2010"/>
      <c r="M2010"/>
    </row>
    <row r="2011" spans="1:13" x14ac:dyDescent="0.25">
      <c r="A2011"/>
      <c r="B2011"/>
      <c r="C2011"/>
      <c r="D2011"/>
      <c r="E2011"/>
      <c r="F2011"/>
      <c r="G2011"/>
      <c r="H2011"/>
      <c r="I2011"/>
      <c r="J2011"/>
      <c r="K2011"/>
      <c r="L2011"/>
      <c r="M2011"/>
    </row>
    <row r="2012" spans="1:13" x14ac:dyDescent="0.25">
      <c r="A2012"/>
      <c r="B2012"/>
      <c r="C2012"/>
      <c r="D2012"/>
      <c r="E2012"/>
      <c r="F2012"/>
      <c r="G2012"/>
      <c r="H2012"/>
      <c r="I2012"/>
      <c r="J2012"/>
      <c r="K2012"/>
      <c r="L2012"/>
      <c r="M2012"/>
    </row>
    <row r="2013" spans="1:13" x14ac:dyDescent="0.25">
      <c r="A2013"/>
      <c r="B2013"/>
      <c r="C2013"/>
      <c r="D2013"/>
      <c r="E2013"/>
      <c r="F2013"/>
      <c r="G2013"/>
      <c r="H2013"/>
      <c r="I2013"/>
      <c r="J2013"/>
      <c r="K2013"/>
      <c r="L2013"/>
      <c r="M2013"/>
    </row>
    <row r="2014" spans="1:13" x14ac:dyDescent="0.25">
      <c r="A2014"/>
      <c r="B2014"/>
      <c r="C2014"/>
      <c r="D2014"/>
      <c r="E2014"/>
      <c r="F2014"/>
      <c r="G2014"/>
      <c r="H2014"/>
      <c r="I2014"/>
      <c r="J2014"/>
      <c r="K2014"/>
      <c r="L2014"/>
      <c r="M2014"/>
    </row>
    <row r="2015" spans="1:13" x14ac:dyDescent="0.25">
      <c r="A2015"/>
      <c r="B2015"/>
      <c r="C2015"/>
      <c r="D2015"/>
      <c r="E2015"/>
      <c r="F2015"/>
      <c r="G2015"/>
      <c r="H2015"/>
      <c r="I2015"/>
      <c r="J2015"/>
      <c r="K2015"/>
      <c r="L2015"/>
      <c r="M2015"/>
    </row>
    <row r="2016" spans="1:13" x14ac:dyDescent="0.25">
      <c r="A2016"/>
      <c r="B2016"/>
      <c r="C2016"/>
      <c r="D2016"/>
      <c r="E2016"/>
      <c r="F2016"/>
      <c r="G2016"/>
      <c r="H2016"/>
      <c r="I2016"/>
      <c r="J2016"/>
      <c r="K2016"/>
      <c r="L2016"/>
      <c r="M2016"/>
    </row>
    <row r="2017" spans="1:13" x14ac:dyDescent="0.25">
      <c r="A2017"/>
      <c r="B2017"/>
      <c r="C2017"/>
      <c r="D2017"/>
      <c r="E2017"/>
      <c r="F2017"/>
      <c r="G2017"/>
      <c r="H2017"/>
      <c r="I2017"/>
      <c r="J2017"/>
      <c r="K2017"/>
      <c r="L2017"/>
      <c r="M2017"/>
    </row>
    <row r="2018" spans="1:13" x14ac:dyDescent="0.25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</row>
    <row r="2019" spans="1:13" x14ac:dyDescent="0.25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</row>
    <row r="2020" spans="1:13" x14ac:dyDescent="0.25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</row>
    <row r="2021" spans="1:13" x14ac:dyDescent="0.25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</row>
    <row r="2022" spans="1:13" x14ac:dyDescent="0.25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</row>
    <row r="2023" spans="1:13" x14ac:dyDescent="0.25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</row>
    <row r="2024" spans="1:13" x14ac:dyDescent="0.25">
      <c r="A2024"/>
      <c r="B2024"/>
      <c r="C2024"/>
      <c r="D2024"/>
      <c r="E2024"/>
      <c r="F2024"/>
      <c r="G2024"/>
      <c r="H2024"/>
      <c r="I2024"/>
      <c r="J2024"/>
      <c r="K2024"/>
      <c r="L2024"/>
      <c r="M2024"/>
    </row>
    <row r="2025" spans="1:13" x14ac:dyDescent="0.25">
      <c r="A2025"/>
      <c r="B2025"/>
      <c r="C2025"/>
      <c r="D2025"/>
      <c r="E2025"/>
      <c r="F2025"/>
      <c r="G2025"/>
      <c r="H2025"/>
      <c r="I2025"/>
      <c r="J2025"/>
      <c r="K2025"/>
      <c r="L2025"/>
      <c r="M2025"/>
    </row>
    <row r="2026" spans="1:13" x14ac:dyDescent="0.25">
      <c r="A2026"/>
      <c r="B2026"/>
      <c r="C2026"/>
      <c r="D2026"/>
      <c r="E2026"/>
      <c r="F2026"/>
      <c r="G2026"/>
      <c r="H2026"/>
      <c r="I2026"/>
      <c r="J2026"/>
      <c r="K2026"/>
      <c r="L2026"/>
      <c r="M2026"/>
    </row>
    <row r="2027" spans="1:13" x14ac:dyDescent="0.25">
      <c r="A2027"/>
      <c r="B2027"/>
      <c r="C2027"/>
      <c r="D2027"/>
      <c r="E2027"/>
      <c r="F2027"/>
      <c r="G2027"/>
      <c r="H2027"/>
      <c r="I2027"/>
      <c r="J2027"/>
      <c r="K2027"/>
      <c r="L2027"/>
      <c r="M2027"/>
    </row>
    <row r="2028" spans="1:13" x14ac:dyDescent="0.25">
      <c r="A2028"/>
      <c r="B2028"/>
      <c r="C2028"/>
      <c r="D2028"/>
      <c r="E2028"/>
      <c r="F2028"/>
      <c r="G2028"/>
      <c r="H2028"/>
      <c r="I2028"/>
      <c r="J2028"/>
      <c r="K2028"/>
      <c r="L2028"/>
      <c r="M2028"/>
    </row>
    <row r="2029" spans="1:13" x14ac:dyDescent="0.25">
      <c r="A2029"/>
      <c r="B2029"/>
      <c r="C2029"/>
      <c r="D2029"/>
      <c r="E2029"/>
      <c r="F2029"/>
      <c r="G2029"/>
      <c r="H2029"/>
      <c r="I2029"/>
      <c r="J2029"/>
      <c r="K2029"/>
      <c r="L2029"/>
      <c r="M2029"/>
    </row>
    <row r="2030" spans="1:13" x14ac:dyDescent="0.25">
      <c r="A2030"/>
      <c r="B2030"/>
      <c r="C2030"/>
      <c r="D2030"/>
      <c r="E2030"/>
      <c r="F2030"/>
      <c r="G2030"/>
      <c r="H2030"/>
      <c r="I2030"/>
      <c r="J2030"/>
      <c r="K2030"/>
      <c r="L2030"/>
      <c r="M2030"/>
    </row>
    <row r="2031" spans="1:13" x14ac:dyDescent="0.25">
      <c r="A2031"/>
      <c r="B2031"/>
      <c r="C2031"/>
      <c r="D2031"/>
      <c r="E2031"/>
      <c r="F2031"/>
      <c r="G2031"/>
      <c r="H2031"/>
      <c r="I2031"/>
      <c r="J2031"/>
      <c r="K2031"/>
      <c r="L2031"/>
      <c r="M2031"/>
    </row>
    <row r="2032" spans="1:13" x14ac:dyDescent="0.25">
      <c r="A2032"/>
      <c r="B2032"/>
      <c r="C2032"/>
      <c r="D2032"/>
      <c r="E2032"/>
      <c r="F2032"/>
      <c r="G2032"/>
      <c r="H2032"/>
      <c r="I2032"/>
      <c r="J2032"/>
      <c r="K2032"/>
      <c r="L2032"/>
      <c r="M2032"/>
    </row>
    <row r="2033" spans="1:13" x14ac:dyDescent="0.25">
      <c r="A2033"/>
      <c r="B2033"/>
      <c r="C2033"/>
      <c r="D2033"/>
      <c r="E2033"/>
      <c r="F2033"/>
      <c r="G2033"/>
      <c r="H2033"/>
      <c r="I2033"/>
      <c r="J2033"/>
      <c r="K2033"/>
      <c r="L2033"/>
      <c r="M2033"/>
    </row>
    <row r="2034" spans="1:13" x14ac:dyDescent="0.25">
      <c r="A2034"/>
      <c r="B2034"/>
      <c r="C2034"/>
      <c r="D2034"/>
      <c r="E2034"/>
      <c r="F2034"/>
      <c r="G2034"/>
      <c r="H2034"/>
      <c r="I2034"/>
      <c r="J2034"/>
      <c r="K2034"/>
      <c r="L2034"/>
      <c r="M2034"/>
    </row>
    <row r="2035" spans="1:13" x14ac:dyDescent="0.25">
      <c r="A2035"/>
      <c r="B2035"/>
      <c r="C2035"/>
      <c r="D2035"/>
      <c r="E2035"/>
      <c r="F2035"/>
      <c r="G2035"/>
      <c r="H2035"/>
      <c r="I2035"/>
      <c r="J2035"/>
      <c r="K2035"/>
      <c r="L2035"/>
      <c r="M2035"/>
    </row>
    <row r="2036" spans="1:13" x14ac:dyDescent="0.25">
      <c r="A2036"/>
      <c r="B2036"/>
      <c r="C2036"/>
      <c r="D2036"/>
      <c r="E2036"/>
      <c r="F2036"/>
      <c r="G2036"/>
      <c r="H2036"/>
      <c r="I2036"/>
      <c r="J2036"/>
      <c r="K2036"/>
      <c r="L2036"/>
      <c r="M2036"/>
    </row>
    <row r="2037" spans="1:13" x14ac:dyDescent="0.25">
      <c r="A2037"/>
      <c r="B2037"/>
      <c r="C2037"/>
      <c r="D2037"/>
      <c r="E2037"/>
      <c r="F2037"/>
      <c r="G2037"/>
      <c r="H2037"/>
      <c r="I2037"/>
      <c r="J2037"/>
      <c r="K2037"/>
      <c r="L2037"/>
      <c r="M2037"/>
    </row>
    <row r="2038" spans="1:13" x14ac:dyDescent="0.25">
      <c r="A2038"/>
      <c r="B2038"/>
      <c r="C2038"/>
      <c r="D2038"/>
      <c r="E2038"/>
      <c r="F2038"/>
      <c r="G2038"/>
      <c r="H2038"/>
      <c r="I2038"/>
      <c r="J2038"/>
      <c r="K2038"/>
      <c r="L2038"/>
      <c r="M2038"/>
    </row>
    <row r="2039" spans="1:13" x14ac:dyDescent="0.25">
      <c r="A2039"/>
      <c r="B2039"/>
      <c r="C2039"/>
      <c r="D2039"/>
      <c r="E2039"/>
      <c r="F2039"/>
      <c r="G2039"/>
      <c r="H2039"/>
      <c r="I2039"/>
      <c r="J2039"/>
      <c r="K2039"/>
      <c r="L2039"/>
      <c r="M2039"/>
    </row>
    <row r="2040" spans="1:13" x14ac:dyDescent="0.25">
      <c r="A2040"/>
      <c r="B2040"/>
      <c r="C2040"/>
      <c r="D2040"/>
      <c r="E2040"/>
      <c r="F2040"/>
      <c r="G2040"/>
      <c r="H2040"/>
      <c r="I2040"/>
      <c r="J2040"/>
      <c r="K2040"/>
      <c r="L2040"/>
      <c r="M2040"/>
    </row>
    <row r="2041" spans="1:13" x14ac:dyDescent="0.25">
      <c r="A2041"/>
      <c r="B2041"/>
      <c r="C2041"/>
      <c r="D2041"/>
      <c r="E2041"/>
      <c r="F2041"/>
      <c r="G2041"/>
      <c r="H2041"/>
      <c r="I2041"/>
      <c r="J2041"/>
      <c r="K2041"/>
      <c r="L2041"/>
      <c r="M2041"/>
    </row>
    <row r="2042" spans="1:13" x14ac:dyDescent="0.25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</row>
    <row r="2043" spans="1:13" x14ac:dyDescent="0.25">
      <c r="A2043"/>
      <c r="B2043"/>
      <c r="C2043"/>
      <c r="D2043"/>
      <c r="E2043"/>
      <c r="F2043"/>
      <c r="G2043"/>
      <c r="H2043"/>
      <c r="I2043"/>
      <c r="J2043"/>
      <c r="K2043"/>
      <c r="L2043"/>
      <c r="M2043"/>
    </row>
    <row r="2044" spans="1:13" x14ac:dyDescent="0.25">
      <c r="A2044"/>
      <c r="B2044"/>
      <c r="C2044"/>
      <c r="D2044"/>
      <c r="E2044"/>
      <c r="F2044"/>
      <c r="G2044"/>
      <c r="H2044"/>
      <c r="I2044"/>
      <c r="J2044"/>
      <c r="K2044"/>
      <c r="L2044"/>
      <c r="M2044"/>
    </row>
    <row r="2045" spans="1:13" x14ac:dyDescent="0.25">
      <c r="A2045"/>
      <c r="B2045"/>
      <c r="C2045"/>
      <c r="D2045"/>
      <c r="E2045"/>
      <c r="F2045"/>
      <c r="G2045"/>
      <c r="H2045"/>
      <c r="I2045"/>
      <c r="J2045"/>
      <c r="K2045"/>
      <c r="L2045"/>
      <c r="M2045"/>
    </row>
    <row r="2046" spans="1:13" x14ac:dyDescent="0.25">
      <c r="A2046"/>
      <c r="B2046"/>
      <c r="C2046"/>
      <c r="D2046"/>
      <c r="E2046"/>
      <c r="F2046"/>
      <c r="G2046"/>
      <c r="H2046"/>
      <c r="I2046"/>
      <c r="J2046"/>
      <c r="K2046"/>
      <c r="L2046"/>
      <c r="M2046"/>
    </row>
    <row r="2047" spans="1:13" x14ac:dyDescent="0.25">
      <c r="A2047"/>
      <c r="B2047"/>
      <c r="C2047"/>
      <c r="D2047"/>
      <c r="E2047"/>
      <c r="F2047"/>
      <c r="G2047"/>
      <c r="H2047"/>
      <c r="I2047"/>
      <c r="J2047"/>
      <c r="K2047"/>
      <c r="L2047"/>
      <c r="M2047"/>
    </row>
    <row r="2048" spans="1:13" x14ac:dyDescent="0.25">
      <c r="A2048"/>
      <c r="B2048"/>
      <c r="C2048"/>
      <c r="D2048"/>
      <c r="E2048"/>
      <c r="F2048"/>
      <c r="G2048"/>
      <c r="H2048"/>
      <c r="I2048"/>
      <c r="J2048"/>
      <c r="K2048"/>
      <c r="L2048"/>
      <c r="M2048"/>
    </row>
    <row r="2049" spans="1:13" x14ac:dyDescent="0.25">
      <c r="A2049"/>
      <c r="B2049"/>
      <c r="C2049"/>
      <c r="D2049"/>
      <c r="E2049"/>
      <c r="F2049"/>
      <c r="G2049"/>
      <c r="H2049"/>
      <c r="I2049"/>
      <c r="J2049"/>
      <c r="K2049"/>
      <c r="L2049"/>
      <c r="M2049"/>
    </row>
    <row r="2050" spans="1:13" x14ac:dyDescent="0.25">
      <c r="A2050"/>
      <c r="B2050"/>
      <c r="C2050"/>
      <c r="D2050"/>
      <c r="E2050"/>
      <c r="F2050"/>
      <c r="G2050"/>
      <c r="H2050"/>
      <c r="I2050"/>
      <c r="J2050"/>
      <c r="K2050"/>
      <c r="L2050"/>
      <c r="M2050"/>
    </row>
    <row r="2051" spans="1:13" x14ac:dyDescent="0.25">
      <c r="A2051"/>
      <c r="B2051"/>
      <c r="C2051"/>
      <c r="D2051"/>
      <c r="E2051"/>
      <c r="F2051"/>
      <c r="G2051"/>
      <c r="H2051"/>
      <c r="I2051"/>
      <c r="J2051"/>
      <c r="K2051"/>
      <c r="L2051"/>
      <c r="M2051"/>
    </row>
    <row r="2052" spans="1:13" x14ac:dyDescent="0.25">
      <c r="A2052"/>
      <c r="B2052"/>
      <c r="C2052"/>
      <c r="D2052"/>
      <c r="E2052"/>
      <c r="F2052"/>
      <c r="G2052"/>
      <c r="H2052"/>
      <c r="I2052"/>
      <c r="J2052"/>
      <c r="K2052"/>
      <c r="L2052"/>
      <c r="M2052"/>
    </row>
    <row r="2053" spans="1:13" x14ac:dyDescent="0.25">
      <c r="A2053"/>
      <c r="B2053"/>
      <c r="C2053"/>
      <c r="D2053"/>
      <c r="E2053"/>
      <c r="F2053"/>
      <c r="G2053"/>
      <c r="H2053"/>
      <c r="I2053"/>
      <c r="J2053"/>
      <c r="K2053"/>
      <c r="L2053"/>
      <c r="M2053"/>
    </row>
    <row r="2054" spans="1:13" x14ac:dyDescent="0.25">
      <c r="A2054"/>
      <c r="B2054"/>
      <c r="C2054"/>
      <c r="D2054"/>
      <c r="E2054"/>
      <c r="F2054"/>
      <c r="G2054"/>
      <c r="H2054"/>
      <c r="I2054"/>
      <c r="J2054"/>
      <c r="K2054"/>
      <c r="L2054"/>
      <c r="M2054"/>
    </row>
    <row r="2055" spans="1:13" x14ac:dyDescent="0.25">
      <c r="A2055"/>
      <c r="B2055"/>
      <c r="C2055"/>
      <c r="D2055"/>
      <c r="E2055"/>
      <c r="F2055"/>
      <c r="G2055"/>
      <c r="H2055"/>
      <c r="I2055"/>
      <c r="J2055"/>
      <c r="K2055"/>
      <c r="L2055"/>
      <c r="M2055"/>
    </row>
    <row r="2056" spans="1:13" x14ac:dyDescent="0.25">
      <c r="A2056"/>
      <c r="B2056"/>
      <c r="C2056"/>
      <c r="D2056"/>
      <c r="E2056"/>
      <c r="F2056"/>
      <c r="G2056"/>
      <c r="H2056"/>
      <c r="I2056"/>
      <c r="J2056"/>
      <c r="K2056"/>
      <c r="L2056"/>
      <c r="M2056"/>
    </row>
    <row r="2057" spans="1:13" x14ac:dyDescent="0.25">
      <c r="A2057"/>
      <c r="B2057"/>
      <c r="C2057"/>
      <c r="D2057"/>
      <c r="E2057"/>
      <c r="F2057"/>
      <c r="G2057"/>
      <c r="H2057"/>
      <c r="I2057"/>
      <c r="J2057"/>
      <c r="K2057"/>
      <c r="L2057"/>
      <c r="M2057"/>
    </row>
    <row r="2058" spans="1:13" x14ac:dyDescent="0.25">
      <c r="A2058"/>
      <c r="B2058"/>
      <c r="C2058"/>
      <c r="D2058"/>
      <c r="E2058"/>
      <c r="F2058"/>
      <c r="G2058"/>
      <c r="H2058"/>
      <c r="I2058"/>
      <c r="J2058"/>
      <c r="K2058"/>
      <c r="L2058"/>
      <c r="M2058"/>
    </row>
    <row r="2059" spans="1:13" x14ac:dyDescent="0.25">
      <c r="A2059"/>
      <c r="B2059"/>
      <c r="C2059"/>
      <c r="D2059"/>
      <c r="E2059"/>
      <c r="F2059"/>
      <c r="G2059"/>
      <c r="H2059"/>
      <c r="I2059"/>
      <c r="J2059"/>
      <c r="K2059"/>
      <c r="L2059"/>
      <c r="M2059"/>
    </row>
    <row r="2060" spans="1:13" x14ac:dyDescent="0.25">
      <c r="A2060"/>
      <c r="B2060"/>
      <c r="C2060"/>
      <c r="D2060"/>
      <c r="E2060"/>
      <c r="F2060"/>
      <c r="G2060"/>
      <c r="H2060"/>
      <c r="I2060"/>
      <c r="J2060"/>
      <c r="K2060"/>
      <c r="L2060"/>
      <c r="M2060"/>
    </row>
    <row r="2061" spans="1:13" x14ac:dyDescent="0.25">
      <c r="A2061"/>
      <c r="B2061"/>
      <c r="C2061"/>
      <c r="D2061"/>
      <c r="E2061"/>
      <c r="F2061"/>
      <c r="G2061"/>
      <c r="H2061"/>
      <c r="I2061"/>
      <c r="J2061"/>
      <c r="K2061"/>
      <c r="L2061"/>
      <c r="M2061"/>
    </row>
    <row r="2062" spans="1:13" x14ac:dyDescent="0.25">
      <c r="A2062"/>
      <c r="B2062"/>
      <c r="C2062"/>
      <c r="D2062"/>
      <c r="E2062"/>
      <c r="F2062"/>
      <c r="G2062"/>
      <c r="H2062"/>
      <c r="I2062"/>
      <c r="J2062"/>
      <c r="K2062"/>
      <c r="L2062"/>
      <c r="M2062"/>
    </row>
    <row r="2063" spans="1:13" x14ac:dyDescent="0.25">
      <c r="A2063"/>
      <c r="B2063"/>
      <c r="C2063"/>
      <c r="D2063"/>
      <c r="E2063"/>
      <c r="F2063"/>
      <c r="G2063"/>
      <c r="H2063"/>
      <c r="I2063"/>
      <c r="J2063"/>
      <c r="K2063"/>
      <c r="L2063"/>
      <c r="M2063"/>
    </row>
    <row r="2064" spans="1:13" x14ac:dyDescent="0.25">
      <c r="A2064"/>
      <c r="B2064"/>
      <c r="C2064"/>
      <c r="D2064"/>
      <c r="E2064"/>
      <c r="F2064"/>
      <c r="G2064"/>
      <c r="H2064"/>
      <c r="I2064"/>
      <c r="J2064"/>
      <c r="K2064"/>
      <c r="L2064"/>
      <c r="M2064"/>
    </row>
    <row r="2065" spans="1:13" x14ac:dyDescent="0.25">
      <c r="A2065"/>
      <c r="B2065"/>
      <c r="C2065"/>
      <c r="D2065"/>
      <c r="E2065"/>
      <c r="F2065"/>
      <c r="G2065"/>
      <c r="H2065"/>
      <c r="I2065"/>
      <c r="J2065"/>
      <c r="K2065"/>
      <c r="L2065"/>
      <c r="M2065"/>
    </row>
    <row r="2066" spans="1:13" x14ac:dyDescent="0.25">
      <c r="A2066"/>
      <c r="B2066"/>
      <c r="C2066"/>
      <c r="D2066"/>
      <c r="E2066"/>
      <c r="F2066"/>
      <c r="G2066"/>
      <c r="H2066"/>
      <c r="I2066"/>
      <c r="J2066"/>
      <c r="K2066"/>
      <c r="L2066"/>
      <c r="M2066"/>
    </row>
    <row r="2067" spans="1:13" x14ac:dyDescent="0.25">
      <c r="A2067"/>
      <c r="B2067"/>
      <c r="C2067"/>
      <c r="D2067"/>
      <c r="E2067"/>
      <c r="F2067"/>
      <c r="G2067"/>
      <c r="H2067"/>
      <c r="I2067"/>
      <c r="J2067"/>
      <c r="K2067"/>
      <c r="L2067"/>
      <c r="M2067"/>
    </row>
    <row r="2068" spans="1:13" x14ac:dyDescent="0.25">
      <c r="A2068"/>
      <c r="B2068"/>
      <c r="C2068"/>
      <c r="D2068"/>
      <c r="E2068"/>
      <c r="F2068"/>
      <c r="G2068"/>
      <c r="H2068"/>
      <c r="I2068"/>
      <c r="J2068"/>
      <c r="K2068"/>
      <c r="L2068"/>
      <c r="M2068"/>
    </row>
    <row r="2069" spans="1:13" x14ac:dyDescent="0.25">
      <c r="A2069"/>
      <c r="B2069"/>
      <c r="C2069"/>
      <c r="D2069"/>
      <c r="E2069"/>
      <c r="F2069"/>
      <c r="G2069"/>
      <c r="H2069"/>
      <c r="I2069"/>
      <c r="J2069"/>
      <c r="K2069"/>
      <c r="L2069"/>
      <c r="M2069"/>
    </row>
    <row r="2070" spans="1:13" x14ac:dyDescent="0.25">
      <c r="A2070"/>
      <c r="B2070"/>
      <c r="C2070"/>
      <c r="D2070"/>
      <c r="E2070"/>
      <c r="F2070"/>
      <c r="G2070"/>
      <c r="H2070"/>
      <c r="I2070"/>
      <c r="J2070"/>
      <c r="K2070"/>
      <c r="L2070"/>
      <c r="M2070"/>
    </row>
    <row r="2071" spans="1:13" x14ac:dyDescent="0.25">
      <c r="A2071"/>
      <c r="B2071"/>
      <c r="C2071"/>
      <c r="D2071"/>
      <c r="E2071"/>
      <c r="F2071"/>
      <c r="G2071"/>
      <c r="H2071"/>
      <c r="I2071"/>
      <c r="J2071"/>
      <c r="K2071"/>
      <c r="L2071"/>
      <c r="M2071"/>
    </row>
    <row r="2072" spans="1:13" x14ac:dyDescent="0.25">
      <c r="A2072"/>
      <c r="B2072"/>
      <c r="C2072"/>
      <c r="D2072"/>
      <c r="E2072"/>
      <c r="F2072"/>
      <c r="G2072"/>
      <c r="H2072"/>
      <c r="I2072"/>
      <c r="J2072"/>
      <c r="K2072"/>
      <c r="L2072"/>
      <c r="M2072"/>
    </row>
    <row r="2073" spans="1:13" x14ac:dyDescent="0.25">
      <c r="A2073"/>
      <c r="B2073"/>
      <c r="C2073"/>
      <c r="D2073"/>
      <c r="E2073"/>
      <c r="F2073"/>
      <c r="G2073"/>
      <c r="H2073"/>
      <c r="I2073"/>
      <c r="J2073"/>
      <c r="K2073"/>
      <c r="L2073"/>
      <c r="M2073"/>
    </row>
    <row r="2074" spans="1:13" x14ac:dyDescent="0.25">
      <c r="A2074"/>
      <c r="B2074"/>
      <c r="C2074"/>
      <c r="D2074"/>
      <c r="E2074"/>
      <c r="F2074"/>
      <c r="G2074"/>
      <c r="H2074"/>
      <c r="I2074"/>
      <c r="J2074"/>
      <c r="K2074"/>
      <c r="L2074"/>
      <c r="M2074"/>
    </row>
    <row r="2075" spans="1:13" x14ac:dyDescent="0.25">
      <c r="A2075"/>
      <c r="B2075"/>
      <c r="C2075"/>
      <c r="D2075"/>
      <c r="E2075"/>
      <c r="F2075"/>
      <c r="G2075"/>
      <c r="H2075"/>
      <c r="I2075"/>
      <c r="J2075"/>
      <c r="K2075"/>
      <c r="L2075"/>
      <c r="M2075"/>
    </row>
    <row r="2076" spans="1:13" x14ac:dyDescent="0.25">
      <c r="A2076"/>
      <c r="B2076"/>
      <c r="C2076"/>
      <c r="D2076"/>
      <c r="E2076"/>
      <c r="F2076"/>
      <c r="G2076"/>
      <c r="H2076"/>
      <c r="I2076"/>
      <c r="J2076"/>
      <c r="K2076"/>
      <c r="L2076"/>
      <c r="M2076"/>
    </row>
    <row r="2077" spans="1:13" x14ac:dyDescent="0.25">
      <c r="A2077"/>
      <c r="B2077"/>
      <c r="C2077"/>
      <c r="D2077"/>
      <c r="E2077"/>
      <c r="F2077"/>
      <c r="G2077"/>
      <c r="H2077"/>
      <c r="I2077"/>
      <c r="J2077"/>
      <c r="K2077"/>
      <c r="L2077"/>
      <c r="M2077"/>
    </row>
    <row r="2078" spans="1:13" x14ac:dyDescent="0.25">
      <c r="A2078"/>
      <c r="B2078"/>
      <c r="C2078"/>
      <c r="D2078"/>
      <c r="E2078"/>
      <c r="F2078"/>
      <c r="G2078"/>
      <c r="H2078"/>
      <c r="I2078"/>
      <c r="J2078"/>
      <c r="K2078"/>
      <c r="L2078"/>
      <c r="M2078"/>
    </row>
    <row r="2079" spans="1:13" x14ac:dyDescent="0.25">
      <c r="A2079"/>
      <c r="B2079"/>
      <c r="C2079"/>
      <c r="D2079"/>
      <c r="E2079"/>
      <c r="F2079"/>
      <c r="G2079"/>
      <c r="H2079"/>
      <c r="I2079"/>
      <c r="J2079"/>
      <c r="K2079"/>
      <c r="L2079"/>
      <c r="M2079"/>
    </row>
    <row r="2080" spans="1:13" x14ac:dyDescent="0.25">
      <c r="A2080"/>
      <c r="B2080"/>
      <c r="C2080"/>
      <c r="D2080"/>
      <c r="E2080"/>
      <c r="F2080"/>
      <c r="G2080"/>
      <c r="H2080"/>
      <c r="I2080"/>
      <c r="J2080"/>
      <c r="K2080"/>
      <c r="L2080"/>
      <c r="M2080"/>
    </row>
    <row r="2081" spans="1:13" x14ac:dyDescent="0.25">
      <c r="A2081"/>
      <c r="B2081"/>
      <c r="C2081"/>
      <c r="D2081"/>
      <c r="E2081"/>
      <c r="F2081"/>
      <c r="G2081"/>
      <c r="H2081"/>
      <c r="I2081"/>
      <c r="J2081"/>
      <c r="K2081"/>
      <c r="L2081"/>
      <c r="M2081"/>
    </row>
    <row r="2082" spans="1:13" x14ac:dyDescent="0.25">
      <c r="A2082"/>
      <c r="B2082"/>
      <c r="C2082"/>
      <c r="D2082"/>
      <c r="E2082"/>
      <c r="F2082"/>
      <c r="G2082"/>
      <c r="H2082"/>
      <c r="I2082"/>
      <c r="J2082"/>
      <c r="K2082"/>
      <c r="L2082"/>
      <c r="M2082"/>
    </row>
    <row r="2083" spans="1:13" x14ac:dyDescent="0.25">
      <c r="A2083"/>
      <c r="B2083"/>
      <c r="C2083"/>
      <c r="D2083"/>
      <c r="E2083"/>
      <c r="F2083"/>
      <c r="G2083"/>
      <c r="H2083"/>
      <c r="I2083"/>
      <c r="J2083"/>
      <c r="K2083"/>
      <c r="L2083"/>
      <c r="M2083"/>
    </row>
    <row r="2084" spans="1:13" x14ac:dyDescent="0.25">
      <c r="A2084"/>
      <c r="B2084"/>
      <c r="C2084"/>
      <c r="D2084"/>
      <c r="E2084"/>
      <c r="F2084"/>
      <c r="G2084"/>
      <c r="H2084"/>
      <c r="I2084"/>
      <c r="J2084"/>
      <c r="K2084"/>
      <c r="L2084"/>
      <c r="M2084"/>
    </row>
    <row r="2085" spans="1:13" x14ac:dyDescent="0.25">
      <c r="A2085"/>
      <c r="B2085"/>
      <c r="C2085"/>
      <c r="D2085"/>
      <c r="E2085"/>
      <c r="F2085"/>
      <c r="G2085"/>
      <c r="H2085"/>
      <c r="I2085"/>
      <c r="J2085"/>
      <c r="K2085"/>
      <c r="L2085"/>
      <c r="M2085"/>
    </row>
    <row r="2086" spans="1:13" x14ac:dyDescent="0.25">
      <c r="A2086"/>
      <c r="B2086"/>
      <c r="C2086"/>
      <c r="D2086"/>
      <c r="E2086"/>
      <c r="F2086"/>
      <c r="G2086"/>
      <c r="H2086"/>
      <c r="I2086"/>
      <c r="J2086"/>
      <c r="K2086"/>
      <c r="L2086"/>
      <c r="M2086"/>
    </row>
    <row r="2087" spans="1:13" x14ac:dyDescent="0.25">
      <c r="A2087"/>
      <c r="B2087"/>
      <c r="C2087"/>
      <c r="D2087"/>
      <c r="E2087"/>
      <c r="F2087"/>
      <c r="G2087"/>
      <c r="H2087"/>
      <c r="I2087"/>
      <c r="J2087"/>
      <c r="K2087"/>
      <c r="L2087"/>
      <c r="M2087"/>
    </row>
    <row r="2088" spans="1:13" x14ac:dyDescent="0.25">
      <c r="A2088"/>
      <c r="B2088"/>
      <c r="C2088"/>
      <c r="D2088"/>
      <c r="E2088"/>
      <c r="F2088"/>
      <c r="G2088"/>
      <c r="H2088"/>
      <c r="I2088"/>
      <c r="J2088"/>
      <c r="K2088"/>
      <c r="L2088"/>
      <c r="M2088"/>
    </row>
    <row r="2089" spans="1:13" x14ac:dyDescent="0.25">
      <c r="A2089"/>
      <c r="B2089"/>
      <c r="C2089"/>
      <c r="D2089"/>
      <c r="E2089"/>
      <c r="F2089"/>
      <c r="G2089"/>
      <c r="H2089"/>
      <c r="I2089"/>
      <c r="J2089"/>
      <c r="K2089"/>
      <c r="L2089"/>
      <c r="M2089"/>
    </row>
    <row r="2090" spans="1:13" x14ac:dyDescent="0.25">
      <c r="A2090"/>
      <c r="B2090"/>
      <c r="C2090"/>
      <c r="D2090"/>
      <c r="E2090"/>
      <c r="F2090"/>
      <c r="G2090"/>
      <c r="H2090"/>
      <c r="I2090"/>
      <c r="J2090"/>
      <c r="K2090"/>
      <c r="L2090"/>
      <c r="M2090"/>
    </row>
    <row r="2091" spans="1:13" x14ac:dyDescent="0.25">
      <c r="A2091"/>
      <c r="B2091"/>
      <c r="C2091"/>
      <c r="D2091"/>
      <c r="E2091"/>
      <c r="F2091"/>
      <c r="G2091"/>
      <c r="H2091"/>
      <c r="I2091"/>
      <c r="J2091"/>
      <c r="K2091"/>
      <c r="L2091"/>
      <c r="M2091"/>
    </row>
    <row r="2092" spans="1:13" x14ac:dyDescent="0.25">
      <c r="A2092"/>
      <c r="B2092"/>
      <c r="C2092"/>
      <c r="D2092"/>
      <c r="E2092"/>
      <c r="F2092"/>
      <c r="G2092"/>
      <c r="H2092"/>
      <c r="I2092"/>
      <c r="J2092"/>
      <c r="K2092"/>
      <c r="L2092"/>
      <c r="M2092"/>
    </row>
    <row r="2093" spans="1:13" x14ac:dyDescent="0.25">
      <c r="A2093"/>
      <c r="B2093"/>
      <c r="C2093"/>
      <c r="D2093"/>
      <c r="E2093"/>
      <c r="F2093"/>
      <c r="G2093"/>
      <c r="H2093"/>
      <c r="I2093"/>
      <c r="J2093"/>
      <c r="K2093"/>
      <c r="L2093"/>
      <c r="M2093"/>
    </row>
    <row r="2094" spans="1:13" x14ac:dyDescent="0.25">
      <c r="A2094"/>
      <c r="B2094"/>
      <c r="C2094"/>
      <c r="D2094"/>
      <c r="E2094"/>
      <c r="F2094"/>
      <c r="G2094"/>
      <c r="H2094"/>
      <c r="I2094"/>
      <c r="J2094"/>
      <c r="K2094"/>
      <c r="L2094"/>
      <c r="M2094"/>
    </row>
    <row r="2095" spans="1:13" x14ac:dyDescent="0.25">
      <c r="A2095"/>
      <c r="B2095"/>
      <c r="C2095"/>
      <c r="D2095"/>
      <c r="E2095"/>
      <c r="F2095"/>
      <c r="G2095"/>
      <c r="H2095"/>
      <c r="I2095"/>
      <c r="J2095"/>
      <c r="K2095"/>
      <c r="L2095"/>
      <c r="M2095"/>
    </row>
    <row r="2096" spans="1:13" x14ac:dyDescent="0.25">
      <c r="A2096"/>
      <c r="B2096"/>
      <c r="C2096"/>
      <c r="D2096"/>
      <c r="E2096"/>
      <c r="F2096"/>
      <c r="G2096"/>
      <c r="H2096"/>
      <c r="I2096"/>
      <c r="J2096"/>
      <c r="K2096"/>
      <c r="L2096"/>
      <c r="M2096"/>
    </row>
    <row r="2097" spans="1:13" x14ac:dyDescent="0.25">
      <c r="A2097"/>
      <c r="B2097"/>
      <c r="C2097"/>
      <c r="D2097"/>
      <c r="E2097"/>
      <c r="F2097"/>
      <c r="G2097"/>
      <c r="H2097"/>
      <c r="I2097"/>
      <c r="J2097"/>
      <c r="K2097"/>
      <c r="L2097"/>
      <c r="M2097"/>
    </row>
    <row r="2098" spans="1:13" x14ac:dyDescent="0.25">
      <c r="A2098"/>
      <c r="B2098"/>
      <c r="C2098"/>
      <c r="D2098"/>
      <c r="E2098"/>
      <c r="F2098"/>
      <c r="G2098"/>
      <c r="H2098"/>
      <c r="I2098"/>
      <c r="J2098"/>
      <c r="K2098"/>
      <c r="L2098"/>
      <c r="M2098"/>
    </row>
    <row r="2099" spans="1:13" x14ac:dyDescent="0.25">
      <c r="A2099"/>
      <c r="B2099"/>
      <c r="C2099"/>
      <c r="D2099"/>
      <c r="E2099"/>
      <c r="F2099"/>
      <c r="G2099"/>
      <c r="H2099"/>
      <c r="I2099"/>
      <c r="J2099"/>
      <c r="K2099"/>
      <c r="L2099"/>
      <c r="M2099"/>
    </row>
    <row r="2100" spans="1:13" x14ac:dyDescent="0.25">
      <c r="A2100"/>
      <c r="B2100"/>
      <c r="C2100"/>
      <c r="D2100"/>
      <c r="E2100"/>
      <c r="F2100"/>
      <c r="G2100"/>
      <c r="H2100"/>
      <c r="I2100"/>
      <c r="J2100"/>
      <c r="K2100"/>
      <c r="L2100"/>
      <c r="M2100"/>
    </row>
    <row r="2101" spans="1:13" x14ac:dyDescent="0.25">
      <c r="A2101"/>
      <c r="B2101"/>
      <c r="C2101"/>
      <c r="D2101"/>
      <c r="E2101"/>
      <c r="F2101"/>
      <c r="G2101"/>
      <c r="H2101"/>
      <c r="I2101"/>
      <c r="J2101"/>
      <c r="K2101"/>
      <c r="L2101"/>
      <c r="M2101"/>
    </row>
    <row r="2102" spans="1:13" x14ac:dyDescent="0.25">
      <c r="A2102"/>
      <c r="B2102"/>
      <c r="C2102"/>
      <c r="D2102"/>
      <c r="E2102"/>
      <c r="F2102"/>
      <c r="G2102"/>
      <c r="H2102"/>
      <c r="I2102"/>
      <c r="J2102"/>
      <c r="K2102"/>
      <c r="L2102"/>
      <c r="M2102"/>
    </row>
    <row r="2103" spans="1:13" x14ac:dyDescent="0.25">
      <c r="A2103"/>
      <c r="B2103"/>
      <c r="C2103"/>
      <c r="D2103"/>
      <c r="E2103"/>
      <c r="F2103"/>
      <c r="G2103"/>
      <c r="H2103"/>
      <c r="I2103"/>
      <c r="J2103"/>
      <c r="K2103"/>
      <c r="L2103"/>
      <c r="M2103"/>
    </row>
    <row r="2104" spans="1:13" x14ac:dyDescent="0.25">
      <c r="A2104"/>
      <c r="B2104"/>
      <c r="C2104"/>
      <c r="D2104"/>
      <c r="E2104"/>
      <c r="F2104"/>
      <c r="G2104"/>
      <c r="H2104"/>
      <c r="I2104"/>
      <c r="J2104"/>
      <c r="K2104"/>
      <c r="L2104"/>
      <c r="M2104"/>
    </row>
    <row r="2105" spans="1:13" x14ac:dyDescent="0.25">
      <c r="A2105"/>
      <c r="B2105"/>
      <c r="C2105"/>
      <c r="D2105"/>
      <c r="E2105"/>
      <c r="F2105"/>
      <c r="G2105"/>
      <c r="H2105"/>
      <c r="I2105"/>
      <c r="J2105"/>
      <c r="K2105"/>
      <c r="L2105"/>
      <c r="M2105"/>
    </row>
    <row r="2106" spans="1:13" x14ac:dyDescent="0.25">
      <c r="A2106"/>
      <c r="B2106"/>
      <c r="C2106"/>
      <c r="D2106"/>
      <c r="E2106"/>
      <c r="F2106"/>
      <c r="G2106"/>
      <c r="H2106"/>
      <c r="I2106"/>
      <c r="J2106"/>
      <c r="K2106"/>
      <c r="L2106"/>
      <c r="M2106"/>
    </row>
    <row r="2107" spans="1:13" x14ac:dyDescent="0.25">
      <c r="A2107"/>
      <c r="B2107"/>
      <c r="C2107"/>
      <c r="D2107"/>
      <c r="E2107"/>
      <c r="F2107"/>
      <c r="G2107"/>
      <c r="H2107"/>
      <c r="I2107"/>
      <c r="J2107"/>
      <c r="K2107"/>
      <c r="L2107"/>
      <c r="M2107"/>
    </row>
    <row r="2108" spans="1:13" x14ac:dyDescent="0.25">
      <c r="A2108"/>
      <c r="B2108"/>
      <c r="C2108"/>
      <c r="D2108"/>
      <c r="E2108"/>
      <c r="F2108"/>
      <c r="G2108"/>
      <c r="H2108"/>
      <c r="I2108"/>
      <c r="J2108"/>
      <c r="K2108"/>
      <c r="L2108"/>
      <c r="M2108"/>
    </row>
    <row r="2109" spans="1:13" x14ac:dyDescent="0.25">
      <c r="A2109"/>
      <c r="B2109"/>
      <c r="C2109"/>
      <c r="D2109"/>
      <c r="E2109"/>
      <c r="F2109"/>
      <c r="G2109"/>
      <c r="H2109"/>
      <c r="I2109"/>
      <c r="J2109"/>
      <c r="K2109"/>
      <c r="L2109"/>
      <c r="M2109"/>
    </row>
    <row r="2110" spans="1:13" x14ac:dyDescent="0.25">
      <c r="A2110"/>
      <c r="B2110"/>
      <c r="C2110"/>
      <c r="D2110"/>
      <c r="E2110"/>
      <c r="F2110"/>
      <c r="G2110"/>
      <c r="H2110"/>
      <c r="I2110"/>
      <c r="J2110"/>
      <c r="K2110"/>
      <c r="L2110"/>
      <c r="M2110"/>
    </row>
    <row r="2111" spans="1:13" x14ac:dyDescent="0.25">
      <c r="A2111"/>
      <c r="B2111"/>
      <c r="C2111"/>
      <c r="D2111"/>
      <c r="E2111"/>
      <c r="F2111"/>
      <c r="G2111"/>
      <c r="H2111"/>
      <c r="I2111"/>
      <c r="J2111"/>
      <c r="K2111"/>
      <c r="L2111"/>
      <c r="M2111"/>
    </row>
    <row r="2112" spans="1:13" x14ac:dyDescent="0.25">
      <c r="A2112"/>
      <c r="B2112"/>
      <c r="C2112"/>
      <c r="D2112"/>
      <c r="E2112"/>
      <c r="F2112"/>
      <c r="G2112"/>
      <c r="H2112"/>
      <c r="I2112"/>
      <c r="J2112"/>
      <c r="K2112"/>
      <c r="L2112"/>
      <c r="M2112"/>
    </row>
    <row r="2113" spans="1:13" x14ac:dyDescent="0.25">
      <c r="A2113"/>
      <c r="B2113"/>
      <c r="C2113"/>
      <c r="D2113"/>
      <c r="E2113"/>
      <c r="F2113"/>
      <c r="G2113"/>
      <c r="H2113"/>
      <c r="I2113"/>
      <c r="J2113"/>
      <c r="K2113"/>
      <c r="L2113"/>
      <c r="M2113"/>
    </row>
    <row r="2114" spans="1:13" x14ac:dyDescent="0.25">
      <c r="A2114"/>
      <c r="B2114"/>
      <c r="C2114"/>
      <c r="D2114"/>
      <c r="E2114"/>
      <c r="F2114"/>
      <c r="G2114"/>
      <c r="H2114"/>
      <c r="I2114"/>
      <c r="J2114"/>
      <c r="K2114"/>
      <c r="L2114"/>
      <c r="M2114"/>
    </row>
    <row r="2115" spans="1:13" x14ac:dyDescent="0.25">
      <c r="A2115"/>
      <c r="B2115"/>
      <c r="C2115"/>
      <c r="D2115"/>
      <c r="E2115"/>
      <c r="F2115"/>
      <c r="G2115"/>
      <c r="H2115"/>
      <c r="I2115"/>
      <c r="J2115"/>
      <c r="K2115"/>
      <c r="L2115"/>
      <c r="M2115"/>
    </row>
    <row r="2116" spans="1:13" x14ac:dyDescent="0.25">
      <c r="A2116"/>
      <c r="B2116"/>
      <c r="C2116"/>
      <c r="D2116"/>
      <c r="E2116"/>
      <c r="F2116"/>
      <c r="G2116"/>
      <c r="H2116"/>
      <c r="I2116"/>
      <c r="J2116"/>
      <c r="K2116"/>
      <c r="L2116"/>
      <c r="M2116"/>
    </row>
    <row r="2117" spans="1:13" x14ac:dyDescent="0.25">
      <c r="A2117"/>
      <c r="B2117"/>
      <c r="C2117"/>
      <c r="D2117"/>
      <c r="E2117"/>
      <c r="F2117"/>
      <c r="G2117"/>
      <c r="H2117"/>
      <c r="I2117"/>
      <c r="J2117"/>
      <c r="K2117"/>
      <c r="L2117"/>
      <c r="M2117"/>
    </row>
    <row r="2118" spans="1:13" x14ac:dyDescent="0.25">
      <c r="A2118"/>
      <c r="B2118"/>
      <c r="C2118"/>
      <c r="D2118"/>
      <c r="E2118"/>
      <c r="F2118"/>
      <c r="G2118"/>
      <c r="H2118"/>
      <c r="I2118"/>
      <c r="J2118"/>
      <c r="K2118"/>
      <c r="L2118"/>
      <c r="M2118"/>
    </row>
    <row r="2119" spans="1:13" x14ac:dyDescent="0.25">
      <c r="A2119"/>
      <c r="B2119"/>
      <c r="C2119"/>
      <c r="D2119"/>
      <c r="E2119"/>
      <c r="F2119"/>
      <c r="G2119"/>
      <c r="H2119"/>
      <c r="I2119"/>
      <c r="J2119"/>
      <c r="K2119"/>
      <c r="L2119"/>
      <c r="M2119"/>
    </row>
    <row r="2120" spans="1:13" x14ac:dyDescent="0.25">
      <c r="A2120"/>
      <c r="B2120"/>
      <c r="C2120"/>
      <c r="D2120"/>
      <c r="E2120"/>
      <c r="F2120"/>
      <c r="G2120"/>
      <c r="H2120"/>
      <c r="I2120"/>
      <c r="J2120"/>
      <c r="K2120"/>
      <c r="L2120"/>
      <c r="M2120"/>
    </row>
    <row r="2121" spans="1:13" x14ac:dyDescent="0.25">
      <c r="A2121"/>
      <c r="B2121"/>
      <c r="C2121"/>
      <c r="D2121"/>
      <c r="E2121"/>
      <c r="F2121"/>
      <c r="G2121"/>
      <c r="H2121"/>
      <c r="I2121"/>
      <c r="J2121"/>
      <c r="K2121"/>
      <c r="L2121"/>
      <c r="M2121"/>
    </row>
    <row r="2122" spans="1:13" x14ac:dyDescent="0.25">
      <c r="A2122"/>
      <c r="B2122"/>
      <c r="C2122"/>
      <c r="D2122"/>
      <c r="E2122"/>
      <c r="F2122"/>
      <c r="G2122"/>
      <c r="H2122"/>
      <c r="I2122"/>
      <c r="J2122"/>
      <c r="K2122"/>
      <c r="L2122"/>
      <c r="M2122"/>
    </row>
    <row r="2123" spans="1:13" x14ac:dyDescent="0.25">
      <c r="A2123"/>
      <c r="B2123"/>
      <c r="C2123"/>
      <c r="D2123"/>
      <c r="E2123"/>
      <c r="F2123"/>
      <c r="G2123"/>
      <c r="H2123"/>
      <c r="I2123"/>
      <c r="J2123"/>
      <c r="K2123"/>
      <c r="L2123"/>
      <c r="M2123"/>
    </row>
    <row r="2124" spans="1:13" x14ac:dyDescent="0.25">
      <c r="A2124"/>
      <c r="B2124"/>
      <c r="C2124"/>
      <c r="D2124"/>
      <c r="E2124"/>
      <c r="F2124"/>
      <c r="G2124"/>
      <c r="H2124"/>
      <c r="I2124"/>
      <c r="J2124"/>
      <c r="K2124"/>
      <c r="L2124"/>
      <c r="M2124"/>
    </row>
    <row r="2125" spans="1:13" x14ac:dyDescent="0.25">
      <c r="A2125"/>
      <c r="B2125"/>
      <c r="C2125"/>
      <c r="D2125"/>
      <c r="E2125"/>
      <c r="F2125"/>
      <c r="G2125"/>
      <c r="H2125"/>
      <c r="I2125"/>
      <c r="J2125"/>
      <c r="K2125"/>
      <c r="L2125"/>
      <c r="M2125"/>
    </row>
    <row r="2126" spans="1:13" x14ac:dyDescent="0.25">
      <c r="A2126"/>
      <c r="B2126"/>
      <c r="C2126"/>
      <c r="D2126"/>
      <c r="E2126"/>
      <c r="F2126"/>
      <c r="G2126"/>
      <c r="H2126"/>
      <c r="I2126"/>
      <c r="J2126"/>
      <c r="K2126"/>
      <c r="L2126"/>
      <c r="M2126"/>
    </row>
    <row r="2127" spans="1:13" x14ac:dyDescent="0.25">
      <c r="A2127"/>
      <c r="B2127"/>
      <c r="C2127"/>
      <c r="D2127"/>
      <c r="E2127"/>
      <c r="F2127"/>
      <c r="G2127"/>
      <c r="H2127"/>
      <c r="I2127"/>
      <c r="J2127"/>
      <c r="K2127"/>
      <c r="L2127"/>
      <c r="M2127"/>
    </row>
    <row r="2128" spans="1:13" x14ac:dyDescent="0.25">
      <c r="A2128"/>
      <c r="B2128"/>
      <c r="C2128"/>
      <c r="D2128"/>
      <c r="E2128"/>
      <c r="F2128"/>
      <c r="G2128"/>
      <c r="H2128"/>
      <c r="I2128"/>
      <c r="J2128"/>
      <c r="K2128"/>
      <c r="L2128"/>
      <c r="M2128"/>
    </row>
    <row r="2129" spans="1:13" x14ac:dyDescent="0.25">
      <c r="A2129"/>
      <c r="B2129"/>
      <c r="C2129"/>
      <c r="D2129"/>
      <c r="E2129"/>
      <c r="F2129"/>
      <c r="G2129"/>
      <c r="H2129"/>
      <c r="I2129"/>
      <c r="J2129"/>
      <c r="K2129"/>
      <c r="L2129"/>
      <c r="M2129"/>
    </row>
    <row r="2130" spans="1:13" x14ac:dyDescent="0.25">
      <c r="A2130"/>
      <c r="B2130"/>
      <c r="C2130"/>
      <c r="D2130"/>
      <c r="E2130"/>
      <c r="F2130"/>
      <c r="G2130"/>
      <c r="H2130"/>
      <c r="I2130"/>
      <c r="J2130"/>
      <c r="K2130"/>
      <c r="L2130"/>
      <c r="M2130"/>
    </row>
    <row r="2131" spans="1:13" x14ac:dyDescent="0.25">
      <c r="A2131"/>
      <c r="B2131"/>
      <c r="C2131"/>
      <c r="D2131"/>
      <c r="E2131"/>
      <c r="F2131"/>
      <c r="G2131"/>
      <c r="H2131"/>
      <c r="I2131"/>
      <c r="J2131"/>
      <c r="K2131"/>
      <c r="L2131"/>
      <c r="M2131"/>
    </row>
    <row r="2132" spans="1:13" x14ac:dyDescent="0.25">
      <c r="A2132"/>
      <c r="B2132"/>
      <c r="C2132"/>
      <c r="D2132"/>
      <c r="E2132"/>
      <c r="F2132"/>
      <c r="G2132"/>
      <c r="H2132"/>
      <c r="I2132"/>
      <c r="J2132"/>
      <c r="K2132"/>
      <c r="L2132"/>
      <c r="M2132"/>
    </row>
    <row r="2133" spans="1:13" x14ac:dyDescent="0.25">
      <c r="A2133"/>
      <c r="B2133"/>
      <c r="C2133"/>
      <c r="D2133"/>
      <c r="E2133"/>
      <c r="F2133"/>
      <c r="G2133"/>
      <c r="H2133"/>
      <c r="I2133"/>
      <c r="J2133"/>
      <c r="K2133"/>
      <c r="L2133"/>
      <c r="M2133"/>
    </row>
    <row r="2134" spans="1:13" x14ac:dyDescent="0.25">
      <c r="A2134"/>
      <c r="B2134"/>
      <c r="C2134"/>
      <c r="D2134"/>
      <c r="E2134"/>
      <c r="F2134"/>
      <c r="G2134"/>
      <c r="H2134"/>
      <c r="I2134"/>
      <c r="J2134"/>
      <c r="K2134"/>
      <c r="L2134"/>
      <c r="M2134"/>
    </row>
    <row r="2135" spans="1:13" x14ac:dyDescent="0.25">
      <c r="A2135"/>
      <c r="B2135"/>
      <c r="C2135"/>
      <c r="D2135"/>
      <c r="E2135"/>
      <c r="F2135"/>
      <c r="G2135"/>
      <c r="H2135"/>
      <c r="I2135"/>
      <c r="J2135"/>
      <c r="K2135"/>
      <c r="L2135"/>
      <c r="M2135"/>
    </row>
    <row r="2136" spans="1:13" x14ac:dyDescent="0.25">
      <c r="A2136"/>
      <c r="B2136"/>
      <c r="C2136"/>
      <c r="D2136"/>
      <c r="E2136"/>
      <c r="F2136"/>
      <c r="G2136"/>
      <c r="H2136"/>
      <c r="I2136"/>
      <c r="J2136"/>
      <c r="K2136"/>
      <c r="L2136"/>
      <c r="M2136"/>
    </row>
    <row r="2137" spans="1:13" x14ac:dyDescent="0.25">
      <c r="A2137"/>
      <c r="B2137"/>
      <c r="C2137"/>
      <c r="D2137"/>
      <c r="E2137"/>
      <c r="F2137"/>
      <c r="G2137"/>
      <c r="H2137"/>
      <c r="I2137"/>
      <c r="J2137"/>
      <c r="K2137"/>
      <c r="L2137"/>
      <c r="M2137"/>
    </row>
    <row r="2138" spans="1:13" x14ac:dyDescent="0.25">
      <c r="A2138"/>
      <c r="B2138"/>
      <c r="C2138"/>
      <c r="D2138"/>
      <c r="E2138"/>
      <c r="F2138"/>
      <c r="G2138"/>
      <c r="H2138"/>
      <c r="I2138"/>
      <c r="J2138"/>
      <c r="K2138"/>
      <c r="L2138"/>
      <c r="M2138"/>
    </row>
    <row r="2139" spans="1:13" x14ac:dyDescent="0.25">
      <c r="A2139"/>
      <c r="B2139"/>
      <c r="C2139"/>
      <c r="D2139"/>
      <c r="E2139"/>
      <c r="F2139"/>
      <c r="G2139"/>
      <c r="H2139"/>
      <c r="I2139"/>
      <c r="J2139"/>
      <c r="K2139"/>
      <c r="L2139"/>
      <c r="M2139"/>
    </row>
    <row r="2140" spans="1:13" x14ac:dyDescent="0.25">
      <c r="A2140"/>
      <c r="B2140"/>
      <c r="C2140"/>
      <c r="D2140"/>
      <c r="E2140"/>
      <c r="F2140"/>
      <c r="G2140"/>
      <c r="H2140"/>
      <c r="I2140"/>
      <c r="J2140"/>
      <c r="K2140"/>
      <c r="L2140"/>
      <c r="M2140"/>
    </row>
    <row r="2141" spans="1:13" x14ac:dyDescent="0.25">
      <c r="A2141"/>
      <c r="B2141"/>
      <c r="C2141"/>
      <c r="D2141"/>
      <c r="E2141"/>
      <c r="F2141"/>
      <c r="G2141"/>
      <c r="H2141"/>
      <c r="I2141"/>
      <c r="J2141"/>
      <c r="K2141"/>
      <c r="L2141"/>
      <c r="M2141"/>
    </row>
    <row r="2142" spans="1:13" x14ac:dyDescent="0.25">
      <c r="A2142"/>
      <c r="B2142"/>
      <c r="C2142"/>
      <c r="D2142"/>
      <c r="E2142"/>
      <c r="F2142"/>
      <c r="G2142"/>
      <c r="H2142"/>
      <c r="I2142"/>
      <c r="J2142"/>
      <c r="K2142"/>
      <c r="L2142"/>
      <c r="M2142"/>
    </row>
    <row r="2143" spans="1:13" x14ac:dyDescent="0.25">
      <c r="A2143"/>
      <c r="B2143"/>
      <c r="C2143"/>
      <c r="D2143"/>
      <c r="E2143"/>
      <c r="F2143"/>
      <c r="G2143"/>
      <c r="H2143"/>
      <c r="I2143"/>
      <c r="J2143"/>
      <c r="K2143"/>
      <c r="L2143"/>
      <c r="M2143"/>
    </row>
    <row r="2144" spans="1:13" x14ac:dyDescent="0.25">
      <c r="A2144"/>
      <c r="B2144"/>
      <c r="C2144"/>
      <c r="D2144"/>
      <c r="E2144"/>
      <c r="F2144"/>
      <c r="G2144"/>
      <c r="H2144"/>
      <c r="I2144"/>
      <c r="J2144"/>
      <c r="K2144"/>
      <c r="L2144"/>
      <c r="M2144"/>
    </row>
    <row r="2145" spans="1:13" x14ac:dyDescent="0.25">
      <c r="A2145"/>
      <c r="B2145"/>
      <c r="C2145"/>
      <c r="D2145"/>
      <c r="E2145"/>
      <c r="F2145"/>
      <c r="G2145"/>
      <c r="H2145"/>
      <c r="I2145"/>
      <c r="J2145"/>
      <c r="K2145"/>
      <c r="L2145"/>
      <c r="M2145"/>
    </row>
    <row r="2146" spans="1:13" x14ac:dyDescent="0.25">
      <c r="A2146"/>
      <c r="B2146"/>
      <c r="C2146"/>
      <c r="D2146"/>
      <c r="E2146"/>
      <c r="F2146"/>
      <c r="G2146"/>
      <c r="H2146"/>
      <c r="I2146"/>
      <c r="J2146"/>
      <c r="K2146"/>
      <c r="L2146"/>
      <c r="M2146"/>
    </row>
    <row r="2147" spans="1:13" x14ac:dyDescent="0.25">
      <c r="A2147"/>
      <c r="B2147"/>
      <c r="C2147"/>
      <c r="D2147"/>
      <c r="E2147"/>
      <c r="F2147"/>
      <c r="G2147"/>
      <c r="H2147"/>
      <c r="I2147"/>
      <c r="J2147"/>
      <c r="K2147"/>
      <c r="L2147"/>
      <c r="M2147"/>
    </row>
    <row r="2148" spans="1:13" x14ac:dyDescent="0.25">
      <c r="A2148"/>
      <c r="B2148"/>
      <c r="C2148"/>
      <c r="D2148"/>
      <c r="E2148"/>
      <c r="F2148"/>
      <c r="G2148"/>
      <c r="H2148"/>
      <c r="I2148"/>
      <c r="J2148"/>
      <c r="K2148"/>
      <c r="L2148"/>
      <c r="M2148"/>
    </row>
    <row r="2149" spans="1:13" x14ac:dyDescent="0.25">
      <c r="A2149"/>
      <c r="B2149"/>
      <c r="C2149"/>
      <c r="D2149"/>
      <c r="E2149"/>
      <c r="F2149"/>
      <c r="G2149"/>
      <c r="H2149"/>
      <c r="I2149"/>
      <c r="J2149"/>
      <c r="K2149"/>
      <c r="L2149"/>
      <c r="M2149"/>
    </row>
    <row r="2150" spans="1:13" x14ac:dyDescent="0.25">
      <c r="A2150"/>
      <c r="B2150"/>
      <c r="C2150"/>
      <c r="D2150"/>
      <c r="E2150"/>
      <c r="F2150"/>
      <c r="G2150"/>
      <c r="H2150"/>
      <c r="I2150"/>
      <c r="J2150"/>
      <c r="K2150"/>
      <c r="L2150"/>
      <c r="M2150"/>
    </row>
    <row r="2151" spans="1:13" x14ac:dyDescent="0.25">
      <c r="A2151"/>
      <c r="B2151"/>
      <c r="C2151"/>
      <c r="D2151"/>
      <c r="E2151"/>
      <c r="F2151"/>
      <c r="G2151"/>
      <c r="H2151"/>
      <c r="I2151"/>
      <c r="J2151"/>
      <c r="K2151"/>
      <c r="L2151"/>
      <c r="M2151"/>
    </row>
    <row r="2152" spans="1:13" x14ac:dyDescent="0.25">
      <c r="A2152"/>
      <c r="B2152"/>
      <c r="C2152"/>
      <c r="D2152"/>
      <c r="E2152"/>
      <c r="F2152"/>
      <c r="G2152"/>
      <c r="H2152"/>
      <c r="I2152"/>
      <c r="J2152"/>
      <c r="K2152"/>
      <c r="L2152"/>
      <c r="M2152"/>
    </row>
    <row r="2153" spans="1:13" x14ac:dyDescent="0.25">
      <c r="A2153"/>
      <c r="B2153"/>
      <c r="C2153"/>
      <c r="D2153"/>
      <c r="E2153"/>
      <c r="F2153"/>
      <c r="G2153"/>
      <c r="H2153"/>
      <c r="I2153"/>
      <c r="J2153"/>
      <c r="K2153"/>
      <c r="L2153"/>
      <c r="M2153"/>
    </row>
    <row r="2154" spans="1:13" x14ac:dyDescent="0.25">
      <c r="A2154"/>
      <c r="B2154"/>
      <c r="C2154"/>
      <c r="D2154"/>
      <c r="E2154"/>
      <c r="F2154"/>
      <c r="G2154"/>
      <c r="H2154"/>
      <c r="I2154"/>
      <c r="J2154"/>
      <c r="K2154"/>
      <c r="L2154"/>
      <c r="M2154"/>
    </row>
    <row r="2155" spans="1:13" x14ac:dyDescent="0.25">
      <c r="A2155"/>
      <c r="B2155"/>
      <c r="C2155"/>
      <c r="D2155"/>
      <c r="E2155"/>
      <c r="F2155"/>
      <c r="G2155"/>
      <c r="H2155"/>
      <c r="I2155"/>
      <c r="J2155"/>
      <c r="K2155"/>
      <c r="L2155"/>
      <c r="M2155"/>
    </row>
    <row r="2156" spans="1:13" x14ac:dyDescent="0.25">
      <c r="A2156"/>
      <c r="B2156"/>
      <c r="C2156"/>
      <c r="D2156"/>
      <c r="E2156"/>
      <c r="F2156"/>
      <c r="G2156"/>
      <c r="H2156"/>
      <c r="I2156"/>
      <c r="J2156"/>
      <c r="K2156"/>
      <c r="L2156"/>
      <c r="M2156"/>
    </row>
    <row r="2157" spans="1:13" x14ac:dyDescent="0.25">
      <c r="A2157"/>
      <c r="B2157"/>
      <c r="C2157"/>
      <c r="D2157"/>
      <c r="E2157"/>
      <c r="F2157"/>
      <c r="G2157"/>
      <c r="H2157"/>
      <c r="I2157"/>
      <c r="J2157"/>
      <c r="K2157"/>
      <c r="L2157"/>
      <c r="M2157"/>
    </row>
    <row r="2158" spans="1:13" x14ac:dyDescent="0.25">
      <c r="A2158"/>
      <c r="B2158"/>
      <c r="C2158"/>
      <c r="D2158"/>
      <c r="E2158"/>
      <c r="F2158"/>
      <c r="G2158"/>
      <c r="H2158"/>
      <c r="I2158"/>
      <c r="J2158"/>
      <c r="K2158"/>
      <c r="L2158"/>
      <c r="M2158"/>
    </row>
    <row r="2159" spans="1:13" x14ac:dyDescent="0.25">
      <c r="A2159"/>
      <c r="B2159"/>
      <c r="C2159"/>
      <c r="D2159"/>
      <c r="E2159"/>
      <c r="F2159"/>
      <c r="G2159"/>
      <c r="H2159"/>
      <c r="I2159"/>
      <c r="J2159"/>
      <c r="K2159"/>
      <c r="L2159"/>
      <c r="M2159"/>
    </row>
    <row r="2160" spans="1:13" x14ac:dyDescent="0.25">
      <c r="A2160"/>
      <c r="B2160"/>
      <c r="C2160"/>
      <c r="D2160"/>
      <c r="E2160"/>
      <c r="F2160"/>
      <c r="G2160"/>
      <c r="H2160"/>
      <c r="I2160"/>
      <c r="J2160"/>
      <c r="K2160"/>
      <c r="L2160"/>
      <c r="M2160"/>
    </row>
    <row r="2161" spans="1:13" x14ac:dyDescent="0.25">
      <c r="A2161"/>
      <c r="B2161"/>
      <c r="C2161"/>
      <c r="D2161"/>
      <c r="E2161"/>
      <c r="F2161"/>
      <c r="G2161"/>
      <c r="H2161"/>
      <c r="I2161"/>
      <c r="J2161"/>
      <c r="K2161"/>
      <c r="L2161"/>
      <c r="M2161"/>
    </row>
    <row r="2162" spans="1:13" x14ac:dyDescent="0.25">
      <c r="A2162"/>
      <c r="B2162"/>
      <c r="C2162"/>
      <c r="D2162"/>
      <c r="E2162"/>
      <c r="F2162"/>
      <c r="G2162"/>
      <c r="H2162"/>
      <c r="I2162"/>
      <c r="J2162"/>
      <c r="K2162"/>
      <c r="L2162"/>
      <c r="M2162"/>
    </row>
    <row r="2163" spans="1:13" x14ac:dyDescent="0.25">
      <c r="A2163"/>
      <c r="B2163"/>
      <c r="C2163"/>
      <c r="D2163"/>
      <c r="E2163"/>
      <c r="F2163"/>
      <c r="G2163"/>
      <c r="H2163"/>
      <c r="I2163"/>
      <c r="J2163"/>
      <c r="K2163"/>
      <c r="L2163"/>
      <c r="M2163"/>
    </row>
    <row r="2164" spans="1:13" x14ac:dyDescent="0.25">
      <c r="A2164"/>
      <c r="B2164"/>
      <c r="C2164"/>
      <c r="D2164"/>
      <c r="E2164"/>
      <c r="F2164"/>
      <c r="G2164"/>
      <c r="H2164"/>
      <c r="I2164"/>
      <c r="J2164"/>
      <c r="K2164"/>
      <c r="L2164"/>
      <c r="M2164"/>
    </row>
    <row r="2165" spans="1:13" x14ac:dyDescent="0.25">
      <c r="A2165"/>
      <c r="B2165"/>
      <c r="C2165"/>
      <c r="D2165"/>
      <c r="E2165"/>
      <c r="F2165"/>
      <c r="G2165"/>
      <c r="H2165"/>
      <c r="I2165"/>
      <c r="J2165"/>
      <c r="K2165"/>
      <c r="L2165"/>
      <c r="M2165"/>
    </row>
    <row r="2166" spans="1:13" x14ac:dyDescent="0.25">
      <c r="A2166"/>
      <c r="B2166"/>
      <c r="C2166"/>
      <c r="D2166"/>
      <c r="E2166"/>
      <c r="F2166"/>
      <c r="G2166"/>
      <c r="H2166"/>
      <c r="I2166"/>
      <c r="J2166"/>
      <c r="K2166"/>
      <c r="L2166"/>
      <c r="M2166"/>
    </row>
    <row r="2167" spans="1:13" x14ac:dyDescent="0.25">
      <c r="A2167"/>
      <c r="B2167"/>
      <c r="C2167"/>
      <c r="D2167"/>
      <c r="E2167"/>
      <c r="F2167"/>
      <c r="G2167"/>
      <c r="H2167"/>
      <c r="I2167"/>
      <c r="J2167"/>
      <c r="K2167"/>
      <c r="L2167"/>
      <c r="M2167"/>
    </row>
    <row r="2168" spans="1:13" x14ac:dyDescent="0.25">
      <c r="A2168"/>
      <c r="B2168"/>
      <c r="C2168"/>
      <c r="D2168"/>
      <c r="E2168"/>
      <c r="F2168"/>
      <c r="G2168"/>
      <c r="H2168"/>
      <c r="I2168"/>
      <c r="J2168"/>
      <c r="K2168"/>
      <c r="L2168"/>
      <c r="M2168"/>
    </row>
    <row r="2169" spans="1:13" x14ac:dyDescent="0.25">
      <c r="A2169"/>
      <c r="B2169"/>
      <c r="C2169"/>
      <c r="D2169"/>
      <c r="E2169"/>
      <c r="F2169"/>
      <c r="G2169"/>
      <c r="H2169"/>
      <c r="I2169"/>
      <c r="J2169"/>
      <c r="K2169"/>
      <c r="L2169"/>
      <c r="M2169"/>
    </row>
    <row r="2170" spans="1:13" x14ac:dyDescent="0.25">
      <c r="A2170"/>
      <c r="B2170"/>
      <c r="C2170"/>
      <c r="D2170"/>
      <c r="E2170"/>
      <c r="F2170"/>
      <c r="G2170"/>
      <c r="H2170"/>
      <c r="I2170"/>
      <c r="J2170"/>
      <c r="K2170"/>
      <c r="L2170"/>
      <c r="M2170"/>
    </row>
    <row r="2171" spans="1:13" x14ac:dyDescent="0.25">
      <c r="A2171"/>
      <c r="B2171"/>
      <c r="C2171"/>
      <c r="D2171"/>
      <c r="E2171"/>
      <c r="F2171"/>
      <c r="G2171"/>
      <c r="H2171"/>
      <c r="I2171"/>
      <c r="J2171"/>
      <c r="K2171"/>
      <c r="L2171"/>
      <c r="M2171"/>
    </row>
    <row r="2172" spans="1:13" x14ac:dyDescent="0.25">
      <c r="A2172"/>
      <c r="B2172"/>
      <c r="C2172"/>
      <c r="D2172"/>
      <c r="E2172"/>
      <c r="F2172"/>
      <c r="G2172"/>
      <c r="H2172"/>
      <c r="I2172"/>
      <c r="J2172"/>
      <c r="K2172"/>
      <c r="L2172"/>
      <c r="M2172"/>
    </row>
    <row r="2173" spans="1:13" x14ac:dyDescent="0.25">
      <c r="A2173"/>
      <c r="B2173"/>
      <c r="C2173"/>
      <c r="D2173"/>
      <c r="E2173"/>
      <c r="F2173"/>
      <c r="G2173"/>
      <c r="H2173"/>
      <c r="I2173"/>
      <c r="J2173"/>
      <c r="K2173"/>
      <c r="L2173"/>
      <c r="M2173"/>
    </row>
    <row r="2174" spans="1:13" x14ac:dyDescent="0.25">
      <c r="A2174"/>
      <c r="B2174"/>
      <c r="C2174"/>
      <c r="D2174"/>
      <c r="E2174"/>
      <c r="F2174"/>
      <c r="G2174"/>
      <c r="H2174"/>
      <c r="I2174"/>
      <c r="J2174"/>
      <c r="K2174"/>
      <c r="L2174"/>
      <c r="M2174"/>
    </row>
    <row r="2175" spans="1:13" x14ac:dyDescent="0.25">
      <c r="A2175"/>
      <c r="B2175"/>
      <c r="C2175"/>
      <c r="D2175"/>
      <c r="E2175"/>
      <c r="F2175"/>
      <c r="G2175"/>
      <c r="H2175"/>
      <c r="I2175"/>
      <c r="J2175"/>
      <c r="K2175"/>
      <c r="L2175"/>
      <c r="M2175"/>
    </row>
    <row r="2176" spans="1:13" x14ac:dyDescent="0.25">
      <c r="A2176"/>
      <c r="B2176"/>
      <c r="C2176"/>
      <c r="D2176"/>
      <c r="E2176"/>
      <c r="F2176"/>
      <c r="G2176"/>
      <c r="H2176"/>
      <c r="I2176"/>
      <c r="J2176"/>
      <c r="K2176"/>
      <c r="L2176"/>
      <c r="M2176"/>
    </row>
    <row r="2177" spans="1:13" x14ac:dyDescent="0.25">
      <c r="A2177"/>
      <c r="B2177"/>
      <c r="C2177"/>
      <c r="D2177"/>
      <c r="E2177"/>
      <c r="F2177"/>
      <c r="G2177"/>
      <c r="H2177"/>
      <c r="I2177"/>
      <c r="J2177"/>
      <c r="K2177"/>
      <c r="L2177"/>
      <c r="M2177"/>
    </row>
    <row r="2178" spans="1:13" x14ac:dyDescent="0.25">
      <c r="A2178"/>
      <c r="B2178"/>
      <c r="C2178"/>
      <c r="D2178"/>
      <c r="E2178"/>
      <c r="F2178"/>
      <c r="G2178"/>
      <c r="H2178"/>
      <c r="I2178"/>
      <c r="J2178"/>
      <c r="K2178"/>
      <c r="L2178"/>
      <c r="M2178"/>
    </row>
    <row r="2179" spans="1:13" x14ac:dyDescent="0.25">
      <c r="A2179"/>
      <c r="B2179"/>
      <c r="C2179"/>
      <c r="D2179"/>
      <c r="E2179"/>
      <c r="F2179"/>
      <c r="G2179"/>
      <c r="H2179"/>
      <c r="I2179"/>
      <c r="J2179"/>
      <c r="K2179"/>
      <c r="L2179"/>
      <c r="M2179"/>
    </row>
    <row r="2180" spans="1:13" x14ac:dyDescent="0.25">
      <c r="A2180"/>
      <c r="B2180"/>
      <c r="C2180"/>
      <c r="D2180"/>
      <c r="E2180"/>
      <c r="F2180"/>
      <c r="G2180"/>
      <c r="H2180"/>
      <c r="I2180"/>
      <c r="J2180"/>
      <c r="K2180"/>
      <c r="L2180"/>
      <c r="M2180"/>
    </row>
    <row r="2181" spans="1:13" x14ac:dyDescent="0.25">
      <c r="A2181"/>
      <c r="B2181"/>
      <c r="C2181"/>
      <c r="D2181"/>
      <c r="E2181"/>
      <c r="F2181"/>
      <c r="G2181"/>
      <c r="H2181"/>
      <c r="I2181"/>
      <c r="J2181"/>
      <c r="K2181"/>
      <c r="L2181"/>
      <c r="M2181"/>
    </row>
    <row r="2182" spans="1:13" x14ac:dyDescent="0.25">
      <c r="A2182"/>
      <c r="B2182"/>
      <c r="C2182"/>
      <c r="D2182"/>
      <c r="E2182"/>
      <c r="F2182"/>
      <c r="G2182"/>
      <c r="H2182"/>
      <c r="I2182"/>
      <c r="J2182"/>
      <c r="K2182"/>
      <c r="L2182"/>
      <c r="M2182"/>
    </row>
    <row r="2183" spans="1:13" x14ac:dyDescent="0.25">
      <c r="A2183"/>
      <c r="B2183"/>
      <c r="C2183"/>
      <c r="D2183"/>
      <c r="E2183"/>
      <c r="F2183"/>
      <c r="G2183"/>
      <c r="H2183"/>
      <c r="I2183"/>
      <c r="J2183"/>
      <c r="K2183"/>
      <c r="L2183"/>
      <c r="M2183"/>
    </row>
    <row r="2184" spans="1:13" x14ac:dyDescent="0.25">
      <c r="A2184"/>
      <c r="B2184"/>
      <c r="C2184"/>
      <c r="D2184"/>
      <c r="E2184"/>
      <c r="F2184"/>
      <c r="G2184"/>
      <c r="H2184"/>
      <c r="I2184"/>
      <c r="J2184"/>
      <c r="K2184"/>
      <c r="L2184"/>
      <c r="M2184"/>
    </row>
    <row r="2185" spans="1:13" x14ac:dyDescent="0.25">
      <c r="A2185"/>
      <c r="B2185"/>
      <c r="C2185"/>
      <c r="D2185"/>
      <c r="E2185"/>
      <c r="F2185"/>
      <c r="G2185"/>
      <c r="H2185"/>
      <c r="I2185"/>
      <c r="J2185"/>
      <c r="K2185"/>
      <c r="L2185"/>
      <c r="M2185"/>
    </row>
    <row r="2186" spans="1:13" x14ac:dyDescent="0.25">
      <c r="A2186"/>
      <c r="B2186"/>
      <c r="C2186"/>
      <c r="D2186"/>
      <c r="E2186"/>
      <c r="F2186"/>
      <c r="G2186"/>
      <c r="H2186"/>
      <c r="I2186"/>
      <c r="J2186"/>
      <c r="K2186"/>
      <c r="L2186"/>
      <c r="M2186"/>
    </row>
    <row r="2187" spans="1:13" x14ac:dyDescent="0.25">
      <c r="A2187"/>
      <c r="B2187"/>
      <c r="C2187"/>
      <c r="D2187"/>
      <c r="E2187"/>
      <c r="F2187"/>
      <c r="G2187"/>
      <c r="H2187"/>
      <c r="I2187"/>
      <c r="J2187"/>
      <c r="K2187"/>
      <c r="L2187"/>
      <c r="M2187"/>
    </row>
    <row r="2188" spans="1:13" x14ac:dyDescent="0.25">
      <c r="A2188"/>
      <c r="B2188"/>
      <c r="C2188"/>
      <c r="D2188"/>
      <c r="E2188"/>
      <c r="F2188"/>
      <c r="G2188"/>
      <c r="H2188"/>
      <c r="I2188"/>
      <c r="J2188"/>
      <c r="K2188"/>
      <c r="L2188"/>
      <c r="M2188"/>
    </row>
    <row r="2189" spans="1:13" x14ac:dyDescent="0.25">
      <c r="A2189"/>
      <c r="B2189"/>
      <c r="C2189"/>
      <c r="D2189"/>
      <c r="E2189"/>
      <c r="F2189"/>
      <c r="G2189"/>
      <c r="H2189"/>
      <c r="I2189"/>
      <c r="J2189"/>
      <c r="K2189"/>
      <c r="L2189"/>
      <c r="M2189"/>
    </row>
    <row r="2190" spans="1:13" x14ac:dyDescent="0.25">
      <c r="A2190"/>
      <c r="B2190"/>
      <c r="C2190"/>
      <c r="D2190"/>
      <c r="E2190"/>
      <c r="F2190"/>
      <c r="G2190"/>
      <c r="H2190"/>
      <c r="I2190"/>
      <c r="J2190"/>
      <c r="K2190"/>
      <c r="L2190"/>
      <c r="M2190"/>
    </row>
    <row r="2191" spans="1:13" x14ac:dyDescent="0.25">
      <c r="A2191"/>
      <c r="B2191"/>
      <c r="C2191"/>
      <c r="D2191"/>
      <c r="E2191"/>
      <c r="F2191"/>
      <c r="G2191"/>
      <c r="H2191"/>
      <c r="I2191"/>
      <c r="J2191"/>
      <c r="K2191"/>
      <c r="L2191"/>
      <c r="M2191"/>
    </row>
    <row r="2192" spans="1:13" x14ac:dyDescent="0.25">
      <c r="A2192"/>
      <c r="B2192"/>
      <c r="C2192"/>
      <c r="D2192"/>
      <c r="E2192"/>
      <c r="F2192"/>
      <c r="G2192"/>
      <c r="H2192"/>
      <c r="I2192"/>
      <c r="J2192"/>
      <c r="K2192"/>
      <c r="L2192"/>
      <c r="M2192"/>
    </row>
    <row r="2193" spans="1:13" x14ac:dyDescent="0.25">
      <c r="A2193"/>
      <c r="B2193"/>
      <c r="C2193"/>
      <c r="D2193"/>
      <c r="E2193"/>
      <c r="F2193"/>
      <c r="G2193"/>
      <c r="H2193"/>
      <c r="I2193"/>
      <c r="J2193"/>
      <c r="K2193"/>
      <c r="L2193"/>
      <c r="M2193"/>
    </row>
    <row r="2194" spans="1:13" x14ac:dyDescent="0.25">
      <c r="A2194"/>
      <c r="B2194"/>
      <c r="C2194"/>
      <c r="D2194"/>
      <c r="E2194"/>
      <c r="F2194"/>
      <c r="G2194"/>
      <c r="H2194"/>
      <c r="I2194"/>
      <c r="J2194"/>
      <c r="K2194"/>
      <c r="L2194"/>
      <c r="M2194"/>
    </row>
    <row r="2195" spans="1:13" x14ac:dyDescent="0.25">
      <c r="A2195"/>
      <c r="B2195"/>
      <c r="C2195"/>
      <c r="D2195"/>
      <c r="E2195"/>
      <c r="F2195"/>
      <c r="G2195"/>
      <c r="H2195"/>
      <c r="I2195"/>
      <c r="J2195"/>
      <c r="K2195"/>
      <c r="L2195"/>
      <c r="M2195"/>
    </row>
    <row r="2196" spans="1:13" x14ac:dyDescent="0.25">
      <c r="A2196"/>
      <c r="B2196"/>
      <c r="C2196"/>
      <c r="D2196"/>
      <c r="E2196"/>
      <c r="F2196"/>
      <c r="G2196"/>
      <c r="H2196"/>
      <c r="I2196"/>
      <c r="J2196"/>
      <c r="K2196"/>
      <c r="L2196"/>
      <c r="M2196"/>
    </row>
    <row r="2197" spans="1:13" x14ac:dyDescent="0.25">
      <c r="A2197"/>
      <c r="B2197"/>
      <c r="C2197"/>
      <c r="D2197"/>
      <c r="E2197"/>
      <c r="F2197"/>
      <c r="G2197"/>
      <c r="H2197"/>
      <c r="I2197"/>
      <c r="J2197"/>
      <c r="K2197"/>
      <c r="L2197"/>
      <c r="M2197"/>
    </row>
    <row r="2198" spans="1:13" x14ac:dyDescent="0.25">
      <c r="A2198"/>
      <c r="B2198"/>
      <c r="C2198"/>
      <c r="D2198"/>
      <c r="E2198"/>
      <c r="F2198"/>
      <c r="G2198"/>
      <c r="H2198"/>
      <c r="I2198"/>
      <c r="J2198"/>
      <c r="K2198"/>
      <c r="L2198"/>
      <c r="M2198"/>
    </row>
    <row r="2199" spans="1:13" x14ac:dyDescent="0.25">
      <c r="A2199"/>
      <c r="B2199"/>
      <c r="C2199"/>
      <c r="D2199"/>
      <c r="E2199"/>
      <c r="F2199"/>
      <c r="G2199"/>
      <c r="H2199"/>
      <c r="I2199"/>
      <c r="J2199"/>
      <c r="K2199"/>
      <c r="L2199"/>
      <c r="M2199"/>
    </row>
    <row r="2200" spans="1:13" x14ac:dyDescent="0.25">
      <c r="A2200"/>
      <c r="B2200"/>
      <c r="C2200"/>
      <c r="D2200"/>
      <c r="E2200"/>
      <c r="F2200"/>
      <c r="G2200"/>
      <c r="H2200"/>
      <c r="I2200"/>
      <c r="J2200"/>
      <c r="K2200"/>
      <c r="L2200"/>
      <c r="M2200"/>
    </row>
    <row r="2201" spans="1:13" x14ac:dyDescent="0.25">
      <c r="A2201"/>
      <c r="B2201"/>
      <c r="C2201"/>
      <c r="D2201"/>
      <c r="E2201"/>
      <c r="F2201"/>
      <c r="G2201"/>
      <c r="H2201"/>
      <c r="I2201"/>
      <c r="J2201"/>
      <c r="K2201"/>
      <c r="L2201"/>
      <c r="M2201"/>
    </row>
    <row r="2202" spans="1:13" x14ac:dyDescent="0.25">
      <c r="A2202"/>
      <c r="B2202"/>
      <c r="C2202"/>
      <c r="D2202"/>
      <c r="E2202"/>
      <c r="F2202"/>
      <c r="G2202"/>
      <c r="H2202"/>
      <c r="I2202"/>
      <c r="J2202"/>
      <c r="K2202"/>
      <c r="L2202"/>
      <c r="M2202"/>
    </row>
    <row r="2203" spans="1:13" x14ac:dyDescent="0.25">
      <c r="A2203"/>
      <c r="B2203"/>
      <c r="C2203"/>
      <c r="D2203"/>
      <c r="E2203"/>
      <c r="F2203"/>
      <c r="G2203"/>
      <c r="H2203"/>
      <c r="I2203"/>
      <c r="J2203"/>
      <c r="K2203"/>
      <c r="L2203"/>
      <c r="M2203"/>
    </row>
    <row r="2204" spans="1:13" x14ac:dyDescent="0.25">
      <c r="A2204"/>
      <c r="B2204"/>
      <c r="C2204"/>
      <c r="D2204"/>
      <c r="E2204"/>
      <c r="F2204"/>
      <c r="G2204"/>
      <c r="H2204"/>
      <c r="I2204"/>
      <c r="J2204"/>
      <c r="K2204"/>
      <c r="L2204"/>
      <c r="M2204"/>
    </row>
    <row r="2205" spans="1:13" x14ac:dyDescent="0.25">
      <c r="A2205"/>
      <c r="B2205"/>
      <c r="C2205"/>
      <c r="D2205"/>
      <c r="E2205"/>
      <c r="F2205"/>
      <c r="G2205"/>
      <c r="H2205"/>
      <c r="I2205"/>
      <c r="J2205"/>
      <c r="K2205"/>
      <c r="L2205"/>
      <c r="M2205"/>
    </row>
    <row r="2206" spans="1:13" x14ac:dyDescent="0.25">
      <c r="A2206"/>
      <c r="B2206"/>
      <c r="C2206"/>
      <c r="D2206"/>
      <c r="E2206"/>
      <c r="F2206"/>
      <c r="G2206"/>
      <c r="H2206"/>
      <c r="I2206"/>
      <c r="J2206"/>
      <c r="K2206"/>
      <c r="L2206"/>
      <c r="M2206"/>
    </row>
    <row r="2207" spans="1:13" x14ac:dyDescent="0.25">
      <c r="A2207"/>
      <c r="B2207"/>
      <c r="C2207"/>
      <c r="D2207"/>
      <c r="E2207"/>
      <c r="F2207"/>
      <c r="G2207"/>
      <c r="H2207"/>
      <c r="I2207"/>
      <c r="J2207"/>
      <c r="K2207"/>
      <c r="L2207"/>
      <c r="M2207"/>
    </row>
    <row r="2208" spans="1:13" x14ac:dyDescent="0.25">
      <c r="A2208"/>
      <c r="B2208"/>
      <c r="C2208"/>
      <c r="D2208"/>
      <c r="E2208"/>
      <c r="F2208"/>
      <c r="G2208"/>
      <c r="H2208"/>
      <c r="I2208"/>
      <c r="J2208"/>
      <c r="K2208"/>
      <c r="L2208"/>
      <c r="M2208"/>
    </row>
    <row r="2209" spans="1:13" x14ac:dyDescent="0.25">
      <c r="A2209"/>
      <c r="B2209"/>
      <c r="C2209"/>
      <c r="D2209"/>
      <c r="E2209"/>
      <c r="F2209"/>
      <c r="G2209"/>
      <c r="H2209"/>
      <c r="I2209"/>
      <c r="J2209"/>
      <c r="K2209"/>
      <c r="L2209"/>
      <c r="M2209"/>
    </row>
    <row r="2210" spans="1:13" x14ac:dyDescent="0.25">
      <c r="A2210"/>
      <c r="B2210"/>
      <c r="C2210"/>
      <c r="D2210"/>
      <c r="E2210"/>
      <c r="F2210"/>
      <c r="G2210"/>
      <c r="H2210"/>
      <c r="I2210"/>
      <c r="J2210"/>
      <c r="K2210"/>
      <c r="L2210"/>
      <c r="M2210"/>
    </row>
    <row r="2211" spans="1:13" x14ac:dyDescent="0.25">
      <c r="A2211"/>
      <c r="B2211"/>
      <c r="C2211"/>
      <c r="D2211"/>
      <c r="E2211"/>
      <c r="F2211"/>
      <c r="G2211"/>
      <c r="H2211"/>
      <c r="I2211"/>
      <c r="J2211"/>
      <c r="K2211"/>
      <c r="L2211"/>
      <c r="M2211"/>
    </row>
    <row r="2212" spans="1:13" x14ac:dyDescent="0.25">
      <c r="A2212"/>
      <c r="B2212"/>
      <c r="C2212"/>
      <c r="D2212"/>
      <c r="E2212"/>
      <c r="F2212"/>
      <c r="G2212"/>
      <c r="H2212"/>
      <c r="I2212"/>
      <c r="J2212"/>
      <c r="K2212"/>
      <c r="L2212"/>
      <c r="M2212"/>
    </row>
    <row r="2213" spans="1:13" x14ac:dyDescent="0.25">
      <c r="A2213"/>
      <c r="B2213"/>
      <c r="C2213"/>
      <c r="D2213"/>
      <c r="E2213"/>
      <c r="F2213"/>
      <c r="G2213"/>
      <c r="H2213"/>
      <c r="I2213"/>
      <c r="J2213"/>
      <c r="K2213"/>
      <c r="L2213"/>
      <c r="M2213"/>
    </row>
    <row r="2214" spans="1:13" x14ac:dyDescent="0.25">
      <c r="A2214"/>
      <c r="B2214"/>
      <c r="C2214"/>
      <c r="D2214"/>
      <c r="E2214"/>
      <c r="F2214"/>
      <c r="G2214"/>
      <c r="H2214"/>
      <c r="I2214"/>
      <c r="J2214"/>
      <c r="K2214"/>
      <c r="L2214"/>
      <c r="M2214"/>
    </row>
    <row r="2215" spans="1:13" x14ac:dyDescent="0.25">
      <c r="A2215"/>
      <c r="B2215"/>
      <c r="C2215"/>
      <c r="D2215"/>
      <c r="E2215"/>
      <c r="F2215"/>
      <c r="G2215"/>
      <c r="H2215"/>
      <c r="I2215"/>
      <c r="J2215"/>
      <c r="K2215"/>
      <c r="L2215"/>
      <c r="M2215"/>
    </row>
    <row r="2216" spans="1:13" x14ac:dyDescent="0.25">
      <c r="A2216"/>
      <c r="B2216"/>
      <c r="C2216"/>
      <c r="D2216"/>
      <c r="E2216"/>
      <c r="F2216"/>
      <c r="G2216"/>
      <c r="H2216"/>
      <c r="I2216"/>
      <c r="J2216"/>
      <c r="K2216"/>
      <c r="L2216"/>
      <c r="M2216"/>
    </row>
    <row r="2217" spans="1:13" x14ac:dyDescent="0.25">
      <c r="A2217"/>
      <c r="B2217"/>
      <c r="C2217"/>
      <c r="D2217"/>
      <c r="E2217"/>
      <c r="F2217"/>
      <c r="G2217"/>
      <c r="H2217"/>
      <c r="I2217"/>
      <c r="J2217"/>
      <c r="K2217"/>
      <c r="L2217"/>
      <c r="M2217"/>
    </row>
    <row r="2218" spans="1:13" x14ac:dyDescent="0.25">
      <c r="A2218"/>
      <c r="B2218"/>
      <c r="C2218"/>
      <c r="D2218"/>
      <c r="E2218"/>
      <c r="F2218"/>
      <c r="G2218"/>
      <c r="H2218"/>
      <c r="I2218"/>
      <c r="J2218"/>
      <c r="K2218"/>
      <c r="L2218"/>
      <c r="M2218"/>
    </row>
    <row r="2219" spans="1:13" x14ac:dyDescent="0.25">
      <c r="A2219"/>
      <c r="B2219"/>
      <c r="C2219"/>
      <c r="D2219"/>
      <c r="E2219"/>
      <c r="F2219"/>
      <c r="G2219"/>
      <c r="H2219"/>
      <c r="I2219"/>
      <c r="J2219"/>
      <c r="K2219"/>
      <c r="L2219"/>
      <c r="M2219"/>
    </row>
    <row r="2220" spans="1:13" x14ac:dyDescent="0.25">
      <c r="A2220"/>
      <c r="B2220"/>
      <c r="C2220"/>
      <c r="D2220"/>
      <c r="E2220"/>
      <c r="F2220"/>
      <c r="G2220"/>
      <c r="H2220"/>
      <c r="I2220"/>
      <c r="J2220"/>
      <c r="K2220"/>
      <c r="L2220"/>
      <c r="M2220"/>
    </row>
    <row r="2221" spans="1:13" x14ac:dyDescent="0.25">
      <c r="A2221"/>
      <c r="B2221"/>
      <c r="C2221"/>
      <c r="D2221"/>
      <c r="E2221"/>
      <c r="F2221"/>
      <c r="G2221"/>
      <c r="H2221"/>
      <c r="I2221"/>
      <c r="J2221"/>
      <c r="K2221"/>
      <c r="L2221"/>
      <c r="M2221"/>
    </row>
    <row r="2222" spans="1:13" x14ac:dyDescent="0.25">
      <c r="A2222"/>
      <c r="B2222"/>
      <c r="C2222"/>
      <c r="D2222"/>
      <c r="E2222"/>
      <c r="F2222"/>
      <c r="G2222"/>
      <c r="H2222"/>
      <c r="I2222"/>
      <c r="J2222"/>
      <c r="K2222"/>
      <c r="L2222"/>
      <c r="M2222"/>
    </row>
    <row r="2223" spans="1:13" x14ac:dyDescent="0.25">
      <c r="A2223"/>
      <c r="B2223"/>
      <c r="C2223"/>
      <c r="D2223"/>
      <c r="E2223"/>
      <c r="F2223"/>
      <c r="G2223"/>
      <c r="H2223"/>
      <c r="I2223"/>
      <c r="J2223"/>
      <c r="K2223"/>
      <c r="L2223"/>
      <c r="M2223"/>
    </row>
    <row r="2224" spans="1:13" x14ac:dyDescent="0.25">
      <c r="A2224"/>
      <c r="B2224"/>
      <c r="C2224"/>
      <c r="D2224"/>
      <c r="E2224"/>
      <c r="F2224"/>
      <c r="G2224"/>
      <c r="H2224"/>
      <c r="I2224"/>
      <c r="J2224"/>
      <c r="K2224"/>
      <c r="L2224"/>
      <c r="M2224"/>
    </row>
    <row r="2225" spans="1:13" x14ac:dyDescent="0.25">
      <c r="A2225"/>
      <c r="B2225"/>
      <c r="C2225"/>
      <c r="D2225"/>
      <c r="E2225"/>
      <c r="F2225"/>
      <c r="G2225"/>
      <c r="H2225"/>
      <c r="I2225"/>
      <c r="J2225"/>
      <c r="K2225"/>
      <c r="L2225"/>
      <c r="M2225"/>
    </row>
    <row r="2226" spans="1:13" x14ac:dyDescent="0.25">
      <c r="A2226"/>
      <c r="B2226"/>
      <c r="C2226"/>
      <c r="D2226"/>
      <c r="E2226"/>
      <c r="F2226"/>
      <c r="G2226"/>
      <c r="H2226"/>
      <c r="I2226"/>
      <c r="J2226"/>
      <c r="K2226"/>
      <c r="L2226"/>
      <c r="M2226"/>
    </row>
    <row r="2227" spans="1:13" x14ac:dyDescent="0.25">
      <c r="A2227"/>
      <c r="B2227"/>
      <c r="C2227"/>
      <c r="D2227"/>
      <c r="E2227"/>
      <c r="F2227"/>
      <c r="G2227"/>
      <c r="H2227"/>
      <c r="I2227"/>
      <c r="J2227"/>
      <c r="K2227"/>
      <c r="L2227"/>
      <c r="M2227"/>
    </row>
    <row r="2228" spans="1:13" x14ac:dyDescent="0.25">
      <c r="A2228"/>
      <c r="B2228"/>
      <c r="C2228"/>
      <c r="D2228"/>
      <c r="E2228"/>
      <c r="F2228"/>
      <c r="G2228"/>
      <c r="H2228"/>
      <c r="I2228"/>
      <c r="J2228"/>
      <c r="K2228"/>
      <c r="L2228"/>
      <c r="M2228"/>
    </row>
    <row r="2229" spans="1:13" x14ac:dyDescent="0.25">
      <c r="A2229"/>
      <c r="B2229"/>
      <c r="C2229"/>
      <c r="D2229"/>
      <c r="E2229"/>
      <c r="F2229"/>
      <c r="G2229"/>
      <c r="H2229"/>
      <c r="I2229"/>
      <c r="J2229"/>
      <c r="K2229"/>
      <c r="L2229"/>
      <c r="M2229"/>
    </row>
    <row r="2230" spans="1:13" x14ac:dyDescent="0.25">
      <c r="A2230"/>
      <c r="B2230"/>
      <c r="C2230"/>
      <c r="D2230"/>
      <c r="E2230"/>
      <c r="F2230"/>
      <c r="G2230"/>
      <c r="H2230"/>
      <c r="I2230"/>
      <c r="J2230"/>
      <c r="K2230"/>
      <c r="L2230"/>
      <c r="M2230"/>
    </row>
    <row r="2231" spans="1:13" x14ac:dyDescent="0.25">
      <c r="A2231"/>
      <c r="B2231"/>
      <c r="C2231"/>
      <c r="D2231"/>
      <c r="E2231"/>
      <c r="F2231"/>
      <c r="G2231"/>
      <c r="H2231"/>
      <c r="I2231"/>
      <c r="J2231"/>
      <c r="K2231"/>
      <c r="L2231"/>
      <c r="M2231"/>
    </row>
    <row r="2232" spans="1:13" x14ac:dyDescent="0.25">
      <c r="A2232"/>
      <c r="B2232"/>
      <c r="C2232"/>
      <c r="D2232"/>
      <c r="E2232"/>
      <c r="F2232"/>
      <c r="G2232"/>
      <c r="H2232"/>
      <c r="I2232"/>
      <c r="J2232"/>
      <c r="K2232"/>
      <c r="L2232"/>
      <c r="M2232"/>
    </row>
    <row r="2233" spans="1:13" x14ac:dyDescent="0.25">
      <c r="A2233"/>
      <c r="B2233"/>
      <c r="C2233"/>
      <c r="D2233"/>
      <c r="E2233"/>
      <c r="F2233"/>
      <c r="G2233"/>
      <c r="H2233"/>
      <c r="I2233"/>
      <c r="J2233"/>
      <c r="K2233"/>
      <c r="L2233"/>
      <c r="M2233"/>
    </row>
    <row r="2234" spans="1:13" x14ac:dyDescent="0.25">
      <c r="A2234"/>
      <c r="B2234"/>
      <c r="C2234"/>
      <c r="D2234"/>
      <c r="E2234"/>
      <c r="F2234"/>
      <c r="G2234"/>
      <c r="H2234"/>
      <c r="I2234"/>
      <c r="J2234"/>
      <c r="K2234"/>
      <c r="L2234"/>
      <c r="M2234"/>
    </row>
    <row r="2235" spans="1:13" x14ac:dyDescent="0.25">
      <c r="A2235"/>
      <c r="B2235"/>
      <c r="C2235"/>
      <c r="D2235"/>
      <c r="E2235"/>
      <c r="F2235"/>
      <c r="G2235"/>
      <c r="H2235"/>
      <c r="I2235"/>
      <c r="J2235"/>
      <c r="K2235"/>
      <c r="L2235"/>
      <c r="M2235"/>
    </row>
    <row r="2236" spans="1:13" x14ac:dyDescent="0.25">
      <c r="A2236"/>
      <c r="B2236"/>
      <c r="C2236"/>
      <c r="D2236"/>
      <c r="E2236"/>
      <c r="F2236"/>
      <c r="G2236"/>
      <c r="H2236"/>
      <c r="I2236"/>
      <c r="J2236"/>
      <c r="K2236"/>
      <c r="L2236"/>
      <c r="M2236"/>
    </row>
    <row r="2237" spans="1:13" x14ac:dyDescent="0.25">
      <c r="A2237"/>
      <c r="B2237"/>
      <c r="C2237"/>
      <c r="D2237"/>
      <c r="E2237"/>
      <c r="F2237"/>
      <c r="G2237"/>
      <c r="H2237"/>
      <c r="I2237"/>
      <c r="J2237"/>
      <c r="K2237"/>
      <c r="L2237"/>
      <c r="M2237"/>
    </row>
    <row r="2238" spans="1:13" x14ac:dyDescent="0.25">
      <c r="A2238"/>
      <c r="B2238"/>
      <c r="C2238"/>
      <c r="D2238"/>
      <c r="E2238"/>
      <c r="F2238"/>
      <c r="G2238"/>
      <c r="H2238"/>
      <c r="I2238"/>
      <c r="J2238"/>
      <c r="K2238"/>
      <c r="L2238"/>
      <c r="M2238"/>
    </row>
    <row r="2239" spans="1:13" x14ac:dyDescent="0.25">
      <c r="A2239"/>
      <c r="B2239"/>
      <c r="C2239"/>
      <c r="D2239"/>
      <c r="E2239"/>
      <c r="F2239"/>
      <c r="G2239"/>
      <c r="H2239"/>
      <c r="I2239"/>
      <c r="J2239"/>
      <c r="K2239"/>
      <c r="L2239"/>
      <c r="M2239"/>
    </row>
    <row r="2240" spans="1:13" x14ac:dyDescent="0.25">
      <c r="A2240"/>
      <c r="B2240"/>
      <c r="C2240"/>
      <c r="D2240"/>
      <c r="E2240"/>
      <c r="F2240"/>
      <c r="G2240"/>
      <c r="H2240"/>
      <c r="I2240"/>
      <c r="J2240"/>
      <c r="K2240"/>
      <c r="L2240"/>
      <c r="M2240"/>
    </row>
    <row r="2241" spans="1:13" x14ac:dyDescent="0.25">
      <c r="A2241"/>
      <c r="B2241"/>
      <c r="C2241"/>
      <c r="D2241"/>
      <c r="E2241"/>
      <c r="F2241"/>
      <c r="G2241"/>
      <c r="H2241"/>
      <c r="I2241"/>
      <c r="J2241"/>
      <c r="K2241"/>
      <c r="L2241"/>
      <c r="M2241"/>
    </row>
    <row r="2242" spans="1:13" x14ac:dyDescent="0.25">
      <c r="A2242"/>
      <c r="B2242"/>
      <c r="C2242"/>
      <c r="D2242"/>
      <c r="E2242"/>
      <c r="F2242"/>
      <c r="G2242"/>
      <c r="H2242"/>
      <c r="I2242"/>
      <c r="J2242"/>
      <c r="K2242"/>
      <c r="L2242"/>
      <c r="M2242"/>
    </row>
    <row r="2243" spans="1:13" x14ac:dyDescent="0.25">
      <c r="A2243"/>
      <c r="B2243"/>
      <c r="C2243"/>
      <c r="D2243"/>
      <c r="E2243"/>
      <c r="F2243"/>
      <c r="G2243"/>
      <c r="H2243"/>
      <c r="I2243"/>
      <c r="J2243"/>
      <c r="K2243"/>
      <c r="L2243"/>
      <c r="M2243"/>
    </row>
    <row r="2244" spans="1:13" x14ac:dyDescent="0.25">
      <c r="A2244"/>
      <c r="B2244"/>
      <c r="C2244"/>
      <c r="D2244"/>
      <c r="E2244"/>
      <c r="F2244"/>
      <c r="G2244"/>
      <c r="H2244"/>
      <c r="I2244"/>
      <c r="J2244"/>
      <c r="K2244"/>
      <c r="L2244"/>
      <c r="M2244"/>
    </row>
    <row r="2245" spans="1:13" x14ac:dyDescent="0.25">
      <c r="A2245"/>
      <c r="B2245"/>
      <c r="C2245"/>
      <c r="D2245"/>
      <c r="E2245"/>
      <c r="F2245"/>
      <c r="G2245"/>
      <c r="H2245"/>
      <c r="I2245"/>
      <c r="J2245"/>
      <c r="K2245"/>
      <c r="L2245"/>
      <c r="M2245"/>
    </row>
    <row r="2246" spans="1:13" x14ac:dyDescent="0.25">
      <c r="A2246"/>
      <c r="B2246"/>
      <c r="C2246"/>
      <c r="D2246"/>
      <c r="E2246"/>
      <c r="F2246"/>
      <c r="G2246"/>
      <c r="H2246"/>
      <c r="I2246"/>
      <c r="J2246"/>
      <c r="K2246"/>
      <c r="L2246"/>
      <c r="M2246"/>
    </row>
    <row r="2247" spans="1:13" x14ac:dyDescent="0.25">
      <c r="A2247"/>
      <c r="B2247"/>
      <c r="C2247"/>
      <c r="D2247"/>
      <c r="E2247"/>
      <c r="F2247"/>
      <c r="G2247"/>
      <c r="H2247"/>
      <c r="I2247"/>
      <c r="J2247"/>
      <c r="K2247"/>
      <c r="L2247"/>
      <c r="M2247"/>
    </row>
    <row r="2248" spans="1:13" x14ac:dyDescent="0.25">
      <c r="A2248"/>
      <c r="B2248"/>
      <c r="C2248"/>
      <c r="D2248"/>
      <c r="E2248"/>
      <c r="F2248"/>
      <c r="G2248"/>
      <c r="H2248"/>
      <c r="I2248"/>
      <c r="J2248"/>
      <c r="K2248"/>
      <c r="L2248"/>
      <c r="M2248"/>
    </row>
    <row r="2249" spans="1:13" x14ac:dyDescent="0.25">
      <c r="A2249"/>
      <c r="B2249"/>
      <c r="C2249"/>
      <c r="D2249"/>
      <c r="E2249"/>
      <c r="F2249"/>
      <c r="G2249"/>
      <c r="H2249"/>
      <c r="I2249"/>
      <c r="J2249"/>
      <c r="K2249"/>
      <c r="L2249"/>
      <c r="M2249"/>
    </row>
    <row r="2250" spans="1:13" x14ac:dyDescent="0.25">
      <c r="A2250"/>
      <c r="B2250"/>
      <c r="C2250"/>
      <c r="D2250"/>
      <c r="E2250"/>
      <c r="F2250"/>
      <c r="G2250"/>
      <c r="H2250"/>
      <c r="I2250"/>
      <c r="J2250"/>
      <c r="K2250"/>
      <c r="L2250"/>
      <c r="M2250"/>
    </row>
    <row r="2251" spans="1:13" x14ac:dyDescent="0.25">
      <c r="A2251"/>
      <c r="B2251"/>
      <c r="C2251"/>
      <c r="D2251"/>
      <c r="E2251"/>
      <c r="F2251"/>
      <c r="G2251"/>
      <c r="H2251"/>
      <c r="I2251"/>
      <c r="J2251"/>
      <c r="K2251"/>
      <c r="L2251"/>
      <c r="M2251"/>
    </row>
    <row r="2252" spans="1:13" x14ac:dyDescent="0.25">
      <c r="A2252"/>
      <c r="B2252"/>
      <c r="C2252"/>
      <c r="D2252"/>
      <c r="E2252"/>
      <c r="F2252"/>
      <c r="G2252"/>
      <c r="H2252"/>
      <c r="I2252"/>
      <c r="J2252"/>
      <c r="K2252"/>
      <c r="L2252"/>
      <c r="M2252"/>
    </row>
    <row r="2253" spans="1:13" x14ac:dyDescent="0.25">
      <c r="A2253"/>
      <c r="B2253"/>
      <c r="C2253"/>
      <c r="D2253"/>
      <c r="E2253"/>
      <c r="F2253"/>
      <c r="G2253"/>
      <c r="H2253"/>
      <c r="I2253"/>
      <c r="J2253"/>
      <c r="K2253"/>
      <c r="L2253"/>
      <c r="M2253"/>
    </row>
    <row r="2254" spans="1:13" x14ac:dyDescent="0.25">
      <c r="A2254"/>
      <c r="B2254"/>
      <c r="C2254"/>
      <c r="D2254"/>
      <c r="E2254"/>
      <c r="F2254"/>
      <c r="G2254"/>
      <c r="H2254"/>
      <c r="I2254"/>
      <c r="J2254"/>
      <c r="K2254"/>
      <c r="L2254"/>
      <c r="M2254"/>
    </row>
    <row r="2255" spans="1:13" x14ac:dyDescent="0.25">
      <c r="A2255"/>
      <c r="B2255"/>
      <c r="C2255"/>
      <c r="D2255"/>
      <c r="E2255"/>
      <c r="F2255"/>
      <c r="G2255"/>
      <c r="H2255"/>
      <c r="I2255"/>
      <c r="J2255"/>
      <c r="K2255"/>
      <c r="L2255"/>
      <c r="M2255"/>
    </row>
    <row r="2256" spans="1:13" x14ac:dyDescent="0.25">
      <c r="A2256"/>
      <c r="B2256"/>
      <c r="C2256"/>
      <c r="D2256"/>
      <c r="E2256"/>
      <c r="F2256"/>
      <c r="G2256"/>
      <c r="H2256"/>
      <c r="I2256"/>
      <c r="J2256"/>
      <c r="K2256"/>
      <c r="L2256"/>
      <c r="M2256"/>
    </row>
    <row r="2257" spans="1:13" x14ac:dyDescent="0.25">
      <c r="A2257"/>
      <c r="B2257"/>
      <c r="C2257"/>
      <c r="D2257"/>
      <c r="E2257"/>
      <c r="F2257"/>
      <c r="G2257"/>
      <c r="H2257"/>
      <c r="I2257"/>
      <c r="J2257"/>
      <c r="K2257"/>
      <c r="L2257"/>
      <c r="M2257"/>
    </row>
    <row r="2258" spans="1:13" x14ac:dyDescent="0.25">
      <c r="A2258"/>
      <c r="B2258"/>
      <c r="C2258"/>
      <c r="D2258"/>
      <c r="E2258"/>
      <c r="F2258"/>
      <c r="G2258"/>
      <c r="H2258"/>
      <c r="I2258"/>
      <c r="J2258"/>
      <c r="K2258"/>
      <c r="L2258"/>
      <c r="M2258"/>
    </row>
    <row r="2259" spans="1:13" x14ac:dyDescent="0.25">
      <c r="A2259"/>
      <c r="B2259"/>
      <c r="C2259"/>
      <c r="D2259"/>
      <c r="E2259"/>
      <c r="F2259"/>
      <c r="G2259"/>
      <c r="H2259"/>
      <c r="I2259"/>
      <c r="J2259"/>
      <c r="K2259"/>
      <c r="L2259"/>
      <c r="M2259"/>
    </row>
    <row r="2260" spans="1:13" x14ac:dyDescent="0.25">
      <c r="A2260"/>
      <c r="B2260"/>
      <c r="C2260"/>
      <c r="D2260"/>
      <c r="E2260"/>
      <c r="F2260"/>
      <c r="G2260"/>
      <c r="H2260"/>
      <c r="I2260"/>
      <c r="J2260"/>
      <c r="K2260"/>
      <c r="L2260"/>
      <c r="M2260"/>
    </row>
    <row r="2261" spans="1:13" x14ac:dyDescent="0.25">
      <c r="A2261"/>
      <c r="B2261"/>
      <c r="C2261"/>
      <c r="D2261"/>
      <c r="E2261"/>
      <c r="F2261"/>
      <c r="G2261"/>
      <c r="H2261"/>
      <c r="I2261"/>
      <c r="J2261"/>
      <c r="K2261"/>
      <c r="L2261"/>
      <c r="M2261"/>
    </row>
    <row r="2262" spans="1:13" x14ac:dyDescent="0.25">
      <c r="A2262"/>
      <c r="B2262"/>
      <c r="C2262"/>
      <c r="D2262"/>
      <c r="E2262"/>
      <c r="F2262"/>
      <c r="G2262"/>
      <c r="H2262"/>
      <c r="I2262"/>
      <c r="J2262"/>
      <c r="K2262"/>
      <c r="L2262"/>
      <c r="M2262"/>
    </row>
    <row r="2263" spans="1:13" x14ac:dyDescent="0.25">
      <c r="A2263"/>
      <c r="B2263"/>
      <c r="C2263"/>
      <c r="D2263"/>
      <c r="E2263"/>
      <c r="F2263"/>
      <c r="G2263"/>
      <c r="H2263"/>
      <c r="I2263"/>
      <c r="J2263"/>
      <c r="K2263"/>
      <c r="L2263"/>
      <c r="M2263"/>
    </row>
    <row r="2264" spans="1:13" x14ac:dyDescent="0.25">
      <c r="A2264"/>
      <c r="B2264"/>
      <c r="C2264"/>
      <c r="D2264"/>
      <c r="E2264"/>
      <c r="F2264"/>
      <c r="G2264"/>
      <c r="H2264"/>
      <c r="I2264"/>
      <c r="J2264"/>
      <c r="K2264"/>
      <c r="L2264"/>
      <c r="M2264"/>
    </row>
    <row r="2265" spans="1:13" x14ac:dyDescent="0.25">
      <c r="A2265"/>
      <c r="B2265"/>
      <c r="C2265"/>
      <c r="D2265"/>
      <c r="E2265"/>
      <c r="F2265"/>
      <c r="G2265"/>
      <c r="H2265"/>
      <c r="I2265"/>
      <c r="J2265"/>
      <c r="K2265"/>
      <c r="L2265"/>
      <c r="M2265"/>
    </row>
    <row r="2266" spans="1:13" x14ac:dyDescent="0.25">
      <c r="A2266"/>
      <c r="B2266"/>
      <c r="C2266"/>
      <c r="D2266"/>
      <c r="E2266"/>
      <c r="F2266"/>
      <c r="G2266"/>
      <c r="H2266"/>
      <c r="I2266"/>
      <c r="J2266"/>
      <c r="K2266"/>
      <c r="L2266"/>
      <c r="M2266"/>
    </row>
    <row r="2267" spans="1:13" x14ac:dyDescent="0.25">
      <c r="A2267"/>
      <c r="B2267"/>
      <c r="C2267"/>
      <c r="D2267"/>
      <c r="E2267"/>
      <c r="F2267"/>
      <c r="G2267"/>
      <c r="H2267"/>
      <c r="I2267"/>
      <c r="J2267"/>
      <c r="K2267"/>
      <c r="L2267"/>
      <c r="M2267"/>
    </row>
    <row r="2268" spans="1:13" x14ac:dyDescent="0.25">
      <c r="A2268"/>
      <c r="B2268"/>
      <c r="C2268"/>
      <c r="D2268"/>
      <c r="E2268"/>
      <c r="F2268"/>
      <c r="G2268"/>
      <c r="H2268"/>
      <c r="I2268"/>
      <c r="J2268"/>
      <c r="K2268"/>
      <c r="L2268"/>
      <c r="M2268"/>
    </row>
    <row r="2269" spans="1:13" x14ac:dyDescent="0.25">
      <c r="A2269"/>
      <c r="B2269"/>
      <c r="C2269"/>
      <c r="D2269"/>
      <c r="E2269"/>
      <c r="F2269"/>
      <c r="G2269"/>
      <c r="H2269"/>
      <c r="I2269"/>
      <c r="J2269"/>
      <c r="K2269"/>
      <c r="L2269"/>
      <c r="M2269"/>
    </row>
    <row r="2270" spans="1:13" x14ac:dyDescent="0.25">
      <c r="A2270"/>
      <c r="B2270"/>
      <c r="C2270"/>
      <c r="D2270"/>
      <c r="E2270"/>
      <c r="F2270"/>
      <c r="G2270"/>
      <c r="H2270"/>
      <c r="I2270"/>
      <c r="J2270"/>
      <c r="K2270"/>
      <c r="L2270"/>
      <c r="M2270"/>
    </row>
    <row r="2271" spans="1:13" x14ac:dyDescent="0.25">
      <c r="A2271"/>
      <c r="B2271"/>
      <c r="C2271"/>
      <c r="D2271"/>
      <c r="E2271"/>
      <c r="F2271"/>
      <c r="G2271"/>
      <c r="H2271"/>
      <c r="I2271"/>
      <c r="J2271"/>
      <c r="K2271"/>
      <c r="L2271"/>
      <c r="M2271"/>
    </row>
    <row r="2272" spans="1:13" x14ac:dyDescent="0.25">
      <c r="A2272"/>
      <c r="B2272"/>
      <c r="C2272"/>
      <c r="D2272"/>
      <c r="E2272"/>
      <c r="F2272"/>
      <c r="G2272"/>
      <c r="H2272"/>
      <c r="I2272"/>
      <c r="J2272"/>
      <c r="K2272"/>
      <c r="L2272"/>
      <c r="M2272"/>
    </row>
    <row r="2273" spans="1:13" x14ac:dyDescent="0.25">
      <c r="A2273"/>
      <c r="B2273"/>
      <c r="C2273"/>
      <c r="D2273"/>
      <c r="E2273"/>
      <c r="F2273"/>
      <c r="G2273"/>
      <c r="H2273"/>
      <c r="I2273"/>
      <c r="J2273"/>
      <c r="K2273"/>
      <c r="L2273"/>
      <c r="M2273"/>
    </row>
    <row r="2274" spans="1:13" x14ac:dyDescent="0.25">
      <c r="A2274"/>
      <c r="B2274"/>
      <c r="C2274"/>
      <c r="D2274"/>
      <c r="E2274"/>
      <c r="F2274"/>
      <c r="G2274"/>
      <c r="H2274"/>
      <c r="I2274"/>
      <c r="J2274"/>
      <c r="K2274"/>
      <c r="L2274"/>
      <c r="M2274"/>
    </row>
    <row r="2275" spans="1:13" x14ac:dyDescent="0.25">
      <c r="A2275"/>
      <c r="B2275"/>
      <c r="C2275"/>
      <c r="D2275"/>
      <c r="E2275"/>
      <c r="F2275"/>
      <c r="G2275"/>
      <c r="H2275"/>
      <c r="I2275"/>
      <c r="J2275"/>
      <c r="K2275"/>
      <c r="L2275"/>
      <c r="M2275"/>
    </row>
    <row r="2276" spans="1:13" x14ac:dyDescent="0.25">
      <c r="A2276"/>
      <c r="B2276"/>
      <c r="C2276"/>
      <c r="D2276"/>
      <c r="E2276"/>
      <c r="F2276"/>
      <c r="G2276"/>
      <c r="H2276"/>
      <c r="I2276"/>
      <c r="J2276"/>
      <c r="K2276"/>
      <c r="L2276"/>
      <c r="M2276"/>
    </row>
    <row r="2277" spans="1:13" x14ac:dyDescent="0.25">
      <c r="A2277"/>
      <c r="B2277"/>
      <c r="C2277"/>
      <c r="D2277"/>
      <c r="E2277"/>
      <c r="F2277"/>
      <c r="G2277"/>
      <c r="H2277"/>
      <c r="I2277"/>
      <c r="J2277"/>
      <c r="K2277"/>
      <c r="L2277"/>
      <c r="M2277"/>
    </row>
    <row r="2278" spans="1:13" x14ac:dyDescent="0.25">
      <c r="A2278"/>
      <c r="B2278"/>
      <c r="C2278"/>
      <c r="D2278"/>
      <c r="E2278"/>
      <c r="F2278"/>
      <c r="G2278"/>
      <c r="H2278"/>
      <c r="I2278"/>
      <c r="J2278"/>
      <c r="K2278"/>
      <c r="L2278"/>
      <c r="M2278"/>
    </row>
    <row r="2279" spans="1:13" x14ac:dyDescent="0.25">
      <c r="A2279"/>
      <c r="B2279"/>
      <c r="C2279"/>
      <c r="D2279"/>
      <c r="E2279"/>
      <c r="F2279"/>
      <c r="G2279"/>
      <c r="H2279"/>
      <c r="I2279"/>
      <c r="J2279"/>
      <c r="K2279"/>
      <c r="L2279"/>
      <c r="M2279"/>
    </row>
    <row r="2280" spans="1:13" x14ac:dyDescent="0.25">
      <c r="A2280"/>
      <c r="B2280"/>
      <c r="C2280"/>
      <c r="D2280"/>
      <c r="E2280"/>
      <c r="F2280"/>
      <c r="G2280"/>
      <c r="H2280"/>
      <c r="I2280"/>
      <c r="J2280"/>
      <c r="K2280"/>
      <c r="L2280"/>
      <c r="M2280"/>
    </row>
    <row r="2281" spans="1:13" x14ac:dyDescent="0.25">
      <c r="A2281"/>
      <c r="B2281"/>
      <c r="C2281"/>
      <c r="D2281"/>
      <c r="E2281"/>
      <c r="F2281"/>
      <c r="G2281"/>
      <c r="H2281"/>
      <c r="I2281"/>
      <c r="J2281"/>
      <c r="K2281"/>
      <c r="L2281"/>
      <c r="M2281"/>
    </row>
    <row r="2282" spans="1:13" x14ac:dyDescent="0.25">
      <c r="A2282"/>
      <c r="B2282"/>
      <c r="C2282"/>
      <c r="D2282"/>
      <c r="E2282"/>
      <c r="F2282"/>
      <c r="G2282"/>
      <c r="H2282"/>
      <c r="I2282"/>
      <c r="J2282"/>
      <c r="K2282"/>
      <c r="L2282"/>
      <c r="M2282"/>
    </row>
    <row r="2283" spans="1:13" x14ac:dyDescent="0.25">
      <c r="A2283"/>
      <c r="B2283"/>
      <c r="C2283"/>
      <c r="D2283"/>
      <c r="E2283"/>
      <c r="F2283"/>
      <c r="G2283"/>
      <c r="H2283"/>
      <c r="I2283"/>
      <c r="J2283"/>
      <c r="K2283"/>
      <c r="L2283"/>
      <c r="M2283"/>
    </row>
    <row r="2284" spans="1:13" x14ac:dyDescent="0.25">
      <c r="A2284"/>
      <c r="B2284"/>
      <c r="C2284"/>
      <c r="D2284"/>
      <c r="E2284"/>
      <c r="F2284"/>
      <c r="G2284"/>
      <c r="H2284"/>
      <c r="I2284"/>
      <c r="J2284"/>
      <c r="K2284"/>
      <c r="L2284"/>
      <c r="M2284"/>
    </row>
    <row r="2285" spans="1:13" x14ac:dyDescent="0.25">
      <c r="A2285"/>
      <c r="B2285"/>
      <c r="C2285"/>
      <c r="D2285"/>
      <c r="E2285"/>
      <c r="F2285"/>
      <c r="G2285"/>
      <c r="H2285"/>
      <c r="I2285"/>
      <c r="J2285"/>
      <c r="K2285"/>
      <c r="L2285"/>
      <c r="M2285"/>
    </row>
    <row r="2286" spans="1:13" x14ac:dyDescent="0.25">
      <c r="A2286"/>
      <c r="B2286"/>
      <c r="C2286"/>
      <c r="D2286"/>
      <c r="E2286"/>
      <c r="F2286"/>
      <c r="G2286"/>
      <c r="H2286"/>
      <c r="I2286"/>
      <c r="J2286"/>
      <c r="K2286"/>
      <c r="L2286"/>
      <c r="M2286"/>
    </row>
    <row r="2287" spans="1:13" x14ac:dyDescent="0.25">
      <c r="A2287"/>
      <c r="B2287"/>
      <c r="C2287"/>
      <c r="D2287"/>
      <c r="E2287"/>
      <c r="F2287"/>
      <c r="G2287"/>
      <c r="H2287"/>
      <c r="I2287"/>
      <c r="J2287"/>
      <c r="K2287"/>
      <c r="L2287"/>
      <c r="M2287"/>
    </row>
    <row r="2288" spans="1:13" x14ac:dyDescent="0.25">
      <c r="A2288"/>
      <c r="B2288"/>
      <c r="C2288"/>
      <c r="D2288"/>
      <c r="E2288"/>
      <c r="F2288"/>
      <c r="G2288"/>
      <c r="H2288"/>
      <c r="I2288"/>
      <c r="J2288"/>
      <c r="K2288"/>
      <c r="L2288"/>
      <c r="M2288"/>
    </row>
    <row r="2289" spans="1:13" x14ac:dyDescent="0.25">
      <c r="A2289"/>
      <c r="B2289"/>
      <c r="C2289"/>
      <c r="D2289"/>
      <c r="E2289"/>
      <c r="F2289"/>
      <c r="G2289"/>
      <c r="H2289"/>
      <c r="I2289"/>
      <c r="J2289"/>
      <c r="K2289"/>
      <c r="L2289"/>
      <c r="M2289"/>
    </row>
    <row r="2290" spans="1:13" x14ac:dyDescent="0.25">
      <c r="A2290"/>
      <c r="B2290"/>
      <c r="C2290"/>
      <c r="D2290"/>
      <c r="E2290"/>
      <c r="F2290"/>
      <c r="G2290"/>
      <c r="H2290"/>
      <c r="I2290"/>
      <c r="J2290"/>
      <c r="K2290"/>
      <c r="L2290"/>
      <c r="M2290"/>
    </row>
    <row r="2291" spans="1:13" x14ac:dyDescent="0.25">
      <c r="A2291"/>
      <c r="B2291"/>
      <c r="C2291"/>
      <c r="D2291"/>
      <c r="E2291"/>
      <c r="F2291"/>
      <c r="G2291"/>
      <c r="H2291"/>
      <c r="I2291"/>
      <c r="J2291"/>
      <c r="K2291"/>
      <c r="L2291"/>
      <c r="M2291"/>
    </row>
    <row r="2292" spans="1:13" x14ac:dyDescent="0.25">
      <c r="A2292"/>
      <c r="B2292"/>
      <c r="C2292"/>
      <c r="D2292"/>
      <c r="E2292"/>
      <c r="F2292"/>
      <c r="G2292"/>
      <c r="H2292"/>
      <c r="I2292"/>
      <c r="J2292"/>
      <c r="K2292"/>
      <c r="L2292"/>
      <c r="M2292"/>
    </row>
    <row r="2293" spans="1:13" x14ac:dyDescent="0.25">
      <c r="A2293"/>
      <c r="B2293"/>
      <c r="C2293"/>
      <c r="D2293"/>
      <c r="E2293"/>
      <c r="F2293"/>
      <c r="G2293"/>
      <c r="H2293"/>
      <c r="I2293"/>
      <c r="J2293"/>
      <c r="K2293"/>
      <c r="L2293"/>
      <c r="M2293"/>
    </row>
    <row r="2294" spans="1:13" x14ac:dyDescent="0.25">
      <c r="A2294"/>
      <c r="B2294"/>
      <c r="C2294"/>
      <c r="D2294"/>
      <c r="E2294"/>
      <c r="F2294"/>
      <c r="G2294"/>
      <c r="H2294"/>
      <c r="I2294"/>
      <c r="J2294"/>
      <c r="K2294"/>
      <c r="L2294"/>
      <c r="M2294"/>
    </row>
    <row r="2295" spans="1:13" x14ac:dyDescent="0.25">
      <c r="A2295"/>
      <c r="B2295"/>
      <c r="C2295"/>
      <c r="D2295"/>
      <c r="E2295"/>
      <c r="F2295"/>
      <c r="G2295"/>
      <c r="H2295"/>
      <c r="I2295"/>
      <c r="J2295"/>
      <c r="K2295"/>
      <c r="L2295"/>
      <c r="M2295"/>
    </row>
    <row r="2296" spans="1:13" x14ac:dyDescent="0.25">
      <c r="A2296"/>
      <c r="B2296"/>
      <c r="C2296"/>
      <c r="D2296"/>
      <c r="E2296"/>
      <c r="F2296"/>
      <c r="G2296"/>
      <c r="H2296"/>
      <c r="I2296"/>
      <c r="J2296"/>
      <c r="K2296"/>
      <c r="L2296"/>
      <c r="M2296"/>
    </row>
    <row r="2297" spans="1:13" x14ac:dyDescent="0.25">
      <c r="A2297"/>
      <c r="B2297"/>
      <c r="C2297"/>
      <c r="D2297"/>
      <c r="E2297"/>
      <c r="F2297"/>
      <c r="G2297"/>
      <c r="H2297"/>
      <c r="I2297"/>
      <c r="J2297"/>
      <c r="K2297"/>
      <c r="L2297"/>
      <c r="M2297"/>
    </row>
    <row r="2298" spans="1:13" x14ac:dyDescent="0.25">
      <c r="A2298"/>
      <c r="B2298"/>
      <c r="C2298"/>
      <c r="D2298"/>
      <c r="E2298"/>
      <c r="F2298"/>
      <c r="G2298"/>
      <c r="H2298"/>
      <c r="I2298"/>
      <c r="J2298"/>
      <c r="K2298"/>
      <c r="L2298"/>
      <c r="M2298"/>
    </row>
    <row r="2299" spans="1:13" x14ac:dyDescent="0.25">
      <c r="A2299"/>
      <c r="B2299"/>
      <c r="C2299"/>
      <c r="D2299"/>
      <c r="E2299"/>
      <c r="F2299"/>
      <c r="G2299"/>
      <c r="H2299"/>
      <c r="I2299"/>
      <c r="J2299"/>
      <c r="K2299"/>
      <c r="L2299"/>
      <c r="M2299"/>
    </row>
    <row r="2300" spans="1:13" x14ac:dyDescent="0.25">
      <c r="A2300"/>
      <c r="B2300"/>
      <c r="C2300"/>
      <c r="D2300"/>
      <c r="E2300"/>
      <c r="F2300"/>
      <c r="G2300"/>
      <c r="H2300"/>
      <c r="I2300"/>
      <c r="J2300"/>
      <c r="K2300"/>
      <c r="L2300"/>
      <c r="M2300"/>
    </row>
    <row r="2301" spans="1:13" x14ac:dyDescent="0.25">
      <c r="A2301"/>
      <c r="B2301"/>
      <c r="C2301"/>
      <c r="D2301"/>
      <c r="E2301"/>
      <c r="F2301"/>
      <c r="G2301"/>
      <c r="H2301"/>
      <c r="I2301"/>
      <c r="J2301"/>
      <c r="K2301"/>
      <c r="L2301"/>
      <c r="M2301"/>
    </row>
    <row r="2302" spans="1:13" x14ac:dyDescent="0.25">
      <c r="A2302"/>
      <c r="B2302"/>
      <c r="C2302"/>
      <c r="D2302"/>
      <c r="E2302"/>
      <c r="F2302"/>
      <c r="G2302"/>
      <c r="H2302"/>
      <c r="I2302"/>
      <c r="J2302"/>
      <c r="K2302"/>
      <c r="L2302"/>
      <c r="M2302"/>
    </row>
    <row r="2303" spans="1:13" x14ac:dyDescent="0.25">
      <c r="A2303"/>
      <c r="B2303"/>
      <c r="C2303"/>
      <c r="D2303"/>
      <c r="E2303"/>
      <c r="F2303"/>
      <c r="G2303"/>
      <c r="H2303"/>
      <c r="I2303"/>
      <c r="J2303"/>
      <c r="K2303"/>
      <c r="L2303"/>
      <c r="M2303"/>
    </row>
    <row r="2304" spans="1:13" x14ac:dyDescent="0.25">
      <c r="A2304"/>
      <c r="B2304"/>
      <c r="C2304"/>
      <c r="D2304"/>
      <c r="E2304"/>
      <c r="F2304"/>
      <c r="G2304"/>
      <c r="H2304"/>
      <c r="I2304"/>
      <c r="J2304"/>
      <c r="K2304"/>
      <c r="L2304"/>
      <c r="M2304"/>
    </row>
    <row r="2305" spans="1:13" x14ac:dyDescent="0.25">
      <c r="A2305"/>
      <c r="B2305"/>
      <c r="C2305"/>
      <c r="D2305"/>
      <c r="E2305"/>
      <c r="F2305"/>
      <c r="G2305"/>
      <c r="H2305"/>
      <c r="I2305"/>
      <c r="J2305"/>
      <c r="K2305"/>
      <c r="L2305"/>
      <c r="M2305"/>
    </row>
    <row r="2306" spans="1:13" x14ac:dyDescent="0.25">
      <c r="A2306"/>
      <c r="B2306"/>
      <c r="C2306"/>
      <c r="D2306"/>
      <c r="E2306"/>
      <c r="F2306"/>
      <c r="G2306"/>
      <c r="H2306"/>
      <c r="I2306"/>
      <c r="J2306"/>
      <c r="K2306"/>
      <c r="L2306"/>
      <c r="M2306"/>
    </row>
    <row r="2307" spans="1:13" x14ac:dyDescent="0.25">
      <c r="A2307"/>
      <c r="B2307"/>
      <c r="C2307"/>
      <c r="D2307"/>
      <c r="E2307"/>
      <c r="F2307"/>
      <c r="G2307"/>
      <c r="H2307"/>
      <c r="I2307"/>
      <c r="J2307"/>
      <c r="K2307"/>
      <c r="L2307"/>
      <c r="M2307"/>
    </row>
    <row r="2308" spans="1:13" x14ac:dyDescent="0.25">
      <c r="A2308"/>
      <c r="B2308"/>
      <c r="C2308"/>
      <c r="D2308"/>
      <c r="E2308"/>
      <c r="F2308"/>
      <c r="G2308"/>
      <c r="H2308"/>
      <c r="I2308"/>
      <c r="J2308"/>
      <c r="K2308"/>
      <c r="L2308"/>
      <c r="M2308"/>
    </row>
    <row r="2309" spans="1:13" x14ac:dyDescent="0.25">
      <c r="A2309"/>
      <c r="B2309"/>
      <c r="C2309"/>
      <c r="D2309"/>
      <c r="E2309"/>
      <c r="F2309"/>
      <c r="G2309"/>
      <c r="H2309"/>
      <c r="I2309"/>
      <c r="J2309"/>
      <c r="K2309"/>
      <c r="L2309"/>
      <c r="M2309"/>
    </row>
    <row r="2310" spans="1:13" x14ac:dyDescent="0.25">
      <c r="A2310"/>
      <c r="B2310"/>
      <c r="C2310"/>
      <c r="D2310"/>
      <c r="E2310"/>
      <c r="F2310"/>
      <c r="G2310"/>
      <c r="H2310"/>
      <c r="I2310"/>
      <c r="J2310"/>
      <c r="K2310"/>
      <c r="L2310"/>
      <c r="M2310"/>
    </row>
    <row r="2311" spans="1:13" x14ac:dyDescent="0.25">
      <c r="A2311"/>
      <c r="B2311"/>
      <c r="C2311"/>
      <c r="D2311"/>
      <c r="E2311"/>
      <c r="F2311"/>
      <c r="G2311"/>
      <c r="H2311"/>
      <c r="I2311"/>
      <c r="J2311"/>
      <c r="K2311"/>
      <c r="L2311"/>
      <c r="M2311"/>
    </row>
    <row r="2312" spans="1:13" x14ac:dyDescent="0.25">
      <c r="A2312"/>
      <c r="B2312"/>
      <c r="C2312"/>
      <c r="D2312"/>
      <c r="E2312"/>
      <c r="F2312"/>
      <c r="G2312"/>
      <c r="H2312"/>
      <c r="I2312"/>
      <c r="J2312"/>
      <c r="K2312"/>
      <c r="L2312"/>
      <c r="M2312"/>
    </row>
    <row r="2313" spans="1:13" x14ac:dyDescent="0.25">
      <c r="A2313"/>
      <c r="B2313"/>
      <c r="C2313"/>
      <c r="D2313"/>
      <c r="E2313"/>
      <c r="F2313"/>
      <c r="G2313"/>
      <c r="H2313"/>
      <c r="I2313"/>
      <c r="J2313"/>
      <c r="K2313"/>
      <c r="L2313"/>
      <c r="M2313"/>
    </row>
    <row r="2314" spans="1:13" x14ac:dyDescent="0.25">
      <c r="A2314"/>
      <c r="B2314"/>
      <c r="C2314"/>
      <c r="D2314"/>
      <c r="E2314"/>
      <c r="F2314"/>
      <c r="G2314"/>
      <c r="H2314"/>
      <c r="I2314"/>
      <c r="J2314"/>
      <c r="K2314"/>
      <c r="L2314"/>
      <c r="M2314"/>
    </row>
    <row r="2315" spans="1:13" x14ac:dyDescent="0.25">
      <c r="A2315"/>
      <c r="B2315"/>
      <c r="C2315"/>
      <c r="D2315"/>
      <c r="E2315"/>
      <c r="F2315"/>
      <c r="G2315"/>
      <c r="H2315"/>
      <c r="I2315"/>
      <c r="J2315"/>
      <c r="K2315"/>
      <c r="L2315"/>
      <c r="M2315"/>
    </row>
    <row r="2316" spans="1:13" x14ac:dyDescent="0.25">
      <c r="A2316"/>
      <c r="B2316"/>
      <c r="C2316"/>
      <c r="D2316"/>
      <c r="E2316"/>
      <c r="F2316"/>
      <c r="G2316"/>
      <c r="H2316"/>
      <c r="I2316"/>
      <c r="J2316"/>
      <c r="K2316"/>
      <c r="L2316"/>
      <c r="M2316"/>
    </row>
    <row r="2317" spans="1:13" x14ac:dyDescent="0.25">
      <c r="A2317"/>
      <c r="B2317"/>
      <c r="C2317"/>
      <c r="D2317"/>
      <c r="E2317"/>
      <c r="F2317"/>
      <c r="G2317"/>
      <c r="H2317"/>
      <c r="I2317"/>
      <c r="J2317"/>
      <c r="K2317"/>
      <c r="L2317"/>
      <c r="M2317"/>
    </row>
    <row r="2318" spans="1:13" x14ac:dyDescent="0.25">
      <c r="A2318"/>
      <c r="B2318"/>
      <c r="C2318"/>
      <c r="D2318"/>
      <c r="E2318"/>
      <c r="F2318"/>
      <c r="G2318"/>
      <c r="H2318"/>
      <c r="I2318"/>
      <c r="J2318"/>
      <c r="K2318"/>
      <c r="L2318"/>
      <c r="M2318"/>
    </row>
    <row r="2319" spans="1:13" x14ac:dyDescent="0.25">
      <c r="A2319"/>
      <c r="B2319"/>
      <c r="C2319"/>
      <c r="D2319"/>
      <c r="E2319"/>
      <c r="F2319"/>
      <c r="G2319"/>
      <c r="H2319"/>
      <c r="I2319"/>
      <c r="J2319"/>
      <c r="K2319"/>
      <c r="L2319"/>
      <c r="M2319"/>
    </row>
    <row r="2320" spans="1:13" x14ac:dyDescent="0.25">
      <c r="A2320"/>
      <c r="B2320"/>
      <c r="C2320"/>
      <c r="D2320"/>
      <c r="E2320"/>
      <c r="F2320"/>
      <c r="G2320"/>
      <c r="H2320"/>
      <c r="I2320"/>
      <c r="J2320"/>
      <c r="K2320"/>
      <c r="L2320"/>
      <c r="M2320"/>
    </row>
    <row r="2321" spans="1:13" x14ac:dyDescent="0.25">
      <c r="A2321"/>
      <c r="B2321"/>
      <c r="C2321"/>
      <c r="D2321"/>
      <c r="E2321"/>
      <c r="F2321"/>
      <c r="G2321"/>
      <c r="H2321"/>
      <c r="I2321"/>
      <c r="J2321"/>
      <c r="K2321"/>
      <c r="L2321"/>
      <c r="M2321"/>
    </row>
    <row r="2322" spans="1:13" x14ac:dyDescent="0.25">
      <c r="A2322"/>
      <c r="B2322"/>
      <c r="C2322"/>
      <c r="D2322"/>
      <c r="E2322"/>
      <c r="F2322"/>
      <c r="G2322"/>
      <c r="H2322"/>
      <c r="I2322"/>
      <c r="J2322"/>
      <c r="K2322"/>
      <c r="L2322"/>
      <c r="M2322"/>
    </row>
    <row r="2323" spans="1:13" x14ac:dyDescent="0.25">
      <c r="A2323"/>
      <c r="B2323"/>
      <c r="C2323"/>
      <c r="D2323"/>
      <c r="E2323"/>
      <c r="F2323"/>
      <c r="G2323"/>
      <c r="H2323"/>
      <c r="I2323"/>
      <c r="J2323"/>
      <c r="K2323"/>
      <c r="L2323"/>
      <c r="M2323"/>
    </row>
    <row r="2324" spans="1:13" x14ac:dyDescent="0.25">
      <c r="A2324"/>
      <c r="B2324"/>
      <c r="C2324"/>
      <c r="D2324"/>
      <c r="E2324"/>
      <c r="F2324"/>
      <c r="G2324"/>
      <c r="H2324"/>
      <c r="I2324"/>
      <c r="J2324"/>
      <c r="K2324"/>
      <c r="L2324"/>
      <c r="M2324"/>
    </row>
    <row r="2325" spans="1:13" x14ac:dyDescent="0.25">
      <c r="A2325"/>
      <c r="B2325"/>
      <c r="C2325"/>
      <c r="D2325"/>
      <c r="E2325"/>
      <c r="F2325"/>
      <c r="G2325"/>
      <c r="H2325"/>
      <c r="I2325"/>
      <c r="J2325"/>
      <c r="K2325"/>
      <c r="L2325"/>
      <c r="M2325"/>
    </row>
    <row r="2326" spans="1:13" x14ac:dyDescent="0.25">
      <c r="A2326"/>
      <c r="B2326"/>
      <c r="C2326"/>
      <c r="D2326"/>
      <c r="E2326"/>
      <c r="F2326"/>
      <c r="G2326"/>
      <c r="H2326"/>
      <c r="I2326"/>
      <c r="J2326"/>
      <c r="K2326"/>
      <c r="L2326"/>
      <c r="M2326"/>
    </row>
    <row r="2327" spans="1:13" x14ac:dyDescent="0.25">
      <c r="A2327"/>
      <c r="B2327"/>
      <c r="C2327"/>
      <c r="D2327"/>
      <c r="E2327"/>
      <c r="F2327"/>
      <c r="G2327"/>
      <c r="H2327"/>
      <c r="I2327"/>
      <c r="J2327"/>
      <c r="K2327"/>
      <c r="L2327"/>
      <c r="M2327"/>
    </row>
    <row r="2328" spans="1:13" x14ac:dyDescent="0.25">
      <c r="A2328"/>
      <c r="B2328"/>
      <c r="C2328"/>
      <c r="D2328"/>
      <c r="E2328"/>
      <c r="F2328"/>
      <c r="G2328"/>
      <c r="H2328"/>
      <c r="I2328"/>
      <c r="J2328"/>
      <c r="K2328"/>
      <c r="L2328"/>
      <c r="M2328"/>
    </row>
    <row r="2329" spans="1:13" x14ac:dyDescent="0.25">
      <c r="A2329"/>
      <c r="B2329"/>
      <c r="C2329"/>
      <c r="D2329"/>
      <c r="E2329"/>
      <c r="F2329"/>
      <c r="G2329"/>
      <c r="H2329"/>
      <c r="I2329"/>
      <c r="J2329"/>
      <c r="K2329"/>
      <c r="L2329"/>
      <c r="M2329"/>
    </row>
    <row r="2330" spans="1:13" x14ac:dyDescent="0.25">
      <c r="A2330"/>
      <c r="B2330"/>
      <c r="C2330"/>
      <c r="D2330"/>
      <c r="E2330"/>
      <c r="F2330"/>
      <c r="G2330"/>
      <c r="H2330"/>
      <c r="I2330"/>
      <c r="J2330"/>
      <c r="K2330"/>
      <c r="L2330"/>
      <c r="M2330"/>
    </row>
    <row r="2331" spans="1:13" x14ac:dyDescent="0.25">
      <c r="A2331"/>
      <c r="B2331"/>
      <c r="C2331"/>
      <c r="D2331"/>
      <c r="E2331"/>
      <c r="F2331"/>
      <c r="G2331"/>
      <c r="H2331"/>
      <c r="I2331"/>
      <c r="J2331"/>
      <c r="K2331"/>
      <c r="L2331"/>
      <c r="M2331"/>
    </row>
    <row r="2332" spans="1:13" x14ac:dyDescent="0.25">
      <c r="A2332"/>
      <c r="B2332"/>
      <c r="C2332"/>
      <c r="D2332"/>
      <c r="E2332"/>
      <c r="F2332"/>
      <c r="G2332"/>
      <c r="H2332"/>
      <c r="I2332"/>
      <c r="J2332"/>
      <c r="K2332"/>
      <c r="L2332"/>
      <c r="M2332"/>
    </row>
    <row r="2333" spans="1:13" x14ac:dyDescent="0.25">
      <c r="A2333"/>
      <c r="B2333"/>
      <c r="C2333"/>
      <c r="D2333"/>
      <c r="E2333"/>
      <c r="F2333"/>
      <c r="G2333"/>
      <c r="H2333"/>
      <c r="I2333"/>
      <c r="J2333"/>
      <c r="K2333"/>
      <c r="L2333"/>
      <c r="M2333"/>
    </row>
    <row r="2334" spans="1:13" x14ac:dyDescent="0.25">
      <c r="A2334"/>
      <c r="B2334"/>
      <c r="C2334"/>
      <c r="D2334"/>
      <c r="E2334"/>
      <c r="F2334"/>
      <c r="G2334"/>
      <c r="H2334"/>
      <c r="I2334"/>
      <c r="J2334"/>
      <c r="K2334"/>
      <c r="L2334"/>
      <c r="M2334"/>
    </row>
    <row r="2335" spans="1:13" x14ac:dyDescent="0.25">
      <c r="A2335"/>
      <c r="B2335"/>
      <c r="C2335"/>
      <c r="D2335"/>
      <c r="E2335"/>
      <c r="F2335"/>
      <c r="G2335"/>
      <c r="H2335"/>
      <c r="I2335"/>
      <c r="J2335"/>
      <c r="K2335"/>
      <c r="L2335"/>
      <c r="M2335"/>
    </row>
    <row r="2336" spans="1:13" x14ac:dyDescent="0.25">
      <c r="A2336"/>
      <c r="B2336"/>
      <c r="C2336"/>
      <c r="D2336"/>
      <c r="E2336"/>
      <c r="F2336"/>
      <c r="G2336"/>
      <c r="H2336"/>
      <c r="I2336"/>
      <c r="J2336"/>
      <c r="K2336"/>
      <c r="L2336"/>
      <c r="M2336"/>
    </row>
    <row r="2337" spans="1:13" x14ac:dyDescent="0.25">
      <c r="A2337"/>
      <c r="B2337"/>
      <c r="C2337"/>
      <c r="D2337"/>
      <c r="E2337"/>
      <c r="F2337"/>
      <c r="G2337"/>
      <c r="H2337"/>
      <c r="I2337"/>
      <c r="J2337"/>
      <c r="K2337"/>
      <c r="L2337"/>
      <c r="M2337"/>
    </row>
    <row r="2338" spans="1:13" x14ac:dyDescent="0.25">
      <c r="A2338"/>
      <c r="B2338"/>
      <c r="C2338"/>
      <c r="D2338"/>
      <c r="E2338"/>
      <c r="F2338"/>
      <c r="G2338"/>
      <c r="H2338"/>
      <c r="I2338"/>
      <c r="J2338"/>
      <c r="K2338"/>
      <c r="L2338"/>
      <c r="M2338"/>
    </row>
    <row r="2339" spans="1:13" x14ac:dyDescent="0.25">
      <c r="A2339"/>
      <c r="B2339"/>
      <c r="C2339"/>
      <c r="D2339"/>
      <c r="E2339"/>
      <c r="F2339"/>
      <c r="G2339"/>
      <c r="H2339"/>
      <c r="I2339"/>
      <c r="J2339"/>
      <c r="K2339"/>
      <c r="L2339"/>
      <c r="M2339"/>
    </row>
    <row r="2340" spans="1:13" x14ac:dyDescent="0.25">
      <c r="A2340"/>
      <c r="B2340"/>
      <c r="C2340"/>
      <c r="D2340"/>
      <c r="E2340"/>
      <c r="F2340"/>
      <c r="G2340"/>
      <c r="H2340"/>
      <c r="I2340"/>
      <c r="J2340"/>
      <c r="K2340"/>
      <c r="L2340"/>
      <c r="M2340"/>
    </row>
    <row r="2341" spans="1:13" x14ac:dyDescent="0.25">
      <c r="A2341"/>
      <c r="B2341"/>
      <c r="C2341"/>
      <c r="D2341"/>
      <c r="E2341"/>
      <c r="F2341"/>
      <c r="G2341"/>
      <c r="H2341"/>
      <c r="I2341"/>
      <c r="J2341"/>
      <c r="K2341"/>
      <c r="L2341"/>
      <c r="M2341"/>
    </row>
    <row r="2342" spans="1:13" x14ac:dyDescent="0.25">
      <c r="A2342"/>
      <c r="B2342"/>
      <c r="C2342"/>
      <c r="D2342"/>
      <c r="E2342"/>
      <c r="F2342"/>
      <c r="G2342"/>
      <c r="H2342"/>
      <c r="I2342"/>
      <c r="J2342"/>
      <c r="K2342"/>
      <c r="L2342"/>
      <c r="M2342"/>
    </row>
    <row r="2343" spans="1:13" x14ac:dyDescent="0.25">
      <c r="A2343"/>
      <c r="B2343"/>
      <c r="C2343"/>
      <c r="D2343"/>
      <c r="E2343"/>
      <c r="F2343"/>
      <c r="G2343"/>
      <c r="H2343"/>
      <c r="I2343"/>
      <c r="J2343"/>
      <c r="K2343"/>
      <c r="L2343"/>
      <c r="M2343"/>
    </row>
    <row r="2344" spans="1:13" x14ac:dyDescent="0.25">
      <c r="A2344"/>
      <c r="B2344"/>
      <c r="C2344"/>
      <c r="D2344"/>
      <c r="E2344"/>
      <c r="F2344"/>
      <c r="G2344"/>
      <c r="H2344"/>
      <c r="I2344"/>
      <c r="J2344"/>
      <c r="K2344"/>
      <c r="L2344"/>
      <c r="M2344"/>
    </row>
    <row r="2345" spans="1:13" x14ac:dyDescent="0.25">
      <c r="A2345"/>
      <c r="B2345"/>
      <c r="C2345"/>
      <c r="D2345"/>
      <c r="E2345"/>
      <c r="F2345"/>
      <c r="G2345"/>
      <c r="H2345"/>
      <c r="I2345"/>
      <c r="J2345"/>
      <c r="K2345"/>
      <c r="L2345"/>
      <c r="M2345"/>
    </row>
    <row r="2346" spans="1:13" x14ac:dyDescent="0.25">
      <c r="A2346"/>
      <c r="B2346"/>
      <c r="C2346"/>
      <c r="D2346"/>
      <c r="E2346"/>
      <c r="F2346"/>
      <c r="G2346"/>
      <c r="H2346"/>
      <c r="I2346"/>
      <c r="J2346"/>
      <c r="K2346"/>
      <c r="L2346"/>
      <c r="M2346"/>
    </row>
    <row r="2347" spans="1:13" x14ac:dyDescent="0.25">
      <c r="A2347"/>
      <c r="B2347"/>
      <c r="C2347"/>
      <c r="D2347"/>
      <c r="E2347"/>
      <c r="F2347"/>
      <c r="G2347"/>
      <c r="H2347"/>
      <c r="I2347"/>
      <c r="J2347"/>
      <c r="K2347"/>
      <c r="L2347"/>
      <c r="M2347"/>
    </row>
    <row r="2348" spans="1:13" x14ac:dyDescent="0.25">
      <c r="A2348"/>
      <c r="B2348"/>
      <c r="C2348"/>
      <c r="D2348"/>
      <c r="E2348"/>
      <c r="F2348"/>
      <c r="G2348"/>
      <c r="H2348"/>
      <c r="I2348"/>
      <c r="J2348"/>
      <c r="K2348"/>
      <c r="L2348"/>
      <c r="M2348"/>
    </row>
    <row r="2349" spans="1:13" x14ac:dyDescent="0.25">
      <c r="A2349"/>
      <c r="B2349"/>
      <c r="C2349"/>
      <c r="D2349"/>
      <c r="E2349"/>
      <c r="F2349"/>
      <c r="G2349"/>
      <c r="H2349"/>
      <c r="I2349"/>
      <c r="J2349"/>
      <c r="K2349"/>
      <c r="L2349"/>
      <c r="M2349"/>
    </row>
    <row r="2350" spans="1:13" x14ac:dyDescent="0.25">
      <c r="A2350"/>
      <c r="B2350"/>
      <c r="C2350"/>
      <c r="D2350"/>
      <c r="E2350"/>
      <c r="F2350"/>
      <c r="G2350"/>
      <c r="H2350"/>
      <c r="I2350"/>
      <c r="J2350"/>
      <c r="K2350"/>
      <c r="L2350"/>
      <c r="M2350"/>
    </row>
    <row r="2351" spans="1:13" x14ac:dyDescent="0.25">
      <c r="A2351"/>
      <c r="B2351"/>
      <c r="C2351"/>
      <c r="D2351"/>
      <c r="E2351"/>
      <c r="F2351"/>
      <c r="G2351"/>
      <c r="H2351"/>
      <c r="I2351"/>
      <c r="J2351"/>
      <c r="K2351"/>
      <c r="L2351"/>
      <c r="M2351"/>
    </row>
    <row r="2352" spans="1:13" x14ac:dyDescent="0.25">
      <c r="A2352"/>
      <c r="B2352"/>
      <c r="C2352"/>
      <c r="D2352"/>
      <c r="E2352"/>
      <c r="F2352"/>
      <c r="G2352"/>
      <c r="H2352"/>
      <c r="I2352"/>
      <c r="J2352"/>
      <c r="K2352"/>
      <c r="L2352"/>
      <c r="M2352"/>
    </row>
    <row r="2353" spans="1:13" x14ac:dyDescent="0.25">
      <c r="A2353"/>
      <c r="B2353"/>
      <c r="C2353"/>
      <c r="D2353"/>
      <c r="E2353"/>
      <c r="F2353"/>
      <c r="G2353"/>
      <c r="H2353"/>
      <c r="I2353"/>
      <c r="J2353"/>
      <c r="K2353"/>
      <c r="L2353"/>
      <c r="M2353"/>
    </row>
    <row r="2354" spans="1:13" x14ac:dyDescent="0.25">
      <c r="A2354"/>
      <c r="B2354"/>
      <c r="C2354"/>
      <c r="D2354"/>
      <c r="E2354"/>
      <c r="F2354"/>
      <c r="G2354"/>
      <c r="H2354"/>
      <c r="I2354"/>
      <c r="J2354"/>
      <c r="K2354"/>
      <c r="L2354"/>
      <c r="M2354"/>
    </row>
    <row r="2355" spans="1:13" x14ac:dyDescent="0.25">
      <c r="A2355"/>
      <c r="B2355"/>
      <c r="C2355"/>
      <c r="D2355"/>
      <c r="E2355"/>
      <c r="F2355"/>
      <c r="G2355"/>
      <c r="H2355"/>
      <c r="I2355"/>
      <c r="J2355"/>
      <c r="K2355"/>
      <c r="L2355"/>
      <c r="M2355"/>
    </row>
    <row r="2356" spans="1:13" x14ac:dyDescent="0.25">
      <c r="A2356"/>
      <c r="B2356"/>
      <c r="C2356"/>
      <c r="D2356"/>
      <c r="E2356"/>
      <c r="F2356"/>
      <c r="G2356"/>
      <c r="H2356"/>
      <c r="I2356"/>
      <c r="J2356"/>
      <c r="K2356"/>
      <c r="L2356"/>
      <c r="M2356"/>
    </row>
    <row r="2357" spans="1:13" x14ac:dyDescent="0.25">
      <c r="A2357"/>
      <c r="B2357"/>
      <c r="C2357"/>
      <c r="D2357"/>
      <c r="E2357"/>
      <c r="F2357"/>
      <c r="G2357"/>
      <c r="H2357"/>
      <c r="I2357"/>
      <c r="J2357"/>
      <c r="K2357"/>
      <c r="L2357"/>
      <c r="M2357"/>
    </row>
    <row r="2358" spans="1:13" x14ac:dyDescent="0.25">
      <c r="A2358"/>
      <c r="B2358"/>
      <c r="C2358"/>
      <c r="D2358"/>
      <c r="E2358"/>
      <c r="F2358"/>
      <c r="G2358"/>
      <c r="H2358"/>
      <c r="I2358"/>
      <c r="J2358"/>
      <c r="K2358"/>
      <c r="L2358"/>
      <c r="M2358"/>
    </row>
    <row r="2359" spans="1:13" x14ac:dyDescent="0.25">
      <c r="A2359"/>
      <c r="B2359"/>
      <c r="C2359"/>
      <c r="D2359"/>
      <c r="E2359"/>
      <c r="F2359"/>
      <c r="G2359"/>
      <c r="H2359"/>
      <c r="I2359"/>
      <c r="J2359"/>
      <c r="K2359"/>
      <c r="L2359"/>
      <c r="M2359"/>
    </row>
    <row r="2360" spans="1:13" x14ac:dyDescent="0.25">
      <c r="A2360"/>
      <c r="B2360"/>
      <c r="C2360"/>
      <c r="D2360"/>
      <c r="E2360"/>
      <c r="F2360"/>
      <c r="G2360"/>
      <c r="H2360"/>
      <c r="I2360"/>
      <c r="J2360"/>
      <c r="K2360"/>
      <c r="L2360"/>
      <c r="M2360"/>
    </row>
    <row r="2361" spans="1:13" x14ac:dyDescent="0.25">
      <c r="A2361"/>
      <c r="B2361"/>
      <c r="C2361"/>
      <c r="D2361"/>
      <c r="E2361"/>
      <c r="F2361"/>
      <c r="G2361"/>
      <c r="H2361"/>
      <c r="I2361"/>
      <c r="J2361"/>
      <c r="K2361"/>
      <c r="L2361"/>
      <c r="M2361"/>
    </row>
    <row r="2362" spans="1:13" x14ac:dyDescent="0.25">
      <c r="A2362"/>
      <c r="B2362"/>
      <c r="C2362"/>
      <c r="D2362"/>
      <c r="E2362"/>
      <c r="F2362"/>
      <c r="G2362"/>
      <c r="H2362"/>
      <c r="I2362"/>
      <c r="J2362"/>
      <c r="K2362"/>
      <c r="L2362"/>
      <c r="M2362"/>
    </row>
    <row r="2363" spans="1:13" x14ac:dyDescent="0.25">
      <c r="A2363"/>
      <c r="B2363"/>
      <c r="C2363"/>
      <c r="D2363"/>
      <c r="E2363"/>
      <c r="F2363"/>
      <c r="G2363"/>
      <c r="H2363"/>
      <c r="I2363"/>
      <c r="J2363"/>
      <c r="K2363"/>
      <c r="L2363"/>
      <c r="M2363"/>
    </row>
    <row r="2364" spans="1:13" x14ac:dyDescent="0.25">
      <c r="A2364"/>
      <c r="B2364"/>
      <c r="C2364"/>
      <c r="D2364"/>
      <c r="E2364"/>
      <c r="F2364"/>
      <c r="G2364"/>
      <c r="H2364"/>
      <c r="I2364"/>
      <c r="J2364"/>
      <c r="K2364"/>
      <c r="L2364"/>
      <c r="M2364"/>
    </row>
    <row r="2365" spans="1:13" x14ac:dyDescent="0.25">
      <c r="A2365"/>
      <c r="B2365"/>
      <c r="C2365"/>
      <c r="D2365"/>
      <c r="E2365"/>
      <c r="F2365"/>
      <c r="G2365"/>
      <c r="H2365"/>
      <c r="I2365"/>
      <c r="J2365"/>
      <c r="K2365"/>
      <c r="L2365"/>
      <c r="M2365"/>
    </row>
    <row r="2366" spans="1:13" x14ac:dyDescent="0.25">
      <c r="A2366"/>
      <c r="B2366"/>
      <c r="C2366"/>
      <c r="D2366"/>
      <c r="E2366"/>
      <c r="F2366"/>
      <c r="G2366"/>
      <c r="H2366"/>
      <c r="I2366"/>
      <c r="J2366"/>
      <c r="K2366"/>
      <c r="L2366"/>
      <c r="M2366"/>
    </row>
    <row r="2367" spans="1:13" x14ac:dyDescent="0.25">
      <c r="A2367"/>
      <c r="B2367"/>
      <c r="C2367"/>
      <c r="D2367"/>
      <c r="E2367"/>
      <c r="F2367"/>
      <c r="G2367"/>
      <c r="H2367"/>
      <c r="I2367"/>
      <c r="J2367"/>
      <c r="K2367"/>
      <c r="L2367"/>
      <c r="M2367"/>
    </row>
    <row r="2368" spans="1:13" x14ac:dyDescent="0.25">
      <c r="A2368"/>
      <c r="B2368"/>
      <c r="C2368"/>
      <c r="D2368"/>
      <c r="E2368"/>
      <c r="F2368"/>
      <c r="G2368"/>
      <c r="H2368"/>
      <c r="I2368"/>
      <c r="J2368"/>
      <c r="K2368"/>
      <c r="L2368"/>
      <c r="M2368"/>
    </row>
    <row r="2369" spans="1:13" x14ac:dyDescent="0.25">
      <c r="A2369"/>
      <c r="B2369"/>
      <c r="C2369"/>
      <c r="D2369"/>
      <c r="E2369"/>
      <c r="F2369"/>
      <c r="G2369"/>
      <c r="H2369"/>
      <c r="I2369"/>
      <c r="J2369"/>
      <c r="K2369"/>
      <c r="L2369"/>
      <c r="M2369"/>
    </row>
    <row r="2370" spans="1:13" x14ac:dyDescent="0.25">
      <c r="A2370"/>
      <c r="B2370"/>
      <c r="C2370"/>
      <c r="D2370"/>
      <c r="E2370"/>
      <c r="F2370"/>
      <c r="G2370"/>
      <c r="H2370"/>
      <c r="I2370"/>
      <c r="J2370"/>
      <c r="K2370"/>
      <c r="L2370"/>
      <c r="M2370"/>
    </row>
    <row r="2371" spans="1:13" x14ac:dyDescent="0.25">
      <c r="A2371"/>
      <c r="B2371"/>
      <c r="C2371"/>
      <c r="D2371"/>
      <c r="E2371"/>
      <c r="F2371"/>
      <c r="G2371"/>
      <c r="H2371"/>
      <c r="I2371"/>
      <c r="J2371"/>
      <c r="K2371"/>
      <c r="L2371"/>
      <c r="M2371"/>
    </row>
    <row r="2372" spans="1:13" x14ac:dyDescent="0.25">
      <c r="A2372"/>
      <c r="B2372"/>
      <c r="C2372"/>
      <c r="D2372"/>
      <c r="E2372"/>
      <c r="F2372"/>
      <c r="G2372"/>
      <c r="H2372"/>
      <c r="I2372"/>
      <c r="J2372"/>
      <c r="K2372"/>
      <c r="L2372"/>
      <c r="M2372"/>
    </row>
    <row r="2373" spans="1:13" x14ac:dyDescent="0.25">
      <c r="A2373"/>
      <c r="B2373"/>
      <c r="C2373"/>
      <c r="D2373"/>
      <c r="E2373"/>
      <c r="F2373"/>
      <c r="G2373"/>
      <c r="H2373"/>
      <c r="I2373"/>
      <c r="J2373"/>
      <c r="K2373"/>
      <c r="L2373"/>
      <c r="M2373"/>
    </row>
    <row r="2374" spans="1:13" x14ac:dyDescent="0.25">
      <c r="A2374"/>
      <c r="B2374"/>
      <c r="C2374"/>
      <c r="D2374"/>
      <c r="E2374"/>
      <c r="F2374"/>
      <c r="G2374"/>
      <c r="H2374"/>
      <c r="I2374"/>
      <c r="J2374"/>
      <c r="K2374"/>
      <c r="L2374"/>
      <c r="M2374"/>
    </row>
    <row r="2375" spans="1:13" x14ac:dyDescent="0.25">
      <c r="A2375"/>
      <c r="B2375"/>
      <c r="C2375"/>
      <c r="D2375"/>
      <c r="E2375"/>
      <c r="F2375"/>
      <c r="G2375"/>
      <c r="H2375"/>
      <c r="I2375"/>
      <c r="J2375"/>
      <c r="K2375"/>
      <c r="L2375"/>
      <c r="M2375"/>
    </row>
    <row r="2376" spans="1:13" x14ac:dyDescent="0.25">
      <c r="A2376"/>
      <c r="B2376"/>
      <c r="C2376"/>
      <c r="D2376"/>
      <c r="E2376"/>
      <c r="F2376"/>
      <c r="G2376"/>
      <c r="H2376"/>
      <c r="I2376"/>
      <c r="J2376"/>
      <c r="K2376"/>
      <c r="L2376"/>
      <c r="M2376"/>
    </row>
    <row r="2377" spans="1:13" x14ac:dyDescent="0.25">
      <c r="A2377"/>
      <c r="B2377"/>
      <c r="C2377"/>
      <c r="D2377"/>
      <c r="E2377"/>
      <c r="F2377"/>
      <c r="G2377"/>
      <c r="H2377"/>
      <c r="I2377"/>
      <c r="J2377"/>
      <c r="K2377"/>
      <c r="L2377"/>
      <c r="M2377"/>
    </row>
    <row r="2378" spans="1:13" x14ac:dyDescent="0.25">
      <c r="A2378"/>
      <c r="B2378"/>
      <c r="C2378"/>
      <c r="D2378"/>
      <c r="E2378"/>
      <c r="F2378"/>
      <c r="G2378"/>
      <c r="H2378"/>
      <c r="I2378"/>
      <c r="J2378"/>
      <c r="K2378"/>
      <c r="L2378"/>
      <c r="M2378"/>
    </row>
    <row r="2379" spans="1:13" x14ac:dyDescent="0.25">
      <c r="A2379"/>
      <c r="B2379"/>
      <c r="C2379"/>
      <c r="D2379"/>
      <c r="E2379"/>
      <c r="F2379"/>
      <c r="G2379"/>
      <c r="H2379"/>
      <c r="I2379"/>
      <c r="J2379"/>
      <c r="K2379"/>
      <c r="L2379"/>
      <c r="M2379"/>
    </row>
    <row r="2380" spans="1:13" x14ac:dyDescent="0.25">
      <c r="A2380"/>
      <c r="B2380"/>
      <c r="C2380"/>
      <c r="D2380"/>
      <c r="E2380"/>
      <c r="F2380"/>
      <c r="G2380"/>
      <c r="H2380"/>
      <c r="I2380"/>
      <c r="J2380"/>
      <c r="K2380"/>
      <c r="L2380"/>
      <c r="M2380"/>
    </row>
    <row r="2381" spans="1:13" x14ac:dyDescent="0.25">
      <c r="A2381"/>
      <c r="B2381"/>
      <c r="C2381"/>
      <c r="D2381"/>
      <c r="E2381"/>
      <c r="F2381"/>
      <c r="G2381"/>
      <c r="H2381"/>
      <c r="I2381"/>
      <c r="J2381"/>
      <c r="K2381"/>
      <c r="L2381"/>
      <c r="M2381"/>
    </row>
    <row r="2382" spans="1:13" x14ac:dyDescent="0.25">
      <c r="A2382"/>
      <c r="B2382"/>
      <c r="C2382"/>
      <c r="D2382"/>
      <c r="E2382"/>
      <c r="F2382"/>
      <c r="G2382"/>
      <c r="H2382"/>
      <c r="I2382"/>
      <c r="J2382"/>
      <c r="K2382"/>
      <c r="L2382"/>
      <c r="M2382"/>
    </row>
    <row r="2383" spans="1:13" x14ac:dyDescent="0.25">
      <c r="A2383"/>
      <c r="B2383"/>
      <c r="C2383"/>
      <c r="D2383"/>
      <c r="E2383"/>
      <c r="F2383"/>
      <c r="G2383"/>
      <c r="H2383"/>
      <c r="I2383"/>
      <c r="J2383"/>
      <c r="K2383"/>
      <c r="L2383"/>
      <c r="M2383"/>
    </row>
    <row r="2384" spans="1:13" x14ac:dyDescent="0.25">
      <c r="A2384"/>
      <c r="B2384"/>
      <c r="C2384"/>
      <c r="D2384"/>
      <c r="E2384"/>
      <c r="F2384"/>
      <c r="G2384"/>
      <c r="H2384"/>
      <c r="I2384"/>
      <c r="J2384"/>
      <c r="K2384"/>
      <c r="L2384"/>
      <c r="M2384"/>
    </row>
    <row r="2385" spans="1:13" x14ac:dyDescent="0.25">
      <c r="A2385"/>
      <c r="B2385"/>
      <c r="C2385"/>
      <c r="D2385"/>
      <c r="E2385"/>
      <c r="F2385"/>
      <c r="G2385"/>
      <c r="H2385"/>
      <c r="I2385"/>
      <c r="J2385"/>
      <c r="K2385"/>
      <c r="L2385"/>
      <c r="M2385"/>
    </row>
    <row r="2386" spans="1:13" x14ac:dyDescent="0.25">
      <c r="A2386"/>
      <c r="B2386"/>
      <c r="C2386"/>
      <c r="D2386"/>
      <c r="E2386"/>
      <c r="F2386"/>
      <c r="G2386"/>
      <c r="H2386"/>
      <c r="I2386"/>
      <c r="J2386"/>
      <c r="K2386"/>
      <c r="L2386"/>
      <c r="M2386"/>
    </row>
    <row r="2387" spans="1:13" x14ac:dyDescent="0.25">
      <c r="A2387"/>
      <c r="B2387"/>
      <c r="C2387"/>
      <c r="D2387"/>
      <c r="E2387"/>
      <c r="F2387"/>
      <c r="G2387"/>
      <c r="H2387"/>
      <c r="I2387"/>
      <c r="J2387"/>
      <c r="K2387"/>
      <c r="L2387"/>
      <c r="M2387"/>
    </row>
    <row r="2388" spans="1:13" x14ac:dyDescent="0.25">
      <c r="A2388"/>
      <c r="B2388"/>
      <c r="C2388"/>
      <c r="D2388"/>
      <c r="E2388"/>
      <c r="F2388"/>
      <c r="G2388"/>
      <c r="H2388"/>
      <c r="I2388"/>
      <c r="J2388"/>
      <c r="K2388"/>
      <c r="L2388"/>
      <c r="M2388"/>
    </row>
    <row r="2389" spans="1:13" x14ac:dyDescent="0.25">
      <c r="A2389"/>
      <c r="B2389"/>
      <c r="C2389"/>
      <c r="D2389"/>
      <c r="E2389"/>
      <c r="F2389"/>
      <c r="G2389"/>
      <c r="H2389"/>
      <c r="I2389"/>
      <c r="J2389"/>
      <c r="K2389"/>
      <c r="L2389"/>
      <c r="M2389"/>
    </row>
    <row r="2390" spans="1:13" x14ac:dyDescent="0.25">
      <c r="A2390"/>
      <c r="B2390"/>
      <c r="C2390"/>
      <c r="D2390"/>
      <c r="E2390"/>
      <c r="F2390"/>
      <c r="G2390"/>
      <c r="H2390"/>
      <c r="I2390"/>
      <c r="J2390"/>
      <c r="K2390"/>
      <c r="L2390"/>
      <c r="M2390"/>
    </row>
    <row r="2391" spans="1:13" x14ac:dyDescent="0.25">
      <c r="A2391"/>
      <c r="B2391"/>
      <c r="C2391"/>
      <c r="D2391"/>
      <c r="E2391"/>
      <c r="F2391"/>
      <c r="G2391"/>
      <c r="H2391"/>
      <c r="I2391"/>
      <c r="J2391"/>
      <c r="K2391"/>
      <c r="L2391"/>
      <c r="M2391"/>
    </row>
    <row r="2392" spans="1:13" x14ac:dyDescent="0.25">
      <c r="A2392"/>
      <c r="B2392"/>
      <c r="C2392"/>
      <c r="D2392"/>
      <c r="E2392"/>
      <c r="F2392"/>
      <c r="G2392"/>
      <c r="H2392"/>
      <c r="I2392"/>
      <c r="J2392"/>
      <c r="K2392"/>
      <c r="L2392"/>
      <c r="M2392"/>
    </row>
    <row r="2393" spans="1:13" x14ac:dyDescent="0.25">
      <c r="A2393"/>
      <c r="B2393"/>
      <c r="C2393"/>
      <c r="D2393"/>
      <c r="E2393"/>
      <c r="F2393"/>
      <c r="G2393"/>
      <c r="H2393"/>
      <c r="I2393"/>
      <c r="J2393"/>
      <c r="K2393"/>
      <c r="L2393"/>
      <c r="M2393"/>
    </row>
    <row r="2394" spans="1:13" x14ac:dyDescent="0.25">
      <c r="A2394"/>
      <c r="B2394"/>
      <c r="C2394"/>
      <c r="D2394"/>
      <c r="E2394"/>
      <c r="F2394"/>
      <c r="G2394"/>
      <c r="H2394"/>
      <c r="I2394"/>
      <c r="J2394"/>
      <c r="K2394"/>
      <c r="L2394"/>
      <c r="M2394"/>
    </row>
    <row r="2395" spans="1:13" x14ac:dyDescent="0.25">
      <c r="A2395"/>
      <c r="B2395"/>
      <c r="C2395"/>
      <c r="D2395"/>
      <c r="E2395"/>
      <c r="F2395"/>
      <c r="G2395"/>
      <c r="H2395"/>
      <c r="I2395"/>
      <c r="J2395"/>
      <c r="K2395"/>
      <c r="L2395"/>
      <c r="M2395"/>
    </row>
    <row r="2396" spans="1:13" x14ac:dyDescent="0.25">
      <c r="A2396"/>
      <c r="B2396"/>
      <c r="C2396"/>
      <c r="D2396"/>
      <c r="E2396"/>
      <c r="F2396"/>
      <c r="G2396"/>
      <c r="H2396"/>
      <c r="I2396"/>
      <c r="J2396"/>
      <c r="K2396"/>
      <c r="L2396"/>
      <c r="M2396"/>
    </row>
    <row r="2397" spans="1:13" x14ac:dyDescent="0.25">
      <c r="A2397"/>
      <c r="B2397"/>
      <c r="C2397"/>
      <c r="D2397"/>
      <c r="E2397"/>
      <c r="F2397"/>
      <c r="G2397"/>
      <c r="H2397"/>
      <c r="I2397"/>
      <c r="J2397"/>
      <c r="K2397"/>
      <c r="L2397"/>
      <c r="M2397"/>
    </row>
    <row r="2398" spans="1:13" x14ac:dyDescent="0.25">
      <c r="A2398"/>
      <c r="B2398"/>
      <c r="C2398"/>
      <c r="D2398"/>
      <c r="E2398"/>
      <c r="F2398"/>
      <c r="G2398"/>
      <c r="H2398"/>
      <c r="I2398"/>
      <c r="J2398"/>
      <c r="K2398"/>
      <c r="L2398"/>
      <c r="M2398"/>
    </row>
    <row r="2399" spans="1:13" x14ac:dyDescent="0.25">
      <c r="A2399"/>
      <c r="B2399"/>
      <c r="C2399"/>
      <c r="D2399"/>
      <c r="E2399"/>
      <c r="F2399"/>
      <c r="G2399"/>
      <c r="H2399"/>
      <c r="I2399"/>
      <c r="J2399"/>
      <c r="K2399"/>
      <c r="L2399"/>
      <c r="M2399"/>
    </row>
    <row r="2400" spans="1:13" x14ac:dyDescent="0.25">
      <c r="A2400"/>
      <c r="B2400"/>
      <c r="C2400"/>
      <c r="D2400"/>
      <c r="E2400"/>
      <c r="F2400"/>
      <c r="G2400"/>
      <c r="H2400"/>
      <c r="I2400"/>
      <c r="J2400"/>
      <c r="K2400"/>
      <c r="L2400"/>
      <c r="M2400"/>
    </row>
    <row r="2401" spans="1:13" x14ac:dyDescent="0.25">
      <c r="A2401"/>
      <c r="B2401"/>
      <c r="C2401"/>
      <c r="D2401"/>
      <c r="E2401"/>
      <c r="F2401"/>
      <c r="G2401"/>
      <c r="H2401"/>
      <c r="I2401"/>
      <c r="J2401"/>
      <c r="K2401"/>
      <c r="L2401"/>
      <c r="M2401"/>
    </row>
    <row r="2402" spans="1:13" x14ac:dyDescent="0.25">
      <c r="A2402"/>
      <c r="B2402"/>
      <c r="C2402"/>
      <c r="D2402"/>
      <c r="E2402"/>
      <c r="F2402"/>
      <c r="G2402"/>
      <c r="H2402"/>
      <c r="I2402"/>
      <c r="J2402"/>
      <c r="K2402"/>
      <c r="L2402"/>
      <c r="M2402"/>
    </row>
    <row r="2403" spans="1:13" x14ac:dyDescent="0.25">
      <c r="A2403"/>
      <c r="B2403"/>
      <c r="C2403"/>
      <c r="D2403"/>
      <c r="E2403"/>
      <c r="F2403"/>
      <c r="G2403"/>
      <c r="H2403"/>
      <c r="I2403"/>
      <c r="J2403"/>
      <c r="K2403"/>
      <c r="L2403"/>
      <c r="M2403"/>
    </row>
    <row r="2404" spans="1:13" x14ac:dyDescent="0.25">
      <c r="A2404"/>
      <c r="B2404"/>
      <c r="C2404"/>
      <c r="D2404"/>
      <c r="E2404"/>
      <c r="F2404"/>
      <c r="G2404"/>
      <c r="H2404"/>
      <c r="I2404"/>
      <c r="J2404"/>
      <c r="K2404"/>
      <c r="L2404"/>
      <c r="M2404"/>
    </row>
    <row r="2405" spans="1:13" x14ac:dyDescent="0.25">
      <c r="A2405"/>
      <c r="B2405"/>
      <c r="C2405"/>
      <c r="D2405"/>
      <c r="E2405"/>
      <c r="F2405"/>
      <c r="G2405"/>
      <c r="H2405"/>
      <c r="I2405"/>
      <c r="J2405"/>
      <c r="K2405"/>
      <c r="L2405"/>
      <c r="M2405"/>
    </row>
    <row r="2406" spans="1:13" x14ac:dyDescent="0.25">
      <c r="A2406"/>
      <c r="B2406"/>
      <c r="C2406"/>
      <c r="D2406"/>
      <c r="E2406"/>
      <c r="F2406"/>
      <c r="G2406"/>
      <c r="H2406"/>
      <c r="I2406"/>
      <c r="J2406"/>
      <c r="K2406"/>
      <c r="L2406"/>
      <c r="M2406"/>
    </row>
    <row r="2407" spans="1:13" x14ac:dyDescent="0.25">
      <c r="A2407"/>
      <c r="B2407"/>
      <c r="C2407"/>
      <c r="D2407"/>
      <c r="E2407"/>
      <c r="F2407"/>
      <c r="G2407"/>
      <c r="H2407"/>
      <c r="I2407"/>
      <c r="J2407"/>
      <c r="K2407"/>
      <c r="L2407"/>
      <c r="M2407"/>
    </row>
    <row r="2408" spans="1:13" x14ac:dyDescent="0.25">
      <c r="A2408"/>
      <c r="B2408"/>
      <c r="C2408"/>
      <c r="D2408"/>
      <c r="E2408"/>
      <c r="F2408"/>
      <c r="G2408"/>
      <c r="H2408"/>
      <c r="I2408"/>
      <c r="J2408"/>
      <c r="K2408"/>
      <c r="L2408"/>
      <c r="M2408"/>
    </row>
    <row r="2409" spans="1:13" x14ac:dyDescent="0.25">
      <c r="A2409"/>
      <c r="B2409"/>
      <c r="C2409"/>
      <c r="D2409"/>
      <c r="E2409"/>
      <c r="F2409"/>
      <c r="G2409"/>
      <c r="H2409"/>
      <c r="I2409"/>
      <c r="J2409"/>
      <c r="K2409"/>
      <c r="L2409"/>
      <c r="M2409"/>
    </row>
    <row r="2410" spans="1:13" x14ac:dyDescent="0.25">
      <c r="A2410"/>
      <c r="B2410"/>
      <c r="C2410"/>
      <c r="D2410"/>
      <c r="E2410"/>
      <c r="F2410"/>
      <c r="G2410"/>
      <c r="H2410"/>
      <c r="I2410"/>
      <c r="J2410"/>
      <c r="K2410"/>
      <c r="L2410"/>
      <c r="M2410"/>
    </row>
    <row r="2411" spans="1:13" x14ac:dyDescent="0.25">
      <c r="A2411"/>
      <c r="B2411"/>
      <c r="C2411"/>
      <c r="D2411"/>
      <c r="E2411"/>
      <c r="F2411"/>
      <c r="G2411"/>
      <c r="H2411"/>
      <c r="I2411"/>
      <c r="J2411"/>
      <c r="K2411"/>
      <c r="L2411"/>
      <c r="M2411"/>
    </row>
    <row r="2412" spans="1:13" x14ac:dyDescent="0.25">
      <c r="A2412"/>
      <c r="B2412"/>
      <c r="C2412"/>
      <c r="D2412"/>
      <c r="E2412"/>
      <c r="F2412"/>
      <c r="G2412"/>
      <c r="H2412"/>
      <c r="I2412"/>
      <c r="J2412"/>
      <c r="K2412"/>
      <c r="L2412"/>
      <c r="M2412"/>
    </row>
    <row r="2413" spans="1:13" x14ac:dyDescent="0.25">
      <c r="A2413"/>
      <c r="B2413"/>
      <c r="C2413"/>
      <c r="D2413"/>
      <c r="E2413"/>
      <c r="F2413"/>
      <c r="G2413"/>
      <c r="H2413"/>
      <c r="I2413"/>
      <c r="J2413"/>
      <c r="K2413"/>
      <c r="L2413"/>
      <c r="M2413"/>
    </row>
    <row r="2414" spans="1:13" x14ac:dyDescent="0.25">
      <c r="A2414"/>
      <c r="B2414"/>
      <c r="C2414"/>
      <c r="D2414"/>
      <c r="E2414"/>
      <c r="F2414"/>
      <c r="G2414"/>
      <c r="H2414"/>
      <c r="I2414"/>
      <c r="J2414"/>
      <c r="K2414"/>
      <c r="L2414"/>
      <c r="M2414"/>
    </row>
    <row r="2415" spans="1:13" x14ac:dyDescent="0.25">
      <c r="A2415"/>
      <c r="B2415"/>
      <c r="C2415"/>
      <c r="D2415"/>
      <c r="E2415"/>
      <c r="F2415"/>
      <c r="G2415"/>
      <c r="H2415"/>
      <c r="I2415"/>
      <c r="J2415"/>
      <c r="K2415"/>
      <c r="L2415"/>
      <c r="M2415"/>
    </row>
    <row r="2416" spans="1:13" x14ac:dyDescent="0.25">
      <c r="A2416"/>
      <c r="B2416"/>
      <c r="C2416"/>
      <c r="D2416"/>
      <c r="E2416"/>
      <c r="F2416"/>
      <c r="G2416"/>
      <c r="H2416"/>
      <c r="I2416"/>
      <c r="J2416"/>
      <c r="K2416"/>
      <c r="L2416"/>
      <c r="M2416"/>
    </row>
    <row r="2417" spans="1:13" x14ac:dyDescent="0.25">
      <c r="A2417"/>
      <c r="B2417"/>
      <c r="C2417"/>
      <c r="D2417"/>
      <c r="E2417"/>
      <c r="F2417"/>
      <c r="G2417"/>
      <c r="H2417"/>
      <c r="I2417"/>
      <c r="J2417"/>
      <c r="K2417"/>
      <c r="L2417"/>
      <c r="M2417"/>
    </row>
    <row r="2418" spans="1:13" x14ac:dyDescent="0.25">
      <c r="A2418"/>
      <c r="B2418"/>
      <c r="C2418"/>
      <c r="D2418"/>
      <c r="E2418"/>
      <c r="F2418"/>
      <c r="G2418"/>
      <c r="H2418"/>
      <c r="I2418"/>
      <c r="J2418"/>
      <c r="K2418"/>
      <c r="L2418"/>
      <c r="M2418"/>
    </row>
    <row r="2419" spans="1:13" x14ac:dyDescent="0.25">
      <c r="A2419"/>
      <c r="B2419"/>
      <c r="C2419"/>
      <c r="D2419"/>
      <c r="E2419"/>
      <c r="F2419"/>
      <c r="G2419"/>
      <c r="H2419"/>
      <c r="I2419"/>
      <c r="J2419"/>
      <c r="K2419"/>
      <c r="L2419"/>
      <c r="M2419"/>
    </row>
    <row r="2420" spans="1:13" x14ac:dyDescent="0.25">
      <c r="A2420"/>
      <c r="B2420"/>
      <c r="C2420"/>
      <c r="D2420"/>
      <c r="E2420"/>
      <c r="F2420"/>
      <c r="G2420"/>
      <c r="H2420"/>
      <c r="I2420"/>
      <c r="J2420"/>
      <c r="K2420"/>
      <c r="L2420"/>
      <c r="M2420"/>
    </row>
    <row r="2421" spans="1:13" x14ac:dyDescent="0.25">
      <c r="A2421"/>
      <c r="B2421"/>
      <c r="C2421"/>
      <c r="D2421"/>
      <c r="E2421"/>
      <c r="F2421"/>
      <c r="G2421"/>
      <c r="H2421"/>
      <c r="I2421"/>
      <c r="J2421"/>
      <c r="K2421"/>
      <c r="L2421"/>
      <c r="M2421"/>
    </row>
    <row r="2422" spans="1:13" x14ac:dyDescent="0.25">
      <c r="A2422"/>
      <c r="B2422"/>
      <c r="C2422"/>
      <c r="D2422"/>
      <c r="E2422"/>
      <c r="F2422"/>
      <c r="G2422"/>
      <c r="H2422"/>
      <c r="I2422"/>
      <c r="J2422"/>
      <c r="K2422"/>
      <c r="L2422"/>
      <c r="M2422"/>
    </row>
    <row r="2423" spans="1:13" x14ac:dyDescent="0.25">
      <c r="A2423"/>
      <c r="B2423"/>
      <c r="C2423"/>
      <c r="D2423"/>
      <c r="E2423"/>
      <c r="F2423"/>
      <c r="G2423"/>
      <c r="H2423"/>
      <c r="I2423"/>
      <c r="J2423"/>
      <c r="K2423"/>
      <c r="L2423"/>
      <c r="M2423"/>
    </row>
    <row r="2424" spans="1:13" x14ac:dyDescent="0.25">
      <c r="A2424"/>
      <c r="B2424"/>
      <c r="C2424"/>
      <c r="D2424"/>
      <c r="E2424"/>
      <c r="F2424"/>
      <c r="G2424"/>
      <c r="H2424"/>
      <c r="I2424"/>
      <c r="J2424"/>
      <c r="K2424"/>
      <c r="L2424"/>
      <c r="M2424"/>
    </row>
    <row r="2425" spans="1:13" x14ac:dyDescent="0.25">
      <c r="A2425"/>
      <c r="B2425"/>
      <c r="C2425"/>
      <c r="D2425"/>
      <c r="E2425"/>
      <c r="F2425"/>
      <c r="G2425"/>
      <c r="H2425"/>
      <c r="I2425"/>
      <c r="J2425"/>
      <c r="K2425"/>
      <c r="L2425"/>
      <c r="M2425"/>
    </row>
    <row r="2426" spans="1:13" x14ac:dyDescent="0.25">
      <c r="A2426"/>
      <c r="B2426"/>
      <c r="C2426"/>
      <c r="D2426"/>
      <c r="E2426"/>
      <c r="F2426"/>
      <c r="G2426"/>
      <c r="H2426"/>
      <c r="I2426"/>
      <c r="J2426"/>
      <c r="K2426"/>
      <c r="L2426"/>
      <c r="M2426"/>
    </row>
    <row r="2427" spans="1:13" x14ac:dyDescent="0.25">
      <c r="A2427"/>
      <c r="B2427"/>
      <c r="C2427"/>
      <c r="D2427"/>
      <c r="E2427"/>
      <c r="F2427"/>
      <c r="G2427"/>
      <c r="H2427"/>
      <c r="I2427"/>
      <c r="J2427"/>
      <c r="K2427"/>
      <c r="L2427"/>
      <c r="M2427"/>
    </row>
    <row r="2428" spans="1:13" x14ac:dyDescent="0.25">
      <c r="A2428"/>
      <c r="B2428"/>
      <c r="C2428"/>
      <c r="D2428"/>
      <c r="E2428"/>
      <c r="F2428"/>
      <c r="G2428"/>
      <c r="H2428"/>
      <c r="I2428"/>
      <c r="J2428"/>
      <c r="K2428"/>
      <c r="L2428"/>
      <c r="M2428"/>
    </row>
    <row r="2429" spans="1:13" x14ac:dyDescent="0.25">
      <c r="A2429"/>
      <c r="B2429"/>
      <c r="C2429"/>
      <c r="D2429"/>
      <c r="E2429"/>
      <c r="F2429"/>
      <c r="G2429"/>
      <c r="H2429"/>
      <c r="I2429"/>
      <c r="J2429"/>
      <c r="K2429"/>
      <c r="L2429"/>
      <c r="M2429"/>
    </row>
    <row r="2430" spans="1:13" x14ac:dyDescent="0.25">
      <c r="A2430"/>
      <c r="B2430"/>
      <c r="C2430"/>
      <c r="D2430"/>
      <c r="E2430"/>
      <c r="F2430"/>
      <c r="G2430"/>
      <c r="H2430"/>
      <c r="I2430"/>
      <c r="J2430"/>
      <c r="K2430"/>
      <c r="L2430"/>
      <c r="M2430"/>
    </row>
    <row r="2431" spans="1:13" x14ac:dyDescent="0.25">
      <c r="A2431"/>
      <c r="B2431"/>
      <c r="C2431"/>
      <c r="D2431"/>
      <c r="E2431"/>
      <c r="F2431"/>
      <c r="G2431"/>
      <c r="H2431"/>
      <c r="I2431"/>
      <c r="J2431"/>
      <c r="K2431"/>
      <c r="L2431"/>
      <c r="M2431"/>
    </row>
    <row r="2432" spans="1:13" x14ac:dyDescent="0.25">
      <c r="A2432"/>
      <c r="B2432"/>
      <c r="C2432"/>
      <c r="D2432"/>
      <c r="E2432"/>
      <c r="F2432"/>
      <c r="G2432"/>
      <c r="H2432"/>
      <c r="I2432"/>
      <c r="J2432"/>
      <c r="K2432"/>
      <c r="L2432"/>
      <c r="M2432"/>
    </row>
    <row r="2433" spans="1:13" x14ac:dyDescent="0.25">
      <c r="A2433"/>
      <c r="B2433"/>
      <c r="C2433"/>
      <c r="D2433"/>
      <c r="E2433"/>
      <c r="F2433"/>
      <c r="G2433"/>
      <c r="H2433"/>
      <c r="I2433"/>
      <c r="J2433"/>
      <c r="K2433"/>
      <c r="L2433"/>
      <c r="M2433"/>
    </row>
    <row r="2434" spans="1:13" x14ac:dyDescent="0.25">
      <c r="A2434"/>
      <c r="B2434"/>
      <c r="C2434"/>
      <c r="D2434"/>
      <c r="E2434"/>
      <c r="F2434"/>
      <c r="G2434"/>
      <c r="H2434"/>
      <c r="I2434"/>
      <c r="J2434"/>
      <c r="K2434"/>
      <c r="L2434"/>
      <c r="M2434"/>
    </row>
    <row r="2435" spans="1:13" x14ac:dyDescent="0.25">
      <c r="A2435"/>
      <c r="B2435"/>
      <c r="C2435"/>
      <c r="D2435"/>
      <c r="E2435"/>
      <c r="F2435"/>
      <c r="G2435"/>
      <c r="H2435"/>
      <c r="I2435"/>
      <c r="J2435"/>
      <c r="K2435"/>
      <c r="L2435"/>
      <c r="M2435"/>
    </row>
    <row r="2436" spans="1:13" x14ac:dyDescent="0.25">
      <c r="A2436"/>
      <c r="B2436"/>
      <c r="C2436"/>
      <c r="D2436"/>
      <c r="E2436"/>
      <c r="F2436"/>
      <c r="G2436"/>
      <c r="H2436"/>
      <c r="I2436"/>
      <c r="J2436"/>
      <c r="K2436"/>
      <c r="L2436"/>
      <c r="M2436"/>
    </row>
    <row r="2437" spans="1:13" x14ac:dyDescent="0.25">
      <c r="A2437"/>
      <c r="B2437"/>
      <c r="C2437"/>
      <c r="D2437"/>
      <c r="E2437"/>
      <c r="F2437"/>
      <c r="G2437"/>
      <c r="H2437"/>
      <c r="I2437"/>
      <c r="J2437"/>
      <c r="K2437"/>
      <c r="L2437"/>
      <c r="M2437"/>
    </row>
    <row r="2438" spans="1:13" x14ac:dyDescent="0.25">
      <c r="A2438"/>
      <c r="B2438"/>
      <c r="C2438"/>
      <c r="D2438"/>
      <c r="E2438"/>
      <c r="F2438"/>
      <c r="G2438"/>
      <c r="H2438"/>
      <c r="I2438"/>
      <c r="J2438"/>
      <c r="K2438"/>
      <c r="L2438"/>
      <c r="M2438"/>
    </row>
    <row r="2439" spans="1:13" x14ac:dyDescent="0.25">
      <c r="A2439"/>
      <c r="B2439"/>
      <c r="C2439"/>
      <c r="D2439"/>
      <c r="E2439"/>
      <c r="F2439"/>
      <c r="G2439"/>
      <c r="H2439"/>
      <c r="I2439"/>
      <c r="J2439"/>
      <c r="K2439"/>
      <c r="L2439"/>
      <c r="M2439"/>
    </row>
    <row r="2440" spans="1:13" x14ac:dyDescent="0.25">
      <c r="A2440"/>
      <c r="B2440"/>
      <c r="C2440"/>
      <c r="D2440"/>
      <c r="E2440"/>
      <c r="F2440"/>
      <c r="G2440"/>
      <c r="H2440"/>
      <c r="I2440"/>
      <c r="J2440"/>
      <c r="K2440"/>
      <c r="L2440"/>
      <c r="M2440"/>
    </row>
    <row r="2441" spans="1:13" x14ac:dyDescent="0.25">
      <c r="A2441"/>
      <c r="B2441"/>
      <c r="C2441"/>
      <c r="D2441"/>
      <c r="E2441"/>
      <c r="F2441"/>
      <c r="G2441"/>
      <c r="H2441"/>
      <c r="I2441"/>
      <c r="J2441"/>
      <c r="K2441"/>
      <c r="L2441"/>
      <c r="M2441"/>
    </row>
    <row r="2442" spans="1:13" x14ac:dyDescent="0.25">
      <c r="A2442"/>
      <c r="B2442"/>
      <c r="C2442"/>
      <c r="D2442"/>
      <c r="E2442"/>
      <c r="F2442"/>
      <c r="G2442"/>
      <c r="H2442"/>
      <c r="I2442"/>
      <c r="J2442"/>
      <c r="K2442"/>
      <c r="L2442"/>
      <c r="M2442"/>
    </row>
    <row r="2443" spans="1:13" x14ac:dyDescent="0.25">
      <c r="A2443"/>
      <c r="B2443"/>
      <c r="C2443"/>
      <c r="D2443"/>
      <c r="E2443"/>
      <c r="F2443"/>
      <c r="G2443"/>
      <c r="H2443"/>
      <c r="I2443"/>
      <c r="J2443"/>
      <c r="K2443"/>
      <c r="L2443"/>
      <c r="M2443"/>
    </row>
    <row r="2444" spans="1:13" x14ac:dyDescent="0.25">
      <c r="A2444"/>
      <c r="B2444"/>
      <c r="C2444"/>
      <c r="D2444"/>
      <c r="E2444"/>
      <c r="F2444"/>
      <c r="G2444"/>
      <c r="H2444"/>
      <c r="I2444"/>
      <c r="J2444"/>
      <c r="K2444"/>
      <c r="L2444"/>
      <c r="M2444"/>
    </row>
    <row r="2445" spans="1:13" x14ac:dyDescent="0.25">
      <c r="A2445"/>
      <c r="B2445"/>
      <c r="C2445"/>
      <c r="D2445"/>
      <c r="E2445"/>
      <c r="F2445"/>
      <c r="G2445"/>
      <c r="H2445"/>
      <c r="I2445"/>
      <c r="J2445"/>
      <c r="K2445"/>
      <c r="L2445"/>
      <c r="M2445"/>
    </row>
    <row r="2446" spans="1:13" x14ac:dyDescent="0.25">
      <c r="A2446"/>
      <c r="B2446"/>
      <c r="C2446"/>
      <c r="D2446"/>
      <c r="E2446"/>
      <c r="F2446"/>
      <c r="G2446"/>
      <c r="H2446"/>
      <c r="I2446"/>
      <c r="J2446"/>
      <c r="K2446"/>
      <c r="L2446"/>
      <c r="M2446"/>
    </row>
    <row r="2447" spans="1:13" x14ac:dyDescent="0.25">
      <c r="A2447"/>
      <c r="B2447"/>
      <c r="C2447"/>
      <c r="D2447"/>
      <c r="E2447"/>
      <c r="F2447"/>
      <c r="G2447"/>
      <c r="H2447"/>
      <c r="I2447"/>
      <c r="J2447"/>
      <c r="K2447"/>
      <c r="L2447"/>
      <c r="M2447"/>
    </row>
    <row r="2448" spans="1:13" x14ac:dyDescent="0.25">
      <c r="A2448"/>
      <c r="B2448"/>
      <c r="C2448"/>
      <c r="D2448"/>
      <c r="E2448"/>
      <c r="F2448"/>
      <c r="G2448"/>
      <c r="H2448"/>
      <c r="I2448"/>
      <c r="J2448"/>
      <c r="K2448"/>
      <c r="L2448"/>
      <c r="M2448"/>
    </row>
    <row r="2449" spans="1:13" x14ac:dyDescent="0.25">
      <c r="A2449"/>
      <c r="B2449"/>
      <c r="C2449"/>
      <c r="D2449"/>
      <c r="E2449"/>
      <c r="F2449"/>
      <c r="G2449"/>
      <c r="H2449"/>
      <c r="I2449"/>
      <c r="J2449"/>
      <c r="K2449"/>
      <c r="L2449"/>
      <c r="M2449"/>
    </row>
    <row r="2450" spans="1:13" x14ac:dyDescent="0.25">
      <c r="A2450"/>
      <c r="B2450"/>
      <c r="C2450"/>
      <c r="D2450"/>
      <c r="E2450"/>
      <c r="F2450"/>
      <c r="G2450"/>
      <c r="H2450"/>
      <c r="I2450"/>
      <c r="J2450"/>
      <c r="K2450"/>
      <c r="L2450"/>
      <c r="M2450"/>
    </row>
    <row r="2451" spans="1:13" x14ac:dyDescent="0.25">
      <c r="A2451"/>
      <c r="B2451"/>
      <c r="C2451"/>
      <c r="D2451"/>
      <c r="E2451"/>
      <c r="F2451"/>
      <c r="G2451"/>
      <c r="H2451"/>
      <c r="I2451"/>
      <c r="J2451"/>
      <c r="K2451"/>
      <c r="L2451"/>
      <c r="M2451"/>
    </row>
    <row r="2452" spans="1:13" x14ac:dyDescent="0.25">
      <c r="A2452"/>
      <c r="B2452"/>
      <c r="C2452"/>
      <c r="D2452"/>
      <c r="E2452"/>
      <c r="F2452"/>
      <c r="G2452"/>
      <c r="H2452"/>
      <c r="I2452"/>
      <c r="J2452"/>
      <c r="K2452"/>
      <c r="L2452"/>
      <c r="M2452"/>
    </row>
    <row r="2453" spans="1:13" x14ac:dyDescent="0.25">
      <c r="A2453"/>
      <c r="B2453"/>
      <c r="C2453"/>
      <c r="D2453"/>
      <c r="E2453"/>
      <c r="F2453"/>
      <c r="G2453"/>
      <c r="H2453"/>
      <c r="I2453"/>
      <c r="J2453"/>
      <c r="K2453"/>
      <c r="L2453"/>
      <c r="M2453"/>
    </row>
    <row r="2454" spans="1:13" x14ac:dyDescent="0.25">
      <c r="A2454"/>
      <c r="B2454"/>
      <c r="C2454"/>
      <c r="D2454"/>
      <c r="E2454"/>
      <c r="F2454"/>
      <c r="G2454"/>
      <c r="H2454"/>
      <c r="I2454"/>
      <c r="J2454"/>
      <c r="K2454"/>
      <c r="L2454"/>
      <c r="M2454"/>
    </row>
    <row r="2455" spans="1:13" x14ac:dyDescent="0.25">
      <c r="A2455"/>
      <c r="B2455"/>
      <c r="C2455"/>
      <c r="D2455"/>
      <c r="E2455"/>
      <c r="F2455"/>
      <c r="G2455"/>
      <c r="H2455"/>
      <c r="I2455"/>
      <c r="J2455"/>
      <c r="K2455"/>
      <c r="L2455"/>
      <c r="M2455"/>
    </row>
    <row r="2456" spans="1:13" x14ac:dyDescent="0.25">
      <c r="A2456"/>
      <c r="B2456"/>
      <c r="C2456"/>
      <c r="D2456"/>
      <c r="E2456"/>
      <c r="F2456"/>
      <c r="G2456"/>
      <c r="H2456"/>
      <c r="I2456"/>
      <c r="J2456"/>
      <c r="K2456"/>
      <c r="L2456"/>
      <c r="M2456"/>
    </row>
    <row r="2457" spans="1:13" x14ac:dyDescent="0.25">
      <c r="A2457"/>
      <c r="B2457"/>
      <c r="C2457"/>
      <c r="D2457"/>
      <c r="E2457"/>
      <c r="F2457"/>
      <c r="G2457"/>
      <c r="H2457"/>
      <c r="I2457"/>
      <c r="J2457"/>
      <c r="K2457"/>
      <c r="L2457"/>
      <c r="M2457"/>
    </row>
    <row r="2458" spans="1:13" x14ac:dyDescent="0.25">
      <c r="A2458"/>
      <c r="B2458"/>
      <c r="C2458"/>
      <c r="D2458"/>
      <c r="E2458"/>
      <c r="F2458"/>
      <c r="G2458"/>
      <c r="H2458"/>
      <c r="I2458"/>
      <c r="J2458"/>
      <c r="K2458"/>
      <c r="L2458"/>
      <c r="M2458"/>
    </row>
    <row r="2459" spans="1:13" x14ac:dyDescent="0.25">
      <c r="A2459"/>
      <c r="B2459"/>
      <c r="C2459"/>
      <c r="D2459"/>
      <c r="E2459"/>
      <c r="F2459"/>
      <c r="G2459"/>
      <c r="H2459"/>
      <c r="I2459"/>
      <c r="J2459"/>
      <c r="K2459"/>
      <c r="L2459"/>
      <c r="M2459"/>
    </row>
    <row r="2460" spans="1:13" x14ac:dyDescent="0.25">
      <c r="A2460"/>
      <c r="B2460"/>
      <c r="C2460"/>
      <c r="D2460"/>
      <c r="E2460"/>
      <c r="F2460"/>
      <c r="G2460"/>
      <c r="H2460"/>
      <c r="I2460"/>
      <c r="J2460"/>
      <c r="K2460"/>
      <c r="L2460"/>
      <c r="M2460"/>
    </row>
    <row r="2461" spans="1:13" x14ac:dyDescent="0.25">
      <c r="A2461"/>
      <c r="B2461"/>
      <c r="C2461"/>
      <c r="D2461"/>
      <c r="E2461"/>
      <c r="F2461"/>
      <c r="G2461"/>
      <c r="H2461"/>
      <c r="I2461"/>
      <c r="J2461"/>
      <c r="K2461"/>
      <c r="L2461"/>
      <c r="M2461"/>
    </row>
    <row r="2462" spans="1:13" x14ac:dyDescent="0.25">
      <c r="A2462"/>
      <c r="B2462"/>
      <c r="C2462"/>
      <c r="D2462"/>
      <c r="E2462"/>
      <c r="F2462"/>
      <c r="G2462"/>
      <c r="H2462"/>
      <c r="I2462"/>
      <c r="J2462"/>
      <c r="K2462"/>
      <c r="L2462"/>
      <c r="M2462"/>
    </row>
    <row r="2463" spans="1:13" x14ac:dyDescent="0.25">
      <c r="A2463"/>
      <c r="B2463"/>
      <c r="C2463"/>
      <c r="D2463"/>
      <c r="E2463"/>
      <c r="F2463"/>
      <c r="G2463"/>
      <c r="H2463"/>
      <c r="I2463"/>
      <c r="J2463"/>
      <c r="K2463"/>
      <c r="L2463"/>
      <c r="M2463"/>
    </row>
    <row r="2464" spans="1:13" x14ac:dyDescent="0.25">
      <c r="A2464"/>
      <c r="B2464"/>
      <c r="C2464"/>
      <c r="D2464"/>
      <c r="E2464"/>
      <c r="F2464"/>
      <c r="G2464"/>
      <c r="H2464"/>
      <c r="I2464"/>
      <c r="J2464"/>
      <c r="K2464"/>
      <c r="L2464"/>
      <c r="M2464"/>
    </row>
    <row r="2465" spans="1:13" x14ac:dyDescent="0.25">
      <c r="A2465"/>
      <c r="B2465"/>
      <c r="C2465"/>
      <c r="D2465"/>
      <c r="E2465"/>
      <c r="F2465"/>
      <c r="G2465"/>
      <c r="H2465"/>
      <c r="I2465"/>
      <c r="J2465"/>
      <c r="K2465"/>
      <c r="L2465"/>
      <c r="M2465"/>
    </row>
    <row r="2466" spans="1:13" x14ac:dyDescent="0.25">
      <c r="A2466"/>
      <c r="B2466"/>
      <c r="C2466"/>
      <c r="D2466"/>
      <c r="E2466"/>
      <c r="F2466"/>
      <c r="G2466"/>
      <c r="H2466"/>
      <c r="I2466"/>
      <c r="J2466"/>
      <c r="K2466"/>
      <c r="L2466"/>
      <c r="M2466"/>
    </row>
    <row r="2467" spans="1:13" x14ac:dyDescent="0.25">
      <c r="A2467"/>
      <c r="B2467"/>
      <c r="C2467"/>
      <c r="D2467"/>
      <c r="E2467"/>
      <c r="F2467"/>
      <c r="G2467"/>
      <c r="H2467"/>
      <c r="I2467"/>
      <c r="J2467"/>
      <c r="K2467"/>
      <c r="L2467"/>
      <c r="M2467"/>
    </row>
    <row r="2468" spans="1:13" x14ac:dyDescent="0.25">
      <c r="A2468"/>
      <c r="B2468"/>
      <c r="C2468"/>
      <c r="D2468"/>
      <c r="E2468"/>
      <c r="F2468"/>
      <c r="G2468"/>
      <c r="H2468"/>
      <c r="I2468"/>
      <c r="J2468"/>
      <c r="K2468"/>
      <c r="L2468"/>
      <c r="M2468"/>
    </row>
    <row r="2469" spans="1:13" x14ac:dyDescent="0.25">
      <c r="A2469"/>
      <c r="B2469"/>
      <c r="C2469"/>
      <c r="D2469"/>
      <c r="E2469"/>
      <c r="F2469"/>
      <c r="G2469"/>
      <c r="H2469"/>
      <c r="I2469"/>
      <c r="J2469"/>
      <c r="K2469"/>
      <c r="L2469"/>
      <c r="M2469"/>
    </row>
    <row r="2470" spans="1:13" x14ac:dyDescent="0.25">
      <c r="A2470"/>
      <c r="B2470"/>
      <c r="C2470"/>
      <c r="D2470"/>
      <c r="E2470"/>
      <c r="F2470"/>
      <c r="G2470"/>
      <c r="H2470"/>
      <c r="I2470"/>
      <c r="J2470"/>
      <c r="K2470"/>
      <c r="L2470"/>
      <c r="M2470"/>
    </row>
    <row r="2471" spans="1:13" x14ac:dyDescent="0.25">
      <c r="A2471"/>
      <c r="B2471"/>
      <c r="C2471"/>
      <c r="D2471"/>
      <c r="E2471"/>
      <c r="F2471"/>
      <c r="G2471"/>
      <c r="H2471"/>
      <c r="I2471"/>
      <c r="J2471"/>
      <c r="K2471"/>
      <c r="L2471"/>
      <c r="M2471"/>
    </row>
    <row r="2472" spans="1:13" x14ac:dyDescent="0.25">
      <c r="A2472"/>
      <c r="B2472"/>
      <c r="C2472"/>
      <c r="D2472"/>
      <c r="E2472"/>
      <c r="F2472"/>
      <c r="G2472"/>
      <c r="H2472"/>
      <c r="I2472"/>
      <c r="J2472"/>
      <c r="K2472"/>
      <c r="L2472"/>
      <c r="M2472"/>
    </row>
    <row r="2473" spans="1:13" x14ac:dyDescent="0.25">
      <c r="A2473"/>
      <c r="B2473"/>
      <c r="C2473"/>
      <c r="D2473"/>
      <c r="E2473"/>
      <c r="F2473"/>
      <c r="G2473"/>
      <c r="H2473"/>
      <c r="I2473"/>
      <c r="J2473"/>
      <c r="K2473"/>
      <c r="L2473"/>
      <c r="M2473"/>
    </row>
    <row r="2474" spans="1:13" x14ac:dyDescent="0.25">
      <c r="A2474"/>
      <c r="B2474"/>
      <c r="C2474"/>
      <c r="D2474"/>
      <c r="E2474"/>
      <c r="F2474"/>
      <c r="G2474"/>
      <c r="H2474"/>
      <c r="I2474"/>
      <c r="J2474"/>
      <c r="K2474"/>
      <c r="L2474"/>
      <c r="M2474"/>
    </row>
    <row r="2475" spans="1:13" x14ac:dyDescent="0.25">
      <c r="A2475"/>
      <c r="B2475"/>
      <c r="C2475"/>
      <c r="D2475"/>
      <c r="E2475"/>
      <c r="F2475"/>
      <c r="G2475"/>
      <c r="H2475"/>
      <c r="I2475"/>
      <c r="J2475"/>
      <c r="K2475"/>
      <c r="L2475"/>
      <c r="M2475"/>
    </row>
    <row r="2476" spans="1:13" x14ac:dyDescent="0.25">
      <c r="A2476"/>
      <c r="B2476"/>
      <c r="C2476"/>
      <c r="D2476"/>
      <c r="E2476"/>
      <c r="F2476"/>
      <c r="G2476"/>
      <c r="H2476"/>
      <c r="I2476"/>
      <c r="J2476"/>
      <c r="K2476"/>
      <c r="L2476"/>
      <c r="M2476"/>
    </row>
    <row r="2477" spans="1:13" x14ac:dyDescent="0.25">
      <c r="A2477"/>
      <c r="B2477"/>
      <c r="C2477"/>
      <c r="D2477"/>
      <c r="E2477"/>
      <c r="F2477"/>
      <c r="G2477"/>
      <c r="H2477"/>
      <c r="I2477"/>
      <c r="J2477"/>
      <c r="K2477"/>
      <c r="L2477"/>
      <c r="M2477"/>
    </row>
    <row r="2478" spans="1:13" x14ac:dyDescent="0.25">
      <c r="A2478"/>
      <c r="B2478"/>
      <c r="C2478"/>
      <c r="D2478"/>
      <c r="E2478"/>
      <c r="F2478"/>
      <c r="G2478"/>
      <c r="H2478"/>
      <c r="I2478"/>
      <c r="J2478"/>
      <c r="K2478"/>
      <c r="L2478"/>
      <c r="M2478"/>
    </row>
    <row r="2479" spans="1:13" x14ac:dyDescent="0.25">
      <c r="A2479"/>
      <c r="B2479"/>
      <c r="C2479"/>
      <c r="D2479"/>
      <c r="E2479"/>
      <c r="F2479"/>
      <c r="G2479"/>
      <c r="H2479"/>
      <c r="I2479"/>
      <c r="J2479"/>
      <c r="K2479"/>
      <c r="L2479"/>
      <c r="M2479"/>
    </row>
    <row r="2480" spans="1:13" x14ac:dyDescent="0.25">
      <c r="A2480"/>
      <c r="B2480"/>
      <c r="C2480"/>
      <c r="D2480"/>
      <c r="E2480"/>
      <c r="F2480"/>
      <c r="G2480"/>
      <c r="H2480"/>
      <c r="I2480"/>
      <c r="J2480"/>
      <c r="K2480"/>
      <c r="L2480"/>
      <c r="M2480"/>
    </row>
    <row r="2481" spans="1:13" x14ac:dyDescent="0.25">
      <c r="A2481"/>
      <c r="B2481"/>
      <c r="C2481"/>
      <c r="D2481"/>
      <c r="E2481"/>
      <c r="F2481"/>
      <c r="G2481"/>
      <c r="H2481"/>
      <c r="I2481"/>
      <c r="J2481"/>
      <c r="K2481"/>
      <c r="L2481"/>
      <c r="M2481"/>
    </row>
    <row r="2482" spans="1:13" x14ac:dyDescent="0.25">
      <c r="A2482"/>
      <c r="B2482"/>
      <c r="C2482"/>
      <c r="D2482"/>
      <c r="E2482"/>
      <c r="F2482"/>
      <c r="G2482"/>
      <c r="H2482"/>
      <c r="I2482"/>
      <c r="J2482"/>
      <c r="K2482"/>
      <c r="L2482"/>
      <c r="M2482"/>
    </row>
    <row r="2483" spans="1:13" x14ac:dyDescent="0.25">
      <c r="A2483"/>
      <c r="B2483"/>
      <c r="C2483"/>
      <c r="D2483"/>
      <c r="E2483"/>
      <c r="F2483"/>
      <c r="G2483"/>
      <c r="H2483"/>
      <c r="I2483"/>
      <c r="J2483"/>
      <c r="K2483"/>
      <c r="L2483"/>
      <c r="M2483"/>
    </row>
    <row r="2484" spans="1:13" x14ac:dyDescent="0.25">
      <c r="A2484"/>
      <c r="B2484"/>
      <c r="C2484"/>
      <c r="D2484"/>
      <c r="E2484"/>
      <c r="F2484"/>
      <c r="G2484"/>
      <c r="H2484"/>
      <c r="I2484"/>
      <c r="J2484"/>
      <c r="K2484"/>
      <c r="L2484"/>
      <c r="M2484"/>
    </row>
    <row r="2485" spans="1:13" x14ac:dyDescent="0.25">
      <c r="A2485"/>
      <c r="B2485"/>
      <c r="C2485"/>
      <c r="D2485"/>
      <c r="E2485"/>
      <c r="F2485"/>
      <c r="G2485"/>
      <c r="H2485"/>
      <c r="I2485"/>
      <c r="J2485"/>
      <c r="K2485"/>
      <c r="L2485"/>
      <c r="M2485"/>
    </row>
    <row r="2486" spans="1:13" x14ac:dyDescent="0.25">
      <c r="A2486"/>
      <c r="B2486"/>
      <c r="C2486"/>
      <c r="D2486"/>
      <c r="E2486"/>
      <c r="F2486"/>
      <c r="G2486"/>
      <c r="H2486"/>
      <c r="I2486"/>
      <c r="J2486"/>
      <c r="K2486"/>
      <c r="L2486"/>
      <c r="M2486"/>
    </row>
    <row r="2487" spans="1:13" x14ac:dyDescent="0.25">
      <c r="A2487"/>
      <c r="B2487"/>
      <c r="C2487"/>
      <c r="D2487"/>
      <c r="E2487"/>
      <c r="F2487"/>
      <c r="G2487"/>
      <c r="H2487"/>
      <c r="I2487"/>
      <c r="J2487"/>
      <c r="K2487"/>
      <c r="L2487"/>
      <c r="M2487"/>
    </row>
    <row r="2488" spans="1:13" x14ac:dyDescent="0.25">
      <c r="A2488"/>
      <c r="B2488"/>
      <c r="C2488"/>
      <c r="D2488"/>
      <c r="E2488"/>
      <c r="F2488"/>
      <c r="G2488"/>
      <c r="H2488"/>
      <c r="I2488"/>
      <c r="J2488"/>
      <c r="K2488"/>
      <c r="L2488"/>
      <c r="M2488"/>
    </row>
    <row r="2489" spans="1:13" x14ac:dyDescent="0.25">
      <c r="A2489"/>
      <c r="B2489"/>
      <c r="C2489"/>
      <c r="D2489"/>
      <c r="E2489"/>
      <c r="F2489"/>
      <c r="G2489"/>
      <c r="H2489"/>
      <c r="I2489"/>
      <c r="J2489"/>
      <c r="K2489"/>
      <c r="L2489"/>
      <c r="M2489"/>
    </row>
    <row r="2490" spans="1:13" x14ac:dyDescent="0.25">
      <c r="A2490"/>
      <c r="B2490"/>
      <c r="C2490"/>
      <c r="D2490"/>
      <c r="E2490"/>
      <c r="F2490"/>
      <c r="G2490"/>
      <c r="H2490"/>
      <c r="I2490"/>
      <c r="J2490"/>
      <c r="K2490"/>
      <c r="L2490"/>
      <c r="M2490"/>
    </row>
    <row r="2491" spans="1:13" x14ac:dyDescent="0.25">
      <c r="A2491"/>
      <c r="B2491"/>
      <c r="C2491"/>
      <c r="D2491"/>
      <c r="E2491"/>
      <c r="F2491"/>
      <c r="G2491"/>
      <c r="H2491"/>
      <c r="I2491"/>
      <c r="J2491"/>
      <c r="K2491"/>
      <c r="L2491"/>
      <c r="M2491"/>
    </row>
    <row r="2492" spans="1:13" x14ac:dyDescent="0.25">
      <c r="A2492"/>
      <c r="B2492"/>
      <c r="C2492"/>
      <c r="D2492"/>
      <c r="E2492"/>
      <c r="F2492"/>
      <c r="G2492"/>
      <c r="H2492"/>
      <c r="I2492"/>
      <c r="J2492"/>
      <c r="K2492"/>
      <c r="L2492"/>
      <c r="M2492"/>
    </row>
    <row r="2493" spans="1:13" x14ac:dyDescent="0.25">
      <c r="A2493"/>
      <c r="B2493"/>
      <c r="C2493"/>
      <c r="D2493"/>
      <c r="E2493"/>
      <c r="F2493"/>
      <c r="G2493"/>
      <c r="H2493"/>
      <c r="I2493"/>
      <c r="J2493"/>
      <c r="K2493"/>
      <c r="L2493"/>
      <c r="M2493"/>
    </row>
    <row r="2494" spans="1:13" x14ac:dyDescent="0.25">
      <c r="A2494"/>
      <c r="B2494"/>
      <c r="C2494"/>
      <c r="D2494"/>
      <c r="E2494"/>
      <c r="F2494"/>
      <c r="G2494"/>
      <c r="H2494"/>
      <c r="I2494"/>
      <c r="J2494"/>
      <c r="K2494"/>
      <c r="L2494"/>
      <c r="M2494"/>
    </row>
    <row r="2495" spans="1:13" x14ac:dyDescent="0.25">
      <c r="A2495"/>
      <c r="B2495"/>
      <c r="C2495"/>
      <c r="D2495"/>
      <c r="E2495"/>
      <c r="F2495"/>
      <c r="G2495"/>
      <c r="H2495"/>
      <c r="I2495"/>
      <c r="J2495"/>
      <c r="K2495"/>
      <c r="L2495"/>
      <c r="M2495"/>
    </row>
    <row r="2496" spans="1:13" x14ac:dyDescent="0.25">
      <c r="A2496"/>
      <c r="B2496"/>
      <c r="C2496"/>
      <c r="D2496"/>
      <c r="E2496"/>
      <c r="F2496"/>
      <c r="G2496"/>
      <c r="H2496"/>
      <c r="I2496"/>
      <c r="J2496"/>
      <c r="K2496"/>
      <c r="L2496"/>
      <c r="M2496"/>
    </row>
    <row r="2497" spans="1:13" x14ac:dyDescent="0.25">
      <c r="A2497"/>
      <c r="B2497"/>
      <c r="C2497"/>
      <c r="D2497"/>
      <c r="E2497"/>
      <c r="F2497"/>
      <c r="G2497"/>
      <c r="H2497"/>
      <c r="I2497"/>
      <c r="J2497"/>
      <c r="K2497"/>
      <c r="L2497"/>
      <c r="M2497"/>
    </row>
    <row r="2498" spans="1:13" x14ac:dyDescent="0.25">
      <c r="A2498"/>
      <c r="B2498"/>
      <c r="C2498"/>
      <c r="D2498"/>
      <c r="E2498"/>
      <c r="F2498"/>
      <c r="G2498"/>
      <c r="H2498"/>
      <c r="I2498"/>
      <c r="J2498"/>
      <c r="K2498"/>
      <c r="L2498"/>
      <c r="M2498"/>
    </row>
    <row r="2499" spans="1:13" x14ac:dyDescent="0.25">
      <c r="A2499"/>
      <c r="B2499"/>
      <c r="C2499"/>
      <c r="D2499"/>
      <c r="E2499"/>
      <c r="F2499"/>
      <c r="G2499"/>
      <c r="H2499"/>
      <c r="I2499"/>
      <c r="J2499"/>
      <c r="K2499"/>
      <c r="L2499"/>
      <c r="M2499"/>
    </row>
    <row r="2500" spans="1:13" x14ac:dyDescent="0.25">
      <c r="A2500"/>
      <c r="B2500"/>
      <c r="C2500"/>
      <c r="D2500"/>
      <c r="E2500"/>
      <c r="F2500"/>
      <c r="G2500"/>
      <c r="H2500"/>
      <c r="I2500"/>
      <c r="J2500"/>
      <c r="K2500"/>
      <c r="L2500"/>
      <c r="M2500"/>
    </row>
    <row r="2501" spans="1:13" x14ac:dyDescent="0.25">
      <c r="A2501"/>
      <c r="B2501"/>
      <c r="C2501"/>
      <c r="D2501"/>
      <c r="E2501"/>
      <c r="F2501"/>
      <c r="G2501"/>
      <c r="H2501"/>
      <c r="I2501"/>
      <c r="J2501"/>
      <c r="K2501"/>
      <c r="L2501"/>
      <c r="M2501"/>
    </row>
    <row r="2502" spans="1:13" x14ac:dyDescent="0.25">
      <c r="A2502"/>
      <c r="B2502"/>
      <c r="C2502"/>
      <c r="D2502"/>
      <c r="E2502"/>
      <c r="F2502"/>
      <c r="G2502"/>
      <c r="H2502"/>
      <c r="I2502"/>
      <c r="J2502"/>
      <c r="K2502"/>
      <c r="L2502"/>
      <c r="M2502"/>
    </row>
    <row r="2503" spans="1:13" x14ac:dyDescent="0.25">
      <c r="A2503"/>
      <c r="B2503"/>
      <c r="C2503"/>
      <c r="D2503"/>
      <c r="E2503"/>
      <c r="F2503"/>
      <c r="G2503"/>
      <c r="H2503"/>
      <c r="I2503"/>
      <c r="J2503"/>
      <c r="K2503"/>
      <c r="L2503"/>
      <c r="M2503"/>
    </row>
    <row r="2504" spans="1:13" x14ac:dyDescent="0.25">
      <c r="A2504"/>
      <c r="B2504"/>
      <c r="C2504"/>
      <c r="D2504"/>
      <c r="E2504"/>
      <c r="F2504"/>
      <c r="G2504"/>
      <c r="H2504"/>
      <c r="I2504"/>
      <c r="J2504"/>
      <c r="K2504"/>
      <c r="L2504"/>
      <c r="M2504"/>
    </row>
    <row r="2505" spans="1:13" x14ac:dyDescent="0.25">
      <c r="A2505"/>
      <c r="B2505"/>
      <c r="C2505"/>
      <c r="D2505"/>
      <c r="E2505"/>
      <c r="F2505"/>
      <c r="G2505"/>
      <c r="H2505"/>
      <c r="I2505"/>
      <c r="J2505"/>
      <c r="K2505"/>
      <c r="L2505"/>
      <c r="M2505"/>
    </row>
    <row r="2506" spans="1:13" x14ac:dyDescent="0.25">
      <c r="A2506"/>
      <c r="B2506"/>
      <c r="C2506"/>
      <c r="D2506"/>
      <c r="E2506"/>
      <c r="F2506"/>
      <c r="G2506"/>
      <c r="H2506"/>
      <c r="I2506"/>
      <c r="J2506"/>
      <c r="K2506"/>
      <c r="L2506"/>
      <c r="M2506"/>
    </row>
    <row r="2507" spans="1:13" x14ac:dyDescent="0.25">
      <c r="A2507"/>
      <c r="B2507"/>
      <c r="C2507"/>
      <c r="D2507"/>
      <c r="E2507"/>
      <c r="F2507"/>
      <c r="G2507"/>
      <c r="H2507"/>
      <c r="I2507"/>
      <c r="J2507"/>
      <c r="K2507"/>
      <c r="L2507"/>
      <c r="M2507"/>
    </row>
    <row r="2508" spans="1:13" x14ac:dyDescent="0.25">
      <c r="A2508"/>
      <c r="B2508"/>
      <c r="C2508"/>
      <c r="D2508"/>
      <c r="E2508"/>
      <c r="F2508"/>
      <c r="G2508"/>
      <c r="H2508"/>
      <c r="I2508"/>
      <c r="J2508"/>
      <c r="K2508"/>
      <c r="L2508"/>
      <c r="M2508"/>
    </row>
    <row r="2509" spans="1:13" x14ac:dyDescent="0.25">
      <c r="A2509"/>
      <c r="B2509"/>
      <c r="C2509"/>
      <c r="D2509"/>
      <c r="E2509"/>
      <c r="F2509"/>
      <c r="G2509"/>
      <c r="H2509"/>
      <c r="I2509"/>
      <c r="J2509"/>
      <c r="K2509"/>
      <c r="L2509"/>
      <c r="M2509"/>
    </row>
    <row r="2510" spans="1:13" x14ac:dyDescent="0.25">
      <c r="A2510"/>
      <c r="B2510"/>
      <c r="C2510"/>
      <c r="D2510"/>
      <c r="E2510"/>
      <c r="F2510"/>
      <c r="G2510"/>
      <c r="H2510"/>
      <c r="I2510"/>
      <c r="J2510"/>
      <c r="K2510"/>
      <c r="L2510"/>
      <c r="M2510"/>
    </row>
    <row r="2511" spans="1:13" x14ac:dyDescent="0.25">
      <c r="A2511"/>
      <c r="B2511"/>
      <c r="C2511"/>
      <c r="D2511"/>
      <c r="E2511"/>
      <c r="F2511"/>
      <c r="G2511"/>
      <c r="H2511"/>
      <c r="I2511"/>
      <c r="J2511"/>
      <c r="K2511"/>
      <c r="L2511"/>
      <c r="M2511"/>
    </row>
    <row r="2512" spans="1:13" x14ac:dyDescent="0.25">
      <c r="A2512"/>
      <c r="B2512"/>
      <c r="C2512"/>
      <c r="D2512"/>
      <c r="E2512"/>
      <c r="F2512"/>
      <c r="G2512"/>
      <c r="H2512"/>
      <c r="I2512"/>
      <c r="J2512"/>
      <c r="K2512"/>
      <c r="L2512"/>
      <c r="M2512"/>
    </row>
    <row r="2513" spans="1:13" x14ac:dyDescent="0.25">
      <c r="A2513"/>
      <c r="B2513"/>
      <c r="C2513"/>
      <c r="D2513"/>
      <c r="E2513"/>
      <c r="F2513"/>
      <c r="G2513"/>
      <c r="H2513"/>
      <c r="I2513"/>
      <c r="J2513"/>
      <c r="K2513"/>
      <c r="L2513"/>
      <c r="M2513"/>
    </row>
    <row r="2514" spans="1:13" x14ac:dyDescent="0.25">
      <c r="A2514"/>
      <c r="B2514"/>
      <c r="C2514"/>
      <c r="D2514"/>
      <c r="E2514"/>
      <c r="F2514"/>
      <c r="G2514"/>
      <c r="H2514"/>
      <c r="I2514"/>
      <c r="J2514"/>
      <c r="K2514"/>
      <c r="L2514"/>
      <c r="M2514"/>
    </row>
    <row r="2515" spans="1:13" x14ac:dyDescent="0.25">
      <c r="A2515"/>
      <c r="B2515"/>
      <c r="C2515"/>
      <c r="D2515"/>
      <c r="E2515"/>
      <c r="F2515"/>
      <c r="G2515"/>
      <c r="H2515"/>
      <c r="I2515"/>
      <c r="J2515"/>
      <c r="K2515"/>
      <c r="L2515"/>
      <c r="M2515"/>
    </row>
    <row r="2516" spans="1:13" x14ac:dyDescent="0.25">
      <c r="A2516"/>
      <c r="B2516"/>
      <c r="C2516"/>
      <c r="D2516"/>
      <c r="E2516"/>
      <c r="F2516"/>
      <c r="G2516"/>
      <c r="H2516"/>
      <c r="I2516"/>
      <c r="J2516"/>
      <c r="K2516"/>
      <c r="L2516"/>
      <c r="M2516"/>
    </row>
    <row r="2517" spans="1:13" x14ac:dyDescent="0.25">
      <c r="A2517"/>
      <c r="B2517"/>
      <c r="C2517"/>
      <c r="D2517"/>
      <c r="E2517"/>
      <c r="F2517"/>
      <c r="G2517"/>
      <c r="H2517"/>
      <c r="I2517"/>
      <c r="J2517"/>
      <c r="K2517"/>
      <c r="L2517"/>
      <c r="M2517"/>
    </row>
    <row r="2518" spans="1:13" x14ac:dyDescent="0.25">
      <c r="A2518"/>
      <c r="B2518"/>
      <c r="C2518"/>
      <c r="D2518"/>
      <c r="E2518"/>
      <c r="F2518"/>
      <c r="G2518"/>
      <c r="H2518"/>
      <c r="I2518"/>
      <c r="J2518"/>
      <c r="K2518"/>
      <c r="L2518"/>
      <c r="M2518"/>
    </row>
    <row r="2519" spans="1:13" x14ac:dyDescent="0.25">
      <c r="A2519"/>
      <c r="B2519"/>
      <c r="C2519"/>
      <c r="D2519"/>
      <c r="E2519"/>
      <c r="F2519"/>
      <c r="G2519"/>
      <c r="H2519"/>
      <c r="I2519"/>
      <c r="J2519"/>
      <c r="K2519"/>
      <c r="L2519"/>
      <c r="M2519"/>
    </row>
    <row r="2520" spans="1:13" x14ac:dyDescent="0.25">
      <c r="A2520"/>
      <c r="B2520"/>
      <c r="C2520"/>
      <c r="D2520"/>
      <c r="E2520"/>
      <c r="F2520"/>
      <c r="G2520"/>
      <c r="H2520"/>
      <c r="I2520"/>
      <c r="J2520"/>
      <c r="K2520"/>
      <c r="L2520"/>
      <c r="M2520"/>
    </row>
    <row r="2521" spans="1:13" x14ac:dyDescent="0.25">
      <c r="A2521"/>
      <c r="B2521"/>
      <c r="C2521"/>
      <c r="D2521"/>
      <c r="E2521"/>
      <c r="F2521"/>
      <c r="G2521"/>
      <c r="H2521"/>
      <c r="I2521"/>
      <c r="J2521"/>
      <c r="K2521"/>
      <c r="L2521"/>
      <c r="M2521"/>
    </row>
    <row r="2522" spans="1:13" x14ac:dyDescent="0.25">
      <c r="A2522"/>
      <c r="B2522"/>
      <c r="C2522"/>
      <c r="D2522"/>
      <c r="E2522"/>
      <c r="F2522"/>
      <c r="G2522"/>
      <c r="H2522"/>
      <c r="I2522"/>
      <c r="J2522"/>
      <c r="K2522"/>
      <c r="L2522"/>
      <c r="M2522"/>
    </row>
    <row r="2523" spans="1:13" x14ac:dyDescent="0.25">
      <c r="A2523"/>
      <c r="B2523"/>
      <c r="C2523"/>
      <c r="D2523"/>
      <c r="E2523"/>
      <c r="F2523"/>
      <c r="G2523"/>
      <c r="H2523"/>
      <c r="I2523"/>
      <c r="J2523"/>
      <c r="K2523"/>
      <c r="L2523"/>
      <c r="M2523"/>
    </row>
    <row r="2524" spans="1:13" x14ac:dyDescent="0.25">
      <c r="A2524"/>
      <c r="B2524"/>
      <c r="C2524"/>
      <c r="D2524"/>
      <c r="E2524"/>
      <c r="F2524"/>
      <c r="G2524"/>
      <c r="H2524"/>
      <c r="I2524"/>
      <c r="J2524"/>
      <c r="K2524"/>
      <c r="L2524"/>
      <c r="M2524"/>
    </row>
    <row r="2525" spans="1:13" x14ac:dyDescent="0.25">
      <c r="A2525"/>
      <c r="B2525"/>
      <c r="C2525"/>
      <c r="D2525"/>
      <c r="E2525"/>
      <c r="F2525"/>
      <c r="G2525"/>
      <c r="H2525"/>
      <c r="I2525"/>
      <c r="J2525"/>
      <c r="K2525"/>
      <c r="L2525"/>
      <c r="M2525"/>
    </row>
    <row r="2526" spans="1:13" x14ac:dyDescent="0.25">
      <c r="A2526"/>
      <c r="B2526"/>
      <c r="C2526"/>
      <c r="D2526"/>
      <c r="E2526"/>
      <c r="F2526"/>
      <c r="G2526"/>
      <c r="H2526"/>
      <c r="I2526"/>
      <c r="J2526"/>
      <c r="K2526"/>
      <c r="L2526"/>
      <c r="M2526"/>
    </row>
    <row r="2527" spans="1:13" x14ac:dyDescent="0.25">
      <c r="A2527"/>
      <c r="B2527"/>
      <c r="C2527"/>
      <c r="D2527"/>
      <c r="E2527"/>
      <c r="F2527"/>
      <c r="G2527"/>
      <c r="H2527"/>
      <c r="I2527"/>
      <c r="J2527"/>
      <c r="K2527"/>
      <c r="L2527"/>
      <c r="M2527"/>
    </row>
    <row r="2528" spans="1:13" x14ac:dyDescent="0.25">
      <c r="A2528"/>
      <c r="B2528"/>
      <c r="C2528"/>
      <c r="D2528"/>
      <c r="E2528"/>
      <c r="F2528"/>
      <c r="G2528"/>
      <c r="H2528"/>
      <c r="I2528"/>
      <c r="J2528"/>
      <c r="K2528"/>
      <c r="L2528"/>
      <c r="M2528"/>
    </row>
    <row r="2529" spans="1:13" x14ac:dyDescent="0.25">
      <c r="A2529"/>
      <c r="B2529"/>
      <c r="C2529"/>
      <c r="D2529"/>
      <c r="E2529"/>
      <c r="F2529"/>
      <c r="G2529"/>
      <c r="H2529"/>
      <c r="I2529"/>
      <c r="J2529"/>
      <c r="K2529"/>
      <c r="L2529"/>
      <c r="M2529"/>
    </row>
    <row r="2530" spans="1:13" x14ac:dyDescent="0.25">
      <c r="A2530"/>
      <c r="B2530"/>
      <c r="C2530"/>
      <c r="D2530"/>
      <c r="E2530"/>
      <c r="F2530"/>
      <c r="G2530"/>
      <c r="H2530"/>
      <c r="I2530"/>
      <c r="J2530"/>
      <c r="K2530"/>
      <c r="L2530"/>
      <c r="M2530"/>
    </row>
    <row r="2531" spans="1:13" x14ac:dyDescent="0.25">
      <c r="A2531"/>
      <c r="B2531"/>
      <c r="C2531"/>
      <c r="D2531"/>
      <c r="E2531"/>
      <c r="F2531"/>
      <c r="G2531"/>
      <c r="H2531"/>
      <c r="I2531"/>
      <c r="J2531"/>
      <c r="K2531"/>
      <c r="L2531"/>
      <c r="M2531"/>
    </row>
    <row r="2532" spans="1:13" x14ac:dyDescent="0.25">
      <c r="A2532"/>
      <c r="B2532"/>
      <c r="C2532"/>
      <c r="D2532"/>
      <c r="E2532"/>
      <c r="F2532"/>
      <c r="G2532"/>
      <c r="H2532"/>
      <c r="I2532"/>
      <c r="J2532"/>
      <c r="K2532"/>
      <c r="L2532"/>
      <c r="M2532"/>
    </row>
    <row r="2533" spans="1:13" x14ac:dyDescent="0.25">
      <c r="A2533"/>
      <c r="B2533"/>
      <c r="C2533"/>
      <c r="D2533"/>
      <c r="E2533"/>
      <c r="F2533"/>
      <c r="G2533"/>
      <c r="H2533"/>
      <c r="I2533"/>
      <c r="J2533"/>
      <c r="K2533"/>
      <c r="L2533"/>
      <c r="M2533"/>
    </row>
    <row r="2534" spans="1:13" x14ac:dyDescent="0.25">
      <c r="A2534"/>
      <c r="B2534"/>
      <c r="C2534"/>
      <c r="D2534"/>
      <c r="E2534"/>
      <c r="F2534"/>
      <c r="G2534"/>
      <c r="H2534"/>
      <c r="I2534"/>
      <c r="J2534"/>
      <c r="K2534"/>
      <c r="L2534"/>
      <c r="M2534"/>
    </row>
    <row r="2535" spans="1:13" x14ac:dyDescent="0.25">
      <c r="A2535"/>
      <c r="B2535"/>
      <c r="C2535"/>
      <c r="D2535"/>
      <c r="E2535"/>
      <c r="F2535"/>
      <c r="G2535"/>
      <c r="H2535"/>
      <c r="I2535"/>
      <c r="J2535"/>
      <c r="K2535"/>
      <c r="L2535"/>
      <c r="M2535"/>
    </row>
    <row r="2536" spans="1:13" x14ac:dyDescent="0.25">
      <c r="A2536"/>
      <c r="B2536"/>
      <c r="C2536"/>
      <c r="D2536"/>
      <c r="E2536"/>
      <c r="F2536"/>
      <c r="G2536"/>
      <c r="H2536"/>
      <c r="I2536"/>
      <c r="J2536"/>
      <c r="K2536"/>
      <c r="L2536"/>
      <c r="M2536"/>
    </row>
    <row r="2537" spans="1:13" x14ac:dyDescent="0.25">
      <c r="A2537"/>
      <c r="B2537"/>
      <c r="C2537"/>
      <c r="D2537"/>
      <c r="E2537"/>
      <c r="F2537"/>
      <c r="G2537"/>
      <c r="H2537"/>
      <c r="I2537"/>
      <c r="J2537"/>
      <c r="K2537"/>
      <c r="L2537"/>
      <c r="M2537"/>
    </row>
    <row r="2538" spans="1:13" x14ac:dyDescent="0.25">
      <c r="A2538"/>
      <c r="B2538"/>
      <c r="C2538"/>
      <c r="D2538"/>
      <c r="E2538"/>
      <c r="F2538"/>
      <c r="G2538"/>
      <c r="H2538"/>
      <c r="I2538"/>
      <c r="J2538"/>
      <c r="K2538"/>
      <c r="L2538"/>
      <c r="M2538"/>
    </row>
    <row r="2539" spans="1:13" x14ac:dyDescent="0.25">
      <c r="A2539"/>
      <c r="B2539"/>
      <c r="C2539"/>
      <c r="D2539"/>
      <c r="E2539"/>
      <c r="F2539"/>
      <c r="G2539"/>
      <c r="H2539"/>
      <c r="I2539"/>
      <c r="J2539"/>
      <c r="K2539"/>
      <c r="L2539"/>
      <c r="M2539"/>
    </row>
    <row r="2540" spans="1:13" x14ac:dyDescent="0.25">
      <c r="A2540"/>
      <c r="B2540"/>
      <c r="C2540"/>
      <c r="D2540"/>
      <c r="E2540"/>
      <c r="F2540"/>
      <c r="G2540"/>
      <c r="H2540"/>
      <c r="I2540"/>
      <c r="J2540"/>
      <c r="K2540"/>
      <c r="L2540"/>
      <c r="M2540"/>
    </row>
    <row r="2541" spans="1:13" x14ac:dyDescent="0.25">
      <c r="A2541"/>
      <c r="B2541"/>
      <c r="C2541"/>
      <c r="D2541"/>
      <c r="E2541"/>
      <c r="F2541"/>
      <c r="G2541"/>
      <c r="H2541"/>
      <c r="I2541"/>
      <c r="J2541"/>
      <c r="K2541"/>
      <c r="L2541"/>
      <c r="M2541"/>
    </row>
    <row r="2542" spans="1:13" x14ac:dyDescent="0.25">
      <c r="A2542"/>
      <c r="B2542"/>
      <c r="C2542"/>
      <c r="D2542"/>
      <c r="E2542"/>
      <c r="F2542"/>
      <c r="G2542"/>
      <c r="H2542"/>
      <c r="I2542"/>
      <c r="J2542"/>
      <c r="K2542"/>
      <c r="L2542"/>
      <c r="M2542"/>
    </row>
    <row r="2543" spans="1:13" x14ac:dyDescent="0.25">
      <c r="A2543"/>
      <c r="B2543"/>
      <c r="C2543"/>
      <c r="D2543"/>
      <c r="E2543"/>
      <c r="F2543"/>
      <c r="G2543"/>
      <c r="H2543"/>
      <c r="I2543"/>
      <c r="J2543"/>
      <c r="K2543"/>
      <c r="L2543"/>
      <c r="M2543"/>
    </row>
    <row r="2544" spans="1:13" x14ac:dyDescent="0.25">
      <c r="A2544"/>
      <c r="B2544"/>
      <c r="C2544"/>
      <c r="D2544"/>
      <c r="E2544"/>
      <c r="F2544"/>
      <c r="G2544"/>
      <c r="H2544"/>
      <c r="I2544"/>
      <c r="J2544"/>
      <c r="K2544"/>
      <c r="L2544"/>
      <c r="M2544"/>
    </row>
    <row r="2545" spans="1:13" x14ac:dyDescent="0.25">
      <c r="A2545"/>
      <c r="B2545"/>
      <c r="C2545"/>
      <c r="D2545"/>
      <c r="E2545"/>
      <c r="F2545"/>
      <c r="G2545"/>
      <c r="H2545"/>
      <c r="I2545"/>
      <c r="J2545"/>
      <c r="K2545"/>
      <c r="L2545"/>
      <c r="M2545"/>
    </row>
    <row r="2546" spans="1:13" x14ac:dyDescent="0.25">
      <c r="A2546"/>
      <c r="B2546"/>
      <c r="C2546"/>
      <c r="D2546"/>
      <c r="E2546"/>
      <c r="F2546"/>
      <c r="G2546"/>
      <c r="H2546"/>
      <c r="I2546"/>
      <c r="J2546"/>
      <c r="K2546"/>
      <c r="L2546"/>
      <c r="M2546"/>
    </row>
    <row r="2547" spans="1:13" x14ac:dyDescent="0.25">
      <c r="A2547"/>
      <c r="B2547"/>
      <c r="C2547"/>
      <c r="D2547"/>
      <c r="E2547"/>
      <c r="F2547"/>
      <c r="G2547"/>
      <c r="H2547"/>
      <c r="I2547"/>
      <c r="J2547"/>
      <c r="K2547"/>
      <c r="L2547"/>
      <c r="M2547"/>
    </row>
    <row r="2548" spans="1:13" x14ac:dyDescent="0.25">
      <c r="A2548"/>
      <c r="B2548"/>
      <c r="C2548"/>
      <c r="D2548"/>
      <c r="E2548"/>
      <c r="F2548"/>
      <c r="G2548"/>
      <c r="H2548"/>
      <c r="I2548"/>
      <c r="J2548"/>
      <c r="K2548"/>
      <c r="L2548"/>
      <c r="M2548"/>
    </row>
    <row r="2549" spans="1:13" x14ac:dyDescent="0.25">
      <c r="A2549"/>
      <c r="B2549"/>
      <c r="C2549"/>
      <c r="D2549"/>
      <c r="E2549"/>
      <c r="F2549"/>
      <c r="G2549"/>
      <c r="H2549"/>
      <c r="I2549"/>
      <c r="J2549"/>
      <c r="K2549"/>
      <c r="L2549"/>
      <c r="M2549"/>
    </row>
    <row r="2550" spans="1:13" x14ac:dyDescent="0.25">
      <c r="A2550"/>
      <c r="B2550"/>
      <c r="C2550"/>
      <c r="D2550"/>
      <c r="E2550"/>
      <c r="F2550"/>
      <c r="G2550"/>
      <c r="H2550"/>
      <c r="I2550"/>
      <c r="J2550"/>
      <c r="K2550"/>
      <c r="L2550"/>
      <c r="M2550"/>
    </row>
    <row r="2551" spans="1:13" x14ac:dyDescent="0.25">
      <c r="A2551"/>
      <c r="B2551"/>
      <c r="C2551"/>
      <c r="D2551"/>
      <c r="E2551"/>
      <c r="F2551"/>
      <c r="G2551"/>
      <c r="H2551"/>
      <c r="I2551"/>
      <c r="J2551"/>
      <c r="K2551"/>
      <c r="L2551"/>
      <c r="M2551"/>
    </row>
    <row r="2552" spans="1:13" x14ac:dyDescent="0.25">
      <c r="A2552"/>
      <c r="B2552"/>
      <c r="C2552"/>
      <c r="D2552"/>
      <c r="E2552"/>
      <c r="F2552"/>
      <c r="G2552"/>
      <c r="H2552"/>
      <c r="I2552"/>
      <c r="J2552"/>
      <c r="K2552"/>
      <c r="L2552"/>
      <c r="M2552"/>
    </row>
    <row r="2553" spans="1:13" x14ac:dyDescent="0.25">
      <c r="A2553"/>
      <c r="B2553"/>
      <c r="C2553"/>
      <c r="D2553"/>
      <c r="E2553"/>
      <c r="F2553"/>
      <c r="G2553"/>
      <c r="H2553"/>
      <c r="I2553"/>
      <c r="J2553"/>
      <c r="K2553"/>
      <c r="L2553"/>
      <c r="M2553"/>
    </row>
    <row r="2554" spans="1:13" x14ac:dyDescent="0.25">
      <c r="A2554"/>
      <c r="B2554"/>
      <c r="C2554"/>
      <c r="D2554"/>
      <c r="E2554"/>
      <c r="F2554"/>
      <c r="G2554"/>
      <c r="H2554"/>
      <c r="I2554"/>
      <c r="J2554"/>
      <c r="K2554"/>
      <c r="L2554"/>
      <c r="M2554"/>
    </row>
    <row r="2555" spans="1:13" x14ac:dyDescent="0.25">
      <c r="A2555"/>
      <c r="B2555"/>
      <c r="C2555"/>
      <c r="D2555"/>
      <c r="E2555"/>
      <c r="F2555"/>
      <c r="G2555"/>
      <c r="H2555"/>
      <c r="I2555"/>
      <c r="J2555"/>
      <c r="K2555"/>
      <c r="L2555"/>
      <c r="M2555"/>
    </row>
    <row r="2556" spans="1:13" x14ac:dyDescent="0.25">
      <c r="A2556"/>
      <c r="B2556"/>
      <c r="C2556"/>
      <c r="D2556"/>
      <c r="E2556"/>
      <c r="F2556"/>
      <c r="G2556"/>
      <c r="H2556"/>
      <c r="I2556"/>
      <c r="J2556"/>
      <c r="K2556"/>
      <c r="L2556"/>
      <c r="M2556"/>
    </row>
    <row r="2557" spans="1:13" x14ac:dyDescent="0.25">
      <c r="A2557"/>
      <c r="B2557"/>
      <c r="C2557"/>
      <c r="D2557"/>
      <c r="E2557"/>
      <c r="F2557"/>
      <c r="G2557"/>
      <c r="H2557"/>
      <c r="I2557"/>
      <c r="J2557"/>
      <c r="K2557"/>
      <c r="L2557"/>
      <c r="M2557"/>
    </row>
    <row r="2558" spans="1:13" x14ac:dyDescent="0.25">
      <c r="A2558"/>
      <c r="B2558"/>
      <c r="C2558"/>
      <c r="D2558"/>
      <c r="E2558"/>
      <c r="F2558"/>
      <c r="G2558"/>
      <c r="H2558"/>
      <c r="I2558"/>
      <c r="J2558"/>
      <c r="K2558"/>
      <c r="L2558"/>
      <c r="M2558"/>
    </row>
    <row r="2559" spans="1:13" x14ac:dyDescent="0.25">
      <c r="A2559"/>
      <c r="B2559"/>
      <c r="C2559"/>
      <c r="D2559"/>
      <c r="E2559"/>
      <c r="F2559"/>
      <c r="G2559"/>
      <c r="H2559"/>
      <c r="I2559"/>
      <c r="J2559"/>
      <c r="K2559"/>
      <c r="L2559"/>
      <c r="M2559"/>
    </row>
    <row r="2560" spans="1:13" x14ac:dyDescent="0.25">
      <c r="A2560"/>
      <c r="B2560"/>
      <c r="C2560"/>
      <c r="D2560"/>
      <c r="E2560"/>
      <c r="F2560"/>
      <c r="G2560"/>
      <c r="H2560"/>
      <c r="I2560"/>
      <c r="J2560"/>
      <c r="K2560"/>
      <c r="L2560"/>
      <c r="M2560"/>
    </row>
    <row r="2561" spans="1:13" x14ac:dyDescent="0.25">
      <c r="A2561"/>
      <c r="B2561"/>
      <c r="C2561"/>
      <c r="D2561"/>
      <c r="E2561"/>
      <c r="F2561"/>
      <c r="G2561"/>
      <c r="H2561"/>
      <c r="I2561"/>
      <c r="J2561"/>
      <c r="K2561"/>
      <c r="L2561"/>
      <c r="M2561"/>
    </row>
    <row r="2562" spans="1:13" x14ac:dyDescent="0.25">
      <c r="A2562"/>
      <c r="B2562"/>
      <c r="C2562"/>
      <c r="D2562"/>
      <c r="E2562"/>
      <c r="F2562"/>
      <c r="G2562"/>
      <c r="H2562"/>
      <c r="I2562"/>
      <c r="J2562"/>
      <c r="K2562"/>
      <c r="L2562"/>
      <c r="M2562"/>
    </row>
    <row r="2563" spans="1:13" x14ac:dyDescent="0.25">
      <c r="A2563"/>
      <c r="B2563"/>
      <c r="C2563"/>
      <c r="D2563"/>
      <c r="E2563"/>
      <c r="F2563"/>
      <c r="G2563"/>
      <c r="H2563"/>
      <c r="I2563"/>
      <c r="J2563"/>
      <c r="K2563"/>
      <c r="L2563"/>
      <c r="M2563"/>
    </row>
    <row r="2564" spans="1:13" x14ac:dyDescent="0.25">
      <c r="A2564"/>
      <c r="B2564"/>
      <c r="C2564"/>
      <c r="D2564"/>
      <c r="E2564"/>
      <c r="F2564"/>
      <c r="G2564"/>
      <c r="H2564"/>
      <c r="I2564"/>
      <c r="J2564"/>
      <c r="K2564"/>
      <c r="L2564"/>
      <c r="M2564"/>
    </row>
    <row r="2565" spans="1:13" x14ac:dyDescent="0.25">
      <c r="A2565"/>
      <c r="B2565"/>
      <c r="C2565"/>
      <c r="D2565"/>
      <c r="E2565"/>
      <c r="F2565"/>
      <c r="G2565"/>
      <c r="H2565"/>
      <c r="I2565"/>
      <c r="J2565"/>
      <c r="K2565"/>
      <c r="L2565"/>
      <c r="M2565"/>
    </row>
    <row r="2566" spans="1:13" x14ac:dyDescent="0.25">
      <c r="A2566"/>
      <c r="B2566"/>
      <c r="C2566"/>
      <c r="D2566"/>
      <c r="E2566"/>
      <c r="F2566"/>
      <c r="G2566"/>
      <c r="H2566"/>
      <c r="I2566"/>
      <c r="J2566"/>
      <c r="K2566"/>
      <c r="L2566"/>
      <c r="M2566"/>
    </row>
    <row r="2567" spans="1:13" x14ac:dyDescent="0.25">
      <c r="A2567"/>
      <c r="B2567"/>
      <c r="C2567"/>
      <c r="D2567"/>
      <c r="E2567"/>
      <c r="F2567"/>
      <c r="G2567"/>
      <c r="H2567"/>
      <c r="I2567"/>
      <c r="J2567"/>
      <c r="K2567"/>
      <c r="L2567"/>
      <c r="M2567"/>
    </row>
    <row r="2568" spans="1:13" x14ac:dyDescent="0.25">
      <c r="A2568"/>
      <c r="B2568"/>
      <c r="C2568"/>
      <c r="D2568"/>
      <c r="E2568"/>
      <c r="F2568"/>
      <c r="G2568"/>
      <c r="H2568"/>
      <c r="I2568"/>
      <c r="J2568"/>
      <c r="K2568"/>
      <c r="L2568"/>
      <c r="M2568"/>
    </row>
    <row r="2569" spans="1:13" x14ac:dyDescent="0.25">
      <c r="A2569"/>
      <c r="B2569"/>
      <c r="C2569"/>
      <c r="D2569"/>
      <c r="E2569"/>
      <c r="F2569"/>
      <c r="G2569"/>
      <c r="H2569"/>
      <c r="I2569"/>
      <c r="J2569"/>
      <c r="K2569"/>
      <c r="L2569"/>
      <c r="M2569"/>
    </row>
    <row r="2570" spans="1:13" x14ac:dyDescent="0.25">
      <c r="A2570"/>
      <c r="B2570"/>
      <c r="C2570"/>
      <c r="D2570"/>
      <c r="E2570"/>
      <c r="F2570"/>
      <c r="G2570"/>
      <c r="H2570"/>
      <c r="I2570"/>
      <c r="J2570"/>
      <c r="K2570"/>
      <c r="L2570"/>
      <c r="M2570"/>
    </row>
    <row r="2571" spans="1:13" x14ac:dyDescent="0.25">
      <c r="A2571"/>
      <c r="B2571"/>
      <c r="C2571"/>
      <c r="D2571"/>
      <c r="E2571"/>
      <c r="F2571"/>
      <c r="G2571"/>
      <c r="H2571"/>
      <c r="I2571"/>
      <c r="J2571"/>
      <c r="K2571"/>
      <c r="L2571"/>
      <c r="M2571"/>
    </row>
    <row r="2572" spans="1:13" x14ac:dyDescent="0.25">
      <c r="A2572"/>
      <c r="B2572"/>
      <c r="C2572"/>
      <c r="D2572"/>
      <c r="E2572"/>
      <c r="F2572"/>
      <c r="G2572"/>
      <c r="H2572"/>
      <c r="I2572"/>
      <c r="J2572"/>
      <c r="K2572"/>
      <c r="L2572"/>
      <c r="M2572"/>
    </row>
    <row r="2573" spans="1:13" x14ac:dyDescent="0.25">
      <c r="A2573"/>
      <c r="B2573"/>
      <c r="C2573"/>
      <c r="D2573"/>
      <c r="E2573"/>
      <c r="F2573"/>
      <c r="G2573"/>
      <c r="H2573"/>
      <c r="I2573"/>
      <c r="J2573"/>
      <c r="K2573"/>
      <c r="L2573"/>
      <c r="M2573"/>
    </row>
    <row r="2574" spans="1:13" x14ac:dyDescent="0.25">
      <c r="A2574"/>
      <c r="B2574"/>
      <c r="C2574"/>
      <c r="D2574"/>
      <c r="E2574"/>
      <c r="F2574"/>
      <c r="G2574"/>
      <c r="H2574"/>
      <c r="I2574"/>
      <c r="J2574"/>
      <c r="K2574"/>
      <c r="L2574"/>
      <c r="M2574"/>
    </row>
    <row r="2575" spans="1:13" x14ac:dyDescent="0.25">
      <c r="A2575"/>
      <c r="B2575"/>
      <c r="C2575"/>
      <c r="D2575"/>
      <c r="E2575"/>
      <c r="F2575"/>
      <c r="G2575"/>
      <c r="H2575"/>
      <c r="I2575"/>
      <c r="J2575"/>
      <c r="K2575"/>
      <c r="L2575"/>
      <c r="M2575"/>
    </row>
    <row r="2576" spans="1:13" x14ac:dyDescent="0.25">
      <c r="A2576"/>
      <c r="B2576"/>
      <c r="C2576"/>
      <c r="D2576"/>
      <c r="E2576"/>
      <c r="F2576"/>
      <c r="G2576"/>
      <c r="H2576"/>
      <c r="I2576"/>
      <c r="J2576"/>
      <c r="K2576"/>
      <c r="L2576"/>
      <c r="M2576"/>
    </row>
    <row r="2577" spans="1:13" x14ac:dyDescent="0.25">
      <c r="A2577"/>
      <c r="B2577"/>
      <c r="C2577"/>
      <c r="D2577"/>
      <c r="E2577"/>
      <c r="F2577"/>
      <c r="G2577"/>
      <c r="H2577"/>
      <c r="I2577"/>
      <c r="J2577"/>
      <c r="K2577"/>
      <c r="L2577"/>
      <c r="M2577"/>
    </row>
    <row r="2578" spans="1:13" x14ac:dyDescent="0.25">
      <c r="A2578"/>
      <c r="B2578"/>
      <c r="C2578"/>
      <c r="D2578"/>
      <c r="E2578"/>
      <c r="F2578"/>
      <c r="G2578"/>
      <c r="H2578"/>
      <c r="I2578"/>
      <c r="J2578"/>
      <c r="K2578"/>
      <c r="L2578"/>
      <c r="M2578"/>
    </row>
    <row r="2579" spans="1:13" x14ac:dyDescent="0.25">
      <c r="A2579"/>
      <c r="B2579"/>
      <c r="C2579"/>
      <c r="D2579"/>
      <c r="E2579"/>
      <c r="F2579"/>
      <c r="G2579"/>
      <c r="H2579"/>
      <c r="I2579"/>
      <c r="J2579"/>
      <c r="K2579"/>
      <c r="L2579"/>
      <c r="M2579"/>
    </row>
    <row r="2580" spans="1:13" x14ac:dyDescent="0.25">
      <c r="A2580"/>
      <c r="B2580"/>
      <c r="C2580"/>
      <c r="D2580"/>
      <c r="E2580"/>
      <c r="F2580"/>
      <c r="G2580"/>
      <c r="H2580"/>
      <c r="I2580"/>
      <c r="J2580"/>
      <c r="K2580"/>
      <c r="L2580"/>
      <c r="M2580"/>
    </row>
    <row r="2581" spans="1:13" x14ac:dyDescent="0.25">
      <c r="A2581"/>
      <c r="B2581"/>
      <c r="C2581"/>
      <c r="D2581"/>
      <c r="E2581"/>
      <c r="F2581"/>
      <c r="G2581"/>
      <c r="H2581"/>
      <c r="I2581"/>
      <c r="J2581"/>
      <c r="K2581"/>
      <c r="L2581"/>
      <c r="M2581"/>
    </row>
    <row r="2582" spans="1:13" x14ac:dyDescent="0.25">
      <c r="A2582"/>
      <c r="B2582"/>
      <c r="C2582"/>
      <c r="D2582"/>
      <c r="E2582"/>
      <c r="F2582"/>
      <c r="G2582"/>
      <c r="H2582"/>
      <c r="I2582"/>
      <c r="J2582"/>
      <c r="K2582"/>
      <c r="L2582"/>
      <c r="M2582"/>
    </row>
    <row r="2583" spans="1:13" x14ac:dyDescent="0.25">
      <c r="A2583"/>
      <c r="B2583"/>
      <c r="C2583"/>
      <c r="D2583"/>
      <c r="E2583"/>
      <c r="F2583"/>
      <c r="G2583"/>
      <c r="H2583"/>
      <c r="I2583"/>
      <c r="J2583"/>
      <c r="K2583"/>
      <c r="L2583"/>
      <c r="M2583"/>
    </row>
    <row r="2584" spans="1:13" x14ac:dyDescent="0.25">
      <c r="A2584"/>
      <c r="B2584"/>
      <c r="C2584"/>
      <c r="D2584"/>
      <c r="E2584"/>
      <c r="F2584"/>
      <c r="G2584"/>
      <c r="H2584"/>
      <c r="I2584"/>
      <c r="J2584"/>
      <c r="K2584"/>
      <c r="L2584"/>
      <c r="M2584"/>
    </row>
    <row r="2585" spans="1:13" x14ac:dyDescent="0.25">
      <c r="A2585"/>
      <c r="B2585"/>
      <c r="C2585"/>
      <c r="D2585"/>
      <c r="E2585"/>
      <c r="F2585"/>
      <c r="G2585"/>
      <c r="H2585"/>
      <c r="I2585"/>
      <c r="J2585"/>
      <c r="K2585"/>
      <c r="L2585"/>
      <c r="M2585"/>
    </row>
    <row r="2586" spans="1:13" x14ac:dyDescent="0.25">
      <c r="A2586"/>
      <c r="B2586"/>
      <c r="C2586"/>
      <c r="D2586"/>
      <c r="E2586"/>
      <c r="F2586"/>
      <c r="G2586"/>
      <c r="H2586"/>
      <c r="I2586"/>
      <c r="J2586"/>
      <c r="K2586"/>
      <c r="L2586"/>
      <c r="M2586"/>
    </row>
    <row r="2587" spans="1:13" x14ac:dyDescent="0.25">
      <c r="A2587"/>
      <c r="B2587"/>
      <c r="C2587"/>
      <c r="D2587"/>
      <c r="E2587"/>
      <c r="F2587"/>
      <c r="G2587"/>
      <c r="H2587"/>
      <c r="I2587"/>
      <c r="J2587"/>
      <c r="K2587"/>
      <c r="L2587"/>
      <c r="M2587"/>
    </row>
    <row r="2588" spans="1:13" x14ac:dyDescent="0.25">
      <c r="A2588"/>
      <c r="B2588"/>
      <c r="C2588"/>
      <c r="D2588"/>
      <c r="E2588"/>
      <c r="F2588"/>
      <c r="G2588"/>
      <c r="H2588"/>
      <c r="I2588"/>
      <c r="J2588"/>
      <c r="K2588"/>
      <c r="L2588"/>
      <c r="M2588"/>
    </row>
    <row r="2589" spans="1:13" x14ac:dyDescent="0.25">
      <c r="A2589"/>
      <c r="B2589"/>
      <c r="C2589"/>
      <c r="D2589"/>
      <c r="E2589"/>
      <c r="F2589"/>
      <c r="G2589"/>
      <c r="H2589"/>
      <c r="I2589"/>
      <c r="J2589"/>
      <c r="K2589"/>
      <c r="L2589"/>
      <c r="M2589"/>
    </row>
    <row r="2590" spans="1:13" x14ac:dyDescent="0.25">
      <c r="A2590"/>
      <c r="B2590"/>
      <c r="C2590"/>
      <c r="D2590"/>
      <c r="E2590"/>
      <c r="F2590"/>
      <c r="G2590"/>
      <c r="H2590"/>
      <c r="I2590"/>
      <c r="J2590"/>
      <c r="K2590"/>
      <c r="L2590"/>
      <c r="M2590"/>
    </row>
    <row r="2591" spans="1:13" x14ac:dyDescent="0.25">
      <c r="A2591"/>
      <c r="B2591"/>
      <c r="C2591"/>
      <c r="D2591"/>
      <c r="E2591"/>
      <c r="F2591"/>
      <c r="G2591"/>
      <c r="H2591"/>
      <c r="I2591"/>
      <c r="J2591"/>
      <c r="K2591"/>
      <c r="L2591"/>
      <c r="M2591"/>
    </row>
    <row r="2592" spans="1:13" x14ac:dyDescent="0.25">
      <c r="A2592"/>
      <c r="B2592"/>
      <c r="C2592"/>
      <c r="D2592"/>
      <c r="E2592"/>
      <c r="F2592"/>
      <c r="G2592"/>
      <c r="H2592"/>
      <c r="I2592"/>
      <c r="J2592"/>
      <c r="K2592"/>
      <c r="L2592"/>
      <c r="M2592"/>
    </row>
    <row r="2593" spans="1:13" x14ac:dyDescent="0.25">
      <c r="A2593"/>
      <c r="B2593"/>
      <c r="C2593"/>
      <c r="D2593"/>
      <c r="E2593"/>
      <c r="F2593"/>
      <c r="G2593"/>
      <c r="H2593"/>
      <c r="I2593"/>
      <c r="J2593"/>
      <c r="K2593"/>
      <c r="L2593"/>
      <c r="M2593"/>
    </row>
    <row r="2594" spans="1:13" x14ac:dyDescent="0.25">
      <c r="A2594"/>
      <c r="B2594"/>
      <c r="C2594"/>
      <c r="D2594"/>
      <c r="E2594"/>
      <c r="F2594"/>
      <c r="G2594"/>
      <c r="H2594"/>
      <c r="I2594"/>
      <c r="J2594"/>
      <c r="K2594"/>
      <c r="L2594"/>
      <c r="M2594"/>
    </row>
    <row r="2595" spans="1:13" x14ac:dyDescent="0.25">
      <c r="A2595"/>
      <c r="B2595"/>
      <c r="C2595"/>
      <c r="D2595"/>
      <c r="E2595"/>
      <c r="F2595"/>
      <c r="G2595"/>
      <c r="H2595"/>
      <c r="I2595"/>
      <c r="J2595"/>
      <c r="K2595"/>
      <c r="L2595"/>
      <c r="M2595"/>
    </row>
    <row r="2596" spans="1:13" x14ac:dyDescent="0.25">
      <c r="A2596"/>
      <c r="B2596"/>
      <c r="C2596"/>
      <c r="D2596"/>
      <c r="E2596"/>
      <c r="F2596"/>
      <c r="G2596"/>
      <c r="H2596"/>
      <c r="I2596"/>
      <c r="J2596"/>
      <c r="K2596"/>
      <c r="L2596"/>
      <c r="M2596"/>
    </row>
    <row r="2597" spans="1:13" x14ac:dyDescent="0.25">
      <c r="A2597"/>
      <c r="B2597"/>
      <c r="C2597"/>
      <c r="D2597"/>
      <c r="E2597"/>
      <c r="F2597"/>
      <c r="G2597"/>
      <c r="H2597"/>
      <c r="I2597"/>
      <c r="J2597"/>
      <c r="K2597"/>
      <c r="L2597"/>
      <c r="M2597"/>
    </row>
    <row r="2598" spans="1:13" x14ac:dyDescent="0.25">
      <c r="A2598"/>
      <c r="B2598"/>
      <c r="C2598"/>
      <c r="D2598"/>
      <c r="E2598"/>
      <c r="F2598"/>
      <c r="G2598"/>
      <c r="H2598"/>
      <c r="I2598"/>
      <c r="J2598"/>
      <c r="K2598"/>
      <c r="L2598"/>
      <c r="M2598"/>
    </row>
    <row r="2599" spans="1:13" x14ac:dyDescent="0.25">
      <c r="A2599"/>
      <c r="B2599"/>
      <c r="C2599"/>
      <c r="D2599"/>
      <c r="E2599"/>
      <c r="F2599"/>
      <c r="G2599"/>
      <c r="H2599"/>
      <c r="I2599"/>
      <c r="J2599"/>
      <c r="K2599"/>
      <c r="L2599"/>
      <c r="M2599"/>
    </row>
    <row r="2600" spans="1:13" x14ac:dyDescent="0.25">
      <c r="A2600"/>
      <c r="B2600"/>
      <c r="C2600"/>
      <c r="D2600"/>
      <c r="E2600"/>
      <c r="F2600"/>
      <c r="G2600"/>
      <c r="H2600"/>
      <c r="I2600"/>
      <c r="J2600"/>
      <c r="K2600"/>
      <c r="L2600"/>
      <c r="M2600"/>
    </row>
    <row r="2601" spans="1:13" x14ac:dyDescent="0.25">
      <c r="A2601"/>
      <c r="B2601"/>
      <c r="C2601"/>
      <c r="D2601"/>
      <c r="E2601"/>
      <c r="F2601"/>
      <c r="G2601"/>
      <c r="H2601"/>
      <c r="I2601"/>
      <c r="J2601"/>
      <c r="K2601"/>
      <c r="L2601"/>
      <c r="M2601"/>
    </row>
    <row r="2602" spans="1:13" x14ac:dyDescent="0.25">
      <c r="A2602"/>
      <c r="B2602"/>
      <c r="C2602"/>
      <c r="D2602"/>
      <c r="E2602"/>
      <c r="F2602"/>
      <c r="G2602"/>
      <c r="H2602"/>
      <c r="I2602"/>
      <c r="J2602"/>
      <c r="K2602"/>
      <c r="L2602"/>
      <c r="M2602"/>
    </row>
    <row r="2603" spans="1:13" x14ac:dyDescent="0.25">
      <c r="A2603"/>
      <c r="B2603"/>
      <c r="C2603"/>
      <c r="D2603"/>
      <c r="E2603"/>
      <c r="F2603"/>
      <c r="G2603"/>
      <c r="H2603"/>
      <c r="I2603"/>
      <c r="J2603"/>
      <c r="K2603"/>
      <c r="L2603"/>
      <c r="M2603"/>
    </row>
    <row r="2604" spans="1:13" x14ac:dyDescent="0.25">
      <c r="A2604"/>
      <c r="B2604"/>
      <c r="C2604"/>
      <c r="D2604"/>
      <c r="E2604"/>
      <c r="F2604"/>
      <c r="G2604"/>
      <c r="H2604"/>
      <c r="I2604"/>
      <c r="J2604"/>
      <c r="K2604"/>
      <c r="L2604"/>
      <c r="M2604"/>
    </row>
    <row r="2605" spans="1:13" x14ac:dyDescent="0.25">
      <c r="A2605"/>
      <c r="B2605"/>
      <c r="C2605"/>
      <c r="D2605"/>
      <c r="E2605"/>
      <c r="F2605"/>
      <c r="G2605"/>
      <c r="H2605"/>
      <c r="I2605"/>
      <c r="J2605"/>
      <c r="K2605"/>
      <c r="L2605"/>
      <c r="M2605"/>
    </row>
    <row r="2606" spans="1:13" x14ac:dyDescent="0.25">
      <c r="A2606"/>
      <c r="B2606"/>
      <c r="C2606"/>
      <c r="D2606"/>
      <c r="E2606"/>
      <c r="F2606"/>
      <c r="G2606"/>
      <c r="H2606"/>
      <c r="I2606"/>
      <c r="J2606"/>
      <c r="K2606"/>
      <c r="L2606"/>
      <c r="M2606"/>
    </row>
    <row r="2607" spans="1:13" x14ac:dyDescent="0.25">
      <c r="A2607"/>
      <c r="B2607"/>
      <c r="C2607"/>
      <c r="D2607"/>
      <c r="E2607"/>
      <c r="F2607"/>
      <c r="G2607"/>
      <c r="H2607"/>
      <c r="I2607"/>
      <c r="J2607"/>
      <c r="K2607"/>
      <c r="L2607"/>
      <c r="M2607"/>
    </row>
    <row r="2608" spans="1:13" x14ac:dyDescent="0.25">
      <c r="A2608"/>
      <c r="B2608"/>
      <c r="C2608"/>
      <c r="D2608"/>
      <c r="E2608"/>
      <c r="F2608"/>
      <c r="G2608"/>
      <c r="H2608"/>
      <c r="I2608"/>
      <c r="J2608"/>
      <c r="K2608"/>
      <c r="L2608"/>
      <c r="M2608"/>
    </row>
    <row r="2609" spans="1:13" x14ac:dyDescent="0.25">
      <c r="A2609"/>
      <c r="B2609"/>
      <c r="C2609"/>
      <c r="D2609"/>
      <c r="E2609"/>
      <c r="F2609"/>
      <c r="G2609"/>
      <c r="H2609"/>
      <c r="I2609"/>
      <c r="J2609"/>
      <c r="K2609"/>
      <c r="L2609"/>
      <c r="M2609"/>
    </row>
    <row r="2610" spans="1:13" x14ac:dyDescent="0.25">
      <c r="A2610"/>
      <c r="B2610"/>
      <c r="C2610"/>
      <c r="D2610"/>
      <c r="E2610"/>
      <c r="F2610"/>
      <c r="G2610"/>
      <c r="H2610"/>
      <c r="I2610"/>
      <c r="J2610"/>
      <c r="K2610"/>
      <c r="L2610"/>
      <c r="M2610"/>
    </row>
    <row r="2611" spans="1:13" x14ac:dyDescent="0.25">
      <c r="A2611"/>
      <c r="B2611"/>
      <c r="C2611"/>
      <c r="D2611"/>
      <c r="E2611"/>
      <c r="F2611"/>
      <c r="G2611"/>
      <c r="H2611"/>
      <c r="I2611"/>
      <c r="J2611"/>
      <c r="K2611"/>
      <c r="L2611"/>
      <c r="M2611"/>
    </row>
    <row r="2612" spans="1:13" x14ac:dyDescent="0.25">
      <c r="A2612"/>
      <c r="B2612"/>
      <c r="C2612"/>
      <c r="D2612"/>
      <c r="E2612"/>
      <c r="F2612"/>
      <c r="G2612"/>
      <c r="H2612"/>
      <c r="I2612"/>
      <c r="J2612"/>
      <c r="K2612"/>
      <c r="L2612"/>
      <c r="M2612"/>
    </row>
    <row r="2613" spans="1:13" x14ac:dyDescent="0.25">
      <c r="A2613"/>
      <c r="B2613"/>
      <c r="C2613"/>
      <c r="D2613"/>
      <c r="E2613"/>
      <c r="F2613"/>
      <c r="G2613"/>
      <c r="H2613"/>
      <c r="I2613"/>
      <c r="J2613"/>
      <c r="K2613"/>
      <c r="L2613"/>
      <c r="M2613"/>
    </row>
    <row r="2614" spans="1:13" x14ac:dyDescent="0.25">
      <c r="A2614"/>
      <c r="B2614"/>
      <c r="C2614"/>
      <c r="D2614"/>
      <c r="E2614"/>
      <c r="F2614"/>
      <c r="G2614"/>
      <c r="H2614"/>
      <c r="I2614"/>
      <c r="J2614"/>
      <c r="K2614"/>
      <c r="L2614"/>
      <c r="M2614"/>
    </row>
    <row r="2615" spans="1:13" x14ac:dyDescent="0.25">
      <c r="A2615"/>
      <c r="B2615"/>
      <c r="C2615"/>
      <c r="D2615"/>
      <c r="E2615"/>
      <c r="F2615"/>
      <c r="G2615"/>
      <c r="H2615"/>
      <c r="I2615"/>
      <c r="J2615"/>
      <c r="K2615"/>
      <c r="L2615"/>
      <c r="M2615"/>
    </row>
    <row r="2616" spans="1:13" x14ac:dyDescent="0.25">
      <c r="A2616"/>
      <c r="B2616"/>
      <c r="C2616"/>
      <c r="D2616"/>
      <c r="E2616"/>
      <c r="F2616"/>
      <c r="G2616"/>
      <c r="H2616"/>
      <c r="I2616"/>
      <c r="J2616"/>
      <c r="K2616"/>
      <c r="L2616"/>
      <c r="M2616"/>
    </row>
    <row r="2617" spans="1:13" x14ac:dyDescent="0.25">
      <c r="A2617"/>
      <c r="B2617"/>
      <c r="C2617"/>
      <c r="D2617"/>
      <c r="E2617"/>
      <c r="F2617"/>
      <c r="G2617"/>
      <c r="H2617"/>
      <c r="I2617"/>
      <c r="J2617"/>
      <c r="K2617"/>
      <c r="L2617"/>
      <c r="M2617"/>
    </row>
    <row r="2618" spans="1:13" x14ac:dyDescent="0.25">
      <c r="A2618"/>
      <c r="B2618"/>
      <c r="C2618"/>
      <c r="D2618"/>
      <c r="E2618"/>
      <c r="F2618"/>
      <c r="G2618"/>
      <c r="H2618"/>
      <c r="I2618"/>
      <c r="J2618"/>
      <c r="K2618"/>
      <c r="L2618"/>
      <c r="M2618"/>
    </row>
    <row r="2619" spans="1:13" x14ac:dyDescent="0.25">
      <c r="A2619"/>
      <c r="B2619"/>
      <c r="C2619"/>
      <c r="D2619"/>
      <c r="E2619"/>
      <c r="F2619"/>
      <c r="G2619"/>
      <c r="H2619"/>
      <c r="I2619"/>
      <c r="J2619"/>
      <c r="K2619"/>
      <c r="L2619"/>
      <c r="M2619"/>
    </row>
    <row r="2620" spans="1:13" x14ac:dyDescent="0.25">
      <c r="A2620"/>
      <c r="B2620"/>
      <c r="C2620"/>
      <c r="D2620"/>
      <c r="E2620"/>
      <c r="F2620"/>
      <c r="G2620"/>
      <c r="H2620"/>
      <c r="I2620"/>
      <c r="J2620"/>
      <c r="K2620"/>
      <c r="L2620"/>
      <c r="M2620"/>
    </row>
    <row r="2621" spans="1:13" x14ac:dyDescent="0.25">
      <c r="A2621"/>
      <c r="B2621"/>
      <c r="C2621"/>
      <c r="D2621"/>
      <c r="E2621"/>
      <c r="F2621"/>
      <c r="G2621"/>
      <c r="H2621"/>
      <c r="I2621"/>
      <c r="J2621"/>
      <c r="K2621"/>
      <c r="L2621"/>
      <c r="M2621"/>
    </row>
    <row r="2622" spans="1:13" x14ac:dyDescent="0.25">
      <c r="A2622"/>
      <c r="B2622"/>
      <c r="C2622"/>
      <c r="D2622"/>
      <c r="E2622"/>
      <c r="F2622"/>
      <c r="G2622"/>
      <c r="H2622"/>
      <c r="I2622"/>
      <c r="J2622"/>
      <c r="K2622"/>
      <c r="L2622"/>
      <c r="M2622"/>
    </row>
    <row r="2623" spans="1:13" x14ac:dyDescent="0.25">
      <c r="A2623"/>
      <c r="B2623"/>
      <c r="C2623"/>
      <c r="D2623"/>
      <c r="E2623"/>
      <c r="F2623"/>
      <c r="G2623"/>
      <c r="H2623"/>
      <c r="I2623"/>
      <c r="J2623"/>
      <c r="K2623"/>
      <c r="L2623"/>
      <c r="M2623"/>
    </row>
    <row r="2624" spans="1:13" x14ac:dyDescent="0.25">
      <c r="A2624"/>
      <c r="B2624"/>
      <c r="C2624"/>
      <c r="D2624"/>
      <c r="E2624"/>
      <c r="F2624"/>
      <c r="G2624"/>
      <c r="H2624"/>
      <c r="I2624"/>
      <c r="J2624"/>
      <c r="K2624"/>
      <c r="L2624"/>
      <c r="M2624"/>
    </row>
    <row r="2625" spans="1:13" x14ac:dyDescent="0.25">
      <c r="A2625"/>
      <c r="B2625"/>
      <c r="C2625"/>
      <c r="D2625"/>
      <c r="E2625"/>
      <c r="F2625"/>
      <c r="G2625"/>
      <c r="H2625"/>
      <c r="I2625"/>
      <c r="J2625"/>
      <c r="K2625"/>
      <c r="L2625"/>
      <c r="M2625"/>
    </row>
    <row r="2626" spans="1:13" x14ac:dyDescent="0.25">
      <c r="A2626"/>
      <c r="B2626"/>
      <c r="C2626"/>
      <c r="D2626"/>
      <c r="E2626"/>
      <c r="F2626"/>
      <c r="G2626"/>
      <c r="H2626"/>
      <c r="I2626"/>
      <c r="J2626"/>
      <c r="K2626"/>
      <c r="L2626"/>
      <c r="M2626"/>
    </row>
    <row r="2627" spans="1:13" x14ac:dyDescent="0.25">
      <c r="A2627"/>
      <c r="B2627"/>
      <c r="C2627"/>
      <c r="D2627"/>
      <c r="E2627"/>
      <c r="F2627"/>
      <c r="G2627"/>
      <c r="H2627"/>
      <c r="I2627"/>
      <c r="J2627"/>
      <c r="K2627"/>
      <c r="L2627"/>
      <c r="M2627"/>
    </row>
    <row r="2628" spans="1:13" x14ac:dyDescent="0.25">
      <c r="A2628"/>
      <c r="B2628"/>
      <c r="C2628"/>
      <c r="D2628"/>
      <c r="E2628"/>
      <c r="F2628"/>
      <c r="G2628"/>
      <c r="H2628"/>
      <c r="I2628"/>
      <c r="J2628"/>
      <c r="K2628"/>
      <c r="L2628"/>
      <c r="M2628"/>
    </row>
    <row r="2629" spans="1:13" x14ac:dyDescent="0.25">
      <c r="A2629"/>
      <c r="B2629"/>
      <c r="C2629"/>
      <c r="D2629"/>
      <c r="E2629"/>
      <c r="F2629"/>
      <c r="G2629"/>
      <c r="H2629"/>
      <c r="I2629"/>
      <c r="J2629"/>
      <c r="K2629"/>
      <c r="L2629"/>
      <c r="M2629"/>
    </row>
    <row r="2630" spans="1:13" x14ac:dyDescent="0.25">
      <c r="A2630"/>
      <c r="B2630"/>
      <c r="C2630"/>
      <c r="D2630"/>
      <c r="E2630"/>
      <c r="F2630"/>
      <c r="G2630"/>
      <c r="H2630"/>
      <c r="I2630"/>
      <c r="J2630"/>
      <c r="K2630"/>
      <c r="L2630"/>
      <c r="M2630"/>
    </row>
    <row r="2631" spans="1:13" x14ac:dyDescent="0.25">
      <c r="A2631"/>
      <c r="B2631"/>
      <c r="C2631"/>
      <c r="D2631"/>
      <c r="E2631"/>
      <c r="F2631"/>
      <c r="G2631"/>
      <c r="H2631"/>
      <c r="I2631"/>
      <c r="J2631"/>
      <c r="K2631"/>
      <c r="L2631"/>
      <c r="M2631"/>
    </row>
    <row r="2632" spans="1:13" x14ac:dyDescent="0.25">
      <c r="A2632"/>
      <c r="B2632"/>
      <c r="C2632"/>
      <c r="D2632"/>
      <c r="E2632"/>
      <c r="F2632"/>
      <c r="G2632"/>
      <c r="H2632"/>
      <c r="I2632"/>
      <c r="J2632"/>
      <c r="K2632"/>
      <c r="L2632"/>
      <c r="M2632"/>
    </row>
    <row r="2633" spans="1:13" x14ac:dyDescent="0.25">
      <c r="A2633"/>
      <c r="B2633"/>
      <c r="C2633"/>
      <c r="D2633"/>
      <c r="E2633"/>
      <c r="F2633"/>
      <c r="G2633"/>
      <c r="H2633"/>
      <c r="I2633"/>
      <c r="J2633"/>
      <c r="K2633"/>
      <c r="L2633"/>
      <c r="M2633"/>
    </row>
    <row r="2634" spans="1:13" x14ac:dyDescent="0.25">
      <c r="A2634"/>
      <c r="B2634"/>
      <c r="C2634"/>
      <c r="D2634"/>
      <c r="E2634"/>
      <c r="F2634"/>
      <c r="G2634"/>
      <c r="H2634"/>
      <c r="I2634"/>
      <c r="J2634"/>
      <c r="K2634"/>
      <c r="L2634"/>
      <c r="M2634"/>
    </row>
    <row r="2635" spans="1:13" x14ac:dyDescent="0.25">
      <c r="A2635"/>
      <c r="B2635"/>
      <c r="C2635"/>
      <c r="D2635"/>
      <c r="E2635"/>
      <c r="F2635"/>
      <c r="G2635"/>
      <c r="H2635"/>
      <c r="I2635"/>
      <c r="J2635"/>
      <c r="K2635"/>
      <c r="L2635"/>
      <c r="M2635"/>
    </row>
    <row r="2636" spans="1:13" x14ac:dyDescent="0.25">
      <c r="A2636"/>
      <c r="B2636"/>
      <c r="C2636"/>
      <c r="D2636"/>
      <c r="E2636"/>
      <c r="F2636"/>
      <c r="G2636"/>
      <c r="H2636"/>
      <c r="I2636"/>
      <c r="J2636"/>
      <c r="K2636"/>
      <c r="L2636"/>
      <c r="M2636"/>
    </row>
    <row r="2637" spans="1:13" x14ac:dyDescent="0.25">
      <c r="A2637"/>
      <c r="B2637"/>
      <c r="C2637"/>
      <c r="D2637"/>
      <c r="E2637"/>
      <c r="F2637"/>
      <c r="G2637"/>
      <c r="H2637"/>
      <c r="I2637"/>
      <c r="J2637"/>
      <c r="K2637"/>
      <c r="L2637"/>
      <c r="M2637"/>
    </row>
    <row r="2638" spans="1:13" x14ac:dyDescent="0.25">
      <c r="A2638"/>
      <c r="B2638"/>
      <c r="C2638"/>
      <c r="D2638"/>
      <c r="E2638"/>
      <c r="F2638"/>
      <c r="G2638"/>
      <c r="H2638"/>
      <c r="I2638"/>
      <c r="J2638"/>
      <c r="K2638"/>
      <c r="L2638"/>
      <c r="M2638"/>
    </row>
    <row r="2639" spans="1:13" x14ac:dyDescent="0.25">
      <c r="A2639"/>
      <c r="B2639"/>
      <c r="C2639"/>
      <c r="D2639"/>
      <c r="E2639"/>
      <c r="F2639"/>
      <c r="G2639"/>
      <c r="H2639"/>
      <c r="I2639"/>
      <c r="J2639"/>
      <c r="K2639"/>
      <c r="L2639"/>
      <c r="M2639"/>
    </row>
    <row r="2640" spans="1:13" x14ac:dyDescent="0.25">
      <c r="A2640"/>
      <c r="B2640"/>
      <c r="C2640"/>
      <c r="D2640"/>
      <c r="E2640"/>
      <c r="F2640"/>
      <c r="G2640"/>
      <c r="H2640"/>
      <c r="I2640"/>
      <c r="J2640"/>
      <c r="K2640"/>
      <c r="L2640"/>
      <c r="M2640"/>
    </row>
    <row r="2641" spans="1:13" x14ac:dyDescent="0.25">
      <c r="A2641"/>
      <c r="B2641"/>
      <c r="C2641"/>
      <c r="D2641"/>
      <c r="E2641"/>
      <c r="F2641"/>
      <c r="G2641"/>
      <c r="H2641"/>
      <c r="I2641"/>
      <c r="J2641"/>
      <c r="K2641"/>
      <c r="L2641"/>
      <c r="M2641"/>
    </row>
    <row r="2642" spans="1:13" x14ac:dyDescent="0.25">
      <c r="A2642"/>
      <c r="B2642"/>
      <c r="C2642"/>
      <c r="D2642"/>
      <c r="E2642"/>
      <c r="F2642"/>
      <c r="G2642"/>
      <c r="H2642"/>
      <c r="I2642"/>
      <c r="J2642"/>
      <c r="K2642"/>
      <c r="L2642"/>
      <c r="M2642"/>
    </row>
    <row r="2643" spans="1:13" x14ac:dyDescent="0.25">
      <c r="A2643"/>
      <c r="B2643"/>
      <c r="C2643"/>
      <c r="D2643"/>
      <c r="E2643"/>
      <c r="F2643"/>
      <c r="G2643"/>
      <c r="H2643"/>
      <c r="I2643"/>
      <c r="J2643"/>
      <c r="K2643"/>
      <c r="L2643"/>
      <c r="M2643"/>
    </row>
    <row r="2644" spans="1:13" x14ac:dyDescent="0.25">
      <c r="A2644"/>
      <c r="B2644"/>
      <c r="C2644"/>
      <c r="D2644"/>
      <c r="E2644"/>
      <c r="F2644"/>
      <c r="G2644"/>
      <c r="H2644"/>
      <c r="I2644"/>
      <c r="J2644"/>
      <c r="K2644"/>
      <c r="L2644"/>
      <c r="M2644"/>
    </row>
    <row r="2645" spans="1:13" x14ac:dyDescent="0.25">
      <c r="A2645"/>
      <c r="B2645"/>
      <c r="C2645"/>
      <c r="D2645"/>
      <c r="E2645"/>
      <c r="F2645"/>
      <c r="G2645"/>
      <c r="H2645"/>
      <c r="I2645"/>
      <c r="J2645"/>
      <c r="K2645"/>
      <c r="L2645"/>
      <c r="M2645"/>
    </row>
    <row r="2646" spans="1:13" x14ac:dyDescent="0.25">
      <c r="A2646"/>
      <c r="B2646"/>
      <c r="C2646"/>
      <c r="D2646"/>
      <c r="E2646"/>
      <c r="F2646"/>
      <c r="G2646"/>
      <c r="H2646"/>
      <c r="I2646"/>
      <c r="J2646"/>
      <c r="K2646"/>
      <c r="L2646"/>
      <c r="M2646"/>
    </row>
    <row r="2647" spans="1:13" x14ac:dyDescent="0.25">
      <c r="A2647"/>
      <c r="B2647"/>
      <c r="C2647"/>
      <c r="D2647"/>
      <c r="E2647"/>
      <c r="F2647"/>
      <c r="G2647"/>
      <c r="H2647"/>
      <c r="I2647"/>
      <c r="J2647"/>
      <c r="K2647"/>
      <c r="L2647"/>
      <c r="M2647"/>
    </row>
    <row r="2648" spans="1:13" x14ac:dyDescent="0.25">
      <c r="A2648"/>
      <c r="B2648"/>
      <c r="C2648"/>
      <c r="D2648"/>
      <c r="E2648"/>
      <c r="F2648"/>
      <c r="G2648"/>
      <c r="H2648"/>
      <c r="I2648"/>
      <c r="J2648"/>
      <c r="K2648"/>
      <c r="L2648"/>
      <c r="M2648"/>
    </row>
    <row r="2649" spans="1:13" x14ac:dyDescent="0.25">
      <c r="A2649"/>
      <c r="B2649"/>
      <c r="C2649"/>
      <c r="D2649"/>
      <c r="E2649"/>
      <c r="F2649"/>
      <c r="G2649"/>
      <c r="H2649"/>
      <c r="I2649"/>
      <c r="J2649"/>
      <c r="K2649"/>
      <c r="L2649"/>
      <c r="M2649"/>
    </row>
    <row r="2650" spans="1:13" x14ac:dyDescent="0.25">
      <c r="A2650"/>
      <c r="B2650"/>
      <c r="C2650"/>
      <c r="D2650"/>
      <c r="E2650"/>
      <c r="F2650"/>
      <c r="G2650"/>
      <c r="H2650"/>
      <c r="I2650"/>
      <c r="J2650"/>
      <c r="K2650"/>
      <c r="L2650"/>
      <c r="M2650"/>
    </row>
    <row r="2651" spans="1:13" x14ac:dyDescent="0.25">
      <c r="A2651"/>
      <c r="B2651"/>
      <c r="C2651"/>
      <c r="D2651"/>
      <c r="E2651"/>
      <c r="F2651"/>
      <c r="G2651"/>
      <c r="H2651"/>
      <c r="I2651"/>
      <c r="J2651"/>
      <c r="K2651"/>
      <c r="L2651"/>
      <c r="M2651"/>
    </row>
    <row r="2652" spans="1:13" x14ac:dyDescent="0.25">
      <c r="A2652"/>
      <c r="B2652"/>
      <c r="C2652"/>
      <c r="D2652"/>
      <c r="E2652"/>
      <c r="F2652"/>
      <c r="G2652"/>
      <c r="H2652"/>
      <c r="I2652"/>
      <c r="J2652"/>
      <c r="K2652"/>
      <c r="L2652"/>
      <c r="M2652"/>
    </row>
    <row r="2653" spans="1:13" x14ac:dyDescent="0.25">
      <c r="A2653"/>
      <c r="B2653"/>
      <c r="C2653"/>
      <c r="D2653"/>
      <c r="E2653"/>
      <c r="F2653"/>
      <c r="G2653"/>
      <c r="H2653"/>
      <c r="I2653"/>
      <c r="J2653"/>
      <c r="K2653"/>
      <c r="L2653"/>
      <c r="M2653"/>
    </row>
    <row r="2654" spans="1:13" x14ac:dyDescent="0.25">
      <c r="A2654"/>
      <c r="B2654"/>
      <c r="C2654"/>
      <c r="D2654"/>
      <c r="E2654"/>
      <c r="F2654"/>
      <c r="G2654"/>
      <c r="H2654"/>
      <c r="I2654"/>
      <c r="J2654"/>
      <c r="K2654"/>
      <c r="L2654"/>
      <c r="M2654"/>
    </row>
    <row r="2655" spans="1:13" x14ac:dyDescent="0.25">
      <c r="A2655"/>
      <c r="B2655"/>
      <c r="C2655"/>
      <c r="D2655"/>
      <c r="E2655"/>
      <c r="F2655"/>
      <c r="G2655"/>
      <c r="H2655"/>
      <c r="I2655"/>
      <c r="J2655"/>
      <c r="K2655"/>
      <c r="L2655"/>
      <c r="M2655"/>
    </row>
    <row r="2656" spans="1:13" x14ac:dyDescent="0.25">
      <c r="A2656"/>
      <c r="B2656"/>
      <c r="C2656"/>
      <c r="D2656"/>
      <c r="E2656"/>
      <c r="F2656"/>
      <c r="G2656"/>
      <c r="H2656"/>
      <c r="I2656"/>
      <c r="J2656"/>
      <c r="K2656"/>
      <c r="L2656"/>
      <c r="M2656"/>
    </row>
    <row r="2657" spans="1:13" x14ac:dyDescent="0.25">
      <c r="A2657"/>
      <c r="B2657"/>
      <c r="C2657"/>
      <c r="D2657"/>
      <c r="E2657"/>
      <c r="F2657"/>
      <c r="G2657"/>
      <c r="H2657"/>
      <c r="I2657"/>
      <c r="J2657"/>
      <c r="K2657"/>
      <c r="L2657"/>
      <c r="M2657"/>
    </row>
    <row r="2658" spans="1:13" x14ac:dyDescent="0.25">
      <c r="A2658"/>
      <c r="B2658"/>
      <c r="C2658"/>
      <c r="D2658"/>
      <c r="E2658"/>
      <c r="F2658"/>
      <c r="G2658"/>
      <c r="H2658"/>
      <c r="I2658"/>
      <c r="J2658"/>
      <c r="K2658"/>
      <c r="L2658"/>
      <c r="M2658"/>
    </row>
    <row r="2659" spans="1:13" x14ac:dyDescent="0.25">
      <c r="A2659"/>
      <c r="B2659"/>
      <c r="C2659"/>
      <c r="D2659"/>
      <c r="E2659"/>
      <c r="F2659"/>
      <c r="G2659"/>
      <c r="H2659"/>
      <c r="I2659"/>
      <c r="J2659"/>
      <c r="K2659"/>
      <c r="L2659"/>
      <c r="M2659"/>
    </row>
    <row r="2660" spans="1:13" x14ac:dyDescent="0.25">
      <c r="A2660"/>
      <c r="B2660"/>
      <c r="C2660"/>
      <c r="D2660"/>
      <c r="E2660"/>
      <c r="F2660"/>
      <c r="G2660"/>
      <c r="H2660"/>
      <c r="I2660"/>
      <c r="J2660"/>
      <c r="K2660"/>
      <c r="L2660"/>
      <c r="M2660"/>
    </row>
    <row r="2661" spans="1:13" x14ac:dyDescent="0.25">
      <c r="A2661"/>
      <c r="B2661"/>
      <c r="C2661"/>
      <c r="D2661"/>
      <c r="E2661"/>
      <c r="F2661"/>
      <c r="G2661"/>
      <c r="H2661"/>
      <c r="I2661"/>
      <c r="J2661"/>
      <c r="K2661"/>
      <c r="L2661"/>
      <c r="M2661"/>
    </row>
    <row r="2662" spans="1:13" x14ac:dyDescent="0.25">
      <c r="A2662"/>
      <c r="B2662"/>
      <c r="C2662"/>
      <c r="D2662"/>
      <c r="E2662"/>
      <c r="F2662"/>
      <c r="G2662"/>
      <c r="H2662"/>
      <c r="I2662"/>
      <c r="J2662"/>
      <c r="K2662"/>
      <c r="L2662"/>
      <c r="M2662"/>
    </row>
    <row r="2663" spans="1:13" x14ac:dyDescent="0.25">
      <c r="A2663"/>
      <c r="B2663"/>
      <c r="C2663"/>
      <c r="D2663"/>
      <c r="E2663"/>
      <c r="F2663"/>
      <c r="G2663"/>
      <c r="H2663"/>
      <c r="I2663"/>
      <c r="J2663"/>
      <c r="K2663"/>
      <c r="L2663"/>
      <c r="M2663"/>
    </row>
    <row r="2664" spans="1:13" x14ac:dyDescent="0.25">
      <c r="A2664"/>
      <c r="B2664"/>
      <c r="C2664"/>
      <c r="D2664"/>
      <c r="E2664"/>
      <c r="F2664"/>
      <c r="G2664"/>
      <c r="H2664"/>
      <c r="I2664"/>
      <c r="J2664"/>
      <c r="K2664"/>
      <c r="L2664"/>
      <c r="M2664"/>
    </row>
    <row r="2665" spans="1:13" x14ac:dyDescent="0.25">
      <c r="A2665"/>
      <c r="B2665"/>
      <c r="C2665"/>
      <c r="D2665"/>
      <c r="E2665"/>
      <c r="F2665"/>
      <c r="G2665"/>
      <c r="H2665"/>
      <c r="I2665"/>
      <c r="J2665"/>
      <c r="K2665"/>
      <c r="L2665"/>
      <c r="M2665"/>
    </row>
    <row r="2666" spans="1:13" x14ac:dyDescent="0.25">
      <c r="A2666"/>
      <c r="B2666"/>
      <c r="C2666"/>
      <c r="D2666"/>
      <c r="E2666"/>
      <c r="F2666"/>
      <c r="G2666"/>
      <c r="H2666"/>
      <c r="I2666"/>
      <c r="J2666"/>
      <c r="K2666"/>
      <c r="L2666"/>
      <c r="M2666"/>
    </row>
    <row r="2667" spans="1:13" x14ac:dyDescent="0.25">
      <c r="A2667"/>
      <c r="B2667"/>
      <c r="C2667"/>
      <c r="D2667"/>
      <c r="E2667"/>
      <c r="F2667"/>
      <c r="G2667"/>
      <c r="H2667"/>
      <c r="I2667"/>
      <c r="J2667"/>
      <c r="K2667"/>
      <c r="L2667"/>
      <c r="M2667"/>
    </row>
    <row r="2668" spans="1:13" x14ac:dyDescent="0.25">
      <c r="A2668"/>
      <c r="B2668"/>
      <c r="C2668"/>
      <c r="D2668"/>
      <c r="E2668"/>
      <c r="F2668"/>
      <c r="G2668"/>
      <c r="H2668"/>
      <c r="I2668"/>
      <c r="J2668"/>
      <c r="K2668"/>
      <c r="L2668"/>
      <c r="M2668"/>
    </row>
    <row r="2669" spans="1:13" x14ac:dyDescent="0.25">
      <c r="A2669"/>
      <c r="B2669"/>
      <c r="C2669"/>
      <c r="D2669"/>
      <c r="E2669"/>
      <c r="F2669"/>
      <c r="G2669"/>
      <c r="H2669"/>
      <c r="I2669"/>
      <c r="J2669"/>
      <c r="K2669"/>
      <c r="L2669"/>
      <c r="M2669"/>
    </row>
    <row r="2670" spans="1:13" x14ac:dyDescent="0.25">
      <c r="A2670"/>
      <c r="B2670"/>
      <c r="C2670"/>
      <c r="D2670"/>
      <c r="E2670"/>
      <c r="F2670"/>
      <c r="G2670"/>
      <c r="H2670"/>
      <c r="I2670"/>
      <c r="J2670"/>
      <c r="K2670"/>
      <c r="L2670"/>
      <c r="M2670"/>
    </row>
    <row r="2671" spans="1:13" x14ac:dyDescent="0.25">
      <c r="A2671"/>
      <c r="B2671"/>
      <c r="C2671"/>
      <c r="D2671"/>
      <c r="E2671"/>
      <c r="F2671"/>
      <c r="G2671"/>
      <c r="H2671"/>
      <c r="I2671"/>
      <c r="J2671"/>
      <c r="K2671"/>
      <c r="L2671"/>
      <c r="M2671"/>
    </row>
    <row r="2672" spans="1:13" x14ac:dyDescent="0.25">
      <c r="A2672"/>
      <c r="B2672"/>
      <c r="C2672"/>
      <c r="D2672"/>
      <c r="E2672"/>
      <c r="F2672"/>
      <c r="G2672"/>
      <c r="H2672"/>
      <c r="I2672"/>
      <c r="J2672"/>
      <c r="K2672"/>
      <c r="L2672"/>
      <c r="M2672"/>
    </row>
    <row r="2673" spans="1:13" x14ac:dyDescent="0.25">
      <c r="A2673"/>
      <c r="B2673"/>
      <c r="C2673"/>
      <c r="D2673"/>
      <c r="E2673"/>
      <c r="F2673"/>
      <c r="G2673"/>
      <c r="H2673"/>
      <c r="I2673"/>
      <c r="J2673"/>
      <c r="K2673"/>
      <c r="L2673"/>
      <c r="M2673"/>
    </row>
    <row r="2674" spans="1:13" x14ac:dyDescent="0.25">
      <c r="A2674"/>
      <c r="B2674"/>
      <c r="C2674"/>
      <c r="D2674"/>
      <c r="E2674"/>
      <c r="F2674"/>
      <c r="G2674"/>
      <c r="H2674"/>
      <c r="I2674"/>
      <c r="J2674"/>
      <c r="K2674"/>
      <c r="L2674"/>
      <c r="M2674"/>
    </row>
    <row r="2675" spans="1:13" x14ac:dyDescent="0.25">
      <c r="A2675"/>
      <c r="B2675"/>
      <c r="C2675"/>
      <c r="D2675"/>
      <c r="E2675"/>
      <c r="F2675"/>
      <c r="G2675"/>
      <c r="H2675"/>
      <c r="I2675"/>
      <c r="J2675"/>
      <c r="K2675"/>
      <c r="L2675"/>
      <c r="M2675"/>
    </row>
    <row r="2676" spans="1:13" x14ac:dyDescent="0.25">
      <c r="A2676"/>
      <c r="B2676"/>
      <c r="C2676"/>
      <c r="D2676"/>
      <c r="E2676"/>
      <c r="F2676"/>
      <c r="G2676"/>
      <c r="H2676"/>
      <c r="I2676"/>
      <c r="J2676"/>
      <c r="K2676"/>
      <c r="L2676"/>
      <c r="M2676"/>
    </row>
    <row r="2677" spans="1:13" x14ac:dyDescent="0.25">
      <c r="A2677"/>
      <c r="B2677"/>
      <c r="C2677"/>
      <c r="D2677"/>
      <c r="E2677"/>
      <c r="F2677"/>
      <c r="G2677"/>
      <c r="H2677"/>
      <c r="I2677"/>
      <c r="J2677"/>
      <c r="K2677"/>
      <c r="L2677"/>
      <c r="M2677"/>
    </row>
    <row r="2678" spans="1:13" x14ac:dyDescent="0.25">
      <c r="A2678"/>
      <c r="B2678"/>
      <c r="C2678"/>
      <c r="D2678"/>
      <c r="E2678"/>
      <c r="F2678"/>
      <c r="G2678"/>
      <c r="H2678"/>
      <c r="I2678"/>
      <c r="J2678"/>
      <c r="K2678"/>
      <c r="L2678"/>
      <c r="M2678"/>
    </row>
    <row r="2679" spans="1:13" x14ac:dyDescent="0.25">
      <c r="A2679"/>
      <c r="B2679"/>
      <c r="C2679"/>
      <c r="D2679"/>
      <c r="E2679"/>
      <c r="F2679"/>
      <c r="G2679"/>
      <c r="H2679"/>
      <c r="I2679"/>
      <c r="J2679"/>
      <c r="K2679"/>
      <c r="L2679"/>
      <c r="M2679"/>
    </row>
    <row r="2680" spans="1:13" x14ac:dyDescent="0.25">
      <c r="A2680"/>
      <c r="B2680"/>
      <c r="C2680"/>
      <c r="D2680"/>
      <c r="E2680"/>
      <c r="F2680"/>
      <c r="G2680"/>
      <c r="H2680"/>
      <c r="I2680"/>
      <c r="J2680"/>
      <c r="K2680"/>
      <c r="L2680"/>
      <c r="M2680"/>
    </row>
    <row r="2681" spans="1:13" x14ac:dyDescent="0.25">
      <c r="A2681"/>
      <c r="B2681"/>
      <c r="C2681"/>
      <c r="D2681"/>
      <c r="E2681"/>
      <c r="F2681"/>
      <c r="G2681"/>
      <c r="H2681"/>
      <c r="I2681"/>
      <c r="J2681"/>
      <c r="K2681"/>
      <c r="L2681"/>
      <c r="M2681"/>
    </row>
    <row r="2682" spans="1:13" x14ac:dyDescent="0.25">
      <c r="A2682"/>
      <c r="B2682"/>
      <c r="C2682"/>
      <c r="D2682"/>
      <c r="E2682"/>
      <c r="F2682"/>
      <c r="G2682"/>
      <c r="H2682"/>
      <c r="I2682"/>
      <c r="J2682"/>
      <c r="K2682"/>
      <c r="L2682"/>
      <c r="M2682"/>
    </row>
    <row r="2683" spans="1:13" x14ac:dyDescent="0.25">
      <c r="A2683"/>
      <c r="B2683"/>
      <c r="C2683"/>
      <c r="D2683"/>
      <c r="E2683"/>
      <c r="F2683"/>
      <c r="G2683"/>
      <c r="H2683"/>
      <c r="I2683"/>
      <c r="J2683"/>
      <c r="K2683"/>
      <c r="L2683"/>
      <c r="M2683"/>
    </row>
    <row r="2684" spans="1:13" x14ac:dyDescent="0.25">
      <c r="A2684"/>
      <c r="B2684"/>
      <c r="C2684"/>
      <c r="D2684"/>
      <c r="E2684"/>
      <c r="F2684"/>
      <c r="G2684"/>
      <c r="H2684"/>
      <c r="I2684"/>
      <c r="J2684"/>
      <c r="K2684"/>
      <c r="L2684"/>
      <c r="M2684"/>
    </row>
    <row r="2685" spans="1:13" x14ac:dyDescent="0.25">
      <c r="A2685"/>
      <c r="B2685"/>
      <c r="C2685"/>
      <c r="D2685"/>
      <c r="E2685"/>
      <c r="F2685"/>
      <c r="G2685"/>
      <c r="H2685"/>
      <c r="I2685"/>
      <c r="J2685"/>
      <c r="K2685"/>
      <c r="L2685"/>
      <c r="M2685"/>
    </row>
    <row r="2686" spans="1:13" x14ac:dyDescent="0.25">
      <c r="A2686"/>
      <c r="B2686"/>
      <c r="C2686"/>
      <c r="D2686"/>
      <c r="E2686"/>
      <c r="F2686"/>
      <c r="G2686"/>
      <c r="H2686"/>
      <c r="I2686"/>
      <c r="J2686"/>
      <c r="K2686"/>
      <c r="L2686"/>
      <c r="M2686"/>
    </row>
    <row r="2687" spans="1:13" x14ac:dyDescent="0.25">
      <c r="A2687"/>
      <c r="B2687"/>
      <c r="C2687"/>
      <c r="D2687"/>
      <c r="E2687"/>
      <c r="F2687"/>
      <c r="G2687"/>
      <c r="H2687"/>
      <c r="I2687"/>
      <c r="J2687"/>
      <c r="K2687"/>
      <c r="L2687"/>
      <c r="M2687"/>
    </row>
    <row r="2688" spans="1:13" x14ac:dyDescent="0.25">
      <c r="A2688"/>
      <c r="B2688"/>
      <c r="C2688"/>
      <c r="D2688"/>
      <c r="E2688"/>
      <c r="F2688"/>
      <c r="G2688"/>
      <c r="H2688"/>
      <c r="I2688"/>
      <c r="J2688"/>
      <c r="K2688"/>
      <c r="L2688"/>
      <c r="M2688"/>
    </row>
    <row r="2689" spans="1:13" x14ac:dyDescent="0.25">
      <c r="A2689"/>
      <c r="B2689"/>
      <c r="C2689"/>
      <c r="D2689"/>
      <c r="E2689"/>
      <c r="F2689"/>
      <c r="G2689"/>
      <c r="H2689"/>
      <c r="I2689"/>
      <c r="J2689"/>
      <c r="K2689"/>
      <c r="L2689"/>
      <c r="M2689"/>
    </row>
    <row r="2690" spans="1:13" x14ac:dyDescent="0.25">
      <c r="A2690"/>
      <c r="B2690"/>
      <c r="C2690"/>
      <c r="D2690"/>
      <c r="E2690"/>
      <c r="F2690"/>
      <c r="G2690"/>
      <c r="H2690"/>
      <c r="I2690"/>
      <c r="J2690"/>
      <c r="K2690"/>
      <c r="L2690"/>
      <c r="M2690"/>
    </row>
    <row r="2691" spans="1:13" x14ac:dyDescent="0.25">
      <c r="A2691"/>
      <c r="B2691"/>
      <c r="C2691"/>
      <c r="D2691"/>
      <c r="E2691"/>
      <c r="F2691"/>
      <c r="G2691"/>
      <c r="H2691"/>
      <c r="I2691"/>
      <c r="J2691"/>
      <c r="K2691"/>
      <c r="L2691"/>
      <c r="M2691"/>
    </row>
    <row r="2692" spans="1:13" x14ac:dyDescent="0.25">
      <c r="A2692"/>
      <c r="B2692"/>
      <c r="C2692"/>
      <c r="D2692"/>
      <c r="E2692"/>
      <c r="F2692"/>
      <c r="G2692"/>
      <c r="H2692"/>
      <c r="I2692"/>
      <c r="J2692"/>
      <c r="K2692"/>
      <c r="L2692"/>
      <c r="M2692"/>
    </row>
    <row r="2693" spans="1:13" x14ac:dyDescent="0.25">
      <c r="A2693"/>
      <c r="B2693"/>
      <c r="C2693"/>
      <c r="D2693"/>
      <c r="E2693"/>
      <c r="F2693"/>
      <c r="G2693"/>
      <c r="H2693"/>
      <c r="I2693"/>
      <c r="J2693"/>
      <c r="K2693"/>
      <c r="L2693"/>
      <c r="M2693"/>
    </row>
    <row r="2694" spans="1:13" x14ac:dyDescent="0.25">
      <c r="A2694"/>
      <c r="B2694"/>
      <c r="C2694"/>
      <c r="D2694"/>
      <c r="E2694"/>
      <c r="F2694"/>
      <c r="G2694"/>
      <c r="H2694"/>
      <c r="I2694"/>
      <c r="J2694"/>
      <c r="K2694"/>
      <c r="L2694"/>
      <c r="M2694"/>
    </row>
    <row r="2695" spans="1:13" x14ac:dyDescent="0.25">
      <c r="A2695"/>
      <c r="B2695"/>
      <c r="C2695"/>
      <c r="D2695"/>
      <c r="E2695"/>
      <c r="F2695"/>
      <c r="G2695"/>
      <c r="H2695"/>
      <c r="I2695"/>
      <c r="J2695"/>
      <c r="K2695"/>
      <c r="L2695"/>
      <c r="M2695"/>
    </row>
    <row r="2696" spans="1:13" x14ac:dyDescent="0.25">
      <c r="A2696"/>
      <c r="B2696"/>
      <c r="C2696"/>
      <c r="D2696"/>
      <c r="E2696"/>
      <c r="F2696"/>
      <c r="G2696"/>
      <c r="H2696"/>
      <c r="I2696"/>
      <c r="J2696"/>
      <c r="K2696"/>
      <c r="L2696"/>
      <c r="M2696"/>
    </row>
    <row r="2697" spans="1:13" x14ac:dyDescent="0.25">
      <c r="A2697"/>
      <c r="B2697"/>
      <c r="C2697"/>
      <c r="D2697"/>
      <c r="E2697"/>
      <c r="F2697"/>
      <c r="G2697"/>
      <c r="H2697"/>
      <c r="I2697"/>
      <c r="J2697"/>
      <c r="K2697"/>
      <c r="L2697"/>
      <c r="M2697"/>
    </row>
    <row r="2698" spans="1:13" x14ac:dyDescent="0.25">
      <c r="A2698"/>
      <c r="B2698"/>
      <c r="C2698"/>
      <c r="D2698"/>
      <c r="E2698"/>
      <c r="F2698"/>
      <c r="G2698"/>
      <c r="H2698"/>
      <c r="I2698"/>
      <c r="J2698"/>
      <c r="K2698"/>
      <c r="L2698"/>
      <c r="M2698"/>
    </row>
    <row r="2699" spans="1:13" x14ac:dyDescent="0.25">
      <c r="A2699"/>
      <c r="B2699"/>
      <c r="C2699"/>
      <c r="D2699"/>
      <c r="E2699"/>
      <c r="F2699"/>
      <c r="G2699"/>
      <c r="H2699"/>
      <c r="I2699"/>
      <c r="J2699"/>
      <c r="K2699"/>
      <c r="L2699"/>
      <c r="M2699"/>
    </row>
    <row r="2700" spans="1:13" x14ac:dyDescent="0.25">
      <c r="A2700"/>
      <c r="B2700"/>
      <c r="C2700"/>
      <c r="D2700"/>
      <c r="E2700"/>
      <c r="F2700"/>
      <c r="G2700"/>
      <c r="H2700"/>
      <c r="I2700"/>
      <c r="J2700"/>
      <c r="K2700"/>
      <c r="L2700"/>
      <c r="M2700"/>
    </row>
    <row r="2701" spans="1:13" x14ac:dyDescent="0.25">
      <c r="A2701"/>
      <c r="B2701"/>
      <c r="C2701"/>
      <c r="D2701"/>
      <c r="E2701"/>
      <c r="F2701"/>
      <c r="G2701"/>
      <c r="H2701"/>
      <c r="I2701"/>
      <c r="J2701"/>
      <c r="K2701"/>
      <c r="L2701"/>
      <c r="M2701"/>
    </row>
    <row r="2702" spans="1:13" x14ac:dyDescent="0.25">
      <c r="A2702"/>
      <c r="B2702"/>
      <c r="C2702"/>
      <c r="D2702"/>
      <c r="E2702"/>
      <c r="F2702"/>
      <c r="G2702"/>
      <c r="H2702"/>
      <c r="I2702"/>
      <c r="J2702"/>
      <c r="K2702"/>
      <c r="L2702"/>
      <c r="M2702"/>
    </row>
    <row r="2703" spans="1:13" x14ac:dyDescent="0.25">
      <c r="A2703"/>
      <c r="B2703"/>
      <c r="C2703"/>
      <c r="D2703"/>
      <c r="E2703"/>
      <c r="F2703"/>
      <c r="G2703"/>
      <c r="H2703"/>
      <c r="I2703"/>
      <c r="J2703"/>
      <c r="K2703"/>
      <c r="L2703"/>
      <c r="M2703"/>
    </row>
    <row r="2704" spans="1:13" x14ac:dyDescent="0.25">
      <c r="A2704"/>
      <c r="B2704"/>
      <c r="C2704"/>
      <c r="D2704"/>
      <c r="E2704"/>
      <c r="F2704"/>
      <c r="G2704"/>
      <c r="H2704"/>
      <c r="I2704"/>
      <c r="J2704"/>
      <c r="K2704"/>
      <c r="L2704"/>
      <c r="M2704"/>
    </row>
    <row r="2705" spans="1:13" x14ac:dyDescent="0.25">
      <c r="A2705"/>
      <c r="B2705"/>
      <c r="C2705"/>
      <c r="D2705"/>
      <c r="E2705"/>
      <c r="F2705"/>
      <c r="G2705"/>
      <c r="H2705"/>
      <c r="I2705"/>
      <c r="J2705"/>
      <c r="K2705"/>
      <c r="L2705"/>
      <c r="M2705"/>
    </row>
    <row r="2706" spans="1:13" x14ac:dyDescent="0.25">
      <c r="A2706"/>
      <c r="B2706"/>
      <c r="C2706"/>
      <c r="D2706"/>
      <c r="E2706"/>
      <c r="F2706"/>
      <c r="G2706"/>
      <c r="H2706"/>
      <c r="I2706"/>
      <c r="J2706"/>
      <c r="K2706"/>
      <c r="L2706"/>
      <c r="M2706"/>
    </row>
    <row r="2707" spans="1:13" x14ac:dyDescent="0.25">
      <c r="A2707"/>
      <c r="B2707"/>
      <c r="C2707"/>
      <c r="D2707"/>
      <c r="E2707"/>
      <c r="F2707"/>
      <c r="G2707"/>
      <c r="H2707"/>
      <c r="I2707"/>
      <c r="J2707"/>
      <c r="K2707"/>
      <c r="L2707"/>
      <c r="M2707"/>
    </row>
    <row r="2708" spans="1:13" x14ac:dyDescent="0.25">
      <c r="A2708"/>
      <c r="B2708"/>
      <c r="C2708"/>
      <c r="D2708"/>
      <c r="E2708"/>
      <c r="F2708"/>
      <c r="G2708"/>
      <c r="H2708"/>
      <c r="I2708"/>
      <c r="J2708"/>
      <c r="K2708"/>
      <c r="L2708"/>
      <c r="M2708"/>
    </row>
    <row r="2709" spans="1:13" x14ac:dyDescent="0.25">
      <c r="A2709"/>
      <c r="B2709"/>
      <c r="C2709"/>
      <c r="D2709"/>
      <c r="E2709"/>
      <c r="F2709"/>
      <c r="G2709"/>
      <c r="H2709"/>
      <c r="I2709"/>
      <c r="J2709"/>
      <c r="K2709"/>
      <c r="L2709"/>
      <c r="M2709"/>
    </row>
    <row r="2710" spans="1:13" x14ac:dyDescent="0.25">
      <c r="A2710"/>
      <c r="B2710"/>
      <c r="C2710"/>
      <c r="D2710"/>
      <c r="E2710"/>
      <c r="F2710"/>
      <c r="G2710"/>
      <c r="H2710"/>
      <c r="I2710"/>
      <c r="J2710"/>
      <c r="K2710"/>
      <c r="L2710"/>
      <c r="M2710"/>
    </row>
    <row r="2711" spans="1:13" x14ac:dyDescent="0.25">
      <c r="A2711"/>
      <c r="B2711"/>
      <c r="C2711"/>
      <c r="D2711"/>
      <c r="E2711"/>
      <c r="F2711"/>
      <c r="G2711"/>
      <c r="H2711"/>
      <c r="I2711"/>
      <c r="J2711"/>
      <c r="K2711"/>
      <c r="L2711"/>
      <c r="M2711"/>
    </row>
    <row r="2712" spans="1:13" x14ac:dyDescent="0.25">
      <c r="A2712"/>
      <c r="B2712"/>
      <c r="C2712"/>
      <c r="D2712"/>
      <c r="E2712"/>
      <c r="F2712"/>
      <c r="G2712"/>
      <c r="H2712"/>
      <c r="I2712"/>
      <c r="J2712"/>
      <c r="K2712"/>
      <c r="L2712"/>
      <c r="M2712"/>
    </row>
    <row r="2713" spans="1:13" x14ac:dyDescent="0.25">
      <c r="A2713"/>
      <c r="B2713"/>
      <c r="C2713"/>
      <c r="D2713"/>
      <c r="E2713"/>
      <c r="F2713"/>
      <c r="G2713"/>
      <c r="H2713"/>
      <c r="I2713"/>
      <c r="J2713"/>
      <c r="K2713"/>
      <c r="L2713"/>
      <c r="M2713"/>
    </row>
    <row r="2714" spans="1:13" x14ac:dyDescent="0.25">
      <c r="A2714"/>
      <c r="B2714"/>
      <c r="C2714"/>
      <c r="D2714"/>
      <c r="E2714"/>
      <c r="F2714"/>
      <c r="G2714"/>
      <c r="H2714"/>
      <c r="I2714"/>
      <c r="J2714"/>
      <c r="K2714"/>
      <c r="L2714"/>
      <c r="M2714"/>
    </row>
    <row r="2715" spans="1:13" x14ac:dyDescent="0.25">
      <c r="A2715"/>
      <c r="B2715"/>
      <c r="C2715"/>
      <c r="D2715"/>
      <c r="E2715"/>
      <c r="F2715"/>
      <c r="G2715"/>
      <c r="H2715"/>
      <c r="I2715"/>
      <c r="J2715"/>
      <c r="K2715"/>
      <c r="L2715"/>
      <c r="M2715"/>
    </row>
    <row r="2716" spans="1:13" x14ac:dyDescent="0.25">
      <c r="A2716"/>
      <c r="B2716"/>
      <c r="C2716"/>
      <c r="D2716"/>
      <c r="E2716"/>
      <c r="F2716"/>
      <c r="G2716"/>
      <c r="H2716"/>
      <c r="I2716"/>
      <c r="J2716"/>
      <c r="K2716"/>
      <c r="L2716"/>
      <c r="M2716"/>
    </row>
    <row r="2717" spans="1:13" x14ac:dyDescent="0.25">
      <c r="A2717"/>
      <c r="B2717"/>
      <c r="C2717"/>
      <c r="D2717"/>
      <c r="E2717"/>
      <c r="F2717"/>
      <c r="G2717"/>
      <c r="H2717"/>
      <c r="I2717"/>
      <c r="J2717"/>
      <c r="K2717"/>
      <c r="L2717"/>
      <c r="M2717"/>
    </row>
    <row r="2718" spans="1:13" x14ac:dyDescent="0.25">
      <c r="A2718"/>
      <c r="B2718"/>
      <c r="C2718"/>
      <c r="D2718"/>
      <c r="E2718"/>
      <c r="F2718"/>
      <c r="G2718"/>
      <c r="H2718"/>
      <c r="I2718"/>
      <c r="J2718"/>
      <c r="K2718"/>
      <c r="L2718"/>
      <c r="M2718"/>
    </row>
    <row r="2719" spans="1:13" x14ac:dyDescent="0.25">
      <c r="A2719"/>
      <c r="B2719"/>
      <c r="C2719"/>
      <c r="D2719"/>
      <c r="E2719"/>
      <c r="F2719"/>
      <c r="G2719"/>
      <c r="H2719"/>
      <c r="I2719"/>
      <c r="J2719"/>
      <c r="K2719"/>
      <c r="L2719"/>
      <c r="M2719"/>
    </row>
    <row r="2720" spans="1:13" x14ac:dyDescent="0.25">
      <c r="A2720"/>
      <c r="B2720"/>
      <c r="C2720"/>
      <c r="D2720"/>
      <c r="E2720"/>
      <c r="F2720"/>
      <c r="G2720"/>
      <c r="H2720"/>
      <c r="I2720"/>
      <c r="J2720"/>
      <c r="K2720"/>
      <c r="L2720"/>
      <c r="M2720"/>
    </row>
    <row r="2721" spans="1:13" x14ac:dyDescent="0.25">
      <c r="A2721"/>
      <c r="B2721"/>
      <c r="C2721"/>
      <c r="D2721"/>
      <c r="E2721"/>
      <c r="F2721"/>
      <c r="G2721"/>
      <c r="H2721"/>
      <c r="I2721"/>
      <c r="J2721"/>
      <c r="K2721"/>
      <c r="L2721"/>
      <c r="M2721"/>
    </row>
    <row r="2722" spans="1:13" x14ac:dyDescent="0.25">
      <c r="A2722"/>
      <c r="B2722"/>
      <c r="C2722"/>
      <c r="D2722"/>
      <c r="E2722"/>
      <c r="F2722"/>
      <c r="G2722"/>
      <c r="H2722"/>
      <c r="I2722"/>
      <c r="J2722"/>
      <c r="K2722"/>
      <c r="L2722"/>
      <c r="M2722"/>
    </row>
    <row r="2723" spans="1:13" x14ac:dyDescent="0.25">
      <c r="A2723"/>
      <c r="B2723"/>
      <c r="C2723"/>
      <c r="D2723"/>
      <c r="E2723"/>
      <c r="F2723"/>
      <c r="G2723"/>
      <c r="H2723"/>
      <c r="I2723"/>
      <c r="J2723"/>
      <c r="K2723"/>
      <c r="L2723"/>
      <c r="M2723"/>
    </row>
    <row r="2724" spans="1:13" x14ac:dyDescent="0.25">
      <c r="A2724"/>
      <c r="B2724"/>
      <c r="C2724"/>
      <c r="D2724"/>
      <c r="E2724"/>
      <c r="F2724"/>
      <c r="G2724"/>
      <c r="H2724"/>
      <c r="I2724"/>
      <c r="J2724"/>
      <c r="K2724"/>
      <c r="L2724"/>
      <c r="M2724"/>
    </row>
    <row r="2725" spans="1:13" x14ac:dyDescent="0.25">
      <c r="A2725"/>
      <c r="B2725"/>
      <c r="C2725"/>
      <c r="D2725"/>
      <c r="E2725"/>
      <c r="F2725"/>
      <c r="G2725"/>
      <c r="H2725"/>
      <c r="I2725"/>
      <c r="J2725"/>
      <c r="K2725"/>
      <c r="L2725"/>
      <c r="M2725"/>
    </row>
    <row r="2726" spans="1:13" x14ac:dyDescent="0.25">
      <c r="A2726"/>
      <c r="B2726"/>
      <c r="C2726"/>
      <c r="D2726"/>
      <c r="E2726"/>
      <c r="F2726"/>
      <c r="G2726"/>
      <c r="H2726"/>
      <c r="I2726"/>
      <c r="J2726"/>
      <c r="K2726"/>
      <c r="L2726"/>
      <c r="M2726"/>
    </row>
    <row r="2727" spans="1:13" x14ac:dyDescent="0.25">
      <c r="A2727"/>
      <c r="B2727"/>
      <c r="C2727"/>
      <c r="D2727"/>
      <c r="E2727"/>
      <c r="F2727"/>
      <c r="G2727"/>
      <c r="H2727"/>
      <c r="I2727"/>
      <c r="J2727"/>
      <c r="K2727"/>
      <c r="L2727"/>
      <c r="M2727"/>
    </row>
    <row r="2728" spans="1:13" x14ac:dyDescent="0.25">
      <c r="A2728"/>
      <c r="B2728"/>
      <c r="C2728"/>
      <c r="D2728"/>
      <c r="E2728"/>
      <c r="F2728"/>
      <c r="G2728"/>
      <c r="H2728"/>
      <c r="I2728"/>
      <c r="J2728"/>
      <c r="K2728"/>
      <c r="L2728"/>
      <c r="M2728"/>
    </row>
    <row r="2729" spans="1:13" x14ac:dyDescent="0.25">
      <c r="A2729"/>
      <c r="B2729"/>
      <c r="C2729"/>
      <c r="D2729"/>
      <c r="E2729"/>
      <c r="F2729"/>
      <c r="G2729"/>
      <c r="H2729"/>
      <c r="I2729"/>
      <c r="J2729"/>
      <c r="K2729"/>
      <c r="L2729"/>
      <c r="M2729"/>
    </row>
    <row r="2730" spans="1:13" x14ac:dyDescent="0.25">
      <c r="A2730"/>
      <c r="B2730"/>
      <c r="C2730"/>
      <c r="D2730"/>
      <c r="E2730"/>
      <c r="F2730"/>
      <c r="G2730"/>
      <c r="H2730"/>
      <c r="I2730"/>
      <c r="J2730"/>
      <c r="K2730"/>
      <c r="L2730"/>
      <c r="M2730"/>
    </row>
    <row r="2731" spans="1:13" x14ac:dyDescent="0.25">
      <c r="A2731"/>
      <c r="B2731"/>
      <c r="C2731"/>
      <c r="D2731"/>
      <c r="E2731"/>
      <c r="F2731"/>
      <c r="G2731"/>
      <c r="H2731"/>
      <c r="I2731"/>
      <c r="J2731"/>
      <c r="K2731"/>
      <c r="L2731"/>
      <c r="M2731"/>
    </row>
    <row r="2732" spans="1:13" x14ac:dyDescent="0.25">
      <c r="A2732"/>
      <c r="B2732"/>
      <c r="C2732"/>
      <c r="D2732"/>
      <c r="E2732"/>
      <c r="F2732"/>
      <c r="G2732"/>
      <c r="H2732"/>
      <c r="I2732"/>
      <c r="J2732"/>
      <c r="K2732"/>
      <c r="L2732"/>
      <c r="M2732"/>
    </row>
    <row r="2733" spans="1:13" x14ac:dyDescent="0.25">
      <c r="A2733"/>
      <c r="B2733"/>
      <c r="C2733"/>
      <c r="D2733"/>
      <c r="E2733"/>
      <c r="F2733"/>
      <c r="G2733"/>
      <c r="H2733"/>
      <c r="I2733"/>
      <c r="J2733"/>
      <c r="K2733"/>
      <c r="L2733"/>
      <c r="M2733"/>
    </row>
    <row r="2734" spans="1:13" x14ac:dyDescent="0.25">
      <c r="A2734"/>
      <c r="B2734"/>
      <c r="C2734"/>
      <c r="D2734"/>
      <c r="E2734"/>
      <c r="F2734"/>
      <c r="G2734"/>
      <c r="H2734"/>
      <c r="I2734"/>
      <c r="J2734"/>
      <c r="K2734"/>
      <c r="L2734"/>
      <c r="M2734"/>
    </row>
    <row r="2735" spans="1:13" x14ac:dyDescent="0.25">
      <c r="A2735"/>
      <c r="B2735"/>
      <c r="C2735"/>
      <c r="D2735"/>
      <c r="E2735"/>
      <c r="F2735"/>
      <c r="G2735"/>
      <c r="H2735"/>
      <c r="I2735"/>
      <c r="J2735"/>
      <c r="K2735"/>
      <c r="L2735"/>
      <c r="M2735"/>
    </row>
    <row r="2736" spans="1:13" x14ac:dyDescent="0.25">
      <c r="A2736"/>
      <c r="B2736"/>
      <c r="C2736"/>
      <c r="D2736"/>
      <c r="E2736"/>
      <c r="F2736"/>
      <c r="G2736"/>
      <c r="H2736"/>
      <c r="I2736"/>
      <c r="J2736"/>
      <c r="K2736"/>
      <c r="L2736"/>
      <c r="M2736"/>
    </row>
    <row r="2737" spans="1:13" x14ac:dyDescent="0.25">
      <c r="A2737"/>
      <c r="B2737"/>
      <c r="C2737"/>
      <c r="D2737"/>
      <c r="E2737"/>
      <c r="F2737"/>
      <c r="G2737"/>
      <c r="H2737"/>
      <c r="I2737"/>
      <c r="J2737"/>
      <c r="K2737"/>
      <c r="L2737"/>
      <c r="M2737"/>
    </row>
    <row r="2738" spans="1:13" x14ac:dyDescent="0.25">
      <c r="A2738"/>
      <c r="B2738"/>
      <c r="C2738"/>
      <c r="D2738"/>
      <c r="E2738"/>
      <c r="F2738"/>
      <c r="G2738"/>
      <c r="H2738"/>
      <c r="I2738"/>
      <c r="J2738"/>
      <c r="K2738"/>
      <c r="L2738"/>
      <c r="M2738"/>
    </row>
    <row r="2739" spans="1:13" x14ac:dyDescent="0.25">
      <c r="A2739"/>
      <c r="B2739"/>
      <c r="C2739"/>
      <c r="D2739"/>
      <c r="E2739"/>
      <c r="F2739"/>
      <c r="G2739"/>
      <c r="H2739"/>
      <c r="I2739"/>
      <c r="J2739"/>
      <c r="K2739"/>
      <c r="L2739"/>
      <c r="M2739"/>
    </row>
    <row r="2740" spans="1:13" x14ac:dyDescent="0.25">
      <c r="A2740"/>
      <c r="B2740"/>
      <c r="C2740"/>
      <c r="D2740"/>
      <c r="E2740"/>
      <c r="F2740"/>
      <c r="G2740"/>
      <c r="H2740"/>
      <c r="I2740"/>
      <c r="J2740"/>
      <c r="K2740"/>
      <c r="L2740"/>
      <c r="M2740"/>
    </row>
    <row r="2741" spans="1:13" x14ac:dyDescent="0.25">
      <c r="A2741"/>
      <c r="B2741"/>
      <c r="C2741"/>
      <c r="D2741"/>
      <c r="E2741"/>
      <c r="F2741"/>
      <c r="G2741"/>
      <c r="H2741"/>
      <c r="I2741"/>
      <c r="J2741"/>
      <c r="K2741"/>
      <c r="L2741"/>
      <c r="M2741"/>
    </row>
    <row r="2742" spans="1:13" x14ac:dyDescent="0.25">
      <c r="A2742"/>
      <c r="B2742"/>
      <c r="C2742"/>
      <c r="D2742"/>
      <c r="E2742"/>
      <c r="F2742"/>
      <c r="G2742"/>
      <c r="H2742"/>
      <c r="I2742"/>
      <c r="J2742"/>
      <c r="K2742"/>
      <c r="L2742"/>
      <c r="M2742"/>
    </row>
    <row r="2743" spans="1:13" x14ac:dyDescent="0.25">
      <c r="A2743"/>
      <c r="B2743"/>
      <c r="C2743"/>
      <c r="D2743"/>
      <c r="E2743"/>
      <c r="F2743"/>
      <c r="G2743"/>
      <c r="H2743"/>
      <c r="I2743"/>
      <c r="J2743"/>
      <c r="K2743"/>
      <c r="L2743"/>
      <c r="M2743"/>
    </row>
    <row r="2744" spans="1:13" x14ac:dyDescent="0.25">
      <c r="A2744"/>
      <c r="B2744"/>
      <c r="C2744"/>
      <c r="D2744"/>
      <c r="E2744"/>
      <c r="F2744"/>
      <c r="G2744"/>
      <c r="H2744"/>
      <c r="I2744"/>
      <c r="J2744"/>
      <c r="K2744"/>
      <c r="L2744"/>
      <c r="M2744"/>
    </row>
    <row r="2745" spans="1:13" x14ac:dyDescent="0.25">
      <c r="A2745"/>
      <c r="B2745"/>
      <c r="C2745"/>
      <c r="D2745"/>
      <c r="E2745"/>
      <c r="F2745"/>
      <c r="G2745"/>
      <c r="H2745"/>
      <c r="I2745"/>
      <c r="J2745"/>
      <c r="K2745"/>
      <c r="L2745"/>
      <c r="M2745"/>
    </row>
    <row r="2746" spans="1:13" x14ac:dyDescent="0.25">
      <c r="A2746"/>
      <c r="B2746"/>
      <c r="C2746"/>
      <c r="D2746"/>
      <c r="E2746"/>
      <c r="F2746"/>
      <c r="G2746"/>
      <c r="H2746"/>
      <c r="I2746"/>
      <c r="J2746"/>
      <c r="K2746"/>
      <c r="L2746"/>
      <c r="M2746"/>
    </row>
    <row r="2747" spans="1:13" x14ac:dyDescent="0.25">
      <c r="A2747"/>
      <c r="B2747"/>
      <c r="C2747"/>
      <c r="D2747"/>
      <c r="E2747"/>
      <c r="F2747"/>
      <c r="G2747"/>
      <c r="H2747"/>
      <c r="I2747"/>
      <c r="J2747"/>
      <c r="K2747"/>
      <c r="L2747"/>
      <c r="M2747"/>
    </row>
    <row r="2748" spans="1:13" x14ac:dyDescent="0.25">
      <c r="A2748"/>
      <c r="B2748"/>
      <c r="C2748"/>
      <c r="D2748"/>
      <c r="E2748"/>
      <c r="F2748"/>
      <c r="G2748"/>
      <c r="H2748"/>
      <c r="I2748"/>
      <c r="J2748"/>
      <c r="K2748"/>
      <c r="L2748"/>
      <c r="M2748"/>
    </row>
    <row r="2749" spans="1:13" x14ac:dyDescent="0.25">
      <c r="A2749"/>
      <c r="B2749"/>
      <c r="C2749"/>
      <c r="D2749"/>
      <c r="E2749"/>
      <c r="F2749"/>
      <c r="G2749"/>
      <c r="H2749"/>
      <c r="I2749"/>
      <c r="J2749"/>
      <c r="K2749"/>
      <c r="L2749"/>
      <c r="M2749"/>
    </row>
    <row r="2750" spans="1:13" x14ac:dyDescent="0.25">
      <c r="A2750"/>
      <c r="B2750"/>
      <c r="C2750"/>
      <c r="D2750"/>
      <c r="E2750"/>
      <c r="F2750"/>
      <c r="G2750"/>
      <c r="H2750"/>
      <c r="I2750"/>
      <c r="J2750"/>
      <c r="K2750"/>
      <c r="L2750"/>
      <c r="M2750"/>
    </row>
    <row r="2751" spans="1:13" x14ac:dyDescent="0.25">
      <c r="A2751"/>
      <c r="B2751"/>
      <c r="C2751"/>
      <c r="D2751"/>
      <c r="E2751"/>
      <c r="F2751"/>
      <c r="G2751"/>
      <c r="H2751"/>
      <c r="I2751"/>
      <c r="J2751"/>
      <c r="K2751"/>
      <c r="L2751"/>
      <c r="M2751"/>
    </row>
    <row r="2752" spans="1:13" x14ac:dyDescent="0.25">
      <c r="A2752"/>
      <c r="B2752"/>
      <c r="C2752"/>
      <c r="D2752"/>
      <c r="E2752"/>
      <c r="F2752"/>
      <c r="G2752"/>
      <c r="H2752"/>
      <c r="I2752"/>
      <c r="J2752"/>
      <c r="K2752"/>
      <c r="L2752"/>
      <c r="M2752"/>
    </row>
    <row r="2753" spans="1:13" x14ac:dyDescent="0.25">
      <c r="A2753"/>
      <c r="B2753"/>
      <c r="C2753"/>
      <c r="D2753"/>
      <c r="E2753"/>
      <c r="F2753"/>
      <c r="G2753"/>
      <c r="H2753"/>
      <c r="I2753"/>
      <c r="J2753"/>
      <c r="K2753"/>
      <c r="L2753"/>
      <c r="M2753"/>
    </row>
    <row r="2754" spans="1:13" x14ac:dyDescent="0.25">
      <c r="A2754"/>
      <c r="B2754"/>
      <c r="C2754"/>
      <c r="D2754"/>
      <c r="E2754"/>
      <c r="F2754"/>
      <c r="G2754"/>
      <c r="H2754"/>
      <c r="I2754"/>
      <c r="J2754"/>
      <c r="K2754"/>
      <c r="L2754"/>
      <c r="M2754"/>
    </row>
    <row r="2755" spans="1:13" x14ac:dyDescent="0.25">
      <c r="A2755"/>
      <c r="B2755"/>
      <c r="C2755"/>
      <c r="D2755"/>
      <c r="E2755"/>
      <c r="F2755"/>
      <c r="G2755"/>
      <c r="H2755"/>
      <c r="I2755"/>
      <c r="J2755"/>
      <c r="K2755"/>
      <c r="L2755"/>
      <c r="M2755"/>
    </row>
    <row r="2756" spans="1:13" x14ac:dyDescent="0.25">
      <c r="A2756"/>
      <c r="B2756"/>
      <c r="C2756"/>
      <c r="D2756"/>
      <c r="E2756"/>
      <c r="F2756"/>
      <c r="G2756"/>
      <c r="H2756"/>
      <c r="I2756"/>
      <c r="J2756"/>
      <c r="K2756"/>
      <c r="L2756"/>
      <c r="M2756"/>
    </row>
    <row r="2757" spans="1:13" x14ac:dyDescent="0.25">
      <c r="A2757"/>
      <c r="B2757"/>
      <c r="C2757"/>
      <c r="D2757"/>
      <c r="E2757"/>
      <c r="F2757"/>
      <c r="G2757"/>
      <c r="H2757"/>
      <c r="I2757"/>
      <c r="J2757"/>
      <c r="K2757"/>
      <c r="L2757"/>
      <c r="M2757"/>
    </row>
    <row r="2758" spans="1:13" x14ac:dyDescent="0.25">
      <c r="A2758"/>
      <c r="B2758"/>
      <c r="C2758"/>
      <c r="D2758"/>
      <c r="E2758"/>
      <c r="F2758"/>
      <c r="G2758"/>
      <c r="H2758"/>
      <c r="I2758"/>
      <c r="J2758"/>
      <c r="K2758"/>
      <c r="L2758"/>
      <c r="M2758"/>
    </row>
    <row r="2759" spans="1:13" x14ac:dyDescent="0.25">
      <c r="A2759"/>
      <c r="B2759"/>
      <c r="C2759"/>
      <c r="D2759"/>
      <c r="E2759"/>
      <c r="F2759"/>
      <c r="G2759"/>
      <c r="H2759"/>
      <c r="I2759"/>
      <c r="J2759"/>
      <c r="K2759"/>
      <c r="L2759"/>
      <c r="M2759"/>
    </row>
    <row r="2760" spans="1:13" x14ac:dyDescent="0.25">
      <c r="A2760"/>
      <c r="B2760"/>
      <c r="C2760"/>
      <c r="D2760"/>
      <c r="E2760"/>
      <c r="F2760"/>
      <c r="G2760"/>
      <c r="H2760"/>
      <c r="I2760"/>
      <c r="J2760"/>
      <c r="K2760"/>
      <c r="L2760"/>
      <c r="M2760"/>
    </row>
    <row r="2761" spans="1:13" x14ac:dyDescent="0.25">
      <c r="A2761"/>
      <c r="B2761"/>
      <c r="C2761"/>
      <c r="D2761"/>
      <c r="E2761"/>
      <c r="F2761"/>
      <c r="G2761"/>
      <c r="H2761"/>
      <c r="I2761"/>
      <c r="J2761"/>
      <c r="K2761"/>
      <c r="L2761"/>
      <c r="M2761"/>
    </row>
    <row r="2762" spans="1:13" x14ac:dyDescent="0.25">
      <c r="A2762"/>
      <c r="B2762"/>
      <c r="C2762"/>
      <c r="D2762"/>
      <c r="E2762"/>
      <c r="F2762"/>
      <c r="G2762"/>
      <c r="H2762"/>
      <c r="I2762"/>
      <c r="J2762"/>
      <c r="K2762"/>
      <c r="L2762"/>
      <c r="M2762"/>
    </row>
    <row r="2763" spans="1:13" x14ac:dyDescent="0.25">
      <c r="A2763"/>
      <c r="B2763"/>
      <c r="C2763"/>
      <c r="D2763"/>
      <c r="E2763"/>
      <c r="F2763"/>
      <c r="G2763"/>
      <c r="H2763"/>
      <c r="I2763"/>
      <c r="J2763"/>
      <c r="K2763"/>
      <c r="L2763"/>
      <c r="M2763"/>
    </row>
    <row r="2764" spans="1:13" x14ac:dyDescent="0.25">
      <c r="A2764"/>
      <c r="B2764"/>
      <c r="C2764"/>
      <c r="D2764"/>
      <c r="E2764"/>
      <c r="F2764"/>
      <c r="G2764"/>
      <c r="H2764"/>
      <c r="I2764"/>
      <c r="J2764"/>
      <c r="K2764"/>
      <c r="L2764"/>
      <c r="M2764"/>
    </row>
    <row r="2765" spans="1:13" x14ac:dyDescent="0.25">
      <c r="A2765"/>
      <c r="B2765"/>
      <c r="C2765"/>
      <c r="D2765"/>
      <c r="E2765"/>
      <c r="F2765"/>
      <c r="G2765"/>
      <c r="H2765"/>
      <c r="I2765"/>
      <c r="J2765"/>
      <c r="K2765"/>
      <c r="L2765"/>
      <c r="M2765"/>
    </row>
    <row r="2766" spans="1:13" x14ac:dyDescent="0.25">
      <c r="A2766"/>
      <c r="B2766"/>
      <c r="C2766"/>
      <c r="D2766"/>
      <c r="E2766"/>
      <c r="F2766"/>
      <c r="G2766"/>
      <c r="H2766"/>
      <c r="I2766"/>
      <c r="J2766"/>
      <c r="K2766"/>
      <c r="L2766"/>
      <c r="M2766"/>
    </row>
    <row r="2767" spans="1:13" x14ac:dyDescent="0.25">
      <c r="A2767"/>
      <c r="B2767"/>
      <c r="C2767"/>
      <c r="D2767"/>
      <c r="E2767"/>
      <c r="F2767"/>
      <c r="G2767"/>
      <c r="H2767"/>
      <c r="I2767"/>
      <c r="J2767"/>
      <c r="K2767"/>
      <c r="L2767"/>
      <c r="M2767"/>
    </row>
    <row r="2768" spans="1:13" x14ac:dyDescent="0.25">
      <c r="A2768"/>
      <c r="B2768"/>
      <c r="C2768"/>
      <c r="D2768"/>
      <c r="E2768"/>
      <c r="F2768"/>
      <c r="G2768"/>
      <c r="H2768"/>
      <c r="I2768"/>
      <c r="J2768"/>
      <c r="K2768"/>
      <c r="L2768"/>
      <c r="M2768"/>
    </row>
    <row r="2769" spans="1:13" x14ac:dyDescent="0.25">
      <c r="A2769"/>
      <c r="B2769"/>
      <c r="C2769"/>
      <c r="D2769"/>
      <c r="E2769"/>
      <c r="F2769"/>
      <c r="G2769"/>
      <c r="H2769"/>
      <c r="I2769"/>
      <c r="J2769"/>
      <c r="K2769"/>
      <c r="L2769"/>
      <c r="M2769"/>
    </row>
    <row r="2770" spans="1:13" x14ac:dyDescent="0.25">
      <c r="A2770"/>
      <c r="B2770"/>
      <c r="C2770"/>
      <c r="D2770"/>
      <c r="E2770"/>
      <c r="F2770"/>
      <c r="G2770"/>
      <c r="H2770"/>
      <c r="I2770"/>
      <c r="J2770"/>
      <c r="K2770"/>
      <c r="L2770"/>
      <c r="M2770"/>
    </row>
    <row r="2771" spans="1:13" x14ac:dyDescent="0.25">
      <c r="A2771"/>
      <c r="B2771"/>
      <c r="C2771"/>
      <c r="D2771"/>
      <c r="E2771"/>
      <c r="F2771"/>
      <c r="G2771"/>
      <c r="H2771"/>
      <c r="I2771"/>
      <c r="J2771"/>
      <c r="K2771"/>
      <c r="L2771"/>
      <c r="M2771"/>
    </row>
    <row r="2772" spans="1:13" x14ac:dyDescent="0.25">
      <c r="A2772"/>
      <c r="B2772"/>
      <c r="C2772"/>
      <c r="D2772"/>
      <c r="E2772"/>
      <c r="F2772"/>
      <c r="G2772"/>
      <c r="H2772"/>
      <c r="I2772"/>
      <c r="J2772"/>
      <c r="K2772"/>
      <c r="L2772"/>
      <c r="M2772"/>
    </row>
    <row r="2773" spans="1:13" x14ac:dyDescent="0.25">
      <c r="A2773"/>
      <c r="B2773"/>
      <c r="C2773"/>
      <c r="D2773"/>
      <c r="E2773"/>
      <c r="F2773"/>
      <c r="G2773"/>
      <c r="H2773"/>
      <c r="I2773"/>
      <c r="J2773"/>
      <c r="K2773"/>
      <c r="L2773"/>
      <c r="M2773"/>
    </row>
    <row r="2774" spans="1:13" x14ac:dyDescent="0.25">
      <c r="A2774"/>
      <c r="B2774"/>
      <c r="C2774"/>
      <c r="D2774"/>
      <c r="E2774"/>
      <c r="F2774"/>
      <c r="G2774"/>
      <c r="H2774"/>
      <c r="I2774"/>
      <c r="J2774"/>
      <c r="K2774"/>
      <c r="L2774"/>
      <c r="M2774"/>
    </row>
    <row r="2775" spans="1:13" x14ac:dyDescent="0.25">
      <c r="A2775"/>
      <c r="B2775"/>
      <c r="C2775"/>
      <c r="D2775"/>
      <c r="E2775"/>
      <c r="F2775"/>
      <c r="G2775"/>
      <c r="H2775"/>
      <c r="I2775"/>
      <c r="J2775"/>
      <c r="K2775"/>
      <c r="L2775"/>
      <c r="M2775"/>
    </row>
    <row r="2776" spans="1:13" x14ac:dyDescent="0.25">
      <c r="A2776"/>
      <c r="B2776"/>
      <c r="C2776"/>
      <c r="D2776"/>
      <c r="E2776"/>
      <c r="F2776"/>
      <c r="G2776"/>
      <c r="H2776"/>
      <c r="I2776"/>
      <c r="J2776"/>
      <c r="K2776"/>
      <c r="L2776"/>
      <c r="M2776"/>
    </row>
    <row r="2777" spans="1:13" x14ac:dyDescent="0.25">
      <c r="A2777"/>
      <c r="B2777"/>
      <c r="C2777"/>
      <c r="D2777"/>
      <c r="E2777"/>
      <c r="F2777"/>
      <c r="G2777"/>
      <c r="H2777"/>
      <c r="I2777"/>
      <c r="J2777"/>
      <c r="K2777"/>
      <c r="L2777"/>
      <c r="M2777"/>
    </row>
    <row r="2778" spans="1:13" x14ac:dyDescent="0.25">
      <c r="A2778"/>
      <c r="B2778"/>
      <c r="C2778"/>
      <c r="D2778"/>
      <c r="E2778"/>
      <c r="F2778"/>
      <c r="G2778"/>
      <c r="H2778"/>
      <c r="I2778"/>
      <c r="J2778"/>
      <c r="K2778"/>
      <c r="L2778"/>
      <c r="M2778"/>
    </row>
    <row r="2779" spans="1:13" x14ac:dyDescent="0.25">
      <c r="A2779"/>
      <c r="B2779"/>
      <c r="C2779"/>
      <c r="D2779"/>
      <c r="E2779"/>
      <c r="F2779"/>
      <c r="G2779"/>
      <c r="H2779"/>
      <c r="I2779"/>
      <c r="J2779"/>
      <c r="K2779"/>
      <c r="L2779"/>
      <c r="M2779"/>
    </row>
    <row r="2780" spans="1:13" x14ac:dyDescent="0.25">
      <c r="A2780"/>
      <c r="B2780"/>
      <c r="C2780"/>
      <c r="D2780"/>
      <c r="E2780"/>
      <c r="F2780"/>
      <c r="G2780"/>
      <c r="H2780"/>
      <c r="I2780"/>
      <c r="J2780"/>
      <c r="K2780"/>
      <c r="L2780"/>
      <c r="M2780"/>
    </row>
    <row r="2781" spans="1:13" x14ac:dyDescent="0.25">
      <c r="A2781"/>
      <c r="B2781"/>
      <c r="C2781"/>
      <c r="D2781"/>
      <c r="E2781"/>
      <c r="F2781"/>
      <c r="G2781"/>
      <c r="H2781"/>
      <c r="I2781"/>
      <c r="J2781"/>
      <c r="K2781"/>
      <c r="L2781"/>
      <c r="M2781"/>
    </row>
    <row r="2782" spans="1:13" x14ac:dyDescent="0.25">
      <c r="A2782"/>
      <c r="B2782"/>
      <c r="C2782"/>
      <c r="D2782"/>
      <c r="E2782"/>
      <c r="F2782"/>
      <c r="G2782"/>
      <c r="H2782"/>
      <c r="I2782"/>
      <c r="J2782"/>
      <c r="K2782"/>
      <c r="L2782"/>
      <c r="M2782"/>
    </row>
    <row r="2783" spans="1:13" x14ac:dyDescent="0.25">
      <c r="A2783"/>
      <c r="B2783"/>
      <c r="C2783"/>
      <c r="D2783"/>
      <c r="E2783"/>
      <c r="F2783"/>
      <c r="G2783"/>
      <c r="H2783"/>
      <c r="I2783"/>
      <c r="J2783"/>
      <c r="K2783"/>
      <c r="L2783"/>
      <c r="M2783"/>
    </row>
    <row r="2784" spans="1:13" x14ac:dyDescent="0.25">
      <c r="A2784"/>
      <c r="B2784"/>
      <c r="C2784"/>
      <c r="D2784"/>
      <c r="E2784"/>
      <c r="F2784"/>
      <c r="G2784"/>
      <c r="H2784"/>
      <c r="I2784"/>
      <c r="J2784"/>
      <c r="K2784"/>
      <c r="L2784"/>
      <c r="M2784"/>
    </row>
    <row r="2785" spans="1:13" x14ac:dyDescent="0.25">
      <c r="A2785"/>
      <c r="B2785"/>
      <c r="C2785"/>
      <c r="D2785"/>
      <c r="E2785"/>
      <c r="F2785"/>
      <c r="G2785"/>
      <c r="H2785"/>
      <c r="I2785"/>
      <c r="J2785"/>
      <c r="K2785"/>
      <c r="L2785"/>
      <c r="M2785"/>
    </row>
    <row r="2786" spans="1:13" x14ac:dyDescent="0.25">
      <c r="A2786"/>
      <c r="B2786"/>
      <c r="C2786"/>
      <c r="D2786"/>
      <c r="E2786"/>
      <c r="F2786"/>
      <c r="G2786"/>
      <c r="H2786"/>
      <c r="I2786"/>
      <c r="J2786"/>
      <c r="K2786"/>
      <c r="L2786"/>
      <c r="M2786"/>
    </row>
    <row r="2787" spans="1:13" x14ac:dyDescent="0.25">
      <c r="A2787"/>
      <c r="B2787"/>
      <c r="C2787"/>
      <c r="D2787"/>
      <c r="E2787"/>
      <c r="F2787"/>
      <c r="G2787"/>
      <c r="H2787"/>
      <c r="I2787"/>
      <c r="J2787"/>
      <c r="K2787"/>
      <c r="L2787"/>
      <c r="M2787"/>
    </row>
    <row r="2788" spans="1:13" x14ac:dyDescent="0.25">
      <c r="A2788"/>
      <c r="B2788"/>
      <c r="C2788"/>
      <c r="D2788"/>
      <c r="E2788"/>
      <c r="F2788"/>
      <c r="G2788"/>
      <c r="H2788"/>
      <c r="I2788"/>
      <c r="J2788"/>
      <c r="K2788"/>
      <c r="L2788"/>
      <c r="M2788"/>
    </row>
    <row r="2789" spans="1:13" x14ac:dyDescent="0.25">
      <c r="A2789"/>
      <c r="B2789"/>
      <c r="C2789"/>
      <c r="D2789"/>
      <c r="E2789"/>
      <c r="F2789"/>
      <c r="G2789"/>
      <c r="H2789"/>
      <c r="I2789"/>
      <c r="J2789"/>
      <c r="K2789"/>
      <c r="L2789"/>
      <c r="M2789"/>
    </row>
    <row r="2790" spans="1:13" x14ac:dyDescent="0.25">
      <c r="A2790"/>
      <c r="B2790"/>
      <c r="C2790"/>
      <c r="D2790"/>
      <c r="E2790"/>
      <c r="F2790"/>
      <c r="G2790"/>
      <c r="H2790"/>
      <c r="I2790"/>
      <c r="J2790"/>
      <c r="K2790"/>
      <c r="L2790"/>
      <c r="M2790"/>
    </row>
    <row r="2791" spans="1:13" x14ac:dyDescent="0.25">
      <c r="A2791"/>
      <c r="B2791"/>
      <c r="C2791"/>
      <c r="D2791"/>
      <c r="E2791"/>
      <c r="F2791"/>
      <c r="G2791"/>
      <c r="H2791"/>
      <c r="I2791"/>
      <c r="J2791"/>
      <c r="K2791"/>
      <c r="L2791"/>
      <c r="M2791"/>
    </row>
    <row r="2792" spans="1:13" x14ac:dyDescent="0.25">
      <c r="A2792"/>
      <c r="B2792"/>
      <c r="C2792"/>
      <c r="D2792"/>
      <c r="E2792"/>
      <c r="F2792"/>
      <c r="G2792"/>
      <c r="H2792"/>
      <c r="I2792"/>
      <c r="J2792"/>
      <c r="K2792"/>
      <c r="L2792"/>
      <c r="M2792"/>
    </row>
    <row r="2793" spans="1:13" x14ac:dyDescent="0.25">
      <c r="A2793"/>
      <c r="B2793"/>
      <c r="C2793"/>
      <c r="D2793"/>
      <c r="E2793"/>
      <c r="F2793"/>
      <c r="G2793"/>
      <c r="H2793"/>
      <c r="I2793"/>
      <c r="J2793"/>
      <c r="K2793"/>
      <c r="L2793"/>
      <c r="M2793"/>
    </row>
    <row r="2794" spans="1:13" x14ac:dyDescent="0.25">
      <c r="A2794"/>
      <c r="B2794"/>
      <c r="C2794"/>
      <c r="D2794"/>
      <c r="E2794"/>
      <c r="F2794"/>
      <c r="G2794"/>
      <c r="H2794"/>
      <c r="I2794"/>
      <c r="J2794"/>
      <c r="K2794"/>
      <c r="L2794"/>
      <c r="M2794"/>
    </row>
    <row r="2795" spans="1:13" x14ac:dyDescent="0.25">
      <c r="A2795"/>
      <c r="B2795"/>
      <c r="C2795"/>
      <c r="D2795"/>
      <c r="E2795"/>
      <c r="F2795"/>
      <c r="G2795"/>
      <c r="H2795"/>
      <c r="I2795"/>
      <c r="J2795"/>
      <c r="K2795"/>
      <c r="L2795"/>
      <c r="M2795"/>
    </row>
    <row r="2796" spans="1:13" x14ac:dyDescent="0.25">
      <c r="A2796"/>
      <c r="B2796"/>
      <c r="C2796"/>
      <c r="D2796"/>
      <c r="E2796"/>
      <c r="F2796"/>
      <c r="G2796"/>
      <c r="H2796"/>
      <c r="I2796"/>
      <c r="J2796"/>
      <c r="K2796"/>
      <c r="L2796"/>
      <c r="M2796"/>
    </row>
    <row r="2797" spans="1:13" x14ac:dyDescent="0.25">
      <c r="A2797"/>
      <c r="B2797"/>
      <c r="C2797"/>
      <c r="D2797"/>
      <c r="E2797"/>
      <c r="F2797"/>
      <c r="G2797"/>
      <c r="H2797"/>
      <c r="I2797"/>
      <c r="J2797"/>
      <c r="K2797"/>
      <c r="L2797"/>
      <c r="M2797"/>
    </row>
    <row r="2798" spans="1:13" x14ac:dyDescent="0.25">
      <c r="A2798"/>
      <c r="B2798"/>
      <c r="C2798"/>
      <c r="D2798"/>
      <c r="E2798"/>
      <c r="F2798"/>
      <c r="G2798"/>
      <c r="H2798"/>
      <c r="I2798"/>
      <c r="J2798"/>
      <c r="K2798"/>
      <c r="L2798"/>
      <c r="M2798"/>
    </row>
    <row r="2799" spans="1:13" x14ac:dyDescent="0.25">
      <c r="A2799"/>
      <c r="B2799"/>
      <c r="C2799"/>
      <c r="D2799"/>
      <c r="E2799"/>
      <c r="F2799"/>
      <c r="G2799"/>
      <c r="H2799"/>
      <c r="I2799"/>
      <c r="J2799"/>
      <c r="K2799"/>
      <c r="L2799"/>
      <c r="M2799"/>
    </row>
    <row r="2800" spans="1:13" x14ac:dyDescent="0.25">
      <c r="A2800"/>
      <c r="B2800"/>
      <c r="C2800"/>
      <c r="D2800"/>
      <c r="E2800"/>
      <c r="F2800"/>
      <c r="G2800"/>
      <c r="H2800"/>
      <c r="I2800"/>
      <c r="J2800"/>
      <c r="K2800"/>
      <c r="L2800"/>
      <c r="M2800"/>
    </row>
    <row r="2801" spans="1:13" x14ac:dyDescent="0.25">
      <c r="A2801"/>
      <c r="B2801"/>
      <c r="C2801"/>
      <c r="D2801"/>
      <c r="E2801"/>
      <c r="F2801"/>
      <c r="G2801"/>
      <c r="H2801"/>
      <c r="I2801"/>
      <c r="J2801"/>
      <c r="K2801"/>
      <c r="L2801"/>
      <c r="M2801"/>
    </row>
    <row r="2802" spans="1:13" x14ac:dyDescent="0.25">
      <c r="A2802"/>
      <c r="B2802"/>
      <c r="C2802"/>
      <c r="D2802"/>
      <c r="E2802"/>
      <c r="F2802"/>
      <c r="G2802"/>
      <c r="H2802"/>
      <c r="I2802"/>
      <c r="J2802"/>
      <c r="K2802"/>
      <c r="L2802"/>
      <c r="M2802"/>
    </row>
    <row r="2803" spans="1:13" x14ac:dyDescent="0.25">
      <c r="A2803"/>
      <c r="B2803"/>
      <c r="C2803"/>
      <c r="D2803"/>
      <c r="E2803"/>
      <c r="F2803"/>
      <c r="G2803"/>
      <c r="H2803"/>
      <c r="I2803"/>
      <c r="J2803"/>
      <c r="K2803"/>
      <c r="L2803"/>
      <c r="M2803"/>
    </row>
    <row r="2804" spans="1:13" x14ac:dyDescent="0.25">
      <c r="A2804"/>
      <c r="B2804"/>
      <c r="C2804"/>
      <c r="D2804"/>
      <c r="E2804"/>
      <c r="F2804"/>
      <c r="G2804"/>
      <c r="H2804"/>
      <c r="I2804"/>
      <c r="J2804"/>
      <c r="K2804"/>
      <c r="L2804"/>
      <c r="M2804"/>
    </row>
    <row r="2805" spans="1:13" x14ac:dyDescent="0.25">
      <c r="A2805"/>
      <c r="B2805"/>
      <c r="C2805"/>
      <c r="D2805"/>
      <c r="E2805"/>
      <c r="F2805"/>
      <c r="G2805"/>
      <c r="H2805"/>
      <c r="I2805"/>
      <c r="J2805"/>
      <c r="K2805"/>
      <c r="L2805"/>
      <c r="M2805"/>
    </row>
    <row r="2806" spans="1:13" x14ac:dyDescent="0.25">
      <c r="A2806"/>
      <c r="B2806"/>
      <c r="C2806"/>
      <c r="D2806"/>
      <c r="E2806"/>
      <c r="F2806"/>
      <c r="G2806"/>
      <c r="H2806"/>
      <c r="I2806"/>
      <c r="J2806"/>
      <c r="K2806"/>
      <c r="L2806"/>
      <c r="M2806"/>
    </row>
    <row r="2807" spans="1:13" x14ac:dyDescent="0.25">
      <c r="A2807"/>
      <c r="B2807"/>
      <c r="C2807"/>
      <c r="D2807"/>
      <c r="E2807"/>
      <c r="F2807"/>
      <c r="G2807"/>
      <c r="H2807"/>
      <c r="I2807"/>
      <c r="J2807"/>
      <c r="K2807"/>
      <c r="L2807"/>
      <c r="M2807"/>
    </row>
    <row r="2808" spans="1:13" x14ac:dyDescent="0.25">
      <c r="A2808"/>
      <c r="B2808"/>
      <c r="C2808"/>
      <c r="D2808"/>
      <c r="E2808"/>
      <c r="F2808"/>
      <c r="G2808"/>
      <c r="H2808"/>
      <c r="I2808"/>
      <c r="J2808"/>
      <c r="K2808"/>
      <c r="L2808"/>
      <c r="M2808"/>
    </row>
    <row r="2809" spans="1:13" x14ac:dyDescent="0.25">
      <c r="A2809"/>
      <c r="B2809"/>
      <c r="C2809"/>
      <c r="D2809"/>
      <c r="E2809"/>
      <c r="F2809"/>
      <c r="G2809"/>
      <c r="H2809"/>
      <c r="I2809"/>
      <c r="J2809"/>
      <c r="K2809"/>
      <c r="L2809"/>
      <c r="M2809"/>
    </row>
    <row r="2810" spans="1:13" x14ac:dyDescent="0.25">
      <c r="A2810"/>
      <c r="B2810"/>
      <c r="C2810"/>
      <c r="D2810"/>
      <c r="E2810"/>
      <c r="F2810"/>
      <c r="G2810"/>
      <c r="H2810"/>
      <c r="I2810"/>
      <c r="J2810"/>
      <c r="K2810"/>
      <c r="L2810"/>
      <c r="M2810"/>
    </row>
    <row r="2811" spans="1:13" x14ac:dyDescent="0.25">
      <c r="A2811"/>
      <c r="B2811"/>
      <c r="C2811"/>
      <c r="D2811"/>
      <c r="E2811"/>
      <c r="F2811"/>
      <c r="G2811"/>
      <c r="H2811"/>
      <c r="I2811"/>
      <c r="J2811"/>
      <c r="K2811"/>
      <c r="L2811"/>
      <c r="M2811"/>
    </row>
    <row r="2812" spans="1:13" x14ac:dyDescent="0.25">
      <c r="A2812"/>
      <c r="B2812"/>
      <c r="C2812"/>
      <c r="D2812"/>
      <c r="E2812"/>
      <c r="F2812"/>
      <c r="G2812"/>
      <c r="H2812"/>
      <c r="I2812"/>
      <c r="J2812"/>
      <c r="K2812"/>
      <c r="L2812"/>
      <c r="M2812"/>
    </row>
    <row r="2813" spans="1:13" x14ac:dyDescent="0.25">
      <c r="A2813"/>
      <c r="B2813"/>
      <c r="C2813"/>
      <c r="D2813"/>
      <c r="E2813"/>
      <c r="F2813"/>
      <c r="G2813"/>
      <c r="H2813"/>
      <c r="I2813"/>
      <c r="J2813"/>
      <c r="K2813"/>
      <c r="L2813"/>
      <c r="M2813"/>
    </row>
    <row r="2814" spans="1:13" x14ac:dyDescent="0.25">
      <c r="A2814"/>
      <c r="B2814"/>
      <c r="C2814"/>
      <c r="D2814"/>
      <c r="E2814"/>
      <c r="F2814"/>
      <c r="G2814"/>
      <c r="H2814"/>
      <c r="I2814"/>
      <c r="J2814"/>
      <c r="K2814"/>
      <c r="L2814"/>
      <c r="M2814"/>
    </row>
    <row r="2815" spans="1:13" x14ac:dyDescent="0.25">
      <c r="A2815"/>
      <c r="B2815"/>
      <c r="C2815"/>
      <c r="D2815"/>
      <c r="E2815"/>
      <c r="F2815"/>
      <c r="G2815"/>
      <c r="H2815"/>
      <c r="I2815"/>
      <c r="J2815"/>
      <c r="K2815"/>
      <c r="L2815"/>
      <c r="M2815"/>
    </row>
    <row r="2816" spans="1:13" x14ac:dyDescent="0.25">
      <c r="A2816"/>
      <c r="B2816"/>
      <c r="C2816"/>
      <c r="D2816"/>
      <c r="E2816"/>
      <c r="F2816"/>
      <c r="G2816"/>
      <c r="H2816"/>
      <c r="I2816"/>
      <c r="J2816"/>
      <c r="K2816"/>
      <c r="L2816"/>
      <c r="M2816"/>
    </row>
    <row r="2817" spans="1:13" x14ac:dyDescent="0.25">
      <c r="A2817"/>
      <c r="B2817"/>
      <c r="C2817"/>
      <c r="D2817"/>
      <c r="E2817"/>
      <c r="F2817"/>
      <c r="G2817"/>
      <c r="H2817"/>
      <c r="I2817"/>
      <c r="J2817"/>
      <c r="K2817"/>
      <c r="L2817"/>
      <c r="M2817"/>
    </row>
    <row r="2818" spans="1:13" x14ac:dyDescent="0.25">
      <c r="A2818"/>
      <c r="B2818"/>
      <c r="C2818"/>
      <c r="D2818"/>
      <c r="E2818"/>
      <c r="F2818"/>
      <c r="G2818"/>
      <c r="H2818"/>
      <c r="I2818"/>
      <c r="J2818"/>
      <c r="K2818"/>
      <c r="L2818"/>
      <c r="M2818"/>
    </row>
    <row r="2819" spans="1:13" x14ac:dyDescent="0.25">
      <c r="A2819"/>
      <c r="B2819"/>
      <c r="C2819"/>
      <c r="D2819"/>
      <c r="E2819"/>
      <c r="F2819"/>
      <c r="G2819"/>
      <c r="H2819"/>
      <c r="I2819"/>
      <c r="J2819"/>
      <c r="K2819"/>
      <c r="L2819"/>
      <c r="M2819"/>
    </row>
    <row r="2820" spans="1:13" x14ac:dyDescent="0.25">
      <c r="A2820"/>
      <c r="B2820"/>
      <c r="C2820"/>
      <c r="D2820"/>
      <c r="E2820"/>
      <c r="F2820"/>
      <c r="G2820"/>
      <c r="H2820"/>
      <c r="I2820"/>
      <c r="J2820"/>
      <c r="K2820"/>
      <c r="L2820"/>
      <c r="M2820"/>
    </row>
    <row r="2821" spans="1:13" x14ac:dyDescent="0.25">
      <c r="A2821"/>
      <c r="B2821"/>
      <c r="C2821"/>
      <c r="D2821"/>
      <c r="E2821"/>
      <c r="F2821"/>
      <c r="G2821"/>
      <c r="H2821"/>
      <c r="I2821"/>
      <c r="J2821"/>
      <c r="K2821"/>
      <c r="L2821"/>
      <c r="M2821"/>
    </row>
    <row r="2822" spans="1:13" x14ac:dyDescent="0.25">
      <c r="A2822"/>
      <c r="B2822"/>
      <c r="C2822"/>
      <c r="D2822"/>
      <c r="E2822"/>
      <c r="F2822"/>
      <c r="G2822"/>
      <c r="H2822"/>
      <c r="I2822"/>
      <c r="J2822"/>
      <c r="K2822"/>
      <c r="L2822"/>
      <c r="M2822"/>
    </row>
    <row r="2823" spans="1:13" x14ac:dyDescent="0.25">
      <c r="A2823"/>
      <c r="B2823"/>
      <c r="C2823"/>
      <c r="D2823"/>
      <c r="E2823"/>
      <c r="F2823"/>
      <c r="G2823"/>
      <c r="H2823"/>
      <c r="I2823"/>
      <c r="J2823"/>
      <c r="K2823"/>
      <c r="L2823"/>
      <c r="M2823"/>
    </row>
    <row r="2824" spans="1:13" x14ac:dyDescent="0.25">
      <c r="A2824"/>
      <c r="B2824"/>
      <c r="C2824"/>
      <c r="D2824"/>
      <c r="E2824"/>
      <c r="F2824"/>
      <c r="G2824"/>
      <c r="H2824"/>
      <c r="I2824"/>
      <c r="J2824"/>
      <c r="K2824"/>
      <c r="L2824"/>
      <c r="M2824"/>
    </row>
    <row r="2825" spans="1:13" x14ac:dyDescent="0.25">
      <c r="A2825"/>
      <c r="B2825"/>
      <c r="C2825"/>
      <c r="D2825"/>
      <c r="E2825"/>
      <c r="F2825"/>
      <c r="G2825"/>
      <c r="H2825"/>
      <c r="I2825"/>
      <c r="J2825"/>
      <c r="K2825"/>
      <c r="L2825"/>
      <c r="M2825"/>
    </row>
    <row r="2826" spans="1:13" x14ac:dyDescent="0.25">
      <c r="A2826"/>
      <c r="B2826"/>
      <c r="C2826"/>
      <c r="D2826"/>
      <c r="E2826"/>
      <c r="F2826"/>
      <c r="G2826"/>
      <c r="H2826"/>
      <c r="I2826"/>
      <c r="J2826"/>
      <c r="K2826"/>
      <c r="L2826"/>
      <c r="M2826"/>
    </row>
    <row r="2827" spans="1:13" x14ac:dyDescent="0.25">
      <c r="A2827"/>
      <c r="B2827"/>
      <c r="C2827"/>
      <c r="D2827"/>
      <c r="E2827"/>
      <c r="F2827"/>
      <c r="G2827"/>
      <c r="H2827"/>
      <c r="I2827"/>
      <c r="J2827"/>
      <c r="K2827"/>
      <c r="L2827"/>
      <c r="M2827"/>
    </row>
    <row r="2828" spans="1:13" x14ac:dyDescent="0.25">
      <c r="A2828"/>
      <c r="B2828"/>
      <c r="C2828"/>
      <c r="D2828"/>
      <c r="E2828"/>
      <c r="F2828"/>
      <c r="G2828"/>
      <c r="H2828"/>
      <c r="I2828"/>
      <c r="J2828"/>
      <c r="K2828"/>
      <c r="L2828"/>
      <c r="M2828"/>
    </row>
    <row r="2829" spans="1:13" x14ac:dyDescent="0.25">
      <c r="A2829"/>
      <c r="B2829"/>
      <c r="C2829"/>
      <c r="D2829"/>
      <c r="E2829"/>
      <c r="F2829"/>
      <c r="G2829"/>
      <c r="H2829"/>
      <c r="I2829"/>
      <c r="J2829"/>
      <c r="K2829"/>
      <c r="L2829"/>
      <c r="M2829"/>
    </row>
    <row r="2830" spans="1:13" x14ac:dyDescent="0.25">
      <c r="A2830"/>
      <c r="B2830"/>
      <c r="C2830"/>
      <c r="D2830"/>
      <c r="E2830"/>
      <c r="F2830"/>
      <c r="G2830"/>
      <c r="H2830"/>
      <c r="I2830"/>
      <c r="J2830"/>
      <c r="K2830"/>
      <c r="L2830"/>
      <c r="M2830"/>
    </row>
    <row r="2831" spans="1:13" x14ac:dyDescent="0.25">
      <c r="A2831"/>
      <c r="B2831"/>
      <c r="C2831"/>
      <c r="D2831"/>
      <c r="E2831"/>
      <c r="F2831"/>
      <c r="G2831"/>
      <c r="H2831"/>
      <c r="I2831"/>
      <c r="J2831"/>
      <c r="K2831"/>
      <c r="L2831"/>
      <c r="M2831"/>
    </row>
    <row r="2832" spans="1:13" x14ac:dyDescent="0.25">
      <c r="A2832"/>
      <c r="B2832"/>
      <c r="C2832"/>
      <c r="D2832"/>
      <c r="E2832"/>
      <c r="F2832"/>
      <c r="G2832"/>
      <c r="H2832"/>
      <c r="I2832"/>
      <c r="J2832"/>
      <c r="K2832"/>
      <c r="L2832"/>
      <c r="M2832"/>
    </row>
    <row r="2833" spans="1:13" x14ac:dyDescent="0.25">
      <c r="A2833"/>
      <c r="B2833"/>
      <c r="C2833"/>
      <c r="D2833"/>
      <c r="E2833"/>
      <c r="F2833"/>
      <c r="G2833"/>
      <c r="H2833"/>
      <c r="I2833"/>
      <c r="J2833"/>
      <c r="K2833"/>
      <c r="L2833"/>
      <c r="M2833"/>
    </row>
    <row r="2834" spans="1:13" x14ac:dyDescent="0.25">
      <c r="A2834"/>
      <c r="B2834"/>
      <c r="C2834"/>
      <c r="D2834"/>
      <c r="E2834"/>
      <c r="F2834"/>
      <c r="G2834"/>
      <c r="H2834"/>
      <c r="I2834"/>
      <c r="J2834"/>
      <c r="K2834"/>
      <c r="L2834"/>
      <c r="M2834"/>
    </row>
    <row r="2835" spans="1:13" x14ac:dyDescent="0.25">
      <c r="A2835"/>
      <c r="B2835"/>
      <c r="C2835"/>
      <c r="D2835"/>
      <c r="E2835"/>
      <c r="F2835"/>
      <c r="G2835"/>
      <c r="H2835"/>
      <c r="I2835"/>
      <c r="J2835"/>
      <c r="K2835"/>
      <c r="L2835"/>
      <c r="M2835"/>
    </row>
    <row r="2836" spans="1:13" x14ac:dyDescent="0.25">
      <c r="A2836"/>
      <c r="B2836"/>
      <c r="C2836"/>
      <c r="D2836"/>
      <c r="E2836"/>
      <c r="F2836"/>
      <c r="G2836"/>
      <c r="H2836"/>
      <c r="I2836"/>
      <c r="J2836"/>
      <c r="K2836"/>
      <c r="L2836"/>
      <c r="M2836"/>
    </row>
    <row r="2837" spans="1:13" x14ac:dyDescent="0.25">
      <c r="A2837"/>
      <c r="B2837"/>
      <c r="C2837"/>
      <c r="D2837"/>
      <c r="E2837"/>
      <c r="F2837"/>
      <c r="G2837"/>
      <c r="H2837"/>
      <c r="I2837"/>
      <c r="J2837"/>
      <c r="K2837"/>
      <c r="L2837"/>
      <c r="M2837"/>
    </row>
    <row r="2838" spans="1:13" x14ac:dyDescent="0.25">
      <c r="A2838"/>
      <c r="B2838"/>
      <c r="C2838"/>
      <c r="D2838"/>
      <c r="E2838"/>
      <c r="F2838"/>
      <c r="G2838"/>
      <c r="H2838"/>
      <c r="I2838"/>
      <c r="J2838"/>
      <c r="K2838"/>
      <c r="L2838"/>
      <c r="M2838"/>
    </row>
    <row r="2839" spans="1:13" x14ac:dyDescent="0.25">
      <c r="A2839"/>
      <c r="B2839"/>
      <c r="C2839"/>
      <c r="D2839"/>
      <c r="E2839"/>
      <c r="F2839"/>
      <c r="G2839"/>
      <c r="H2839"/>
      <c r="I2839"/>
      <c r="J2839"/>
      <c r="K2839"/>
      <c r="L2839"/>
      <c r="M2839"/>
    </row>
    <row r="2840" spans="1:13" x14ac:dyDescent="0.25">
      <c r="A2840"/>
      <c r="B2840"/>
      <c r="C2840"/>
      <c r="D2840"/>
      <c r="E2840"/>
      <c r="F2840"/>
      <c r="G2840"/>
      <c r="H2840"/>
      <c r="I2840"/>
      <c r="J2840"/>
      <c r="K2840"/>
      <c r="L2840"/>
      <c r="M2840"/>
    </row>
    <row r="2841" spans="1:13" x14ac:dyDescent="0.25">
      <c r="A2841"/>
      <c r="B2841"/>
      <c r="C2841"/>
      <c r="D2841"/>
      <c r="E2841"/>
      <c r="F2841"/>
      <c r="G2841"/>
      <c r="H2841"/>
      <c r="I2841"/>
      <c r="J2841"/>
      <c r="K2841"/>
      <c r="L2841"/>
      <c r="M2841"/>
    </row>
    <row r="2842" spans="1:13" x14ac:dyDescent="0.25">
      <c r="A2842"/>
      <c r="B2842"/>
      <c r="C2842"/>
      <c r="D2842"/>
      <c r="E2842"/>
      <c r="F2842"/>
      <c r="G2842"/>
      <c r="H2842"/>
      <c r="I2842"/>
      <c r="J2842"/>
      <c r="K2842"/>
      <c r="L2842"/>
      <c r="M2842"/>
    </row>
    <row r="2843" spans="1:13" x14ac:dyDescent="0.25">
      <c r="A2843"/>
      <c r="B2843"/>
      <c r="C2843"/>
      <c r="D2843"/>
      <c r="E2843"/>
      <c r="F2843"/>
      <c r="G2843"/>
      <c r="H2843"/>
      <c r="I2843"/>
      <c r="J2843"/>
      <c r="K2843"/>
      <c r="L2843"/>
      <c r="M2843"/>
    </row>
    <row r="2844" spans="1:13" x14ac:dyDescent="0.25">
      <c r="A2844"/>
      <c r="B2844"/>
      <c r="C2844"/>
      <c r="D2844"/>
      <c r="E2844"/>
      <c r="F2844"/>
      <c r="G2844"/>
      <c r="H2844"/>
      <c r="I2844"/>
      <c r="J2844"/>
      <c r="K2844"/>
      <c r="L2844"/>
      <c r="M2844"/>
    </row>
    <row r="2845" spans="1:13" x14ac:dyDescent="0.25">
      <c r="A2845"/>
      <c r="B2845"/>
      <c r="C2845"/>
      <c r="D2845"/>
      <c r="E2845"/>
      <c r="F2845"/>
      <c r="G2845"/>
      <c r="H2845"/>
      <c r="I2845"/>
      <c r="J2845"/>
      <c r="K2845"/>
      <c r="L2845"/>
      <c r="M2845"/>
    </row>
    <row r="2846" spans="1:13" x14ac:dyDescent="0.25">
      <c r="A2846"/>
      <c r="B2846"/>
      <c r="C2846"/>
      <c r="D2846"/>
      <c r="E2846"/>
      <c r="F2846"/>
      <c r="G2846"/>
      <c r="H2846"/>
      <c r="I2846"/>
      <c r="J2846"/>
      <c r="K2846"/>
      <c r="L2846"/>
      <c r="M2846"/>
    </row>
    <row r="2847" spans="1:13" x14ac:dyDescent="0.25">
      <c r="A2847"/>
      <c r="B2847"/>
      <c r="C2847"/>
      <c r="D2847"/>
      <c r="E2847"/>
      <c r="F2847"/>
      <c r="G2847"/>
      <c r="H2847"/>
      <c r="I2847"/>
      <c r="J2847"/>
      <c r="K2847"/>
      <c r="L2847"/>
      <c r="M2847"/>
    </row>
    <row r="2848" spans="1:13" x14ac:dyDescent="0.25">
      <c r="A2848"/>
      <c r="B2848"/>
      <c r="C2848"/>
      <c r="D2848"/>
      <c r="E2848"/>
      <c r="F2848"/>
      <c r="G2848"/>
      <c r="H2848"/>
      <c r="I2848"/>
      <c r="J2848"/>
      <c r="K2848"/>
      <c r="L2848"/>
      <c r="M2848"/>
    </row>
    <row r="2849" spans="1:13" x14ac:dyDescent="0.25">
      <c r="A2849"/>
      <c r="B2849"/>
      <c r="C2849"/>
      <c r="D2849"/>
      <c r="E2849"/>
      <c r="F2849"/>
      <c r="G2849"/>
      <c r="H2849"/>
      <c r="I2849"/>
      <c r="J2849"/>
      <c r="K2849"/>
      <c r="L2849"/>
      <c r="M2849"/>
    </row>
    <row r="2850" spans="1:13" x14ac:dyDescent="0.25">
      <c r="A2850"/>
      <c r="B2850"/>
      <c r="C2850"/>
      <c r="D2850"/>
      <c r="E2850"/>
      <c r="F2850"/>
      <c r="G2850"/>
      <c r="H2850"/>
      <c r="I2850"/>
      <c r="J2850"/>
      <c r="K2850"/>
      <c r="L2850"/>
      <c r="M2850"/>
    </row>
    <row r="2851" spans="1:13" x14ac:dyDescent="0.25">
      <c r="A2851"/>
      <c r="B2851"/>
      <c r="C2851"/>
      <c r="D2851"/>
      <c r="E2851"/>
      <c r="F2851"/>
      <c r="G2851"/>
      <c r="H2851"/>
      <c r="I2851"/>
      <c r="J2851"/>
      <c r="K2851"/>
      <c r="L2851"/>
      <c r="M2851"/>
    </row>
    <row r="2852" spans="1:13" x14ac:dyDescent="0.25">
      <c r="A2852"/>
      <c r="B2852"/>
      <c r="C2852"/>
      <c r="D2852"/>
      <c r="E2852"/>
      <c r="F2852"/>
      <c r="G2852"/>
      <c r="H2852"/>
      <c r="I2852"/>
      <c r="J2852"/>
      <c r="K2852"/>
      <c r="L2852"/>
      <c r="M2852"/>
    </row>
    <row r="2853" spans="1:13" x14ac:dyDescent="0.25">
      <c r="A2853"/>
      <c r="B2853"/>
      <c r="C2853"/>
      <c r="D2853"/>
      <c r="E2853"/>
      <c r="F2853"/>
      <c r="G2853"/>
      <c r="H2853"/>
      <c r="I2853"/>
      <c r="J2853"/>
      <c r="K2853"/>
      <c r="L2853"/>
      <c r="M2853"/>
    </row>
    <row r="2854" spans="1:13" x14ac:dyDescent="0.25">
      <c r="A2854"/>
      <c r="B2854"/>
      <c r="C2854"/>
      <c r="D2854"/>
      <c r="E2854"/>
      <c r="F2854"/>
      <c r="G2854"/>
      <c r="H2854"/>
      <c r="I2854"/>
      <c r="J2854"/>
      <c r="K2854"/>
      <c r="L2854"/>
      <c r="M2854"/>
    </row>
    <row r="2855" spans="1:13" x14ac:dyDescent="0.25">
      <c r="A2855"/>
      <c r="B2855"/>
      <c r="C2855"/>
      <c r="D2855"/>
      <c r="E2855"/>
      <c r="F2855"/>
      <c r="G2855"/>
      <c r="H2855"/>
      <c r="I2855"/>
      <c r="J2855"/>
      <c r="K2855"/>
      <c r="L2855"/>
      <c r="M2855"/>
    </row>
    <row r="2856" spans="1:13" x14ac:dyDescent="0.25">
      <c r="A2856"/>
      <c r="B2856"/>
      <c r="C2856"/>
      <c r="D2856"/>
      <c r="E2856"/>
      <c r="F2856"/>
      <c r="G2856"/>
      <c r="H2856"/>
      <c r="I2856"/>
      <c r="J2856"/>
      <c r="K2856"/>
      <c r="L2856"/>
      <c r="M2856"/>
    </row>
    <row r="2857" spans="1:13" x14ac:dyDescent="0.25">
      <c r="A2857"/>
      <c r="B2857"/>
      <c r="C2857"/>
      <c r="D2857"/>
      <c r="E2857"/>
      <c r="F2857"/>
      <c r="G2857"/>
      <c r="H2857"/>
      <c r="I2857"/>
      <c r="J2857"/>
      <c r="K2857"/>
      <c r="L2857"/>
      <c r="M2857"/>
    </row>
    <row r="2858" spans="1:13" x14ac:dyDescent="0.25">
      <c r="A2858"/>
      <c r="B2858"/>
      <c r="C2858"/>
      <c r="D2858"/>
      <c r="E2858"/>
      <c r="F2858"/>
      <c r="G2858"/>
      <c r="H2858"/>
      <c r="I2858"/>
      <c r="J2858"/>
      <c r="K2858"/>
      <c r="L2858"/>
      <c r="M2858"/>
    </row>
    <row r="2859" spans="1:13" x14ac:dyDescent="0.25">
      <c r="A2859"/>
      <c r="B2859"/>
      <c r="C2859"/>
      <c r="D2859"/>
      <c r="E2859"/>
      <c r="F2859"/>
      <c r="G2859"/>
      <c r="H2859"/>
      <c r="I2859"/>
      <c r="J2859"/>
      <c r="K2859"/>
      <c r="L2859"/>
      <c r="M2859"/>
    </row>
    <row r="2860" spans="1:13" x14ac:dyDescent="0.25">
      <c r="A2860"/>
      <c r="B2860"/>
      <c r="C2860"/>
      <c r="D2860"/>
      <c r="E2860"/>
      <c r="F2860"/>
      <c r="G2860"/>
      <c r="H2860"/>
      <c r="I2860"/>
      <c r="J2860"/>
      <c r="K2860"/>
      <c r="L2860"/>
      <c r="M2860"/>
    </row>
    <row r="2861" spans="1:13" x14ac:dyDescent="0.25">
      <c r="A2861"/>
      <c r="B2861"/>
      <c r="C2861"/>
      <c r="D2861"/>
      <c r="E2861"/>
      <c r="F2861"/>
      <c r="G2861"/>
      <c r="H2861"/>
      <c r="I2861"/>
      <c r="J2861"/>
      <c r="K2861"/>
      <c r="L2861"/>
      <c r="M2861"/>
    </row>
    <row r="2862" spans="1:13" x14ac:dyDescent="0.25">
      <c r="A2862"/>
      <c r="B2862"/>
      <c r="C2862"/>
      <c r="D2862"/>
      <c r="E2862"/>
      <c r="F2862"/>
      <c r="G2862"/>
      <c r="H2862"/>
      <c r="I2862"/>
      <c r="J2862"/>
      <c r="K2862"/>
      <c r="L2862"/>
      <c r="M2862"/>
    </row>
    <row r="2863" spans="1:13" x14ac:dyDescent="0.25">
      <c r="A2863"/>
      <c r="B2863"/>
      <c r="C2863"/>
      <c r="D2863"/>
      <c r="E2863"/>
      <c r="F2863"/>
      <c r="G2863"/>
      <c r="H2863"/>
      <c r="I2863"/>
      <c r="J2863"/>
      <c r="K2863"/>
      <c r="L2863"/>
      <c r="M2863"/>
    </row>
    <row r="2864" spans="1:13" x14ac:dyDescent="0.25">
      <c r="A2864"/>
      <c r="B2864"/>
      <c r="C2864"/>
      <c r="D2864"/>
      <c r="E2864"/>
      <c r="F2864"/>
      <c r="G2864"/>
      <c r="H2864"/>
      <c r="I2864"/>
      <c r="J2864"/>
      <c r="K2864"/>
      <c r="L2864"/>
      <c r="M2864"/>
    </row>
    <row r="2865" spans="1:13" x14ac:dyDescent="0.25">
      <c r="A2865"/>
      <c r="B2865"/>
      <c r="C2865"/>
      <c r="D2865"/>
      <c r="E2865"/>
      <c r="F2865"/>
      <c r="G2865"/>
      <c r="H2865"/>
      <c r="I2865"/>
      <c r="J2865"/>
      <c r="K2865"/>
      <c r="L2865"/>
      <c r="M2865"/>
    </row>
    <row r="2866" spans="1:13" x14ac:dyDescent="0.25">
      <c r="A2866"/>
      <c r="B2866"/>
      <c r="C2866"/>
      <c r="D2866"/>
      <c r="E2866"/>
      <c r="F2866"/>
      <c r="G2866"/>
      <c r="H2866"/>
      <c r="I2866"/>
      <c r="J2866"/>
      <c r="K2866"/>
      <c r="L2866"/>
      <c r="M2866"/>
    </row>
    <row r="2867" spans="1:13" x14ac:dyDescent="0.25">
      <c r="A2867"/>
      <c r="B2867"/>
      <c r="C2867"/>
      <c r="D2867"/>
      <c r="E2867"/>
      <c r="F2867"/>
      <c r="G2867"/>
      <c r="H2867"/>
      <c r="I2867"/>
      <c r="J2867"/>
      <c r="K2867"/>
      <c r="L2867"/>
      <c r="M2867"/>
    </row>
    <row r="2868" spans="1:13" x14ac:dyDescent="0.25">
      <c r="A2868"/>
      <c r="B2868"/>
      <c r="C2868"/>
      <c r="D2868"/>
      <c r="E2868"/>
      <c r="F2868"/>
      <c r="G2868"/>
      <c r="H2868"/>
      <c r="I2868"/>
      <c r="J2868"/>
      <c r="K2868"/>
      <c r="L2868"/>
      <c r="M2868"/>
    </row>
    <row r="2869" spans="1:13" x14ac:dyDescent="0.25">
      <c r="A2869"/>
      <c r="B2869"/>
      <c r="C2869"/>
      <c r="D2869"/>
      <c r="E2869"/>
      <c r="F2869"/>
      <c r="G2869"/>
      <c r="H2869"/>
      <c r="I2869"/>
      <c r="J2869"/>
      <c r="K2869"/>
      <c r="L2869"/>
      <c r="M2869"/>
    </row>
    <row r="2870" spans="1:13" x14ac:dyDescent="0.25">
      <c r="A2870"/>
      <c r="B2870"/>
      <c r="C2870"/>
      <c r="D2870"/>
      <c r="E2870"/>
      <c r="F2870"/>
      <c r="G2870"/>
      <c r="H2870"/>
      <c r="I2870"/>
      <c r="J2870"/>
      <c r="K2870"/>
      <c r="L2870"/>
      <c r="M2870"/>
    </row>
    <row r="2871" spans="1:13" x14ac:dyDescent="0.25">
      <c r="A2871"/>
      <c r="B2871"/>
      <c r="C2871"/>
      <c r="D2871"/>
      <c r="E2871"/>
      <c r="F2871"/>
      <c r="G2871"/>
      <c r="H2871"/>
      <c r="I2871"/>
      <c r="J2871"/>
      <c r="K2871"/>
      <c r="L2871"/>
      <c r="M2871"/>
    </row>
    <row r="2872" spans="1:13" x14ac:dyDescent="0.25">
      <c r="A2872"/>
      <c r="B2872"/>
      <c r="C2872"/>
      <c r="D2872"/>
      <c r="E2872"/>
      <c r="F2872"/>
      <c r="G2872"/>
      <c r="H2872"/>
      <c r="I2872"/>
      <c r="J2872"/>
      <c r="K2872"/>
      <c r="L2872"/>
      <c r="M2872"/>
    </row>
    <row r="2873" spans="1:13" x14ac:dyDescent="0.25">
      <c r="A2873"/>
      <c r="B2873"/>
      <c r="C2873"/>
      <c r="D2873"/>
      <c r="E2873"/>
      <c r="F2873"/>
      <c r="G2873"/>
      <c r="H2873"/>
      <c r="I2873"/>
      <c r="J2873"/>
      <c r="K2873"/>
      <c r="L2873"/>
      <c r="M2873"/>
    </row>
    <row r="2874" spans="1:13" x14ac:dyDescent="0.25">
      <c r="A2874"/>
      <c r="B2874"/>
      <c r="C2874"/>
      <c r="D2874"/>
      <c r="E2874"/>
      <c r="F2874"/>
      <c r="G2874"/>
      <c r="H2874"/>
      <c r="I2874"/>
      <c r="J2874"/>
      <c r="K2874"/>
      <c r="L2874"/>
      <c r="M2874"/>
    </row>
    <row r="2875" spans="1:13" x14ac:dyDescent="0.25">
      <c r="A2875"/>
      <c r="B2875"/>
      <c r="C2875"/>
      <c r="D2875"/>
      <c r="E2875"/>
      <c r="F2875"/>
      <c r="G2875"/>
      <c r="H2875"/>
      <c r="I2875"/>
      <c r="J2875"/>
      <c r="K2875"/>
      <c r="L2875"/>
      <c r="M2875"/>
    </row>
    <row r="2876" spans="1:13" x14ac:dyDescent="0.25">
      <c r="A2876"/>
      <c r="B2876"/>
      <c r="C2876"/>
      <c r="D2876"/>
      <c r="E2876"/>
      <c r="F2876"/>
      <c r="G2876"/>
      <c r="H2876"/>
      <c r="I2876"/>
      <c r="J2876"/>
      <c r="K2876"/>
      <c r="L2876"/>
      <c r="M2876"/>
    </row>
    <row r="2877" spans="1:13" x14ac:dyDescent="0.25">
      <c r="A2877"/>
      <c r="B2877"/>
      <c r="C2877"/>
      <c r="D2877"/>
      <c r="E2877"/>
      <c r="F2877"/>
      <c r="G2877"/>
      <c r="H2877"/>
      <c r="I2877"/>
      <c r="J2877"/>
      <c r="K2877"/>
      <c r="L2877"/>
      <c r="M2877"/>
    </row>
    <row r="2878" spans="1:13" x14ac:dyDescent="0.25">
      <c r="A2878"/>
      <c r="B2878"/>
      <c r="C2878"/>
      <c r="D2878"/>
      <c r="E2878"/>
      <c r="F2878"/>
      <c r="G2878"/>
      <c r="H2878"/>
      <c r="I2878"/>
      <c r="J2878"/>
      <c r="K2878"/>
      <c r="L2878"/>
      <c r="M2878"/>
    </row>
    <row r="2879" spans="1:13" x14ac:dyDescent="0.25">
      <c r="A2879"/>
      <c r="B2879"/>
      <c r="C2879"/>
      <c r="D2879"/>
      <c r="E2879"/>
      <c r="F2879"/>
      <c r="G2879"/>
      <c r="H2879"/>
      <c r="I2879"/>
      <c r="J2879"/>
      <c r="K2879"/>
      <c r="L2879"/>
      <c r="M2879"/>
    </row>
    <row r="2880" spans="1:13" x14ac:dyDescent="0.25">
      <c r="A2880"/>
      <c r="B2880"/>
      <c r="C2880"/>
      <c r="D2880"/>
      <c r="E2880"/>
      <c r="F2880"/>
      <c r="G2880"/>
      <c r="H2880"/>
      <c r="I2880"/>
      <c r="J2880"/>
      <c r="K2880"/>
      <c r="L2880"/>
      <c r="M2880"/>
    </row>
    <row r="2881" spans="1:13" x14ac:dyDescent="0.25">
      <c r="A2881"/>
      <c r="B2881"/>
      <c r="C2881"/>
      <c r="D2881"/>
      <c r="E2881"/>
      <c r="F2881"/>
      <c r="G2881"/>
      <c r="H2881"/>
      <c r="I2881"/>
      <c r="J2881"/>
      <c r="K2881"/>
      <c r="L2881"/>
      <c r="M2881"/>
    </row>
    <row r="2882" spans="1:13" x14ac:dyDescent="0.25">
      <c r="A2882"/>
      <c r="B2882"/>
      <c r="C2882"/>
      <c r="D2882"/>
      <c r="E2882"/>
      <c r="F2882"/>
      <c r="G2882"/>
      <c r="H2882"/>
      <c r="I2882"/>
      <c r="J2882"/>
      <c r="K2882"/>
      <c r="L2882"/>
      <c r="M2882"/>
    </row>
    <row r="2883" spans="1:13" x14ac:dyDescent="0.25">
      <c r="A2883"/>
      <c r="B2883"/>
      <c r="C2883"/>
      <c r="D2883"/>
      <c r="E2883"/>
      <c r="F2883"/>
      <c r="G2883"/>
      <c r="H2883"/>
      <c r="I2883"/>
      <c r="J2883"/>
      <c r="K2883"/>
      <c r="L2883"/>
      <c r="M2883"/>
    </row>
    <row r="2884" spans="1:13" x14ac:dyDescent="0.25">
      <c r="A2884"/>
      <c r="B2884"/>
      <c r="C2884"/>
      <c r="D2884"/>
      <c r="E2884"/>
      <c r="F2884"/>
      <c r="G2884"/>
      <c r="H2884"/>
      <c r="I2884"/>
      <c r="J2884"/>
      <c r="K2884"/>
      <c r="L2884"/>
      <c r="M2884"/>
    </row>
    <row r="2885" spans="1:13" x14ac:dyDescent="0.25">
      <c r="A2885"/>
      <c r="B2885"/>
      <c r="C2885"/>
      <c r="D2885"/>
      <c r="E2885"/>
      <c r="F2885"/>
      <c r="G2885"/>
      <c r="H2885"/>
      <c r="I2885"/>
      <c r="J2885"/>
      <c r="K2885"/>
      <c r="L2885"/>
      <c r="M2885"/>
    </row>
    <row r="2886" spans="1:13" x14ac:dyDescent="0.25">
      <c r="A2886"/>
      <c r="B2886"/>
      <c r="C2886"/>
      <c r="D2886"/>
      <c r="E2886"/>
      <c r="F2886"/>
      <c r="G2886"/>
      <c r="H2886"/>
      <c r="I2886"/>
      <c r="J2886"/>
      <c r="K2886"/>
      <c r="L2886"/>
      <c r="M2886"/>
    </row>
    <row r="2887" spans="1:13" x14ac:dyDescent="0.25">
      <c r="A2887"/>
      <c r="B2887"/>
      <c r="C2887"/>
      <c r="D2887"/>
      <c r="E2887"/>
      <c r="F2887"/>
      <c r="G2887"/>
      <c r="H2887"/>
      <c r="I2887"/>
      <c r="J2887"/>
      <c r="K2887"/>
      <c r="L2887"/>
      <c r="M2887"/>
    </row>
    <row r="2888" spans="1:13" x14ac:dyDescent="0.25">
      <c r="A2888"/>
      <c r="B2888"/>
      <c r="C2888"/>
      <c r="D2888"/>
      <c r="E2888"/>
      <c r="F2888"/>
      <c r="G2888"/>
      <c r="H2888"/>
      <c r="I2888"/>
      <c r="J2888"/>
      <c r="K2888"/>
      <c r="L2888"/>
      <c r="M2888"/>
    </row>
    <row r="2889" spans="1:13" x14ac:dyDescent="0.25">
      <c r="A2889"/>
      <c r="B2889"/>
      <c r="C2889"/>
      <c r="D2889"/>
      <c r="E2889"/>
      <c r="F2889"/>
      <c r="G2889"/>
      <c r="H2889"/>
      <c r="I2889"/>
      <c r="J2889"/>
      <c r="K2889"/>
      <c r="L2889"/>
      <c r="M2889"/>
    </row>
    <row r="2890" spans="1:13" x14ac:dyDescent="0.25">
      <c r="A2890"/>
      <c r="B2890"/>
      <c r="C2890"/>
      <c r="D2890"/>
      <c r="E2890"/>
      <c r="F2890"/>
      <c r="G2890"/>
      <c r="H2890"/>
      <c r="I2890"/>
      <c r="J2890"/>
      <c r="K2890"/>
      <c r="L2890"/>
      <c r="M2890"/>
    </row>
    <row r="2891" spans="1:13" x14ac:dyDescent="0.25">
      <c r="A2891"/>
      <c r="B2891"/>
      <c r="C2891"/>
      <c r="D2891"/>
      <c r="E2891"/>
      <c r="F2891"/>
      <c r="G2891"/>
      <c r="H2891"/>
      <c r="I2891"/>
      <c r="J2891"/>
      <c r="K2891"/>
      <c r="L2891"/>
      <c r="M2891"/>
    </row>
    <row r="2892" spans="1:13" x14ac:dyDescent="0.25">
      <c r="A2892"/>
      <c r="B2892"/>
      <c r="C2892"/>
      <c r="D2892"/>
      <c r="E2892"/>
      <c r="F2892"/>
      <c r="G2892"/>
      <c r="H2892"/>
      <c r="I2892"/>
      <c r="J2892"/>
      <c r="K2892"/>
      <c r="L2892"/>
      <c r="M2892"/>
    </row>
    <row r="2893" spans="1:13" x14ac:dyDescent="0.25">
      <c r="A2893"/>
      <c r="B2893"/>
      <c r="C2893"/>
      <c r="D2893"/>
      <c r="E2893"/>
      <c r="F2893"/>
      <c r="G2893"/>
      <c r="H2893"/>
      <c r="I2893"/>
      <c r="J2893"/>
      <c r="K2893"/>
      <c r="L2893"/>
      <c r="M2893"/>
    </row>
    <row r="2894" spans="1:13" x14ac:dyDescent="0.25">
      <c r="A2894"/>
      <c r="B2894"/>
      <c r="C2894"/>
      <c r="D2894"/>
      <c r="E2894"/>
      <c r="F2894"/>
      <c r="G2894"/>
      <c r="H2894"/>
      <c r="I2894"/>
      <c r="J2894"/>
      <c r="K2894"/>
      <c r="L2894"/>
      <c r="M2894"/>
    </row>
    <row r="2895" spans="1:13" x14ac:dyDescent="0.25">
      <c r="A2895"/>
      <c r="B2895"/>
      <c r="C2895"/>
      <c r="D2895"/>
      <c r="E2895"/>
      <c r="F2895"/>
      <c r="G2895"/>
      <c r="H2895"/>
      <c r="I2895"/>
      <c r="J2895"/>
      <c r="K2895"/>
      <c r="L2895"/>
      <c r="M2895"/>
    </row>
    <row r="2896" spans="1:13" x14ac:dyDescent="0.25">
      <c r="A2896"/>
      <c r="B2896"/>
      <c r="C2896"/>
      <c r="D2896"/>
      <c r="E2896"/>
      <c r="F2896"/>
      <c r="G2896"/>
      <c r="H2896"/>
      <c r="I2896"/>
      <c r="J2896"/>
      <c r="K2896"/>
      <c r="L2896"/>
      <c r="M2896"/>
    </row>
    <row r="2897" spans="1:13" x14ac:dyDescent="0.25">
      <c r="A2897"/>
      <c r="B2897"/>
      <c r="C2897"/>
      <c r="D2897"/>
      <c r="E2897"/>
      <c r="F2897"/>
      <c r="G2897"/>
      <c r="H2897"/>
      <c r="I2897"/>
      <c r="J2897"/>
      <c r="K2897"/>
      <c r="L2897"/>
      <c r="M2897"/>
    </row>
    <row r="2898" spans="1:13" x14ac:dyDescent="0.25">
      <c r="A2898"/>
      <c r="B2898"/>
      <c r="C2898"/>
      <c r="D2898"/>
      <c r="E2898"/>
      <c r="F2898"/>
      <c r="G2898"/>
      <c r="H2898"/>
      <c r="I2898"/>
      <c r="J2898"/>
      <c r="K2898"/>
      <c r="L2898"/>
      <c r="M2898"/>
    </row>
    <row r="2899" spans="1:13" x14ac:dyDescent="0.25">
      <c r="A2899"/>
      <c r="B2899"/>
      <c r="C2899"/>
      <c r="D2899"/>
      <c r="E2899"/>
      <c r="F2899"/>
      <c r="G2899"/>
      <c r="H2899"/>
      <c r="I2899"/>
      <c r="J2899"/>
      <c r="K2899"/>
      <c r="L2899"/>
      <c r="M2899"/>
    </row>
    <row r="2900" spans="1:13" x14ac:dyDescent="0.25">
      <c r="A2900"/>
      <c r="B2900"/>
      <c r="C2900"/>
      <c r="D2900"/>
      <c r="E2900"/>
      <c r="F2900"/>
      <c r="G2900"/>
      <c r="H2900"/>
      <c r="I2900"/>
      <c r="J2900"/>
      <c r="K2900"/>
      <c r="L2900"/>
      <c r="M2900"/>
    </row>
    <row r="2901" spans="1:13" x14ac:dyDescent="0.25">
      <c r="A2901"/>
      <c r="B2901"/>
      <c r="C2901"/>
      <c r="D2901"/>
      <c r="E2901"/>
      <c r="F2901"/>
      <c r="G2901"/>
      <c r="H2901"/>
      <c r="I2901"/>
      <c r="J2901"/>
      <c r="K2901"/>
      <c r="L2901"/>
      <c r="M2901"/>
    </row>
    <row r="2902" spans="1:13" x14ac:dyDescent="0.25">
      <c r="A2902"/>
      <c r="B2902"/>
      <c r="C2902"/>
      <c r="D2902"/>
      <c r="E2902"/>
      <c r="F2902"/>
      <c r="G2902"/>
      <c r="H2902"/>
      <c r="I2902"/>
      <c r="J2902"/>
      <c r="K2902"/>
      <c r="L2902"/>
      <c r="M2902"/>
    </row>
    <row r="2903" spans="1:13" x14ac:dyDescent="0.25">
      <c r="A2903"/>
      <c r="B2903"/>
      <c r="C2903"/>
      <c r="D2903"/>
      <c r="E2903"/>
      <c r="F2903"/>
      <c r="G2903"/>
      <c r="H2903"/>
      <c r="I2903"/>
      <c r="J2903"/>
      <c r="K2903"/>
      <c r="L2903"/>
      <c r="M2903"/>
    </row>
    <row r="2904" spans="1:13" x14ac:dyDescent="0.25">
      <c r="A2904"/>
      <c r="B2904"/>
      <c r="C2904"/>
      <c r="D2904"/>
      <c r="E2904"/>
      <c r="F2904"/>
      <c r="G2904"/>
      <c r="H2904"/>
      <c r="I2904"/>
      <c r="J2904"/>
      <c r="K2904"/>
      <c r="L2904"/>
      <c r="M2904"/>
    </row>
    <row r="2905" spans="1:13" x14ac:dyDescent="0.25">
      <c r="A2905"/>
      <c r="B2905"/>
      <c r="C2905"/>
      <c r="D2905"/>
      <c r="E2905"/>
      <c r="F2905"/>
      <c r="G2905"/>
      <c r="H2905"/>
      <c r="I2905"/>
      <c r="J2905"/>
      <c r="K2905"/>
      <c r="L2905"/>
      <c r="M2905"/>
    </row>
    <row r="2906" spans="1:13" x14ac:dyDescent="0.25">
      <c r="A2906"/>
      <c r="B2906"/>
      <c r="C2906"/>
      <c r="D2906"/>
      <c r="E2906"/>
      <c r="F2906"/>
      <c r="G2906"/>
      <c r="H2906"/>
      <c r="I2906"/>
      <c r="J2906"/>
      <c r="K2906"/>
      <c r="L2906"/>
      <c r="M2906"/>
    </row>
    <row r="2907" spans="1:13" x14ac:dyDescent="0.25">
      <c r="A2907"/>
      <c r="B2907"/>
      <c r="C2907"/>
      <c r="D2907"/>
      <c r="E2907"/>
      <c r="F2907"/>
      <c r="G2907"/>
      <c r="H2907"/>
      <c r="I2907"/>
      <c r="J2907"/>
      <c r="K2907"/>
      <c r="L2907"/>
      <c r="M2907"/>
    </row>
    <row r="2908" spans="1:13" x14ac:dyDescent="0.25">
      <c r="A2908"/>
      <c r="B2908"/>
      <c r="C2908"/>
      <c r="D2908"/>
      <c r="E2908"/>
      <c r="F2908"/>
      <c r="G2908"/>
      <c r="H2908"/>
      <c r="I2908"/>
      <c r="J2908"/>
      <c r="K2908"/>
      <c r="L2908"/>
      <c r="M2908"/>
    </row>
    <row r="2909" spans="1:13" x14ac:dyDescent="0.25">
      <c r="A2909"/>
      <c r="B2909"/>
      <c r="C2909"/>
      <c r="D2909"/>
      <c r="E2909"/>
      <c r="F2909"/>
      <c r="G2909"/>
      <c r="H2909"/>
      <c r="I2909"/>
      <c r="J2909"/>
      <c r="K2909"/>
      <c r="L2909"/>
      <c r="M2909"/>
    </row>
    <row r="2910" spans="1:13" x14ac:dyDescent="0.25">
      <c r="A2910"/>
      <c r="B2910"/>
      <c r="C2910"/>
      <c r="D2910"/>
      <c r="E2910"/>
      <c r="F2910"/>
      <c r="G2910"/>
      <c r="H2910"/>
      <c r="I2910"/>
      <c r="J2910"/>
      <c r="K2910"/>
      <c r="L2910"/>
      <c r="M2910"/>
    </row>
    <row r="2911" spans="1:13" x14ac:dyDescent="0.25">
      <c r="A2911"/>
      <c r="B2911"/>
      <c r="C2911"/>
      <c r="D2911"/>
      <c r="E2911"/>
      <c r="F2911"/>
      <c r="G2911"/>
      <c r="H2911"/>
      <c r="I2911"/>
      <c r="J2911"/>
      <c r="K2911"/>
      <c r="L2911"/>
      <c r="M2911"/>
    </row>
    <row r="2912" spans="1:13" x14ac:dyDescent="0.25">
      <c r="A2912"/>
      <c r="B2912"/>
      <c r="C2912"/>
      <c r="D2912"/>
      <c r="E2912"/>
      <c r="F2912"/>
      <c r="G2912"/>
      <c r="H2912"/>
      <c r="I2912"/>
      <c r="J2912"/>
      <c r="K2912"/>
      <c r="L2912"/>
      <c r="M2912"/>
    </row>
    <row r="2913" spans="1:13" x14ac:dyDescent="0.25">
      <c r="A2913"/>
      <c r="B2913"/>
      <c r="C2913"/>
      <c r="D2913"/>
      <c r="E2913"/>
      <c r="F2913"/>
      <c r="G2913"/>
      <c r="H2913"/>
      <c r="I2913"/>
      <c r="J2913"/>
      <c r="K2913"/>
      <c r="L2913"/>
      <c r="M2913"/>
    </row>
    <row r="2914" spans="1:13" x14ac:dyDescent="0.25">
      <c r="A2914"/>
      <c r="B2914"/>
      <c r="C2914"/>
      <c r="D2914"/>
      <c r="E2914"/>
      <c r="F2914"/>
      <c r="G2914"/>
      <c r="H2914"/>
      <c r="I2914"/>
      <c r="J2914"/>
      <c r="K2914"/>
      <c r="L2914"/>
      <c r="M2914"/>
    </row>
    <row r="2915" spans="1:13" x14ac:dyDescent="0.25">
      <c r="A2915"/>
      <c r="B2915"/>
      <c r="C2915"/>
      <c r="D2915"/>
      <c r="E2915"/>
      <c r="F2915"/>
      <c r="G2915"/>
      <c r="H2915"/>
      <c r="I2915"/>
      <c r="J2915"/>
      <c r="K2915"/>
      <c r="L2915"/>
      <c r="M2915"/>
    </row>
    <row r="2916" spans="1:13" x14ac:dyDescent="0.25">
      <c r="A2916"/>
      <c r="B2916"/>
      <c r="C2916"/>
      <c r="D2916"/>
      <c r="E2916"/>
      <c r="F2916"/>
      <c r="G2916"/>
      <c r="H2916"/>
      <c r="I2916"/>
      <c r="J2916"/>
      <c r="K2916"/>
      <c r="L2916"/>
      <c r="M2916"/>
    </row>
    <row r="2917" spans="1:13" x14ac:dyDescent="0.25">
      <c r="A2917"/>
      <c r="B2917"/>
      <c r="C2917"/>
      <c r="D2917"/>
      <c r="E2917"/>
      <c r="F2917"/>
      <c r="G2917"/>
      <c r="H2917"/>
      <c r="I2917"/>
      <c r="J2917"/>
      <c r="K2917"/>
      <c r="L2917"/>
      <c r="M2917"/>
    </row>
    <row r="2918" spans="1:13" x14ac:dyDescent="0.25">
      <c r="A2918"/>
      <c r="B2918"/>
      <c r="C2918"/>
      <c r="D2918"/>
      <c r="E2918"/>
      <c r="F2918"/>
      <c r="G2918"/>
      <c r="H2918"/>
      <c r="I2918"/>
      <c r="J2918"/>
      <c r="K2918"/>
      <c r="L2918"/>
      <c r="M2918"/>
    </row>
    <row r="2919" spans="1:13" x14ac:dyDescent="0.25">
      <c r="A2919"/>
      <c r="B2919"/>
      <c r="C2919"/>
      <c r="D2919"/>
      <c r="E2919"/>
      <c r="F2919"/>
      <c r="G2919"/>
      <c r="H2919"/>
      <c r="I2919"/>
      <c r="J2919"/>
      <c r="K2919"/>
      <c r="L2919"/>
      <c r="M2919"/>
    </row>
    <row r="2920" spans="1:13" x14ac:dyDescent="0.25">
      <c r="A2920"/>
      <c r="B2920"/>
      <c r="C2920"/>
      <c r="D2920"/>
      <c r="E2920"/>
      <c r="F2920"/>
      <c r="G2920"/>
      <c r="H2920"/>
      <c r="I2920"/>
      <c r="J2920"/>
      <c r="K2920"/>
      <c r="L2920"/>
      <c r="M2920"/>
    </row>
    <row r="2921" spans="1:13" x14ac:dyDescent="0.25">
      <c r="A2921"/>
      <c r="B2921"/>
      <c r="C2921"/>
      <c r="D2921"/>
      <c r="E2921"/>
      <c r="F2921"/>
      <c r="G2921"/>
      <c r="H2921"/>
      <c r="I2921"/>
      <c r="J2921"/>
      <c r="K2921"/>
      <c r="L2921"/>
      <c r="M2921"/>
    </row>
    <row r="2922" spans="1:13" x14ac:dyDescent="0.25">
      <c r="A2922"/>
      <c r="B2922"/>
      <c r="C2922"/>
      <c r="D2922"/>
      <c r="E2922"/>
      <c r="F2922"/>
      <c r="G2922"/>
      <c r="H2922"/>
      <c r="I2922"/>
      <c r="J2922"/>
      <c r="K2922"/>
      <c r="L2922"/>
      <c r="M2922"/>
    </row>
    <row r="2923" spans="1:13" x14ac:dyDescent="0.25">
      <c r="A2923"/>
      <c r="B2923"/>
      <c r="C2923"/>
      <c r="D2923"/>
      <c r="E2923"/>
      <c r="F2923"/>
      <c r="G2923"/>
      <c r="H2923"/>
      <c r="I2923"/>
      <c r="J2923"/>
      <c r="K2923"/>
      <c r="L2923"/>
      <c r="M2923"/>
    </row>
    <row r="2924" spans="1:13" x14ac:dyDescent="0.25">
      <c r="A2924"/>
      <c r="B2924"/>
      <c r="C2924"/>
      <c r="D2924"/>
      <c r="E2924"/>
      <c r="F2924"/>
      <c r="G2924"/>
      <c r="H2924"/>
      <c r="I2924"/>
      <c r="J2924"/>
      <c r="K2924"/>
      <c r="L2924"/>
      <c r="M2924"/>
    </row>
    <row r="2925" spans="1:13" x14ac:dyDescent="0.25">
      <c r="A2925"/>
      <c r="B2925"/>
      <c r="C2925"/>
      <c r="D2925"/>
      <c r="E2925"/>
      <c r="F2925"/>
      <c r="G2925"/>
      <c r="H2925"/>
      <c r="I2925"/>
      <c r="J2925"/>
      <c r="K2925"/>
      <c r="L2925"/>
      <c r="M2925"/>
    </row>
    <row r="2926" spans="1:13" x14ac:dyDescent="0.25">
      <c r="A2926"/>
      <c r="B2926"/>
      <c r="C2926"/>
      <c r="D2926"/>
      <c r="E2926"/>
      <c r="F2926"/>
      <c r="G2926"/>
      <c r="H2926"/>
      <c r="I2926"/>
      <c r="J2926"/>
      <c r="K2926"/>
      <c r="L2926"/>
      <c r="M2926"/>
    </row>
    <row r="2927" spans="1:13" x14ac:dyDescent="0.25">
      <c r="A2927"/>
      <c r="B2927"/>
      <c r="C2927"/>
      <c r="D2927"/>
      <c r="E2927"/>
      <c r="F2927"/>
      <c r="G2927"/>
      <c r="H2927"/>
      <c r="I2927"/>
      <c r="J2927"/>
      <c r="K2927"/>
      <c r="L2927"/>
      <c r="M2927"/>
    </row>
    <row r="2928" spans="1:13" x14ac:dyDescent="0.25">
      <c r="A2928"/>
      <c r="B2928"/>
      <c r="C2928"/>
      <c r="D2928"/>
      <c r="E2928"/>
      <c r="F2928"/>
      <c r="G2928"/>
      <c r="H2928"/>
      <c r="I2928"/>
      <c r="J2928"/>
      <c r="K2928"/>
      <c r="L2928"/>
      <c r="M2928"/>
    </row>
    <row r="2929" spans="1:13" x14ac:dyDescent="0.25">
      <c r="A2929"/>
      <c r="B2929"/>
      <c r="C2929"/>
      <c r="D2929"/>
      <c r="E2929"/>
      <c r="F2929"/>
      <c r="G2929"/>
      <c r="H2929"/>
      <c r="I2929"/>
      <c r="J2929"/>
      <c r="K2929"/>
      <c r="L2929"/>
      <c r="M2929"/>
    </row>
    <row r="2930" spans="1:13" x14ac:dyDescent="0.25">
      <c r="A2930"/>
      <c r="B2930"/>
      <c r="C2930"/>
      <c r="D2930"/>
      <c r="E2930"/>
      <c r="F2930"/>
      <c r="G2930"/>
      <c r="H2930"/>
      <c r="I2930"/>
      <c r="J2930"/>
      <c r="K2930"/>
      <c r="L2930"/>
      <c r="M2930"/>
    </row>
    <row r="2931" spans="1:13" x14ac:dyDescent="0.25">
      <c r="A2931"/>
      <c r="B2931"/>
      <c r="C2931"/>
      <c r="D2931"/>
      <c r="E2931"/>
      <c r="F2931"/>
      <c r="G2931"/>
      <c r="H2931"/>
      <c r="I2931"/>
      <c r="J2931"/>
      <c r="K2931"/>
      <c r="L2931"/>
      <c r="M2931"/>
    </row>
    <row r="2932" spans="1:13" x14ac:dyDescent="0.25">
      <c r="A2932"/>
      <c r="B2932"/>
      <c r="C2932"/>
      <c r="D2932"/>
      <c r="E2932"/>
      <c r="F2932"/>
      <c r="G2932"/>
      <c r="H2932"/>
      <c r="I2932"/>
      <c r="J2932"/>
      <c r="K2932"/>
      <c r="L2932"/>
      <c r="M2932"/>
    </row>
    <row r="2933" spans="1:13" x14ac:dyDescent="0.25">
      <c r="A2933"/>
      <c r="B2933"/>
      <c r="C2933"/>
      <c r="D2933"/>
      <c r="E2933"/>
      <c r="F2933"/>
      <c r="G2933"/>
      <c r="H2933"/>
      <c r="I2933"/>
      <c r="J2933"/>
      <c r="K2933"/>
      <c r="L2933"/>
      <c r="M2933"/>
    </row>
    <row r="2934" spans="1:13" x14ac:dyDescent="0.25">
      <c r="A2934"/>
      <c r="B2934"/>
      <c r="C2934"/>
      <c r="D2934"/>
      <c r="E2934"/>
      <c r="F2934"/>
      <c r="G2934"/>
      <c r="H2934"/>
      <c r="I2934"/>
      <c r="J2934"/>
      <c r="K2934"/>
      <c r="L2934"/>
      <c r="M2934"/>
    </row>
    <row r="2935" spans="1:13" x14ac:dyDescent="0.25">
      <c r="A2935"/>
      <c r="B2935"/>
      <c r="C2935"/>
      <c r="D2935"/>
      <c r="E2935"/>
      <c r="F2935"/>
      <c r="G2935"/>
      <c r="H2935"/>
      <c r="I2935"/>
      <c r="J2935"/>
      <c r="K2935"/>
      <c r="L2935"/>
      <c r="M2935"/>
    </row>
    <row r="2936" spans="1:13" x14ac:dyDescent="0.25">
      <c r="A2936"/>
      <c r="B2936"/>
      <c r="C2936"/>
      <c r="D2936"/>
      <c r="E2936"/>
      <c r="F2936"/>
      <c r="G2936"/>
      <c r="H2936"/>
      <c r="I2936"/>
      <c r="J2936"/>
      <c r="K2936"/>
      <c r="L2936"/>
      <c r="M2936"/>
    </row>
    <row r="2937" spans="1:13" x14ac:dyDescent="0.25">
      <c r="A2937"/>
      <c r="B2937"/>
      <c r="C2937"/>
      <c r="D2937"/>
      <c r="E2937"/>
      <c r="F2937"/>
      <c r="G2937"/>
      <c r="H2937"/>
      <c r="I2937"/>
      <c r="J2937"/>
      <c r="K2937"/>
      <c r="L2937"/>
      <c r="M2937"/>
    </row>
    <row r="2938" spans="1:13" x14ac:dyDescent="0.25">
      <c r="A2938"/>
      <c r="B2938"/>
      <c r="C2938"/>
      <c r="D2938"/>
      <c r="E2938"/>
      <c r="F2938"/>
      <c r="G2938"/>
      <c r="H2938"/>
      <c r="I2938"/>
      <c r="J2938"/>
      <c r="K2938"/>
      <c r="L2938"/>
      <c r="M2938"/>
    </row>
    <row r="2939" spans="1:13" x14ac:dyDescent="0.25">
      <c r="A2939"/>
      <c r="B2939"/>
      <c r="C2939"/>
      <c r="D2939"/>
      <c r="E2939"/>
      <c r="F2939"/>
      <c r="G2939"/>
      <c r="H2939"/>
      <c r="I2939"/>
      <c r="J2939"/>
      <c r="K2939"/>
      <c r="L2939"/>
      <c r="M2939"/>
    </row>
    <row r="2940" spans="1:13" x14ac:dyDescent="0.25">
      <c r="A2940"/>
      <c r="B2940"/>
      <c r="C2940"/>
      <c r="D2940"/>
      <c r="E2940"/>
      <c r="F2940"/>
      <c r="G2940"/>
      <c r="H2940"/>
      <c r="I2940"/>
      <c r="J2940"/>
      <c r="K2940"/>
      <c r="L2940"/>
      <c r="M2940"/>
    </row>
    <row r="2941" spans="1:13" x14ac:dyDescent="0.25">
      <c r="A2941"/>
      <c r="B2941"/>
      <c r="C2941"/>
      <c r="D2941"/>
      <c r="E2941"/>
      <c r="F2941"/>
      <c r="G2941"/>
      <c r="H2941"/>
      <c r="I2941"/>
      <c r="J2941"/>
      <c r="K2941"/>
      <c r="L2941"/>
      <c r="M2941"/>
    </row>
    <row r="2942" spans="1:13" x14ac:dyDescent="0.25">
      <c r="A2942"/>
      <c r="B2942"/>
      <c r="C2942"/>
      <c r="D2942"/>
      <c r="E2942"/>
      <c r="F2942"/>
      <c r="G2942"/>
      <c r="H2942"/>
      <c r="I2942"/>
      <c r="J2942"/>
      <c r="K2942"/>
      <c r="L2942"/>
      <c r="M2942"/>
    </row>
    <row r="2943" spans="1:13" x14ac:dyDescent="0.25">
      <c r="A2943"/>
      <c r="B2943"/>
      <c r="C2943"/>
      <c r="D2943"/>
      <c r="E2943"/>
      <c r="F2943"/>
      <c r="G2943"/>
      <c r="H2943"/>
      <c r="I2943"/>
      <c r="J2943"/>
      <c r="K2943"/>
      <c r="L2943"/>
      <c r="M2943"/>
    </row>
    <row r="2944" spans="1:13" x14ac:dyDescent="0.25">
      <c r="A2944"/>
      <c r="B2944"/>
      <c r="C2944"/>
      <c r="D2944"/>
      <c r="E2944"/>
      <c r="F2944"/>
      <c r="G2944"/>
      <c r="H2944"/>
      <c r="I2944"/>
      <c r="J2944"/>
      <c r="K2944"/>
      <c r="L2944"/>
      <c r="M2944"/>
    </row>
    <row r="2945" spans="1:13" x14ac:dyDescent="0.25">
      <c r="A2945"/>
      <c r="B2945"/>
      <c r="C2945"/>
      <c r="D2945"/>
      <c r="E2945"/>
      <c r="F2945"/>
      <c r="G2945"/>
      <c r="H2945"/>
      <c r="I2945"/>
      <c r="J2945"/>
      <c r="K2945"/>
      <c r="L2945"/>
      <c r="M2945"/>
    </row>
    <row r="2946" spans="1:13" x14ac:dyDescent="0.25">
      <c r="A2946"/>
      <c r="B2946"/>
      <c r="C2946"/>
      <c r="D2946"/>
      <c r="E2946"/>
      <c r="F2946"/>
      <c r="G2946"/>
      <c r="H2946"/>
      <c r="I2946"/>
      <c r="J2946"/>
      <c r="K2946"/>
      <c r="L2946"/>
      <c r="M2946"/>
    </row>
    <row r="2947" spans="1:13" x14ac:dyDescent="0.25">
      <c r="A2947"/>
      <c r="B2947"/>
      <c r="C2947"/>
      <c r="D2947"/>
      <c r="E2947"/>
      <c r="F2947"/>
      <c r="G2947"/>
      <c r="H2947"/>
      <c r="I2947"/>
      <c r="J2947"/>
      <c r="K2947"/>
      <c r="L2947"/>
      <c r="M2947"/>
    </row>
    <row r="2948" spans="1:13" x14ac:dyDescent="0.25">
      <c r="A2948"/>
      <c r="B2948"/>
      <c r="C2948"/>
      <c r="D2948"/>
      <c r="E2948"/>
      <c r="F2948"/>
      <c r="G2948"/>
      <c r="H2948"/>
      <c r="I2948"/>
      <c r="J2948"/>
      <c r="K2948"/>
      <c r="L2948"/>
      <c r="M2948"/>
    </row>
    <row r="2949" spans="1:13" x14ac:dyDescent="0.25">
      <c r="A2949"/>
      <c r="B2949"/>
      <c r="C2949"/>
      <c r="D2949"/>
      <c r="E2949"/>
      <c r="F2949"/>
      <c r="G2949"/>
      <c r="H2949"/>
      <c r="I2949"/>
      <c r="J2949"/>
      <c r="K2949"/>
      <c r="L2949"/>
      <c r="M2949"/>
    </row>
    <row r="2950" spans="1:13" x14ac:dyDescent="0.25">
      <c r="A2950"/>
      <c r="B2950"/>
      <c r="C2950"/>
      <c r="D2950"/>
      <c r="E2950"/>
      <c r="F2950"/>
      <c r="G2950"/>
      <c r="H2950"/>
      <c r="I2950"/>
      <c r="J2950"/>
      <c r="K2950"/>
      <c r="L2950"/>
      <c r="M2950"/>
    </row>
    <row r="2951" spans="1:13" x14ac:dyDescent="0.25">
      <c r="A2951"/>
      <c r="B2951"/>
      <c r="C2951"/>
      <c r="D2951"/>
      <c r="E2951"/>
      <c r="F2951"/>
      <c r="G2951"/>
      <c r="H2951"/>
      <c r="I2951"/>
      <c r="J2951"/>
      <c r="K2951"/>
      <c r="L2951"/>
      <c r="M2951"/>
    </row>
    <row r="2952" spans="1:13" x14ac:dyDescent="0.25">
      <c r="A2952"/>
      <c r="B2952"/>
      <c r="C2952"/>
      <c r="D2952"/>
      <c r="E2952"/>
      <c r="F2952"/>
      <c r="G2952"/>
      <c r="H2952"/>
      <c r="I2952"/>
      <c r="J2952"/>
      <c r="K2952"/>
      <c r="L2952"/>
      <c r="M2952"/>
    </row>
    <row r="2953" spans="1:13" x14ac:dyDescent="0.25">
      <c r="A2953"/>
      <c r="B2953"/>
      <c r="C2953"/>
      <c r="D2953"/>
      <c r="E2953"/>
      <c r="F2953"/>
      <c r="G2953"/>
      <c r="H2953"/>
      <c r="I2953"/>
      <c r="J2953"/>
      <c r="K2953"/>
      <c r="L2953"/>
      <c r="M2953"/>
    </row>
    <row r="2954" spans="1:13" x14ac:dyDescent="0.25">
      <c r="A2954"/>
      <c r="B2954"/>
      <c r="C2954"/>
      <c r="D2954"/>
      <c r="E2954"/>
      <c r="F2954"/>
      <c r="G2954"/>
      <c r="H2954"/>
      <c r="I2954"/>
      <c r="J2954"/>
      <c r="K2954"/>
      <c r="L2954"/>
      <c r="M2954"/>
    </row>
    <row r="2955" spans="1:13" x14ac:dyDescent="0.25">
      <c r="A2955"/>
      <c r="B2955"/>
      <c r="C2955"/>
      <c r="D2955"/>
      <c r="E2955"/>
      <c r="F2955"/>
      <c r="G2955"/>
      <c r="H2955"/>
      <c r="I2955"/>
      <c r="J2955"/>
      <c r="K2955"/>
      <c r="L2955"/>
      <c r="M2955"/>
    </row>
    <row r="2956" spans="1:13" x14ac:dyDescent="0.25">
      <c r="A2956"/>
      <c r="B2956"/>
      <c r="C2956"/>
      <c r="D2956"/>
      <c r="E2956"/>
      <c r="F2956"/>
      <c r="G2956"/>
      <c r="H2956"/>
      <c r="I2956"/>
      <c r="J2956"/>
      <c r="K2956"/>
      <c r="L2956"/>
      <c r="M2956"/>
    </row>
    <row r="2957" spans="1:13" x14ac:dyDescent="0.25">
      <c r="A2957"/>
      <c r="B2957"/>
      <c r="C2957"/>
      <c r="D2957"/>
      <c r="E2957"/>
      <c r="F2957"/>
      <c r="G2957"/>
      <c r="H2957"/>
      <c r="I2957"/>
      <c r="J2957"/>
      <c r="K2957"/>
      <c r="L2957"/>
      <c r="M2957"/>
    </row>
    <row r="2958" spans="1:13" x14ac:dyDescent="0.25">
      <c r="A2958"/>
      <c r="B2958"/>
      <c r="C2958"/>
      <c r="D2958"/>
      <c r="E2958"/>
      <c r="F2958"/>
      <c r="G2958"/>
      <c r="H2958"/>
      <c r="I2958"/>
      <c r="J2958"/>
      <c r="K2958"/>
      <c r="L2958"/>
      <c r="M2958"/>
    </row>
    <row r="2959" spans="1:13" x14ac:dyDescent="0.25">
      <c r="A2959"/>
      <c r="B2959"/>
      <c r="C2959"/>
      <c r="D2959"/>
      <c r="E2959"/>
      <c r="F2959"/>
      <c r="G2959"/>
      <c r="H2959"/>
      <c r="I2959"/>
      <c r="J2959"/>
      <c r="K2959"/>
      <c r="L2959"/>
      <c r="M2959"/>
    </row>
    <row r="2960" spans="1:13" x14ac:dyDescent="0.25">
      <c r="A2960"/>
      <c r="B2960"/>
      <c r="C2960"/>
      <c r="D2960"/>
      <c r="E2960"/>
      <c r="F2960"/>
      <c r="G2960"/>
      <c r="H2960"/>
      <c r="I2960"/>
      <c r="J2960"/>
      <c r="K2960"/>
      <c r="L2960"/>
      <c r="M2960"/>
    </row>
    <row r="2961" spans="1:13" x14ac:dyDescent="0.25">
      <c r="A2961"/>
      <c r="B2961"/>
      <c r="C2961"/>
      <c r="D2961"/>
      <c r="E2961"/>
      <c r="F2961"/>
      <c r="G2961"/>
      <c r="H2961"/>
      <c r="I2961"/>
      <c r="J2961"/>
      <c r="K2961"/>
      <c r="L2961"/>
      <c r="M2961"/>
    </row>
    <row r="2962" spans="1:13" x14ac:dyDescent="0.25">
      <c r="A2962"/>
      <c r="B2962"/>
      <c r="C2962"/>
      <c r="D2962"/>
      <c r="E2962"/>
      <c r="F2962"/>
      <c r="G2962"/>
      <c r="H2962"/>
      <c r="I2962"/>
      <c r="J2962"/>
      <c r="K2962"/>
      <c r="L2962"/>
      <c r="M2962"/>
    </row>
    <row r="2963" spans="1:13" x14ac:dyDescent="0.25">
      <c r="A2963"/>
      <c r="B2963"/>
      <c r="C2963"/>
      <c r="D2963"/>
      <c r="E2963"/>
      <c r="F2963"/>
      <c r="G2963"/>
      <c r="H2963"/>
      <c r="I2963"/>
      <c r="J2963"/>
      <c r="K2963"/>
      <c r="L2963"/>
      <c r="M2963"/>
    </row>
    <row r="2964" spans="1:13" x14ac:dyDescent="0.25">
      <c r="A2964"/>
      <c r="B2964"/>
      <c r="C2964"/>
      <c r="D2964"/>
      <c r="E2964"/>
      <c r="F2964"/>
      <c r="G2964"/>
      <c r="H2964"/>
      <c r="I2964"/>
      <c r="J2964"/>
      <c r="K2964"/>
      <c r="L2964"/>
      <c r="M2964"/>
    </row>
    <row r="2965" spans="1:13" x14ac:dyDescent="0.25">
      <c r="A2965"/>
      <c r="B2965"/>
      <c r="C2965"/>
      <c r="D2965"/>
      <c r="E2965"/>
      <c r="F2965"/>
      <c r="G2965"/>
      <c r="H2965"/>
      <c r="I2965"/>
      <c r="J2965"/>
      <c r="K2965"/>
      <c r="L2965"/>
      <c r="M2965"/>
    </row>
    <row r="2966" spans="1:13" x14ac:dyDescent="0.25">
      <c r="A2966"/>
      <c r="B2966"/>
      <c r="C2966"/>
      <c r="D2966"/>
      <c r="E2966"/>
      <c r="F2966"/>
      <c r="G2966"/>
      <c r="H2966"/>
      <c r="I2966"/>
      <c r="J2966"/>
      <c r="K2966"/>
      <c r="L2966"/>
      <c r="M2966"/>
    </row>
    <row r="2967" spans="1:13" x14ac:dyDescent="0.25">
      <c r="A2967"/>
      <c r="B2967"/>
      <c r="C2967"/>
      <c r="D2967"/>
      <c r="E2967"/>
      <c r="F2967"/>
      <c r="G2967"/>
      <c r="H2967"/>
      <c r="I2967"/>
      <c r="J2967"/>
      <c r="K2967"/>
      <c r="L2967"/>
      <c r="M2967"/>
    </row>
    <row r="2968" spans="1:13" x14ac:dyDescent="0.25">
      <c r="A2968"/>
      <c r="B2968"/>
      <c r="C2968"/>
      <c r="D2968"/>
      <c r="E2968"/>
      <c r="F2968"/>
      <c r="G2968"/>
      <c r="H2968"/>
      <c r="I2968"/>
      <c r="J2968"/>
      <c r="K2968"/>
      <c r="L2968"/>
      <c r="M2968"/>
    </row>
    <row r="2969" spans="1:13" x14ac:dyDescent="0.25">
      <c r="A2969"/>
      <c r="B2969"/>
      <c r="C2969"/>
      <c r="D2969"/>
      <c r="E2969"/>
      <c r="F2969"/>
      <c r="G2969"/>
      <c r="H2969"/>
      <c r="I2969"/>
      <c r="J2969"/>
      <c r="K2969"/>
      <c r="L2969"/>
      <c r="M2969"/>
    </row>
    <row r="2970" spans="1:13" x14ac:dyDescent="0.25">
      <c r="A2970"/>
      <c r="B2970"/>
      <c r="C2970"/>
      <c r="D2970"/>
      <c r="E2970"/>
      <c r="F2970"/>
      <c r="G2970"/>
      <c r="H2970"/>
      <c r="I2970"/>
      <c r="J2970"/>
      <c r="K2970"/>
      <c r="L2970"/>
      <c r="M2970"/>
    </row>
    <row r="2971" spans="1:13" x14ac:dyDescent="0.25">
      <c r="A2971"/>
      <c r="B2971"/>
      <c r="C2971"/>
      <c r="D2971"/>
      <c r="E2971"/>
      <c r="F2971"/>
      <c r="G2971"/>
      <c r="H2971"/>
      <c r="I2971"/>
      <c r="J2971"/>
      <c r="K2971"/>
      <c r="L2971"/>
      <c r="M2971"/>
    </row>
    <row r="2972" spans="1:13" x14ac:dyDescent="0.25">
      <c r="A2972"/>
      <c r="B2972"/>
      <c r="C2972"/>
      <c r="D2972"/>
      <c r="E2972"/>
      <c r="F2972"/>
      <c r="G2972"/>
      <c r="H2972"/>
      <c r="I2972"/>
      <c r="J2972"/>
      <c r="K2972"/>
      <c r="L2972"/>
      <c r="M2972"/>
    </row>
    <row r="2973" spans="1:13" x14ac:dyDescent="0.25">
      <c r="A2973"/>
      <c r="B2973"/>
      <c r="C2973"/>
      <c r="D2973"/>
      <c r="E2973"/>
      <c r="F2973"/>
      <c r="G2973"/>
      <c r="H2973"/>
      <c r="I2973"/>
      <c r="J2973"/>
      <c r="K2973"/>
      <c r="L2973"/>
      <c r="M2973"/>
    </row>
    <row r="2974" spans="1:13" x14ac:dyDescent="0.25">
      <c r="A2974"/>
      <c r="B2974"/>
      <c r="C2974"/>
      <c r="D2974"/>
      <c r="E2974"/>
      <c r="F2974"/>
      <c r="G2974"/>
      <c r="H2974"/>
      <c r="I2974"/>
      <c r="J2974"/>
      <c r="K2974"/>
      <c r="L2974"/>
      <c r="M2974"/>
    </row>
    <row r="2975" spans="1:13" x14ac:dyDescent="0.25">
      <c r="A2975"/>
      <c r="B2975"/>
      <c r="C2975"/>
      <c r="D2975"/>
      <c r="E2975"/>
      <c r="F2975"/>
      <c r="G2975"/>
      <c r="H2975"/>
      <c r="I2975"/>
      <c r="J2975"/>
      <c r="K2975"/>
      <c r="L2975"/>
      <c r="M2975"/>
    </row>
    <row r="2976" spans="1:13" x14ac:dyDescent="0.25">
      <c r="A2976"/>
      <c r="B2976"/>
      <c r="C2976"/>
      <c r="D2976"/>
      <c r="E2976"/>
      <c r="F2976"/>
      <c r="G2976"/>
      <c r="H2976"/>
      <c r="I2976"/>
      <c r="J2976"/>
      <c r="K2976"/>
      <c r="L2976"/>
      <c r="M2976"/>
    </row>
    <row r="2977" spans="1:13" x14ac:dyDescent="0.25">
      <c r="A2977"/>
      <c r="B2977"/>
      <c r="C2977"/>
      <c r="D2977"/>
      <c r="E2977"/>
      <c r="F2977"/>
      <c r="G2977"/>
      <c r="H2977"/>
      <c r="I2977"/>
      <c r="J2977"/>
      <c r="K2977"/>
      <c r="L2977"/>
      <c r="M2977"/>
    </row>
    <row r="2978" spans="1:13" x14ac:dyDescent="0.25">
      <c r="A2978"/>
      <c r="B2978"/>
      <c r="C2978"/>
      <c r="D2978"/>
      <c r="E2978"/>
      <c r="F2978"/>
      <c r="G2978"/>
      <c r="H2978"/>
      <c r="I2978"/>
      <c r="J2978"/>
      <c r="K2978"/>
      <c r="L2978"/>
      <c r="M2978"/>
    </row>
    <row r="2979" spans="1:13" x14ac:dyDescent="0.25">
      <c r="A2979"/>
      <c r="B2979"/>
      <c r="C2979"/>
      <c r="D2979"/>
      <c r="E2979"/>
      <c r="F2979"/>
      <c r="G2979"/>
      <c r="H2979"/>
      <c r="I2979"/>
      <c r="J2979"/>
      <c r="K2979"/>
      <c r="L2979"/>
      <c r="M2979"/>
    </row>
    <row r="2980" spans="1:13" x14ac:dyDescent="0.25">
      <c r="A2980"/>
      <c r="B2980"/>
      <c r="C2980"/>
      <c r="D2980"/>
      <c r="E2980"/>
      <c r="F2980"/>
      <c r="G2980"/>
      <c r="H2980"/>
      <c r="I2980"/>
      <c r="J2980"/>
      <c r="K2980"/>
      <c r="L2980"/>
      <c r="M2980"/>
    </row>
    <row r="2981" spans="1:13" x14ac:dyDescent="0.25">
      <c r="A2981"/>
      <c r="B2981"/>
      <c r="C2981"/>
      <c r="D2981"/>
      <c r="E2981"/>
      <c r="F2981"/>
      <c r="G2981"/>
      <c r="H2981"/>
      <c r="I2981"/>
      <c r="J2981"/>
      <c r="K2981"/>
      <c r="L2981"/>
      <c r="M2981"/>
    </row>
    <row r="2982" spans="1:13" x14ac:dyDescent="0.25">
      <c r="A2982"/>
      <c r="B2982"/>
      <c r="C2982"/>
      <c r="D2982"/>
      <c r="E2982"/>
      <c r="F2982"/>
      <c r="G2982"/>
      <c r="H2982"/>
      <c r="I2982"/>
      <c r="J2982"/>
      <c r="K2982"/>
      <c r="L2982"/>
      <c r="M2982"/>
    </row>
    <row r="2983" spans="1:13" x14ac:dyDescent="0.25">
      <c r="A2983"/>
      <c r="B2983"/>
      <c r="C2983"/>
      <c r="D2983"/>
      <c r="E2983"/>
      <c r="F2983"/>
      <c r="G2983"/>
      <c r="H2983"/>
      <c r="I2983"/>
      <c r="J2983"/>
      <c r="K2983"/>
      <c r="L2983"/>
      <c r="M2983"/>
    </row>
    <row r="2984" spans="1:13" x14ac:dyDescent="0.25">
      <c r="A2984"/>
      <c r="B2984"/>
      <c r="C2984"/>
      <c r="D2984"/>
      <c r="E2984"/>
      <c r="F2984"/>
      <c r="G2984"/>
      <c r="H2984"/>
      <c r="I2984"/>
      <c r="J2984"/>
      <c r="K2984"/>
      <c r="L2984"/>
      <c r="M2984"/>
    </row>
    <row r="2985" spans="1:13" x14ac:dyDescent="0.25">
      <c r="A2985"/>
      <c r="B2985"/>
      <c r="C2985"/>
      <c r="D2985"/>
      <c r="E2985"/>
      <c r="F2985"/>
      <c r="G2985"/>
      <c r="H2985"/>
      <c r="I2985"/>
      <c r="J2985"/>
      <c r="K2985"/>
      <c r="L2985"/>
      <c r="M2985"/>
    </row>
    <row r="2986" spans="1:13" x14ac:dyDescent="0.25">
      <c r="A2986"/>
      <c r="B2986"/>
      <c r="C2986"/>
      <c r="D2986"/>
      <c r="E2986"/>
      <c r="F2986"/>
      <c r="G2986"/>
      <c r="H2986"/>
      <c r="I2986"/>
      <c r="J2986"/>
      <c r="K2986"/>
      <c r="L2986"/>
      <c r="M2986"/>
    </row>
    <row r="2987" spans="1:13" x14ac:dyDescent="0.25">
      <c r="A2987"/>
      <c r="B2987"/>
      <c r="C2987"/>
      <c r="D2987"/>
      <c r="E2987"/>
      <c r="F2987"/>
      <c r="G2987"/>
      <c r="H2987"/>
      <c r="I2987"/>
      <c r="J2987"/>
      <c r="K2987"/>
      <c r="L2987"/>
      <c r="M2987"/>
    </row>
    <row r="2988" spans="1:13" x14ac:dyDescent="0.25">
      <c r="A2988"/>
      <c r="B2988"/>
      <c r="C2988"/>
      <c r="D2988"/>
      <c r="E2988"/>
      <c r="F2988"/>
      <c r="G2988"/>
      <c r="H2988"/>
      <c r="I2988"/>
      <c r="J2988"/>
      <c r="K2988"/>
      <c r="L2988"/>
      <c r="M2988"/>
    </row>
    <row r="2989" spans="1:13" x14ac:dyDescent="0.25">
      <c r="A2989"/>
      <c r="B2989"/>
      <c r="C2989"/>
      <c r="D2989"/>
      <c r="E2989"/>
      <c r="F2989"/>
      <c r="G2989"/>
      <c r="H2989"/>
      <c r="I2989"/>
      <c r="J2989"/>
      <c r="K2989"/>
      <c r="L2989"/>
      <c r="M2989"/>
    </row>
    <row r="2990" spans="1:13" x14ac:dyDescent="0.25">
      <c r="A2990"/>
      <c r="B2990"/>
      <c r="C2990"/>
      <c r="D2990"/>
      <c r="E2990"/>
      <c r="F2990"/>
      <c r="G2990"/>
      <c r="H2990"/>
      <c r="I2990"/>
      <c r="J2990"/>
      <c r="K2990"/>
      <c r="L2990"/>
      <c r="M2990"/>
    </row>
    <row r="2991" spans="1:13" x14ac:dyDescent="0.25">
      <c r="A2991"/>
      <c r="B2991"/>
      <c r="C2991"/>
      <c r="D2991"/>
      <c r="E2991"/>
      <c r="F2991"/>
      <c r="G2991"/>
      <c r="H2991"/>
      <c r="I2991"/>
      <c r="J2991"/>
      <c r="K2991"/>
      <c r="L2991"/>
      <c r="M2991"/>
    </row>
    <row r="2992" spans="1:13" x14ac:dyDescent="0.25">
      <c r="A2992"/>
      <c r="B2992"/>
      <c r="C2992"/>
      <c r="D2992"/>
      <c r="E2992"/>
      <c r="F2992"/>
      <c r="G2992"/>
      <c r="H2992"/>
      <c r="I2992"/>
      <c r="J2992"/>
      <c r="K2992"/>
      <c r="L2992"/>
      <c r="M2992"/>
    </row>
    <row r="2993" spans="1:13" x14ac:dyDescent="0.25">
      <c r="A2993"/>
      <c r="B2993"/>
      <c r="C2993"/>
      <c r="D2993"/>
      <c r="E2993"/>
      <c r="F2993"/>
      <c r="G2993"/>
      <c r="H2993"/>
      <c r="I2993"/>
      <c r="J2993"/>
      <c r="K2993"/>
      <c r="L2993"/>
      <c r="M2993"/>
    </row>
    <row r="2994" spans="1:13" x14ac:dyDescent="0.25">
      <c r="A2994"/>
      <c r="B2994"/>
      <c r="C2994"/>
      <c r="D2994"/>
      <c r="E2994"/>
      <c r="F2994"/>
      <c r="G2994"/>
      <c r="H2994"/>
      <c r="I2994"/>
      <c r="J2994"/>
      <c r="K2994"/>
      <c r="L2994"/>
      <c r="M2994"/>
    </row>
    <row r="2995" spans="1:13" x14ac:dyDescent="0.25">
      <c r="A2995"/>
      <c r="B2995"/>
      <c r="C2995"/>
      <c r="D2995"/>
      <c r="E2995"/>
      <c r="F2995"/>
      <c r="G2995"/>
      <c r="H2995"/>
      <c r="I2995"/>
      <c r="J2995"/>
      <c r="K2995"/>
      <c r="L2995"/>
      <c r="M2995"/>
    </row>
    <row r="2996" spans="1:13" x14ac:dyDescent="0.25">
      <c r="A2996"/>
      <c r="B2996"/>
      <c r="C2996"/>
      <c r="D2996"/>
      <c r="E2996"/>
      <c r="F2996"/>
      <c r="G2996"/>
      <c r="H2996"/>
      <c r="I2996"/>
      <c r="J2996"/>
      <c r="K2996"/>
      <c r="L2996"/>
      <c r="M2996"/>
    </row>
    <row r="2997" spans="1:13" x14ac:dyDescent="0.25">
      <c r="A2997"/>
      <c r="B2997"/>
      <c r="C2997"/>
      <c r="D2997"/>
      <c r="E2997"/>
      <c r="F2997"/>
      <c r="G2997"/>
      <c r="H2997"/>
      <c r="I2997"/>
      <c r="J2997"/>
      <c r="K2997"/>
      <c r="L2997"/>
      <c r="M2997"/>
    </row>
    <row r="2998" spans="1:13" x14ac:dyDescent="0.25">
      <c r="A2998"/>
      <c r="B2998"/>
      <c r="C2998"/>
      <c r="D2998"/>
      <c r="E2998"/>
      <c r="F2998"/>
      <c r="G2998"/>
      <c r="H2998"/>
      <c r="I2998"/>
      <c r="J2998"/>
      <c r="K2998"/>
      <c r="L2998"/>
      <c r="M2998"/>
    </row>
    <row r="2999" spans="1:13" x14ac:dyDescent="0.25">
      <c r="A2999"/>
      <c r="B2999"/>
      <c r="C2999"/>
      <c r="D2999"/>
      <c r="E2999"/>
      <c r="F2999"/>
      <c r="G2999"/>
      <c r="H2999"/>
      <c r="I2999"/>
      <c r="J2999"/>
      <c r="K2999"/>
      <c r="L2999"/>
      <c r="M2999"/>
    </row>
    <row r="3000" spans="1:13" x14ac:dyDescent="0.25">
      <c r="A3000"/>
      <c r="B3000"/>
      <c r="C3000"/>
      <c r="D3000"/>
      <c r="E3000"/>
      <c r="F3000"/>
      <c r="G3000"/>
      <c r="H3000"/>
      <c r="I3000"/>
      <c r="J3000"/>
      <c r="K3000"/>
      <c r="L3000"/>
      <c r="M3000"/>
    </row>
    <row r="3001" spans="1:13" x14ac:dyDescent="0.25">
      <c r="A3001"/>
      <c r="B3001"/>
      <c r="C3001"/>
      <c r="D3001"/>
      <c r="E3001"/>
      <c r="F3001"/>
      <c r="G3001"/>
      <c r="H3001"/>
      <c r="I3001"/>
      <c r="J3001"/>
      <c r="K3001"/>
      <c r="L3001"/>
      <c r="M3001"/>
    </row>
    <row r="3002" spans="1:13" x14ac:dyDescent="0.25">
      <c r="A3002"/>
      <c r="B3002"/>
      <c r="C3002"/>
      <c r="D3002"/>
      <c r="E3002"/>
      <c r="F3002"/>
      <c r="G3002"/>
      <c r="H3002"/>
      <c r="I3002"/>
      <c r="J3002"/>
      <c r="K3002"/>
      <c r="L3002"/>
      <c r="M3002"/>
    </row>
    <row r="3003" spans="1:13" x14ac:dyDescent="0.25">
      <c r="A3003"/>
      <c r="B3003"/>
      <c r="C3003"/>
      <c r="D3003"/>
      <c r="E3003"/>
      <c r="F3003"/>
      <c r="G3003"/>
      <c r="H3003"/>
      <c r="I3003"/>
      <c r="J3003"/>
      <c r="K3003"/>
      <c r="L3003"/>
      <c r="M3003"/>
    </row>
    <row r="3004" spans="1:13" x14ac:dyDescent="0.25">
      <c r="A3004"/>
      <c r="B3004"/>
      <c r="C3004"/>
      <c r="D3004"/>
      <c r="E3004"/>
      <c r="F3004"/>
      <c r="G3004"/>
      <c r="H3004"/>
      <c r="I3004"/>
      <c r="J3004"/>
      <c r="K3004"/>
      <c r="L3004"/>
      <c r="M3004"/>
    </row>
    <row r="3005" spans="1:13" x14ac:dyDescent="0.25">
      <c r="A3005"/>
      <c r="B3005"/>
      <c r="C3005"/>
      <c r="D3005"/>
      <c r="E3005"/>
      <c r="F3005"/>
      <c r="G3005"/>
      <c r="H3005"/>
      <c r="I3005"/>
      <c r="J3005"/>
      <c r="K3005"/>
      <c r="L3005"/>
      <c r="M3005"/>
    </row>
    <row r="3006" spans="1:13" x14ac:dyDescent="0.25">
      <c r="A3006"/>
      <c r="B3006"/>
      <c r="C3006"/>
      <c r="D3006"/>
      <c r="E3006"/>
      <c r="F3006"/>
      <c r="G3006"/>
      <c r="H3006"/>
      <c r="I3006"/>
      <c r="J3006"/>
      <c r="K3006"/>
      <c r="L3006"/>
      <c r="M3006"/>
    </row>
    <row r="3007" spans="1:13" x14ac:dyDescent="0.25">
      <c r="A3007"/>
      <c r="B3007"/>
      <c r="C3007"/>
      <c r="D3007"/>
      <c r="E3007"/>
      <c r="F3007"/>
      <c r="G3007"/>
      <c r="H3007"/>
      <c r="I3007"/>
      <c r="J3007"/>
      <c r="K3007"/>
      <c r="L3007"/>
      <c r="M3007"/>
    </row>
    <row r="3008" spans="1:13" x14ac:dyDescent="0.25">
      <c r="A3008"/>
      <c r="B3008"/>
      <c r="C3008"/>
      <c r="D3008"/>
      <c r="E3008"/>
      <c r="F3008"/>
      <c r="G3008"/>
      <c r="H3008"/>
      <c r="I3008"/>
      <c r="J3008"/>
      <c r="K3008"/>
      <c r="L3008"/>
      <c r="M3008"/>
    </row>
    <row r="3009" spans="1:13" x14ac:dyDescent="0.25">
      <c r="A3009"/>
      <c r="B3009"/>
      <c r="C3009"/>
      <c r="D3009"/>
      <c r="E3009"/>
      <c r="F3009"/>
      <c r="G3009"/>
      <c r="H3009"/>
      <c r="I3009"/>
      <c r="J3009"/>
      <c r="K3009"/>
      <c r="L3009"/>
      <c r="M3009"/>
    </row>
    <row r="3010" spans="1:13" x14ac:dyDescent="0.25">
      <c r="A3010"/>
      <c r="B3010"/>
      <c r="C3010"/>
      <c r="D3010"/>
      <c r="E3010"/>
      <c r="F3010"/>
      <c r="G3010"/>
      <c r="H3010"/>
      <c r="I3010"/>
      <c r="J3010"/>
      <c r="K3010"/>
      <c r="L3010"/>
      <c r="M3010"/>
    </row>
    <row r="3011" spans="1:13" x14ac:dyDescent="0.25">
      <c r="A3011"/>
      <c r="B3011"/>
      <c r="C3011"/>
      <c r="D3011"/>
      <c r="E3011"/>
      <c r="F3011"/>
      <c r="G3011"/>
      <c r="H3011"/>
      <c r="I3011"/>
      <c r="J3011"/>
      <c r="K3011"/>
      <c r="L3011"/>
      <c r="M3011"/>
    </row>
    <row r="3012" spans="1:13" x14ac:dyDescent="0.25">
      <c r="A3012"/>
      <c r="B3012"/>
      <c r="C3012"/>
      <c r="D3012"/>
      <c r="E3012"/>
      <c r="F3012"/>
      <c r="G3012"/>
      <c r="H3012"/>
      <c r="I3012"/>
      <c r="J3012"/>
      <c r="K3012"/>
      <c r="L3012"/>
      <c r="M3012"/>
    </row>
    <row r="3013" spans="1:13" x14ac:dyDescent="0.25">
      <c r="A3013"/>
      <c r="B3013"/>
      <c r="C3013"/>
      <c r="D3013"/>
      <c r="E3013"/>
      <c r="F3013"/>
      <c r="G3013"/>
      <c r="H3013"/>
      <c r="I3013"/>
      <c r="J3013"/>
      <c r="K3013"/>
      <c r="L3013"/>
      <c r="M3013"/>
    </row>
    <row r="3014" spans="1:13" x14ac:dyDescent="0.25">
      <c r="A3014"/>
      <c r="B3014"/>
      <c r="C3014"/>
      <c r="D3014"/>
      <c r="E3014"/>
      <c r="F3014"/>
      <c r="G3014"/>
      <c r="H3014"/>
      <c r="I3014"/>
      <c r="J3014"/>
      <c r="K3014"/>
      <c r="L3014"/>
      <c r="M3014"/>
    </row>
    <row r="3015" spans="1:13" x14ac:dyDescent="0.25">
      <c r="A3015"/>
      <c r="B3015"/>
      <c r="C3015"/>
      <c r="D3015"/>
      <c r="E3015"/>
      <c r="F3015"/>
      <c r="G3015"/>
      <c r="H3015"/>
      <c r="I3015"/>
      <c r="J3015"/>
      <c r="K3015"/>
      <c r="L3015"/>
      <c r="M3015"/>
    </row>
    <row r="3016" spans="1:13" x14ac:dyDescent="0.25">
      <c r="A3016"/>
      <c r="B3016"/>
      <c r="C3016"/>
      <c r="D3016"/>
      <c r="E3016"/>
      <c r="F3016"/>
      <c r="G3016"/>
      <c r="H3016"/>
      <c r="I3016"/>
      <c r="J3016"/>
      <c r="K3016"/>
      <c r="L3016"/>
      <c r="M3016"/>
    </row>
    <row r="3017" spans="1:13" x14ac:dyDescent="0.25">
      <c r="A3017"/>
      <c r="B3017"/>
      <c r="C3017"/>
      <c r="D3017"/>
      <c r="E3017"/>
      <c r="F3017"/>
      <c r="G3017"/>
      <c r="H3017"/>
      <c r="I3017"/>
      <c r="J3017"/>
      <c r="K3017"/>
      <c r="L3017"/>
      <c r="M3017"/>
    </row>
    <row r="3018" spans="1:13" x14ac:dyDescent="0.25">
      <c r="A3018"/>
      <c r="B3018"/>
      <c r="C3018"/>
      <c r="D3018"/>
      <c r="E3018"/>
      <c r="F3018"/>
      <c r="G3018"/>
      <c r="H3018"/>
      <c r="I3018"/>
      <c r="J3018"/>
      <c r="K3018"/>
      <c r="L3018"/>
      <c r="M3018"/>
    </row>
    <row r="3019" spans="1:13" x14ac:dyDescent="0.25">
      <c r="A3019"/>
      <c r="B3019"/>
      <c r="C3019"/>
      <c r="D3019"/>
      <c r="E3019"/>
      <c r="F3019"/>
      <c r="G3019"/>
      <c r="H3019"/>
      <c r="I3019"/>
      <c r="J3019"/>
      <c r="K3019"/>
      <c r="L3019"/>
      <c r="M3019"/>
    </row>
    <row r="3020" spans="1:13" x14ac:dyDescent="0.25">
      <c r="A3020"/>
      <c r="B3020"/>
      <c r="C3020"/>
      <c r="D3020"/>
      <c r="E3020"/>
      <c r="F3020"/>
      <c r="G3020"/>
      <c r="H3020"/>
      <c r="I3020"/>
      <c r="J3020"/>
      <c r="K3020"/>
      <c r="L3020"/>
      <c r="M3020"/>
    </row>
    <row r="3021" spans="1:13" x14ac:dyDescent="0.25">
      <c r="A3021"/>
      <c r="B3021"/>
      <c r="C3021"/>
      <c r="D3021"/>
      <c r="E3021"/>
      <c r="F3021"/>
      <c r="G3021"/>
      <c r="H3021"/>
      <c r="I3021"/>
      <c r="J3021"/>
      <c r="K3021"/>
      <c r="L3021"/>
      <c r="M3021"/>
    </row>
    <row r="3022" spans="1:13" x14ac:dyDescent="0.25">
      <c r="A3022"/>
      <c r="B3022"/>
      <c r="C3022"/>
      <c r="D3022"/>
      <c r="E3022"/>
      <c r="F3022"/>
      <c r="G3022"/>
      <c r="H3022"/>
      <c r="I3022"/>
      <c r="J3022"/>
      <c r="K3022"/>
      <c r="L3022"/>
      <c r="M3022"/>
    </row>
    <row r="3023" spans="1:13" x14ac:dyDescent="0.25">
      <c r="A3023"/>
      <c r="B3023"/>
      <c r="C3023"/>
      <c r="D3023"/>
      <c r="E3023"/>
      <c r="F3023"/>
      <c r="G3023"/>
      <c r="H3023"/>
      <c r="I3023"/>
      <c r="J3023"/>
      <c r="K3023"/>
      <c r="L3023"/>
      <c r="M3023"/>
    </row>
    <row r="3024" spans="1:13" x14ac:dyDescent="0.25">
      <c r="A3024"/>
      <c r="B3024"/>
      <c r="C3024"/>
      <c r="D3024"/>
      <c r="E3024"/>
      <c r="F3024"/>
      <c r="G3024"/>
      <c r="H3024"/>
      <c r="I3024"/>
      <c r="J3024"/>
      <c r="K3024"/>
      <c r="L3024"/>
      <c r="M3024"/>
    </row>
    <row r="3025" spans="1:13" x14ac:dyDescent="0.25">
      <c r="A3025"/>
      <c r="B3025"/>
      <c r="C3025"/>
      <c r="D3025"/>
      <c r="E3025"/>
      <c r="F3025"/>
      <c r="G3025"/>
      <c r="H3025"/>
      <c r="I3025"/>
      <c r="J3025"/>
      <c r="K3025"/>
      <c r="L3025"/>
      <c r="M3025"/>
    </row>
    <row r="3026" spans="1:13" x14ac:dyDescent="0.25">
      <c r="A3026"/>
      <c r="B3026"/>
      <c r="C3026"/>
      <c r="D3026"/>
      <c r="E3026"/>
      <c r="F3026"/>
      <c r="G3026"/>
      <c r="H3026"/>
      <c r="I3026"/>
      <c r="J3026"/>
      <c r="K3026"/>
      <c r="L3026"/>
      <c r="M3026"/>
    </row>
    <row r="3027" spans="1:13" x14ac:dyDescent="0.25">
      <c r="A3027"/>
      <c r="B3027"/>
      <c r="C3027"/>
      <c r="D3027"/>
      <c r="E3027"/>
      <c r="F3027"/>
      <c r="G3027"/>
      <c r="H3027"/>
      <c r="I3027"/>
      <c r="J3027"/>
      <c r="K3027"/>
      <c r="L3027"/>
      <c r="M3027"/>
    </row>
    <row r="3028" spans="1:13" x14ac:dyDescent="0.25">
      <c r="A3028"/>
      <c r="B3028"/>
      <c r="C3028"/>
      <c r="D3028"/>
      <c r="E3028"/>
      <c r="F3028"/>
      <c r="G3028"/>
      <c r="H3028"/>
      <c r="I3028"/>
      <c r="J3028"/>
      <c r="K3028"/>
      <c r="L3028"/>
      <c r="M3028"/>
    </row>
    <row r="3029" spans="1:13" x14ac:dyDescent="0.25">
      <c r="A3029"/>
      <c r="B3029"/>
      <c r="C3029"/>
      <c r="D3029"/>
      <c r="E3029"/>
      <c r="F3029"/>
      <c r="G3029"/>
      <c r="H3029"/>
      <c r="I3029"/>
      <c r="J3029"/>
      <c r="K3029"/>
      <c r="L3029"/>
      <c r="M3029"/>
    </row>
    <row r="3030" spans="1:13" x14ac:dyDescent="0.25">
      <c r="A3030"/>
      <c r="B3030"/>
      <c r="C3030"/>
      <c r="D3030"/>
      <c r="E3030"/>
      <c r="F3030"/>
      <c r="G3030"/>
      <c r="H3030"/>
      <c r="I3030"/>
      <c r="J3030"/>
      <c r="K3030"/>
      <c r="L3030"/>
      <c r="M3030"/>
    </row>
    <row r="3031" spans="1:13" x14ac:dyDescent="0.25">
      <c r="A3031"/>
      <c r="B3031"/>
      <c r="C3031"/>
      <c r="D3031"/>
      <c r="E3031"/>
      <c r="F3031"/>
      <c r="G3031"/>
      <c r="H3031"/>
      <c r="I3031"/>
      <c r="J3031"/>
      <c r="K3031"/>
      <c r="L3031"/>
      <c r="M3031"/>
    </row>
    <row r="3032" spans="1:13" x14ac:dyDescent="0.25">
      <c r="A3032"/>
      <c r="B3032"/>
      <c r="C3032"/>
      <c r="D3032"/>
      <c r="E3032"/>
      <c r="F3032"/>
      <c r="G3032"/>
      <c r="H3032"/>
      <c r="I3032"/>
      <c r="J3032"/>
      <c r="K3032"/>
      <c r="L3032"/>
      <c r="M3032"/>
    </row>
    <row r="3033" spans="1:13" x14ac:dyDescent="0.25">
      <c r="A3033"/>
      <c r="B3033"/>
      <c r="C3033"/>
      <c r="D3033"/>
      <c r="E3033"/>
      <c r="F3033"/>
      <c r="G3033"/>
      <c r="H3033"/>
      <c r="I3033"/>
      <c r="J3033"/>
      <c r="K3033"/>
      <c r="L3033"/>
      <c r="M3033"/>
    </row>
    <row r="3034" spans="1:13" x14ac:dyDescent="0.25">
      <c r="A3034"/>
      <c r="B3034"/>
      <c r="C3034"/>
      <c r="D3034"/>
      <c r="E3034"/>
      <c r="F3034"/>
      <c r="G3034"/>
      <c r="H3034"/>
      <c r="I3034"/>
      <c r="J3034"/>
      <c r="K3034"/>
      <c r="L3034"/>
      <c r="M3034"/>
    </row>
    <row r="3035" spans="1:13" x14ac:dyDescent="0.25">
      <c r="A3035"/>
      <c r="B3035"/>
      <c r="C3035"/>
      <c r="D3035"/>
      <c r="E3035"/>
      <c r="F3035"/>
      <c r="G3035"/>
      <c r="H3035"/>
      <c r="I3035"/>
      <c r="J3035"/>
      <c r="K3035"/>
      <c r="L3035"/>
      <c r="M3035"/>
    </row>
    <row r="3036" spans="1:13" x14ac:dyDescent="0.25">
      <c r="A3036"/>
      <c r="B3036"/>
      <c r="C3036"/>
      <c r="D3036"/>
      <c r="E3036"/>
      <c r="F3036"/>
      <c r="G3036"/>
      <c r="H3036"/>
      <c r="I3036"/>
      <c r="J3036"/>
      <c r="K3036"/>
      <c r="L3036"/>
      <c r="M3036"/>
    </row>
    <row r="3037" spans="1:13" x14ac:dyDescent="0.25">
      <c r="A3037"/>
      <c r="B3037"/>
      <c r="C3037"/>
      <c r="D3037"/>
      <c r="E3037"/>
      <c r="F3037"/>
      <c r="G3037"/>
      <c r="H3037"/>
      <c r="I3037"/>
      <c r="J3037"/>
      <c r="K3037"/>
      <c r="L3037"/>
      <c r="M3037"/>
    </row>
    <row r="3038" spans="1:13" x14ac:dyDescent="0.25">
      <c r="A3038"/>
      <c r="B3038"/>
      <c r="C3038"/>
      <c r="D3038"/>
      <c r="E3038"/>
      <c r="F3038"/>
      <c r="G3038"/>
      <c r="H3038"/>
      <c r="I3038"/>
      <c r="J3038"/>
      <c r="K3038"/>
      <c r="L3038"/>
      <c r="M3038"/>
    </row>
    <row r="3039" spans="1:13" x14ac:dyDescent="0.25">
      <c r="A3039"/>
      <c r="B3039"/>
      <c r="C3039"/>
      <c r="D3039"/>
      <c r="E3039"/>
      <c r="F3039"/>
      <c r="G3039"/>
      <c r="H3039"/>
      <c r="I3039"/>
      <c r="J3039"/>
      <c r="K3039"/>
      <c r="L3039"/>
      <c r="M3039"/>
    </row>
    <row r="3040" spans="1:13" x14ac:dyDescent="0.25">
      <c r="A3040"/>
      <c r="B3040"/>
      <c r="C3040"/>
      <c r="D3040"/>
      <c r="E3040"/>
      <c r="F3040"/>
      <c r="G3040"/>
      <c r="H3040"/>
      <c r="I3040"/>
      <c r="J3040"/>
      <c r="K3040"/>
      <c r="L3040"/>
      <c r="M3040"/>
    </row>
    <row r="3041" spans="1:13" x14ac:dyDescent="0.25">
      <c r="A3041"/>
      <c r="B3041"/>
      <c r="C3041"/>
      <c r="D3041"/>
      <c r="E3041"/>
      <c r="F3041"/>
      <c r="G3041"/>
      <c r="H3041"/>
      <c r="I3041"/>
      <c r="J3041"/>
      <c r="K3041"/>
      <c r="L3041"/>
      <c r="M3041"/>
    </row>
    <row r="3042" spans="1:13" x14ac:dyDescent="0.25">
      <c r="A3042"/>
      <c r="B3042"/>
      <c r="C3042"/>
      <c r="D3042"/>
      <c r="E3042"/>
      <c r="F3042"/>
      <c r="G3042"/>
      <c r="H3042"/>
      <c r="I3042"/>
      <c r="J3042"/>
      <c r="K3042"/>
      <c r="L3042"/>
      <c r="M3042"/>
    </row>
    <row r="3043" spans="1:13" x14ac:dyDescent="0.25">
      <c r="A3043"/>
      <c r="B3043"/>
      <c r="C3043"/>
      <c r="D3043"/>
      <c r="E3043"/>
      <c r="F3043"/>
      <c r="G3043"/>
      <c r="H3043"/>
      <c r="I3043"/>
      <c r="J3043"/>
      <c r="K3043"/>
      <c r="L3043"/>
      <c r="M3043"/>
    </row>
    <row r="3044" spans="1:13" x14ac:dyDescent="0.25">
      <c r="A3044"/>
      <c r="B3044"/>
      <c r="C3044"/>
      <c r="D3044"/>
      <c r="E3044"/>
      <c r="F3044"/>
      <c r="G3044"/>
      <c r="H3044"/>
      <c r="I3044"/>
      <c r="J3044"/>
      <c r="K3044"/>
      <c r="L3044"/>
      <c r="M3044"/>
    </row>
    <row r="3045" spans="1:13" x14ac:dyDescent="0.25">
      <c r="A3045"/>
      <c r="B3045"/>
      <c r="C3045"/>
      <c r="D3045"/>
      <c r="E3045"/>
      <c r="F3045"/>
      <c r="G3045"/>
      <c r="H3045"/>
      <c r="I3045"/>
      <c r="J3045"/>
      <c r="K3045"/>
      <c r="L3045"/>
      <c r="M3045"/>
    </row>
    <row r="3046" spans="1:13" x14ac:dyDescent="0.25">
      <c r="A3046"/>
      <c r="B3046"/>
      <c r="C3046"/>
      <c r="D3046"/>
      <c r="E3046"/>
      <c r="F3046"/>
      <c r="G3046"/>
      <c r="H3046"/>
      <c r="I3046"/>
      <c r="J3046"/>
      <c r="K3046"/>
      <c r="L3046"/>
      <c r="M3046"/>
    </row>
    <row r="3047" spans="1:13" x14ac:dyDescent="0.25">
      <c r="A3047"/>
      <c r="B3047"/>
      <c r="C3047"/>
      <c r="D3047"/>
      <c r="E3047"/>
      <c r="F3047"/>
      <c r="G3047"/>
      <c r="H3047"/>
      <c r="I3047"/>
      <c r="J3047"/>
      <c r="K3047"/>
      <c r="L3047"/>
      <c r="M3047"/>
    </row>
    <row r="3048" spans="1:13" x14ac:dyDescent="0.25">
      <c r="A3048"/>
      <c r="B3048"/>
      <c r="C3048"/>
      <c r="D3048"/>
      <c r="E3048"/>
      <c r="F3048"/>
      <c r="G3048"/>
      <c r="H3048"/>
      <c r="I3048"/>
      <c r="J3048"/>
      <c r="K3048"/>
      <c r="L3048"/>
      <c r="M3048"/>
    </row>
    <row r="3049" spans="1:13" x14ac:dyDescent="0.25">
      <c r="A3049"/>
      <c r="B3049"/>
      <c r="C3049"/>
      <c r="D3049"/>
      <c r="E3049"/>
      <c r="F3049"/>
      <c r="G3049"/>
      <c r="H3049"/>
      <c r="I3049"/>
      <c r="J3049"/>
      <c r="K3049"/>
      <c r="L3049"/>
      <c r="M3049"/>
    </row>
    <row r="3050" spans="1:13" x14ac:dyDescent="0.25">
      <c r="A3050"/>
      <c r="B3050"/>
      <c r="C3050"/>
      <c r="D3050"/>
      <c r="E3050"/>
      <c r="F3050"/>
      <c r="G3050"/>
      <c r="H3050"/>
      <c r="I3050"/>
      <c r="J3050"/>
      <c r="K3050"/>
      <c r="L3050"/>
      <c r="M3050"/>
    </row>
    <row r="3051" spans="1:13" x14ac:dyDescent="0.25">
      <c r="A3051"/>
      <c r="B3051"/>
      <c r="C3051"/>
      <c r="D3051"/>
      <c r="E3051"/>
      <c r="F3051"/>
      <c r="G3051"/>
      <c r="H3051"/>
      <c r="I3051"/>
      <c r="J3051"/>
      <c r="K3051"/>
      <c r="L3051"/>
      <c r="M3051"/>
    </row>
    <row r="3052" spans="1:13" x14ac:dyDescent="0.25">
      <c r="A3052"/>
      <c r="B3052"/>
      <c r="C3052"/>
      <c r="D3052"/>
      <c r="E3052"/>
      <c r="F3052"/>
      <c r="G3052"/>
      <c r="H3052"/>
      <c r="I3052"/>
      <c r="J3052"/>
      <c r="K3052"/>
      <c r="L3052"/>
      <c r="M3052"/>
    </row>
    <row r="3053" spans="1:13" x14ac:dyDescent="0.25">
      <c r="A3053"/>
      <c r="B3053"/>
      <c r="C3053"/>
      <c r="D3053"/>
      <c r="E3053"/>
      <c r="F3053"/>
      <c r="G3053"/>
      <c r="H3053"/>
      <c r="I3053"/>
      <c r="J3053"/>
      <c r="K3053"/>
      <c r="L3053"/>
      <c r="M3053"/>
    </row>
    <row r="3054" spans="1:13" x14ac:dyDescent="0.25">
      <c r="A3054"/>
      <c r="B3054"/>
      <c r="C3054"/>
      <c r="D3054"/>
      <c r="E3054"/>
      <c r="F3054"/>
      <c r="G3054"/>
      <c r="H3054"/>
      <c r="I3054"/>
      <c r="J3054"/>
      <c r="K3054"/>
      <c r="L3054"/>
      <c r="M3054"/>
    </row>
    <row r="3055" spans="1:13" x14ac:dyDescent="0.25">
      <c r="A3055"/>
      <c r="B3055"/>
      <c r="C3055"/>
      <c r="D3055"/>
      <c r="E3055"/>
      <c r="F3055"/>
      <c r="G3055"/>
      <c r="H3055"/>
      <c r="I3055"/>
      <c r="J3055"/>
      <c r="K3055"/>
      <c r="L3055"/>
      <c r="M3055"/>
    </row>
    <row r="3056" spans="1:13" x14ac:dyDescent="0.25">
      <c r="A3056"/>
      <c r="B3056"/>
      <c r="C3056"/>
      <c r="D3056"/>
      <c r="E3056"/>
      <c r="F3056"/>
      <c r="G3056"/>
      <c r="H3056"/>
      <c r="I3056"/>
      <c r="J3056"/>
      <c r="K3056"/>
      <c r="L3056"/>
      <c r="M3056"/>
    </row>
    <row r="3057" spans="1:13" x14ac:dyDescent="0.25">
      <c r="A3057"/>
      <c r="B3057"/>
      <c r="C3057"/>
      <c r="D3057"/>
      <c r="E3057"/>
      <c r="F3057"/>
      <c r="G3057"/>
      <c r="H3057"/>
      <c r="I3057"/>
      <c r="J3057"/>
      <c r="K3057"/>
      <c r="L3057"/>
      <c r="M3057"/>
    </row>
    <row r="3058" spans="1:13" x14ac:dyDescent="0.25">
      <c r="A3058"/>
      <c r="B3058"/>
      <c r="C3058"/>
      <c r="D3058"/>
      <c r="E3058"/>
      <c r="F3058"/>
      <c r="G3058"/>
      <c r="H3058"/>
      <c r="I3058"/>
      <c r="J3058"/>
      <c r="K3058"/>
      <c r="L3058"/>
      <c r="M3058"/>
    </row>
    <row r="3059" spans="1:13" x14ac:dyDescent="0.25">
      <c r="A3059"/>
      <c r="B3059"/>
      <c r="C3059"/>
      <c r="D3059"/>
      <c r="E3059"/>
      <c r="F3059"/>
      <c r="G3059"/>
      <c r="H3059"/>
      <c r="I3059"/>
      <c r="J3059"/>
      <c r="K3059"/>
      <c r="L3059"/>
      <c r="M3059"/>
    </row>
    <row r="3060" spans="1:13" x14ac:dyDescent="0.25">
      <c r="A3060"/>
      <c r="B3060"/>
      <c r="C3060"/>
      <c r="D3060"/>
      <c r="E3060"/>
      <c r="F3060"/>
      <c r="G3060"/>
      <c r="H3060"/>
      <c r="I3060"/>
      <c r="J3060"/>
      <c r="K3060"/>
      <c r="L3060"/>
      <c r="M3060"/>
    </row>
    <row r="3061" spans="1:13" x14ac:dyDescent="0.25">
      <c r="A3061"/>
      <c r="B3061"/>
      <c r="C3061"/>
      <c r="D3061"/>
      <c r="E3061"/>
      <c r="F3061"/>
      <c r="G3061"/>
      <c r="H3061"/>
      <c r="I3061"/>
      <c r="J3061"/>
      <c r="K3061"/>
      <c r="L3061"/>
      <c r="M3061"/>
    </row>
    <row r="3062" spans="1:13" x14ac:dyDescent="0.25">
      <c r="A3062"/>
      <c r="B3062"/>
      <c r="C3062"/>
      <c r="D3062"/>
      <c r="E3062"/>
      <c r="F3062"/>
      <c r="G3062"/>
      <c r="H3062"/>
      <c r="I3062"/>
      <c r="J3062"/>
      <c r="K3062"/>
      <c r="L3062"/>
      <c r="M3062"/>
    </row>
    <row r="3063" spans="1:13" x14ac:dyDescent="0.25">
      <c r="A3063"/>
      <c r="B3063"/>
      <c r="C3063"/>
      <c r="D3063"/>
      <c r="E3063"/>
      <c r="F3063"/>
      <c r="G3063"/>
      <c r="H3063"/>
      <c r="I3063"/>
      <c r="J3063"/>
      <c r="K3063"/>
      <c r="L3063"/>
      <c r="M3063"/>
    </row>
    <row r="3064" spans="1:13" x14ac:dyDescent="0.25">
      <c r="A3064"/>
      <c r="B3064"/>
      <c r="C3064"/>
      <c r="D3064"/>
      <c r="E3064"/>
      <c r="F3064"/>
      <c r="G3064"/>
      <c r="H3064"/>
      <c r="I3064"/>
      <c r="J3064"/>
      <c r="K3064"/>
      <c r="L3064"/>
      <c r="M3064"/>
    </row>
    <row r="3065" spans="1:13" x14ac:dyDescent="0.25">
      <c r="A3065"/>
      <c r="B3065"/>
      <c r="C3065"/>
      <c r="D3065"/>
      <c r="E3065"/>
      <c r="F3065"/>
      <c r="G3065"/>
      <c r="H3065"/>
      <c r="I3065"/>
      <c r="J3065"/>
      <c r="K3065"/>
      <c r="L3065"/>
      <c r="M3065"/>
    </row>
    <row r="3066" spans="1:13" x14ac:dyDescent="0.25">
      <c r="A3066"/>
      <c r="B3066"/>
      <c r="C3066"/>
      <c r="D3066"/>
      <c r="E3066"/>
      <c r="F3066"/>
      <c r="G3066"/>
      <c r="H3066"/>
      <c r="I3066"/>
      <c r="J3066"/>
      <c r="K3066"/>
      <c r="L3066"/>
      <c r="M3066"/>
    </row>
    <row r="3067" spans="1:13" x14ac:dyDescent="0.25">
      <c r="A3067"/>
      <c r="B3067"/>
      <c r="C3067"/>
      <c r="D3067"/>
      <c r="E3067"/>
      <c r="F3067"/>
      <c r="G3067"/>
      <c r="H3067"/>
      <c r="I3067"/>
      <c r="J3067"/>
      <c r="K3067"/>
      <c r="L3067"/>
      <c r="M3067"/>
    </row>
    <row r="3068" spans="1:13" x14ac:dyDescent="0.25">
      <c r="A3068"/>
      <c r="B3068"/>
      <c r="C3068"/>
      <c r="D3068"/>
      <c r="E3068"/>
      <c r="F3068"/>
      <c r="G3068"/>
      <c r="H3068"/>
      <c r="I3068"/>
      <c r="J3068"/>
      <c r="K3068"/>
      <c r="L3068"/>
      <c r="M3068"/>
    </row>
    <row r="3069" spans="1:13" x14ac:dyDescent="0.25">
      <c r="A3069"/>
      <c r="B3069"/>
      <c r="C3069"/>
      <c r="D3069"/>
      <c r="E3069"/>
      <c r="F3069"/>
      <c r="G3069"/>
      <c r="H3069"/>
      <c r="I3069"/>
      <c r="J3069"/>
      <c r="K3069"/>
      <c r="L3069"/>
      <c r="M3069"/>
    </row>
    <row r="3070" spans="1:13" x14ac:dyDescent="0.25">
      <c r="A3070"/>
      <c r="B3070"/>
      <c r="C3070"/>
      <c r="D3070"/>
      <c r="E3070"/>
      <c r="F3070"/>
      <c r="G3070"/>
      <c r="H3070"/>
      <c r="I3070"/>
      <c r="J3070"/>
      <c r="K3070"/>
      <c r="L3070"/>
      <c r="M3070"/>
    </row>
    <row r="3071" spans="1:13" x14ac:dyDescent="0.25">
      <c r="A3071"/>
      <c r="B3071"/>
      <c r="C3071"/>
      <c r="D3071"/>
      <c r="E3071"/>
      <c r="F3071"/>
      <c r="G3071"/>
      <c r="H3071"/>
      <c r="I3071"/>
      <c r="J3071"/>
      <c r="K3071"/>
      <c r="L3071"/>
      <c r="M3071"/>
    </row>
    <row r="3072" spans="1:13" x14ac:dyDescent="0.25">
      <c r="A3072"/>
      <c r="B3072"/>
      <c r="C3072"/>
      <c r="D3072"/>
      <c r="E3072"/>
      <c r="F3072"/>
      <c r="G3072"/>
      <c r="H3072"/>
      <c r="I3072"/>
      <c r="J3072"/>
      <c r="K3072"/>
      <c r="L3072"/>
      <c r="M3072"/>
    </row>
    <row r="3073" spans="1:13" x14ac:dyDescent="0.25">
      <c r="A3073"/>
      <c r="B3073"/>
      <c r="C3073"/>
      <c r="D3073"/>
      <c r="E3073"/>
      <c r="F3073"/>
      <c r="G3073"/>
      <c r="H3073"/>
      <c r="I3073"/>
      <c r="J3073"/>
      <c r="K3073"/>
      <c r="L3073"/>
      <c r="M3073"/>
    </row>
    <row r="3074" spans="1:13" x14ac:dyDescent="0.25">
      <c r="A3074"/>
      <c r="B3074"/>
      <c r="C3074"/>
      <c r="D3074"/>
      <c r="E3074"/>
      <c r="F3074"/>
      <c r="G3074"/>
      <c r="H3074"/>
      <c r="I3074"/>
      <c r="J3074"/>
      <c r="K3074"/>
      <c r="L3074"/>
      <c r="M3074"/>
    </row>
    <row r="3075" spans="1:13" x14ac:dyDescent="0.25">
      <c r="A3075"/>
      <c r="B3075"/>
      <c r="C3075"/>
      <c r="D3075"/>
      <c r="E3075"/>
      <c r="F3075"/>
      <c r="G3075"/>
      <c r="H3075"/>
      <c r="I3075"/>
      <c r="J3075"/>
      <c r="K3075"/>
      <c r="L3075"/>
      <c r="M3075"/>
    </row>
    <row r="3076" spans="1:13" x14ac:dyDescent="0.25">
      <c r="A3076"/>
      <c r="B3076"/>
      <c r="C3076"/>
      <c r="D3076"/>
      <c r="E3076"/>
      <c r="F3076"/>
      <c r="G3076"/>
      <c r="H3076"/>
      <c r="I3076"/>
      <c r="J3076"/>
      <c r="K3076"/>
      <c r="L3076"/>
      <c r="M3076"/>
    </row>
    <row r="3077" spans="1:13" x14ac:dyDescent="0.25">
      <c r="A3077"/>
      <c r="B3077"/>
      <c r="C3077"/>
      <c r="D3077"/>
      <c r="E3077"/>
      <c r="F3077"/>
      <c r="G3077"/>
      <c r="H3077"/>
      <c r="I3077"/>
      <c r="J3077"/>
      <c r="K3077"/>
      <c r="L3077"/>
      <c r="M3077"/>
    </row>
    <row r="3078" spans="1:13" x14ac:dyDescent="0.25">
      <c r="A3078"/>
      <c r="B3078"/>
      <c r="C3078"/>
      <c r="D3078"/>
      <c r="E3078"/>
      <c r="F3078"/>
      <c r="G3078"/>
      <c r="H3078"/>
      <c r="I3078"/>
      <c r="J3078"/>
      <c r="K3078"/>
      <c r="L3078"/>
      <c r="M3078"/>
    </row>
    <row r="3079" spans="1:13" x14ac:dyDescent="0.25">
      <c r="A3079"/>
      <c r="B3079"/>
      <c r="C3079"/>
      <c r="D3079"/>
      <c r="E3079"/>
      <c r="F3079"/>
      <c r="G3079"/>
      <c r="H3079"/>
      <c r="I3079"/>
      <c r="J3079"/>
      <c r="K3079"/>
      <c r="L3079"/>
      <c r="M3079"/>
    </row>
    <row r="3080" spans="1:13" x14ac:dyDescent="0.25">
      <c r="A3080"/>
      <c r="B3080"/>
      <c r="C3080"/>
      <c r="D3080"/>
      <c r="E3080"/>
      <c r="F3080"/>
      <c r="G3080"/>
      <c r="H3080"/>
      <c r="I3080"/>
      <c r="J3080"/>
      <c r="K3080"/>
      <c r="L3080"/>
      <c r="M3080"/>
    </row>
    <row r="3081" spans="1:13" x14ac:dyDescent="0.25">
      <c r="A3081"/>
      <c r="B3081"/>
      <c r="C3081"/>
      <c r="D3081"/>
      <c r="E3081"/>
      <c r="F3081"/>
      <c r="G3081"/>
      <c r="H3081"/>
      <c r="I3081"/>
      <c r="J3081"/>
      <c r="K3081"/>
      <c r="L3081"/>
      <c r="M3081"/>
    </row>
    <row r="3082" spans="1:13" x14ac:dyDescent="0.25">
      <c r="A3082"/>
      <c r="B3082"/>
      <c r="C3082"/>
      <c r="D3082"/>
      <c r="E3082"/>
      <c r="F3082"/>
      <c r="G3082"/>
      <c r="H3082"/>
      <c r="I3082"/>
      <c r="J3082"/>
      <c r="K3082"/>
      <c r="L3082"/>
      <c r="M3082"/>
    </row>
    <row r="3083" spans="1:13" x14ac:dyDescent="0.25">
      <c r="A3083"/>
      <c r="B3083"/>
      <c r="C3083"/>
      <c r="D3083"/>
      <c r="E3083"/>
      <c r="F3083"/>
      <c r="G3083"/>
      <c r="H3083"/>
      <c r="I3083"/>
      <c r="J3083"/>
      <c r="K3083"/>
      <c r="L3083"/>
      <c r="M3083"/>
    </row>
    <row r="3084" spans="1:13" x14ac:dyDescent="0.25">
      <c r="A3084"/>
      <c r="B3084"/>
      <c r="C3084"/>
      <c r="D3084"/>
      <c r="E3084"/>
      <c r="F3084"/>
      <c r="G3084"/>
      <c r="H3084"/>
      <c r="I3084"/>
      <c r="J3084"/>
      <c r="K3084"/>
      <c r="L3084"/>
      <c r="M3084"/>
    </row>
    <row r="3085" spans="1:13" x14ac:dyDescent="0.25">
      <c r="A3085"/>
      <c r="B3085"/>
      <c r="C3085"/>
      <c r="D3085"/>
      <c r="E3085"/>
      <c r="F3085"/>
      <c r="G3085"/>
      <c r="H3085"/>
      <c r="I3085"/>
      <c r="J3085"/>
      <c r="K3085"/>
      <c r="L3085"/>
      <c r="M3085"/>
    </row>
    <row r="3086" spans="1:13" x14ac:dyDescent="0.25">
      <c r="A3086"/>
      <c r="B3086"/>
      <c r="C3086"/>
      <c r="D3086"/>
      <c r="E3086"/>
      <c r="F3086"/>
      <c r="G3086"/>
      <c r="H3086"/>
      <c r="I3086"/>
      <c r="J3086"/>
      <c r="K3086"/>
      <c r="L3086"/>
      <c r="M3086"/>
    </row>
    <row r="3087" spans="1:13" x14ac:dyDescent="0.25">
      <c r="A3087"/>
      <c r="B3087"/>
      <c r="C3087"/>
      <c r="D3087"/>
      <c r="E3087"/>
      <c r="F3087"/>
      <c r="G3087"/>
      <c r="H3087"/>
      <c r="I3087"/>
      <c r="J3087"/>
      <c r="K3087"/>
      <c r="L3087"/>
      <c r="M3087"/>
    </row>
    <row r="3088" spans="1:13" x14ac:dyDescent="0.25">
      <c r="A3088"/>
      <c r="B3088"/>
      <c r="C3088"/>
      <c r="D3088"/>
      <c r="E3088"/>
      <c r="F3088"/>
      <c r="G3088"/>
      <c r="H3088"/>
      <c r="I3088"/>
      <c r="J3088"/>
      <c r="K3088"/>
      <c r="L3088"/>
      <c r="M3088"/>
    </row>
    <row r="3089" spans="1:13" x14ac:dyDescent="0.25">
      <c r="A3089"/>
      <c r="B3089"/>
      <c r="C3089"/>
      <c r="D3089"/>
      <c r="E3089"/>
      <c r="F3089"/>
      <c r="G3089"/>
      <c r="H3089"/>
      <c r="I3089"/>
      <c r="J3089"/>
      <c r="K3089"/>
      <c r="L3089"/>
      <c r="M3089"/>
    </row>
    <row r="3090" spans="1:13" x14ac:dyDescent="0.25">
      <c r="A3090"/>
      <c r="B3090"/>
      <c r="C3090"/>
      <c r="D3090"/>
      <c r="E3090"/>
      <c r="F3090"/>
      <c r="G3090"/>
      <c r="H3090"/>
      <c r="I3090"/>
      <c r="J3090"/>
      <c r="K3090"/>
      <c r="L3090"/>
      <c r="M3090"/>
    </row>
    <row r="3091" spans="1:13" x14ac:dyDescent="0.25">
      <c r="A3091"/>
      <c r="B3091"/>
      <c r="C3091"/>
      <c r="D3091"/>
      <c r="E3091"/>
      <c r="F3091"/>
      <c r="G3091"/>
      <c r="H3091"/>
      <c r="I3091"/>
      <c r="J3091"/>
      <c r="K3091"/>
      <c r="L3091"/>
      <c r="M3091"/>
    </row>
    <row r="3092" spans="1:13" x14ac:dyDescent="0.25">
      <c r="A3092"/>
      <c r="B3092"/>
      <c r="C3092"/>
      <c r="D3092"/>
      <c r="E3092"/>
      <c r="F3092"/>
      <c r="G3092"/>
      <c r="H3092"/>
      <c r="I3092"/>
      <c r="J3092"/>
      <c r="K3092"/>
      <c r="L3092"/>
      <c r="M3092"/>
    </row>
    <row r="3093" spans="1:13" x14ac:dyDescent="0.25">
      <c r="A3093"/>
      <c r="B3093"/>
      <c r="C3093"/>
      <c r="D3093"/>
      <c r="E3093"/>
      <c r="F3093"/>
      <c r="G3093"/>
      <c r="H3093"/>
      <c r="I3093"/>
      <c r="J3093"/>
      <c r="K3093"/>
      <c r="L3093"/>
      <c r="M3093"/>
    </row>
    <row r="3094" spans="1:13" x14ac:dyDescent="0.25">
      <c r="A3094"/>
      <c r="B3094"/>
      <c r="C3094"/>
      <c r="D3094"/>
      <c r="E3094"/>
      <c r="F3094"/>
      <c r="G3094"/>
      <c r="H3094"/>
      <c r="I3094"/>
      <c r="J3094"/>
      <c r="K3094"/>
      <c r="L3094"/>
      <c r="M3094"/>
    </row>
    <row r="3095" spans="1:13" x14ac:dyDescent="0.25">
      <c r="A3095"/>
      <c r="B3095"/>
      <c r="C3095"/>
      <c r="D3095"/>
      <c r="E3095"/>
      <c r="F3095"/>
      <c r="G3095"/>
      <c r="H3095"/>
      <c r="I3095"/>
      <c r="J3095"/>
      <c r="K3095"/>
      <c r="L3095"/>
      <c r="M3095"/>
    </row>
    <row r="3096" spans="1:13" x14ac:dyDescent="0.25">
      <c r="A3096"/>
      <c r="B3096"/>
      <c r="C3096"/>
      <c r="D3096"/>
      <c r="E3096"/>
      <c r="F3096"/>
      <c r="G3096"/>
      <c r="H3096"/>
      <c r="I3096"/>
      <c r="J3096"/>
      <c r="K3096"/>
      <c r="L3096"/>
      <c r="M3096"/>
    </row>
    <row r="3097" spans="1:13" x14ac:dyDescent="0.25">
      <c r="A3097"/>
      <c r="B3097"/>
      <c r="C3097"/>
      <c r="D3097"/>
      <c r="E3097"/>
      <c r="F3097"/>
      <c r="G3097"/>
      <c r="H3097"/>
      <c r="I3097"/>
      <c r="J3097"/>
      <c r="K3097"/>
      <c r="L3097"/>
      <c r="M3097"/>
    </row>
    <row r="3098" spans="1:13" x14ac:dyDescent="0.25">
      <c r="A3098"/>
      <c r="B3098"/>
      <c r="C3098"/>
      <c r="D3098"/>
      <c r="E3098"/>
      <c r="F3098"/>
      <c r="G3098"/>
      <c r="H3098"/>
      <c r="I3098"/>
      <c r="J3098"/>
      <c r="K3098"/>
      <c r="L3098"/>
      <c r="M3098"/>
    </row>
    <row r="3099" spans="1:13" x14ac:dyDescent="0.25">
      <c r="A3099"/>
      <c r="B3099"/>
      <c r="C3099"/>
      <c r="D3099"/>
      <c r="E3099"/>
      <c r="F3099"/>
      <c r="G3099"/>
      <c r="H3099"/>
      <c r="I3099"/>
      <c r="J3099"/>
      <c r="K3099"/>
      <c r="L3099"/>
      <c r="M3099"/>
    </row>
    <row r="3100" spans="1:13" x14ac:dyDescent="0.25">
      <c r="A3100"/>
      <c r="B3100"/>
      <c r="C3100"/>
      <c r="D3100"/>
      <c r="E3100"/>
      <c r="F3100"/>
      <c r="G3100"/>
      <c r="H3100"/>
      <c r="I3100"/>
      <c r="J3100"/>
      <c r="K3100"/>
      <c r="L3100"/>
      <c r="M3100"/>
    </row>
    <row r="3101" spans="1:13" x14ac:dyDescent="0.25">
      <c r="A3101"/>
      <c r="B3101"/>
      <c r="C3101"/>
      <c r="D3101"/>
      <c r="E3101"/>
      <c r="F3101"/>
      <c r="G3101"/>
      <c r="H3101"/>
      <c r="I3101"/>
      <c r="J3101"/>
      <c r="K3101"/>
      <c r="L3101"/>
      <c r="M3101"/>
    </row>
    <row r="3102" spans="1:13" x14ac:dyDescent="0.25">
      <c r="A3102"/>
      <c r="B3102"/>
      <c r="C3102"/>
      <c r="D3102"/>
      <c r="E3102"/>
      <c r="F3102"/>
      <c r="G3102"/>
      <c r="H3102"/>
      <c r="I3102"/>
      <c r="J3102"/>
      <c r="K3102"/>
      <c r="L3102"/>
      <c r="M3102"/>
    </row>
    <row r="3103" spans="1:13" x14ac:dyDescent="0.25">
      <c r="A3103"/>
      <c r="B3103"/>
      <c r="C3103"/>
      <c r="D3103"/>
      <c r="E3103"/>
      <c r="F3103"/>
      <c r="G3103"/>
      <c r="H3103"/>
      <c r="I3103"/>
      <c r="J3103"/>
      <c r="K3103"/>
      <c r="L3103"/>
      <c r="M3103"/>
    </row>
    <row r="3104" spans="1:13" x14ac:dyDescent="0.25">
      <c r="A3104"/>
      <c r="B3104"/>
      <c r="C3104"/>
      <c r="D3104"/>
      <c r="E3104"/>
      <c r="F3104"/>
      <c r="G3104"/>
      <c r="H3104"/>
      <c r="I3104"/>
      <c r="J3104"/>
      <c r="K3104"/>
      <c r="L3104"/>
      <c r="M3104"/>
    </row>
    <row r="3105" spans="1:13" x14ac:dyDescent="0.25">
      <c r="A3105"/>
      <c r="B3105"/>
      <c r="C3105"/>
      <c r="D3105"/>
      <c r="E3105"/>
      <c r="F3105"/>
      <c r="G3105"/>
      <c r="H3105"/>
      <c r="I3105"/>
      <c r="J3105"/>
      <c r="K3105"/>
      <c r="L3105"/>
      <c r="M3105"/>
    </row>
    <row r="3106" spans="1:13" x14ac:dyDescent="0.25">
      <c r="A3106"/>
      <c r="B3106"/>
      <c r="C3106"/>
      <c r="D3106"/>
      <c r="E3106"/>
      <c r="F3106"/>
      <c r="G3106"/>
      <c r="H3106"/>
      <c r="I3106"/>
      <c r="J3106"/>
      <c r="K3106"/>
      <c r="L3106"/>
      <c r="M3106"/>
    </row>
    <row r="3107" spans="1:13" x14ac:dyDescent="0.25">
      <c r="A3107"/>
      <c r="B3107"/>
      <c r="C3107"/>
      <c r="D3107"/>
      <c r="E3107"/>
      <c r="F3107"/>
      <c r="G3107"/>
      <c r="H3107"/>
      <c r="I3107"/>
      <c r="J3107"/>
      <c r="K3107"/>
      <c r="L3107"/>
      <c r="M3107"/>
    </row>
    <row r="3108" spans="1:13" x14ac:dyDescent="0.25">
      <c r="A3108"/>
      <c r="B3108"/>
      <c r="C3108"/>
      <c r="D3108"/>
      <c r="E3108"/>
      <c r="F3108"/>
      <c r="G3108"/>
      <c r="H3108"/>
      <c r="I3108"/>
      <c r="J3108"/>
      <c r="K3108"/>
      <c r="L3108"/>
      <c r="M3108"/>
    </row>
    <row r="3109" spans="1:13" x14ac:dyDescent="0.25">
      <c r="A3109"/>
      <c r="B3109"/>
      <c r="C3109"/>
      <c r="D3109"/>
      <c r="E3109"/>
      <c r="F3109"/>
      <c r="G3109"/>
      <c r="H3109"/>
      <c r="I3109"/>
      <c r="J3109"/>
      <c r="K3109"/>
      <c r="L3109"/>
      <c r="M3109"/>
    </row>
    <row r="3110" spans="1:13" x14ac:dyDescent="0.25">
      <c r="A3110"/>
      <c r="B3110"/>
      <c r="C3110"/>
      <c r="D3110"/>
      <c r="E3110"/>
      <c r="F3110"/>
      <c r="G3110"/>
      <c r="H3110"/>
      <c r="I3110"/>
      <c r="J3110"/>
      <c r="K3110"/>
      <c r="L3110"/>
      <c r="M3110"/>
    </row>
    <row r="3111" spans="1:13" x14ac:dyDescent="0.25">
      <c r="A3111"/>
      <c r="B3111"/>
      <c r="C3111"/>
      <c r="D3111"/>
      <c r="E3111"/>
      <c r="F3111"/>
      <c r="G3111"/>
      <c r="H3111"/>
      <c r="I3111"/>
      <c r="J3111"/>
      <c r="K3111"/>
      <c r="L3111"/>
      <c r="M3111"/>
    </row>
    <row r="3112" spans="1:13" x14ac:dyDescent="0.25">
      <c r="A3112"/>
      <c r="B3112"/>
      <c r="C3112"/>
      <c r="D3112"/>
      <c r="E3112"/>
      <c r="F3112"/>
      <c r="G3112"/>
      <c r="H3112"/>
      <c r="I3112"/>
      <c r="J3112"/>
      <c r="K3112"/>
      <c r="L3112"/>
      <c r="M3112"/>
    </row>
    <row r="3113" spans="1:13" x14ac:dyDescent="0.25">
      <c r="A3113"/>
      <c r="B3113"/>
      <c r="C3113"/>
      <c r="D3113"/>
      <c r="E3113"/>
      <c r="F3113"/>
      <c r="G3113"/>
      <c r="H3113"/>
      <c r="I3113"/>
      <c r="J3113"/>
      <c r="K3113"/>
      <c r="L3113"/>
      <c r="M3113"/>
    </row>
    <row r="3114" spans="1:13" x14ac:dyDescent="0.25">
      <c r="A3114"/>
      <c r="B3114"/>
      <c r="C3114"/>
      <c r="D3114"/>
      <c r="E3114"/>
      <c r="F3114"/>
      <c r="G3114"/>
      <c r="H3114"/>
      <c r="I3114"/>
      <c r="J3114"/>
      <c r="K3114"/>
      <c r="L3114"/>
      <c r="M3114"/>
    </row>
    <row r="3115" spans="1:13" x14ac:dyDescent="0.25">
      <c r="A3115"/>
      <c r="B3115"/>
      <c r="C3115"/>
      <c r="D3115"/>
      <c r="E3115"/>
      <c r="F3115"/>
      <c r="G3115"/>
      <c r="H3115"/>
      <c r="I3115"/>
      <c r="J3115"/>
      <c r="K3115"/>
      <c r="L3115"/>
      <c r="M3115"/>
    </row>
    <row r="3116" spans="1:13" x14ac:dyDescent="0.25">
      <c r="A3116"/>
      <c r="B3116"/>
      <c r="C3116"/>
      <c r="D3116"/>
      <c r="E3116"/>
      <c r="F3116"/>
      <c r="G3116"/>
      <c r="H3116"/>
      <c r="I3116"/>
      <c r="J3116"/>
      <c r="K3116"/>
      <c r="L3116"/>
      <c r="M3116"/>
    </row>
    <row r="3117" spans="1:13" x14ac:dyDescent="0.25">
      <c r="A3117"/>
      <c r="B3117"/>
      <c r="C3117"/>
      <c r="D3117"/>
      <c r="E3117"/>
      <c r="F3117"/>
      <c r="G3117"/>
      <c r="H3117"/>
      <c r="I3117"/>
      <c r="J3117"/>
      <c r="K3117"/>
      <c r="L3117"/>
      <c r="M3117"/>
    </row>
    <row r="3118" spans="1:13" x14ac:dyDescent="0.25">
      <c r="A3118"/>
      <c r="B3118"/>
      <c r="C3118"/>
      <c r="D3118"/>
      <c r="E3118"/>
      <c r="F3118"/>
      <c r="G3118"/>
      <c r="H3118"/>
      <c r="I3118"/>
      <c r="J3118"/>
      <c r="K3118"/>
      <c r="L3118"/>
      <c r="M3118"/>
    </row>
    <row r="3119" spans="1:13" x14ac:dyDescent="0.25">
      <c r="A3119"/>
      <c r="B3119"/>
      <c r="C3119"/>
      <c r="D3119"/>
      <c r="E3119"/>
      <c r="F3119"/>
      <c r="G3119"/>
      <c r="H3119"/>
      <c r="I3119"/>
      <c r="J3119"/>
      <c r="K3119"/>
      <c r="L3119"/>
      <c r="M3119"/>
    </row>
    <row r="3120" spans="1:13" x14ac:dyDescent="0.25">
      <c r="A3120"/>
      <c r="B3120"/>
      <c r="C3120"/>
      <c r="D3120"/>
      <c r="E3120"/>
      <c r="F3120"/>
      <c r="G3120"/>
      <c r="H3120"/>
      <c r="I3120"/>
      <c r="J3120"/>
      <c r="K3120"/>
      <c r="L3120"/>
      <c r="M3120"/>
    </row>
    <row r="3121" spans="1:13" x14ac:dyDescent="0.25">
      <c r="A3121"/>
      <c r="B3121"/>
      <c r="C3121"/>
      <c r="D3121"/>
      <c r="E3121"/>
      <c r="F3121"/>
      <c r="G3121"/>
      <c r="H3121"/>
      <c r="I3121"/>
      <c r="J3121"/>
      <c r="K3121"/>
      <c r="L3121"/>
      <c r="M3121"/>
    </row>
    <row r="3122" spans="1:13" x14ac:dyDescent="0.25">
      <c r="A3122"/>
      <c r="B3122"/>
      <c r="C3122"/>
      <c r="D3122"/>
      <c r="E3122"/>
      <c r="F3122"/>
      <c r="G3122"/>
      <c r="H3122"/>
      <c r="I3122"/>
      <c r="J3122"/>
      <c r="K3122"/>
      <c r="L3122"/>
      <c r="M3122"/>
    </row>
    <row r="3123" spans="1:13" x14ac:dyDescent="0.25">
      <c r="A3123"/>
      <c r="B3123"/>
      <c r="C3123"/>
      <c r="D3123"/>
      <c r="E3123"/>
      <c r="F3123"/>
      <c r="G3123"/>
      <c r="H3123"/>
      <c r="I3123"/>
      <c r="J3123"/>
      <c r="K3123"/>
      <c r="L3123"/>
      <c r="M3123"/>
    </row>
    <row r="3124" spans="1:13" x14ac:dyDescent="0.25">
      <c r="A3124"/>
      <c r="B3124"/>
      <c r="C3124"/>
      <c r="D3124"/>
      <c r="E3124"/>
      <c r="F3124"/>
      <c r="G3124"/>
      <c r="H3124"/>
      <c r="I3124"/>
      <c r="J3124"/>
      <c r="K3124"/>
      <c r="L3124"/>
      <c r="M3124"/>
    </row>
    <row r="3125" spans="1:13" x14ac:dyDescent="0.25">
      <c r="A3125"/>
      <c r="B3125"/>
      <c r="C3125"/>
      <c r="D3125"/>
      <c r="E3125"/>
      <c r="F3125"/>
      <c r="G3125"/>
      <c r="H3125"/>
      <c r="I3125"/>
      <c r="J3125"/>
      <c r="K3125"/>
      <c r="L3125"/>
      <c r="M3125"/>
    </row>
    <row r="3126" spans="1:13" x14ac:dyDescent="0.25">
      <c r="A3126"/>
      <c r="B3126"/>
      <c r="C3126"/>
      <c r="D3126"/>
      <c r="E3126"/>
      <c r="F3126"/>
      <c r="G3126"/>
      <c r="H3126"/>
      <c r="I3126"/>
      <c r="J3126"/>
      <c r="K3126"/>
      <c r="L3126"/>
      <c r="M3126"/>
    </row>
    <row r="3127" spans="1:13" x14ac:dyDescent="0.25">
      <c r="A3127"/>
      <c r="B3127"/>
      <c r="C3127"/>
      <c r="D3127"/>
      <c r="E3127"/>
      <c r="F3127"/>
      <c r="G3127"/>
      <c r="H3127"/>
      <c r="I3127"/>
      <c r="J3127"/>
      <c r="K3127"/>
      <c r="L3127"/>
      <c r="M3127"/>
    </row>
    <row r="3128" spans="1:13" x14ac:dyDescent="0.25">
      <c r="A3128"/>
      <c r="B3128"/>
      <c r="C3128"/>
      <c r="D3128"/>
      <c r="E3128"/>
      <c r="F3128"/>
      <c r="G3128"/>
      <c r="H3128"/>
      <c r="I3128"/>
      <c r="J3128"/>
      <c r="K3128"/>
      <c r="L3128"/>
      <c r="M3128"/>
    </row>
    <row r="3129" spans="1:13" x14ac:dyDescent="0.25">
      <c r="A3129"/>
      <c r="B3129"/>
      <c r="C3129"/>
      <c r="D3129"/>
      <c r="E3129"/>
      <c r="F3129"/>
      <c r="G3129"/>
      <c r="H3129"/>
      <c r="I3129"/>
      <c r="J3129"/>
      <c r="K3129"/>
      <c r="L3129"/>
      <c r="M3129"/>
    </row>
    <row r="3130" spans="1:13" x14ac:dyDescent="0.25">
      <c r="A3130"/>
      <c r="B3130"/>
      <c r="C3130"/>
      <c r="D3130"/>
      <c r="E3130"/>
      <c r="F3130"/>
      <c r="G3130"/>
      <c r="H3130"/>
      <c r="I3130"/>
      <c r="J3130"/>
      <c r="K3130"/>
      <c r="L3130"/>
      <c r="M3130"/>
    </row>
    <row r="3131" spans="1:13" x14ac:dyDescent="0.25">
      <c r="A3131"/>
      <c r="B3131"/>
      <c r="C3131"/>
      <c r="D3131"/>
      <c r="E3131"/>
      <c r="F3131"/>
      <c r="G3131"/>
      <c r="H3131"/>
      <c r="I3131"/>
      <c r="J3131"/>
      <c r="K3131"/>
      <c r="L3131"/>
      <c r="M3131"/>
    </row>
    <row r="3132" spans="1:13" x14ac:dyDescent="0.25">
      <c r="A3132"/>
      <c r="B3132"/>
      <c r="C3132"/>
      <c r="D3132"/>
      <c r="E3132"/>
      <c r="F3132"/>
      <c r="G3132"/>
      <c r="H3132"/>
      <c r="I3132"/>
      <c r="J3132"/>
      <c r="K3132"/>
      <c r="L3132"/>
      <c r="M3132"/>
    </row>
    <row r="3133" spans="1:13" x14ac:dyDescent="0.25">
      <c r="A3133"/>
      <c r="B3133"/>
      <c r="C3133"/>
      <c r="D3133"/>
      <c r="E3133"/>
      <c r="F3133"/>
      <c r="G3133"/>
      <c r="H3133"/>
      <c r="I3133"/>
      <c r="J3133"/>
      <c r="K3133"/>
      <c r="L3133"/>
      <c r="M3133"/>
    </row>
    <row r="3134" spans="1:13" x14ac:dyDescent="0.25">
      <c r="A3134"/>
      <c r="B3134"/>
      <c r="C3134"/>
      <c r="D3134"/>
      <c r="E3134"/>
      <c r="F3134"/>
      <c r="G3134"/>
      <c r="H3134"/>
      <c r="I3134"/>
      <c r="J3134"/>
      <c r="K3134"/>
      <c r="L3134"/>
      <c r="M3134"/>
    </row>
    <row r="3135" spans="1:13" x14ac:dyDescent="0.25">
      <c r="A3135"/>
      <c r="B3135"/>
      <c r="C3135"/>
      <c r="D3135"/>
      <c r="E3135"/>
      <c r="F3135"/>
      <c r="G3135"/>
      <c r="H3135"/>
      <c r="I3135"/>
      <c r="J3135"/>
      <c r="K3135"/>
      <c r="L3135"/>
      <c r="M3135"/>
    </row>
    <row r="3136" spans="1:13" x14ac:dyDescent="0.25">
      <c r="A3136"/>
      <c r="B3136"/>
      <c r="C3136"/>
      <c r="D3136"/>
      <c r="E3136"/>
      <c r="F3136"/>
      <c r="G3136"/>
      <c r="H3136"/>
      <c r="I3136"/>
      <c r="J3136"/>
      <c r="K3136"/>
      <c r="L3136"/>
      <c r="M3136"/>
    </row>
    <row r="3137" spans="1:13" x14ac:dyDescent="0.25">
      <c r="A3137"/>
      <c r="B3137"/>
      <c r="C3137"/>
      <c r="D3137"/>
      <c r="E3137"/>
      <c r="F3137"/>
      <c r="G3137"/>
      <c r="H3137"/>
      <c r="I3137"/>
      <c r="J3137"/>
      <c r="K3137"/>
      <c r="L3137"/>
      <c r="M3137"/>
    </row>
    <row r="3138" spans="1:13" x14ac:dyDescent="0.25">
      <c r="A3138"/>
      <c r="B3138"/>
      <c r="C3138"/>
      <c r="D3138"/>
      <c r="E3138"/>
      <c r="F3138"/>
      <c r="G3138"/>
      <c r="H3138"/>
      <c r="I3138"/>
      <c r="J3138"/>
      <c r="K3138"/>
      <c r="L3138"/>
      <c r="M3138"/>
    </row>
    <row r="3139" spans="1:13" x14ac:dyDescent="0.25">
      <c r="A3139"/>
      <c r="B3139"/>
      <c r="C3139"/>
      <c r="D3139"/>
      <c r="E3139"/>
      <c r="F3139"/>
      <c r="G3139"/>
      <c r="H3139"/>
      <c r="I3139"/>
      <c r="J3139"/>
      <c r="K3139"/>
      <c r="L3139"/>
      <c r="M3139"/>
    </row>
    <row r="3140" spans="1:13" x14ac:dyDescent="0.25">
      <c r="A3140"/>
      <c r="B3140"/>
      <c r="C3140"/>
      <c r="D3140"/>
      <c r="E3140"/>
      <c r="F3140"/>
      <c r="G3140"/>
      <c r="H3140"/>
      <c r="I3140"/>
      <c r="J3140"/>
      <c r="K3140"/>
      <c r="L3140"/>
      <c r="M3140"/>
    </row>
    <row r="3141" spans="1:13" x14ac:dyDescent="0.25">
      <c r="A3141"/>
      <c r="B3141"/>
      <c r="C3141"/>
      <c r="D3141"/>
      <c r="E3141"/>
      <c r="F3141"/>
      <c r="G3141"/>
      <c r="H3141"/>
      <c r="I3141"/>
      <c r="J3141"/>
      <c r="K3141"/>
      <c r="L3141"/>
      <c r="M3141"/>
    </row>
    <row r="3142" spans="1:13" x14ac:dyDescent="0.25">
      <c r="A3142"/>
      <c r="B3142"/>
      <c r="C3142"/>
      <c r="D3142"/>
      <c r="E3142"/>
      <c r="F3142"/>
      <c r="G3142"/>
      <c r="H3142"/>
      <c r="I3142"/>
      <c r="J3142"/>
      <c r="K3142"/>
      <c r="L3142"/>
      <c r="M3142"/>
    </row>
    <row r="3143" spans="1:13" x14ac:dyDescent="0.25">
      <c r="A3143"/>
      <c r="B3143"/>
      <c r="C3143"/>
      <c r="D3143"/>
      <c r="E3143"/>
      <c r="F3143"/>
      <c r="G3143"/>
      <c r="H3143"/>
      <c r="I3143"/>
      <c r="J3143"/>
      <c r="K3143"/>
      <c r="L3143"/>
      <c r="M3143"/>
    </row>
    <row r="3144" spans="1:13" x14ac:dyDescent="0.25">
      <c r="A3144"/>
      <c r="B3144"/>
      <c r="C3144"/>
      <c r="D3144"/>
      <c r="E3144"/>
      <c r="F3144"/>
      <c r="G3144"/>
      <c r="H3144"/>
      <c r="I3144"/>
      <c r="J3144"/>
      <c r="K3144"/>
      <c r="L3144"/>
      <c r="M3144"/>
    </row>
    <row r="3145" spans="1:13" x14ac:dyDescent="0.25">
      <c r="A3145"/>
      <c r="B3145"/>
      <c r="C3145"/>
      <c r="D3145"/>
      <c r="E3145"/>
      <c r="F3145"/>
      <c r="G3145"/>
      <c r="H3145"/>
      <c r="I3145"/>
      <c r="J3145"/>
      <c r="K3145"/>
      <c r="L3145"/>
      <c r="M3145"/>
    </row>
    <row r="3146" spans="1:13" x14ac:dyDescent="0.25">
      <c r="A3146"/>
      <c r="B3146"/>
      <c r="C3146"/>
      <c r="D3146"/>
      <c r="E3146"/>
      <c r="F3146"/>
      <c r="G3146"/>
      <c r="H3146"/>
      <c r="I3146"/>
      <c r="J3146"/>
      <c r="K3146"/>
      <c r="L3146"/>
      <c r="M3146"/>
    </row>
    <row r="3147" spans="1:13" x14ac:dyDescent="0.25">
      <c r="A3147"/>
      <c r="B3147"/>
      <c r="C3147"/>
      <c r="D3147"/>
      <c r="E3147"/>
      <c r="F3147"/>
      <c r="G3147"/>
      <c r="H3147"/>
      <c r="I3147"/>
      <c r="J3147"/>
      <c r="K3147"/>
      <c r="L3147"/>
      <c r="M3147"/>
    </row>
    <row r="3148" spans="1:13" x14ac:dyDescent="0.25">
      <c r="A3148"/>
      <c r="B3148"/>
      <c r="C3148"/>
      <c r="D3148"/>
      <c r="E3148"/>
      <c r="F3148"/>
      <c r="G3148"/>
      <c r="H3148"/>
      <c r="I3148"/>
      <c r="J3148"/>
      <c r="K3148"/>
      <c r="L3148"/>
      <c r="M3148"/>
    </row>
    <row r="3149" spans="1:13" x14ac:dyDescent="0.25">
      <c r="A3149"/>
      <c r="B3149"/>
      <c r="C3149"/>
      <c r="D3149"/>
      <c r="E3149"/>
      <c r="F3149"/>
      <c r="G3149"/>
      <c r="H3149"/>
      <c r="I3149"/>
      <c r="J3149"/>
      <c r="K3149"/>
      <c r="L3149"/>
      <c r="M3149"/>
    </row>
    <row r="3150" spans="1:13" x14ac:dyDescent="0.25">
      <c r="A3150"/>
      <c r="B3150"/>
      <c r="C3150"/>
      <c r="D3150"/>
      <c r="E3150"/>
      <c r="F3150"/>
      <c r="G3150"/>
      <c r="H3150"/>
      <c r="I3150"/>
      <c r="J3150"/>
      <c r="K3150"/>
      <c r="L3150"/>
      <c r="M3150"/>
    </row>
    <row r="3151" spans="1:13" x14ac:dyDescent="0.25">
      <c r="A3151"/>
      <c r="B3151"/>
      <c r="C3151"/>
      <c r="D3151"/>
      <c r="E3151"/>
      <c r="F3151"/>
      <c r="G3151"/>
      <c r="H3151"/>
      <c r="I3151"/>
      <c r="J3151"/>
      <c r="K3151"/>
      <c r="L3151"/>
      <c r="M3151"/>
    </row>
    <row r="3152" spans="1:13" x14ac:dyDescent="0.25">
      <c r="A3152"/>
      <c r="B3152"/>
      <c r="C3152"/>
      <c r="D3152"/>
      <c r="E3152"/>
      <c r="F3152"/>
      <c r="G3152"/>
      <c r="H3152"/>
      <c r="I3152"/>
      <c r="J3152"/>
      <c r="K3152"/>
      <c r="L3152"/>
      <c r="M3152"/>
    </row>
    <row r="3153" spans="1:13" x14ac:dyDescent="0.25">
      <c r="A3153"/>
      <c r="B3153"/>
      <c r="C3153"/>
      <c r="D3153"/>
      <c r="E3153"/>
      <c r="F3153"/>
      <c r="G3153"/>
      <c r="H3153"/>
      <c r="I3153"/>
      <c r="J3153"/>
      <c r="K3153"/>
      <c r="L3153"/>
      <c r="M3153"/>
    </row>
    <row r="3154" spans="1:13" x14ac:dyDescent="0.25">
      <c r="A3154"/>
      <c r="B3154"/>
      <c r="C3154"/>
      <c r="D3154"/>
      <c r="E3154"/>
      <c r="F3154"/>
      <c r="G3154"/>
      <c r="H3154"/>
      <c r="I3154"/>
      <c r="J3154"/>
      <c r="K3154"/>
      <c r="L3154"/>
      <c r="M3154"/>
    </row>
    <row r="3155" spans="1:13" x14ac:dyDescent="0.25">
      <c r="A3155"/>
      <c r="B3155"/>
      <c r="C3155"/>
      <c r="D3155"/>
      <c r="E3155"/>
      <c r="F3155"/>
      <c r="G3155"/>
      <c r="H3155"/>
      <c r="I3155"/>
      <c r="J3155"/>
      <c r="K3155"/>
      <c r="L3155"/>
      <c r="M3155"/>
    </row>
    <row r="3156" spans="1:13" x14ac:dyDescent="0.25">
      <c r="A3156"/>
      <c r="B3156"/>
      <c r="C3156"/>
      <c r="D3156"/>
      <c r="E3156"/>
      <c r="F3156"/>
      <c r="G3156"/>
      <c r="H3156"/>
      <c r="I3156"/>
      <c r="J3156"/>
      <c r="K3156"/>
      <c r="L3156"/>
      <c r="M3156"/>
    </row>
    <row r="3157" spans="1:13" x14ac:dyDescent="0.25">
      <c r="A3157"/>
      <c r="B3157"/>
      <c r="C3157"/>
      <c r="D3157"/>
      <c r="E3157"/>
      <c r="F3157"/>
      <c r="G3157"/>
      <c r="H3157"/>
      <c r="I3157"/>
      <c r="J3157"/>
      <c r="K3157"/>
      <c r="L3157"/>
      <c r="M3157"/>
    </row>
    <row r="3158" spans="1:13" x14ac:dyDescent="0.25">
      <c r="A3158"/>
      <c r="B3158"/>
      <c r="C3158"/>
      <c r="D3158"/>
      <c r="E3158"/>
      <c r="F3158"/>
      <c r="G3158"/>
      <c r="H3158"/>
      <c r="I3158"/>
      <c r="J3158"/>
      <c r="K3158"/>
      <c r="L3158"/>
      <c r="M3158"/>
    </row>
    <row r="3159" spans="1:13" x14ac:dyDescent="0.25">
      <c r="A3159"/>
      <c r="B3159"/>
      <c r="C3159"/>
      <c r="D3159"/>
      <c r="E3159"/>
      <c r="F3159"/>
      <c r="G3159"/>
      <c r="H3159"/>
      <c r="I3159"/>
      <c r="J3159"/>
      <c r="K3159"/>
      <c r="L3159"/>
      <c r="M3159"/>
    </row>
    <row r="3160" spans="1:13" x14ac:dyDescent="0.25">
      <c r="A3160"/>
      <c r="B3160"/>
      <c r="C3160"/>
      <c r="D3160"/>
      <c r="E3160"/>
      <c r="F3160"/>
      <c r="G3160"/>
      <c r="H3160"/>
      <c r="I3160"/>
      <c r="J3160"/>
      <c r="K3160"/>
      <c r="L3160"/>
      <c r="M3160"/>
    </row>
    <row r="3161" spans="1:13" x14ac:dyDescent="0.25">
      <c r="A3161"/>
      <c r="B3161"/>
      <c r="C3161"/>
      <c r="D3161"/>
      <c r="E3161"/>
      <c r="F3161"/>
      <c r="G3161"/>
      <c r="H3161"/>
      <c r="I3161"/>
      <c r="J3161"/>
      <c r="K3161"/>
      <c r="L3161"/>
      <c r="M3161"/>
    </row>
    <row r="3162" spans="1:13" x14ac:dyDescent="0.25">
      <c r="A3162"/>
      <c r="B3162"/>
      <c r="C3162"/>
      <c r="D3162"/>
      <c r="E3162"/>
      <c r="F3162"/>
      <c r="G3162"/>
      <c r="H3162"/>
      <c r="I3162"/>
      <c r="J3162"/>
      <c r="K3162"/>
      <c r="L3162"/>
      <c r="M3162"/>
    </row>
    <row r="3163" spans="1:13" x14ac:dyDescent="0.25">
      <c r="A3163"/>
      <c r="B3163"/>
      <c r="C3163"/>
      <c r="D3163"/>
      <c r="E3163"/>
      <c r="F3163"/>
      <c r="G3163"/>
      <c r="H3163"/>
      <c r="I3163"/>
      <c r="J3163"/>
      <c r="K3163"/>
      <c r="L3163"/>
      <c r="M3163"/>
    </row>
    <row r="3164" spans="1:13" x14ac:dyDescent="0.25">
      <c r="A3164"/>
      <c r="B3164"/>
      <c r="C3164"/>
      <c r="D3164"/>
      <c r="E3164"/>
      <c r="F3164"/>
      <c r="G3164"/>
      <c r="H3164"/>
      <c r="I3164"/>
      <c r="J3164"/>
      <c r="K3164"/>
      <c r="L3164"/>
      <c r="M3164"/>
    </row>
    <row r="3165" spans="1:13" x14ac:dyDescent="0.25">
      <c r="A3165"/>
      <c r="B3165"/>
      <c r="C3165"/>
      <c r="D3165"/>
      <c r="E3165"/>
      <c r="F3165"/>
      <c r="G3165"/>
      <c r="H3165"/>
      <c r="I3165"/>
      <c r="J3165"/>
      <c r="K3165"/>
      <c r="L3165"/>
      <c r="M3165"/>
    </row>
    <row r="3166" spans="1:13" x14ac:dyDescent="0.25">
      <c r="A3166"/>
      <c r="B3166"/>
      <c r="C3166"/>
      <c r="D3166"/>
      <c r="E3166"/>
      <c r="F3166"/>
      <c r="G3166"/>
      <c r="H3166"/>
      <c r="I3166"/>
      <c r="J3166"/>
      <c r="K3166"/>
      <c r="L3166"/>
      <c r="M3166"/>
    </row>
    <row r="3167" spans="1:13" x14ac:dyDescent="0.25">
      <c r="A3167"/>
      <c r="B3167"/>
      <c r="C3167"/>
      <c r="D3167"/>
      <c r="E3167"/>
      <c r="F3167"/>
      <c r="G3167"/>
      <c r="H3167"/>
      <c r="I3167"/>
      <c r="J3167"/>
      <c r="K3167"/>
      <c r="L3167"/>
      <c r="M3167"/>
    </row>
    <row r="3168" spans="1:13" x14ac:dyDescent="0.25">
      <c r="A3168"/>
      <c r="B3168"/>
      <c r="C3168"/>
      <c r="D3168"/>
      <c r="E3168"/>
      <c r="F3168"/>
      <c r="G3168"/>
      <c r="H3168"/>
      <c r="I3168"/>
      <c r="J3168"/>
      <c r="K3168"/>
      <c r="L3168"/>
      <c r="M3168"/>
    </row>
    <row r="3169" spans="1:13" x14ac:dyDescent="0.25">
      <c r="A3169"/>
      <c r="B3169"/>
      <c r="C3169"/>
      <c r="D3169"/>
      <c r="E3169"/>
      <c r="F3169"/>
      <c r="G3169"/>
      <c r="H3169"/>
      <c r="I3169"/>
      <c r="J3169"/>
      <c r="K3169"/>
      <c r="L3169"/>
      <c r="M3169"/>
    </row>
    <row r="3170" spans="1:13" x14ac:dyDescent="0.25">
      <c r="A3170"/>
      <c r="B3170"/>
      <c r="C3170"/>
      <c r="D3170"/>
      <c r="E3170"/>
      <c r="F3170"/>
      <c r="G3170"/>
      <c r="H3170"/>
      <c r="I3170"/>
      <c r="J3170"/>
      <c r="K3170"/>
      <c r="L3170"/>
      <c r="M3170"/>
    </row>
    <row r="3171" spans="1:13" x14ac:dyDescent="0.25">
      <c r="A3171"/>
      <c r="B3171"/>
      <c r="C3171"/>
      <c r="D3171"/>
      <c r="E3171"/>
      <c r="F3171"/>
      <c r="G3171"/>
      <c r="H3171"/>
      <c r="I3171"/>
      <c r="J3171"/>
      <c r="K3171"/>
      <c r="L3171"/>
      <c r="M3171"/>
    </row>
    <row r="3172" spans="1:13" x14ac:dyDescent="0.25">
      <c r="A3172"/>
      <c r="B3172"/>
      <c r="C3172"/>
      <c r="D3172"/>
      <c r="E3172"/>
      <c r="F3172"/>
      <c r="G3172"/>
      <c r="H3172"/>
      <c r="I3172"/>
      <c r="J3172"/>
      <c r="K3172"/>
      <c r="L3172"/>
      <c r="M3172"/>
    </row>
    <row r="3173" spans="1:13" x14ac:dyDescent="0.25">
      <c r="A3173"/>
      <c r="B3173"/>
      <c r="C3173"/>
      <c r="D3173"/>
      <c r="E3173"/>
      <c r="F3173"/>
      <c r="G3173"/>
      <c r="H3173"/>
      <c r="I3173"/>
      <c r="J3173"/>
      <c r="K3173"/>
      <c r="L3173"/>
      <c r="M3173"/>
    </row>
    <row r="3174" spans="1:13" x14ac:dyDescent="0.25">
      <c r="A3174"/>
      <c r="B3174"/>
      <c r="C3174"/>
      <c r="D3174"/>
      <c r="E3174"/>
      <c r="F3174"/>
      <c r="G3174"/>
      <c r="H3174"/>
      <c r="I3174"/>
      <c r="J3174"/>
      <c r="K3174"/>
      <c r="L3174"/>
      <c r="M3174"/>
    </row>
    <row r="3175" spans="1:13" x14ac:dyDescent="0.25">
      <c r="A3175"/>
      <c r="B3175"/>
      <c r="C3175"/>
      <c r="D3175"/>
      <c r="E3175"/>
      <c r="F3175"/>
      <c r="G3175"/>
      <c r="H3175"/>
      <c r="I3175"/>
      <c r="J3175"/>
      <c r="K3175"/>
      <c r="L3175"/>
      <c r="M3175"/>
    </row>
    <row r="3176" spans="1:13" x14ac:dyDescent="0.25">
      <c r="A3176"/>
      <c r="B3176"/>
      <c r="C3176"/>
      <c r="D3176"/>
      <c r="E3176"/>
      <c r="F3176"/>
      <c r="G3176"/>
      <c r="H3176"/>
      <c r="I3176"/>
      <c r="J3176"/>
      <c r="K3176"/>
      <c r="L3176"/>
      <c r="M3176"/>
    </row>
    <row r="3177" spans="1:13" x14ac:dyDescent="0.25">
      <c r="A3177"/>
      <c r="B3177"/>
      <c r="C3177"/>
      <c r="D3177"/>
      <c r="E3177"/>
      <c r="F3177"/>
      <c r="G3177"/>
      <c r="H3177"/>
      <c r="I3177"/>
      <c r="J3177"/>
      <c r="K3177"/>
      <c r="L3177"/>
      <c r="M3177"/>
    </row>
    <row r="3178" spans="1:13" x14ac:dyDescent="0.25">
      <c r="A3178"/>
      <c r="B3178"/>
      <c r="C3178"/>
      <c r="D3178"/>
      <c r="E3178"/>
      <c r="F3178"/>
      <c r="G3178"/>
      <c r="H3178"/>
      <c r="I3178"/>
      <c r="J3178"/>
      <c r="K3178"/>
      <c r="L3178"/>
      <c r="M3178"/>
    </row>
    <row r="3179" spans="1:13" x14ac:dyDescent="0.25">
      <c r="A3179"/>
      <c r="B3179"/>
      <c r="C3179"/>
      <c r="D3179"/>
      <c r="E3179"/>
      <c r="F3179"/>
      <c r="G3179"/>
      <c r="H3179"/>
      <c r="I3179"/>
      <c r="J3179"/>
      <c r="K3179"/>
      <c r="L3179"/>
      <c r="M3179"/>
    </row>
    <row r="3180" spans="1:13" x14ac:dyDescent="0.25">
      <c r="A3180"/>
      <c r="B3180"/>
      <c r="C3180"/>
      <c r="D3180"/>
      <c r="E3180"/>
      <c r="F3180"/>
      <c r="G3180"/>
      <c r="H3180"/>
      <c r="I3180"/>
      <c r="J3180"/>
      <c r="K3180"/>
      <c r="L3180"/>
      <c r="M3180"/>
    </row>
    <row r="3181" spans="1:13" x14ac:dyDescent="0.25">
      <c r="A3181"/>
      <c r="B3181"/>
      <c r="C3181"/>
      <c r="D3181"/>
      <c r="E3181"/>
      <c r="F3181"/>
      <c r="G3181"/>
      <c r="H3181"/>
      <c r="I3181"/>
      <c r="J3181"/>
      <c r="K3181"/>
      <c r="L3181"/>
      <c r="M3181"/>
    </row>
    <row r="3182" spans="1:13" x14ac:dyDescent="0.25">
      <c r="A3182"/>
      <c r="B3182"/>
      <c r="C3182"/>
      <c r="D3182"/>
      <c r="E3182"/>
      <c r="F3182"/>
      <c r="G3182"/>
      <c r="H3182"/>
      <c r="I3182"/>
      <c r="J3182"/>
      <c r="K3182"/>
      <c r="L3182"/>
      <c r="M3182"/>
    </row>
    <row r="3183" spans="1:13" x14ac:dyDescent="0.25">
      <c r="A3183"/>
      <c r="B3183"/>
      <c r="C3183"/>
      <c r="D3183"/>
      <c r="E3183"/>
      <c r="F3183"/>
      <c r="G3183"/>
      <c r="H3183"/>
      <c r="I3183"/>
      <c r="J3183"/>
      <c r="K3183"/>
      <c r="L3183"/>
      <c r="M3183"/>
    </row>
    <row r="3184" spans="1:13" x14ac:dyDescent="0.25">
      <c r="A3184"/>
      <c r="B3184"/>
      <c r="C3184"/>
      <c r="D3184"/>
      <c r="E3184"/>
      <c r="F3184"/>
      <c r="G3184"/>
      <c r="H3184"/>
      <c r="I3184"/>
      <c r="J3184"/>
      <c r="K3184"/>
      <c r="L3184"/>
      <c r="M3184"/>
    </row>
    <row r="3185" spans="1:13" x14ac:dyDescent="0.25">
      <c r="A3185"/>
      <c r="B3185"/>
      <c r="C3185"/>
      <c r="D3185"/>
      <c r="E3185"/>
      <c r="F3185"/>
      <c r="G3185"/>
      <c r="H3185"/>
      <c r="I3185"/>
      <c r="J3185"/>
      <c r="K3185"/>
      <c r="L3185"/>
      <c r="M3185"/>
    </row>
    <row r="3186" spans="1:13" x14ac:dyDescent="0.25">
      <c r="A3186"/>
      <c r="B3186"/>
      <c r="C3186"/>
      <c r="D3186"/>
      <c r="E3186"/>
      <c r="F3186"/>
      <c r="G3186"/>
      <c r="H3186"/>
      <c r="I3186"/>
      <c r="J3186"/>
      <c r="K3186"/>
      <c r="L3186"/>
      <c r="M3186"/>
    </row>
    <row r="3187" spans="1:13" x14ac:dyDescent="0.25">
      <c r="A3187"/>
      <c r="B3187"/>
      <c r="C3187"/>
      <c r="D3187"/>
      <c r="E3187"/>
      <c r="F3187"/>
      <c r="G3187"/>
      <c r="H3187"/>
      <c r="I3187"/>
      <c r="J3187"/>
      <c r="K3187"/>
      <c r="L3187"/>
      <c r="M3187"/>
    </row>
    <row r="3188" spans="1:13" x14ac:dyDescent="0.25">
      <c r="A3188"/>
      <c r="B3188"/>
      <c r="C3188"/>
      <c r="D3188"/>
      <c r="E3188"/>
      <c r="F3188"/>
      <c r="G3188"/>
      <c r="H3188"/>
      <c r="I3188"/>
      <c r="J3188"/>
      <c r="K3188"/>
      <c r="L3188"/>
      <c r="M3188"/>
    </row>
    <row r="3189" spans="1:13" x14ac:dyDescent="0.25">
      <c r="A3189"/>
      <c r="B3189"/>
      <c r="C3189"/>
      <c r="D3189"/>
      <c r="E3189"/>
      <c r="F3189"/>
      <c r="G3189"/>
      <c r="H3189"/>
      <c r="I3189"/>
      <c r="J3189"/>
      <c r="K3189"/>
      <c r="L3189"/>
      <c r="M3189"/>
    </row>
    <row r="3190" spans="1:13" x14ac:dyDescent="0.25">
      <c r="A3190"/>
      <c r="B3190"/>
      <c r="C3190"/>
      <c r="D3190"/>
      <c r="E3190"/>
      <c r="F3190"/>
      <c r="G3190"/>
      <c r="H3190"/>
      <c r="I3190"/>
      <c r="J3190"/>
      <c r="K3190"/>
      <c r="L3190"/>
      <c r="M3190"/>
    </row>
    <row r="3191" spans="1:13" x14ac:dyDescent="0.25">
      <c r="A3191"/>
      <c r="B3191"/>
      <c r="C3191"/>
      <c r="D3191"/>
      <c r="E3191"/>
      <c r="F3191"/>
      <c r="G3191"/>
      <c r="H3191"/>
      <c r="I3191"/>
      <c r="J3191"/>
      <c r="K3191"/>
      <c r="L3191"/>
      <c r="M3191"/>
    </row>
    <row r="3192" spans="1:13" x14ac:dyDescent="0.25">
      <c r="A3192"/>
      <c r="B3192"/>
      <c r="C3192"/>
      <c r="D3192"/>
      <c r="E3192"/>
      <c r="F3192"/>
      <c r="G3192"/>
      <c r="H3192"/>
      <c r="I3192"/>
      <c r="J3192"/>
      <c r="K3192"/>
      <c r="L3192"/>
      <c r="M3192"/>
    </row>
    <row r="3193" spans="1:13" x14ac:dyDescent="0.25">
      <c r="A3193"/>
      <c r="B3193"/>
      <c r="C3193"/>
      <c r="D3193"/>
      <c r="E3193"/>
      <c r="F3193"/>
      <c r="G3193"/>
      <c r="H3193"/>
      <c r="I3193"/>
      <c r="J3193"/>
      <c r="K3193"/>
      <c r="L3193"/>
      <c r="M3193"/>
    </row>
    <row r="3194" spans="1:13" x14ac:dyDescent="0.25">
      <c r="A3194"/>
      <c r="B3194"/>
      <c r="C3194"/>
      <c r="D3194"/>
      <c r="E3194"/>
      <c r="F3194"/>
      <c r="G3194"/>
      <c r="H3194"/>
      <c r="I3194"/>
      <c r="J3194"/>
      <c r="K3194"/>
      <c r="L3194"/>
      <c r="M3194"/>
    </row>
    <row r="3195" spans="1:13" x14ac:dyDescent="0.25">
      <c r="A3195"/>
      <c r="B3195"/>
      <c r="C3195"/>
      <c r="D3195"/>
      <c r="E3195"/>
      <c r="F3195"/>
      <c r="G3195"/>
      <c r="H3195"/>
      <c r="I3195"/>
      <c r="J3195"/>
      <c r="K3195"/>
      <c r="L3195"/>
      <c r="M3195"/>
    </row>
    <row r="3196" spans="1:13" x14ac:dyDescent="0.25">
      <c r="A3196"/>
      <c r="B3196"/>
      <c r="C3196"/>
      <c r="D3196"/>
      <c r="E3196"/>
      <c r="F3196"/>
      <c r="G3196"/>
      <c r="H3196"/>
      <c r="I3196"/>
      <c r="J3196"/>
      <c r="K3196"/>
      <c r="L3196"/>
      <c r="M3196"/>
    </row>
    <row r="3197" spans="1:13" x14ac:dyDescent="0.25">
      <c r="A3197"/>
      <c r="B3197"/>
      <c r="C3197"/>
      <c r="D3197"/>
      <c r="E3197"/>
      <c r="F3197"/>
      <c r="G3197"/>
      <c r="H3197"/>
      <c r="I3197"/>
      <c r="J3197"/>
      <c r="K3197"/>
      <c r="L3197"/>
      <c r="M3197"/>
    </row>
    <row r="3198" spans="1:13" x14ac:dyDescent="0.25">
      <c r="A3198"/>
      <c r="B3198"/>
      <c r="C3198"/>
      <c r="D3198"/>
      <c r="E3198"/>
      <c r="F3198"/>
      <c r="G3198"/>
      <c r="H3198"/>
      <c r="I3198"/>
      <c r="J3198"/>
      <c r="K3198"/>
      <c r="L3198"/>
      <c r="M3198"/>
    </row>
    <row r="3199" spans="1:13" x14ac:dyDescent="0.25">
      <c r="A3199"/>
      <c r="B3199"/>
      <c r="C3199"/>
      <c r="D3199"/>
      <c r="E3199"/>
      <c r="F3199"/>
      <c r="G3199"/>
      <c r="H3199"/>
      <c r="I3199"/>
      <c r="J3199"/>
      <c r="K3199"/>
      <c r="L3199"/>
      <c r="M3199"/>
    </row>
    <row r="3200" spans="1:13" x14ac:dyDescent="0.25">
      <c r="A3200"/>
      <c r="B3200"/>
      <c r="C3200"/>
      <c r="D3200"/>
      <c r="E3200"/>
      <c r="F3200"/>
      <c r="G3200"/>
      <c r="H3200"/>
      <c r="I3200"/>
      <c r="J3200"/>
      <c r="K3200"/>
      <c r="L3200"/>
      <c r="M3200"/>
    </row>
    <row r="3201" spans="1:13" x14ac:dyDescent="0.25">
      <c r="A3201"/>
      <c r="B3201"/>
      <c r="C3201"/>
      <c r="D3201"/>
      <c r="E3201"/>
      <c r="F3201"/>
      <c r="G3201"/>
      <c r="H3201"/>
      <c r="I3201"/>
      <c r="J3201"/>
      <c r="K3201"/>
      <c r="L3201"/>
      <c r="M3201"/>
    </row>
    <row r="3202" spans="1:13" x14ac:dyDescent="0.25">
      <c r="A3202"/>
      <c r="B3202"/>
      <c r="C3202"/>
      <c r="D3202"/>
      <c r="E3202"/>
      <c r="F3202"/>
      <c r="G3202"/>
      <c r="H3202"/>
      <c r="I3202"/>
      <c r="J3202"/>
      <c r="K3202"/>
      <c r="L3202"/>
      <c r="M3202"/>
    </row>
    <row r="3203" spans="1:13" x14ac:dyDescent="0.25">
      <c r="A3203"/>
      <c r="B3203"/>
      <c r="C3203"/>
      <c r="D3203"/>
      <c r="E3203"/>
      <c r="F3203"/>
      <c r="G3203"/>
      <c r="H3203"/>
      <c r="I3203"/>
      <c r="J3203"/>
      <c r="K3203"/>
      <c r="L3203"/>
      <c r="M3203"/>
    </row>
    <row r="3204" spans="1:13" x14ac:dyDescent="0.25">
      <c r="A3204"/>
      <c r="B3204"/>
      <c r="C3204"/>
      <c r="D3204"/>
      <c r="E3204"/>
      <c r="F3204"/>
      <c r="G3204"/>
      <c r="H3204"/>
      <c r="I3204"/>
      <c r="J3204"/>
      <c r="K3204"/>
      <c r="L3204"/>
      <c r="M3204"/>
    </row>
    <row r="3205" spans="1:13" x14ac:dyDescent="0.25">
      <c r="A3205"/>
      <c r="B3205"/>
      <c r="C3205"/>
      <c r="D3205"/>
      <c r="E3205"/>
      <c r="F3205"/>
      <c r="G3205"/>
      <c r="H3205"/>
      <c r="I3205"/>
      <c r="J3205"/>
      <c r="K3205"/>
      <c r="L3205"/>
      <c r="M3205"/>
    </row>
    <row r="3206" spans="1:13" x14ac:dyDescent="0.25">
      <c r="A3206"/>
      <c r="B3206"/>
      <c r="C3206"/>
      <c r="D3206"/>
      <c r="E3206"/>
      <c r="F3206"/>
      <c r="G3206"/>
      <c r="H3206"/>
      <c r="I3206"/>
      <c r="J3206"/>
      <c r="K3206"/>
      <c r="L3206"/>
      <c r="M3206"/>
    </row>
    <row r="3207" spans="1:13" x14ac:dyDescent="0.25">
      <c r="A3207"/>
      <c r="B3207"/>
      <c r="C3207"/>
      <c r="D3207"/>
      <c r="E3207"/>
      <c r="F3207"/>
      <c r="G3207"/>
      <c r="H3207"/>
      <c r="I3207"/>
      <c r="J3207"/>
      <c r="K3207"/>
      <c r="L3207"/>
      <c r="M3207"/>
    </row>
    <row r="3208" spans="1:13" x14ac:dyDescent="0.25">
      <c r="A3208"/>
      <c r="B3208"/>
      <c r="C3208"/>
      <c r="D3208"/>
      <c r="E3208"/>
      <c r="F3208"/>
      <c r="G3208"/>
      <c r="H3208"/>
      <c r="I3208"/>
      <c r="J3208"/>
      <c r="K3208"/>
      <c r="L3208"/>
      <c r="M3208"/>
    </row>
    <row r="3209" spans="1:13" x14ac:dyDescent="0.25">
      <c r="A3209"/>
      <c r="B3209"/>
      <c r="C3209"/>
      <c r="D3209"/>
      <c r="E3209"/>
      <c r="F3209"/>
      <c r="G3209"/>
      <c r="H3209"/>
      <c r="I3209"/>
      <c r="J3209"/>
      <c r="K3209"/>
      <c r="L3209"/>
      <c r="M3209"/>
    </row>
    <row r="3210" spans="1:13" x14ac:dyDescent="0.25">
      <c r="A3210"/>
      <c r="B3210"/>
      <c r="C3210"/>
      <c r="D3210"/>
      <c r="E3210"/>
      <c r="F3210"/>
      <c r="G3210"/>
      <c r="H3210"/>
      <c r="I3210"/>
      <c r="J3210"/>
      <c r="K3210"/>
      <c r="L3210"/>
      <c r="M3210"/>
    </row>
    <row r="3211" spans="1:13" x14ac:dyDescent="0.25">
      <c r="A3211"/>
      <c r="B3211"/>
      <c r="C3211"/>
      <c r="D3211"/>
      <c r="E3211"/>
      <c r="F3211"/>
      <c r="G3211"/>
      <c r="H3211"/>
      <c r="I3211"/>
      <c r="J3211"/>
      <c r="K3211"/>
      <c r="L3211"/>
      <c r="M3211"/>
    </row>
    <row r="3212" spans="1:13" x14ac:dyDescent="0.25">
      <c r="A3212"/>
      <c r="B3212"/>
      <c r="C3212"/>
      <c r="D3212"/>
      <c r="E3212"/>
      <c r="F3212"/>
      <c r="G3212"/>
      <c r="H3212"/>
      <c r="I3212"/>
      <c r="J3212"/>
      <c r="K3212"/>
      <c r="L3212"/>
      <c r="M3212"/>
    </row>
    <row r="3213" spans="1:13" x14ac:dyDescent="0.25">
      <c r="A3213"/>
      <c r="B3213"/>
      <c r="C3213"/>
      <c r="D3213"/>
      <c r="E3213"/>
      <c r="F3213"/>
      <c r="G3213"/>
      <c r="H3213"/>
      <c r="I3213"/>
      <c r="J3213"/>
      <c r="K3213"/>
      <c r="L3213"/>
      <c r="M3213"/>
    </row>
    <row r="3214" spans="1:13" x14ac:dyDescent="0.25">
      <c r="A3214"/>
      <c r="B3214"/>
      <c r="C3214"/>
      <c r="D3214"/>
      <c r="E3214"/>
      <c r="F3214"/>
      <c r="G3214"/>
      <c r="H3214"/>
      <c r="I3214"/>
      <c r="J3214"/>
      <c r="K3214"/>
      <c r="L3214"/>
      <c r="M3214"/>
    </row>
    <row r="3215" spans="1:13" x14ac:dyDescent="0.25">
      <c r="A3215"/>
      <c r="B3215"/>
      <c r="C3215"/>
      <c r="D3215"/>
      <c r="E3215"/>
      <c r="F3215"/>
      <c r="G3215"/>
      <c r="H3215"/>
      <c r="I3215"/>
      <c r="J3215"/>
      <c r="K3215"/>
      <c r="L3215"/>
      <c r="M3215"/>
    </row>
    <row r="3216" spans="1:13" x14ac:dyDescent="0.25">
      <c r="A3216"/>
      <c r="B3216"/>
      <c r="C3216"/>
      <c r="D3216"/>
      <c r="E3216"/>
      <c r="F3216"/>
      <c r="G3216"/>
      <c r="H3216"/>
      <c r="I3216"/>
      <c r="J3216"/>
      <c r="K3216"/>
      <c r="L3216"/>
      <c r="M3216"/>
    </row>
    <row r="3217" spans="1:13" x14ac:dyDescent="0.25">
      <c r="A3217"/>
      <c r="B3217"/>
      <c r="C3217"/>
      <c r="D3217"/>
      <c r="E3217"/>
      <c r="F3217"/>
      <c r="G3217"/>
      <c r="H3217"/>
      <c r="I3217"/>
      <c r="J3217"/>
      <c r="K3217"/>
      <c r="L3217"/>
      <c r="M3217"/>
    </row>
    <row r="3218" spans="1:13" x14ac:dyDescent="0.25">
      <c r="A3218"/>
      <c r="B3218"/>
      <c r="C3218"/>
      <c r="D3218"/>
      <c r="E3218"/>
      <c r="F3218"/>
      <c r="G3218"/>
      <c r="H3218"/>
      <c r="I3218"/>
      <c r="J3218"/>
      <c r="K3218"/>
      <c r="L3218"/>
      <c r="M3218"/>
    </row>
    <row r="3219" spans="1:13" x14ac:dyDescent="0.25">
      <c r="A3219"/>
      <c r="B3219"/>
      <c r="C3219"/>
      <c r="D3219"/>
      <c r="E3219"/>
      <c r="F3219"/>
      <c r="G3219"/>
      <c r="H3219"/>
      <c r="I3219"/>
      <c r="J3219"/>
      <c r="K3219"/>
      <c r="L3219"/>
      <c r="M3219"/>
    </row>
    <row r="3220" spans="1:13" x14ac:dyDescent="0.25">
      <c r="A3220"/>
      <c r="B3220"/>
      <c r="C3220"/>
      <c r="D3220"/>
      <c r="E3220"/>
      <c r="F3220"/>
      <c r="G3220"/>
      <c r="H3220"/>
      <c r="I3220"/>
      <c r="J3220"/>
      <c r="K3220"/>
      <c r="L3220"/>
      <c r="M3220"/>
    </row>
    <row r="3221" spans="1:13" x14ac:dyDescent="0.25">
      <c r="A3221"/>
      <c r="B3221"/>
      <c r="C3221"/>
      <c r="D3221"/>
      <c r="E3221"/>
      <c r="F3221"/>
      <c r="G3221"/>
      <c r="H3221"/>
      <c r="I3221"/>
      <c r="J3221"/>
      <c r="K3221"/>
      <c r="L3221"/>
      <c r="M3221"/>
    </row>
    <row r="3222" spans="1:13" x14ac:dyDescent="0.25">
      <c r="A3222"/>
      <c r="B3222"/>
      <c r="C3222"/>
      <c r="D3222"/>
      <c r="E3222"/>
      <c r="F3222"/>
      <c r="G3222"/>
      <c r="H3222"/>
      <c r="I3222"/>
      <c r="J3222"/>
      <c r="K3222"/>
      <c r="L3222"/>
      <c r="M3222"/>
    </row>
    <row r="3223" spans="1:13" x14ac:dyDescent="0.25">
      <c r="A3223"/>
      <c r="B3223"/>
      <c r="C3223"/>
      <c r="D3223"/>
      <c r="E3223"/>
      <c r="F3223"/>
      <c r="G3223"/>
      <c r="H3223"/>
      <c r="I3223"/>
      <c r="J3223"/>
      <c r="K3223"/>
      <c r="L3223"/>
      <c r="M3223"/>
    </row>
    <row r="3224" spans="1:13" x14ac:dyDescent="0.25">
      <c r="A3224"/>
      <c r="B3224"/>
      <c r="C3224"/>
      <c r="D3224"/>
      <c r="E3224"/>
      <c r="F3224"/>
      <c r="G3224"/>
      <c r="H3224"/>
      <c r="I3224"/>
      <c r="J3224"/>
      <c r="K3224"/>
      <c r="L3224"/>
      <c r="M3224"/>
    </row>
    <row r="3225" spans="1:13" x14ac:dyDescent="0.25">
      <c r="A3225"/>
      <c r="B3225"/>
      <c r="C3225"/>
      <c r="D3225"/>
      <c r="E3225"/>
      <c r="F3225"/>
      <c r="G3225"/>
      <c r="H3225"/>
      <c r="I3225"/>
      <c r="J3225"/>
      <c r="K3225"/>
      <c r="L3225"/>
      <c r="M3225"/>
    </row>
    <row r="3226" spans="1:13" x14ac:dyDescent="0.25">
      <c r="A3226"/>
      <c r="B3226"/>
      <c r="C3226"/>
      <c r="D3226"/>
      <c r="E3226"/>
      <c r="F3226"/>
      <c r="G3226"/>
      <c r="H3226"/>
      <c r="I3226"/>
      <c r="J3226"/>
      <c r="K3226"/>
      <c r="L3226"/>
      <c r="M3226"/>
    </row>
    <row r="3227" spans="1:13" x14ac:dyDescent="0.25">
      <c r="A3227"/>
      <c r="B3227"/>
      <c r="C3227"/>
      <c r="D3227"/>
      <c r="E3227"/>
      <c r="F3227"/>
      <c r="G3227"/>
      <c r="H3227"/>
      <c r="I3227"/>
      <c r="J3227"/>
      <c r="K3227"/>
      <c r="L3227"/>
      <c r="M3227"/>
    </row>
    <row r="3228" spans="1:13" x14ac:dyDescent="0.25">
      <c r="A3228"/>
      <c r="B3228"/>
      <c r="C3228"/>
      <c r="D3228"/>
      <c r="E3228"/>
      <c r="F3228"/>
      <c r="G3228"/>
      <c r="H3228"/>
      <c r="I3228"/>
      <c r="J3228"/>
      <c r="K3228"/>
      <c r="L3228"/>
      <c r="M3228"/>
    </row>
    <row r="3229" spans="1:13" x14ac:dyDescent="0.25">
      <c r="A3229"/>
      <c r="B3229"/>
      <c r="C3229"/>
      <c r="D3229"/>
      <c r="E3229"/>
      <c r="F3229"/>
      <c r="G3229"/>
      <c r="H3229"/>
      <c r="I3229"/>
      <c r="J3229"/>
      <c r="K3229"/>
      <c r="L3229"/>
      <c r="M3229"/>
    </row>
    <row r="3230" spans="1:13" x14ac:dyDescent="0.25">
      <c r="A3230"/>
      <c r="B3230"/>
      <c r="C3230"/>
      <c r="D3230"/>
      <c r="E3230"/>
      <c r="F3230"/>
      <c r="G3230"/>
      <c r="H3230"/>
      <c r="I3230"/>
      <c r="J3230"/>
      <c r="K3230"/>
      <c r="L3230"/>
      <c r="M3230"/>
    </row>
    <row r="3231" spans="1:13" x14ac:dyDescent="0.25">
      <c r="A3231"/>
      <c r="B3231"/>
      <c r="C3231"/>
      <c r="D3231"/>
      <c r="E3231"/>
      <c r="F3231"/>
      <c r="G3231"/>
      <c r="H3231"/>
      <c r="I3231"/>
      <c r="J3231"/>
      <c r="K3231"/>
      <c r="L3231"/>
      <c r="M3231"/>
    </row>
    <row r="3232" spans="1:13" x14ac:dyDescent="0.25">
      <c r="A3232"/>
      <c r="B3232"/>
      <c r="C3232"/>
      <c r="D3232"/>
      <c r="E3232"/>
      <c r="F3232"/>
      <c r="G3232"/>
      <c r="H3232"/>
      <c r="I3232"/>
      <c r="J3232"/>
      <c r="K3232"/>
      <c r="L3232"/>
      <c r="M3232"/>
    </row>
    <row r="3233" spans="1:13" x14ac:dyDescent="0.25">
      <c r="A3233"/>
      <c r="B3233"/>
      <c r="C3233"/>
      <c r="D3233"/>
      <c r="E3233"/>
      <c r="F3233"/>
      <c r="G3233"/>
      <c r="H3233"/>
      <c r="I3233"/>
      <c r="J3233"/>
      <c r="K3233"/>
      <c r="L3233"/>
      <c r="M3233"/>
    </row>
    <row r="3234" spans="1:13" x14ac:dyDescent="0.25">
      <c r="A3234"/>
      <c r="B3234"/>
      <c r="C3234"/>
      <c r="D3234"/>
      <c r="E3234"/>
      <c r="F3234"/>
      <c r="G3234"/>
      <c r="H3234"/>
      <c r="I3234"/>
      <c r="J3234"/>
      <c r="K3234"/>
      <c r="L3234"/>
      <c r="M3234"/>
    </row>
    <row r="3235" spans="1:13" x14ac:dyDescent="0.25">
      <c r="A3235"/>
      <c r="B3235"/>
      <c r="C3235"/>
      <c r="D3235"/>
      <c r="E3235"/>
      <c r="F3235"/>
      <c r="G3235"/>
      <c r="H3235"/>
      <c r="I3235"/>
      <c r="J3235"/>
      <c r="K3235"/>
      <c r="L3235"/>
      <c r="M3235"/>
    </row>
    <row r="3236" spans="1:13" x14ac:dyDescent="0.25">
      <c r="A3236"/>
      <c r="B3236"/>
      <c r="C3236"/>
      <c r="D3236"/>
      <c r="E3236"/>
      <c r="F3236"/>
      <c r="G3236"/>
      <c r="H3236"/>
      <c r="I3236"/>
      <c r="J3236"/>
      <c r="K3236"/>
      <c r="L3236"/>
      <c r="M3236"/>
    </row>
    <row r="3237" spans="1:13" x14ac:dyDescent="0.25">
      <c r="A3237"/>
      <c r="B3237"/>
      <c r="C3237"/>
      <c r="D3237"/>
      <c r="E3237"/>
      <c r="F3237"/>
      <c r="G3237"/>
      <c r="H3237"/>
      <c r="I3237"/>
      <c r="J3237"/>
      <c r="K3237"/>
      <c r="L3237"/>
      <c r="M3237"/>
    </row>
    <row r="3238" spans="1:13" x14ac:dyDescent="0.25">
      <c r="A3238"/>
      <c r="B3238"/>
      <c r="C3238"/>
      <c r="D3238"/>
      <c r="E3238"/>
      <c r="F3238"/>
      <c r="G3238"/>
      <c r="H3238"/>
      <c r="I3238"/>
      <c r="J3238"/>
      <c r="K3238"/>
      <c r="L3238"/>
      <c r="M3238"/>
    </row>
    <row r="3239" spans="1:13" x14ac:dyDescent="0.25">
      <c r="A3239"/>
      <c r="B3239"/>
      <c r="C3239"/>
      <c r="D3239"/>
      <c r="E3239"/>
      <c r="F3239"/>
      <c r="G3239"/>
      <c r="H3239"/>
      <c r="I3239"/>
      <c r="J3239"/>
      <c r="K3239"/>
      <c r="L3239"/>
      <c r="M3239"/>
    </row>
    <row r="3240" spans="1:13" x14ac:dyDescent="0.25">
      <c r="A3240"/>
      <c r="B3240"/>
      <c r="C3240"/>
      <c r="D3240"/>
      <c r="E3240"/>
      <c r="F3240"/>
      <c r="G3240"/>
      <c r="H3240"/>
      <c r="I3240"/>
      <c r="J3240"/>
      <c r="K3240"/>
      <c r="L3240"/>
      <c r="M3240"/>
    </row>
    <row r="3241" spans="1:13" x14ac:dyDescent="0.25">
      <c r="A3241"/>
      <c r="B3241"/>
      <c r="C3241"/>
      <c r="D3241"/>
      <c r="E3241"/>
      <c r="F3241"/>
      <c r="G3241"/>
      <c r="H3241"/>
      <c r="I3241"/>
      <c r="J3241"/>
      <c r="K3241"/>
      <c r="L3241"/>
      <c r="M3241"/>
    </row>
    <row r="3242" spans="1:13" x14ac:dyDescent="0.25">
      <c r="A3242"/>
      <c r="B3242"/>
      <c r="C3242"/>
      <c r="D3242"/>
      <c r="E3242"/>
      <c r="F3242"/>
      <c r="G3242"/>
      <c r="H3242"/>
      <c r="I3242"/>
      <c r="J3242"/>
      <c r="K3242"/>
      <c r="L3242"/>
      <c r="M3242"/>
    </row>
    <row r="3243" spans="1:13" x14ac:dyDescent="0.25">
      <c r="A3243"/>
      <c r="B3243"/>
      <c r="C3243"/>
      <c r="D3243"/>
      <c r="E3243"/>
      <c r="F3243"/>
      <c r="G3243"/>
      <c r="H3243"/>
      <c r="I3243"/>
      <c r="J3243"/>
      <c r="K3243"/>
      <c r="L3243"/>
      <c r="M3243"/>
    </row>
    <row r="3244" spans="1:13" x14ac:dyDescent="0.25">
      <c r="A3244"/>
      <c r="B3244"/>
      <c r="C3244"/>
      <c r="D3244"/>
      <c r="E3244"/>
      <c r="F3244"/>
      <c r="G3244"/>
      <c r="H3244"/>
      <c r="I3244"/>
      <c r="J3244"/>
      <c r="K3244"/>
      <c r="L3244"/>
      <c r="M3244"/>
    </row>
    <row r="3245" spans="1:13" x14ac:dyDescent="0.25">
      <c r="A3245"/>
      <c r="B3245"/>
      <c r="C3245"/>
      <c r="D3245"/>
      <c r="E3245"/>
      <c r="F3245"/>
      <c r="G3245"/>
      <c r="H3245"/>
      <c r="I3245"/>
      <c r="J3245"/>
      <c r="K3245"/>
      <c r="L3245"/>
      <c r="M3245"/>
    </row>
    <row r="3246" spans="1:13" x14ac:dyDescent="0.25">
      <c r="A3246"/>
      <c r="B3246"/>
      <c r="C3246"/>
      <c r="D3246"/>
      <c r="E3246"/>
      <c r="F3246"/>
      <c r="G3246"/>
      <c r="H3246"/>
      <c r="I3246"/>
      <c r="J3246"/>
      <c r="K3246"/>
      <c r="L3246"/>
      <c r="M3246"/>
    </row>
    <row r="3247" spans="1:13" x14ac:dyDescent="0.25">
      <c r="A3247"/>
      <c r="B3247"/>
      <c r="C3247"/>
      <c r="D3247"/>
      <c r="E3247"/>
      <c r="F3247"/>
      <c r="G3247"/>
      <c r="H3247"/>
      <c r="I3247"/>
      <c r="J3247"/>
      <c r="K3247"/>
      <c r="L3247"/>
      <c r="M3247"/>
    </row>
    <row r="3248" spans="1:13" x14ac:dyDescent="0.25">
      <c r="A3248"/>
      <c r="B3248"/>
      <c r="C3248"/>
      <c r="D3248"/>
      <c r="E3248"/>
      <c r="F3248"/>
      <c r="G3248"/>
      <c r="H3248"/>
      <c r="I3248"/>
      <c r="J3248"/>
      <c r="K3248"/>
      <c r="L3248"/>
      <c r="M3248"/>
    </row>
    <row r="3249" spans="1:13" x14ac:dyDescent="0.25">
      <c r="A3249"/>
      <c r="B3249"/>
      <c r="C3249"/>
      <c r="D3249"/>
      <c r="E3249"/>
      <c r="F3249"/>
      <c r="G3249"/>
      <c r="H3249"/>
      <c r="I3249"/>
      <c r="J3249"/>
      <c r="K3249"/>
      <c r="L3249"/>
      <c r="M3249"/>
    </row>
    <row r="3250" spans="1:13" x14ac:dyDescent="0.25">
      <c r="A3250"/>
      <c r="B3250"/>
      <c r="C3250"/>
      <c r="D3250"/>
      <c r="E3250"/>
      <c r="F3250"/>
      <c r="G3250"/>
      <c r="H3250"/>
      <c r="I3250"/>
      <c r="J3250"/>
      <c r="K3250"/>
      <c r="L3250"/>
      <c r="M3250"/>
    </row>
    <row r="3251" spans="1:13" x14ac:dyDescent="0.25">
      <c r="A3251"/>
      <c r="B3251"/>
      <c r="C3251"/>
      <c r="D3251"/>
      <c r="E3251"/>
      <c r="F3251"/>
      <c r="G3251"/>
      <c r="H3251"/>
      <c r="I3251"/>
      <c r="J3251"/>
      <c r="K3251"/>
      <c r="L3251"/>
      <c r="M3251"/>
    </row>
    <row r="3252" spans="1:13" x14ac:dyDescent="0.25">
      <c r="A3252"/>
      <c r="B3252"/>
      <c r="C3252"/>
      <c r="D3252"/>
      <c r="E3252"/>
      <c r="F3252"/>
      <c r="G3252"/>
      <c r="H3252"/>
      <c r="I3252"/>
      <c r="J3252"/>
      <c r="K3252"/>
      <c r="L3252"/>
      <c r="M3252"/>
    </row>
    <row r="3253" spans="1:13" x14ac:dyDescent="0.25">
      <c r="A3253"/>
      <c r="B3253"/>
      <c r="C3253"/>
      <c r="D3253"/>
      <c r="E3253"/>
      <c r="F3253"/>
      <c r="G3253"/>
      <c r="H3253"/>
      <c r="I3253"/>
      <c r="J3253"/>
      <c r="K3253"/>
      <c r="L3253"/>
      <c r="M3253"/>
    </row>
    <row r="3254" spans="1:13" x14ac:dyDescent="0.25">
      <c r="A3254"/>
      <c r="B3254"/>
      <c r="C3254"/>
      <c r="D3254"/>
      <c r="E3254"/>
      <c r="F3254"/>
      <c r="G3254"/>
      <c r="H3254"/>
      <c r="I3254"/>
      <c r="J3254"/>
      <c r="K3254"/>
      <c r="L3254"/>
      <c r="M3254"/>
    </row>
    <row r="3255" spans="1:13" x14ac:dyDescent="0.25">
      <c r="A3255"/>
      <c r="B3255"/>
      <c r="C3255"/>
      <c r="D3255"/>
      <c r="E3255"/>
      <c r="F3255"/>
      <c r="G3255"/>
      <c r="H3255"/>
      <c r="I3255"/>
      <c r="J3255"/>
      <c r="K3255"/>
      <c r="L3255"/>
      <c r="M3255"/>
    </row>
    <row r="3256" spans="1:13" x14ac:dyDescent="0.25">
      <c r="A3256"/>
      <c r="B3256"/>
      <c r="C3256"/>
      <c r="D3256"/>
      <c r="E3256"/>
      <c r="F3256"/>
      <c r="G3256"/>
      <c r="H3256"/>
      <c r="I3256"/>
      <c r="J3256"/>
      <c r="K3256"/>
      <c r="L3256"/>
      <c r="M3256"/>
    </row>
    <row r="3257" spans="1:13" x14ac:dyDescent="0.25">
      <c r="A3257"/>
      <c r="B3257"/>
      <c r="C3257"/>
      <c r="D3257"/>
      <c r="E3257"/>
      <c r="F3257"/>
      <c r="G3257"/>
      <c r="H3257"/>
      <c r="I3257"/>
      <c r="J3257"/>
      <c r="K3257"/>
      <c r="L3257"/>
      <c r="M3257"/>
    </row>
    <row r="3258" spans="1:13" x14ac:dyDescent="0.25">
      <c r="A3258"/>
      <c r="B3258"/>
      <c r="C3258"/>
      <c r="D3258"/>
      <c r="E3258"/>
      <c r="F3258"/>
      <c r="G3258"/>
      <c r="H3258"/>
      <c r="I3258"/>
      <c r="J3258"/>
      <c r="K3258"/>
      <c r="L3258"/>
      <c r="M3258"/>
    </row>
    <row r="3259" spans="1:13" x14ac:dyDescent="0.25">
      <c r="A3259"/>
      <c r="B3259"/>
      <c r="C3259"/>
      <c r="D3259"/>
      <c r="E3259"/>
      <c r="F3259"/>
      <c r="G3259"/>
      <c r="H3259"/>
      <c r="I3259"/>
      <c r="J3259"/>
      <c r="K3259"/>
      <c r="L3259"/>
      <c r="M3259"/>
    </row>
    <row r="3260" spans="1:13" x14ac:dyDescent="0.25">
      <c r="A3260"/>
      <c r="B3260"/>
      <c r="C3260"/>
      <c r="D3260"/>
      <c r="E3260"/>
      <c r="F3260"/>
      <c r="G3260"/>
      <c r="H3260"/>
      <c r="I3260"/>
      <c r="J3260"/>
      <c r="K3260"/>
      <c r="L3260"/>
      <c r="M3260"/>
    </row>
    <row r="3261" spans="1:13" x14ac:dyDescent="0.25">
      <c r="A3261"/>
      <c r="B3261"/>
      <c r="C3261"/>
      <c r="D3261"/>
      <c r="E3261"/>
      <c r="F3261"/>
      <c r="G3261"/>
      <c r="H3261"/>
      <c r="I3261"/>
      <c r="J3261"/>
      <c r="K3261"/>
      <c r="L3261"/>
      <c r="M3261"/>
    </row>
    <row r="3262" spans="1:13" x14ac:dyDescent="0.25">
      <c r="A3262"/>
      <c r="B3262"/>
      <c r="C3262"/>
      <c r="D3262"/>
      <c r="E3262"/>
      <c r="F3262"/>
      <c r="G3262"/>
      <c r="H3262"/>
      <c r="I3262"/>
      <c r="J3262"/>
      <c r="K3262"/>
      <c r="L3262"/>
      <c r="M3262"/>
    </row>
    <row r="3263" spans="1:13" x14ac:dyDescent="0.25">
      <c r="A3263"/>
      <c r="B3263"/>
      <c r="C3263"/>
      <c r="D3263"/>
      <c r="E3263"/>
      <c r="F3263"/>
      <c r="G3263"/>
      <c r="H3263"/>
      <c r="I3263"/>
      <c r="J3263"/>
      <c r="K3263"/>
      <c r="L3263"/>
      <c r="M3263"/>
    </row>
    <row r="3264" spans="1:13" x14ac:dyDescent="0.25">
      <c r="A3264"/>
      <c r="B3264"/>
      <c r="C3264"/>
      <c r="D3264"/>
      <c r="E3264"/>
      <c r="F3264"/>
      <c r="G3264"/>
      <c r="H3264"/>
      <c r="I3264"/>
      <c r="J3264"/>
      <c r="K3264"/>
      <c r="L3264"/>
      <c r="M3264"/>
    </row>
    <row r="3265" spans="1:13" x14ac:dyDescent="0.25">
      <c r="A3265"/>
      <c r="B3265"/>
      <c r="C3265"/>
      <c r="D3265"/>
      <c r="E3265"/>
      <c r="F3265"/>
      <c r="G3265"/>
      <c r="H3265"/>
      <c r="I3265"/>
      <c r="J3265"/>
      <c r="K3265"/>
      <c r="L3265"/>
      <c r="M3265"/>
    </row>
    <row r="3266" spans="1:13" x14ac:dyDescent="0.25">
      <c r="A3266"/>
      <c r="B3266"/>
      <c r="C3266"/>
      <c r="D3266"/>
      <c r="E3266"/>
      <c r="F3266"/>
      <c r="G3266"/>
      <c r="H3266"/>
      <c r="I3266"/>
      <c r="J3266"/>
      <c r="K3266"/>
      <c r="L3266"/>
      <c r="M3266"/>
    </row>
    <row r="3267" spans="1:13" x14ac:dyDescent="0.25">
      <c r="A3267"/>
      <c r="B3267"/>
      <c r="C3267"/>
      <c r="D3267"/>
      <c r="E3267"/>
      <c r="F3267"/>
      <c r="G3267"/>
      <c r="H3267"/>
      <c r="I3267"/>
      <c r="J3267"/>
      <c r="K3267"/>
      <c r="L3267"/>
      <c r="M3267"/>
    </row>
    <row r="3268" spans="1:13" x14ac:dyDescent="0.25">
      <c r="A3268"/>
      <c r="B3268"/>
      <c r="C3268"/>
      <c r="D3268"/>
      <c r="E3268"/>
      <c r="F3268"/>
      <c r="G3268"/>
      <c r="H3268"/>
      <c r="I3268"/>
      <c r="J3268"/>
      <c r="K3268"/>
      <c r="L3268"/>
      <c r="M3268"/>
    </row>
    <row r="3269" spans="1:13" x14ac:dyDescent="0.25">
      <c r="A3269"/>
      <c r="B3269"/>
      <c r="C3269"/>
      <c r="D3269"/>
      <c r="E3269"/>
      <c r="F3269"/>
      <c r="G3269"/>
      <c r="H3269"/>
      <c r="I3269"/>
      <c r="J3269"/>
      <c r="K3269"/>
      <c r="L3269"/>
      <c r="M3269"/>
    </row>
    <row r="3270" spans="1:13" x14ac:dyDescent="0.25">
      <c r="A3270"/>
      <c r="B3270"/>
      <c r="C3270"/>
      <c r="D3270"/>
      <c r="E3270"/>
      <c r="F3270"/>
      <c r="G3270"/>
      <c r="H3270"/>
      <c r="I3270"/>
      <c r="J3270"/>
      <c r="K3270"/>
      <c r="L3270"/>
      <c r="M3270"/>
    </row>
    <row r="3271" spans="1:13" x14ac:dyDescent="0.25">
      <c r="A3271"/>
      <c r="B3271"/>
      <c r="C3271"/>
      <c r="D3271"/>
      <c r="E3271"/>
      <c r="F3271"/>
      <c r="G3271"/>
      <c r="H3271"/>
      <c r="I3271"/>
      <c r="J3271"/>
      <c r="K3271"/>
      <c r="L3271"/>
      <c r="M3271"/>
    </row>
    <row r="3272" spans="1:13" x14ac:dyDescent="0.25">
      <c r="A3272"/>
      <c r="B3272"/>
      <c r="C3272"/>
      <c r="D3272"/>
      <c r="E3272"/>
      <c r="F3272"/>
      <c r="G3272"/>
      <c r="H3272"/>
      <c r="I3272"/>
      <c r="J3272"/>
      <c r="K3272"/>
      <c r="L3272"/>
      <c r="M3272"/>
    </row>
    <row r="3273" spans="1:13" x14ac:dyDescent="0.25">
      <c r="A3273"/>
      <c r="B3273"/>
      <c r="C3273"/>
      <c r="D3273"/>
      <c r="E3273"/>
      <c r="F3273"/>
      <c r="G3273"/>
      <c r="H3273"/>
      <c r="I3273"/>
      <c r="J3273"/>
      <c r="K3273"/>
      <c r="L3273"/>
      <c r="M3273"/>
    </row>
    <row r="3274" spans="1:13" x14ac:dyDescent="0.25">
      <c r="A3274"/>
      <c r="B3274"/>
      <c r="C3274"/>
      <c r="D3274"/>
      <c r="E3274"/>
      <c r="F3274"/>
      <c r="G3274"/>
      <c r="H3274"/>
      <c r="I3274"/>
      <c r="J3274"/>
      <c r="K3274"/>
      <c r="L3274"/>
      <c r="M3274"/>
    </row>
    <row r="3275" spans="1:13" x14ac:dyDescent="0.25">
      <c r="A3275"/>
      <c r="B3275"/>
      <c r="C3275"/>
      <c r="D3275"/>
      <c r="E3275"/>
      <c r="F3275"/>
      <c r="G3275"/>
      <c r="H3275"/>
      <c r="I3275"/>
      <c r="J3275"/>
      <c r="K3275"/>
      <c r="L3275"/>
      <c r="M3275"/>
    </row>
    <row r="3276" spans="1:13" x14ac:dyDescent="0.25">
      <c r="A3276"/>
      <c r="B3276"/>
      <c r="C3276"/>
      <c r="D3276"/>
      <c r="E3276"/>
      <c r="F3276"/>
      <c r="G3276"/>
      <c r="H3276"/>
      <c r="I3276"/>
      <c r="J3276"/>
      <c r="K3276"/>
      <c r="L3276"/>
      <c r="M3276"/>
    </row>
    <row r="3277" spans="1:13" x14ac:dyDescent="0.25">
      <c r="A3277"/>
      <c r="B3277"/>
      <c r="C3277"/>
      <c r="D3277"/>
      <c r="E3277"/>
      <c r="F3277"/>
      <c r="G3277"/>
      <c r="H3277"/>
      <c r="I3277"/>
      <c r="J3277"/>
      <c r="K3277"/>
      <c r="L3277"/>
      <c r="M3277"/>
    </row>
    <row r="3278" spans="1:13" x14ac:dyDescent="0.25">
      <c r="A3278"/>
      <c r="B3278"/>
      <c r="C3278"/>
      <c r="D3278"/>
      <c r="E3278"/>
      <c r="F3278"/>
      <c r="G3278"/>
      <c r="H3278"/>
      <c r="I3278"/>
      <c r="J3278"/>
      <c r="K3278"/>
      <c r="L3278"/>
      <c r="M3278"/>
    </row>
    <row r="3279" spans="1:13" x14ac:dyDescent="0.25">
      <c r="A3279"/>
      <c r="B3279"/>
      <c r="C3279"/>
      <c r="D3279"/>
      <c r="E3279"/>
      <c r="F3279"/>
      <c r="G3279"/>
      <c r="H3279"/>
      <c r="I3279"/>
      <c r="J3279"/>
      <c r="K3279"/>
      <c r="L3279"/>
      <c r="M3279"/>
    </row>
    <row r="3280" spans="1:13" x14ac:dyDescent="0.25">
      <c r="A3280"/>
      <c r="B3280"/>
      <c r="C3280"/>
      <c r="D3280"/>
      <c r="E3280"/>
      <c r="F3280"/>
      <c r="G3280"/>
      <c r="H3280"/>
      <c r="I3280"/>
      <c r="J3280"/>
      <c r="K3280"/>
      <c r="L3280"/>
      <c r="M3280"/>
    </row>
    <row r="3281" spans="1:13" x14ac:dyDescent="0.25">
      <c r="A3281"/>
      <c r="B3281"/>
      <c r="C3281"/>
      <c r="D3281"/>
      <c r="E3281"/>
      <c r="F3281"/>
      <c r="G3281"/>
      <c r="H3281"/>
      <c r="I3281"/>
      <c r="J3281"/>
      <c r="K3281"/>
      <c r="L3281"/>
      <c r="M3281"/>
    </row>
    <row r="3282" spans="1:13" x14ac:dyDescent="0.25">
      <c r="A3282"/>
      <c r="B3282"/>
      <c r="C3282"/>
      <c r="D3282"/>
      <c r="E3282"/>
      <c r="F3282"/>
      <c r="G3282"/>
      <c r="H3282"/>
      <c r="I3282"/>
      <c r="J3282"/>
      <c r="K3282"/>
      <c r="L3282"/>
      <c r="M3282"/>
    </row>
    <row r="3283" spans="1:13" x14ac:dyDescent="0.25">
      <c r="A3283"/>
      <c r="B3283"/>
      <c r="C3283"/>
      <c r="D3283"/>
      <c r="E3283"/>
      <c r="F3283"/>
      <c r="G3283"/>
      <c r="H3283"/>
      <c r="I3283"/>
      <c r="J3283"/>
      <c r="K3283"/>
      <c r="L3283"/>
      <c r="M3283"/>
    </row>
    <row r="3284" spans="1:13" x14ac:dyDescent="0.25">
      <c r="A3284"/>
      <c r="B3284"/>
      <c r="C3284"/>
      <c r="D3284"/>
      <c r="E3284"/>
      <c r="F3284"/>
      <c r="G3284"/>
      <c r="H3284"/>
      <c r="I3284"/>
      <c r="J3284"/>
      <c r="K3284"/>
      <c r="L3284"/>
      <c r="M3284"/>
    </row>
    <row r="3285" spans="1:13" x14ac:dyDescent="0.25">
      <c r="A3285"/>
      <c r="B3285"/>
      <c r="C3285"/>
      <c r="D3285"/>
      <c r="E3285"/>
      <c r="F3285"/>
      <c r="G3285"/>
      <c r="H3285"/>
      <c r="I3285"/>
      <c r="J3285"/>
      <c r="K3285"/>
      <c r="L3285"/>
      <c r="M3285"/>
    </row>
    <row r="3286" spans="1:13" x14ac:dyDescent="0.25">
      <c r="A3286"/>
      <c r="B3286"/>
      <c r="C3286"/>
      <c r="D3286"/>
      <c r="E3286"/>
      <c r="F3286"/>
      <c r="G3286"/>
      <c r="H3286"/>
      <c r="I3286"/>
      <c r="J3286"/>
      <c r="K3286"/>
      <c r="L3286"/>
      <c r="M3286"/>
    </row>
    <row r="3287" spans="1:13" x14ac:dyDescent="0.25">
      <c r="A3287"/>
      <c r="B3287"/>
      <c r="C3287"/>
      <c r="D3287"/>
      <c r="E3287"/>
      <c r="F3287"/>
      <c r="G3287"/>
      <c r="H3287"/>
      <c r="I3287"/>
      <c r="J3287"/>
      <c r="K3287"/>
      <c r="L3287"/>
      <c r="M3287"/>
    </row>
    <row r="3288" spans="1:13" x14ac:dyDescent="0.25">
      <c r="A3288"/>
      <c r="B3288"/>
      <c r="C3288"/>
      <c r="D3288"/>
      <c r="E3288"/>
      <c r="F3288"/>
      <c r="G3288"/>
      <c r="H3288"/>
      <c r="I3288"/>
      <c r="J3288"/>
      <c r="K3288"/>
      <c r="L3288"/>
      <c r="M3288"/>
    </row>
    <row r="3289" spans="1:13" x14ac:dyDescent="0.25">
      <c r="A3289"/>
      <c r="B3289"/>
      <c r="C3289"/>
      <c r="D3289"/>
      <c r="E3289"/>
      <c r="F3289"/>
      <c r="G3289"/>
      <c r="H3289"/>
      <c r="I3289"/>
      <c r="J3289"/>
      <c r="K3289"/>
      <c r="L3289"/>
      <c r="M3289"/>
    </row>
    <row r="3290" spans="1:13" x14ac:dyDescent="0.25">
      <c r="A3290"/>
      <c r="B3290"/>
      <c r="C3290"/>
      <c r="D3290"/>
      <c r="E3290"/>
      <c r="F3290"/>
      <c r="G3290"/>
      <c r="H3290"/>
      <c r="I3290"/>
      <c r="J3290"/>
      <c r="K3290"/>
      <c r="L3290"/>
      <c r="M3290"/>
    </row>
    <row r="3291" spans="1:13" x14ac:dyDescent="0.25">
      <c r="A3291"/>
      <c r="B3291"/>
      <c r="C3291"/>
      <c r="D3291"/>
      <c r="E3291"/>
      <c r="F3291"/>
      <c r="G3291"/>
      <c r="H3291"/>
      <c r="I3291"/>
      <c r="J3291"/>
      <c r="K3291"/>
      <c r="L3291"/>
      <c r="M3291"/>
    </row>
    <row r="3292" spans="1:13" x14ac:dyDescent="0.25">
      <c r="A3292"/>
      <c r="B3292"/>
      <c r="C3292"/>
      <c r="D3292"/>
      <c r="E3292"/>
      <c r="F3292"/>
      <c r="G3292"/>
      <c r="H3292"/>
      <c r="I3292"/>
      <c r="J3292"/>
      <c r="K3292"/>
      <c r="L3292"/>
      <c r="M3292"/>
    </row>
    <row r="3293" spans="1:13" x14ac:dyDescent="0.25">
      <c r="A3293"/>
      <c r="B3293"/>
      <c r="C3293"/>
      <c r="D3293"/>
      <c r="E3293"/>
      <c r="F3293"/>
      <c r="G3293"/>
      <c r="H3293"/>
      <c r="I3293"/>
      <c r="J3293"/>
      <c r="K3293"/>
      <c r="L3293"/>
      <c r="M3293"/>
    </row>
    <row r="3294" spans="1:13" x14ac:dyDescent="0.25">
      <c r="A3294"/>
      <c r="B3294"/>
      <c r="C3294"/>
      <c r="D3294"/>
      <c r="E3294"/>
      <c r="F3294"/>
      <c r="G3294"/>
      <c r="H3294"/>
      <c r="I3294"/>
      <c r="J3294"/>
      <c r="K3294"/>
      <c r="L3294"/>
      <c r="M3294"/>
    </row>
    <row r="3295" spans="1:13" x14ac:dyDescent="0.25">
      <c r="A3295"/>
      <c r="B3295"/>
      <c r="C3295"/>
      <c r="D3295"/>
      <c r="E3295"/>
      <c r="F3295"/>
      <c r="G3295"/>
      <c r="H3295"/>
      <c r="I3295"/>
      <c r="J3295"/>
      <c r="K3295"/>
      <c r="L3295"/>
      <c r="M3295"/>
    </row>
    <row r="3296" spans="1:13" x14ac:dyDescent="0.25">
      <c r="A3296"/>
      <c r="B3296"/>
      <c r="C3296"/>
      <c r="D3296"/>
      <c r="E3296"/>
      <c r="F3296"/>
      <c r="G3296"/>
      <c r="H3296"/>
      <c r="I3296"/>
      <c r="J3296"/>
      <c r="K3296"/>
      <c r="L3296"/>
      <c r="M3296"/>
    </row>
    <row r="3297" spans="1:13" x14ac:dyDescent="0.25">
      <c r="A3297"/>
      <c r="B3297"/>
      <c r="C3297"/>
      <c r="D3297"/>
      <c r="E3297"/>
      <c r="F3297"/>
      <c r="G3297"/>
      <c r="H3297"/>
      <c r="I3297"/>
      <c r="J3297"/>
      <c r="K3297"/>
      <c r="L3297"/>
      <c r="M3297"/>
    </row>
    <row r="3298" spans="1:13" x14ac:dyDescent="0.25">
      <c r="A3298"/>
      <c r="B3298"/>
      <c r="C3298"/>
      <c r="D3298"/>
      <c r="E3298"/>
      <c r="F3298"/>
      <c r="G3298"/>
      <c r="H3298"/>
      <c r="I3298"/>
      <c r="J3298"/>
      <c r="K3298"/>
      <c r="L3298"/>
      <c r="M3298"/>
    </row>
    <row r="3299" spans="1:13" x14ac:dyDescent="0.25">
      <c r="A3299"/>
      <c r="B3299"/>
      <c r="C3299"/>
      <c r="D3299"/>
      <c r="E3299"/>
      <c r="F3299"/>
      <c r="G3299"/>
      <c r="H3299"/>
      <c r="I3299"/>
      <c r="J3299"/>
      <c r="K3299"/>
      <c r="L3299"/>
      <c r="M3299"/>
    </row>
    <row r="3300" spans="1:13" x14ac:dyDescent="0.25">
      <c r="A3300"/>
      <c r="B3300"/>
      <c r="C3300"/>
      <c r="D3300"/>
      <c r="E3300"/>
      <c r="F3300"/>
      <c r="G3300"/>
      <c r="H3300"/>
      <c r="I3300"/>
      <c r="J3300"/>
      <c r="K3300"/>
      <c r="L3300"/>
      <c r="M3300"/>
    </row>
    <row r="3301" spans="1:13" x14ac:dyDescent="0.25">
      <c r="A3301"/>
      <c r="B3301"/>
      <c r="C3301"/>
      <c r="D3301"/>
      <c r="E3301"/>
      <c r="F3301"/>
      <c r="G3301"/>
      <c r="H3301"/>
      <c r="I3301"/>
      <c r="J3301"/>
      <c r="K3301"/>
      <c r="L3301"/>
      <c r="M3301"/>
    </row>
    <row r="3302" spans="1:13" x14ac:dyDescent="0.25">
      <c r="A3302"/>
      <c r="B3302"/>
      <c r="C3302"/>
      <c r="D3302"/>
      <c r="E3302"/>
      <c r="F3302"/>
      <c r="G3302"/>
      <c r="H3302"/>
      <c r="I3302"/>
      <c r="J3302"/>
      <c r="K3302"/>
      <c r="L3302"/>
      <c r="M3302"/>
    </row>
    <row r="3303" spans="1:13" x14ac:dyDescent="0.25">
      <c r="A3303"/>
      <c r="B3303"/>
      <c r="C3303"/>
      <c r="D3303"/>
      <c r="E3303"/>
      <c r="F3303"/>
      <c r="G3303"/>
      <c r="H3303"/>
      <c r="I3303"/>
      <c r="J3303"/>
      <c r="K3303"/>
      <c r="L3303"/>
      <c r="M3303"/>
    </row>
    <row r="3304" spans="1:13" x14ac:dyDescent="0.25">
      <c r="A3304"/>
      <c r="B3304"/>
      <c r="C3304"/>
      <c r="D3304"/>
      <c r="E3304"/>
      <c r="F3304"/>
      <c r="G3304"/>
      <c r="H3304"/>
      <c r="I3304"/>
      <c r="J3304"/>
      <c r="K3304"/>
      <c r="L3304"/>
      <c r="M3304"/>
    </row>
    <row r="3305" spans="1:13" x14ac:dyDescent="0.25">
      <c r="A3305"/>
      <c r="B3305"/>
      <c r="C3305"/>
      <c r="D3305"/>
      <c r="E3305"/>
      <c r="F3305"/>
      <c r="G3305"/>
      <c r="H3305"/>
      <c r="I3305"/>
      <c r="J3305"/>
      <c r="K3305"/>
      <c r="L3305"/>
      <c r="M3305"/>
    </row>
    <row r="3306" spans="1:13" x14ac:dyDescent="0.25">
      <c r="A3306"/>
      <c r="B3306"/>
      <c r="C3306"/>
      <c r="D3306"/>
      <c r="E3306"/>
      <c r="F3306"/>
      <c r="G3306"/>
      <c r="H3306"/>
      <c r="I3306"/>
      <c r="J3306"/>
      <c r="K3306"/>
      <c r="L3306"/>
      <c r="M3306"/>
    </row>
    <row r="3307" spans="1:13" x14ac:dyDescent="0.25">
      <c r="A3307"/>
      <c r="B3307"/>
      <c r="C3307"/>
      <c r="D3307"/>
      <c r="E3307"/>
      <c r="F3307"/>
      <c r="G3307"/>
      <c r="H3307"/>
      <c r="I3307"/>
      <c r="J3307"/>
      <c r="K3307"/>
      <c r="L3307"/>
      <c r="M3307"/>
    </row>
    <row r="3308" spans="1:13" x14ac:dyDescent="0.25">
      <c r="A3308"/>
      <c r="B3308"/>
      <c r="C3308"/>
      <c r="D3308"/>
      <c r="E3308"/>
      <c r="F3308"/>
      <c r="G3308"/>
      <c r="H3308"/>
      <c r="I3308"/>
      <c r="J3308"/>
      <c r="K3308"/>
      <c r="L3308"/>
      <c r="M3308"/>
    </row>
    <row r="3309" spans="1:13" x14ac:dyDescent="0.25">
      <c r="A3309"/>
      <c r="B3309"/>
      <c r="C3309"/>
      <c r="D3309"/>
      <c r="E3309"/>
      <c r="F3309"/>
      <c r="G3309"/>
      <c r="H3309"/>
      <c r="I3309"/>
      <c r="J3309"/>
      <c r="K3309"/>
      <c r="L3309"/>
      <c r="M3309"/>
    </row>
    <row r="3310" spans="1:13" x14ac:dyDescent="0.25">
      <c r="A3310"/>
      <c r="B3310"/>
      <c r="C3310"/>
      <c r="D3310"/>
      <c r="E3310"/>
      <c r="F3310"/>
      <c r="G3310"/>
      <c r="H3310"/>
      <c r="I3310"/>
      <c r="J3310"/>
      <c r="K3310"/>
      <c r="L3310"/>
      <c r="M3310"/>
    </row>
    <row r="3311" spans="1:13" x14ac:dyDescent="0.25">
      <c r="A3311"/>
      <c r="B3311"/>
      <c r="C3311"/>
      <c r="D3311"/>
      <c r="E3311"/>
      <c r="F3311"/>
      <c r="G3311"/>
      <c r="H3311"/>
      <c r="I3311"/>
      <c r="J3311"/>
      <c r="K3311"/>
      <c r="L3311"/>
      <c r="M3311"/>
    </row>
    <row r="3312" spans="1:13" x14ac:dyDescent="0.25">
      <c r="A3312"/>
      <c r="B3312"/>
      <c r="C3312"/>
      <c r="D3312"/>
      <c r="E3312"/>
      <c r="F3312"/>
      <c r="G3312"/>
      <c r="H3312"/>
      <c r="I3312"/>
      <c r="J3312"/>
      <c r="K3312"/>
      <c r="L3312"/>
      <c r="M3312"/>
    </row>
    <row r="3313" spans="1:13" x14ac:dyDescent="0.25">
      <c r="A3313"/>
      <c r="B3313"/>
      <c r="C3313"/>
      <c r="D3313"/>
      <c r="E3313"/>
      <c r="F3313"/>
      <c r="G3313"/>
      <c r="H3313"/>
      <c r="I3313"/>
      <c r="J3313"/>
      <c r="K3313"/>
      <c r="L3313"/>
      <c r="M3313"/>
    </row>
    <row r="3314" spans="1:13" x14ac:dyDescent="0.25">
      <c r="A3314"/>
      <c r="B3314"/>
      <c r="C3314"/>
      <c r="D3314"/>
      <c r="E3314"/>
      <c r="F3314"/>
      <c r="G3314"/>
      <c r="H3314"/>
      <c r="I3314"/>
      <c r="J3314"/>
      <c r="K3314"/>
      <c r="L3314"/>
      <c r="M3314"/>
    </row>
    <row r="3315" spans="1:13" x14ac:dyDescent="0.25">
      <c r="A3315"/>
      <c r="B3315"/>
      <c r="C3315"/>
      <c r="D3315"/>
      <c r="E3315"/>
      <c r="F3315"/>
      <c r="G3315"/>
      <c r="H3315"/>
      <c r="I3315"/>
      <c r="J3315"/>
      <c r="K3315"/>
      <c r="L3315"/>
      <c r="M3315"/>
    </row>
    <row r="3316" spans="1:13" x14ac:dyDescent="0.25">
      <c r="A3316"/>
      <c r="B3316"/>
      <c r="C3316"/>
      <c r="D3316"/>
      <c r="E3316"/>
      <c r="F3316"/>
      <c r="G3316"/>
      <c r="H3316"/>
      <c r="I3316"/>
      <c r="J3316"/>
      <c r="K3316"/>
      <c r="L3316"/>
      <c r="M3316"/>
    </row>
    <row r="3317" spans="1:13" x14ac:dyDescent="0.25">
      <c r="A3317"/>
      <c r="B3317"/>
      <c r="C3317"/>
      <c r="D3317"/>
      <c r="E3317"/>
      <c r="F3317"/>
      <c r="G3317"/>
      <c r="H3317"/>
      <c r="I3317"/>
      <c r="J3317"/>
      <c r="K3317"/>
      <c r="L3317"/>
      <c r="M3317"/>
    </row>
    <row r="3318" spans="1:13" x14ac:dyDescent="0.25">
      <c r="A3318"/>
      <c r="B3318"/>
      <c r="C3318"/>
      <c r="D3318"/>
      <c r="E3318"/>
      <c r="F3318"/>
      <c r="G3318"/>
      <c r="H3318"/>
      <c r="I3318"/>
      <c r="J3318"/>
      <c r="K3318"/>
      <c r="L3318"/>
      <c r="M3318"/>
    </row>
    <row r="3319" spans="1:13" x14ac:dyDescent="0.25">
      <c r="A3319"/>
      <c r="B3319"/>
      <c r="C3319"/>
      <c r="D3319"/>
      <c r="E3319"/>
      <c r="F3319"/>
      <c r="G3319"/>
      <c r="H3319"/>
      <c r="I3319"/>
      <c r="J3319"/>
      <c r="K3319"/>
      <c r="L3319"/>
      <c r="M3319"/>
    </row>
    <row r="3320" spans="1:13" x14ac:dyDescent="0.25">
      <c r="A3320"/>
      <c r="B3320"/>
      <c r="C3320"/>
      <c r="D3320"/>
      <c r="E3320"/>
      <c r="F3320"/>
      <c r="G3320"/>
      <c r="H3320"/>
      <c r="I3320"/>
      <c r="J3320"/>
      <c r="K3320"/>
      <c r="L3320"/>
      <c r="M3320"/>
    </row>
    <row r="3321" spans="1:13" x14ac:dyDescent="0.25">
      <c r="A3321"/>
      <c r="B3321"/>
      <c r="C3321"/>
      <c r="D3321"/>
      <c r="E3321"/>
      <c r="F3321"/>
      <c r="G3321"/>
      <c r="H3321"/>
      <c r="I3321"/>
      <c r="J3321"/>
      <c r="K3321"/>
      <c r="L3321"/>
      <c r="M3321"/>
    </row>
    <row r="3322" spans="1:13" x14ac:dyDescent="0.25">
      <c r="A3322"/>
      <c r="B3322"/>
      <c r="C3322"/>
      <c r="D3322"/>
      <c r="E3322"/>
      <c r="F3322"/>
      <c r="G3322"/>
      <c r="H3322"/>
      <c r="I3322"/>
      <c r="J3322"/>
      <c r="K3322"/>
      <c r="L3322"/>
      <c r="M3322"/>
    </row>
    <row r="3323" spans="1:13" x14ac:dyDescent="0.25">
      <c r="A3323"/>
      <c r="B3323"/>
      <c r="C3323"/>
      <c r="D3323"/>
      <c r="E3323"/>
      <c r="F3323"/>
      <c r="G3323"/>
      <c r="H3323"/>
      <c r="I3323"/>
      <c r="J3323"/>
      <c r="K3323"/>
      <c r="L3323"/>
      <c r="M3323"/>
    </row>
    <row r="3324" spans="1:13" x14ac:dyDescent="0.25">
      <c r="A3324"/>
      <c r="B3324"/>
      <c r="C3324"/>
      <c r="D3324"/>
      <c r="E3324"/>
      <c r="F3324"/>
      <c r="G3324"/>
      <c r="H3324"/>
      <c r="I3324"/>
      <c r="J3324"/>
      <c r="K3324"/>
      <c r="L3324"/>
      <c r="M3324"/>
    </row>
    <row r="3325" spans="1:13" x14ac:dyDescent="0.25">
      <c r="A3325"/>
      <c r="B3325"/>
      <c r="C3325"/>
      <c r="D3325"/>
      <c r="E3325"/>
      <c r="F3325"/>
      <c r="G3325"/>
      <c r="H3325"/>
      <c r="I3325"/>
      <c r="J3325"/>
      <c r="K3325"/>
      <c r="L3325"/>
      <c r="M3325"/>
    </row>
    <row r="3326" spans="1:13" x14ac:dyDescent="0.25">
      <c r="A3326"/>
      <c r="B3326"/>
      <c r="C3326"/>
      <c r="D3326"/>
      <c r="E3326"/>
      <c r="F3326"/>
      <c r="G3326"/>
      <c r="H3326"/>
      <c r="I3326"/>
      <c r="J3326"/>
      <c r="K3326"/>
      <c r="L3326"/>
      <c r="M3326"/>
    </row>
    <row r="3327" spans="1:13" x14ac:dyDescent="0.25">
      <c r="A3327"/>
      <c r="B3327"/>
      <c r="C3327"/>
      <c r="D3327"/>
      <c r="E3327"/>
      <c r="F3327"/>
      <c r="G3327"/>
      <c r="H3327"/>
      <c r="I3327"/>
      <c r="J3327"/>
      <c r="K3327"/>
      <c r="L3327"/>
      <c r="M3327"/>
    </row>
    <row r="3328" spans="1:13" x14ac:dyDescent="0.25">
      <c r="A3328"/>
      <c r="B3328"/>
      <c r="C3328"/>
      <c r="D3328"/>
      <c r="E3328"/>
      <c r="F3328"/>
      <c r="G3328"/>
      <c r="H3328"/>
      <c r="I3328"/>
      <c r="J3328"/>
      <c r="K3328"/>
      <c r="L3328"/>
      <c r="M3328"/>
    </row>
    <row r="3329" spans="1:13" x14ac:dyDescent="0.25">
      <c r="A3329"/>
      <c r="B3329"/>
      <c r="C3329"/>
      <c r="D3329"/>
      <c r="E3329"/>
      <c r="F3329"/>
      <c r="G3329"/>
      <c r="H3329"/>
      <c r="I3329"/>
      <c r="J3329"/>
      <c r="K3329"/>
      <c r="L3329"/>
      <c r="M3329"/>
    </row>
    <row r="3330" spans="1:13" x14ac:dyDescent="0.25">
      <c r="A3330"/>
      <c r="B3330"/>
      <c r="C3330"/>
      <c r="D3330"/>
      <c r="E3330"/>
      <c r="F3330"/>
      <c r="G3330"/>
      <c r="H3330"/>
      <c r="I3330"/>
      <c r="J3330"/>
      <c r="K3330"/>
      <c r="L3330"/>
      <c r="M3330"/>
    </row>
    <row r="3331" spans="1:13" x14ac:dyDescent="0.25">
      <c r="A3331"/>
      <c r="B3331"/>
      <c r="C3331"/>
      <c r="D3331"/>
      <c r="E3331"/>
      <c r="F3331"/>
      <c r="G3331"/>
      <c r="H3331"/>
      <c r="I3331"/>
      <c r="J3331"/>
      <c r="K3331"/>
      <c r="L3331"/>
      <c r="M3331"/>
    </row>
    <row r="3332" spans="1:13" x14ac:dyDescent="0.25">
      <c r="A3332"/>
      <c r="B3332"/>
      <c r="C3332"/>
      <c r="D3332"/>
      <c r="E3332"/>
      <c r="F3332"/>
      <c r="G3332"/>
      <c r="H3332"/>
      <c r="I3332"/>
      <c r="J3332"/>
      <c r="K3332"/>
      <c r="L3332"/>
      <c r="M3332"/>
    </row>
    <row r="3333" spans="1:13" x14ac:dyDescent="0.25">
      <c r="A3333"/>
      <c r="B3333"/>
      <c r="C3333"/>
      <c r="D3333"/>
      <c r="E3333"/>
      <c r="F3333"/>
      <c r="G3333"/>
      <c r="H3333"/>
      <c r="I3333"/>
      <c r="J3333"/>
      <c r="K3333"/>
      <c r="L3333"/>
      <c r="M3333"/>
    </row>
    <row r="3334" spans="1:13" x14ac:dyDescent="0.25">
      <c r="A3334"/>
      <c r="B3334"/>
      <c r="C3334"/>
      <c r="D3334"/>
      <c r="E3334"/>
      <c r="F3334"/>
      <c r="G3334"/>
      <c r="H3334"/>
      <c r="I3334"/>
      <c r="J3334"/>
      <c r="K3334"/>
      <c r="L3334"/>
      <c r="M3334"/>
    </row>
    <row r="3335" spans="1:13" x14ac:dyDescent="0.25">
      <c r="A3335"/>
      <c r="B3335"/>
      <c r="C3335"/>
      <c r="D3335"/>
      <c r="E3335"/>
      <c r="F3335"/>
      <c r="G3335"/>
      <c r="H3335"/>
      <c r="I3335"/>
      <c r="J3335"/>
      <c r="K3335"/>
      <c r="L3335"/>
      <c r="M3335"/>
    </row>
    <row r="3336" spans="1:13" x14ac:dyDescent="0.25">
      <c r="A3336"/>
      <c r="B3336"/>
      <c r="C3336"/>
      <c r="D3336"/>
      <c r="E3336"/>
      <c r="F3336"/>
      <c r="G3336"/>
      <c r="H3336"/>
      <c r="I3336"/>
      <c r="J3336"/>
      <c r="K3336"/>
      <c r="L3336"/>
      <c r="M3336"/>
    </row>
    <row r="3337" spans="1:13" x14ac:dyDescent="0.25">
      <c r="A3337"/>
      <c r="B3337"/>
      <c r="C3337"/>
      <c r="D3337"/>
      <c r="E3337"/>
      <c r="F3337"/>
      <c r="G3337"/>
      <c r="H3337"/>
      <c r="I3337"/>
      <c r="J3337"/>
      <c r="K3337"/>
      <c r="L3337"/>
      <c r="M3337"/>
    </row>
    <row r="3338" spans="1:13" x14ac:dyDescent="0.25">
      <c r="A3338"/>
      <c r="B3338"/>
      <c r="C3338"/>
      <c r="D3338"/>
      <c r="E3338"/>
      <c r="F3338"/>
      <c r="G3338"/>
      <c r="H3338"/>
      <c r="I3338"/>
      <c r="J3338"/>
      <c r="K3338"/>
      <c r="L3338"/>
      <c r="M3338"/>
    </row>
    <row r="3339" spans="1:13" x14ac:dyDescent="0.25">
      <c r="A3339"/>
      <c r="B3339"/>
      <c r="C3339"/>
      <c r="D3339"/>
      <c r="E3339"/>
      <c r="F3339"/>
      <c r="G3339"/>
      <c r="H3339"/>
      <c r="I3339"/>
      <c r="J3339"/>
      <c r="K3339"/>
      <c r="L3339"/>
      <c r="M3339"/>
    </row>
    <row r="3340" spans="1:13" x14ac:dyDescent="0.25">
      <c r="A3340"/>
      <c r="B3340"/>
      <c r="C3340"/>
      <c r="D3340"/>
      <c r="E3340"/>
      <c r="F3340"/>
      <c r="G3340"/>
      <c r="H3340"/>
      <c r="I3340"/>
      <c r="J3340"/>
      <c r="K3340"/>
      <c r="L3340"/>
      <c r="M3340"/>
    </row>
    <row r="3341" spans="1:13" x14ac:dyDescent="0.25">
      <c r="A3341"/>
      <c r="B3341"/>
      <c r="C3341"/>
      <c r="D3341"/>
      <c r="E3341"/>
      <c r="F3341"/>
      <c r="G3341"/>
      <c r="H3341"/>
      <c r="I3341"/>
      <c r="J3341"/>
      <c r="K3341"/>
      <c r="L3341"/>
      <c r="M3341"/>
    </row>
    <row r="3342" spans="1:13" x14ac:dyDescent="0.25">
      <c r="A3342"/>
      <c r="B3342"/>
      <c r="C3342"/>
      <c r="D3342"/>
      <c r="E3342"/>
      <c r="F3342"/>
      <c r="G3342"/>
      <c r="H3342"/>
      <c r="I3342"/>
      <c r="J3342"/>
      <c r="K3342"/>
      <c r="L3342"/>
      <c r="M3342"/>
    </row>
    <row r="3343" spans="1:13" x14ac:dyDescent="0.25">
      <c r="A3343"/>
      <c r="B3343"/>
      <c r="C3343"/>
      <c r="D3343"/>
      <c r="E3343"/>
      <c r="F3343"/>
      <c r="G3343"/>
      <c r="H3343"/>
      <c r="I3343"/>
      <c r="J3343"/>
      <c r="K3343"/>
      <c r="L3343"/>
      <c r="M3343"/>
    </row>
    <row r="3344" spans="1:13" x14ac:dyDescent="0.25">
      <c r="A3344"/>
      <c r="B3344"/>
      <c r="C3344"/>
      <c r="D3344"/>
      <c r="E3344"/>
      <c r="F3344"/>
      <c r="G3344"/>
      <c r="H3344"/>
      <c r="I3344"/>
      <c r="J3344"/>
      <c r="K3344"/>
      <c r="L3344"/>
      <c r="M3344"/>
    </row>
    <row r="3345" spans="1:13" x14ac:dyDescent="0.25">
      <c r="A3345"/>
      <c r="B3345"/>
      <c r="C3345"/>
      <c r="D3345"/>
      <c r="E3345"/>
      <c r="F3345"/>
      <c r="G3345"/>
      <c r="H3345"/>
      <c r="I3345"/>
      <c r="J3345"/>
      <c r="K3345"/>
      <c r="L3345"/>
      <c r="M3345"/>
    </row>
    <row r="3346" spans="1:13" x14ac:dyDescent="0.25">
      <c r="A3346"/>
      <c r="B3346"/>
      <c r="C3346"/>
      <c r="D3346"/>
      <c r="E3346"/>
      <c r="F3346"/>
      <c r="G3346"/>
      <c r="H3346"/>
      <c r="I3346"/>
      <c r="J3346"/>
      <c r="K3346"/>
      <c r="L3346"/>
      <c r="M3346"/>
    </row>
    <row r="3347" spans="1:13" x14ac:dyDescent="0.25">
      <c r="A3347"/>
      <c r="B3347"/>
      <c r="C3347"/>
      <c r="D3347"/>
      <c r="E3347"/>
      <c r="F3347"/>
      <c r="G3347"/>
      <c r="H3347"/>
      <c r="I3347"/>
      <c r="J3347"/>
      <c r="K3347"/>
      <c r="L3347"/>
      <c r="M3347"/>
    </row>
    <row r="3348" spans="1:13" x14ac:dyDescent="0.25">
      <c r="A3348"/>
      <c r="B3348"/>
      <c r="C3348"/>
      <c r="D3348"/>
      <c r="E3348"/>
      <c r="F3348"/>
      <c r="G3348"/>
      <c r="H3348"/>
      <c r="I3348"/>
      <c r="J3348"/>
      <c r="K3348"/>
      <c r="L3348"/>
      <c r="M3348"/>
    </row>
    <row r="3349" spans="1:13" x14ac:dyDescent="0.25">
      <c r="A3349"/>
      <c r="B3349"/>
      <c r="C3349"/>
      <c r="D3349"/>
      <c r="E3349"/>
      <c r="F3349"/>
      <c r="G3349"/>
      <c r="H3349"/>
      <c r="I3349"/>
      <c r="J3349"/>
      <c r="K3349"/>
      <c r="L3349"/>
      <c r="M3349"/>
    </row>
    <row r="3350" spans="1:13" x14ac:dyDescent="0.25">
      <c r="A3350"/>
      <c r="B3350"/>
      <c r="C3350"/>
      <c r="D3350"/>
      <c r="E3350"/>
      <c r="F3350"/>
      <c r="G3350"/>
      <c r="H3350"/>
      <c r="I3350"/>
      <c r="J3350"/>
      <c r="K3350"/>
      <c r="L3350"/>
      <c r="M3350"/>
    </row>
    <row r="3351" spans="1:13" x14ac:dyDescent="0.25">
      <c r="A3351"/>
      <c r="B3351"/>
      <c r="C3351"/>
      <c r="D3351"/>
      <c r="E3351"/>
      <c r="F3351"/>
      <c r="G3351"/>
      <c r="H3351"/>
      <c r="I3351"/>
      <c r="J3351"/>
      <c r="K3351"/>
      <c r="L3351"/>
      <c r="M3351"/>
    </row>
    <row r="3352" spans="1:13" x14ac:dyDescent="0.25">
      <c r="A3352"/>
      <c r="B3352"/>
      <c r="C3352"/>
      <c r="D3352"/>
      <c r="E3352"/>
      <c r="F3352"/>
      <c r="G3352"/>
      <c r="H3352"/>
      <c r="I3352"/>
      <c r="J3352"/>
      <c r="K3352"/>
      <c r="L3352"/>
      <c r="M3352"/>
    </row>
    <row r="3353" spans="1:13" x14ac:dyDescent="0.25">
      <c r="A3353"/>
      <c r="B3353"/>
      <c r="C3353"/>
      <c r="D3353"/>
      <c r="E3353"/>
      <c r="F3353"/>
      <c r="G3353"/>
      <c r="H3353"/>
      <c r="I3353"/>
      <c r="J3353"/>
      <c r="K3353"/>
      <c r="L3353"/>
      <c r="M3353"/>
    </row>
    <row r="3354" spans="1:13" x14ac:dyDescent="0.25">
      <c r="A3354"/>
      <c r="B3354"/>
      <c r="C3354"/>
      <c r="D3354"/>
      <c r="E3354"/>
      <c r="F3354"/>
      <c r="G3354"/>
      <c r="H3354"/>
      <c r="I3354"/>
      <c r="J3354"/>
      <c r="K3354"/>
      <c r="L3354"/>
      <c r="M3354"/>
    </row>
    <row r="3355" spans="1:13" x14ac:dyDescent="0.25">
      <c r="A3355"/>
      <c r="B3355"/>
      <c r="C3355"/>
      <c r="D3355"/>
      <c r="E3355"/>
      <c r="F3355"/>
      <c r="G3355"/>
      <c r="H3355"/>
      <c r="I3355"/>
      <c r="J3355"/>
      <c r="K3355"/>
      <c r="L3355"/>
      <c r="M3355"/>
    </row>
    <row r="3356" spans="1:13" x14ac:dyDescent="0.25">
      <c r="A3356"/>
      <c r="B3356"/>
      <c r="C3356"/>
      <c r="D3356"/>
      <c r="E3356"/>
      <c r="F3356"/>
      <c r="G3356"/>
      <c r="H3356"/>
      <c r="I3356"/>
      <c r="J3356"/>
      <c r="K3356"/>
      <c r="L3356"/>
      <c r="M3356"/>
    </row>
    <row r="3357" spans="1:13" x14ac:dyDescent="0.25">
      <c r="A3357"/>
      <c r="B3357"/>
      <c r="C3357"/>
      <c r="D3357"/>
      <c r="E3357"/>
      <c r="F3357"/>
      <c r="G3357"/>
      <c r="H3357"/>
      <c r="I3357"/>
      <c r="J3357"/>
      <c r="K3357"/>
      <c r="L3357"/>
      <c r="M3357"/>
    </row>
    <row r="3358" spans="1:13" x14ac:dyDescent="0.25">
      <c r="A3358"/>
      <c r="B3358"/>
      <c r="C3358"/>
      <c r="D3358"/>
      <c r="E3358"/>
      <c r="F3358"/>
      <c r="G3358"/>
      <c r="H3358"/>
      <c r="I3358"/>
      <c r="J3358"/>
      <c r="K3358"/>
      <c r="L3358"/>
      <c r="M3358"/>
    </row>
    <row r="3359" spans="1:13" x14ac:dyDescent="0.25">
      <c r="A3359"/>
      <c r="B3359"/>
      <c r="C3359"/>
      <c r="D3359"/>
      <c r="E3359"/>
      <c r="F3359"/>
      <c r="G3359"/>
      <c r="H3359"/>
      <c r="I3359"/>
      <c r="J3359"/>
      <c r="K3359"/>
      <c r="L3359"/>
      <c r="M3359"/>
    </row>
    <row r="3360" spans="1:13" x14ac:dyDescent="0.25">
      <c r="A3360"/>
      <c r="B3360"/>
      <c r="C3360"/>
      <c r="D3360"/>
      <c r="E3360"/>
      <c r="F3360"/>
      <c r="G3360"/>
      <c r="H3360"/>
      <c r="I3360"/>
      <c r="J3360"/>
      <c r="K3360"/>
      <c r="L3360"/>
      <c r="M3360"/>
    </row>
    <row r="3361" spans="1:13" x14ac:dyDescent="0.25">
      <c r="A3361"/>
      <c r="B3361"/>
      <c r="C3361"/>
      <c r="D3361"/>
      <c r="E3361"/>
      <c r="F3361"/>
      <c r="G3361"/>
      <c r="H3361"/>
      <c r="I3361"/>
      <c r="J3361"/>
      <c r="K3361"/>
      <c r="L3361"/>
      <c r="M3361"/>
    </row>
    <row r="3362" spans="1:13" x14ac:dyDescent="0.25">
      <c r="A3362"/>
      <c r="B3362"/>
      <c r="C3362"/>
      <c r="D3362"/>
      <c r="E3362"/>
      <c r="F3362"/>
      <c r="G3362"/>
      <c r="H3362"/>
      <c r="I3362"/>
      <c r="J3362"/>
      <c r="K3362"/>
      <c r="L3362"/>
      <c r="M3362"/>
    </row>
    <row r="3363" spans="1:13" x14ac:dyDescent="0.25">
      <c r="A3363"/>
      <c r="B3363"/>
      <c r="C3363"/>
      <c r="D3363"/>
      <c r="E3363"/>
      <c r="F3363"/>
      <c r="G3363"/>
      <c r="H3363"/>
      <c r="I3363"/>
      <c r="J3363"/>
      <c r="K3363"/>
      <c r="L3363"/>
      <c r="M3363"/>
    </row>
    <row r="3364" spans="1:13" x14ac:dyDescent="0.25">
      <c r="A3364"/>
      <c r="B3364"/>
      <c r="C3364"/>
      <c r="D3364"/>
      <c r="E3364"/>
      <c r="F3364"/>
      <c r="G3364"/>
      <c r="H3364"/>
      <c r="I3364"/>
      <c r="J3364"/>
      <c r="K3364"/>
      <c r="L3364"/>
      <c r="M3364"/>
    </row>
    <row r="3365" spans="1:13" x14ac:dyDescent="0.25">
      <c r="A3365"/>
      <c r="B3365"/>
      <c r="C3365"/>
      <c r="D3365"/>
      <c r="E3365"/>
      <c r="F3365"/>
      <c r="G3365"/>
      <c r="H3365"/>
      <c r="I3365"/>
      <c r="J3365"/>
      <c r="K3365"/>
      <c r="L3365"/>
      <c r="M3365"/>
    </row>
    <row r="3366" spans="1:13" x14ac:dyDescent="0.25">
      <c r="A3366"/>
      <c r="B3366"/>
      <c r="C3366"/>
      <c r="D3366"/>
      <c r="E3366"/>
      <c r="F3366"/>
      <c r="G3366"/>
      <c r="H3366"/>
      <c r="I3366"/>
      <c r="J3366"/>
      <c r="K3366"/>
      <c r="L3366"/>
      <c r="M3366"/>
    </row>
    <row r="3367" spans="1:13" x14ac:dyDescent="0.25">
      <c r="A3367"/>
      <c r="B3367"/>
      <c r="C3367"/>
      <c r="D3367"/>
      <c r="E3367"/>
      <c r="F3367"/>
      <c r="G3367"/>
      <c r="H3367"/>
      <c r="I3367"/>
      <c r="J3367"/>
      <c r="K3367"/>
      <c r="L3367"/>
      <c r="M3367"/>
    </row>
    <row r="3368" spans="1:13" x14ac:dyDescent="0.25">
      <c r="A3368"/>
      <c r="B3368"/>
      <c r="C3368"/>
      <c r="D3368"/>
      <c r="E3368"/>
      <c r="F3368"/>
      <c r="G3368"/>
      <c r="H3368"/>
      <c r="I3368"/>
      <c r="J3368"/>
      <c r="K3368"/>
      <c r="L3368"/>
      <c r="M3368"/>
    </row>
    <row r="3369" spans="1:13" x14ac:dyDescent="0.25">
      <c r="A3369"/>
      <c r="B3369"/>
      <c r="C3369"/>
      <c r="D3369"/>
      <c r="E3369"/>
      <c r="F3369"/>
      <c r="G3369"/>
      <c r="H3369"/>
      <c r="I3369"/>
      <c r="J3369"/>
      <c r="K3369"/>
      <c r="L3369"/>
      <c r="M3369"/>
    </row>
    <row r="3370" spans="1:13" x14ac:dyDescent="0.25">
      <c r="A3370"/>
      <c r="B3370"/>
      <c r="C3370"/>
      <c r="D3370"/>
      <c r="E3370"/>
      <c r="F3370"/>
      <c r="G3370"/>
      <c r="H3370"/>
      <c r="I3370"/>
      <c r="J3370"/>
      <c r="K3370"/>
      <c r="L3370"/>
      <c r="M3370"/>
    </row>
    <row r="3371" spans="1:13" x14ac:dyDescent="0.25">
      <c r="A3371"/>
      <c r="B3371"/>
      <c r="C3371"/>
      <c r="D3371"/>
      <c r="E3371"/>
      <c r="F3371"/>
      <c r="G3371"/>
      <c r="H3371"/>
      <c r="I3371"/>
      <c r="J3371"/>
      <c r="K3371"/>
      <c r="L3371"/>
      <c r="M3371"/>
    </row>
    <row r="3372" spans="1:13" x14ac:dyDescent="0.25">
      <c r="A3372"/>
      <c r="B3372"/>
      <c r="C3372"/>
      <c r="D3372"/>
      <c r="E3372"/>
      <c r="F3372"/>
      <c r="G3372"/>
      <c r="H3372"/>
      <c r="I3372"/>
      <c r="J3372"/>
      <c r="K3372"/>
      <c r="L3372"/>
      <c r="M3372"/>
    </row>
    <row r="3373" spans="1:13" x14ac:dyDescent="0.25">
      <c r="A3373"/>
      <c r="B3373"/>
      <c r="C3373"/>
      <c r="D3373"/>
      <c r="E3373"/>
      <c r="F3373"/>
      <c r="G3373"/>
      <c r="H3373"/>
      <c r="I3373"/>
      <c r="J3373"/>
      <c r="K3373"/>
      <c r="L3373"/>
      <c r="M3373"/>
    </row>
    <row r="3374" spans="1:13" x14ac:dyDescent="0.25">
      <c r="A3374"/>
      <c r="B3374"/>
      <c r="C3374"/>
      <c r="D3374"/>
      <c r="E3374"/>
      <c r="F3374"/>
      <c r="G3374"/>
      <c r="H3374"/>
      <c r="I3374"/>
      <c r="J3374"/>
      <c r="K3374"/>
      <c r="L3374"/>
      <c r="M3374"/>
    </row>
    <row r="3375" spans="1:13" x14ac:dyDescent="0.25">
      <c r="A3375"/>
      <c r="B3375"/>
      <c r="C3375"/>
      <c r="D3375"/>
      <c r="E3375"/>
      <c r="F3375"/>
      <c r="G3375"/>
      <c r="H3375"/>
      <c r="I3375"/>
      <c r="J3375"/>
      <c r="K3375"/>
      <c r="L3375"/>
      <c r="M3375"/>
    </row>
    <row r="3376" spans="1:13" x14ac:dyDescent="0.25">
      <c r="A3376"/>
      <c r="B3376"/>
      <c r="C3376"/>
      <c r="D3376"/>
      <c r="E3376"/>
      <c r="F3376"/>
      <c r="G3376"/>
      <c r="H3376"/>
      <c r="I3376"/>
      <c r="J3376"/>
      <c r="K3376"/>
      <c r="L3376"/>
      <c r="M3376"/>
    </row>
    <row r="3377" spans="1:13" x14ac:dyDescent="0.25">
      <c r="A3377"/>
      <c r="B3377"/>
      <c r="C3377"/>
      <c r="D3377"/>
      <c r="E3377"/>
      <c r="F3377"/>
      <c r="G3377"/>
      <c r="H3377"/>
      <c r="I3377"/>
      <c r="J3377"/>
      <c r="K3377"/>
      <c r="L3377"/>
      <c r="M3377"/>
    </row>
    <row r="3378" spans="1:13" x14ac:dyDescent="0.25">
      <c r="A3378"/>
      <c r="B3378"/>
      <c r="C3378"/>
      <c r="D3378"/>
      <c r="E3378"/>
      <c r="F3378"/>
      <c r="G3378"/>
      <c r="H3378"/>
      <c r="I3378"/>
      <c r="J3378"/>
      <c r="K3378"/>
      <c r="L3378"/>
      <c r="M3378"/>
    </row>
    <row r="3379" spans="1:13" x14ac:dyDescent="0.25">
      <c r="A3379"/>
      <c r="B3379"/>
      <c r="C3379"/>
      <c r="D3379"/>
      <c r="E3379"/>
      <c r="F3379"/>
      <c r="G3379"/>
      <c r="H3379"/>
      <c r="I3379"/>
      <c r="J3379"/>
      <c r="K3379"/>
      <c r="L3379"/>
      <c r="M3379"/>
    </row>
    <row r="3380" spans="1:13" x14ac:dyDescent="0.25">
      <c r="A3380"/>
      <c r="B3380"/>
      <c r="C3380"/>
      <c r="D3380"/>
      <c r="E3380"/>
      <c r="F3380"/>
      <c r="G3380"/>
      <c r="H3380"/>
      <c r="I3380"/>
      <c r="J3380"/>
      <c r="K3380"/>
      <c r="L3380"/>
      <c r="M3380"/>
    </row>
    <row r="3381" spans="1:13" x14ac:dyDescent="0.25">
      <c r="A3381"/>
      <c r="B3381"/>
      <c r="C3381"/>
      <c r="D3381"/>
      <c r="E3381"/>
      <c r="F3381"/>
      <c r="G3381"/>
      <c r="H3381"/>
      <c r="I3381"/>
      <c r="J3381"/>
      <c r="K3381"/>
      <c r="L3381"/>
      <c r="M3381"/>
    </row>
    <row r="3382" spans="1:13" x14ac:dyDescent="0.25">
      <c r="A3382"/>
      <c r="B3382"/>
      <c r="C3382"/>
      <c r="D3382"/>
      <c r="E3382"/>
      <c r="F3382"/>
      <c r="G3382"/>
      <c r="H3382"/>
      <c r="I3382"/>
      <c r="J3382"/>
      <c r="K3382"/>
      <c r="L3382"/>
      <c r="M3382"/>
    </row>
    <row r="3383" spans="1:13" x14ac:dyDescent="0.25">
      <c r="A3383"/>
      <c r="B3383"/>
      <c r="C3383"/>
      <c r="D3383"/>
      <c r="E3383"/>
      <c r="F3383"/>
      <c r="G3383"/>
      <c r="H3383"/>
      <c r="I3383"/>
      <c r="J3383"/>
      <c r="K3383"/>
      <c r="L3383"/>
      <c r="M3383"/>
    </row>
    <row r="3384" spans="1:13" x14ac:dyDescent="0.25">
      <c r="A3384"/>
      <c r="B3384"/>
      <c r="C3384"/>
      <c r="D3384"/>
      <c r="E3384"/>
      <c r="F3384"/>
      <c r="G3384"/>
      <c r="H3384"/>
      <c r="I3384"/>
      <c r="J3384"/>
      <c r="K3384"/>
      <c r="L3384"/>
      <c r="M3384"/>
    </row>
    <row r="3385" spans="1:13" x14ac:dyDescent="0.25">
      <c r="A3385"/>
      <c r="B3385"/>
      <c r="C3385"/>
      <c r="D3385"/>
      <c r="E3385"/>
      <c r="F3385"/>
      <c r="G3385"/>
      <c r="H3385"/>
      <c r="I3385"/>
      <c r="J3385"/>
      <c r="K3385"/>
      <c r="L3385"/>
      <c r="M3385"/>
    </row>
    <row r="3386" spans="1:13" x14ac:dyDescent="0.25">
      <c r="A3386"/>
      <c r="B3386"/>
      <c r="C3386"/>
      <c r="D3386"/>
      <c r="E3386"/>
      <c r="F3386"/>
      <c r="G3386"/>
      <c r="H3386"/>
      <c r="I3386"/>
      <c r="J3386"/>
      <c r="K3386"/>
      <c r="L3386"/>
      <c r="M3386"/>
    </row>
    <row r="3387" spans="1:13" x14ac:dyDescent="0.25">
      <c r="A3387"/>
      <c r="B3387"/>
      <c r="C3387"/>
      <c r="D3387"/>
      <c r="E3387"/>
      <c r="F3387"/>
      <c r="G3387"/>
      <c r="H3387"/>
      <c r="I3387"/>
      <c r="J3387"/>
      <c r="K3387"/>
      <c r="L3387"/>
      <c r="M3387"/>
    </row>
    <row r="3388" spans="1:13" x14ac:dyDescent="0.25">
      <c r="A3388"/>
      <c r="B3388"/>
      <c r="C3388"/>
      <c r="D3388"/>
      <c r="E3388"/>
      <c r="F3388"/>
      <c r="G3388"/>
      <c r="H3388"/>
      <c r="I3388"/>
      <c r="J3388"/>
      <c r="K3388"/>
      <c r="L3388"/>
      <c r="M3388"/>
    </row>
    <row r="3389" spans="1:13" x14ac:dyDescent="0.25">
      <c r="A3389"/>
      <c r="B3389"/>
      <c r="C3389"/>
      <c r="D3389"/>
      <c r="E3389"/>
      <c r="F3389"/>
      <c r="G3389"/>
      <c r="H3389"/>
      <c r="I3389"/>
      <c r="J3389"/>
      <c r="K3389"/>
      <c r="L3389"/>
      <c r="M3389"/>
    </row>
    <row r="3390" spans="1:13" x14ac:dyDescent="0.25">
      <c r="A3390"/>
      <c r="B3390"/>
      <c r="C3390"/>
      <c r="D3390"/>
      <c r="E3390"/>
      <c r="F3390"/>
      <c r="G3390"/>
      <c r="H3390"/>
      <c r="I3390"/>
      <c r="J3390"/>
      <c r="K3390"/>
      <c r="L3390"/>
      <c r="M3390"/>
    </row>
    <row r="3391" spans="1:13" x14ac:dyDescent="0.25">
      <c r="A3391"/>
      <c r="B3391"/>
      <c r="C3391"/>
      <c r="D3391"/>
      <c r="E3391"/>
      <c r="F3391"/>
      <c r="G3391"/>
      <c r="H3391"/>
      <c r="I3391"/>
      <c r="J3391"/>
      <c r="K3391"/>
      <c r="L3391"/>
      <c r="M3391"/>
    </row>
    <row r="3392" spans="1:13" x14ac:dyDescent="0.25">
      <c r="A3392"/>
      <c r="B3392"/>
      <c r="C3392"/>
      <c r="D3392"/>
      <c r="E3392"/>
      <c r="F3392"/>
      <c r="G3392"/>
      <c r="H3392"/>
      <c r="I3392"/>
      <c r="J3392"/>
      <c r="K3392"/>
      <c r="L3392"/>
      <c r="M3392"/>
    </row>
    <row r="3393" spans="1:13" x14ac:dyDescent="0.25">
      <c r="A3393"/>
      <c r="B3393"/>
      <c r="C3393"/>
      <c r="D3393"/>
      <c r="E3393"/>
      <c r="F3393"/>
      <c r="G3393"/>
      <c r="H3393"/>
      <c r="I3393"/>
      <c r="J3393"/>
      <c r="K3393"/>
      <c r="L3393"/>
      <c r="M3393"/>
    </row>
    <row r="3394" spans="1:13" x14ac:dyDescent="0.25">
      <c r="A3394"/>
      <c r="B3394"/>
      <c r="C3394"/>
      <c r="D3394"/>
      <c r="E3394"/>
      <c r="F3394"/>
      <c r="G3394"/>
      <c r="H3394"/>
      <c r="I3394"/>
      <c r="J3394"/>
      <c r="K3394"/>
      <c r="L3394"/>
      <c r="M3394"/>
    </row>
    <row r="3395" spans="1:13" x14ac:dyDescent="0.25">
      <c r="A3395"/>
      <c r="B3395"/>
      <c r="C3395"/>
      <c r="D3395"/>
      <c r="E3395"/>
      <c r="F3395"/>
      <c r="G3395"/>
      <c r="H3395"/>
      <c r="I3395"/>
      <c r="J3395"/>
      <c r="K3395"/>
      <c r="L3395"/>
      <c r="M3395"/>
    </row>
    <row r="3396" spans="1:13" x14ac:dyDescent="0.25">
      <c r="A3396"/>
      <c r="B3396"/>
      <c r="C3396"/>
      <c r="D3396"/>
      <c r="E3396"/>
      <c r="F3396"/>
      <c r="G3396"/>
      <c r="H3396"/>
      <c r="I3396"/>
      <c r="J3396"/>
      <c r="K3396"/>
      <c r="L3396"/>
      <c r="M3396"/>
    </row>
    <row r="3397" spans="1:13" x14ac:dyDescent="0.25">
      <c r="A3397"/>
      <c r="B3397"/>
      <c r="C3397"/>
      <c r="D3397"/>
      <c r="E3397"/>
      <c r="F3397"/>
      <c r="G3397"/>
      <c r="H3397"/>
      <c r="I3397"/>
      <c r="J3397"/>
      <c r="K3397"/>
      <c r="L3397"/>
      <c r="M3397"/>
    </row>
    <row r="3398" spans="1:13" x14ac:dyDescent="0.25">
      <c r="A3398"/>
      <c r="B3398"/>
      <c r="C3398"/>
      <c r="D3398"/>
      <c r="E3398"/>
      <c r="F3398"/>
      <c r="G3398"/>
      <c r="H3398"/>
      <c r="I3398"/>
      <c r="J3398"/>
      <c r="K3398"/>
      <c r="L3398"/>
      <c r="M3398"/>
    </row>
    <row r="3399" spans="1:13" x14ac:dyDescent="0.25">
      <c r="A3399"/>
      <c r="B3399"/>
      <c r="C3399"/>
      <c r="D3399"/>
      <c r="E3399"/>
      <c r="F3399"/>
      <c r="G3399"/>
      <c r="H3399"/>
      <c r="I3399"/>
      <c r="J3399"/>
      <c r="K3399"/>
      <c r="L3399"/>
      <c r="M3399"/>
    </row>
    <row r="3400" spans="1:13" x14ac:dyDescent="0.25">
      <c r="A3400"/>
      <c r="B3400"/>
      <c r="C3400"/>
      <c r="D3400"/>
      <c r="E3400"/>
      <c r="F3400"/>
      <c r="G3400"/>
      <c r="H3400"/>
      <c r="I3400"/>
      <c r="J3400"/>
      <c r="K3400"/>
      <c r="L3400"/>
      <c r="M3400"/>
    </row>
    <row r="3401" spans="1:13" x14ac:dyDescent="0.25">
      <c r="A3401"/>
      <c r="B3401"/>
      <c r="C3401"/>
      <c r="D3401"/>
      <c r="E3401"/>
      <c r="F3401"/>
      <c r="G3401"/>
      <c r="H3401"/>
      <c r="I3401"/>
      <c r="J3401"/>
      <c r="K3401"/>
      <c r="L3401"/>
      <c r="M3401"/>
    </row>
    <row r="3402" spans="1:13" x14ac:dyDescent="0.25">
      <c r="A3402"/>
      <c r="B3402"/>
      <c r="C3402"/>
      <c r="D3402"/>
      <c r="E3402"/>
      <c r="F3402"/>
      <c r="G3402"/>
      <c r="H3402"/>
      <c r="I3402"/>
      <c r="J3402"/>
      <c r="K3402"/>
      <c r="L3402"/>
      <c r="M3402"/>
    </row>
    <row r="3403" spans="1:13" x14ac:dyDescent="0.25">
      <c r="A3403"/>
      <c r="B3403"/>
      <c r="C3403"/>
      <c r="D3403"/>
      <c r="E3403"/>
      <c r="F3403"/>
      <c r="G3403"/>
      <c r="H3403"/>
      <c r="I3403"/>
      <c r="J3403"/>
      <c r="K3403"/>
      <c r="L3403"/>
      <c r="M3403"/>
    </row>
    <row r="3404" spans="1:13" x14ac:dyDescent="0.25">
      <c r="A3404"/>
      <c r="B3404"/>
      <c r="C3404"/>
      <c r="D3404"/>
      <c r="E3404"/>
      <c r="F3404"/>
      <c r="G3404"/>
      <c r="H3404"/>
      <c r="I3404"/>
      <c r="J3404"/>
      <c r="K3404"/>
      <c r="L3404"/>
      <c r="M3404"/>
    </row>
    <row r="3405" spans="1:13" x14ac:dyDescent="0.25">
      <c r="A3405"/>
      <c r="B3405"/>
      <c r="C3405"/>
      <c r="D3405"/>
      <c r="E3405"/>
      <c r="F3405"/>
      <c r="G3405"/>
      <c r="H3405"/>
      <c r="I3405"/>
      <c r="J3405"/>
      <c r="K3405"/>
      <c r="L3405"/>
      <c r="M3405"/>
    </row>
    <row r="3406" spans="1:13" x14ac:dyDescent="0.25">
      <c r="A3406"/>
      <c r="B3406"/>
      <c r="C3406"/>
      <c r="D3406"/>
      <c r="E3406"/>
      <c r="F3406"/>
      <c r="G3406"/>
      <c r="H3406"/>
      <c r="I3406"/>
      <c r="J3406"/>
      <c r="K3406"/>
      <c r="L3406"/>
      <c r="M3406"/>
    </row>
    <row r="3407" spans="1:13" x14ac:dyDescent="0.25">
      <c r="A3407"/>
      <c r="B3407"/>
      <c r="C3407"/>
      <c r="D3407"/>
      <c r="E3407"/>
      <c r="F3407"/>
      <c r="G3407"/>
      <c r="H3407"/>
      <c r="I3407"/>
      <c r="J3407"/>
      <c r="K3407"/>
      <c r="L3407"/>
      <c r="M3407"/>
    </row>
    <row r="3408" spans="1:13" x14ac:dyDescent="0.25">
      <c r="A3408"/>
      <c r="B3408"/>
      <c r="C3408"/>
      <c r="D3408"/>
      <c r="E3408"/>
      <c r="F3408"/>
      <c r="G3408"/>
      <c r="H3408"/>
      <c r="I3408"/>
      <c r="J3408"/>
      <c r="K3408"/>
      <c r="L3408"/>
      <c r="M3408"/>
    </row>
    <row r="3409" spans="1:13" x14ac:dyDescent="0.25">
      <c r="A3409"/>
      <c r="B3409"/>
      <c r="C3409"/>
      <c r="D3409"/>
      <c r="E3409"/>
      <c r="F3409"/>
      <c r="G3409"/>
      <c r="H3409"/>
      <c r="I3409"/>
      <c r="J3409"/>
      <c r="K3409"/>
      <c r="L3409"/>
      <c r="M3409"/>
    </row>
    <row r="3410" spans="1:13" x14ac:dyDescent="0.25">
      <c r="A3410"/>
      <c r="B3410"/>
      <c r="C3410"/>
      <c r="D3410"/>
      <c r="E3410"/>
      <c r="F3410"/>
      <c r="G3410"/>
      <c r="H3410"/>
      <c r="I3410"/>
      <c r="J3410"/>
      <c r="K3410"/>
      <c r="L3410"/>
      <c r="M3410"/>
    </row>
    <row r="3411" spans="1:13" x14ac:dyDescent="0.25">
      <c r="A3411"/>
      <c r="B3411"/>
      <c r="C3411"/>
      <c r="D3411"/>
      <c r="E3411"/>
      <c r="F3411"/>
      <c r="G3411"/>
      <c r="H3411"/>
      <c r="I3411"/>
      <c r="J3411"/>
      <c r="K3411"/>
      <c r="L3411"/>
      <c r="M3411"/>
    </row>
    <row r="3412" spans="1:13" x14ac:dyDescent="0.25">
      <c r="A3412"/>
      <c r="B3412"/>
      <c r="C3412"/>
      <c r="D3412"/>
      <c r="E3412"/>
      <c r="F3412"/>
      <c r="G3412"/>
      <c r="H3412"/>
      <c r="I3412"/>
      <c r="J3412"/>
      <c r="K3412"/>
      <c r="L3412"/>
      <c r="M3412"/>
    </row>
    <row r="3413" spans="1:13" x14ac:dyDescent="0.25">
      <c r="A3413"/>
      <c r="B3413"/>
      <c r="C3413"/>
      <c r="D3413"/>
      <c r="E3413"/>
      <c r="F3413"/>
      <c r="G3413"/>
      <c r="H3413"/>
      <c r="I3413"/>
      <c r="J3413"/>
      <c r="K3413"/>
      <c r="L3413"/>
      <c r="M3413"/>
    </row>
    <row r="3414" spans="1:13" x14ac:dyDescent="0.25">
      <c r="A3414"/>
      <c r="B3414"/>
      <c r="C3414"/>
      <c r="D3414"/>
      <c r="E3414"/>
      <c r="F3414"/>
      <c r="G3414"/>
      <c r="H3414"/>
      <c r="I3414"/>
      <c r="J3414"/>
      <c r="K3414"/>
      <c r="L3414"/>
      <c r="M3414"/>
    </row>
    <row r="3415" spans="1:13" x14ac:dyDescent="0.25">
      <c r="A3415"/>
      <c r="B3415"/>
      <c r="C3415"/>
      <c r="D3415"/>
      <c r="E3415"/>
      <c r="F3415"/>
      <c r="G3415"/>
      <c r="H3415"/>
      <c r="I3415"/>
      <c r="J3415"/>
      <c r="K3415"/>
      <c r="L3415"/>
      <c r="M3415"/>
    </row>
    <row r="3416" spans="1:13" x14ac:dyDescent="0.25">
      <c r="A3416"/>
      <c r="B3416"/>
      <c r="C3416"/>
      <c r="D3416"/>
      <c r="E3416"/>
      <c r="F3416"/>
      <c r="G3416"/>
      <c r="H3416"/>
      <c r="I3416"/>
      <c r="J3416"/>
      <c r="K3416"/>
      <c r="L3416"/>
      <c r="M3416"/>
    </row>
    <row r="3417" spans="1:13" x14ac:dyDescent="0.25">
      <c r="A3417"/>
      <c r="B3417"/>
      <c r="C3417"/>
      <c r="D3417"/>
      <c r="E3417"/>
      <c r="F3417"/>
      <c r="G3417"/>
      <c r="H3417"/>
      <c r="I3417"/>
      <c r="J3417"/>
      <c r="K3417"/>
      <c r="L3417"/>
      <c r="M3417"/>
    </row>
    <row r="3418" spans="1:13" x14ac:dyDescent="0.25">
      <c r="A3418"/>
      <c r="B3418"/>
      <c r="C3418"/>
      <c r="D3418"/>
      <c r="E3418"/>
      <c r="F3418"/>
      <c r="G3418"/>
      <c r="H3418"/>
      <c r="I3418"/>
      <c r="J3418"/>
      <c r="K3418"/>
      <c r="L3418"/>
      <c r="M3418"/>
    </row>
    <row r="3419" spans="1:13" x14ac:dyDescent="0.25">
      <c r="A3419"/>
      <c r="B3419"/>
      <c r="C3419"/>
      <c r="D3419"/>
      <c r="E3419"/>
      <c r="F3419"/>
      <c r="G3419"/>
      <c r="H3419"/>
      <c r="I3419"/>
      <c r="J3419"/>
      <c r="K3419"/>
      <c r="L3419"/>
      <c r="M3419"/>
    </row>
    <row r="3420" spans="1:13" x14ac:dyDescent="0.25">
      <c r="A3420"/>
      <c r="B3420"/>
      <c r="C3420"/>
      <c r="D3420"/>
      <c r="E3420"/>
      <c r="F3420"/>
      <c r="G3420"/>
      <c r="H3420"/>
      <c r="I3420"/>
      <c r="J3420"/>
      <c r="K3420"/>
      <c r="L3420"/>
      <c r="M3420"/>
    </row>
    <row r="3421" spans="1:13" x14ac:dyDescent="0.25">
      <c r="A3421"/>
      <c r="B3421"/>
      <c r="C3421"/>
      <c r="D3421"/>
      <c r="E3421"/>
      <c r="F3421"/>
      <c r="G3421"/>
      <c r="H3421"/>
      <c r="I3421"/>
      <c r="J3421"/>
      <c r="K3421"/>
      <c r="L3421"/>
      <c r="M3421"/>
    </row>
    <row r="3422" spans="1:13" x14ac:dyDescent="0.25">
      <c r="A3422"/>
      <c r="B3422"/>
      <c r="C3422"/>
      <c r="D3422"/>
      <c r="E3422"/>
      <c r="F3422"/>
      <c r="G3422"/>
      <c r="H3422"/>
      <c r="I3422"/>
      <c r="J3422"/>
      <c r="K3422"/>
      <c r="L3422"/>
      <c r="M3422"/>
    </row>
    <row r="3423" spans="1:13" x14ac:dyDescent="0.25">
      <c r="A3423"/>
      <c r="B3423"/>
      <c r="C3423"/>
      <c r="D3423"/>
      <c r="E3423"/>
      <c r="F3423"/>
      <c r="G3423"/>
      <c r="H3423"/>
      <c r="I3423"/>
      <c r="J3423"/>
      <c r="K3423"/>
      <c r="L3423"/>
      <c r="M3423"/>
    </row>
    <row r="3424" spans="1:13" x14ac:dyDescent="0.25">
      <c r="A3424"/>
      <c r="B3424"/>
      <c r="C3424"/>
      <c r="D3424"/>
      <c r="E3424"/>
      <c r="F3424"/>
      <c r="G3424"/>
      <c r="H3424"/>
      <c r="I3424"/>
      <c r="J3424"/>
      <c r="K3424"/>
      <c r="L3424"/>
      <c r="M3424"/>
    </row>
    <row r="3425" spans="1:13" x14ac:dyDescent="0.25">
      <c r="A3425"/>
      <c r="B3425"/>
      <c r="C3425"/>
      <c r="D3425"/>
      <c r="E3425"/>
      <c r="F3425"/>
      <c r="G3425"/>
      <c r="H3425"/>
      <c r="I3425"/>
      <c r="J3425"/>
      <c r="K3425"/>
      <c r="L3425"/>
      <c r="M3425"/>
    </row>
    <row r="3426" spans="1:13" x14ac:dyDescent="0.25">
      <c r="A3426"/>
      <c r="B3426"/>
      <c r="C3426"/>
      <c r="D3426"/>
      <c r="E3426"/>
      <c r="F3426"/>
      <c r="G3426"/>
      <c r="H3426"/>
      <c r="I3426"/>
      <c r="J3426"/>
      <c r="K3426"/>
      <c r="L3426"/>
      <c r="M3426"/>
    </row>
    <row r="3427" spans="1:13" x14ac:dyDescent="0.25">
      <c r="A3427"/>
      <c r="B3427"/>
      <c r="C3427"/>
      <c r="D3427"/>
      <c r="E3427"/>
      <c r="F3427"/>
      <c r="G3427"/>
      <c r="H3427"/>
      <c r="I3427"/>
      <c r="J3427"/>
      <c r="K3427"/>
      <c r="L3427"/>
      <c r="M3427"/>
    </row>
    <row r="3428" spans="1:13" x14ac:dyDescent="0.25">
      <c r="A3428"/>
      <c r="B3428"/>
      <c r="C3428"/>
      <c r="D3428"/>
      <c r="E3428"/>
      <c r="F3428"/>
      <c r="G3428"/>
      <c r="H3428"/>
      <c r="I3428"/>
      <c r="J3428"/>
      <c r="K3428"/>
      <c r="L3428"/>
      <c r="M3428"/>
    </row>
    <row r="3429" spans="1:13" x14ac:dyDescent="0.25">
      <c r="A3429"/>
      <c r="B3429"/>
      <c r="C3429"/>
      <c r="D3429"/>
      <c r="E3429"/>
      <c r="F3429"/>
      <c r="G3429"/>
      <c r="H3429"/>
      <c r="I3429"/>
      <c r="J3429"/>
      <c r="K3429"/>
      <c r="L3429"/>
      <c r="M3429"/>
    </row>
    <row r="3430" spans="1:13" x14ac:dyDescent="0.25">
      <c r="A3430"/>
      <c r="B3430"/>
      <c r="C3430"/>
      <c r="D3430"/>
      <c r="E3430"/>
      <c r="F3430"/>
      <c r="G3430"/>
      <c r="H3430"/>
      <c r="I3430"/>
      <c r="J3430"/>
      <c r="K3430"/>
      <c r="L3430"/>
      <c r="M3430"/>
    </row>
    <row r="3431" spans="1:13" x14ac:dyDescent="0.25">
      <c r="A3431"/>
      <c r="B3431"/>
      <c r="C3431"/>
      <c r="D3431"/>
      <c r="E3431"/>
      <c r="F3431"/>
      <c r="G3431"/>
      <c r="H3431"/>
      <c r="I3431"/>
      <c r="J3431"/>
      <c r="K3431"/>
      <c r="L3431"/>
      <c r="M3431"/>
    </row>
    <row r="3432" spans="1:13" x14ac:dyDescent="0.25">
      <c r="A3432"/>
      <c r="B3432"/>
      <c r="C3432"/>
      <c r="D3432"/>
      <c r="E3432"/>
      <c r="F3432"/>
      <c r="G3432"/>
      <c r="H3432"/>
      <c r="I3432"/>
      <c r="J3432"/>
      <c r="K3432"/>
      <c r="L3432"/>
      <c r="M3432"/>
    </row>
    <row r="3433" spans="1:13" x14ac:dyDescent="0.25">
      <c r="A3433"/>
      <c r="B3433"/>
      <c r="C3433"/>
      <c r="D3433"/>
      <c r="E3433"/>
      <c r="F3433"/>
      <c r="G3433"/>
      <c r="H3433"/>
      <c r="I3433"/>
      <c r="J3433"/>
      <c r="K3433"/>
      <c r="L3433"/>
      <c r="M3433"/>
    </row>
    <row r="3434" spans="1:13" x14ac:dyDescent="0.25">
      <c r="A3434"/>
      <c r="B3434"/>
      <c r="C3434"/>
      <c r="D3434"/>
      <c r="E3434"/>
      <c r="F3434"/>
      <c r="G3434"/>
      <c r="H3434"/>
      <c r="I3434"/>
      <c r="J3434"/>
      <c r="K3434"/>
      <c r="L3434"/>
      <c r="M3434"/>
    </row>
    <row r="3435" spans="1:13" x14ac:dyDescent="0.25">
      <c r="A3435"/>
      <c r="B3435"/>
      <c r="C3435"/>
      <c r="D3435"/>
      <c r="E3435"/>
      <c r="F3435"/>
      <c r="G3435"/>
      <c r="H3435"/>
      <c r="I3435"/>
      <c r="J3435"/>
      <c r="K3435"/>
      <c r="L3435"/>
      <c r="M3435"/>
    </row>
    <row r="3436" spans="1:13" x14ac:dyDescent="0.25">
      <c r="A3436"/>
      <c r="B3436"/>
      <c r="C3436"/>
      <c r="D3436"/>
      <c r="E3436"/>
      <c r="F3436"/>
      <c r="G3436"/>
      <c r="H3436"/>
      <c r="I3436"/>
      <c r="J3436"/>
      <c r="K3436"/>
      <c r="L3436"/>
      <c r="M3436"/>
    </row>
    <row r="3437" spans="1:13" x14ac:dyDescent="0.25">
      <c r="A3437"/>
      <c r="B3437"/>
      <c r="C3437"/>
      <c r="D3437"/>
      <c r="E3437"/>
      <c r="F3437"/>
      <c r="G3437"/>
      <c r="H3437"/>
      <c r="I3437"/>
      <c r="J3437"/>
      <c r="K3437"/>
      <c r="L3437"/>
      <c r="M3437"/>
    </row>
    <row r="3438" spans="1:13" x14ac:dyDescent="0.25">
      <c r="A3438"/>
      <c r="B3438"/>
      <c r="C3438"/>
      <c r="D3438"/>
      <c r="E3438"/>
      <c r="F3438"/>
      <c r="G3438"/>
      <c r="H3438"/>
      <c r="I3438"/>
      <c r="J3438"/>
      <c r="K3438"/>
      <c r="L3438"/>
      <c r="M3438"/>
    </row>
    <row r="3439" spans="1:13" x14ac:dyDescent="0.25">
      <c r="A3439"/>
      <c r="B3439"/>
      <c r="C3439"/>
      <c r="D3439"/>
      <c r="E3439"/>
      <c r="F3439"/>
      <c r="G3439"/>
      <c r="H3439"/>
      <c r="I3439"/>
      <c r="J3439"/>
      <c r="K3439"/>
      <c r="L3439"/>
      <c r="M3439"/>
    </row>
    <row r="3440" spans="1:13" x14ac:dyDescent="0.25">
      <c r="A3440"/>
      <c r="B3440"/>
      <c r="C3440"/>
      <c r="D3440"/>
      <c r="E3440"/>
      <c r="F3440"/>
      <c r="G3440"/>
      <c r="H3440"/>
      <c r="I3440"/>
      <c r="J3440"/>
      <c r="K3440"/>
      <c r="L3440"/>
      <c r="M3440"/>
    </row>
    <row r="3441" spans="1:13" x14ac:dyDescent="0.25">
      <c r="A3441"/>
      <c r="B3441"/>
      <c r="C3441"/>
      <c r="D3441"/>
      <c r="E3441"/>
      <c r="F3441"/>
      <c r="G3441"/>
      <c r="H3441"/>
      <c r="I3441"/>
      <c r="J3441"/>
      <c r="K3441"/>
      <c r="L3441"/>
      <c r="M3441"/>
    </row>
    <row r="3442" spans="1:13" x14ac:dyDescent="0.25">
      <c r="A3442"/>
      <c r="B3442"/>
      <c r="C3442"/>
      <c r="D3442"/>
      <c r="E3442"/>
      <c r="F3442"/>
      <c r="G3442"/>
      <c r="H3442"/>
      <c r="I3442"/>
      <c r="J3442"/>
      <c r="K3442"/>
      <c r="L3442"/>
      <c r="M3442"/>
    </row>
    <row r="3443" spans="1:13" x14ac:dyDescent="0.25">
      <c r="A3443"/>
      <c r="B3443"/>
      <c r="C3443"/>
      <c r="D3443"/>
      <c r="E3443"/>
      <c r="F3443"/>
      <c r="G3443"/>
      <c r="H3443"/>
      <c r="I3443"/>
      <c r="J3443"/>
      <c r="K3443"/>
      <c r="L3443"/>
      <c r="M3443"/>
    </row>
    <row r="3444" spans="1:13" x14ac:dyDescent="0.25">
      <c r="A3444"/>
      <c r="B3444"/>
      <c r="C3444"/>
      <c r="D3444"/>
      <c r="E3444"/>
      <c r="F3444"/>
      <c r="G3444"/>
      <c r="H3444"/>
      <c r="I3444"/>
      <c r="J3444"/>
      <c r="K3444"/>
      <c r="L3444"/>
      <c r="M3444"/>
    </row>
    <row r="3445" spans="1:13" x14ac:dyDescent="0.25">
      <c r="A3445"/>
      <c r="B3445"/>
      <c r="C3445"/>
      <c r="D3445"/>
      <c r="E3445"/>
      <c r="F3445"/>
      <c r="G3445"/>
      <c r="H3445"/>
      <c r="I3445"/>
      <c r="J3445"/>
      <c r="K3445"/>
      <c r="L3445"/>
      <c r="M3445"/>
    </row>
    <row r="3446" spans="1:13" x14ac:dyDescent="0.25">
      <c r="A3446"/>
      <c r="B3446"/>
      <c r="C3446"/>
      <c r="D3446"/>
      <c r="E3446"/>
      <c r="F3446"/>
      <c r="G3446"/>
      <c r="H3446"/>
      <c r="I3446"/>
      <c r="J3446"/>
      <c r="K3446"/>
      <c r="L3446"/>
      <c r="M3446"/>
    </row>
    <row r="3447" spans="1:13" x14ac:dyDescent="0.25">
      <c r="A3447"/>
      <c r="B3447"/>
      <c r="C3447"/>
      <c r="D3447"/>
      <c r="E3447"/>
      <c r="F3447"/>
      <c r="G3447"/>
      <c r="H3447"/>
      <c r="I3447"/>
      <c r="J3447"/>
      <c r="K3447"/>
      <c r="L3447"/>
      <c r="M3447"/>
    </row>
    <row r="3448" spans="1:13" x14ac:dyDescent="0.25">
      <c r="A3448"/>
      <c r="B3448"/>
      <c r="C3448"/>
      <c r="D3448"/>
      <c r="E3448"/>
      <c r="F3448"/>
      <c r="G3448"/>
      <c r="H3448"/>
      <c r="I3448"/>
      <c r="J3448"/>
      <c r="K3448"/>
      <c r="L3448"/>
      <c r="M3448"/>
    </row>
    <row r="3449" spans="1:13" x14ac:dyDescent="0.25">
      <c r="A3449"/>
      <c r="B3449"/>
      <c r="C3449"/>
      <c r="D3449"/>
      <c r="E3449"/>
      <c r="F3449"/>
      <c r="G3449"/>
      <c r="H3449"/>
      <c r="I3449"/>
      <c r="J3449"/>
      <c r="K3449"/>
      <c r="L3449"/>
      <c r="M3449"/>
    </row>
    <row r="3450" spans="1:13" x14ac:dyDescent="0.25">
      <c r="A3450"/>
      <c r="B3450"/>
      <c r="C3450"/>
      <c r="D3450"/>
      <c r="E3450"/>
      <c r="F3450"/>
      <c r="G3450"/>
      <c r="H3450"/>
      <c r="I3450"/>
      <c r="J3450"/>
      <c r="K3450"/>
      <c r="L3450"/>
      <c r="M3450"/>
    </row>
    <row r="3451" spans="1:13" x14ac:dyDescent="0.25">
      <c r="A3451"/>
      <c r="B3451"/>
      <c r="C3451"/>
      <c r="D3451"/>
      <c r="E3451"/>
      <c r="F3451"/>
      <c r="G3451"/>
      <c r="H3451"/>
      <c r="I3451"/>
      <c r="J3451"/>
      <c r="K3451"/>
      <c r="L3451"/>
      <c r="M3451"/>
    </row>
    <row r="3452" spans="1:13" x14ac:dyDescent="0.25">
      <c r="A3452"/>
      <c r="B3452"/>
      <c r="C3452"/>
      <c r="D3452"/>
      <c r="E3452"/>
      <c r="F3452"/>
      <c r="G3452"/>
      <c r="H3452"/>
      <c r="I3452"/>
      <c r="J3452"/>
      <c r="K3452"/>
      <c r="L3452"/>
      <c r="M3452"/>
    </row>
    <row r="3453" spans="1:13" x14ac:dyDescent="0.25">
      <c r="A3453"/>
      <c r="B3453"/>
      <c r="C3453"/>
      <c r="D3453"/>
      <c r="E3453"/>
      <c r="F3453"/>
      <c r="G3453"/>
      <c r="H3453"/>
      <c r="I3453"/>
      <c r="J3453"/>
      <c r="K3453"/>
      <c r="L3453"/>
      <c r="M3453"/>
    </row>
    <row r="3454" spans="1:13" x14ac:dyDescent="0.25">
      <c r="A3454"/>
      <c r="B3454"/>
      <c r="C3454"/>
      <c r="D3454"/>
      <c r="E3454"/>
      <c r="F3454"/>
      <c r="G3454"/>
      <c r="H3454"/>
      <c r="I3454"/>
      <c r="J3454"/>
      <c r="K3454"/>
      <c r="L3454"/>
      <c r="M3454"/>
    </row>
    <row r="3455" spans="1:13" x14ac:dyDescent="0.25">
      <c r="A3455"/>
      <c r="B3455"/>
      <c r="C3455"/>
      <c r="D3455"/>
      <c r="E3455"/>
      <c r="F3455"/>
      <c r="G3455"/>
      <c r="H3455"/>
      <c r="I3455"/>
      <c r="J3455"/>
      <c r="K3455"/>
      <c r="L3455"/>
      <c r="M3455"/>
    </row>
    <row r="3456" spans="1:13" x14ac:dyDescent="0.25">
      <c r="A3456"/>
      <c r="B3456"/>
      <c r="C3456"/>
      <c r="D3456"/>
      <c r="E3456"/>
      <c r="F3456"/>
      <c r="G3456"/>
      <c r="H3456"/>
      <c r="I3456"/>
      <c r="J3456"/>
      <c r="K3456"/>
      <c r="L3456"/>
      <c r="M3456"/>
    </row>
    <row r="3457" spans="1:13" x14ac:dyDescent="0.25">
      <c r="A3457"/>
      <c r="B3457"/>
      <c r="C3457"/>
      <c r="D3457"/>
      <c r="E3457"/>
      <c r="F3457"/>
      <c r="G3457"/>
      <c r="H3457"/>
      <c r="I3457"/>
      <c r="J3457"/>
      <c r="K3457"/>
      <c r="L3457"/>
      <c r="M3457"/>
    </row>
    <row r="3458" spans="1:13" x14ac:dyDescent="0.25">
      <c r="A3458"/>
      <c r="B3458"/>
      <c r="C3458"/>
      <c r="D3458"/>
      <c r="E3458"/>
      <c r="F3458"/>
      <c r="G3458"/>
      <c r="H3458"/>
      <c r="I3458"/>
      <c r="J3458"/>
      <c r="K3458"/>
      <c r="L3458"/>
      <c r="M3458"/>
    </row>
    <row r="3459" spans="1:13" x14ac:dyDescent="0.25">
      <c r="A3459"/>
      <c r="B3459"/>
      <c r="C3459"/>
      <c r="D3459"/>
      <c r="E3459"/>
      <c r="F3459"/>
      <c r="G3459"/>
      <c r="H3459"/>
      <c r="I3459"/>
      <c r="J3459"/>
      <c r="K3459"/>
      <c r="L3459"/>
      <c r="M3459"/>
    </row>
    <row r="3460" spans="1:13" x14ac:dyDescent="0.25">
      <c r="A3460"/>
      <c r="B3460"/>
      <c r="C3460"/>
      <c r="D3460"/>
      <c r="E3460"/>
      <c r="F3460"/>
      <c r="G3460"/>
      <c r="H3460"/>
      <c r="I3460"/>
      <c r="J3460"/>
      <c r="K3460"/>
      <c r="L3460"/>
      <c r="M3460"/>
    </row>
    <row r="3461" spans="1:13" x14ac:dyDescent="0.25">
      <c r="A3461"/>
      <c r="B3461"/>
      <c r="C3461"/>
      <c r="D3461"/>
      <c r="E3461"/>
      <c r="F3461"/>
      <c r="G3461"/>
      <c r="H3461"/>
      <c r="I3461"/>
      <c r="J3461"/>
      <c r="K3461"/>
      <c r="L3461"/>
      <c r="M3461"/>
    </row>
    <row r="3462" spans="1:13" x14ac:dyDescent="0.25">
      <c r="A3462"/>
      <c r="B3462"/>
      <c r="C3462"/>
      <c r="D3462"/>
      <c r="E3462"/>
      <c r="F3462"/>
      <c r="G3462"/>
      <c r="H3462"/>
      <c r="I3462"/>
      <c r="J3462"/>
      <c r="K3462"/>
      <c r="L3462"/>
      <c r="M3462"/>
    </row>
    <row r="3463" spans="1:13" x14ac:dyDescent="0.25">
      <c r="A3463"/>
      <c r="B3463"/>
      <c r="C3463"/>
      <c r="D3463"/>
      <c r="E3463"/>
      <c r="F3463"/>
      <c r="G3463"/>
      <c r="H3463"/>
      <c r="I3463"/>
      <c r="J3463"/>
      <c r="K3463"/>
      <c r="L3463"/>
      <c r="M3463"/>
    </row>
    <row r="3464" spans="1:13" x14ac:dyDescent="0.25">
      <c r="A3464"/>
      <c r="B3464"/>
      <c r="C3464"/>
      <c r="D3464"/>
      <c r="E3464"/>
      <c r="F3464"/>
      <c r="G3464"/>
      <c r="H3464"/>
      <c r="I3464"/>
      <c r="J3464"/>
      <c r="K3464"/>
      <c r="L3464"/>
      <c r="M3464"/>
    </row>
    <row r="3465" spans="1:13" x14ac:dyDescent="0.25">
      <c r="A3465"/>
      <c r="B3465"/>
      <c r="C3465"/>
      <c r="D3465"/>
      <c r="E3465"/>
      <c r="F3465"/>
      <c r="G3465"/>
      <c r="H3465"/>
      <c r="I3465"/>
      <c r="J3465"/>
      <c r="K3465"/>
      <c r="L3465"/>
      <c r="M3465"/>
    </row>
    <row r="3466" spans="1:13" x14ac:dyDescent="0.25">
      <c r="A3466"/>
      <c r="B3466"/>
      <c r="C3466"/>
      <c r="D3466"/>
      <c r="E3466"/>
      <c r="F3466"/>
      <c r="G3466"/>
      <c r="H3466"/>
      <c r="I3466"/>
      <c r="J3466"/>
      <c r="K3466"/>
      <c r="L3466"/>
      <c r="M3466"/>
    </row>
    <row r="3467" spans="1:13" x14ac:dyDescent="0.25">
      <c r="A3467"/>
      <c r="B3467"/>
      <c r="C3467"/>
      <c r="D3467"/>
      <c r="E3467"/>
      <c r="F3467"/>
      <c r="G3467"/>
      <c r="H3467"/>
      <c r="I3467"/>
      <c r="J3467"/>
      <c r="K3467"/>
      <c r="L3467"/>
      <c r="M3467"/>
    </row>
    <row r="3468" spans="1:13" x14ac:dyDescent="0.25">
      <c r="A3468"/>
      <c r="B3468"/>
      <c r="C3468"/>
      <c r="D3468"/>
      <c r="E3468"/>
      <c r="F3468"/>
      <c r="G3468"/>
      <c r="H3468"/>
      <c r="I3468"/>
      <c r="J3468"/>
      <c r="K3468"/>
      <c r="L3468"/>
      <c r="M3468"/>
    </row>
    <row r="3469" spans="1:13" x14ac:dyDescent="0.25">
      <c r="A3469"/>
      <c r="B3469"/>
      <c r="C3469"/>
      <c r="D3469"/>
      <c r="E3469"/>
      <c r="F3469"/>
      <c r="G3469"/>
      <c r="H3469"/>
      <c r="I3469"/>
      <c r="J3469"/>
      <c r="K3469"/>
      <c r="L3469"/>
      <c r="M3469"/>
    </row>
    <row r="3470" spans="1:13" x14ac:dyDescent="0.25">
      <c r="A3470"/>
      <c r="B3470"/>
      <c r="C3470"/>
      <c r="D3470"/>
      <c r="E3470"/>
      <c r="F3470"/>
      <c r="G3470"/>
      <c r="H3470"/>
      <c r="I3470"/>
      <c r="J3470"/>
      <c r="K3470"/>
      <c r="L3470"/>
      <c r="M3470"/>
    </row>
    <row r="3471" spans="1:13" x14ac:dyDescent="0.25">
      <c r="A3471"/>
      <c r="B3471"/>
      <c r="C3471"/>
      <c r="D3471"/>
      <c r="E3471"/>
      <c r="F3471"/>
      <c r="G3471"/>
      <c r="H3471"/>
      <c r="I3471"/>
      <c r="J3471"/>
      <c r="K3471"/>
      <c r="L3471"/>
      <c r="M3471"/>
    </row>
    <row r="3472" spans="1:13" x14ac:dyDescent="0.25">
      <c r="A3472"/>
      <c r="B3472"/>
      <c r="C3472"/>
      <c r="D3472"/>
      <c r="E3472"/>
      <c r="F3472"/>
      <c r="G3472"/>
      <c r="H3472"/>
      <c r="I3472"/>
      <c r="J3472"/>
      <c r="K3472"/>
      <c r="L3472"/>
      <c r="M3472"/>
    </row>
    <row r="3473" spans="1:13" x14ac:dyDescent="0.25">
      <c r="A3473"/>
      <c r="B3473"/>
      <c r="C3473"/>
      <c r="D3473"/>
      <c r="E3473"/>
      <c r="F3473"/>
      <c r="G3473"/>
      <c r="H3473"/>
      <c r="I3473"/>
      <c r="J3473"/>
      <c r="K3473"/>
      <c r="L3473"/>
      <c r="M3473"/>
    </row>
    <row r="3474" spans="1:13" x14ac:dyDescent="0.25">
      <c r="A3474"/>
      <c r="B3474"/>
      <c r="C3474"/>
      <c r="D3474"/>
      <c r="E3474"/>
      <c r="F3474"/>
      <c r="G3474"/>
      <c r="H3474"/>
      <c r="I3474"/>
      <c r="J3474"/>
      <c r="K3474"/>
      <c r="L3474"/>
      <c r="M3474"/>
    </row>
    <row r="3475" spans="1:13" x14ac:dyDescent="0.25">
      <c r="A3475"/>
      <c r="B3475"/>
      <c r="C3475"/>
      <c r="D3475"/>
      <c r="E3475"/>
      <c r="F3475"/>
      <c r="G3475"/>
      <c r="H3475"/>
      <c r="I3475"/>
      <c r="J3475"/>
      <c r="K3475"/>
      <c r="L3475"/>
      <c r="M3475"/>
    </row>
    <row r="3476" spans="1:13" x14ac:dyDescent="0.25">
      <c r="A3476"/>
      <c r="B3476"/>
      <c r="C3476"/>
      <c r="D3476"/>
      <c r="E3476"/>
      <c r="F3476"/>
      <c r="G3476"/>
      <c r="H3476"/>
      <c r="I3476"/>
      <c r="J3476"/>
      <c r="K3476"/>
      <c r="L3476"/>
      <c r="M3476"/>
    </row>
    <row r="3477" spans="1:13" x14ac:dyDescent="0.25">
      <c r="A3477"/>
      <c r="B3477"/>
      <c r="C3477"/>
      <c r="D3477"/>
      <c r="E3477"/>
      <c r="F3477"/>
      <c r="G3477"/>
      <c r="H3477"/>
      <c r="I3477"/>
      <c r="J3477"/>
      <c r="K3477"/>
      <c r="L3477"/>
      <c r="M3477"/>
    </row>
    <row r="3478" spans="1:13" x14ac:dyDescent="0.25">
      <c r="A3478"/>
      <c r="B3478"/>
      <c r="C3478"/>
      <c r="D3478"/>
      <c r="E3478"/>
      <c r="F3478"/>
      <c r="G3478"/>
      <c r="H3478"/>
      <c r="I3478"/>
      <c r="J3478"/>
      <c r="K3478"/>
      <c r="L3478"/>
      <c r="M3478"/>
    </row>
    <row r="3479" spans="1:13" x14ac:dyDescent="0.25">
      <c r="A3479"/>
      <c r="B3479"/>
      <c r="C3479"/>
      <c r="D3479"/>
      <c r="E3479"/>
      <c r="F3479"/>
      <c r="G3479"/>
      <c r="H3479"/>
      <c r="I3479"/>
      <c r="J3479"/>
      <c r="K3479"/>
      <c r="L3479"/>
      <c r="M3479"/>
    </row>
    <row r="3480" spans="1:13" x14ac:dyDescent="0.25">
      <c r="A3480"/>
      <c r="B3480"/>
      <c r="C3480"/>
      <c r="D3480"/>
      <c r="E3480"/>
      <c r="F3480"/>
      <c r="G3480"/>
      <c r="H3480"/>
      <c r="I3480"/>
      <c r="J3480"/>
      <c r="K3480"/>
      <c r="L3480"/>
      <c r="M3480"/>
    </row>
    <row r="3481" spans="1:13" x14ac:dyDescent="0.25">
      <c r="A3481"/>
      <c r="B3481"/>
      <c r="C3481"/>
      <c r="D3481"/>
      <c r="E3481"/>
      <c r="F3481"/>
      <c r="G3481"/>
      <c r="H3481"/>
      <c r="I3481"/>
      <c r="J3481"/>
      <c r="K3481"/>
      <c r="L3481"/>
      <c r="M3481"/>
    </row>
    <row r="3482" spans="1:13" x14ac:dyDescent="0.25">
      <c r="A3482"/>
      <c r="B3482"/>
      <c r="C3482"/>
      <c r="D3482"/>
      <c r="E3482"/>
      <c r="F3482"/>
      <c r="G3482"/>
      <c r="H3482"/>
      <c r="I3482"/>
      <c r="J3482"/>
      <c r="K3482"/>
      <c r="L3482"/>
      <c r="M3482"/>
    </row>
    <row r="3483" spans="1:13" x14ac:dyDescent="0.25">
      <c r="A3483"/>
      <c r="B3483"/>
      <c r="C3483"/>
      <c r="D3483"/>
      <c r="E3483"/>
      <c r="F3483"/>
      <c r="G3483"/>
      <c r="H3483"/>
      <c r="I3483"/>
      <c r="J3483"/>
      <c r="K3483"/>
      <c r="L3483"/>
      <c r="M3483"/>
    </row>
    <row r="3484" spans="1:13" x14ac:dyDescent="0.25">
      <c r="A3484"/>
      <c r="B3484"/>
      <c r="C3484"/>
      <c r="D3484"/>
      <c r="E3484"/>
      <c r="F3484"/>
      <c r="G3484"/>
      <c r="H3484"/>
      <c r="I3484"/>
      <c r="J3484"/>
      <c r="K3484"/>
      <c r="L3484"/>
      <c r="M3484"/>
    </row>
    <row r="3485" spans="1:13" x14ac:dyDescent="0.25">
      <c r="A3485"/>
      <c r="B3485"/>
      <c r="C3485"/>
      <c r="D3485"/>
      <c r="E3485"/>
      <c r="F3485"/>
      <c r="G3485"/>
      <c r="H3485"/>
      <c r="I3485"/>
      <c r="J3485"/>
      <c r="K3485"/>
      <c r="L3485"/>
      <c r="M3485"/>
    </row>
    <row r="3486" spans="1:13" x14ac:dyDescent="0.25">
      <c r="A3486"/>
      <c r="B3486"/>
      <c r="C3486"/>
      <c r="D3486"/>
      <c r="E3486"/>
      <c r="F3486"/>
      <c r="G3486"/>
      <c r="H3486"/>
      <c r="I3486"/>
      <c r="J3486"/>
      <c r="K3486"/>
      <c r="L3486"/>
      <c r="M3486"/>
    </row>
    <row r="3487" spans="1:13" x14ac:dyDescent="0.25">
      <c r="A3487"/>
      <c r="B3487"/>
      <c r="C3487"/>
      <c r="D3487"/>
      <c r="E3487"/>
      <c r="F3487"/>
      <c r="G3487"/>
      <c r="H3487"/>
      <c r="I3487"/>
      <c r="J3487"/>
      <c r="K3487"/>
      <c r="L3487"/>
      <c r="M3487"/>
    </row>
    <row r="3488" spans="1:13" x14ac:dyDescent="0.25">
      <c r="A3488"/>
      <c r="B3488"/>
      <c r="C3488"/>
      <c r="D3488"/>
      <c r="E3488"/>
      <c r="F3488"/>
      <c r="G3488"/>
      <c r="H3488"/>
      <c r="I3488"/>
      <c r="J3488"/>
      <c r="K3488"/>
      <c r="L3488"/>
      <c r="M3488"/>
    </row>
    <row r="3489" spans="1:13" x14ac:dyDescent="0.25">
      <c r="A3489"/>
      <c r="B3489"/>
      <c r="C3489"/>
      <c r="D3489"/>
      <c r="E3489"/>
      <c r="F3489"/>
      <c r="G3489"/>
      <c r="H3489"/>
      <c r="I3489"/>
      <c r="J3489"/>
      <c r="K3489"/>
      <c r="L3489"/>
      <c r="M3489"/>
    </row>
    <row r="3490" spans="1:13" x14ac:dyDescent="0.25">
      <c r="A3490"/>
      <c r="B3490"/>
      <c r="C3490"/>
      <c r="D3490"/>
      <c r="E3490"/>
      <c r="F3490"/>
      <c r="G3490"/>
      <c r="H3490"/>
      <c r="I3490"/>
      <c r="J3490"/>
      <c r="K3490"/>
      <c r="L3490"/>
      <c r="M3490"/>
    </row>
    <row r="3491" spans="1:13" x14ac:dyDescent="0.25">
      <c r="A3491"/>
      <c r="B3491"/>
      <c r="C3491"/>
      <c r="D3491"/>
      <c r="E3491"/>
      <c r="F3491"/>
      <c r="G3491"/>
      <c r="H3491"/>
      <c r="I3491"/>
      <c r="J3491"/>
      <c r="K3491"/>
      <c r="L3491"/>
      <c r="M3491"/>
    </row>
    <row r="3492" spans="1:13" x14ac:dyDescent="0.25">
      <c r="A3492"/>
      <c r="B3492"/>
      <c r="C3492"/>
      <c r="D3492"/>
      <c r="E3492"/>
      <c r="F3492"/>
      <c r="G3492"/>
      <c r="H3492"/>
      <c r="I3492"/>
      <c r="J3492"/>
      <c r="K3492"/>
      <c r="L3492"/>
      <c r="M3492"/>
    </row>
    <row r="3493" spans="1:13" x14ac:dyDescent="0.25">
      <c r="A3493"/>
      <c r="B3493"/>
      <c r="C3493"/>
      <c r="D3493"/>
      <c r="E3493"/>
      <c r="F3493"/>
      <c r="G3493"/>
      <c r="H3493"/>
      <c r="I3493"/>
      <c r="J3493"/>
      <c r="K3493"/>
      <c r="L3493"/>
      <c r="M3493"/>
    </row>
    <row r="3494" spans="1:13" x14ac:dyDescent="0.25">
      <c r="A3494"/>
      <c r="B3494"/>
      <c r="C3494"/>
      <c r="D3494"/>
      <c r="E3494"/>
      <c r="F3494"/>
      <c r="G3494"/>
      <c r="H3494"/>
      <c r="I3494"/>
      <c r="J3494"/>
      <c r="K3494"/>
      <c r="L3494"/>
      <c r="M3494"/>
    </row>
    <row r="3495" spans="1:13" x14ac:dyDescent="0.25">
      <c r="A3495"/>
      <c r="B3495"/>
      <c r="C3495"/>
      <c r="D3495"/>
      <c r="E3495"/>
      <c r="F3495"/>
      <c r="G3495"/>
      <c r="H3495"/>
      <c r="I3495"/>
      <c r="J3495"/>
      <c r="K3495"/>
      <c r="L3495"/>
      <c r="M3495"/>
    </row>
    <row r="3496" spans="1:13" x14ac:dyDescent="0.25">
      <c r="A3496"/>
      <c r="B3496"/>
      <c r="C3496"/>
      <c r="D3496"/>
      <c r="E3496"/>
      <c r="F3496"/>
      <c r="G3496"/>
      <c r="H3496"/>
      <c r="I3496"/>
      <c r="J3496"/>
      <c r="K3496"/>
      <c r="L3496"/>
      <c r="M3496"/>
    </row>
    <row r="3497" spans="1:13" x14ac:dyDescent="0.25">
      <c r="A3497"/>
      <c r="B3497"/>
      <c r="C3497"/>
      <c r="D3497"/>
      <c r="E3497"/>
      <c r="F3497"/>
      <c r="G3497"/>
      <c r="H3497"/>
      <c r="I3497"/>
      <c r="J3497"/>
      <c r="K3497"/>
      <c r="L3497"/>
      <c r="M3497"/>
    </row>
    <row r="3498" spans="1:13" x14ac:dyDescent="0.25">
      <c r="A3498"/>
      <c r="B3498"/>
      <c r="C3498"/>
      <c r="D3498"/>
      <c r="E3498"/>
      <c r="F3498"/>
      <c r="G3498"/>
      <c r="H3498"/>
      <c r="I3498"/>
      <c r="J3498"/>
      <c r="K3498"/>
      <c r="L3498"/>
      <c r="M3498"/>
    </row>
    <row r="3499" spans="1:13" x14ac:dyDescent="0.25">
      <c r="A3499"/>
      <c r="B3499"/>
      <c r="C3499"/>
      <c r="D3499"/>
      <c r="E3499"/>
      <c r="F3499"/>
      <c r="G3499"/>
      <c r="H3499"/>
      <c r="I3499"/>
      <c r="J3499"/>
      <c r="K3499"/>
      <c r="L3499"/>
      <c r="M3499"/>
    </row>
    <row r="3500" spans="1:13" x14ac:dyDescent="0.25">
      <c r="A3500"/>
      <c r="B3500"/>
      <c r="C3500"/>
      <c r="D3500"/>
      <c r="E3500"/>
      <c r="F3500"/>
      <c r="G3500"/>
      <c r="H3500"/>
      <c r="I3500"/>
      <c r="J3500"/>
      <c r="K3500"/>
      <c r="L3500"/>
      <c r="M3500"/>
    </row>
    <row r="3501" spans="1:13" x14ac:dyDescent="0.25">
      <c r="A3501"/>
      <c r="B3501"/>
      <c r="C3501"/>
      <c r="D3501"/>
      <c r="E3501"/>
      <c r="F3501"/>
      <c r="G3501"/>
      <c r="H3501"/>
      <c r="I3501"/>
      <c r="J3501"/>
      <c r="K3501"/>
      <c r="L3501"/>
      <c r="M3501"/>
    </row>
    <row r="3502" spans="1:13" x14ac:dyDescent="0.25">
      <c r="A3502"/>
      <c r="B3502"/>
      <c r="C3502"/>
      <c r="D3502"/>
      <c r="E3502"/>
      <c r="F3502"/>
      <c r="G3502"/>
      <c r="H3502"/>
      <c r="I3502"/>
      <c r="J3502"/>
      <c r="K3502"/>
      <c r="L3502"/>
      <c r="M3502"/>
    </row>
    <row r="3503" spans="1:13" x14ac:dyDescent="0.25">
      <c r="A3503"/>
      <c r="B3503"/>
      <c r="C3503"/>
      <c r="D3503"/>
      <c r="E3503"/>
      <c r="F3503"/>
      <c r="G3503"/>
      <c r="H3503"/>
      <c r="I3503"/>
      <c r="J3503"/>
      <c r="K3503"/>
      <c r="L3503"/>
      <c r="M3503"/>
    </row>
    <row r="3504" spans="1:13" x14ac:dyDescent="0.25">
      <c r="A3504"/>
      <c r="B3504"/>
      <c r="C3504"/>
      <c r="D3504"/>
      <c r="E3504"/>
      <c r="F3504"/>
      <c r="G3504"/>
      <c r="H3504"/>
      <c r="I3504"/>
      <c r="J3504"/>
      <c r="K3504"/>
      <c r="L3504"/>
      <c r="M3504"/>
    </row>
    <row r="3505" spans="1:13" x14ac:dyDescent="0.25">
      <c r="A3505"/>
      <c r="B3505"/>
      <c r="C3505"/>
      <c r="D3505"/>
      <c r="E3505"/>
      <c r="F3505"/>
      <c r="G3505"/>
      <c r="H3505"/>
      <c r="I3505"/>
      <c r="J3505"/>
      <c r="K3505"/>
      <c r="L3505"/>
      <c r="M3505"/>
    </row>
    <row r="3506" spans="1:13" x14ac:dyDescent="0.25">
      <c r="A3506"/>
      <c r="B3506"/>
      <c r="C3506"/>
      <c r="D3506"/>
      <c r="E3506"/>
      <c r="F3506"/>
      <c r="G3506"/>
      <c r="H3506"/>
      <c r="I3506"/>
      <c r="J3506"/>
      <c r="K3506"/>
      <c r="L3506"/>
      <c r="M3506"/>
    </row>
    <row r="3507" spans="1:13" x14ac:dyDescent="0.25">
      <c r="A3507"/>
      <c r="B3507"/>
      <c r="C3507"/>
      <c r="D3507"/>
      <c r="E3507"/>
      <c r="F3507"/>
      <c r="G3507"/>
      <c r="H3507"/>
      <c r="I3507"/>
      <c r="J3507"/>
      <c r="K3507"/>
      <c r="L3507"/>
      <c r="M3507"/>
    </row>
    <row r="3508" spans="1:13" x14ac:dyDescent="0.25">
      <c r="A3508"/>
      <c r="B3508"/>
      <c r="C3508"/>
      <c r="D3508"/>
      <c r="E3508"/>
      <c r="F3508"/>
      <c r="G3508"/>
      <c r="H3508"/>
      <c r="I3508"/>
      <c r="J3508"/>
      <c r="K3508"/>
      <c r="L3508"/>
      <c r="M3508"/>
    </row>
    <row r="3509" spans="1:13" x14ac:dyDescent="0.25">
      <c r="A3509"/>
      <c r="B3509"/>
      <c r="C3509"/>
      <c r="D3509"/>
      <c r="E3509"/>
      <c r="F3509"/>
      <c r="G3509"/>
      <c r="H3509"/>
      <c r="I3509"/>
      <c r="J3509"/>
      <c r="K3509"/>
      <c r="L3509"/>
      <c r="M3509"/>
    </row>
    <row r="3510" spans="1:13" x14ac:dyDescent="0.25">
      <c r="A3510"/>
      <c r="B3510"/>
      <c r="C3510"/>
      <c r="D3510"/>
      <c r="E3510"/>
      <c r="F3510"/>
      <c r="G3510"/>
      <c r="H3510"/>
      <c r="I3510"/>
      <c r="J3510"/>
      <c r="K3510"/>
      <c r="L3510"/>
      <c r="M3510"/>
    </row>
    <row r="3511" spans="1:13" x14ac:dyDescent="0.25">
      <c r="A3511"/>
      <c r="B3511"/>
      <c r="C3511"/>
      <c r="D3511"/>
      <c r="E3511"/>
      <c r="F3511"/>
      <c r="G3511"/>
      <c r="H3511"/>
      <c r="I3511"/>
      <c r="J3511"/>
      <c r="K3511"/>
      <c r="L3511"/>
      <c r="M3511"/>
    </row>
    <row r="3512" spans="1:13" x14ac:dyDescent="0.25">
      <c r="A3512"/>
      <c r="B3512"/>
      <c r="C3512"/>
      <c r="D3512"/>
      <c r="E3512"/>
      <c r="F3512"/>
      <c r="G3512"/>
      <c r="H3512"/>
      <c r="I3512"/>
      <c r="J3512"/>
      <c r="K3512"/>
      <c r="L3512"/>
      <c r="M3512"/>
    </row>
    <row r="3513" spans="1:13" x14ac:dyDescent="0.25">
      <c r="A3513"/>
      <c r="B3513"/>
      <c r="C3513"/>
      <c r="D3513"/>
      <c r="E3513"/>
      <c r="F3513"/>
      <c r="G3513"/>
      <c r="H3513"/>
      <c r="I3513"/>
      <c r="J3513"/>
      <c r="K3513"/>
      <c r="L3513"/>
      <c r="M3513"/>
    </row>
    <row r="3514" spans="1:13" x14ac:dyDescent="0.25">
      <c r="A3514"/>
      <c r="B3514"/>
      <c r="C3514"/>
      <c r="D3514"/>
      <c r="E3514"/>
      <c r="F3514"/>
      <c r="G3514"/>
      <c r="H3514"/>
      <c r="I3514"/>
      <c r="J3514"/>
      <c r="K3514"/>
      <c r="L3514"/>
      <c r="M3514"/>
    </row>
    <row r="3515" spans="1:13" x14ac:dyDescent="0.25">
      <c r="A3515"/>
      <c r="B3515"/>
      <c r="C3515"/>
      <c r="D3515"/>
      <c r="E3515"/>
      <c r="F3515"/>
      <c r="G3515"/>
      <c r="H3515"/>
      <c r="I3515"/>
      <c r="J3515"/>
      <c r="K3515"/>
      <c r="L3515"/>
      <c r="M3515"/>
    </row>
    <row r="3516" spans="1:13" x14ac:dyDescent="0.25">
      <c r="A3516"/>
      <c r="B3516"/>
      <c r="C3516"/>
      <c r="D3516"/>
      <c r="E3516"/>
      <c r="F3516"/>
      <c r="G3516"/>
      <c r="H3516"/>
      <c r="I3516"/>
      <c r="J3516"/>
      <c r="K3516"/>
      <c r="L3516"/>
      <c r="M3516"/>
    </row>
    <row r="3517" spans="1:13" x14ac:dyDescent="0.25">
      <c r="A3517"/>
      <c r="B3517"/>
      <c r="C3517"/>
      <c r="D3517"/>
      <c r="E3517"/>
      <c r="F3517"/>
      <c r="G3517"/>
      <c r="H3517"/>
      <c r="I3517"/>
      <c r="J3517"/>
      <c r="K3517"/>
      <c r="L3517"/>
      <c r="M3517"/>
    </row>
    <row r="3518" spans="1:13" x14ac:dyDescent="0.25">
      <c r="A3518"/>
      <c r="B3518"/>
      <c r="C3518"/>
      <c r="D3518"/>
      <c r="E3518"/>
      <c r="F3518"/>
      <c r="G3518"/>
      <c r="H3518"/>
      <c r="I3518"/>
      <c r="J3518"/>
      <c r="K3518"/>
      <c r="L3518"/>
      <c r="M3518"/>
    </row>
    <row r="3519" spans="1:13" x14ac:dyDescent="0.25">
      <c r="A3519"/>
      <c r="B3519"/>
      <c r="C3519"/>
      <c r="D3519"/>
      <c r="E3519"/>
      <c r="F3519"/>
      <c r="G3519"/>
      <c r="H3519"/>
      <c r="I3519"/>
      <c r="J3519"/>
      <c r="K3519"/>
      <c r="L3519"/>
      <c r="M3519"/>
    </row>
    <row r="3520" spans="1:13" x14ac:dyDescent="0.25">
      <c r="A3520"/>
      <c r="B3520"/>
      <c r="C3520"/>
      <c r="D3520"/>
      <c r="E3520"/>
      <c r="F3520"/>
      <c r="G3520"/>
      <c r="H3520"/>
      <c r="I3520"/>
      <c r="J3520"/>
      <c r="K3520"/>
      <c r="L3520"/>
      <c r="M3520"/>
    </row>
    <row r="3521" spans="1:13" x14ac:dyDescent="0.25">
      <c r="A3521"/>
      <c r="B3521"/>
      <c r="C3521"/>
      <c r="D3521"/>
      <c r="E3521"/>
      <c r="F3521"/>
      <c r="G3521"/>
      <c r="H3521"/>
      <c r="I3521"/>
      <c r="J3521"/>
      <c r="K3521"/>
      <c r="L3521"/>
      <c r="M3521"/>
    </row>
    <row r="3522" spans="1:13" x14ac:dyDescent="0.25">
      <c r="A3522"/>
      <c r="B3522"/>
      <c r="C3522"/>
      <c r="D3522"/>
      <c r="E3522"/>
      <c r="F3522"/>
      <c r="G3522"/>
      <c r="H3522"/>
      <c r="I3522"/>
      <c r="J3522"/>
      <c r="K3522"/>
      <c r="L3522"/>
      <c r="M3522"/>
    </row>
    <row r="3523" spans="1:13" x14ac:dyDescent="0.25">
      <c r="A3523"/>
      <c r="B3523"/>
      <c r="C3523"/>
      <c r="D3523"/>
      <c r="E3523"/>
      <c r="F3523"/>
      <c r="G3523"/>
      <c r="H3523"/>
      <c r="I3523"/>
      <c r="J3523"/>
      <c r="K3523"/>
      <c r="L3523"/>
      <c r="M3523"/>
    </row>
    <row r="3524" spans="1:13" x14ac:dyDescent="0.25">
      <c r="A3524"/>
      <c r="B3524"/>
      <c r="C3524"/>
      <c r="D3524"/>
      <c r="E3524"/>
      <c r="F3524"/>
      <c r="G3524"/>
      <c r="H3524"/>
      <c r="I3524"/>
      <c r="J3524"/>
      <c r="K3524"/>
      <c r="L3524"/>
      <c r="M3524"/>
    </row>
    <row r="3525" spans="1:13" x14ac:dyDescent="0.25">
      <c r="A3525"/>
      <c r="B3525"/>
      <c r="C3525"/>
      <c r="D3525"/>
      <c r="E3525"/>
      <c r="F3525"/>
      <c r="G3525"/>
      <c r="H3525"/>
      <c r="I3525"/>
      <c r="J3525"/>
      <c r="K3525"/>
      <c r="L3525"/>
      <c r="M3525"/>
    </row>
    <row r="3526" spans="1:13" x14ac:dyDescent="0.25">
      <c r="A3526"/>
      <c r="B3526"/>
      <c r="C3526"/>
      <c r="D3526"/>
      <c r="E3526"/>
      <c r="F3526"/>
      <c r="G3526"/>
      <c r="H3526"/>
      <c r="I3526"/>
      <c r="J3526"/>
      <c r="K3526"/>
      <c r="L3526"/>
      <c r="M3526"/>
    </row>
    <row r="3527" spans="1:13" x14ac:dyDescent="0.25">
      <c r="A3527"/>
      <c r="B3527"/>
      <c r="C3527"/>
      <c r="D3527"/>
      <c r="E3527"/>
      <c r="F3527"/>
      <c r="G3527"/>
      <c r="H3527"/>
      <c r="I3527"/>
      <c r="J3527"/>
      <c r="K3527"/>
      <c r="L3527"/>
      <c r="M3527"/>
    </row>
    <row r="3528" spans="1:13" x14ac:dyDescent="0.25">
      <c r="A3528"/>
      <c r="B3528"/>
      <c r="C3528"/>
      <c r="D3528"/>
      <c r="E3528"/>
      <c r="F3528"/>
      <c r="G3528"/>
      <c r="H3528"/>
      <c r="I3528"/>
      <c r="J3528"/>
      <c r="K3528"/>
      <c r="L3528"/>
      <c r="M3528"/>
    </row>
    <row r="3529" spans="1:13" x14ac:dyDescent="0.25">
      <c r="A3529"/>
      <c r="B3529"/>
      <c r="C3529"/>
      <c r="D3529"/>
      <c r="E3529"/>
      <c r="F3529"/>
      <c r="G3529"/>
      <c r="H3529"/>
      <c r="I3529"/>
      <c r="J3529"/>
      <c r="K3529"/>
      <c r="L3529"/>
      <c r="M3529"/>
    </row>
    <row r="3530" spans="1:13" x14ac:dyDescent="0.25">
      <c r="A3530"/>
      <c r="B3530"/>
      <c r="C3530"/>
      <c r="D3530"/>
      <c r="E3530"/>
      <c r="F3530"/>
      <c r="G3530"/>
      <c r="H3530"/>
      <c r="I3530"/>
      <c r="J3530"/>
      <c r="K3530"/>
      <c r="L3530"/>
      <c r="M3530"/>
    </row>
    <row r="3531" spans="1:13" x14ac:dyDescent="0.25">
      <c r="A3531"/>
      <c r="B3531"/>
      <c r="C3531"/>
      <c r="D3531"/>
      <c r="E3531"/>
      <c r="F3531"/>
      <c r="G3531"/>
      <c r="H3531"/>
      <c r="I3531"/>
      <c r="J3531"/>
      <c r="K3531"/>
      <c r="L3531"/>
      <c r="M3531"/>
    </row>
    <row r="3532" spans="1:13" x14ac:dyDescent="0.25">
      <c r="A3532"/>
      <c r="B3532"/>
      <c r="C3532"/>
      <c r="D3532"/>
      <c r="E3532"/>
      <c r="F3532"/>
      <c r="G3532"/>
      <c r="H3532"/>
      <c r="I3532"/>
      <c r="J3532"/>
      <c r="K3532"/>
      <c r="L3532"/>
      <c r="M3532"/>
    </row>
    <row r="3533" spans="1:13" x14ac:dyDescent="0.25">
      <c r="A3533"/>
      <c r="B3533"/>
      <c r="C3533"/>
      <c r="D3533"/>
      <c r="E3533"/>
      <c r="F3533"/>
      <c r="G3533"/>
      <c r="H3533"/>
      <c r="I3533"/>
      <c r="J3533"/>
      <c r="K3533"/>
      <c r="L3533"/>
      <c r="M3533"/>
    </row>
    <row r="3534" spans="1:13" x14ac:dyDescent="0.25">
      <c r="A3534"/>
      <c r="B3534"/>
      <c r="C3534"/>
      <c r="D3534"/>
      <c r="E3534"/>
      <c r="F3534"/>
      <c r="G3534"/>
      <c r="H3534"/>
      <c r="I3534"/>
      <c r="J3534"/>
      <c r="K3534"/>
      <c r="L3534"/>
      <c r="M3534"/>
    </row>
    <row r="3535" spans="1:13" x14ac:dyDescent="0.25">
      <c r="A3535"/>
      <c r="B3535"/>
      <c r="C3535"/>
      <c r="D3535"/>
      <c r="E3535"/>
      <c r="F3535"/>
      <c r="G3535"/>
      <c r="H3535"/>
      <c r="I3535"/>
      <c r="J3535"/>
      <c r="K3535"/>
      <c r="L3535"/>
      <c r="M3535"/>
    </row>
    <row r="3536" spans="1:13" x14ac:dyDescent="0.25">
      <c r="A3536"/>
      <c r="B3536"/>
      <c r="C3536"/>
      <c r="D3536"/>
      <c r="E3536"/>
      <c r="F3536"/>
      <c r="G3536"/>
      <c r="H3536"/>
      <c r="I3536"/>
      <c r="J3536"/>
      <c r="K3536"/>
      <c r="L3536"/>
      <c r="M3536"/>
    </row>
    <row r="3537" spans="1:13" x14ac:dyDescent="0.25">
      <c r="A3537"/>
      <c r="B3537"/>
      <c r="C3537"/>
      <c r="D3537"/>
      <c r="E3537"/>
      <c r="F3537"/>
      <c r="G3537"/>
      <c r="H3537"/>
      <c r="I3537"/>
      <c r="J3537"/>
      <c r="K3537"/>
      <c r="L3537"/>
      <c r="M3537"/>
    </row>
    <row r="3538" spans="1:13" x14ac:dyDescent="0.25">
      <c r="A3538"/>
      <c r="B3538"/>
      <c r="C3538"/>
      <c r="D3538"/>
      <c r="E3538"/>
      <c r="F3538"/>
      <c r="G3538"/>
      <c r="H3538"/>
      <c r="I3538"/>
      <c r="J3538"/>
      <c r="K3538"/>
      <c r="L3538"/>
      <c r="M3538"/>
    </row>
    <row r="3539" spans="1:13" x14ac:dyDescent="0.25">
      <c r="A3539"/>
      <c r="B3539"/>
      <c r="C3539"/>
      <c r="D3539"/>
      <c r="E3539"/>
      <c r="F3539"/>
      <c r="G3539"/>
      <c r="H3539"/>
      <c r="I3539"/>
      <c r="J3539"/>
      <c r="K3539"/>
      <c r="L3539"/>
      <c r="M3539"/>
    </row>
    <row r="3540" spans="1:13" x14ac:dyDescent="0.25">
      <c r="A3540"/>
      <c r="B3540"/>
      <c r="C3540"/>
      <c r="D3540"/>
      <c r="E3540"/>
      <c r="F3540"/>
      <c r="G3540"/>
      <c r="H3540"/>
      <c r="I3540"/>
      <c r="J3540"/>
      <c r="K3540"/>
      <c r="L3540"/>
      <c r="M3540"/>
    </row>
    <row r="3541" spans="1:13" x14ac:dyDescent="0.25">
      <c r="A3541"/>
      <c r="B3541"/>
      <c r="C3541"/>
      <c r="D3541"/>
      <c r="E3541"/>
      <c r="F3541"/>
      <c r="G3541"/>
      <c r="H3541"/>
      <c r="I3541"/>
      <c r="J3541"/>
      <c r="K3541"/>
      <c r="L3541"/>
      <c r="M3541"/>
    </row>
    <row r="3542" spans="1:13" x14ac:dyDescent="0.25">
      <c r="A3542"/>
      <c r="B3542"/>
      <c r="C3542"/>
      <c r="D3542"/>
      <c r="E3542"/>
      <c r="F3542"/>
      <c r="G3542"/>
      <c r="H3542"/>
      <c r="I3542"/>
      <c r="J3542"/>
      <c r="K3542"/>
      <c r="L3542"/>
      <c r="M3542"/>
    </row>
    <row r="3543" spans="1:13" x14ac:dyDescent="0.25">
      <c r="A3543"/>
      <c r="B3543"/>
      <c r="C3543"/>
      <c r="D3543"/>
      <c r="E3543"/>
      <c r="F3543"/>
      <c r="G3543"/>
      <c r="H3543"/>
      <c r="I3543"/>
      <c r="J3543"/>
      <c r="K3543"/>
      <c r="L3543"/>
      <c r="M3543"/>
    </row>
    <row r="3544" spans="1:13" x14ac:dyDescent="0.25">
      <c r="A3544"/>
      <c r="B3544"/>
      <c r="C3544"/>
      <c r="D3544"/>
      <c r="E3544"/>
      <c r="F3544"/>
      <c r="G3544"/>
      <c r="H3544"/>
      <c r="I3544"/>
      <c r="J3544"/>
      <c r="K3544"/>
      <c r="L3544"/>
      <c r="M3544"/>
    </row>
    <row r="3545" spans="1:13" x14ac:dyDescent="0.25">
      <c r="A3545"/>
      <c r="B3545"/>
      <c r="C3545"/>
      <c r="D3545"/>
      <c r="E3545"/>
      <c r="F3545"/>
      <c r="G3545"/>
      <c r="H3545"/>
      <c r="I3545"/>
      <c r="J3545"/>
      <c r="K3545"/>
      <c r="L3545"/>
      <c r="M3545"/>
    </row>
    <row r="3546" spans="1:13" x14ac:dyDescent="0.25">
      <c r="A3546"/>
      <c r="B3546"/>
      <c r="C3546"/>
      <c r="D3546"/>
      <c r="E3546"/>
      <c r="F3546"/>
      <c r="G3546"/>
      <c r="H3546"/>
      <c r="I3546"/>
      <c r="J3546"/>
      <c r="K3546"/>
      <c r="L3546"/>
      <c r="M3546"/>
    </row>
    <row r="3547" spans="1:13" x14ac:dyDescent="0.25">
      <c r="A3547"/>
      <c r="B3547"/>
      <c r="C3547"/>
      <c r="D3547"/>
      <c r="E3547"/>
      <c r="F3547"/>
      <c r="G3547"/>
      <c r="H3547"/>
      <c r="I3547"/>
      <c r="J3547"/>
      <c r="K3547"/>
      <c r="L3547"/>
      <c r="M3547"/>
    </row>
    <row r="3548" spans="1:13" x14ac:dyDescent="0.25">
      <c r="A3548"/>
      <c r="B3548"/>
      <c r="C3548"/>
      <c r="D3548"/>
      <c r="E3548"/>
      <c r="F3548"/>
      <c r="G3548"/>
      <c r="H3548"/>
      <c r="I3548"/>
      <c r="J3548"/>
      <c r="K3548"/>
      <c r="L3548"/>
      <c r="M3548"/>
    </row>
    <row r="3549" spans="1:13" x14ac:dyDescent="0.25">
      <c r="A3549"/>
      <c r="B3549"/>
      <c r="C3549"/>
      <c r="D3549"/>
      <c r="E3549"/>
      <c r="F3549"/>
      <c r="G3549"/>
      <c r="H3549"/>
      <c r="I3549"/>
      <c r="J3549"/>
      <c r="K3549"/>
      <c r="L3549"/>
      <c r="M3549"/>
    </row>
    <row r="3550" spans="1:13" x14ac:dyDescent="0.25">
      <c r="A3550"/>
      <c r="B3550"/>
      <c r="C3550"/>
      <c r="D3550"/>
      <c r="E3550"/>
      <c r="F3550"/>
      <c r="G3550"/>
      <c r="H3550"/>
      <c r="I3550"/>
      <c r="J3550"/>
      <c r="K3550"/>
      <c r="L3550"/>
      <c r="M3550"/>
    </row>
    <row r="3551" spans="1:13" x14ac:dyDescent="0.25">
      <c r="A3551"/>
      <c r="B3551"/>
      <c r="C3551"/>
      <c r="D3551"/>
      <c r="E3551"/>
      <c r="F3551"/>
      <c r="G3551"/>
      <c r="H3551"/>
      <c r="I3551"/>
      <c r="J3551"/>
      <c r="K3551"/>
      <c r="L3551"/>
      <c r="M3551"/>
    </row>
    <row r="3552" spans="1:13" x14ac:dyDescent="0.25">
      <c r="A3552"/>
      <c r="B3552"/>
      <c r="C3552"/>
      <c r="D3552"/>
      <c r="E3552"/>
      <c r="F3552"/>
      <c r="G3552"/>
      <c r="H3552"/>
      <c r="I3552"/>
      <c r="J3552"/>
      <c r="K3552"/>
      <c r="L3552"/>
      <c r="M3552"/>
    </row>
    <row r="3553" spans="1:13" x14ac:dyDescent="0.25">
      <c r="A3553"/>
      <c r="B3553"/>
      <c r="C3553"/>
      <c r="D3553"/>
      <c r="E3553"/>
      <c r="F3553"/>
      <c r="G3553"/>
      <c r="H3553"/>
      <c r="I3553"/>
      <c r="J3553"/>
      <c r="K3553"/>
      <c r="L3553"/>
      <c r="M3553"/>
    </row>
    <row r="3554" spans="1:13" x14ac:dyDescent="0.25">
      <c r="A3554"/>
      <c r="B3554"/>
      <c r="C3554"/>
      <c r="D3554"/>
      <c r="E3554"/>
      <c r="F3554"/>
      <c r="G3554"/>
      <c r="H3554"/>
      <c r="I3554"/>
      <c r="J3554"/>
      <c r="K3554"/>
      <c r="L3554"/>
      <c r="M3554"/>
    </row>
    <row r="3555" spans="1:13" x14ac:dyDescent="0.25">
      <c r="A3555"/>
      <c r="B3555"/>
      <c r="C3555"/>
      <c r="D3555"/>
      <c r="E3555"/>
      <c r="F3555"/>
      <c r="G3555"/>
      <c r="H3555"/>
      <c r="I3555"/>
      <c r="J3555"/>
      <c r="K3555"/>
      <c r="L3555"/>
      <c r="M3555"/>
    </row>
    <row r="3556" spans="1:13" x14ac:dyDescent="0.25">
      <c r="A3556"/>
      <c r="B3556"/>
      <c r="C3556"/>
      <c r="D3556"/>
      <c r="E3556"/>
      <c r="F3556"/>
      <c r="G3556"/>
      <c r="H3556"/>
      <c r="I3556"/>
      <c r="J3556"/>
      <c r="K3556"/>
      <c r="L3556"/>
      <c r="M3556"/>
    </row>
    <row r="3557" spans="1:13" x14ac:dyDescent="0.25">
      <c r="A3557"/>
      <c r="B3557"/>
      <c r="C3557"/>
      <c r="D3557"/>
      <c r="E3557"/>
      <c r="F3557"/>
      <c r="G3557"/>
      <c r="H3557"/>
      <c r="I3557"/>
      <c r="J3557"/>
      <c r="K3557"/>
      <c r="L3557"/>
      <c r="M3557"/>
    </row>
    <row r="3558" spans="1:13" x14ac:dyDescent="0.25">
      <c r="A3558"/>
      <c r="B3558"/>
      <c r="C3558"/>
      <c r="D3558"/>
      <c r="E3558"/>
      <c r="F3558"/>
      <c r="G3558"/>
      <c r="H3558"/>
      <c r="I3558"/>
      <c r="J3558"/>
      <c r="K3558"/>
      <c r="L3558"/>
      <c r="M3558"/>
    </row>
    <row r="3559" spans="1:13" x14ac:dyDescent="0.25">
      <c r="A3559"/>
      <c r="B3559"/>
      <c r="C3559"/>
      <c r="D3559"/>
      <c r="E3559"/>
      <c r="F3559"/>
      <c r="G3559"/>
      <c r="H3559"/>
      <c r="I3559"/>
      <c r="J3559"/>
      <c r="K3559"/>
      <c r="L3559"/>
      <c r="M3559"/>
    </row>
    <row r="3560" spans="1:13" x14ac:dyDescent="0.25">
      <c r="A3560"/>
      <c r="B3560"/>
      <c r="C3560"/>
      <c r="D3560"/>
      <c r="E3560"/>
      <c r="F3560"/>
      <c r="G3560"/>
      <c r="H3560"/>
      <c r="I3560"/>
      <c r="J3560"/>
      <c r="K3560"/>
      <c r="L3560"/>
      <c r="M3560"/>
    </row>
    <row r="3561" spans="1:13" x14ac:dyDescent="0.25">
      <c r="A3561"/>
      <c r="B3561"/>
      <c r="C3561"/>
      <c r="D3561"/>
      <c r="E3561"/>
      <c r="F3561"/>
      <c r="G3561"/>
      <c r="H3561"/>
      <c r="I3561"/>
      <c r="J3561"/>
      <c r="K3561"/>
      <c r="L3561"/>
      <c r="M3561"/>
    </row>
    <row r="3562" spans="1:13" x14ac:dyDescent="0.25">
      <c r="A3562"/>
      <c r="B3562"/>
      <c r="C3562"/>
      <c r="D3562"/>
      <c r="E3562"/>
      <c r="F3562"/>
      <c r="G3562"/>
      <c r="H3562"/>
      <c r="I3562"/>
      <c r="J3562"/>
      <c r="K3562"/>
      <c r="L3562"/>
      <c r="M3562"/>
    </row>
    <row r="3563" spans="1:13" x14ac:dyDescent="0.25">
      <c r="A3563"/>
      <c r="B3563"/>
      <c r="C3563"/>
      <c r="D3563"/>
      <c r="E3563"/>
      <c r="F3563"/>
      <c r="G3563"/>
      <c r="H3563"/>
      <c r="I3563"/>
      <c r="J3563"/>
      <c r="K3563"/>
      <c r="L3563"/>
      <c r="M3563"/>
    </row>
    <row r="3564" spans="1:13" x14ac:dyDescent="0.25">
      <c r="A3564"/>
      <c r="B3564"/>
      <c r="C3564"/>
      <c r="D3564"/>
      <c r="E3564"/>
      <c r="F3564"/>
      <c r="G3564"/>
      <c r="H3564"/>
      <c r="I3564"/>
      <c r="J3564"/>
      <c r="K3564"/>
      <c r="L3564"/>
      <c r="M3564"/>
    </row>
    <row r="3565" spans="1:13" x14ac:dyDescent="0.25">
      <c r="A3565"/>
      <c r="B3565"/>
      <c r="C3565"/>
      <c r="D3565"/>
      <c r="E3565"/>
      <c r="F3565"/>
      <c r="G3565"/>
      <c r="H3565"/>
      <c r="I3565"/>
      <c r="J3565"/>
      <c r="K3565"/>
      <c r="L3565"/>
      <c r="M3565"/>
    </row>
    <row r="3566" spans="1:13" x14ac:dyDescent="0.25">
      <c r="A3566"/>
      <c r="B3566"/>
      <c r="C3566"/>
      <c r="D3566"/>
      <c r="E3566"/>
      <c r="F3566"/>
      <c r="G3566"/>
      <c r="H3566"/>
      <c r="I3566"/>
      <c r="J3566"/>
      <c r="K3566"/>
      <c r="L3566"/>
      <c r="M3566"/>
    </row>
    <row r="3567" spans="1:13" x14ac:dyDescent="0.25">
      <c r="A3567"/>
      <c r="B3567"/>
      <c r="C3567"/>
      <c r="D3567"/>
      <c r="E3567"/>
      <c r="F3567"/>
      <c r="G3567"/>
      <c r="H3567"/>
      <c r="I3567"/>
      <c r="J3567"/>
      <c r="K3567"/>
      <c r="L3567"/>
      <c r="M3567"/>
    </row>
    <row r="3568" spans="1:13" x14ac:dyDescent="0.25">
      <c r="A3568"/>
      <c r="B3568"/>
      <c r="C3568"/>
      <c r="D3568"/>
      <c r="E3568"/>
      <c r="F3568"/>
      <c r="G3568"/>
      <c r="H3568"/>
      <c r="I3568"/>
      <c r="J3568"/>
      <c r="K3568"/>
      <c r="L3568"/>
      <c r="M3568"/>
    </row>
    <row r="3569" spans="1:13" x14ac:dyDescent="0.25">
      <c r="A3569"/>
      <c r="B3569"/>
      <c r="C3569"/>
      <c r="D3569"/>
      <c r="E3569"/>
      <c r="F3569"/>
      <c r="G3569"/>
      <c r="H3569"/>
      <c r="I3569"/>
      <c r="J3569"/>
      <c r="K3569"/>
      <c r="L3569"/>
      <c r="M3569"/>
    </row>
    <row r="3570" spans="1:13" x14ac:dyDescent="0.25">
      <c r="A3570"/>
      <c r="B3570"/>
      <c r="C3570"/>
      <c r="D3570"/>
      <c r="E3570"/>
      <c r="F3570"/>
      <c r="G3570"/>
      <c r="H3570"/>
      <c r="I3570"/>
      <c r="J3570"/>
      <c r="K3570"/>
      <c r="L3570"/>
      <c r="M3570"/>
    </row>
    <row r="3571" spans="1:13" x14ac:dyDescent="0.25">
      <c r="A3571"/>
      <c r="B3571"/>
      <c r="C3571"/>
      <c r="D3571"/>
      <c r="E3571"/>
      <c r="F3571"/>
      <c r="G3571"/>
      <c r="H3571"/>
      <c r="I3571"/>
      <c r="J3571"/>
      <c r="K3571"/>
      <c r="L3571"/>
      <c r="M3571"/>
    </row>
    <row r="3572" spans="1:13" x14ac:dyDescent="0.25">
      <c r="A3572"/>
      <c r="B3572"/>
      <c r="C3572"/>
      <c r="D3572"/>
      <c r="E3572"/>
      <c r="F3572"/>
      <c r="G3572"/>
      <c r="H3572"/>
      <c r="I3572"/>
      <c r="J3572"/>
      <c r="K3572"/>
      <c r="L3572"/>
      <c r="M3572"/>
    </row>
    <row r="3573" spans="1:13" x14ac:dyDescent="0.25">
      <c r="A3573"/>
      <c r="B3573"/>
      <c r="C3573"/>
      <c r="D3573"/>
      <c r="E3573"/>
      <c r="F3573"/>
      <c r="G3573"/>
      <c r="H3573"/>
      <c r="I3573"/>
      <c r="J3573"/>
      <c r="K3573"/>
      <c r="L3573"/>
      <c r="M3573"/>
    </row>
    <row r="3574" spans="1:13" x14ac:dyDescent="0.25">
      <c r="A3574"/>
      <c r="B3574"/>
      <c r="C3574"/>
      <c r="D3574"/>
      <c r="E3574"/>
      <c r="F3574"/>
      <c r="G3574"/>
      <c r="H3574"/>
      <c r="I3574"/>
      <c r="J3574"/>
      <c r="K3574"/>
      <c r="L3574"/>
      <c r="M3574"/>
    </row>
    <row r="3575" spans="1:13" x14ac:dyDescent="0.25">
      <c r="A3575"/>
      <c r="B3575"/>
      <c r="C3575"/>
      <c r="D3575"/>
      <c r="E3575"/>
      <c r="F3575"/>
      <c r="G3575"/>
      <c r="H3575"/>
      <c r="I3575"/>
      <c r="J3575"/>
      <c r="K3575"/>
      <c r="L3575"/>
      <c r="M3575"/>
    </row>
    <row r="3576" spans="1:13" x14ac:dyDescent="0.25">
      <c r="A3576"/>
      <c r="B3576"/>
      <c r="C3576"/>
      <c r="D3576"/>
      <c r="E3576"/>
      <c r="F3576"/>
      <c r="G3576"/>
      <c r="H3576"/>
      <c r="I3576"/>
      <c r="J3576"/>
      <c r="K3576"/>
      <c r="L3576"/>
      <c r="M3576"/>
    </row>
    <row r="3577" spans="1:13" x14ac:dyDescent="0.25">
      <c r="A3577"/>
      <c r="B3577"/>
      <c r="C3577"/>
      <c r="D3577"/>
      <c r="E3577"/>
      <c r="F3577"/>
      <c r="G3577"/>
      <c r="H3577"/>
      <c r="I3577"/>
      <c r="J3577"/>
      <c r="K3577"/>
      <c r="L3577"/>
      <c r="M3577"/>
    </row>
    <row r="3578" spans="1:13" x14ac:dyDescent="0.25">
      <c r="A3578"/>
      <c r="B3578"/>
      <c r="C3578"/>
      <c r="D3578"/>
      <c r="E3578"/>
      <c r="F3578"/>
      <c r="G3578"/>
      <c r="H3578"/>
      <c r="I3578"/>
      <c r="J3578"/>
      <c r="K3578"/>
      <c r="L3578"/>
      <c r="M3578"/>
    </row>
    <row r="3579" spans="1:13" x14ac:dyDescent="0.25">
      <c r="A3579"/>
      <c r="B3579"/>
      <c r="C3579"/>
      <c r="D3579"/>
      <c r="E3579"/>
      <c r="F3579"/>
      <c r="G3579"/>
      <c r="H3579"/>
      <c r="I3579"/>
      <c r="J3579"/>
      <c r="K3579"/>
      <c r="L3579"/>
      <c r="M3579"/>
    </row>
    <row r="3580" spans="1:13" x14ac:dyDescent="0.25">
      <c r="A3580"/>
      <c r="B3580"/>
      <c r="C3580"/>
      <c r="D3580"/>
      <c r="E3580"/>
      <c r="F3580"/>
      <c r="G3580"/>
      <c r="H3580"/>
      <c r="I3580"/>
      <c r="J3580"/>
      <c r="K3580"/>
      <c r="L3580"/>
      <c r="M3580"/>
    </row>
    <row r="3581" spans="1:13" x14ac:dyDescent="0.25">
      <c r="A3581"/>
      <c r="B3581"/>
      <c r="C3581"/>
      <c r="D3581"/>
      <c r="E3581"/>
      <c r="F3581"/>
      <c r="G3581"/>
      <c r="H3581"/>
      <c r="I3581"/>
      <c r="J3581"/>
      <c r="K3581"/>
      <c r="L3581"/>
      <c r="M3581"/>
    </row>
    <row r="3582" spans="1:13" x14ac:dyDescent="0.25">
      <c r="A3582"/>
      <c r="B3582"/>
      <c r="C3582"/>
      <c r="D3582"/>
      <c r="E3582"/>
      <c r="F3582"/>
      <c r="G3582"/>
      <c r="H3582"/>
      <c r="I3582"/>
      <c r="J3582"/>
      <c r="K3582"/>
      <c r="L3582"/>
      <c r="M3582"/>
    </row>
    <row r="3583" spans="1:13" x14ac:dyDescent="0.25">
      <c r="A3583"/>
      <c r="B3583"/>
      <c r="C3583"/>
      <c r="D3583"/>
      <c r="E3583"/>
      <c r="F3583"/>
      <c r="G3583"/>
      <c r="H3583"/>
      <c r="I3583"/>
      <c r="J3583"/>
      <c r="K3583"/>
      <c r="L3583"/>
      <c r="M3583"/>
    </row>
    <row r="3584" spans="1:13" x14ac:dyDescent="0.25">
      <c r="A3584"/>
      <c r="B3584"/>
      <c r="C3584"/>
      <c r="D3584"/>
      <c r="E3584"/>
      <c r="F3584"/>
      <c r="G3584"/>
      <c r="H3584"/>
      <c r="I3584"/>
      <c r="J3584"/>
      <c r="K3584"/>
      <c r="L3584"/>
      <c r="M3584"/>
    </row>
    <row r="3585" spans="1:13" x14ac:dyDescent="0.25">
      <c r="A3585"/>
      <c r="B3585"/>
      <c r="C3585"/>
      <c r="D3585"/>
      <c r="E3585"/>
      <c r="F3585"/>
      <c r="G3585"/>
      <c r="H3585"/>
      <c r="I3585"/>
      <c r="J3585"/>
      <c r="K3585"/>
      <c r="L3585"/>
      <c r="M3585"/>
    </row>
    <row r="3586" spans="1:13" x14ac:dyDescent="0.25">
      <c r="A3586"/>
      <c r="B3586"/>
      <c r="C3586"/>
      <c r="D3586"/>
      <c r="E3586"/>
      <c r="F3586"/>
      <c r="G3586"/>
      <c r="H3586"/>
      <c r="I3586"/>
      <c r="J3586"/>
      <c r="K3586"/>
      <c r="L3586"/>
      <c r="M3586"/>
    </row>
    <row r="3587" spans="1:13" x14ac:dyDescent="0.25">
      <c r="A3587"/>
      <c r="B3587"/>
      <c r="C3587"/>
      <c r="D3587"/>
      <c r="E3587"/>
      <c r="F3587"/>
      <c r="G3587"/>
      <c r="H3587"/>
      <c r="I3587"/>
      <c r="J3587"/>
      <c r="K3587"/>
      <c r="L3587"/>
      <c r="M3587"/>
    </row>
    <row r="3588" spans="1:13" x14ac:dyDescent="0.25">
      <c r="A3588"/>
      <c r="B3588"/>
      <c r="C3588"/>
      <c r="D3588"/>
      <c r="E3588"/>
      <c r="F3588"/>
      <c r="G3588"/>
      <c r="H3588"/>
      <c r="I3588"/>
      <c r="J3588"/>
      <c r="K3588"/>
      <c r="L3588"/>
      <c r="M3588"/>
    </row>
    <row r="3589" spans="1:13" x14ac:dyDescent="0.25">
      <c r="A3589"/>
      <c r="B3589"/>
      <c r="C3589"/>
      <c r="D3589"/>
      <c r="E3589"/>
      <c r="F3589"/>
      <c r="G3589"/>
      <c r="H3589"/>
      <c r="I3589"/>
      <c r="J3589"/>
      <c r="K3589"/>
      <c r="L3589"/>
      <c r="M3589"/>
    </row>
    <row r="3590" spans="1:13" x14ac:dyDescent="0.25">
      <c r="A3590"/>
      <c r="B3590"/>
      <c r="C3590"/>
      <c r="D3590"/>
      <c r="E3590"/>
      <c r="F3590"/>
      <c r="G3590"/>
      <c r="H3590"/>
      <c r="I3590"/>
      <c r="J3590"/>
      <c r="K3590"/>
      <c r="L3590"/>
      <c r="M3590"/>
    </row>
    <row r="3591" spans="1:13" x14ac:dyDescent="0.25">
      <c r="A3591"/>
      <c r="B3591"/>
      <c r="C3591"/>
      <c r="D3591"/>
      <c r="E3591"/>
      <c r="F3591"/>
      <c r="G3591"/>
      <c r="H3591"/>
      <c r="I3591"/>
      <c r="J3591"/>
      <c r="K3591"/>
      <c r="L3591"/>
      <c r="M3591"/>
    </row>
    <row r="3592" spans="1:13" x14ac:dyDescent="0.25">
      <c r="A3592"/>
      <c r="B3592"/>
      <c r="C3592"/>
      <c r="D3592"/>
      <c r="E3592"/>
      <c r="F3592"/>
      <c r="G3592"/>
      <c r="H3592"/>
      <c r="I3592"/>
      <c r="J3592"/>
      <c r="K3592"/>
      <c r="L3592"/>
      <c r="M3592"/>
    </row>
    <row r="3593" spans="1:13" x14ac:dyDescent="0.25">
      <c r="A3593"/>
      <c r="B3593"/>
      <c r="C3593"/>
      <c r="D3593"/>
      <c r="E3593"/>
      <c r="F3593"/>
      <c r="G3593"/>
      <c r="H3593"/>
      <c r="I3593"/>
      <c r="J3593"/>
      <c r="K3593"/>
      <c r="L3593"/>
      <c r="M3593"/>
    </row>
    <row r="3594" spans="1:13" x14ac:dyDescent="0.25">
      <c r="A3594"/>
      <c r="B3594"/>
      <c r="C3594"/>
      <c r="D3594"/>
      <c r="E3594"/>
      <c r="F3594"/>
      <c r="G3594"/>
      <c r="H3594"/>
      <c r="I3594"/>
      <c r="J3594"/>
      <c r="K3594"/>
      <c r="L3594"/>
      <c r="M3594"/>
    </row>
    <row r="3595" spans="1:13" x14ac:dyDescent="0.25">
      <c r="A3595"/>
      <c r="B3595"/>
      <c r="C3595"/>
      <c r="D3595"/>
      <c r="E3595"/>
      <c r="F3595"/>
      <c r="G3595"/>
      <c r="H3595"/>
      <c r="I3595"/>
      <c r="J3595"/>
      <c r="K3595"/>
      <c r="L3595"/>
      <c r="M3595"/>
    </row>
    <row r="3596" spans="1:13" x14ac:dyDescent="0.25">
      <c r="A3596"/>
      <c r="B3596"/>
      <c r="C3596"/>
      <c r="D3596"/>
      <c r="E3596"/>
      <c r="F3596"/>
      <c r="G3596"/>
      <c r="H3596"/>
      <c r="I3596"/>
      <c r="J3596"/>
      <c r="K3596"/>
      <c r="L3596"/>
      <c r="M3596"/>
    </row>
    <row r="3597" spans="1:13" x14ac:dyDescent="0.25">
      <c r="A3597"/>
      <c r="B3597"/>
      <c r="C3597"/>
      <c r="D3597"/>
      <c r="E3597"/>
      <c r="F3597"/>
      <c r="G3597"/>
      <c r="H3597"/>
      <c r="I3597"/>
      <c r="J3597"/>
      <c r="K3597"/>
      <c r="L3597"/>
      <c r="M3597"/>
    </row>
    <row r="3598" spans="1:13" x14ac:dyDescent="0.25">
      <c r="A3598"/>
      <c r="B3598"/>
      <c r="C3598"/>
      <c r="D3598"/>
      <c r="E3598"/>
      <c r="F3598"/>
      <c r="G3598"/>
      <c r="H3598"/>
      <c r="I3598"/>
      <c r="J3598"/>
      <c r="K3598"/>
      <c r="L3598"/>
      <c r="M3598"/>
    </row>
    <row r="3599" spans="1:13" x14ac:dyDescent="0.25">
      <c r="A3599"/>
      <c r="B3599"/>
      <c r="C3599"/>
      <c r="D3599"/>
      <c r="E3599"/>
      <c r="F3599"/>
      <c r="G3599"/>
      <c r="H3599"/>
      <c r="I3599"/>
      <c r="J3599"/>
      <c r="K3599"/>
      <c r="L3599"/>
      <c r="M3599"/>
    </row>
    <row r="3600" spans="1:13" x14ac:dyDescent="0.25">
      <c r="A3600"/>
      <c r="B3600"/>
      <c r="C3600"/>
      <c r="D3600"/>
      <c r="E3600"/>
      <c r="F3600"/>
      <c r="G3600"/>
      <c r="H3600"/>
      <c r="I3600"/>
      <c r="J3600"/>
      <c r="K3600"/>
      <c r="L3600"/>
      <c r="M3600"/>
    </row>
    <row r="3601" spans="1:13" x14ac:dyDescent="0.25">
      <c r="A3601"/>
      <c r="B3601"/>
      <c r="C3601"/>
      <c r="D3601"/>
      <c r="E3601"/>
      <c r="F3601"/>
      <c r="G3601"/>
      <c r="H3601"/>
      <c r="I3601"/>
      <c r="J3601"/>
      <c r="K3601"/>
      <c r="L3601"/>
      <c r="M3601"/>
    </row>
    <row r="3602" spans="1:13" x14ac:dyDescent="0.25">
      <c r="A3602"/>
      <c r="B3602"/>
      <c r="C3602"/>
      <c r="D3602"/>
      <c r="E3602"/>
      <c r="F3602"/>
      <c r="G3602"/>
      <c r="H3602"/>
      <c r="I3602"/>
      <c r="J3602"/>
      <c r="K3602"/>
      <c r="L3602"/>
      <c r="M3602"/>
    </row>
    <row r="3603" spans="1:13" x14ac:dyDescent="0.25">
      <c r="A3603"/>
      <c r="B3603"/>
      <c r="C3603"/>
      <c r="D3603"/>
      <c r="E3603"/>
      <c r="F3603"/>
      <c r="G3603"/>
      <c r="H3603"/>
      <c r="I3603"/>
      <c r="J3603"/>
      <c r="K3603"/>
      <c r="L3603"/>
      <c r="M3603"/>
    </row>
    <row r="3604" spans="1:13" x14ac:dyDescent="0.25">
      <c r="A3604"/>
      <c r="B3604"/>
      <c r="C3604"/>
      <c r="D3604"/>
      <c r="E3604"/>
      <c r="F3604"/>
      <c r="G3604"/>
      <c r="H3604"/>
      <c r="I3604"/>
      <c r="J3604"/>
      <c r="K3604"/>
      <c r="L3604"/>
      <c r="M3604"/>
    </row>
    <row r="3605" spans="1:13" x14ac:dyDescent="0.25">
      <c r="A3605"/>
      <c r="B3605"/>
      <c r="C3605"/>
      <c r="D3605"/>
      <c r="E3605"/>
      <c r="F3605"/>
      <c r="G3605"/>
      <c r="H3605"/>
      <c r="I3605"/>
      <c r="J3605"/>
      <c r="K3605"/>
      <c r="L3605"/>
      <c r="M3605"/>
    </row>
    <row r="3606" spans="1:13" x14ac:dyDescent="0.25">
      <c r="A3606"/>
      <c r="B3606"/>
      <c r="C3606"/>
      <c r="D3606"/>
      <c r="E3606"/>
      <c r="F3606"/>
      <c r="G3606"/>
      <c r="H3606"/>
      <c r="I3606"/>
      <c r="J3606"/>
      <c r="K3606"/>
      <c r="L3606"/>
      <c r="M3606"/>
    </row>
    <row r="3607" spans="1:13" x14ac:dyDescent="0.25">
      <c r="A3607"/>
      <c r="B3607"/>
      <c r="C3607"/>
      <c r="D3607"/>
      <c r="E3607"/>
      <c r="F3607"/>
      <c r="G3607"/>
      <c r="H3607"/>
      <c r="I3607"/>
      <c r="J3607"/>
      <c r="K3607"/>
      <c r="L3607"/>
      <c r="M3607"/>
    </row>
    <row r="3608" spans="1:13" x14ac:dyDescent="0.25">
      <c r="A3608"/>
      <c r="B3608"/>
      <c r="C3608"/>
      <c r="D3608"/>
      <c r="E3608"/>
      <c r="F3608"/>
      <c r="G3608"/>
      <c r="H3608"/>
      <c r="I3608"/>
      <c r="J3608"/>
      <c r="K3608"/>
      <c r="L3608"/>
      <c r="M3608"/>
    </row>
    <row r="3609" spans="1:13" x14ac:dyDescent="0.25">
      <c r="A3609"/>
      <c r="B3609"/>
      <c r="C3609"/>
      <c r="D3609"/>
      <c r="E3609"/>
      <c r="F3609"/>
      <c r="G3609"/>
      <c r="H3609"/>
      <c r="I3609"/>
      <c r="J3609"/>
      <c r="K3609"/>
      <c r="L3609"/>
      <c r="M3609"/>
    </row>
    <row r="3610" spans="1:13" x14ac:dyDescent="0.25">
      <c r="A3610"/>
      <c r="B3610"/>
      <c r="C3610"/>
      <c r="D3610"/>
      <c r="E3610"/>
      <c r="F3610"/>
      <c r="G3610"/>
      <c r="H3610"/>
      <c r="I3610"/>
      <c r="J3610"/>
      <c r="K3610"/>
      <c r="L3610"/>
      <c r="M3610"/>
    </row>
    <row r="3611" spans="1:13" x14ac:dyDescent="0.25">
      <c r="A3611"/>
      <c r="B3611"/>
      <c r="C3611"/>
      <c r="D3611"/>
      <c r="E3611"/>
      <c r="F3611"/>
      <c r="G3611"/>
      <c r="H3611"/>
      <c r="I3611"/>
      <c r="J3611"/>
      <c r="K3611"/>
      <c r="L3611"/>
      <c r="M3611"/>
    </row>
    <row r="3612" spans="1:13" x14ac:dyDescent="0.25">
      <c r="A3612"/>
      <c r="B3612"/>
      <c r="C3612"/>
      <c r="D3612"/>
      <c r="E3612"/>
      <c r="F3612"/>
      <c r="G3612"/>
      <c r="H3612"/>
      <c r="I3612"/>
      <c r="J3612"/>
      <c r="K3612"/>
      <c r="L3612"/>
      <c r="M3612"/>
    </row>
    <row r="3613" spans="1:13" x14ac:dyDescent="0.25">
      <c r="A3613"/>
      <c r="B3613"/>
      <c r="C3613"/>
      <c r="D3613"/>
      <c r="E3613"/>
      <c r="F3613"/>
      <c r="G3613"/>
      <c r="H3613"/>
      <c r="I3613"/>
      <c r="J3613"/>
      <c r="K3613"/>
      <c r="L3613"/>
      <c r="M3613"/>
    </row>
    <row r="3614" spans="1:13" x14ac:dyDescent="0.25">
      <c r="A3614"/>
      <c r="B3614"/>
      <c r="C3614"/>
      <c r="D3614"/>
      <c r="E3614"/>
      <c r="F3614"/>
      <c r="G3614"/>
      <c r="H3614"/>
      <c r="I3614"/>
      <c r="J3614"/>
      <c r="K3614"/>
      <c r="L3614"/>
      <c r="M3614"/>
    </row>
    <row r="3615" spans="1:13" x14ac:dyDescent="0.25">
      <c r="A3615"/>
      <c r="B3615"/>
      <c r="C3615"/>
      <c r="D3615"/>
      <c r="E3615"/>
      <c r="F3615"/>
      <c r="G3615"/>
      <c r="H3615"/>
      <c r="I3615"/>
      <c r="J3615"/>
      <c r="K3615"/>
      <c r="L3615"/>
      <c r="M3615"/>
    </row>
    <row r="3616" spans="1:13" x14ac:dyDescent="0.25">
      <c r="A3616"/>
      <c r="B3616"/>
      <c r="C3616"/>
      <c r="D3616"/>
      <c r="E3616"/>
      <c r="F3616"/>
      <c r="G3616"/>
      <c r="H3616"/>
      <c r="I3616"/>
      <c r="J3616"/>
      <c r="K3616"/>
      <c r="L3616"/>
      <c r="M3616"/>
    </row>
    <row r="3617" spans="1:13" x14ac:dyDescent="0.25">
      <c r="A3617"/>
      <c r="B3617"/>
      <c r="C3617"/>
      <c r="D3617"/>
      <c r="E3617"/>
      <c r="F3617"/>
      <c r="G3617"/>
      <c r="H3617"/>
      <c r="I3617"/>
      <c r="J3617"/>
      <c r="K3617"/>
      <c r="L3617"/>
      <c r="M3617"/>
    </row>
    <row r="3618" spans="1:13" x14ac:dyDescent="0.25">
      <c r="A3618"/>
      <c r="B3618"/>
      <c r="C3618"/>
      <c r="D3618"/>
      <c r="E3618"/>
      <c r="F3618"/>
      <c r="G3618"/>
      <c r="H3618"/>
      <c r="I3618"/>
      <c r="J3618"/>
      <c r="K3618"/>
      <c r="L3618"/>
      <c r="M3618"/>
    </row>
    <row r="3619" spans="1:13" x14ac:dyDescent="0.25">
      <c r="A3619"/>
      <c r="B3619"/>
      <c r="C3619"/>
      <c r="D3619"/>
      <c r="E3619"/>
      <c r="F3619"/>
      <c r="G3619"/>
      <c r="H3619"/>
      <c r="I3619"/>
      <c r="J3619"/>
      <c r="K3619"/>
      <c r="L3619"/>
      <c r="M3619"/>
    </row>
    <row r="3620" spans="1:13" x14ac:dyDescent="0.25">
      <c r="A3620"/>
      <c r="B3620"/>
      <c r="C3620"/>
      <c r="D3620"/>
      <c r="E3620"/>
      <c r="F3620"/>
      <c r="G3620"/>
      <c r="H3620"/>
      <c r="I3620"/>
      <c r="J3620"/>
      <c r="K3620"/>
      <c r="L3620"/>
      <c r="M3620"/>
    </row>
    <row r="3621" spans="1:13" x14ac:dyDescent="0.25">
      <c r="A3621"/>
      <c r="B3621"/>
      <c r="C3621"/>
      <c r="D3621"/>
      <c r="E3621"/>
      <c r="F3621"/>
      <c r="G3621"/>
      <c r="H3621"/>
      <c r="I3621"/>
      <c r="J3621"/>
      <c r="K3621"/>
      <c r="L3621"/>
      <c r="M3621"/>
    </row>
    <row r="3622" spans="1:13" x14ac:dyDescent="0.25">
      <c r="A3622"/>
      <c r="B3622"/>
      <c r="C3622"/>
      <c r="D3622"/>
      <c r="E3622"/>
      <c r="F3622"/>
      <c r="G3622"/>
      <c r="H3622"/>
      <c r="I3622"/>
      <c r="J3622"/>
      <c r="K3622"/>
      <c r="L3622"/>
      <c r="M3622"/>
    </row>
    <row r="3623" spans="1:13" x14ac:dyDescent="0.25">
      <c r="A3623"/>
      <c r="B3623"/>
      <c r="C3623"/>
      <c r="D3623"/>
      <c r="E3623"/>
      <c r="F3623"/>
      <c r="G3623"/>
      <c r="H3623"/>
      <c r="I3623"/>
      <c r="J3623"/>
      <c r="K3623"/>
      <c r="L3623"/>
      <c r="M3623"/>
    </row>
    <row r="3624" spans="1:13" x14ac:dyDescent="0.25">
      <c r="A3624"/>
      <c r="B3624"/>
      <c r="C3624"/>
      <c r="D3624"/>
      <c r="E3624"/>
      <c r="F3624"/>
      <c r="G3624"/>
      <c r="H3624"/>
      <c r="I3624"/>
      <c r="J3624"/>
      <c r="K3624"/>
      <c r="L3624"/>
      <c r="M3624"/>
    </row>
    <row r="3625" spans="1:13" x14ac:dyDescent="0.25">
      <c r="A3625"/>
      <c r="B3625"/>
      <c r="C3625"/>
      <c r="D3625"/>
      <c r="E3625"/>
      <c r="F3625"/>
      <c r="G3625"/>
      <c r="H3625"/>
      <c r="I3625"/>
      <c r="J3625"/>
      <c r="K3625"/>
      <c r="L3625"/>
      <c r="M3625"/>
    </row>
    <row r="3626" spans="1:13" x14ac:dyDescent="0.25">
      <c r="A3626"/>
      <c r="B3626"/>
      <c r="C3626"/>
      <c r="D3626"/>
      <c r="E3626"/>
      <c r="F3626"/>
      <c r="G3626"/>
      <c r="H3626"/>
      <c r="I3626"/>
      <c r="J3626"/>
      <c r="K3626"/>
      <c r="L3626"/>
      <c r="M3626"/>
    </row>
    <row r="3627" spans="1:13" x14ac:dyDescent="0.25">
      <c r="A3627"/>
      <c r="B3627"/>
      <c r="C3627"/>
      <c r="D3627"/>
      <c r="E3627"/>
      <c r="F3627"/>
      <c r="G3627"/>
      <c r="H3627"/>
      <c r="I3627"/>
      <c r="J3627"/>
      <c r="K3627"/>
      <c r="L3627"/>
      <c r="M3627"/>
    </row>
    <row r="3628" spans="1:13" x14ac:dyDescent="0.25">
      <c r="A3628"/>
      <c r="B3628"/>
      <c r="C3628"/>
      <c r="D3628"/>
      <c r="E3628"/>
      <c r="F3628"/>
      <c r="G3628"/>
      <c r="H3628"/>
      <c r="I3628"/>
      <c r="J3628"/>
      <c r="K3628"/>
      <c r="L3628"/>
      <c r="M3628"/>
    </row>
    <row r="3629" spans="1:13" x14ac:dyDescent="0.25">
      <c r="A3629"/>
      <c r="B3629"/>
      <c r="C3629"/>
      <c r="D3629"/>
      <c r="E3629"/>
      <c r="F3629"/>
      <c r="G3629"/>
      <c r="H3629"/>
      <c r="I3629"/>
      <c r="J3629"/>
      <c r="K3629"/>
      <c r="L3629"/>
      <c r="M3629"/>
    </row>
    <row r="3630" spans="1:13" x14ac:dyDescent="0.25">
      <c r="A3630"/>
      <c r="B3630"/>
      <c r="C3630"/>
      <c r="D3630"/>
      <c r="E3630"/>
      <c r="F3630"/>
      <c r="G3630"/>
      <c r="H3630"/>
      <c r="I3630"/>
      <c r="J3630"/>
      <c r="K3630"/>
      <c r="L3630"/>
      <c r="M3630"/>
    </row>
    <row r="3631" spans="1:13" x14ac:dyDescent="0.25">
      <c r="A3631"/>
      <c r="B3631"/>
      <c r="C3631"/>
      <c r="D3631"/>
      <c r="E3631"/>
      <c r="F3631"/>
      <c r="G3631"/>
      <c r="H3631"/>
      <c r="I3631"/>
      <c r="J3631"/>
      <c r="K3631"/>
      <c r="L3631"/>
      <c r="M3631"/>
    </row>
    <row r="3632" spans="1:13" x14ac:dyDescent="0.25">
      <c r="A3632"/>
      <c r="B3632"/>
      <c r="C3632"/>
      <c r="D3632"/>
      <c r="E3632"/>
      <c r="F3632"/>
      <c r="G3632"/>
      <c r="H3632"/>
      <c r="I3632"/>
      <c r="J3632"/>
      <c r="K3632"/>
      <c r="L3632"/>
      <c r="M3632"/>
    </row>
    <row r="3633" spans="1:13" x14ac:dyDescent="0.25">
      <c r="A3633"/>
      <c r="B3633"/>
      <c r="C3633"/>
      <c r="D3633"/>
      <c r="E3633"/>
      <c r="F3633"/>
      <c r="G3633"/>
      <c r="H3633"/>
      <c r="I3633"/>
      <c r="J3633"/>
      <c r="K3633"/>
      <c r="L3633"/>
      <c r="M3633"/>
    </row>
    <row r="3634" spans="1:13" x14ac:dyDescent="0.25">
      <c r="A3634"/>
      <c r="B3634"/>
      <c r="C3634"/>
      <c r="D3634"/>
      <c r="E3634"/>
      <c r="F3634"/>
      <c r="G3634"/>
      <c r="H3634"/>
      <c r="I3634"/>
      <c r="J3634"/>
      <c r="K3634"/>
      <c r="L3634"/>
      <c r="M3634"/>
    </row>
    <row r="3635" spans="1:13" x14ac:dyDescent="0.25">
      <c r="A3635"/>
      <c r="B3635"/>
      <c r="C3635"/>
      <c r="D3635"/>
      <c r="E3635"/>
      <c r="F3635"/>
      <c r="G3635"/>
      <c r="H3635"/>
      <c r="I3635"/>
      <c r="J3635"/>
      <c r="K3635"/>
      <c r="L3635"/>
      <c r="M3635"/>
    </row>
    <row r="3636" spans="1:13" x14ac:dyDescent="0.25">
      <c r="A3636"/>
      <c r="B3636"/>
      <c r="C3636"/>
      <c r="D3636"/>
      <c r="E3636"/>
      <c r="F3636"/>
      <c r="G3636"/>
      <c r="H3636"/>
      <c r="I3636"/>
      <c r="J3636"/>
      <c r="K3636"/>
      <c r="L3636"/>
      <c r="M3636"/>
    </row>
    <row r="3637" spans="1:13" x14ac:dyDescent="0.25">
      <c r="A3637"/>
      <c r="B3637"/>
      <c r="C3637"/>
      <c r="D3637"/>
      <c r="E3637"/>
      <c r="F3637"/>
      <c r="G3637"/>
      <c r="H3637"/>
      <c r="I3637"/>
      <c r="J3637"/>
      <c r="K3637"/>
      <c r="L3637"/>
      <c r="M3637"/>
    </row>
    <row r="3638" spans="1:13" x14ac:dyDescent="0.25">
      <c r="A3638"/>
      <c r="B3638"/>
      <c r="C3638"/>
      <c r="D3638"/>
      <c r="E3638"/>
      <c r="F3638"/>
      <c r="G3638"/>
      <c r="H3638"/>
      <c r="I3638"/>
      <c r="J3638"/>
      <c r="K3638"/>
      <c r="L3638"/>
      <c r="M3638"/>
    </row>
    <row r="3639" spans="1:13" x14ac:dyDescent="0.25">
      <c r="A3639"/>
      <c r="B3639"/>
      <c r="C3639"/>
      <c r="D3639"/>
      <c r="E3639"/>
      <c r="F3639"/>
      <c r="G3639"/>
      <c r="H3639"/>
      <c r="I3639"/>
      <c r="J3639"/>
      <c r="K3639"/>
      <c r="L3639"/>
      <c r="M3639"/>
    </row>
    <row r="3640" spans="1:13" x14ac:dyDescent="0.25">
      <c r="A3640"/>
      <c r="B3640"/>
      <c r="C3640"/>
      <c r="D3640"/>
      <c r="E3640"/>
      <c r="F3640"/>
      <c r="G3640"/>
      <c r="H3640"/>
      <c r="I3640"/>
      <c r="J3640"/>
      <c r="K3640"/>
      <c r="L3640"/>
      <c r="M3640"/>
    </row>
    <row r="3641" spans="1:13" x14ac:dyDescent="0.25">
      <c r="A3641"/>
      <c r="B3641"/>
      <c r="C3641"/>
      <c r="D3641"/>
      <c r="E3641"/>
      <c r="F3641"/>
      <c r="G3641"/>
      <c r="H3641"/>
      <c r="I3641"/>
      <c r="J3641"/>
      <c r="K3641"/>
      <c r="L3641"/>
      <c r="M3641"/>
    </row>
    <row r="3642" spans="1:13" x14ac:dyDescent="0.25">
      <c r="A3642"/>
      <c r="B3642"/>
      <c r="C3642"/>
      <c r="D3642"/>
      <c r="E3642"/>
      <c r="F3642"/>
      <c r="G3642"/>
      <c r="H3642"/>
      <c r="I3642"/>
      <c r="J3642"/>
      <c r="K3642"/>
      <c r="L3642"/>
      <c r="M3642"/>
    </row>
    <row r="3643" spans="1:13" x14ac:dyDescent="0.25">
      <c r="A3643"/>
      <c r="B3643"/>
      <c r="C3643"/>
      <c r="D3643"/>
      <c r="E3643"/>
      <c r="F3643"/>
      <c r="G3643"/>
      <c r="H3643"/>
      <c r="I3643"/>
      <c r="J3643"/>
      <c r="K3643"/>
      <c r="L3643"/>
      <c r="M3643"/>
    </row>
    <row r="3644" spans="1:13" x14ac:dyDescent="0.25">
      <c r="A3644"/>
      <c r="B3644"/>
      <c r="C3644"/>
      <c r="D3644"/>
      <c r="E3644"/>
      <c r="F3644"/>
      <c r="G3644"/>
      <c r="H3644"/>
      <c r="I3644"/>
      <c r="J3644"/>
      <c r="K3644"/>
      <c r="L3644"/>
      <c r="M3644"/>
    </row>
    <row r="3645" spans="1:13" x14ac:dyDescent="0.25">
      <c r="A3645"/>
      <c r="B3645"/>
      <c r="C3645"/>
      <c r="D3645"/>
      <c r="E3645"/>
      <c r="F3645"/>
      <c r="G3645"/>
      <c r="H3645"/>
      <c r="I3645"/>
      <c r="J3645"/>
      <c r="K3645"/>
      <c r="L3645"/>
      <c r="M3645"/>
    </row>
    <row r="3646" spans="1:13" x14ac:dyDescent="0.25">
      <c r="A3646"/>
      <c r="B3646"/>
      <c r="C3646"/>
      <c r="D3646"/>
      <c r="E3646"/>
      <c r="F3646"/>
      <c r="G3646"/>
      <c r="H3646"/>
      <c r="I3646"/>
      <c r="J3646"/>
      <c r="K3646"/>
      <c r="L3646"/>
      <c r="M3646"/>
    </row>
    <row r="3647" spans="1:13" x14ac:dyDescent="0.25">
      <c r="A3647"/>
      <c r="B3647"/>
      <c r="C3647"/>
      <c r="D3647"/>
      <c r="E3647"/>
      <c r="F3647"/>
      <c r="G3647"/>
      <c r="H3647"/>
      <c r="I3647"/>
      <c r="J3647"/>
      <c r="K3647"/>
      <c r="L3647"/>
      <c r="M3647"/>
    </row>
    <row r="3648" spans="1:13" x14ac:dyDescent="0.25">
      <c r="A3648"/>
      <c r="B3648"/>
      <c r="C3648"/>
      <c r="D3648"/>
      <c r="E3648"/>
      <c r="F3648"/>
      <c r="G3648"/>
      <c r="H3648"/>
      <c r="I3648"/>
      <c r="J3648"/>
      <c r="K3648"/>
      <c r="L3648"/>
      <c r="M3648"/>
    </row>
    <row r="3649" spans="1:13" x14ac:dyDescent="0.25">
      <c r="A3649"/>
      <c r="B3649"/>
      <c r="C3649"/>
      <c r="D3649"/>
      <c r="E3649"/>
      <c r="F3649"/>
      <c r="G3649"/>
      <c r="H3649"/>
      <c r="I3649"/>
      <c r="J3649"/>
      <c r="K3649"/>
      <c r="L3649"/>
      <c r="M3649"/>
    </row>
    <row r="3650" spans="1:13" x14ac:dyDescent="0.25">
      <c r="A3650"/>
      <c r="B3650"/>
      <c r="C3650"/>
      <c r="D3650"/>
      <c r="E3650"/>
      <c r="F3650"/>
      <c r="G3650"/>
      <c r="H3650"/>
      <c r="I3650"/>
      <c r="J3650"/>
      <c r="K3650"/>
      <c r="L3650"/>
      <c r="M3650"/>
    </row>
    <row r="3651" spans="1:13" x14ac:dyDescent="0.25">
      <c r="A3651"/>
      <c r="B3651"/>
      <c r="C3651"/>
      <c r="D3651"/>
      <c r="E3651"/>
      <c r="F3651"/>
      <c r="G3651"/>
      <c r="H3651"/>
      <c r="I3651"/>
      <c r="J3651"/>
      <c r="K3651"/>
      <c r="L3651"/>
      <c r="M3651"/>
    </row>
    <row r="3652" spans="1:13" x14ac:dyDescent="0.25">
      <c r="A3652"/>
      <c r="B3652"/>
      <c r="C3652"/>
      <c r="D3652"/>
      <c r="E3652"/>
      <c r="F3652"/>
      <c r="G3652"/>
      <c r="H3652"/>
      <c r="I3652"/>
      <c r="J3652"/>
      <c r="K3652"/>
      <c r="L3652"/>
      <c r="M3652"/>
    </row>
    <row r="3653" spans="1:13" x14ac:dyDescent="0.25">
      <c r="A3653"/>
      <c r="B3653"/>
      <c r="C3653"/>
      <c r="D3653"/>
      <c r="E3653"/>
      <c r="F3653"/>
      <c r="G3653"/>
      <c r="H3653"/>
      <c r="I3653"/>
      <c r="J3653"/>
      <c r="K3653"/>
      <c r="L3653"/>
      <c r="M3653"/>
    </row>
    <row r="3654" spans="1:13" x14ac:dyDescent="0.25">
      <c r="A3654"/>
      <c r="B3654"/>
      <c r="C3654"/>
      <c r="D3654"/>
      <c r="E3654"/>
      <c r="F3654"/>
      <c r="G3654"/>
      <c r="H3654"/>
      <c r="I3654"/>
      <c r="J3654"/>
      <c r="K3654"/>
      <c r="L3654"/>
      <c r="M3654"/>
    </row>
    <row r="3655" spans="1:13" x14ac:dyDescent="0.25">
      <c r="A3655"/>
      <c r="B3655"/>
      <c r="C3655"/>
      <c r="D3655"/>
      <c r="E3655"/>
      <c r="F3655"/>
      <c r="G3655"/>
      <c r="H3655"/>
      <c r="I3655"/>
      <c r="J3655"/>
      <c r="K3655"/>
      <c r="L3655"/>
      <c r="M3655"/>
    </row>
    <row r="3656" spans="1:13" x14ac:dyDescent="0.25">
      <c r="A3656"/>
      <c r="B3656"/>
      <c r="C3656"/>
      <c r="D3656"/>
      <c r="E3656"/>
      <c r="F3656"/>
      <c r="G3656"/>
      <c r="H3656"/>
      <c r="I3656"/>
      <c r="J3656"/>
      <c r="K3656"/>
      <c r="L3656"/>
      <c r="M3656"/>
    </row>
    <row r="3657" spans="1:13" x14ac:dyDescent="0.25">
      <c r="A3657"/>
      <c r="B3657"/>
      <c r="C3657"/>
      <c r="D3657"/>
      <c r="E3657"/>
      <c r="F3657"/>
      <c r="G3657"/>
      <c r="H3657"/>
      <c r="I3657"/>
      <c r="J3657"/>
      <c r="K3657"/>
      <c r="L3657"/>
      <c r="M3657"/>
    </row>
    <row r="3658" spans="1:13" x14ac:dyDescent="0.25">
      <c r="A3658"/>
      <c r="B3658"/>
      <c r="C3658"/>
      <c r="D3658"/>
      <c r="E3658"/>
      <c r="F3658"/>
      <c r="G3658"/>
      <c r="H3658"/>
      <c r="I3658"/>
      <c r="J3658"/>
      <c r="K3658"/>
      <c r="L3658"/>
      <c r="M3658"/>
    </row>
    <row r="3659" spans="1:13" x14ac:dyDescent="0.25">
      <c r="A3659"/>
      <c r="B3659"/>
      <c r="C3659"/>
      <c r="D3659"/>
      <c r="E3659"/>
      <c r="F3659"/>
      <c r="G3659"/>
      <c r="H3659"/>
      <c r="I3659"/>
      <c r="J3659"/>
      <c r="K3659"/>
      <c r="L3659"/>
      <c r="M3659"/>
    </row>
    <row r="3660" spans="1:13" x14ac:dyDescent="0.25">
      <c r="A3660"/>
      <c r="B3660"/>
      <c r="C3660"/>
      <c r="D3660"/>
      <c r="E3660"/>
      <c r="F3660"/>
      <c r="G3660"/>
      <c r="H3660"/>
      <c r="I3660"/>
      <c r="J3660"/>
      <c r="K3660"/>
      <c r="L3660"/>
      <c r="M3660"/>
    </row>
    <row r="3661" spans="1:13" x14ac:dyDescent="0.25">
      <c r="A3661"/>
      <c r="B3661"/>
      <c r="C3661"/>
      <c r="D3661"/>
      <c r="E3661"/>
      <c r="F3661"/>
      <c r="G3661"/>
      <c r="H3661"/>
      <c r="I3661"/>
      <c r="J3661"/>
      <c r="K3661"/>
      <c r="L3661"/>
      <c r="M3661"/>
    </row>
    <row r="3662" spans="1:13" x14ac:dyDescent="0.25">
      <c r="A3662"/>
      <c r="B3662"/>
      <c r="C3662"/>
      <c r="D3662"/>
      <c r="E3662"/>
      <c r="F3662"/>
      <c r="G3662"/>
      <c r="H3662"/>
      <c r="I3662"/>
      <c r="J3662"/>
      <c r="K3662"/>
      <c r="L3662"/>
      <c r="M3662"/>
    </row>
    <row r="3663" spans="1:13" x14ac:dyDescent="0.25">
      <c r="A3663"/>
      <c r="B3663"/>
      <c r="C3663"/>
      <c r="D3663"/>
      <c r="E3663"/>
      <c r="F3663"/>
      <c r="G3663"/>
      <c r="H3663"/>
      <c r="I3663"/>
      <c r="J3663"/>
      <c r="K3663"/>
      <c r="L3663"/>
      <c r="M3663"/>
    </row>
    <row r="3664" spans="1:13" x14ac:dyDescent="0.25">
      <c r="A3664"/>
      <c r="B3664"/>
      <c r="C3664"/>
      <c r="D3664"/>
      <c r="E3664"/>
      <c r="F3664"/>
      <c r="G3664"/>
      <c r="H3664"/>
      <c r="I3664"/>
      <c r="J3664"/>
      <c r="K3664"/>
      <c r="L3664"/>
      <c r="M3664"/>
    </row>
    <row r="3665" spans="1:13" x14ac:dyDescent="0.25">
      <c r="A3665"/>
      <c r="B3665"/>
      <c r="C3665"/>
      <c r="D3665"/>
      <c r="E3665"/>
      <c r="F3665"/>
      <c r="G3665"/>
      <c r="H3665"/>
      <c r="I3665"/>
      <c r="J3665"/>
      <c r="K3665"/>
      <c r="L3665"/>
      <c r="M3665"/>
    </row>
    <row r="3666" spans="1:13" x14ac:dyDescent="0.25">
      <c r="A3666"/>
      <c r="B3666"/>
      <c r="C3666"/>
      <c r="D3666"/>
      <c r="E3666"/>
      <c r="F3666"/>
      <c r="G3666"/>
      <c r="H3666"/>
      <c r="I3666"/>
      <c r="J3666"/>
      <c r="K3666"/>
      <c r="L3666"/>
      <c r="M3666"/>
    </row>
    <row r="3667" spans="1:13" x14ac:dyDescent="0.25">
      <c r="A3667"/>
      <c r="B3667"/>
      <c r="C3667"/>
      <c r="D3667"/>
      <c r="E3667"/>
      <c r="F3667"/>
      <c r="G3667"/>
      <c r="H3667"/>
      <c r="I3667"/>
      <c r="J3667"/>
      <c r="K3667"/>
      <c r="L3667"/>
      <c r="M3667"/>
    </row>
    <row r="3668" spans="1:13" x14ac:dyDescent="0.25">
      <c r="A3668"/>
      <c r="B3668"/>
      <c r="C3668"/>
      <c r="D3668"/>
      <c r="E3668"/>
      <c r="F3668"/>
      <c r="G3668"/>
      <c r="H3668"/>
      <c r="I3668"/>
      <c r="J3668"/>
      <c r="K3668"/>
      <c r="L3668"/>
      <c r="M3668"/>
    </row>
    <row r="3669" spans="1:13" x14ac:dyDescent="0.25">
      <c r="A3669"/>
      <c r="B3669"/>
      <c r="C3669"/>
      <c r="D3669"/>
      <c r="E3669"/>
      <c r="F3669"/>
      <c r="G3669"/>
      <c r="H3669"/>
      <c r="I3669"/>
      <c r="J3669"/>
      <c r="K3669"/>
      <c r="L3669"/>
      <c r="M3669"/>
    </row>
    <row r="3670" spans="1:13" x14ac:dyDescent="0.25">
      <c r="A3670"/>
      <c r="B3670"/>
      <c r="C3670"/>
      <c r="D3670"/>
      <c r="E3670"/>
      <c r="F3670"/>
      <c r="G3670"/>
      <c r="H3670"/>
      <c r="I3670"/>
      <c r="J3670"/>
      <c r="K3670"/>
      <c r="L3670"/>
      <c r="M3670"/>
    </row>
    <row r="3671" spans="1:13" x14ac:dyDescent="0.25">
      <c r="A3671"/>
      <c r="B3671"/>
      <c r="C3671"/>
      <c r="D3671"/>
      <c r="E3671"/>
      <c r="F3671"/>
      <c r="G3671"/>
      <c r="H3671"/>
      <c r="I3671"/>
      <c r="J3671"/>
      <c r="K3671"/>
      <c r="L3671"/>
      <c r="M3671"/>
    </row>
    <row r="3672" spans="1:13" x14ac:dyDescent="0.25">
      <c r="A3672"/>
      <c r="B3672"/>
      <c r="C3672"/>
      <c r="D3672"/>
      <c r="E3672"/>
      <c r="F3672"/>
      <c r="G3672"/>
      <c r="H3672"/>
      <c r="I3672"/>
      <c r="J3672"/>
      <c r="K3672"/>
      <c r="L3672"/>
      <c r="M3672"/>
    </row>
    <row r="3673" spans="1:13" x14ac:dyDescent="0.25">
      <c r="A3673"/>
      <c r="B3673"/>
      <c r="C3673"/>
      <c r="D3673"/>
      <c r="E3673"/>
      <c r="F3673"/>
      <c r="G3673"/>
      <c r="H3673"/>
      <c r="I3673"/>
      <c r="J3673"/>
      <c r="K3673"/>
      <c r="L3673"/>
      <c r="M3673"/>
    </row>
    <row r="3674" spans="1:13" x14ac:dyDescent="0.25">
      <c r="A3674"/>
      <c r="B3674"/>
      <c r="C3674"/>
      <c r="D3674"/>
      <c r="E3674"/>
      <c r="F3674"/>
      <c r="G3674"/>
      <c r="H3674"/>
      <c r="I3674"/>
      <c r="J3674"/>
      <c r="K3674"/>
      <c r="L3674"/>
      <c r="M3674"/>
    </row>
    <row r="3675" spans="1:13" x14ac:dyDescent="0.25">
      <c r="A3675"/>
      <c r="B3675"/>
      <c r="C3675"/>
      <c r="D3675"/>
      <c r="E3675"/>
      <c r="F3675"/>
      <c r="G3675"/>
      <c r="H3675"/>
      <c r="I3675"/>
      <c r="J3675"/>
      <c r="K3675"/>
      <c r="L3675"/>
      <c r="M3675"/>
    </row>
    <row r="3676" spans="1:13" x14ac:dyDescent="0.25">
      <c r="A3676"/>
      <c r="B3676"/>
      <c r="C3676"/>
      <c r="D3676"/>
      <c r="E3676"/>
      <c r="F3676"/>
      <c r="G3676"/>
      <c r="H3676"/>
      <c r="I3676"/>
      <c r="J3676"/>
      <c r="K3676"/>
      <c r="L3676"/>
      <c r="M3676"/>
    </row>
    <row r="3677" spans="1:13" x14ac:dyDescent="0.25">
      <c r="A3677"/>
      <c r="B3677"/>
      <c r="C3677"/>
      <c r="D3677"/>
      <c r="E3677"/>
      <c r="F3677"/>
      <c r="G3677"/>
      <c r="H3677"/>
      <c r="I3677"/>
      <c r="J3677"/>
      <c r="K3677"/>
      <c r="L3677"/>
      <c r="M3677"/>
    </row>
    <row r="3678" spans="1:13" x14ac:dyDescent="0.25">
      <c r="A3678"/>
      <c r="B3678"/>
      <c r="C3678"/>
      <c r="D3678"/>
      <c r="E3678"/>
      <c r="F3678"/>
      <c r="G3678"/>
      <c r="H3678"/>
      <c r="I3678"/>
      <c r="J3678"/>
      <c r="K3678"/>
      <c r="L3678"/>
      <c r="M3678"/>
    </row>
    <row r="3679" spans="1:13" x14ac:dyDescent="0.25">
      <c r="A3679"/>
      <c r="B3679"/>
      <c r="C3679"/>
      <c r="D3679"/>
      <c r="E3679"/>
      <c r="F3679"/>
      <c r="G3679"/>
      <c r="H3679"/>
      <c r="I3679"/>
      <c r="J3679"/>
      <c r="K3679"/>
      <c r="L3679"/>
      <c r="M3679"/>
    </row>
    <row r="3680" spans="1:13" x14ac:dyDescent="0.25">
      <c r="A3680"/>
      <c r="B3680"/>
      <c r="C3680"/>
      <c r="D3680"/>
      <c r="E3680"/>
      <c r="F3680"/>
      <c r="G3680"/>
      <c r="H3680"/>
      <c r="I3680"/>
      <c r="J3680"/>
      <c r="K3680"/>
      <c r="L3680"/>
      <c r="M3680"/>
    </row>
    <row r="3681" spans="1:13" x14ac:dyDescent="0.25">
      <c r="A3681"/>
      <c r="B3681"/>
      <c r="C3681"/>
      <c r="D3681"/>
      <c r="E3681"/>
      <c r="F3681"/>
      <c r="G3681"/>
      <c r="H3681"/>
      <c r="I3681"/>
      <c r="J3681"/>
      <c r="K3681"/>
      <c r="L3681"/>
      <c r="M3681"/>
    </row>
    <row r="3682" spans="1:13" x14ac:dyDescent="0.25">
      <c r="A3682"/>
      <c r="B3682"/>
      <c r="C3682"/>
      <c r="D3682"/>
      <c r="E3682"/>
      <c r="F3682"/>
      <c r="G3682"/>
      <c r="H3682"/>
      <c r="I3682"/>
      <c r="J3682"/>
      <c r="K3682"/>
      <c r="L3682"/>
      <c r="M3682"/>
    </row>
    <row r="3683" spans="1:13" x14ac:dyDescent="0.25">
      <c r="A3683"/>
      <c r="B3683"/>
      <c r="C3683"/>
      <c r="D3683"/>
      <c r="E3683"/>
      <c r="F3683"/>
      <c r="G3683"/>
      <c r="H3683"/>
      <c r="I3683"/>
      <c r="J3683"/>
      <c r="K3683"/>
      <c r="L3683"/>
      <c r="M3683"/>
    </row>
    <row r="3684" spans="1:13" x14ac:dyDescent="0.25">
      <c r="A3684"/>
      <c r="B3684"/>
      <c r="C3684"/>
      <c r="D3684"/>
      <c r="E3684"/>
      <c r="F3684"/>
      <c r="G3684"/>
      <c r="H3684"/>
      <c r="I3684"/>
      <c r="J3684"/>
      <c r="K3684"/>
      <c r="L3684"/>
      <c r="M3684"/>
    </row>
    <row r="3685" spans="1:13" x14ac:dyDescent="0.25">
      <c r="A3685"/>
      <c r="B3685"/>
      <c r="C3685"/>
      <c r="D3685"/>
      <c r="E3685"/>
      <c r="F3685"/>
      <c r="G3685"/>
      <c r="H3685"/>
      <c r="I3685"/>
      <c r="J3685"/>
      <c r="K3685"/>
      <c r="L3685"/>
      <c r="M3685"/>
    </row>
    <row r="3686" spans="1:13" x14ac:dyDescent="0.25">
      <c r="A3686"/>
      <c r="B3686"/>
      <c r="C3686"/>
      <c r="D3686"/>
      <c r="E3686"/>
      <c r="F3686"/>
      <c r="G3686"/>
      <c r="H3686"/>
      <c r="I3686"/>
      <c r="J3686"/>
      <c r="K3686"/>
      <c r="L3686"/>
      <c r="M3686"/>
    </row>
    <row r="3687" spans="1:13" x14ac:dyDescent="0.25">
      <c r="A3687"/>
      <c r="B3687"/>
      <c r="C3687"/>
      <c r="D3687"/>
      <c r="E3687"/>
      <c r="F3687"/>
      <c r="G3687"/>
      <c r="H3687"/>
      <c r="I3687"/>
      <c r="J3687"/>
      <c r="K3687"/>
      <c r="L3687"/>
      <c r="M3687"/>
    </row>
    <row r="3688" spans="1:13" x14ac:dyDescent="0.25">
      <c r="A3688"/>
      <c r="B3688"/>
      <c r="C3688"/>
      <c r="D3688"/>
      <c r="E3688"/>
      <c r="F3688"/>
      <c r="G3688"/>
      <c r="H3688"/>
      <c r="I3688"/>
      <c r="J3688"/>
      <c r="K3688"/>
      <c r="L3688"/>
      <c r="M3688"/>
    </row>
    <row r="3689" spans="1:13" x14ac:dyDescent="0.25">
      <c r="A3689"/>
      <c r="B3689"/>
      <c r="C3689"/>
      <c r="D3689"/>
      <c r="E3689"/>
      <c r="F3689"/>
      <c r="G3689"/>
      <c r="H3689"/>
      <c r="I3689"/>
      <c r="J3689"/>
      <c r="K3689"/>
      <c r="L3689"/>
      <c r="M3689"/>
    </row>
    <row r="3690" spans="1:13" x14ac:dyDescent="0.25">
      <c r="A3690"/>
      <c r="B3690"/>
      <c r="C3690"/>
      <c r="D3690"/>
      <c r="E3690"/>
      <c r="F3690"/>
      <c r="G3690"/>
      <c r="H3690"/>
      <c r="I3690"/>
      <c r="J3690"/>
      <c r="K3690"/>
      <c r="L3690"/>
      <c r="M3690"/>
    </row>
    <row r="3691" spans="1:13" x14ac:dyDescent="0.25">
      <c r="A3691"/>
      <c r="B3691"/>
      <c r="C3691"/>
      <c r="D3691"/>
      <c r="E3691"/>
      <c r="F3691"/>
      <c r="G3691"/>
      <c r="H3691"/>
      <c r="I3691"/>
      <c r="J3691"/>
      <c r="K3691"/>
      <c r="L3691"/>
      <c r="M3691"/>
    </row>
    <row r="3692" spans="1:13" x14ac:dyDescent="0.25">
      <c r="A3692"/>
      <c r="B3692"/>
      <c r="C3692"/>
      <c r="D3692"/>
      <c r="E3692"/>
      <c r="F3692"/>
      <c r="G3692"/>
      <c r="H3692"/>
      <c r="I3692"/>
      <c r="J3692"/>
      <c r="K3692"/>
      <c r="L3692"/>
      <c r="M3692"/>
    </row>
    <row r="3693" spans="1:13" x14ac:dyDescent="0.25">
      <c r="A3693"/>
      <c r="B3693"/>
      <c r="C3693"/>
      <c r="D3693"/>
      <c r="E3693"/>
      <c r="F3693"/>
      <c r="G3693"/>
      <c r="H3693"/>
      <c r="I3693"/>
      <c r="J3693"/>
      <c r="K3693"/>
      <c r="L3693"/>
      <c r="M3693"/>
    </row>
    <row r="3694" spans="1:13" x14ac:dyDescent="0.25">
      <c r="A3694"/>
      <c r="B3694"/>
      <c r="C3694"/>
      <c r="D3694"/>
      <c r="E3694"/>
      <c r="F3694"/>
      <c r="G3694"/>
      <c r="H3694"/>
      <c r="I3694"/>
      <c r="J3694"/>
      <c r="K3694"/>
      <c r="L3694"/>
      <c r="M3694"/>
    </row>
    <row r="3695" spans="1:13" x14ac:dyDescent="0.25">
      <c r="A3695"/>
      <c r="B3695"/>
      <c r="C3695"/>
      <c r="D3695"/>
      <c r="E3695"/>
      <c r="F3695"/>
      <c r="G3695"/>
      <c r="H3695"/>
      <c r="I3695"/>
      <c r="J3695"/>
      <c r="K3695"/>
      <c r="L3695"/>
      <c r="M3695"/>
    </row>
    <row r="3696" spans="1:13" x14ac:dyDescent="0.25">
      <c r="A3696"/>
      <c r="B3696"/>
      <c r="C3696"/>
      <c r="D3696"/>
      <c r="E3696"/>
      <c r="F3696"/>
      <c r="G3696"/>
      <c r="H3696"/>
      <c r="I3696"/>
      <c r="J3696"/>
      <c r="K3696"/>
      <c r="L3696"/>
      <c r="M3696"/>
    </row>
    <row r="3697" spans="1:13" x14ac:dyDescent="0.25">
      <c r="A3697"/>
      <c r="B3697"/>
      <c r="C3697"/>
      <c r="D3697"/>
      <c r="E3697"/>
      <c r="F3697"/>
      <c r="G3697"/>
      <c r="H3697"/>
      <c r="I3697"/>
      <c r="J3697"/>
      <c r="K3697"/>
      <c r="L3697"/>
      <c r="M3697"/>
    </row>
    <row r="3698" spans="1:13" x14ac:dyDescent="0.25">
      <c r="A3698"/>
      <c r="B3698"/>
      <c r="C3698"/>
      <c r="D3698"/>
      <c r="E3698"/>
      <c r="F3698"/>
      <c r="G3698"/>
      <c r="H3698"/>
      <c r="I3698"/>
      <c r="J3698"/>
      <c r="K3698"/>
      <c r="L3698"/>
      <c r="M3698"/>
    </row>
    <row r="3699" spans="1:13" x14ac:dyDescent="0.25">
      <c r="A3699"/>
      <c r="B3699"/>
      <c r="C3699"/>
      <c r="D3699"/>
      <c r="E3699"/>
      <c r="F3699"/>
      <c r="G3699"/>
      <c r="H3699"/>
      <c r="I3699"/>
      <c r="J3699"/>
      <c r="K3699"/>
      <c r="L3699"/>
      <c r="M3699"/>
    </row>
    <row r="3700" spans="1:13" x14ac:dyDescent="0.25">
      <c r="A3700"/>
      <c r="B3700"/>
      <c r="C3700"/>
      <c r="D3700"/>
      <c r="E3700"/>
      <c r="F3700"/>
      <c r="G3700"/>
      <c r="H3700"/>
      <c r="I3700"/>
      <c r="J3700"/>
      <c r="K3700"/>
      <c r="L3700"/>
      <c r="M3700"/>
    </row>
    <row r="3701" spans="1:13" x14ac:dyDescent="0.25">
      <c r="A3701"/>
      <c r="B3701"/>
      <c r="C3701"/>
      <c r="D3701"/>
      <c r="E3701"/>
      <c r="F3701"/>
      <c r="G3701"/>
      <c r="H3701"/>
      <c r="I3701"/>
      <c r="J3701"/>
      <c r="K3701"/>
      <c r="L3701"/>
      <c r="M3701"/>
    </row>
    <row r="3702" spans="1:13" x14ac:dyDescent="0.25">
      <c r="A3702"/>
      <c r="B3702"/>
      <c r="C3702"/>
      <c r="D3702"/>
      <c r="E3702"/>
      <c r="F3702"/>
      <c r="G3702"/>
      <c r="H3702"/>
      <c r="I3702"/>
      <c r="J3702"/>
      <c r="K3702"/>
      <c r="L3702"/>
      <c r="M3702"/>
    </row>
    <row r="3703" spans="1:13" x14ac:dyDescent="0.25">
      <c r="A3703"/>
      <c r="B3703"/>
      <c r="C3703"/>
      <c r="D3703"/>
      <c r="E3703"/>
      <c r="F3703"/>
      <c r="G3703"/>
      <c r="H3703"/>
      <c r="I3703"/>
      <c r="J3703"/>
      <c r="K3703"/>
      <c r="L3703"/>
      <c r="M3703"/>
    </row>
    <row r="3704" spans="1:13" x14ac:dyDescent="0.25">
      <c r="A3704"/>
      <c r="B3704"/>
      <c r="C3704"/>
      <c r="D3704"/>
      <c r="E3704"/>
      <c r="F3704"/>
      <c r="G3704"/>
      <c r="H3704"/>
      <c r="I3704"/>
      <c r="J3704"/>
      <c r="K3704"/>
      <c r="L3704"/>
      <c r="M3704"/>
    </row>
    <row r="3705" spans="1:13" x14ac:dyDescent="0.25">
      <c r="A3705"/>
      <c r="B3705"/>
      <c r="C3705"/>
      <c r="D3705"/>
      <c r="E3705"/>
      <c r="F3705"/>
      <c r="G3705"/>
      <c r="H3705"/>
      <c r="I3705"/>
      <c r="J3705"/>
      <c r="K3705"/>
      <c r="L3705"/>
      <c r="M3705"/>
    </row>
    <row r="3706" spans="1:13" x14ac:dyDescent="0.25">
      <c r="A3706"/>
      <c r="B3706"/>
      <c r="C3706"/>
      <c r="D3706"/>
      <c r="E3706"/>
      <c r="F3706"/>
      <c r="G3706"/>
      <c r="H3706"/>
      <c r="I3706"/>
      <c r="J3706"/>
      <c r="K3706"/>
      <c r="L3706"/>
      <c r="M3706"/>
    </row>
    <row r="3707" spans="1:13" x14ac:dyDescent="0.25">
      <c r="A3707"/>
      <c r="B3707"/>
      <c r="C3707"/>
      <c r="D3707"/>
      <c r="E3707"/>
      <c r="F3707"/>
      <c r="G3707"/>
      <c r="H3707"/>
      <c r="I3707"/>
      <c r="J3707"/>
      <c r="K3707"/>
      <c r="L3707"/>
      <c r="M3707"/>
    </row>
    <row r="3708" spans="1:13" x14ac:dyDescent="0.25">
      <c r="A3708"/>
      <c r="B3708"/>
      <c r="C3708"/>
      <c r="D3708"/>
      <c r="E3708"/>
      <c r="F3708"/>
      <c r="G3708"/>
      <c r="H3708"/>
      <c r="I3708"/>
      <c r="J3708"/>
      <c r="K3708"/>
      <c r="L3708"/>
      <c r="M3708"/>
    </row>
    <row r="3709" spans="1:13" x14ac:dyDescent="0.25">
      <c r="A3709"/>
      <c r="B3709"/>
      <c r="C3709"/>
      <c r="D3709"/>
      <c r="E3709"/>
      <c r="F3709"/>
      <c r="G3709"/>
      <c r="H3709"/>
      <c r="I3709"/>
      <c r="J3709"/>
      <c r="K3709"/>
      <c r="L3709"/>
      <c r="M3709"/>
    </row>
    <row r="3710" spans="1:13" x14ac:dyDescent="0.25">
      <c r="A3710"/>
      <c r="B3710"/>
      <c r="C3710"/>
      <c r="D3710"/>
      <c r="E3710"/>
      <c r="F3710"/>
      <c r="G3710"/>
      <c r="H3710"/>
      <c r="I3710"/>
      <c r="J3710"/>
      <c r="K3710"/>
      <c r="L3710"/>
      <c r="M3710"/>
    </row>
    <row r="3711" spans="1:13" x14ac:dyDescent="0.25">
      <c r="A3711"/>
      <c r="B3711"/>
      <c r="C3711"/>
      <c r="D3711"/>
      <c r="E3711"/>
      <c r="F3711"/>
      <c r="G3711"/>
      <c r="H3711"/>
      <c r="I3711"/>
      <c r="J3711"/>
      <c r="K3711"/>
      <c r="L3711"/>
      <c r="M3711"/>
    </row>
    <row r="3712" spans="1:13" x14ac:dyDescent="0.25">
      <c r="A3712"/>
      <c r="B3712"/>
      <c r="C3712"/>
      <c r="D3712"/>
      <c r="E3712"/>
      <c r="F3712"/>
      <c r="G3712"/>
      <c r="H3712"/>
      <c r="I3712"/>
      <c r="J3712"/>
      <c r="K3712"/>
      <c r="L3712"/>
      <c r="M3712"/>
    </row>
    <row r="3713" spans="1:13" x14ac:dyDescent="0.25">
      <c r="A3713"/>
      <c r="B3713"/>
      <c r="C3713"/>
      <c r="D3713"/>
      <c r="E3713"/>
      <c r="F3713"/>
      <c r="G3713"/>
      <c r="H3713"/>
      <c r="I3713"/>
      <c r="J3713"/>
      <c r="K3713"/>
      <c r="L3713"/>
      <c r="M3713"/>
    </row>
    <row r="3714" spans="1:13" x14ac:dyDescent="0.25">
      <c r="A3714"/>
      <c r="B3714"/>
      <c r="C3714"/>
      <c r="D3714"/>
      <c r="E3714"/>
      <c r="F3714"/>
      <c r="G3714"/>
      <c r="H3714"/>
      <c r="I3714"/>
      <c r="J3714"/>
      <c r="K3714"/>
      <c r="L3714"/>
      <c r="M3714"/>
    </row>
    <row r="3715" spans="1:13" x14ac:dyDescent="0.25">
      <c r="A3715"/>
      <c r="B3715"/>
      <c r="C3715"/>
      <c r="D3715"/>
      <c r="E3715"/>
      <c r="F3715"/>
      <c r="G3715"/>
      <c r="H3715"/>
      <c r="I3715"/>
      <c r="J3715"/>
      <c r="K3715"/>
      <c r="L3715"/>
      <c r="M3715"/>
    </row>
    <row r="3716" spans="1:13" x14ac:dyDescent="0.25">
      <c r="A3716"/>
      <c r="B3716"/>
      <c r="C3716"/>
      <c r="D3716"/>
      <c r="E3716"/>
      <c r="F3716"/>
      <c r="G3716"/>
      <c r="H3716"/>
      <c r="I3716"/>
      <c r="J3716"/>
      <c r="K3716"/>
      <c r="L3716"/>
      <c r="M3716"/>
    </row>
    <row r="3717" spans="1:13" x14ac:dyDescent="0.25">
      <c r="A3717"/>
      <c r="B3717"/>
      <c r="C3717"/>
      <c r="D3717"/>
      <c r="E3717"/>
      <c r="F3717"/>
      <c r="G3717"/>
      <c r="H3717"/>
      <c r="I3717"/>
      <c r="J3717"/>
      <c r="K3717"/>
      <c r="L3717"/>
      <c r="M3717"/>
    </row>
    <row r="3718" spans="1:13" x14ac:dyDescent="0.25">
      <c r="A3718"/>
      <c r="B3718"/>
      <c r="C3718"/>
      <c r="D3718"/>
      <c r="E3718"/>
      <c r="F3718"/>
      <c r="G3718"/>
      <c r="H3718"/>
      <c r="I3718"/>
      <c r="J3718"/>
      <c r="K3718"/>
      <c r="L3718"/>
      <c r="M3718"/>
    </row>
    <row r="3719" spans="1:13" x14ac:dyDescent="0.25">
      <c r="A3719"/>
      <c r="B3719"/>
      <c r="C3719"/>
      <c r="D3719"/>
      <c r="E3719"/>
      <c r="F3719"/>
      <c r="G3719"/>
      <c r="H3719"/>
      <c r="I3719"/>
      <c r="J3719"/>
      <c r="K3719"/>
      <c r="L3719"/>
      <c r="M3719"/>
    </row>
    <row r="3720" spans="1:13" x14ac:dyDescent="0.25">
      <c r="A3720"/>
      <c r="B3720"/>
      <c r="C3720"/>
      <c r="D3720"/>
      <c r="E3720"/>
      <c r="F3720"/>
      <c r="G3720"/>
      <c r="H3720"/>
      <c r="I3720"/>
      <c r="J3720"/>
      <c r="K3720"/>
      <c r="L3720"/>
      <c r="M3720"/>
    </row>
    <row r="3721" spans="1:13" x14ac:dyDescent="0.25">
      <c r="A3721"/>
      <c r="B3721"/>
      <c r="C3721"/>
      <c r="D3721"/>
      <c r="E3721"/>
      <c r="F3721"/>
      <c r="G3721"/>
      <c r="H3721"/>
      <c r="I3721"/>
      <c r="J3721"/>
      <c r="K3721"/>
      <c r="L3721"/>
      <c r="M3721"/>
    </row>
    <row r="3722" spans="1:13" x14ac:dyDescent="0.25">
      <c r="A3722"/>
      <c r="B3722"/>
      <c r="C3722"/>
      <c r="D3722"/>
      <c r="E3722"/>
      <c r="F3722"/>
      <c r="G3722"/>
      <c r="H3722"/>
      <c r="I3722"/>
      <c r="J3722"/>
      <c r="K3722"/>
      <c r="L3722"/>
      <c r="M3722"/>
    </row>
    <row r="3723" spans="1:13" x14ac:dyDescent="0.25">
      <c r="A3723"/>
      <c r="B3723"/>
      <c r="C3723"/>
      <c r="D3723"/>
      <c r="E3723"/>
      <c r="F3723"/>
      <c r="G3723"/>
      <c r="H3723"/>
      <c r="I3723"/>
      <c r="J3723"/>
      <c r="K3723"/>
      <c r="L3723"/>
      <c r="M3723"/>
    </row>
    <row r="3724" spans="1:13" x14ac:dyDescent="0.25">
      <c r="A3724"/>
      <c r="B3724"/>
      <c r="C3724"/>
      <c r="D3724"/>
      <c r="E3724"/>
      <c r="F3724"/>
      <c r="G3724"/>
      <c r="H3724"/>
      <c r="I3724"/>
      <c r="J3724"/>
      <c r="K3724"/>
      <c r="L3724"/>
      <c r="M3724"/>
    </row>
    <row r="3725" spans="1:13" x14ac:dyDescent="0.25">
      <c r="A3725"/>
      <c r="B3725"/>
      <c r="C3725"/>
      <c r="D3725"/>
      <c r="E3725"/>
      <c r="F3725"/>
      <c r="G3725"/>
      <c r="H3725"/>
      <c r="I3725"/>
      <c r="J3725"/>
      <c r="K3725"/>
      <c r="L3725"/>
      <c r="M3725"/>
    </row>
    <row r="3726" spans="1:13" x14ac:dyDescent="0.25">
      <c r="A3726"/>
      <c r="B3726"/>
      <c r="C3726"/>
      <c r="D3726"/>
      <c r="E3726"/>
      <c r="F3726"/>
      <c r="G3726"/>
      <c r="H3726"/>
      <c r="I3726"/>
      <c r="J3726"/>
      <c r="K3726"/>
      <c r="L3726"/>
      <c r="M3726"/>
    </row>
    <row r="3727" spans="1:13" x14ac:dyDescent="0.25">
      <c r="A3727"/>
      <c r="B3727"/>
      <c r="C3727"/>
      <c r="D3727"/>
      <c r="E3727"/>
      <c r="F3727"/>
      <c r="G3727"/>
      <c r="H3727"/>
      <c r="I3727"/>
      <c r="J3727"/>
      <c r="K3727"/>
      <c r="L3727"/>
      <c r="M3727"/>
    </row>
    <row r="3728" spans="1:13" x14ac:dyDescent="0.25">
      <c r="A3728"/>
      <c r="B3728"/>
      <c r="C3728"/>
      <c r="D3728"/>
      <c r="E3728"/>
      <c r="F3728"/>
      <c r="G3728"/>
      <c r="H3728"/>
      <c r="I3728"/>
      <c r="J3728"/>
      <c r="K3728"/>
      <c r="L3728"/>
      <c r="M3728"/>
    </row>
    <row r="3729" spans="1:13" x14ac:dyDescent="0.25">
      <c r="A3729"/>
      <c r="B3729"/>
      <c r="C3729"/>
      <c r="D3729"/>
      <c r="E3729"/>
      <c r="F3729"/>
      <c r="G3729"/>
      <c r="H3729"/>
      <c r="I3729"/>
      <c r="J3729"/>
      <c r="K3729"/>
      <c r="L3729"/>
      <c r="M3729"/>
    </row>
    <row r="3730" spans="1:13" x14ac:dyDescent="0.25">
      <c r="A3730"/>
      <c r="B3730"/>
      <c r="C3730"/>
      <c r="D3730"/>
      <c r="E3730"/>
      <c r="F3730"/>
      <c r="G3730"/>
      <c r="H3730"/>
      <c r="I3730"/>
      <c r="J3730"/>
      <c r="K3730"/>
      <c r="L3730"/>
      <c r="M3730"/>
    </row>
    <row r="3731" spans="1:13" x14ac:dyDescent="0.25">
      <c r="A3731"/>
      <c r="B3731"/>
      <c r="C3731"/>
      <c r="D3731"/>
      <c r="E3731"/>
      <c r="F3731"/>
      <c r="G3731"/>
      <c r="H3731"/>
      <c r="I3731"/>
      <c r="J3731"/>
      <c r="K3731"/>
      <c r="L3731"/>
      <c r="M3731"/>
    </row>
    <row r="3732" spans="1:13" x14ac:dyDescent="0.25">
      <c r="A3732"/>
      <c r="B3732"/>
      <c r="C3732"/>
      <c r="D3732"/>
      <c r="E3732"/>
      <c r="F3732"/>
      <c r="G3732"/>
      <c r="H3732"/>
      <c r="I3732"/>
      <c r="J3732"/>
      <c r="K3732"/>
      <c r="L3732"/>
      <c r="M3732"/>
    </row>
    <row r="3733" spans="1:13" x14ac:dyDescent="0.25">
      <c r="A3733"/>
      <c r="B3733"/>
      <c r="C3733"/>
      <c r="D3733"/>
      <c r="E3733"/>
      <c r="F3733"/>
      <c r="G3733"/>
      <c r="H3733"/>
      <c r="I3733"/>
      <c r="J3733"/>
      <c r="K3733"/>
      <c r="L3733"/>
      <c r="M3733"/>
    </row>
    <row r="3734" spans="1:13" x14ac:dyDescent="0.25">
      <c r="A3734"/>
      <c r="B3734"/>
      <c r="C3734"/>
      <c r="D3734"/>
      <c r="E3734"/>
      <c r="F3734"/>
      <c r="G3734"/>
      <c r="H3734"/>
      <c r="I3734"/>
      <c r="J3734"/>
      <c r="K3734"/>
      <c r="L3734"/>
      <c r="M3734"/>
    </row>
    <row r="3735" spans="1:13" x14ac:dyDescent="0.25">
      <c r="A3735"/>
      <c r="B3735"/>
      <c r="C3735"/>
      <c r="D3735"/>
      <c r="E3735"/>
      <c r="F3735"/>
      <c r="G3735"/>
      <c r="H3735"/>
      <c r="I3735"/>
      <c r="J3735"/>
      <c r="K3735"/>
      <c r="L3735"/>
      <c r="M3735"/>
    </row>
    <row r="3736" spans="1:13" x14ac:dyDescent="0.25">
      <c r="A3736"/>
      <c r="B3736"/>
      <c r="C3736"/>
      <c r="D3736"/>
      <c r="E3736"/>
      <c r="F3736"/>
      <c r="G3736"/>
      <c r="H3736"/>
      <c r="I3736"/>
      <c r="J3736"/>
      <c r="K3736"/>
      <c r="L3736"/>
      <c r="M3736"/>
    </row>
    <row r="3737" spans="1:13" x14ac:dyDescent="0.25">
      <c r="A3737"/>
      <c r="B3737"/>
      <c r="C3737"/>
      <c r="D3737"/>
      <c r="E3737"/>
      <c r="F3737"/>
      <c r="G3737"/>
      <c r="H3737"/>
      <c r="I3737"/>
      <c r="J3737"/>
      <c r="K3737"/>
      <c r="L3737"/>
      <c r="M3737"/>
    </row>
    <row r="3738" spans="1:13" x14ac:dyDescent="0.25">
      <c r="A3738"/>
      <c r="B3738"/>
      <c r="C3738"/>
      <c r="D3738"/>
      <c r="E3738"/>
      <c r="F3738"/>
      <c r="G3738"/>
      <c r="H3738"/>
      <c r="I3738"/>
      <c r="J3738"/>
      <c r="K3738"/>
      <c r="L3738"/>
      <c r="M3738"/>
    </row>
    <row r="3739" spans="1:13" x14ac:dyDescent="0.25">
      <c r="A3739"/>
      <c r="B3739"/>
      <c r="C3739"/>
      <c r="D3739"/>
      <c r="E3739"/>
      <c r="F3739"/>
      <c r="G3739"/>
      <c r="H3739"/>
      <c r="I3739"/>
      <c r="J3739"/>
      <c r="K3739"/>
      <c r="L3739"/>
      <c r="M3739"/>
    </row>
    <row r="3740" spans="1:13" x14ac:dyDescent="0.25">
      <c r="A3740"/>
      <c r="B3740"/>
      <c r="C3740"/>
      <c r="D3740"/>
      <c r="E3740"/>
      <c r="F3740"/>
      <c r="G3740"/>
      <c r="H3740"/>
      <c r="I3740"/>
      <c r="J3740"/>
      <c r="K3740"/>
      <c r="L3740"/>
      <c r="M3740"/>
    </row>
    <row r="3741" spans="1:13" x14ac:dyDescent="0.25">
      <c r="A3741"/>
      <c r="B3741"/>
      <c r="C3741"/>
      <c r="D3741"/>
      <c r="E3741"/>
      <c r="F3741"/>
      <c r="G3741"/>
      <c r="H3741"/>
      <c r="I3741"/>
      <c r="J3741"/>
      <c r="K3741"/>
      <c r="L3741"/>
      <c r="M3741"/>
    </row>
    <row r="3742" spans="1:13" x14ac:dyDescent="0.25">
      <c r="A3742"/>
      <c r="B3742"/>
      <c r="C3742"/>
      <c r="D3742"/>
      <c r="E3742"/>
      <c r="F3742"/>
      <c r="G3742"/>
      <c r="H3742"/>
      <c r="I3742"/>
      <c r="J3742"/>
      <c r="K3742"/>
      <c r="L3742"/>
      <c r="M3742"/>
    </row>
    <row r="3743" spans="1:13" x14ac:dyDescent="0.25">
      <c r="A3743"/>
      <c r="B3743"/>
      <c r="C3743"/>
      <c r="D3743"/>
      <c r="E3743"/>
      <c r="F3743"/>
      <c r="G3743"/>
      <c r="H3743"/>
      <c r="I3743"/>
      <c r="J3743"/>
      <c r="K3743"/>
      <c r="L3743"/>
      <c r="M3743"/>
    </row>
    <row r="3744" spans="1:13" x14ac:dyDescent="0.25">
      <c r="A3744"/>
      <c r="B3744"/>
      <c r="C3744"/>
      <c r="D3744"/>
      <c r="E3744"/>
      <c r="F3744"/>
      <c r="G3744"/>
      <c r="H3744"/>
      <c r="I3744"/>
      <c r="J3744"/>
      <c r="K3744"/>
      <c r="L3744"/>
      <c r="M3744"/>
    </row>
    <row r="3745" spans="1:13" x14ac:dyDescent="0.25">
      <c r="A3745"/>
      <c r="B3745"/>
      <c r="C3745"/>
      <c r="D3745"/>
      <c r="E3745"/>
      <c r="F3745"/>
      <c r="G3745"/>
      <c r="H3745"/>
      <c r="I3745"/>
      <c r="J3745"/>
      <c r="K3745"/>
      <c r="L3745"/>
      <c r="M3745"/>
    </row>
    <row r="3746" spans="1:13" x14ac:dyDescent="0.25">
      <c r="A3746"/>
      <c r="B3746"/>
      <c r="C3746"/>
      <c r="D3746"/>
      <c r="E3746"/>
      <c r="F3746"/>
      <c r="G3746"/>
      <c r="H3746"/>
      <c r="I3746"/>
      <c r="J3746"/>
      <c r="K3746"/>
      <c r="L3746"/>
      <c r="M3746"/>
    </row>
    <row r="3747" spans="1:13" x14ac:dyDescent="0.25">
      <c r="A3747"/>
      <c r="B3747"/>
      <c r="C3747"/>
      <c r="D3747"/>
      <c r="E3747"/>
      <c r="F3747"/>
      <c r="G3747"/>
      <c r="H3747"/>
      <c r="I3747"/>
      <c r="J3747"/>
      <c r="K3747"/>
      <c r="L3747"/>
      <c r="M3747"/>
    </row>
    <row r="3748" spans="1:13" x14ac:dyDescent="0.25">
      <c r="A3748"/>
      <c r="B3748"/>
      <c r="C3748"/>
      <c r="D3748"/>
      <c r="E3748"/>
      <c r="F3748"/>
      <c r="G3748"/>
      <c r="H3748"/>
      <c r="I3748"/>
      <c r="J3748"/>
      <c r="K3748"/>
      <c r="L3748"/>
      <c r="M3748"/>
    </row>
    <row r="3749" spans="1:13" x14ac:dyDescent="0.25">
      <c r="A3749"/>
      <c r="B3749"/>
      <c r="C3749"/>
      <c r="D3749"/>
      <c r="E3749"/>
      <c r="F3749"/>
      <c r="G3749"/>
      <c r="H3749"/>
      <c r="I3749"/>
      <c r="J3749"/>
      <c r="K3749"/>
      <c r="L3749"/>
      <c r="M3749"/>
    </row>
    <row r="3750" spans="1:13" x14ac:dyDescent="0.25">
      <c r="A3750"/>
      <c r="B3750"/>
      <c r="C3750"/>
      <c r="D3750"/>
      <c r="E3750"/>
      <c r="F3750"/>
      <c r="G3750"/>
      <c r="H3750"/>
      <c r="I3750"/>
      <c r="J3750"/>
      <c r="K3750"/>
      <c r="L3750"/>
      <c r="M3750"/>
    </row>
    <row r="3751" spans="1:13" x14ac:dyDescent="0.25">
      <c r="A3751"/>
      <c r="B3751"/>
      <c r="C3751"/>
      <c r="D3751"/>
      <c r="E3751"/>
      <c r="F3751"/>
      <c r="G3751"/>
      <c r="H3751"/>
      <c r="I3751"/>
      <c r="J3751"/>
      <c r="K3751"/>
      <c r="L3751"/>
      <c r="M3751"/>
    </row>
    <row r="3752" spans="1:13" x14ac:dyDescent="0.25">
      <c r="A3752"/>
      <c r="B3752"/>
      <c r="C3752"/>
      <c r="D3752"/>
      <c r="E3752"/>
      <c r="F3752"/>
      <c r="G3752"/>
      <c r="H3752"/>
      <c r="I3752"/>
      <c r="J3752"/>
      <c r="K3752"/>
      <c r="L3752"/>
      <c r="M3752"/>
    </row>
    <row r="3753" spans="1:13" x14ac:dyDescent="0.25">
      <c r="A3753"/>
      <c r="B3753"/>
      <c r="C3753"/>
      <c r="D3753"/>
      <c r="E3753"/>
      <c r="F3753"/>
      <c r="G3753"/>
      <c r="H3753"/>
      <c r="I3753"/>
      <c r="J3753"/>
      <c r="K3753"/>
      <c r="L3753"/>
      <c r="M3753"/>
    </row>
    <row r="3754" spans="1:13" x14ac:dyDescent="0.25">
      <c r="A3754"/>
      <c r="B3754"/>
      <c r="C3754"/>
      <c r="D3754"/>
      <c r="E3754"/>
      <c r="F3754"/>
      <c r="G3754"/>
      <c r="H3754"/>
      <c r="I3754"/>
      <c r="J3754"/>
      <c r="K3754"/>
      <c r="L3754"/>
      <c r="M3754"/>
    </row>
    <row r="3755" spans="1:13" x14ac:dyDescent="0.25">
      <c r="A3755"/>
      <c r="B3755"/>
      <c r="C3755"/>
      <c r="D3755"/>
      <c r="E3755"/>
      <c r="F3755"/>
      <c r="G3755"/>
      <c r="H3755"/>
      <c r="I3755"/>
      <c r="J3755"/>
      <c r="K3755"/>
      <c r="L3755"/>
      <c r="M3755"/>
    </row>
    <row r="3756" spans="1:13" x14ac:dyDescent="0.25">
      <c r="A3756"/>
      <c r="B3756"/>
      <c r="C3756"/>
      <c r="D3756"/>
      <c r="E3756"/>
      <c r="F3756"/>
      <c r="G3756"/>
      <c r="H3756"/>
      <c r="I3756"/>
      <c r="J3756"/>
      <c r="K3756"/>
      <c r="L3756"/>
      <c r="M3756"/>
    </row>
    <row r="3757" spans="1:13" x14ac:dyDescent="0.25">
      <c r="A3757"/>
      <c r="B3757"/>
      <c r="C3757"/>
      <c r="D3757"/>
      <c r="E3757"/>
      <c r="F3757"/>
      <c r="G3757"/>
      <c r="H3757"/>
      <c r="I3757"/>
      <c r="J3757"/>
      <c r="K3757"/>
      <c r="L3757"/>
      <c r="M3757"/>
    </row>
    <row r="3758" spans="1:13" x14ac:dyDescent="0.25">
      <c r="A3758"/>
      <c r="B3758"/>
      <c r="C3758"/>
      <c r="D3758"/>
      <c r="E3758"/>
      <c r="F3758"/>
      <c r="G3758"/>
      <c r="H3758"/>
      <c r="I3758"/>
      <c r="J3758"/>
      <c r="K3758"/>
      <c r="L3758"/>
      <c r="M3758"/>
    </row>
    <row r="3759" spans="1:13" x14ac:dyDescent="0.25">
      <c r="A3759"/>
      <c r="B3759"/>
      <c r="C3759"/>
      <c r="D3759"/>
      <c r="E3759"/>
      <c r="F3759"/>
      <c r="G3759"/>
      <c r="H3759"/>
      <c r="I3759"/>
      <c r="J3759"/>
      <c r="K3759"/>
      <c r="L3759"/>
      <c r="M3759"/>
    </row>
    <row r="3760" spans="1:13" x14ac:dyDescent="0.25">
      <c r="A3760"/>
      <c r="B3760"/>
      <c r="C3760"/>
      <c r="D3760"/>
      <c r="E3760"/>
      <c r="F3760"/>
      <c r="G3760"/>
      <c r="H3760"/>
      <c r="I3760"/>
      <c r="J3760"/>
      <c r="K3760"/>
      <c r="L3760"/>
      <c r="M3760"/>
    </row>
    <row r="3761" spans="1:13" x14ac:dyDescent="0.25">
      <c r="A3761"/>
      <c r="B3761"/>
      <c r="C3761"/>
      <c r="D3761"/>
      <c r="E3761"/>
      <c r="F3761"/>
      <c r="G3761"/>
      <c r="H3761"/>
      <c r="I3761"/>
      <c r="J3761"/>
      <c r="K3761"/>
      <c r="L3761"/>
      <c r="M3761"/>
    </row>
    <row r="3762" spans="1:13" x14ac:dyDescent="0.25">
      <c r="A3762"/>
      <c r="B3762"/>
      <c r="C3762"/>
      <c r="D3762"/>
      <c r="E3762"/>
      <c r="F3762"/>
      <c r="G3762"/>
      <c r="H3762"/>
      <c r="I3762"/>
      <c r="J3762"/>
      <c r="K3762"/>
      <c r="L3762"/>
      <c r="M3762"/>
    </row>
    <row r="3763" spans="1:13" x14ac:dyDescent="0.25">
      <c r="A3763"/>
      <c r="B3763"/>
      <c r="C3763"/>
      <c r="D3763"/>
      <c r="E3763"/>
      <c r="F3763"/>
      <c r="G3763"/>
      <c r="H3763"/>
      <c r="I3763"/>
      <c r="J3763"/>
      <c r="K3763"/>
      <c r="L3763"/>
      <c r="M3763"/>
    </row>
    <row r="3764" spans="1:13" x14ac:dyDescent="0.25">
      <c r="A3764"/>
      <c r="B3764"/>
      <c r="C3764"/>
      <c r="D3764"/>
      <c r="E3764"/>
      <c r="F3764"/>
      <c r="G3764"/>
      <c r="H3764"/>
      <c r="I3764"/>
      <c r="J3764"/>
      <c r="K3764"/>
      <c r="L3764"/>
      <c r="M3764"/>
    </row>
    <row r="3765" spans="1:13" x14ac:dyDescent="0.25">
      <c r="A3765"/>
      <c r="B3765"/>
      <c r="C3765"/>
      <c r="D3765"/>
      <c r="E3765"/>
      <c r="F3765"/>
      <c r="G3765"/>
      <c r="H3765"/>
      <c r="I3765"/>
      <c r="J3765"/>
      <c r="K3765"/>
      <c r="L3765"/>
      <c r="M3765"/>
    </row>
    <row r="3766" spans="1:13" x14ac:dyDescent="0.25">
      <c r="A3766"/>
      <c r="B3766"/>
      <c r="C3766"/>
      <c r="D3766"/>
      <c r="E3766"/>
      <c r="F3766"/>
      <c r="G3766"/>
      <c r="H3766"/>
      <c r="I3766"/>
      <c r="J3766"/>
      <c r="K3766"/>
      <c r="L3766"/>
      <c r="M3766"/>
    </row>
    <row r="3767" spans="1:13" x14ac:dyDescent="0.25">
      <c r="A3767"/>
      <c r="B3767"/>
      <c r="C3767"/>
      <c r="D3767"/>
      <c r="E3767"/>
      <c r="F3767"/>
      <c r="G3767"/>
      <c r="H3767"/>
      <c r="I3767"/>
      <c r="J3767"/>
      <c r="K3767"/>
      <c r="L3767"/>
      <c r="M3767"/>
    </row>
    <row r="3768" spans="1:13" x14ac:dyDescent="0.25">
      <c r="A3768"/>
      <c r="B3768"/>
      <c r="C3768"/>
      <c r="D3768"/>
      <c r="E3768"/>
      <c r="F3768"/>
      <c r="G3768"/>
      <c r="H3768"/>
      <c r="I3768"/>
      <c r="J3768"/>
      <c r="K3768"/>
      <c r="L3768"/>
      <c r="M3768"/>
    </row>
    <row r="3769" spans="1:13" x14ac:dyDescent="0.25">
      <c r="A3769"/>
      <c r="B3769"/>
      <c r="C3769"/>
      <c r="D3769"/>
      <c r="E3769"/>
      <c r="F3769"/>
      <c r="G3769"/>
      <c r="H3769"/>
      <c r="I3769"/>
      <c r="J3769"/>
      <c r="K3769"/>
      <c r="L3769"/>
      <c r="M3769"/>
    </row>
    <row r="3770" spans="1:13" x14ac:dyDescent="0.25">
      <c r="A3770"/>
      <c r="B3770"/>
      <c r="C3770"/>
      <c r="D3770"/>
      <c r="E3770"/>
      <c r="F3770"/>
      <c r="G3770"/>
      <c r="H3770"/>
      <c r="I3770"/>
      <c r="J3770"/>
      <c r="K3770"/>
      <c r="L3770"/>
      <c r="M3770"/>
    </row>
    <row r="3771" spans="1:13" x14ac:dyDescent="0.25">
      <c r="A3771"/>
      <c r="B3771"/>
      <c r="C3771"/>
      <c r="D3771"/>
      <c r="E3771"/>
      <c r="F3771"/>
      <c r="G3771"/>
      <c r="H3771"/>
      <c r="I3771"/>
      <c r="J3771"/>
      <c r="K3771"/>
      <c r="L3771"/>
      <c r="M3771"/>
    </row>
    <row r="3772" spans="1:13" x14ac:dyDescent="0.25">
      <c r="A3772"/>
      <c r="B3772"/>
      <c r="C3772"/>
      <c r="D3772"/>
      <c r="E3772"/>
      <c r="F3772"/>
      <c r="G3772"/>
      <c r="H3772"/>
      <c r="I3772"/>
      <c r="J3772"/>
      <c r="K3772"/>
      <c r="L3772"/>
      <c r="M3772"/>
    </row>
    <row r="3773" spans="1:13" x14ac:dyDescent="0.25">
      <c r="A3773"/>
      <c r="B3773"/>
      <c r="C3773"/>
      <c r="D3773"/>
      <c r="E3773"/>
      <c r="F3773"/>
      <c r="G3773"/>
      <c r="H3773"/>
      <c r="I3773"/>
      <c r="J3773"/>
      <c r="K3773"/>
      <c r="L3773"/>
      <c r="M3773"/>
    </row>
    <row r="3774" spans="1:13" x14ac:dyDescent="0.25">
      <c r="A3774"/>
      <c r="B3774"/>
      <c r="C3774"/>
      <c r="D3774"/>
      <c r="E3774"/>
      <c r="F3774"/>
      <c r="G3774"/>
      <c r="H3774"/>
      <c r="I3774"/>
      <c r="J3774"/>
      <c r="K3774"/>
      <c r="L3774"/>
      <c r="M3774"/>
    </row>
    <row r="3775" spans="1:13" x14ac:dyDescent="0.25">
      <c r="A3775"/>
      <c r="B3775"/>
      <c r="C3775"/>
      <c r="D3775"/>
      <c r="E3775"/>
      <c r="F3775"/>
      <c r="G3775"/>
      <c r="H3775"/>
      <c r="I3775"/>
      <c r="J3775"/>
      <c r="K3775"/>
      <c r="L3775"/>
      <c r="M3775"/>
    </row>
    <row r="3776" spans="1:13" x14ac:dyDescent="0.25">
      <c r="A3776"/>
      <c r="B3776"/>
      <c r="C3776"/>
      <c r="D3776"/>
      <c r="E3776"/>
      <c r="F3776"/>
      <c r="G3776"/>
      <c r="H3776"/>
      <c r="I3776"/>
      <c r="J3776"/>
      <c r="K3776"/>
      <c r="L3776"/>
      <c r="M3776"/>
    </row>
    <row r="3777" spans="1:13" x14ac:dyDescent="0.25">
      <c r="A3777"/>
      <c r="B3777"/>
      <c r="C3777"/>
      <c r="D3777"/>
      <c r="E3777"/>
      <c r="F3777"/>
      <c r="G3777"/>
      <c r="H3777"/>
      <c r="I3777"/>
      <c r="J3777"/>
      <c r="K3777"/>
      <c r="L3777"/>
      <c r="M3777"/>
    </row>
    <row r="3778" spans="1:13" x14ac:dyDescent="0.25">
      <c r="A3778"/>
      <c r="B3778"/>
      <c r="C3778"/>
      <c r="D3778"/>
      <c r="E3778"/>
      <c r="F3778"/>
      <c r="G3778"/>
      <c r="H3778"/>
      <c r="I3778"/>
      <c r="J3778"/>
      <c r="K3778"/>
      <c r="L3778"/>
      <c r="M3778"/>
    </row>
    <row r="3779" spans="1:13" x14ac:dyDescent="0.25">
      <c r="A3779"/>
      <c r="B3779"/>
      <c r="C3779"/>
      <c r="D3779"/>
      <c r="E3779"/>
      <c r="F3779"/>
      <c r="G3779"/>
      <c r="H3779"/>
      <c r="I3779"/>
      <c r="J3779"/>
      <c r="K3779"/>
      <c r="L3779"/>
      <c r="M3779"/>
    </row>
    <row r="3780" spans="1:13" x14ac:dyDescent="0.25">
      <c r="A3780"/>
      <c r="B3780"/>
      <c r="C3780"/>
      <c r="D3780"/>
      <c r="E3780"/>
      <c r="F3780"/>
      <c r="G3780"/>
      <c r="H3780"/>
      <c r="I3780"/>
      <c r="J3780"/>
      <c r="K3780"/>
      <c r="L3780"/>
      <c r="M3780"/>
    </row>
    <row r="3781" spans="1:13" x14ac:dyDescent="0.25">
      <c r="A3781"/>
      <c r="B3781"/>
      <c r="C3781"/>
      <c r="D3781"/>
      <c r="E3781"/>
      <c r="F3781"/>
      <c r="G3781"/>
      <c r="H3781"/>
      <c r="I3781"/>
      <c r="J3781"/>
      <c r="K3781"/>
      <c r="L3781"/>
      <c r="M3781"/>
    </row>
    <row r="3782" spans="1:13" x14ac:dyDescent="0.25">
      <c r="A3782"/>
      <c r="B3782"/>
      <c r="C3782"/>
      <c r="D3782"/>
      <c r="E3782"/>
      <c r="F3782"/>
      <c r="G3782"/>
      <c r="H3782"/>
      <c r="I3782"/>
      <c r="J3782"/>
      <c r="K3782"/>
      <c r="L3782"/>
      <c r="M3782"/>
    </row>
    <row r="3783" spans="1:13" x14ac:dyDescent="0.25">
      <c r="A3783"/>
      <c r="B3783"/>
      <c r="C3783"/>
      <c r="D3783"/>
      <c r="E3783"/>
      <c r="F3783"/>
      <c r="G3783"/>
      <c r="H3783"/>
      <c r="I3783"/>
      <c r="J3783"/>
      <c r="K3783"/>
      <c r="L3783"/>
      <c r="M3783"/>
    </row>
    <row r="3784" spans="1:13" x14ac:dyDescent="0.25">
      <c r="A3784"/>
      <c r="B3784"/>
      <c r="C3784"/>
      <c r="D3784"/>
      <c r="E3784"/>
      <c r="F3784"/>
      <c r="G3784"/>
      <c r="H3784"/>
      <c r="I3784"/>
      <c r="J3784"/>
      <c r="K3784"/>
      <c r="L3784"/>
      <c r="M3784"/>
    </row>
    <row r="3785" spans="1:13" x14ac:dyDescent="0.25">
      <c r="A3785"/>
      <c r="B3785"/>
      <c r="C3785"/>
      <c r="D3785"/>
      <c r="E3785"/>
      <c r="F3785"/>
      <c r="G3785"/>
      <c r="H3785"/>
      <c r="I3785"/>
      <c r="J3785"/>
      <c r="K3785"/>
      <c r="L3785"/>
      <c r="M3785"/>
    </row>
    <row r="3786" spans="1:13" x14ac:dyDescent="0.25">
      <c r="A3786"/>
      <c r="B3786"/>
      <c r="C3786"/>
      <c r="D3786"/>
      <c r="E3786"/>
      <c r="F3786"/>
      <c r="G3786"/>
      <c r="H3786"/>
      <c r="I3786"/>
      <c r="J3786"/>
      <c r="K3786"/>
      <c r="L3786"/>
      <c r="M3786"/>
    </row>
    <row r="3787" spans="1:13" x14ac:dyDescent="0.25">
      <c r="A3787"/>
      <c r="B3787"/>
      <c r="C3787"/>
      <c r="D3787"/>
      <c r="E3787"/>
      <c r="F3787"/>
      <c r="G3787"/>
      <c r="H3787"/>
      <c r="I3787"/>
      <c r="J3787"/>
      <c r="K3787"/>
      <c r="L3787"/>
      <c r="M3787"/>
    </row>
    <row r="3788" spans="1:13" x14ac:dyDescent="0.25">
      <c r="A3788"/>
      <c r="B3788"/>
      <c r="C3788"/>
      <c r="D3788"/>
      <c r="E3788"/>
      <c r="F3788"/>
      <c r="G3788"/>
      <c r="H3788"/>
      <c r="I3788"/>
      <c r="J3788"/>
      <c r="K3788"/>
      <c r="L3788"/>
      <c r="M3788"/>
    </row>
    <row r="3789" spans="1:13" x14ac:dyDescent="0.25">
      <c r="A3789"/>
      <c r="B3789"/>
      <c r="C3789"/>
      <c r="D3789"/>
      <c r="E3789"/>
      <c r="F3789"/>
      <c r="G3789"/>
      <c r="H3789"/>
      <c r="I3789"/>
      <c r="J3789"/>
      <c r="K3789"/>
      <c r="L3789"/>
      <c r="M3789"/>
    </row>
    <row r="3790" spans="1:13" x14ac:dyDescent="0.25">
      <c r="A3790"/>
      <c r="B3790"/>
      <c r="C3790"/>
      <c r="D3790"/>
      <c r="E3790"/>
      <c r="F3790"/>
      <c r="G3790"/>
      <c r="H3790"/>
      <c r="I3790"/>
      <c r="J3790"/>
      <c r="K3790"/>
      <c r="L3790"/>
      <c r="M3790"/>
    </row>
    <row r="3791" spans="1:13" x14ac:dyDescent="0.25">
      <c r="A3791"/>
      <c r="B3791"/>
      <c r="C3791"/>
      <c r="D3791"/>
      <c r="E3791"/>
      <c r="F3791"/>
      <c r="G3791"/>
      <c r="H3791"/>
      <c r="I3791"/>
      <c r="J3791"/>
      <c r="K3791"/>
      <c r="L3791"/>
      <c r="M3791"/>
    </row>
    <row r="3792" spans="1:13" x14ac:dyDescent="0.25">
      <c r="A3792"/>
      <c r="B3792"/>
      <c r="C3792"/>
      <c r="D3792"/>
      <c r="E3792"/>
      <c r="F3792"/>
      <c r="G3792"/>
      <c r="H3792"/>
      <c r="I3792"/>
      <c r="J3792"/>
      <c r="K3792"/>
      <c r="L3792"/>
      <c r="M3792"/>
    </row>
    <row r="3793" spans="1:13" x14ac:dyDescent="0.25">
      <c r="A3793"/>
      <c r="B3793"/>
      <c r="C3793"/>
      <c r="D3793"/>
      <c r="E3793"/>
      <c r="F3793"/>
      <c r="G3793"/>
      <c r="H3793"/>
      <c r="I3793"/>
      <c r="J3793"/>
      <c r="K3793"/>
      <c r="L3793"/>
      <c r="M3793"/>
    </row>
    <row r="3794" spans="1:13" x14ac:dyDescent="0.25">
      <c r="A3794"/>
      <c r="B3794"/>
      <c r="C3794"/>
      <c r="D3794"/>
      <c r="E3794"/>
      <c r="F3794"/>
      <c r="G3794"/>
      <c r="H3794"/>
      <c r="I3794"/>
      <c r="J3794"/>
      <c r="K3794"/>
      <c r="L3794"/>
      <c r="M3794"/>
    </row>
    <row r="3795" spans="1:13" x14ac:dyDescent="0.25">
      <c r="A3795"/>
      <c r="B3795"/>
      <c r="C3795"/>
      <c r="D3795"/>
      <c r="E3795"/>
      <c r="F3795"/>
      <c r="G3795"/>
      <c r="H3795"/>
      <c r="I3795"/>
      <c r="J3795"/>
      <c r="K3795"/>
      <c r="L3795"/>
      <c r="M3795"/>
    </row>
    <row r="3796" spans="1:13" x14ac:dyDescent="0.25">
      <c r="A3796"/>
      <c r="B3796"/>
      <c r="C3796"/>
      <c r="D3796"/>
      <c r="E3796"/>
      <c r="F3796"/>
      <c r="G3796"/>
      <c r="H3796"/>
      <c r="I3796"/>
      <c r="J3796"/>
      <c r="K3796"/>
      <c r="L3796"/>
      <c r="M3796"/>
    </row>
    <row r="3797" spans="1:13" x14ac:dyDescent="0.25">
      <c r="A3797"/>
      <c r="B3797"/>
      <c r="C3797"/>
      <c r="D3797"/>
      <c r="E3797"/>
      <c r="F3797"/>
      <c r="G3797"/>
      <c r="H3797"/>
      <c r="I3797"/>
      <c r="J3797"/>
      <c r="K3797"/>
      <c r="L3797"/>
      <c r="M3797"/>
    </row>
    <row r="3798" spans="1:13" x14ac:dyDescent="0.25">
      <c r="A3798"/>
      <c r="B3798"/>
      <c r="C3798"/>
      <c r="D3798"/>
      <c r="E3798"/>
      <c r="F3798"/>
      <c r="G3798"/>
      <c r="H3798"/>
      <c r="I3798"/>
      <c r="J3798"/>
      <c r="K3798"/>
      <c r="L3798"/>
      <c r="M3798"/>
    </row>
    <row r="3799" spans="1:13" x14ac:dyDescent="0.25">
      <c r="A3799"/>
      <c r="B3799"/>
      <c r="C3799"/>
      <c r="D3799"/>
      <c r="E3799"/>
      <c r="F3799"/>
      <c r="G3799"/>
      <c r="H3799"/>
      <c r="I3799"/>
      <c r="J3799"/>
      <c r="K3799"/>
      <c r="L3799"/>
      <c r="M3799"/>
    </row>
    <row r="3800" spans="1:13" x14ac:dyDescent="0.25">
      <c r="A3800"/>
      <c r="B3800"/>
      <c r="C3800"/>
      <c r="D3800"/>
      <c r="E3800"/>
      <c r="F3800"/>
      <c r="G3800"/>
      <c r="H3800"/>
      <c r="I3800"/>
      <c r="J3800"/>
      <c r="K3800"/>
      <c r="L3800"/>
      <c r="M3800"/>
    </row>
    <row r="3801" spans="1:13" x14ac:dyDescent="0.25">
      <c r="A3801"/>
      <c r="B3801"/>
      <c r="C3801"/>
      <c r="D3801"/>
      <c r="E3801"/>
      <c r="F3801"/>
      <c r="G3801"/>
      <c r="H3801"/>
      <c r="I3801"/>
      <c r="J3801"/>
      <c r="K3801"/>
      <c r="L3801"/>
      <c r="M3801"/>
    </row>
    <row r="3802" spans="1:13" x14ac:dyDescent="0.25">
      <c r="A3802"/>
      <c r="B3802"/>
      <c r="C3802"/>
      <c r="D3802"/>
      <c r="E3802"/>
      <c r="F3802"/>
      <c r="G3802"/>
      <c r="H3802"/>
      <c r="I3802"/>
      <c r="J3802"/>
      <c r="K3802"/>
      <c r="L3802"/>
      <c r="M3802"/>
    </row>
    <row r="3803" spans="1:13" x14ac:dyDescent="0.25">
      <c r="A3803"/>
      <c r="B3803"/>
      <c r="C3803"/>
      <c r="D3803"/>
      <c r="E3803"/>
      <c r="F3803"/>
      <c r="G3803"/>
      <c r="H3803"/>
      <c r="I3803"/>
      <c r="J3803"/>
      <c r="K3803"/>
      <c r="L3803"/>
      <c r="M3803"/>
    </row>
    <row r="3804" spans="1:13" x14ac:dyDescent="0.25">
      <c r="A3804"/>
      <c r="B3804"/>
      <c r="C3804"/>
      <c r="D3804"/>
      <c r="E3804"/>
      <c r="F3804"/>
      <c r="G3804"/>
      <c r="H3804"/>
      <c r="I3804"/>
      <c r="J3804"/>
      <c r="K3804"/>
      <c r="L3804"/>
      <c r="M3804"/>
    </row>
    <row r="3805" spans="1:13" x14ac:dyDescent="0.25">
      <c r="A3805"/>
      <c r="B3805"/>
      <c r="C3805"/>
      <c r="D3805"/>
      <c r="E3805"/>
      <c r="F3805"/>
      <c r="G3805"/>
      <c r="H3805"/>
      <c r="I3805"/>
      <c r="J3805"/>
      <c r="K3805"/>
      <c r="L3805"/>
      <c r="M3805"/>
    </row>
    <row r="3806" spans="1:13" x14ac:dyDescent="0.25">
      <c r="A3806"/>
      <c r="B3806"/>
      <c r="C3806"/>
      <c r="D3806"/>
      <c r="E3806"/>
      <c r="F3806"/>
      <c r="G3806"/>
      <c r="H3806"/>
      <c r="I3806"/>
      <c r="J3806"/>
      <c r="K3806"/>
      <c r="L3806"/>
      <c r="M3806"/>
    </row>
    <row r="3807" spans="1:13" x14ac:dyDescent="0.25">
      <c r="A3807"/>
      <c r="B3807"/>
      <c r="C3807"/>
      <c r="D3807"/>
      <c r="E3807"/>
      <c r="F3807"/>
      <c r="G3807"/>
      <c r="H3807"/>
      <c r="I3807"/>
      <c r="J3807"/>
      <c r="K3807"/>
      <c r="L3807"/>
      <c r="M3807"/>
    </row>
    <row r="3808" spans="1:13" x14ac:dyDescent="0.25">
      <c r="A3808"/>
      <c r="B3808"/>
      <c r="C3808"/>
      <c r="D3808"/>
      <c r="E3808"/>
      <c r="F3808"/>
      <c r="G3808"/>
      <c r="H3808"/>
      <c r="I3808"/>
      <c r="J3808"/>
      <c r="K3808"/>
      <c r="L3808"/>
      <c r="M3808"/>
    </row>
    <row r="3809" spans="1:13" x14ac:dyDescent="0.25">
      <c r="A3809"/>
      <c r="B3809"/>
      <c r="C3809"/>
      <c r="D3809"/>
      <c r="E3809"/>
      <c r="F3809"/>
      <c r="G3809"/>
      <c r="H3809"/>
      <c r="I3809"/>
      <c r="J3809"/>
      <c r="K3809"/>
      <c r="L3809"/>
      <c r="M3809"/>
    </row>
    <row r="3810" spans="1:13" x14ac:dyDescent="0.25">
      <c r="A3810"/>
      <c r="B3810"/>
      <c r="C3810"/>
      <c r="D3810"/>
      <c r="E3810"/>
      <c r="F3810"/>
      <c r="G3810"/>
      <c r="H3810"/>
      <c r="I3810"/>
      <c r="J3810"/>
      <c r="K3810"/>
      <c r="L3810"/>
      <c r="M3810"/>
    </row>
    <row r="3811" spans="1:13" x14ac:dyDescent="0.25">
      <c r="A3811"/>
      <c r="B3811"/>
      <c r="C3811"/>
      <c r="D3811"/>
      <c r="E3811"/>
      <c r="F3811"/>
      <c r="G3811"/>
      <c r="H3811"/>
      <c r="I3811"/>
      <c r="J3811"/>
      <c r="K3811"/>
      <c r="L3811"/>
      <c r="M3811"/>
    </row>
    <row r="3812" spans="1:13" x14ac:dyDescent="0.25">
      <c r="A3812"/>
      <c r="B3812"/>
      <c r="C3812"/>
      <c r="D3812"/>
      <c r="E3812"/>
      <c r="F3812"/>
      <c r="G3812"/>
      <c r="H3812"/>
      <c r="I3812"/>
      <c r="J3812"/>
      <c r="K3812"/>
      <c r="L3812"/>
      <c r="M3812"/>
    </row>
    <row r="3813" spans="1:13" x14ac:dyDescent="0.25">
      <c r="A3813"/>
      <c r="B3813"/>
      <c r="C3813"/>
      <c r="D3813"/>
      <c r="E3813"/>
      <c r="F3813"/>
      <c r="G3813"/>
      <c r="H3813"/>
      <c r="I3813"/>
      <c r="J3813"/>
      <c r="K3813"/>
      <c r="L3813"/>
      <c r="M3813"/>
    </row>
    <row r="3814" spans="1:13" x14ac:dyDescent="0.25">
      <c r="A3814"/>
      <c r="B3814"/>
      <c r="C3814"/>
      <c r="D3814"/>
      <c r="E3814"/>
      <c r="F3814"/>
      <c r="G3814"/>
      <c r="H3814"/>
      <c r="I3814"/>
      <c r="J3814"/>
      <c r="K3814"/>
      <c r="L3814"/>
      <c r="M3814"/>
    </row>
    <row r="3815" spans="1:13" x14ac:dyDescent="0.25">
      <c r="A3815"/>
      <c r="B3815"/>
      <c r="C3815"/>
      <c r="D3815"/>
      <c r="E3815"/>
      <c r="F3815"/>
      <c r="G3815"/>
      <c r="H3815"/>
      <c r="I3815"/>
      <c r="J3815"/>
      <c r="K3815"/>
      <c r="L3815"/>
      <c r="M3815"/>
    </row>
    <row r="3816" spans="1:13" x14ac:dyDescent="0.25">
      <c r="A3816"/>
      <c r="B3816"/>
      <c r="C3816"/>
      <c r="D3816"/>
      <c r="E3816"/>
      <c r="F3816"/>
      <c r="G3816"/>
      <c r="H3816"/>
      <c r="I3816"/>
      <c r="J3816"/>
      <c r="K3816"/>
      <c r="L3816"/>
      <c r="M3816"/>
    </row>
    <row r="3817" spans="1:13" x14ac:dyDescent="0.25">
      <c r="A3817"/>
      <c r="B3817"/>
      <c r="C3817"/>
      <c r="D3817"/>
      <c r="E3817"/>
      <c r="F3817"/>
      <c r="G3817"/>
      <c r="H3817"/>
      <c r="I3817"/>
      <c r="J3817"/>
      <c r="K3817"/>
      <c r="L3817"/>
      <c r="M3817"/>
    </row>
    <row r="3818" spans="1:13" x14ac:dyDescent="0.25">
      <c r="A3818"/>
      <c r="B3818"/>
      <c r="C3818"/>
      <c r="D3818"/>
      <c r="E3818"/>
      <c r="F3818"/>
      <c r="G3818"/>
      <c r="H3818"/>
      <c r="I3818"/>
      <c r="J3818"/>
      <c r="K3818"/>
      <c r="L3818"/>
      <c r="M3818"/>
    </row>
    <row r="3819" spans="1:13" x14ac:dyDescent="0.25">
      <c r="A3819"/>
      <c r="B3819"/>
      <c r="C3819"/>
      <c r="D3819"/>
      <c r="E3819"/>
      <c r="F3819"/>
      <c r="G3819"/>
      <c r="H3819"/>
      <c r="I3819"/>
      <c r="J3819"/>
      <c r="K3819"/>
      <c r="L3819"/>
      <c r="M3819"/>
    </row>
    <row r="3820" spans="1:13" x14ac:dyDescent="0.25">
      <c r="A3820"/>
      <c r="B3820"/>
      <c r="C3820"/>
      <c r="D3820"/>
      <c r="E3820"/>
      <c r="F3820"/>
      <c r="G3820"/>
      <c r="H3820"/>
      <c r="I3820"/>
      <c r="J3820"/>
      <c r="K3820"/>
      <c r="L3820"/>
      <c r="M3820"/>
    </row>
    <row r="3821" spans="1:13" x14ac:dyDescent="0.25">
      <c r="A3821"/>
      <c r="B3821"/>
      <c r="C3821"/>
      <c r="D3821"/>
      <c r="E3821"/>
      <c r="F3821"/>
      <c r="G3821"/>
      <c r="H3821"/>
      <c r="I3821"/>
      <c r="J3821"/>
      <c r="K3821"/>
      <c r="L3821"/>
      <c r="M3821"/>
    </row>
    <row r="3822" spans="1:13" x14ac:dyDescent="0.25">
      <c r="A3822"/>
      <c r="B3822"/>
      <c r="C3822"/>
      <c r="D3822"/>
      <c r="E3822"/>
      <c r="F3822"/>
      <c r="G3822"/>
      <c r="H3822"/>
      <c r="I3822"/>
      <c r="J3822"/>
      <c r="K3822"/>
      <c r="L3822"/>
      <c r="M3822"/>
    </row>
    <row r="3823" spans="1:13" x14ac:dyDescent="0.25">
      <c r="A3823"/>
      <c r="B3823"/>
      <c r="C3823"/>
      <c r="D3823"/>
      <c r="E3823"/>
      <c r="F3823"/>
      <c r="G3823"/>
      <c r="H3823"/>
      <c r="I3823"/>
      <c r="J3823"/>
      <c r="K3823"/>
      <c r="L3823"/>
      <c r="M3823"/>
    </row>
    <row r="3824" spans="1:13" x14ac:dyDescent="0.25">
      <c r="A3824"/>
      <c r="B3824"/>
      <c r="C3824"/>
      <c r="D3824"/>
      <c r="E3824"/>
      <c r="F3824"/>
      <c r="G3824"/>
      <c r="H3824"/>
      <c r="I3824"/>
      <c r="J3824"/>
      <c r="K3824"/>
      <c r="L3824"/>
      <c r="M3824"/>
    </row>
    <row r="3825" spans="1:13" x14ac:dyDescent="0.25">
      <c r="A3825"/>
      <c r="B3825"/>
      <c r="C3825"/>
      <c r="D3825"/>
      <c r="E3825"/>
      <c r="F3825"/>
      <c r="G3825"/>
      <c r="H3825"/>
      <c r="I3825"/>
      <c r="J3825"/>
      <c r="K3825"/>
      <c r="L3825"/>
      <c r="M3825"/>
    </row>
    <row r="3826" spans="1:13" x14ac:dyDescent="0.25">
      <c r="A3826"/>
      <c r="B3826"/>
      <c r="C3826"/>
      <c r="D3826"/>
      <c r="E3826"/>
      <c r="F3826"/>
      <c r="G3826"/>
      <c r="H3826"/>
      <c r="I3826"/>
      <c r="J3826"/>
      <c r="K3826"/>
      <c r="L3826"/>
      <c r="M3826"/>
    </row>
    <row r="3827" spans="1:13" x14ac:dyDescent="0.25">
      <c r="A3827"/>
      <c r="B3827"/>
      <c r="C3827"/>
      <c r="D3827"/>
      <c r="E3827"/>
      <c r="F3827"/>
      <c r="G3827"/>
      <c r="H3827"/>
      <c r="I3827"/>
      <c r="J3827"/>
      <c r="K3827"/>
      <c r="L3827"/>
      <c r="M3827"/>
    </row>
    <row r="3828" spans="1:13" x14ac:dyDescent="0.25">
      <c r="A3828"/>
      <c r="B3828"/>
      <c r="C3828"/>
      <c r="D3828"/>
      <c r="E3828"/>
      <c r="F3828"/>
      <c r="G3828"/>
      <c r="H3828"/>
      <c r="I3828"/>
      <c r="J3828"/>
      <c r="K3828"/>
      <c r="L3828"/>
      <c r="M3828"/>
    </row>
    <row r="3829" spans="1:13" x14ac:dyDescent="0.25">
      <c r="A3829"/>
      <c r="B3829"/>
      <c r="C3829"/>
      <c r="D3829"/>
      <c r="E3829"/>
      <c r="F3829"/>
      <c r="G3829"/>
      <c r="H3829"/>
      <c r="I3829"/>
      <c r="J3829"/>
      <c r="K3829"/>
      <c r="L3829"/>
      <c r="M3829"/>
    </row>
    <row r="3830" spans="1:13" x14ac:dyDescent="0.25">
      <c r="A3830"/>
      <c r="B3830"/>
      <c r="C3830"/>
      <c r="D3830"/>
      <c r="E3830"/>
      <c r="F3830"/>
      <c r="G3830"/>
      <c r="H3830"/>
      <c r="I3830"/>
      <c r="J3830"/>
      <c r="K3830"/>
      <c r="L3830"/>
      <c r="M3830"/>
    </row>
    <row r="3831" spans="1:13" x14ac:dyDescent="0.25">
      <c r="A3831"/>
      <c r="B3831"/>
      <c r="C3831"/>
      <c r="D3831"/>
      <c r="E3831"/>
      <c r="F3831"/>
      <c r="G3831"/>
      <c r="H3831"/>
      <c r="I3831"/>
      <c r="J3831"/>
      <c r="K3831"/>
      <c r="L3831"/>
      <c r="M3831"/>
    </row>
    <row r="3832" spans="1:13" x14ac:dyDescent="0.25">
      <c r="A3832"/>
      <c r="B3832"/>
      <c r="C3832"/>
      <c r="D3832"/>
      <c r="E3832"/>
      <c r="F3832"/>
      <c r="G3832"/>
      <c r="H3832"/>
      <c r="I3832"/>
      <c r="J3832"/>
      <c r="K3832"/>
      <c r="L3832"/>
      <c r="M3832"/>
    </row>
    <row r="3833" spans="1:13" x14ac:dyDescent="0.25">
      <c r="A3833"/>
      <c r="B3833"/>
      <c r="C3833"/>
      <c r="D3833"/>
      <c r="E3833"/>
      <c r="F3833"/>
      <c r="G3833"/>
      <c r="H3833"/>
      <c r="I3833"/>
      <c r="J3833"/>
      <c r="K3833"/>
      <c r="L3833"/>
      <c r="M3833"/>
    </row>
    <row r="3834" spans="1:13" x14ac:dyDescent="0.25">
      <c r="A3834"/>
      <c r="B3834"/>
      <c r="C3834"/>
      <c r="D3834"/>
      <c r="E3834"/>
      <c r="F3834"/>
      <c r="G3834"/>
      <c r="H3834"/>
      <c r="I3834"/>
      <c r="J3834"/>
      <c r="K3834"/>
      <c r="L3834"/>
      <c r="M3834"/>
    </row>
    <row r="3835" spans="1:13" x14ac:dyDescent="0.25">
      <c r="A3835"/>
      <c r="B3835"/>
      <c r="C3835"/>
      <c r="D3835"/>
      <c r="E3835"/>
      <c r="F3835"/>
      <c r="G3835"/>
      <c r="H3835"/>
      <c r="I3835"/>
      <c r="J3835"/>
      <c r="K3835"/>
      <c r="L3835"/>
      <c r="M3835"/>
    </row>
    <row r="3836" spans="1:13" x14ac:dyDescent="0.25">
      <c r="A3836"/>
      <c r="B3836"/>
      <c r="C3836"/>
      <c r="D3836"/>
      <c r="E3836"/>
      <c r="F3836"/>
      <c r="G3836"/>
      <c r="H3836"/>
      <c r="I3836"/>
      <c r="J3836"/>
      <c r="K3836"/>
      <c r="L3836"/>
      <c r="M3836"/>
    </row>
    <row r="3837" spans="1:13" x14ac:dyDescent="0.25">
      <c r="A3837"/>
      <c r="B3837"/>
      <c r="C3837"/>
      <c r="D3837"/>
      <c r="E3837"/>
      <c r="F3837"/>
      <c r="G3837"/>
      <c r="H3837"/>
      <c r="I3837"/>
      <c r="J3837"/>
      <c r="K3837"/>
      <c r="L3837"/>
      <c r="M3837"/>
    </row>
    <row r="3838" spans="1:13" x14ac:dyDescent="0.25">
      <c r="A3838"/>
      <c r="B3838"/>
      <c r="C3838"/>
      <c r="D3838"/>
      <c r="E3838"/>
      <c r="F3838"/>
      <c r="G3838"/>
      <c r="H3838"/>
      <c r="I3838"/>
      <c r="J3838"/>
      <c r="K3838"/>
      <c r="L3838"/>
      <c r="M3838"/>
    </row>
    <row r="3839" spans="1:13" x14ac:dyDescent="0.25">
      <c r="A3839"/>
      <c r="B3839"/>
      <c r="C3839"/>
      <c r="D3839"/>
      <c r="E3839"/>
      <c r="F3839"/>
      <c r="G3839"/>
      <c r="H3839"/>
      <c r="I3839"/>
      <c r="J3839"/>
      <c r="K3839"/>
      <c r="L3839"/>
      <c r="M3839"/>
    </row>
    <row r="3840" spans="1:13" x14ac:dyDescent="0.25">
      <c r="A3840"/>
      <c r="B3840"/>
      <c r="C3840"/>
      <c r="D3840"/>
      <c r="E3840"/>
      <c r="F3840"/>
      <c r="G3840"/>
      <c r="H3840"/>
      <c r="I3840"/>
      <c r="J3840"/>
      <c r="K3840"/>
      <c r="L3840"/>
      <c r="M3840"/>
    </row>
    <row r="3841" spans="1:13" x14ac:dyDescent="0.25">
      <c r="A3841"/>
      <c r="B3841"/>
      <c r="C3841"/>
      <c r="D3841"/>
      <c r="E3841"/>
      <c r="F3841"/>
      <c r="G3841"/>
      <c r="H3841"/>
      <c r="I3841"/>
      <c r="J3841"/>
      <c r="K3841"/>
      <c r="L3841"/>
      <c r="M3841"/>
    </row>
    <row r="3842" spans="1:13" x14ac:dyDescent="0.25">
      <c r="A3842"/>
      <c r="B3842"/>
      <c r="C3842"/>
      <c r="D3842"/>
      <c r="E3842"/>
      <c r="F3842"/>
      <c r="G3842"/>
      <c r="H3842"/>
      <c r="I3842"/>
      <c r="J3842"/>
      <c r="K3842"/>
      <c r="L3842"/>
      <c r="M3842"/>
    </row>
    <row r="3843" spans="1:13" x14ac:dyDescent="0.25">
      <c r="A3843"/>
      <c r="B3843"/>
      <c r="C3843"/>
      <c r="D3843"/>
      <c r="E3843"/>
      <c r="F3843"/>
      <c r="G3843"/>
      <c r="H3843"/>
      <c r="I3843"/>
      <c r="J3843"/>
      <c r="K3843"/>
      <c r="L3843"/>
      <c r="M3843"/>
    </row>
    <row r="3844" spans="1:13" x14ac:dyDescent="0.25">
      <c r="A3844"/>
      <c r="B3844"/>
      <c r="C3844"/>
      <c r="D3844"/>
      <c r="E3844"/>
      <c r="F3844"/>
      <c r="G3844"/>
      <c r="H3844"/>
      <c r="I3844"/>
      <c r="J3844"/>
      <c r="K3844"/>
      <c r="L3844"/>
      <c r="M3844"/>
    </row>
    <row r="3845" spans="1:13" x14ac:dyDescent="0.25">
      <c r="A3845"/>
      <c r="B3845"/>
      <c r="C3845"/>
      <c r="D3845"/>
      <c r="E3845"/>
      <c r="F3845"/>
      <c r="G3845"/>
      <c r="H3845"/>
      <c r="I3845"/>
      <c r="J3845"/>
      <c r="K3845"/>
      <c r="L3845"/>
      <c r="M3845"/>
    </row>
    <row r="3846" spans="1:13" x14ac:dyDescent="0.25">
      <c r="A3846"/>
      <c r="B3846"/>
      <c r="C3846"/>
      <c r="D3846"/>
      <c r="E3846"/>
      <c r="F3846"/>
      <c r="G3846"/>
      <c r="H3846"/>
      <c r="I3846"/>
      <c r="J3846"/>
      <c r="K3846"/>
      <c r="L3846"/>
      <c r="M3846"/>
    </row>
    <row r="3847" spans="1:13" x14ac:dyDescent="0.25">
      <c r="A3847"/>
      <c r="B3847"/>
      <c r="C3847"/>
      <c r="D3847"/>
      <c r="E3847"/>
      <c r="F3847"/>
      <c r="G3847"/>
      <c r="H3847"/>
      <c r="I3847"/>
      <c r="J3847"/>
      <c r="K3847"/>
      <c r="L3847"/>
      <c r="M3847"/>
    </row>
    <row r="3848" spans="1:13" x14ac:dyDescent="0.25">
      <c r="A3848"/>
      <c r="B3848"/>
      <c r="C3848"/>
      <c r="D3848"/>
      <c r="E3848"/>
      <c r="F3848"/>
      <c r="G3848"/>
      <c r="H3848"/>
      <c r="I3848"/>
      <c r="J3848"/>
      <c r="K3848"/>
      <c r="L3848"/>
      <c r="M3848"/>
    </row>
    <row r="3849" spans="1:13" x14ac:dyDescent="0.25">
      <c r="A3849"/>
      <c r="B3849"/>
      <c r="C3849"/>
      <c r="D3849"/>
      <c r="E3849"/>
      <c r="F3849"/>
      <c r="G3849"/>
      <c r="H3849"/>
      <c r="I3849"/>
      <c r="J3849"/>
      <c r="K3849"/>
      <c r="L3849"/>
      <c r="M3849"/>
    </row>
    <row r="3850" spans="1:13" x14ac:dyDescent="0.25">
      <c r="A3850"/>
      <c r="B3850"/>
      <c r="C3850"/>
      <c r="D3850"/>
      <c r="E3850"/>
      <c r="F3850"/>
      <c r="G3850"/>
      <c r="H3850"/>
      <c r="I3850"/>
      <c r="J3850"/>
      <c r="K3850"/>
      <c r="L3850"/>
      <c r="M3850"/>
    </row>
    <row r="3851" spans="1:13" x14ac:dyDescent="0.25">
      <c r="A3851"/>
      <c r="B3851"/>
      <c r="C3851"/>
      <c r="D3851"/>
      <c r="E3851"/>
      <c r="F3851"/>
      <c r="G3851"/>
      <c r="H3851"/>
      <c r="I3851"/>
      <c r="J3851"/>
      <c r="K3851"/>
      <c r="L3851"/>
      <c r="M3851"/>
    </row>
    <row r="3852" spans="1:13" x14ac:dyDescent="0.25">
      <c r="A3852"/>
      <c r="B3852"/>
      <c r="C3852"/>
      <c r="D3852"/>
      <c r="E3852"/>
      <c r="F3852"/>
      <c r="G3852"/>
      <c r="H3852"/>
      <c r="I3852"/>
      <c r="J3852"/>
      <c r="K3852"/>
      <c r="L3852"/>
      <c r="M3852"/>
    </row>
    <row r="3853" spans="1:13" x14ac:dyDescent="0.25">
      <c r="A3853"/>
      <c r="B3853"/>
      <c r="C3853"/>
      <c r="D3853"/>
      <c r="E3853"/>
      <c r="F3853"/>
      <c r="G3853"/>
      <c r="H3853"/>
      <c r="I3853"/>
      <c r="J3853"/>
      <c r="K3853"/>
      <c r="L3853"/>
      <c r="M3853"/>
    </row>
    <row r="3854" spans="1:13" x14ac:dyDescent="0.25">
      <c r="A3854"/>
      <c r="B3854"/>
      <c r="C3854"/>
      <c r="D3854"/>
      <c r="E3854"/>
      <c r="F3854"/>
      <c r="G3854"/>
      <c r="H3854"/>
      <c r="I3854"/>
      <c r="J3854"/>
      <c r="K3854"/>
      <c r="L3854"/>
      <c r="M3854"/>
    </row>
    <row r="3855" spans="1:13" x14ac:dyDescent="0.25">
      <c r="A3855"/>
      <c r="B3855"/>
      <c r="C3855"/>
      <c r="D3855"/>
      <c r="E3855"/>
      <c r="F3855"/>
      <c r="G3855"/>
      <c r="H3855"/>
      <c r="I3855"/>
      <c r="J3855"/>
      <c r="K3855"/>
      <c r="L3855"/>
      <c r="M3855"/>
    </row>
    <row r="3856" spans="1:13" x14ac:dyDescent="0.25">
      <c r="A3856"/>
      <c r="B3856"/>
      <c r="C3856"/>
      <c r="D3856"/>
      <c r="E3856"/>
      <c r="F3856"/>
      <c r="G3856"/>
      <c r="H3856"/>
      <c r="I3856"/>
      <c r="J3856"/>
      <c r="K3856"/>
      <c r="L3856"/>
      <c r="M3856"/>
    </row>
    <row r="3857" spans="1:13" x14ac:dyDescent="0.25">
      <c r="A3857"/>
      <c r="B3857"/>
      <c r="C3857"/>
      <c r="D3857"/>
      <c r="E3857"/>
      <c r="F3857"/>
      <c r="G3857"/>
      <c r="H3857"/>
      <c r="I3857"/>
      <c r="J3857"/>
      <c r="K3857"/>
      <c r="L3857"/>
      <c r="M3857"/>
    </row>
    <row r="3858" spans="1:13" x14ac:dyDescent="0.25">
      <c r="A3858"/>
      <c r="B3858"/>
      <c r="C3858"/>
      <c r="D3858"/>
      <c r="E3858"/>
      <c r="F3858"/>
      <c r="G3858"/>
      <c r="H3858"/>
      <c r="I3858"/>
      <c r="J3858"/>
      <c r="K3858"/>
      <c r="L3858"/>
      <c r="M3858"/>
    </row>
    <row r="3859" spans="1:13" x14ac:dyDescent="0.25">
      <c r="A3859"/>
      <c r="B3859"/>
      <c r="C3859"/>
      <c r="D3859"/>
      <c r="E3859"/>
      <c r="F3859"/>
      <c r="G3859"/>
      <c r="H3859"/>
      <c r="I3859"/>
      <c r="J3859"/>
      <c r="K3859"/>
      <c r="L3859"/>
      <c r="M3859"/>
    </row>
    <row r="3860" spans="1:13" x14ac:dyDescent="0.25">
      <c r="A3860"/>
      <c r="B3860"/>
      <c r="C3860"/>
      <c r="D3860"/>
      <c r="E3860"/>
      <c r="F3860"/>
      <c r="G3860"/>
      <c r="H3860"/>
      <c r="I3860"/>
      <c r="J3860"/>
      <c r="K3860"/>
      <c r="L3860"/>
      <c r="M3860"/>
    </row>
    <row r="3861" spans="1:13" x14ac:dyDescent="0.25">
      <c r="A3861"/>
      <c r="B3861"/>
      <c r="C3861"/>
      <c r="D3861"/>
      <c r="E3861"/>
      <c r="F3861"/>
      <c r="G3861"/>
      <c r="H3861"/>
      <c r="I3861"/>
      <c r="J3861"/>
      <c r="K3861"/>
      <c r="L3861"/>
      <c r="M3861"/>
    </row>
    <row r="3862" spans="1:13" x14ac:dyDescent="0.25">
      <c r="A3862"/>
      <c r="B3862"/>
      <c r="C3862"/>
      <c r="D3862"/>
      <c r="E3862"/>
      <c r="F3862"/>
      <c r="G3862"/>
      <c r="H3862"/>
      <c r="I3862"/>
      <c r="J3862"/>
      <c r="K3862"/>
      <c r="L3862"/>
      <c r="M3862"/>
    </row>
    <row r="3863" spans="1:13" x14ac:dyDescent="0.25">
      <c r="A3863"/>
      <c r="B3863"/>
      <c r="C3863"/>
      <c r="D3863"/>
      <c r="E3863"/>
      <c r="F3863"/>
      <c r="G3863"/>
      <c r="H3863"/>
      <c r="I3863"/>
      <c r="J3863"/>
      <c r="K3863"/>
      <c r="L3863"/>
      <c r="M3863"/>
    </row>
    <row r="3864" spans="1:13" x14ac:dyDescent="0.25">
      <c r="A3864"/>
      <c r="B3864"/>
      <c r="C3864"/>
      <c r="D3864"/>
      <c r="E3864"/>
      <c r="F3864"/>
      <c r="G3864"/>
      <c r="H3864"/>
      <c r="I3864"/>
      <c r="J3864"/>
      <c r="K3864"/>
      <c r="L3864"/>
      <c r="M3864"/>
    </row>
    <row r="3865" spans="1:13" x14ac:dyDescent="0.25">
      <c r="A3865"/>
      <c r="B3865"/>
      <c r="C3865"/>
      <c r="D3865"/>
      <c r="E3865"/>
      <c r="F3865"/>
      <c r="G3865"/>
      <c r="H3865"/>
      <c r="I3865"/>
      <c r="J3865"/>
      <c r="K3865"/>
      <c r="L3865"/>
      <c r="M3865"/>
    </row>
    <row r="3866" spans="1:13" x14ac:dyDescent="0.25">
      <c r="A3866"/>
      <c r="B3866"/>
      <c r="C3866"/>
      <c r="D3866"/>
      <c r="E3866"/>
      <c r="F3866"/>
      <c r="G3866"/>
      <c r="H3866"/>
      <c r="I3866"/>
      <c r="J3866"/>
      <c r="K3866"/>
      <c r="L3866"/>
      <c r="M3866"/>
    </row>
    <row r="3867" spans="1:13" x14ac:dyDescent="0.25">
      <c r="A3867"/>
      <c r="B3867"/>
      <c r="C3867"/>
      <c r="D3867"/>
      <c r="E3867"/>
      <c r="F3867"/>
      <c r="G3867"/>
      <c r="H3867"/>
      <c r="I3867"/>
      <c r="J3867"/>
      <c r="K3867"/>
      <c r="L3867"/>
      <c r="M3867"/>
    </row>
    <row r="3868" spans="1:13" x14ac:dyDescent="0.25">
      <c r="A3868"/>
      <c r="B3868"/>
      <c r="C3868"/>
      <c r="D3868"/>
      <c r="E3868"/>
      <c r="F3868"/>
      <c r="G3868"/>
      <c r="H3868"/>
      <c r="I3868"/>
      <c r="J3868"/>
      <c r="K3868"/>
      <c r="L3868"/>
      <c r="M3868"/>
    </row>
    <row r="3869" spans="1:13" x14ac:dyDescent="0.25">
      <c r="A3869"/>
      <c r="B3869"/>
      <c r="C3869"/>
      <c r="D3869"/>
      <c r="E3869"/>
      <c r="F3869"/>
      <c r="G3869"/>
      <c r="H3869"/>
      <c r="I3869"/>
      <c r="J3869"/>
      <c r="K3869"/>
      <c r="L3869"/>
      <c r="M3869"/>
    </row>
    <row r="3870" spans="1:13" x14ac:dyDescent="0.25">
      <c r="A3870"/>
      <c r="B3870"/>
      <c r="C3870"/>
      <c r="D3870"/>
      <c r="E3870"/>
      <c r="F3870"/>
      <c r="G3870"/>
      <c r="H3870"/>
      <c r="I3870"/>
      <c r="J3870"/>
      <c r="K3870"/>
      <c r="L3870"/>
      <c r="M3870"/>
    </row>
    <row r="3871" spans="1:13" x14ac:dyDescent="0.25">
      <c r="A3871"/>
      <c r="B3871"/>
      <c r="C3871"/>
      <c r="D3871"/>
      <c r="E3871"/>
      <c r="F3871"/>
      <c r="G3871"/>
      <c r="H3871"/>
      <c r="I3871"/>
      <c r="J3871"/>
      <c r="K3871"/>
      <c r="L3871"/>
      <c r="M3871"/>
    </row>
    <row r="3872" spans="1:13" x14ac:dyDescent="0.25">
      <c r="A3872"/>
      <c r="B3872"/>
      <c r="C3872"/>
      <c r="D3872"/>
      <c r="E3872"/>
      <c r="F3872"/>
      <c r="G3872"/>
      <c r="H3872"/>
      <c r="I3872"/>
      <c r="J3872"/>
      <c r="K3872"/>
      <c r="L3872"/>
      <c r="M3872"/>
    </row>
    <row r="3873" spans="1:13" x14ac:dyDescent="0.25">
      <c r="A3873"/>
      <c r="B3873"/>
      <c r="C3873"/>
      <c r="D3873"/>
      <c r="E3873"/>
      <c r="F3873"/>
      <c r="G3873"/>
      <c r="H3873"/>
      <c r="I3873"/>
      <c r="J3873"/>
      <c r="K3873"/>
      <c r="L3873"/>
      <c r="M3873"/>
    </row>
    <row r="3874" spans="1:13" x14ac:dyDescent="0.25">
      <c r="A3874"/>
      <c r="B3874"/>
      <c r="C3874"/>
      <c r="D3874"/>
      <c r="E3874"/>
      <c r="F3874"/>
      <c r="G3874"/>
      <c r="H3874"/>
      <c r="I3874"/>
      <c r="J3874"/>
      <c r="K3874"/>
      <c r="L3874"/>
      <c r="M3874"/>
    </row>
    <row r="3875" spans="1:13" x14ac:dyDescent="0.25">
      <c r="A3875"/>
      <c r="B3875"/>
      <c r="C3875"/>
      <c r="D3875"/>
      <c r="E3875"/>
      <c r="F3875"/>
      <c r="G3875"/>
      <c r="H3875"/>
      <c r="I3875"/>
      <c r="J3875"/>
      <c r="K3875"/>
      <c r="L3875"/>
      <c r="M3875"/>
    </row>
    <row r="3876" spans="1:13" x14ac:dyDescent="0.25">
      <c r="A3876"/>
      <c r="B3876"/>
      <c r="C3876"/>
      <c r="D3876"/>
      <c r="E3876"/>
      <c r="F3876"/>
      <c r="G3876"/>
      <c r="H3876"/>
      <c r="I3876"/>
      <c r="J3876"/>
      <c r="K3876"/>
      <c r="L3876"/>
      <c r="M3876"/>
    </row>
    <row r="3877" spans="1:13" x14ac:dyDescent="0.25">
      <c r="A3877"/>
      <c r="B3877"/>
      <c r="C3877"/>
      <c r="D3877"/>
      <c r="E3877"/>
      <c r="F3877"/>
      <c r="G3877"/>
      <c r="H3877"/>
      <c r="I3877"/>
      <c r="J3877"/>
      <c r="K3877"/>
      <c r="L3877"/>
      <c r="M3877"/>
    </row>
    <row r="3878" spans="1:13" x14ac:dyDescent="0.25">
      <c r="A3878"/>
      <c r="B3878"/>
      <c r="C3878"/>
      <c r="D3878"/>
      <c r="E3878"/>
      <c r="F3878"/>
      <c r="G3878"/>
      <c r="H3878"/>
      <c r="I3878"/>
      <c r="J3878"/>
      <c r="K3878"/>
      <c r="L3878"/>
      <c r="M3878"/>
    </row>
    <row r="3879" spans="1:13" x14ac:dyDescent="0.25">
      <c r="A3879"/>
      <c r="B3879"/>
      <c r="C3879"/>
      <c r="D3879"/>
      <c r="E3879"/>
      <c r="F3879"/>
      <c r="G3879"/>
      <c r="H3879"/>
      <c r="I3879"/>
      <c r="J3879"/>
      <c r="K3879"/>
      <c r="L3879"/>
      <c r="M3879"/>
    </row>
    <row r="3880" spans="1:13" x14ac:dyDescent="0.25">
      <c r="A3880"/>
      <c r="B3880"/>
      <c r="C3880"/>
      <c r="D3880"/>
      <c r="E3880"/>
      <c r="F3880"/>
      <c r="G3880"/>
      <c r="H3880"/>
      <c r="I3880"/>
      <c r="J3880"/>
      <c r="K3880"/>
      <c r="L3880"/>
      <c r="M3880"/>
    </row>
    <row r="3881" spans="1:13" x14ac:dyDescent="0.25">
      <c r="A3881"/>
      <c r="B3881"/>
      <c r="C3881"/>
      <c r="D3881"/>
      <c r="E3881"/>
      <c r="F3881"/>
      <c r="G3881"/>
      <c r="H3881"/>
      <c r="I3881"/>
      <c r="J3881"/>
      <c r="K3881"/>
      <c r="L3881"/>
      <c r="M3881"/>
    </row>
    <row r="3882" spans="1:13" x14ac:dyDescent="0.25">
      <c r="A3882"/>
      <c r="B3882"/>
      <c r="C3882"/>
      <c r="D3882"/>
      <c r="E3882"/>
      <c r="F3882"/>
      <c r="G3882"/>
      <c r="H3882"/>
      <c r="I3882"/>
      <c r="J3882"/>
      <c r="K3882"/>
      <c r="L3882"/>
      <c r="M3882"/>
    </row>
    <row r="3883" spans="1:13" x14ac:dyDescent="0.25">
      <c r="A3883"/>
      <c r="B3883"/>
      <c r="C3883"/>
      <c r="D3883"/>
      <c r="E3883"/>
      <c r="F3883"/>
      <c r="G3883"/>
      <c r="H3883"/>
      <c r="I3883"/>
      <c r="J3883"/>
      <c r="K3883"/>
      <c r="L3883"/>
      <c r="M3883"/>
    </row>
    <row r="3884" spans="1:13" x14ac:dyDescent="0.25">
      <c r="A3884"/>
      <c r="B3884"/>
      <c r="C3884"/>
      <c r="D3884"/>
      <c r="E3884"/>
      <c r="F3884"/>
      <c r="G3884"/>
      <c r="H3884"/>
      <c r="I3884"/>
      <c r="J3884"/>
      <c r="K3884"/>
      <c r="L3884"/>
      <c r="M3884"/>
    </row>
    <row r="3885" spans="1:13" x14ac:dyDescent="0.25">
      <c r="A3885"/>
      <c r="B3885"/>
      <c r="C3885"/>
      <c r="D3885"/>
      <c r="E3885"/>
      <c r="F3885"/>
      <c r="G3885"/>
      <c r="H3885"/>
      <c r="I3885"/>
      <c r="J3885"/>
      <c r="K3885"/>
      <c r="L3885"/>
      <c r="M3885"/>
    </row>
    <row r="3886" spans="1:13" x14ac:dyDescent="0.25">
      <c r="A3886"/>
      <c r="B3886"/>
      <c r="C3886"/>
      <c r="D3886"/>
      <c r="E3886"/>
      <c r="F3886"/>
      <c r="G3886"/>
      <c r="H3886"/>
      <c r="I3886"/>
      <c r="J3886"/>
      <c r="K3886"/>
      <c r="L3886"/>
      <c r="M3886"/>
    </row>
    <row r="3887" spans="1:13" x14ac:dyDescent="0.25">
      <c r="A3887"/>
      <c r="B3887"/>
      <c r="C3887"/>
      <c r="D3887"/>
      <c r="E3887"/>
      <c r="F3887"/>
      <c r="G3887"/>
      <c r="H3887"/>
      <c r="I3887"/>
      <c r="J3887"/>
      <c r="K3887"/>
      <c r="L3887"/>
      <c r="M3887"/>
    </row>
    <row r="3888" spans="1:13" x14ac:dyDescent="0.25">
      <c r="A3888"/>
      <c r="B3888"/>
      <c r="C3888"/>
      <c r="D3888"/>
      <c r="E3888"/>
      <c r="F3888"/>
      <c r="G3888"/>
      <c r="H3888"/>
      <c r="I3888"/>
      <c r="J3888"/>
      <c r="K3888"/>
      <c r="L3888"/>
      <c r="M3888"/>
    </row>
    <row r="3889" spans="1:13" x14ac:dyDescent="0.25">
      <c r="A3889"/>
      <c r="B3889"/>
      <c r="C3889"/>
      <c r="D3889"/>
      <c r="E3889"/>
      <c r="F3889"/>
      <c r="G3889"/>
      <c r="H3889"/>
      <c r="I3889"/>
      <c r="J3889"/>
      <c r="K3889"/>
      <c r="L3889"/>
      <c r="M3889"/>
    </row>
    <row r="3890" spans="1:13" x14ac:dyDescent="0.25">
      <c r="A3890"/>
      <c r="B3890"/>
      <c r="C3890"/>
      <c r="D3890"/>
      <c r="E3890"/>
      <c r="F3890"/>
      <c r="G3890"/>
      <c r="H3890"/>
      <c r="I3890"/>
      <c r="J3890"/>
      <c r="K3890"/>
      <c r="L3890"/>
      <c r="M3890"/>
    </row>
    <row r="3891" spans="1:13" x14ac:dyDescent="0.25">
      <c r="A3891"/>
      <c r="B3891"/>
      <c r="C3891"/>
      <c r="D3891"/>
      <c r="E3891"/>
      <c r="F3891"/>
      <c r="G3891"/>
      <c r="H3891"/>
      <c r="I3891"/>
      <c r="J3891"/>
      <c r="K3891"/>
      <c r="L3891"/>
      <c r="M3891"/>
    </row>
    <row r="3892" spans="1:13" x14ac:dyDescent="0.25">
      <c r="A3892"/>
      <c r="B3892"/>
      <c r="C3892"/>
      <c r="D3892"/>
      <c r="E3892"/>
      <c r="F3892"/>
      <c r="G3892"/>
      <c r="H3892"/>
      <c r="I3892"/>
      <c r="J3892"/>
      <c r="K3892"/>
      <c r="L3892"/>
      <c r="M3892"/>
    </row>
    <row r="3893" spans="1:13" x14ac:dyDescent="0.25">
      <c r="A3893"/>
      <c r="B3893"/>
      <c r="C3893"/>
      <c r="D3893"/>
      <c r="E3893"/>
      <c r="F3893"/>
      <c r="G3893"/>
      <c r="H3893"/>
      <c r="I3893"/>
      <c r="J3893"/>
      <c r="K3893"/>
      <c r="L3893"/>
      <c r="M3893"/>
    </row>
    <row r="3894" spans="1:13" x14ac:dyDescent="0.25">
      <c r="A3894"/>
      <c r="B3894"/>
      <c r="C3894"/>
      <c r="D3894"/>
      <c r="E3894"/>
      <c r="F3894"/>
      <c r="G3894"/>
      <c r="H3894"/>
      <c r="I3894"/>
      <c r="J3894"/>
      <c r="K3894"/>
      <c r="L3894"/>
      <c r="M3894"/>
    </row>
    <row r="3895" spans="1:13" x14ac:dyDescent="0.25">
      <c r="A3895"/>
      <c r="B3895"/>
      <c r="C3895"/>
      <c r="D3895"/>
      <c r="E3895"/>
      <c r="F3895"/>
      <c r="G3895"/>
      <c r="H3895"/>
      <c r="I3895"/>
      <c r="J3895"/>
      <c r="K3895"/>
      <c r="L3895"/>
      <c r="M3895"/>
    </row>
    <row r="3896" spans="1:13" x14ac:dyDescent="0.25">
      <c r="A3896"/>
      <c r="B3896"/>
      <c r="C3896"/>
      <c r="D3896"/>
      <c r="E3896"/>
      <c r="F3896"/>
      <c r="G3896"/>
      <c r="H3896"/>
      <c r="I3896"/>
      <c r="J3896"/>
      <c r="K3896"/>
      <c r="L3896"/>
      <c r="M3896"/>
    </row>
    <row r="3897" spans="1:13" x14ac:dyDescent="0.25">
      <c r="A3897"/>
      <c r="B3897"/>
      <c r="C3897"/>
      <c r="D3897"/>
      <c r="E3897"/>
      <c r="F3897"/>
      <c r="G3897"/>
      <c r="H3897"/>
      <c r="I3897"/>
      <c r="J3897"/>
      <c r="K3897"/>
      <c r="L3897"/>
      <c r="M3897"/>
    </row>
    <row r="3898" spans="1:13" x14ac:dyDescent="0.25">
      <c r="A3898"/>
      <c r="B3898"/>
      <c r="C3898"/>
      <c r="D3898"/>
      <c r="E3898"/>
      <c r="F3898"/>
      <c r="G3898"/>
      <c r="H3898"/>
      <c r="I3898"/>
      <c r="J3898"/>
      <c r="K3898"/>
      <c r="L3898"/>
      <c r="M3898"/>
    </row>
    <row r="3899" spans="1:13" x14ac:dyDescent="0.25">
      <c r="A3899"/>
      <c r="B3899"/>
      <c r="C3899"/>
      <c r="D3899"/>
      <c r="E3899"/>
      <c r="F3899"/>
      <c r="G3899"/>
      <c r="H3899"/>
      <c r="I3899"/>
      <c r="J3899"/>
      <c r="K3899"/>
      <c r="L3899"/>
      <c r="M3899"/>
    </row>
    <row r="3900" spans="1:13" x14ac:dyDescent="0.25">
      <c r="A3900"/>
      <c r="B3900"/>
      <c r="C3900"/>
      <c r="D3900"/>
      <c r="E3900"/>
      <c r="F3900"/>
      <c r="G3900"/>
      <c r="H3900"/>
      <c r="I3900"/>
      <c r="J3900"/>
      <c r="K3900"/>
      <c r="L3900"/>
      <c r="M3900"/>
    </row>
    <row r="3901" spans="1:13" x14ac:dyDescent="0.25">
      <c r="A3901"/>
      <c r="B3901"/>
      <c r="C3901"/>
      <c r="D3901"/>
      <c r="E3901"/>
      <c r="F3901"/>
      <c r="G3901"/>
      <c r="H3901"/>
      <c r="I3901"/>
      <c r="J3901"/>
      <c r="K3901"/>
      <c r="L3901"/>
      <c r="M3901"/>
    </row>
    <row r="3902" spans="1:13" x14ac:dyDescent="0.25">
      <c r="A3902"/>
      <c r="B3902"/>
      <c r="C3902"/>
      <c r="D3902"/>
      <c r="E3902"/>
      <c r="F3902"/>
      <c r="G3902"/>
      <c r="H3902"/>
      <c r="I3902"/>
      <c r="J3902"/>
      <c r="K3902"/>
      <c r="L3902"/>
      <c r="M3902"/>
    </row>
    <row r="3903" spans="1:13" x14ac:dyDescent="0.25">
      <c r="A3903"/>
      <c r="B3903"/>
      <c r="C3903"/>
      <c r="D3903"/>
      <c r="E3903"/>
      <c r="F3903"/>
      <c r="G3903"/>
      <c r="H3903"/>
      <c r="I3903"/>
      <c r="J3903"/>
      <c r="K3903"/>
      <c r="L3903"/>
      <c r="M3903"/>
    </row>
    <row r="3904" spans="1:13" x14ac:dyDescent="0.25">
      <c r="A3904"/>
      <c r="B3904"/>
      <c r="C3904"/>
      <c r="D3904"/>
      <c r="E3904"/>
      <c r="F3904"/>
      <c r="G3904"/>
      <c r="H3904"/>
      <c r="I3904"/>
      <c r="J3904"/>
      <c r="K3904"/>
      <c r="L3904"/>
      <c r="M3904"/>
    </row>
    <row r="3905" spans="1:13" x14ac:dyDescent="0.25">
      <c r="A3905"/>
      <c r="B3905"/>
      <c r="C3905"/>
      <c r="D3905"/>
      <c r="E3905"/>
      <c r="F3905"/>
      <c r="G3905"/>
      <c r="H3905"/>
      <c r="I3905"/>
      <c r="J3905"/>
      <c r="K3905"/>
      <c r="L3905"/>
      <c r="M3905"/>
    </row>
    <row r="3906" spans="1:13" x14ac:dyDescent="0.25">
      <c r="A3906"/>
      <c r="B3906"/>
      <c r="C3906"/>
      <c r="D3906"/>
      <c r="E3906"/>
      <c r="F3906"/>
      <c r="G3906"/>
      <c r="H3906"/>
      <c r="I3906"/>
      <c r="J3906"/>
      <c r="K3906"/>
      <c r="L3906"/>
      <c r="M3906"/>
    </row>
    <row r="3907" spans="1:13" x14ac:dyDescent="0.25">
      <c r="A3907"/>
      <c r="B3907"/>
      <c r="C3907"/>
      <c r="D3907"/>
      <c r="E3907"/>
      <c r="F3907"/>
      <c r="G3907"/>
      <c r="H3907"/>
      <c r="I3907"/>
      <c r="J3907"/>
      <c r="K3907"/>
      <c r="L3907"/>
      <c r="M3907"/>
    </row>
    <row r="3908" spans="1:13" x14ac:dyDescent="0.25">
      <c r="A3908"/>
      <c r="B3908"/>
      <c r="C3908"/>
      <c r="D3908"/>
      <c r="E3908"/>
      <c r="F3908"/>
      <c r="G3908"/>
      <c r="H3908"/>
      <c r="I3908"/>
      <c r="J3908"/>
      <c r="K3908"/>
      <c r="L3908"/>
      <c r="M3908"/>
    </row>
    <row r="3909" spans="1:13" x14ac:dyDescent="0.25">
      <c r="A3909"/>
      <c r="B3909"/>
      <c r="C3909"/>
      <c r="D3909"/>
      <c r="E3909"/>
      <c r="F3909"/>
      <c r="G3909"/>
      <c r="H3909"/>
      <c r="I3909"/>
      <c r="J3909"/>
      <c r="K3909"/>
      <c r="L3909"/>
      <c r="M3909"/>
    </row>
    <row r="3910" spans="1:13" x14ac:dyDescent="0.25">
      <c r="A3910"/>
      <c r="B3910"/>
      <c r="C3910"/>
      <c r="D3910"/>
      <c r="E3910"/>
      <c r="F3910"/>
      <c r="G3910"/>
      <c r="H3910"/>
      <c r="I3910"/>
      <c r="J3910"/>
      <c r="K3910"/>
      <c r="L3910"/>
      <c r="M3910"/>
    </row>
    <row r="3911" spans="1:13" x14ac:dyDescent="0.25">
      <c r="A3911"/>
      <c r="B3911"/>
      <c r="C3911"/>
      <c r="D3911"/>
      <c r="E3911"/>
      <c r="F3911"/>
      <c r="G3911"/>
      <c r="H3911"/>
      <c r="I3911"/>
      <c r="J3911"/>
      <c r="K3911"/>
      <c r="L3911"/>
      <c r="M3911"/>
    </row>
    <row r="3912" spans="1:13" x14ac:dyDescent="0.25">
      <c r="A3912"/>
      <c r="B3912"/>
      <c r="C3912"/>
      <c r="D3912"/>
      <c r="E3912"/>
      <c r="F3912"/>
      <c r="G3912"/>
      <c r="H3912"/>
      <c r="I3912"/>
      <c r="J3912"/>
      <c r="K3912"/>
      <c r="L3912"/>
      <c r="M3912"/>
    </row>
    <row r="3913" spans="1:13" x14ac:dyDescent="0.25">
      <c r="A3913"/>
      <c r="B3913"/>
      <c r="C3913"/>
      <c r="D3913"/>
      <c r="E3913"/>
      <c r="F3913"/>
      <c r="G3913"/>
      <c r="H3913"/>
      <c r="I3913"/>
      <c r="J3913"/>
      <c r="K3913"/>
      <c r="L3913"/>
      <c r="M3913"/>
    </row>
    <row r="3914" spans="1:13" x14ac:dyDescent="0.25">
      <c r="A3914"/>
      <c r="B3914"/>
      <c r="C3914"/>
      <c r="D3914"/>
      <c r="E3914"/>
      <c r="F3914"/>
      <c r="G3914"/>
      <c r="H3914"/>
      <c r="I3914"/>
      <c r="J3914"/>
      <c r="K3914"/>
      <c r="L3914"/>
      <c r="M3914"/>
    </row>
    <row r="3915" spans="1:13" x14ac:dyDescent="0.25">
      <c r="A3915"/>
      <c r="B3915"/>
      <c r="C3915"/>
      <c r="D3915"/>
      <c r="E3915"/>
      <c r="F3915"/>
      <c r="G3915"/>
      <c r="H3915"/>
      <c r="I3915"/>
      <c r="J3915"/>
      <c r="K3915"/>
      <c r="L3915"/>
      <c r="M3915"/>
    </row>
    <row r="3916" spans="1:13" x14ac:dyDescent="0.25">
      <c r="A3916"/>
      <c r="B3916"/>
      <c r="C3916"/>
      <c r="D3916"/>
      <c r="E3916"/>
      <c r="F3916"/>
      <c r="G3916"/>
      <c r="H3916"/>
      <c r="I3916"/>
      <c r="J3916"/>
      <c r="K3916"/>
      <c r="L3916"/>
      <c r="M3916"/>
    </row>
    <row r="3917" spans="1:13" x14ac:dyDescent="0.25">
      <c r="A3917"/>
      <c r="B3917"/>
      <c r="C3917"/>
      <c r="D3917"/>
      <c r="E3917"/>
      <c r="F3917"/>
      <c r="G3917"/>
      <c r="H3917"/>
      <c r="I3917"/>
      <c r="J3917"/>
      <c r="K3917"/>
      <c r="L3917"/>
      <c r="M3917"/>
    </row>
    <row r="3918" spans="1:13" x14ac:dyDescent="0.25">
      <c r="A3918"/>
      <c r="B3918"/>
      <c r="C3918"/>
      <c r="D3918"/>
      <c r="E3918"/>
      <c r="F3918"/>
      <c r="G3918"/>
      <c r="H3918"/>
      <c r="I3918"/>
      <c r="J3918"/>
      <c r="K3918"/>
      <c r="L3918"/>
      <c r="M3918"/>
    </row>
    <row r="3919" spans="1:13" x14ac:dyDescent="0.25">
      <c r="A3919"/>
      <c r="B3919"/>
      <c r="C3919"/>
      <c r="D3919"/>
      <c r="E3919"/>
      <c r="F3919"/>
      <c r="G3919"/>
      <c r="H3919"/>
      <c r="I3919"/>
      <c r="J3919"/>
      <c r="K3919"/>
      <c r="L3919"/>
      <c r="M3919"/>
    </row>
    <row r="3920" spans="1:13" x14ac:dyDescent="0.25">
      <c r="A3920"/>
      <c r="B3920"/>
      <c r="C3920"/>
      <c r="D3920"/>
      <c r="E3920"/>
      <c r="F3920"/>
      <c r="G3920"/>
      <c r="H3920"/>
      <c r="I3920"/>
      <c r="J3920"/>
      <c r="K3920"/>
      <c r="L3920"/>
      <c r="M3920"/>
    </row>
    <row r="3921" spans="1:13" x14ac:dyDescent="0.25">
      <c r="A3921"/>
      <c r="B3921"/>
      <c r="C3921"/>
      <c r="D3921"/>
      <c r="E3921"/>
      <c r="F3921"/>
      <c r="G3921"/>
      <c r="H3921"/>
      <c r="I3921"/>
      <c r="J3921"/>
      <c r="K3921"/>
      <c r="L3921"/>
      <c r="M3921"/>
    </row>
    <row r="3922" spans="1:13" x14ac:dyDescent="0.25">
      <c r="A3922"/>
      <c r="B3922"/>
      <c r="C3922"/>
      <c r="D3922"/>
      <c r="E3922"/>
      <c r="F3922"/>
      <c r="G3922"/>
      <c r="H3922"/>
      <c r="I3922"/>
      <c r="J3922"/>
      <c r="K3922"/>
      <c r="L3922"/>
      <c r="M3922"/>
    </row>
    <row r="3923" spans="1:13" x14ac:dyDescent="0.25">
      <c r="A3923"/>
      <c r="B3923"/>
      <c r="C3923"/>
      <c r="D3923"/>
      <c r="E3923"/>
      <c r="F3923"/>
      <c r="G3923"/>
      <c r="H3923"/>
      <c r="I3923"/>
      <c r="J3923"/>
      <c r="K3923"/>
      <c r="L3923"/>
      <c r="M3923"/>
    </row>
    <row r="3924" spans="1:13" x14ac:dyDescent="0.25">
      <c r="A3924"/>
      <c r="B3924"/>
      <c r="C3924"/>
      <c r="D3924"/>
      <c r="E3924"/>
      <c r="F3924"/>
      <c r="G3924"/>
      <c r="H3924"/>
      <c r="I3924"/>
      <c r="J3924"/>
      <c r="K3924"/>
      <c r="L3924"/>
      <c r="M3924"/>
    </row>
    <row r="3925" spans="1:13" x14ac:dyDescent="0.25">
      <c r="A3925"/>
      <c r="B3925"/>
      <c r="C3925"/>
      <c r="D3925"/>
      <c r="E3925"/>
      <c r="F3925"/>
      <c r="G3925"/>
      <c r="H3925"/>
      <c r="I3925"/>
      <c r="J3925"/>
      <c r="K3925"/>
      <c r="L3925"/>
      <c r="M3925"/>
    </row>
    <row r="3926" spans="1:13" x14ac:dyDescent="0.25">
      <c r="A3926"/>
      <c r="B3926"/>
      <c r="C3926"/>
      <c r="D3926"/>
      <c r="E3926"/>
      <c r="F3926"/>
      <c r="G3926"/>
      <c r="H3926"/>
      <c r="I3926"/>
      <c r="J3926"/>
      <c r="K3926"/>
      <c r="L3926"/>
      <c r="M3926"/>
    </row>
    <row r="3927" spans="1:13" x14ac:dyDescent="0.25">
      <c r="A3927"/>
      <c r="B3927"/>
      <c r="C3927"/>
      <c r="D3927"/>
      <c r="E3927"/>
      <c r="F3927"/>
      <c r="G3927"/>
      <c r="H3927"/>
      <c r="I3927"/>
      <c r="J3927"/>
      <c r="K3927"/>
      <c r="L3927"/>
      <c r="M3927"/>
    </row>
    <row r="3928" spans="1:13" x14ac:dyDescent="0.25">
      <c r="A3928"/>
      <c r="B3928"/>
      <c r="C3928"/>
      <c r="D3928"/>
      <c r="E3928"/>
      <c r="F3928"/>
      <c r="G3928"/>
      <c r="H3928"/>
      <c r="I3928"/>
      <c r="J3928"/>
      <c r="K3928"/>
      <c r="L3928"/>
      <c r="M3928"/>
    </row>
    <row r="3929" spans="1:13" x14ac:dyDescent="0.25">
      <c r="A3929"/>
      <c r="B3929"/>
      <c r="C3929"/>
      <c r="D3929"/>
      <c r="E3929"/>
      <c r="F3929"/>
      <c r="G3929"/>
      <c r="H3929"/>
      <c r="I3929"/>
      <c r="J3929"/>
      <c r="K3929"/>
      <c r="L3929"/>
      <c r="M3929"/>
    </row>
    <row r="3930" spans="1:13" x14ac:dyDescent="0.25">
      <c r="A3930"/>
      <c r="B3930"/>
      <c r="C3930"/>
      <c r="D3930"/>
      <c r="E3930"/>
      <c r="F3930"/>
      <c r="G3930"/>
      <c r="H3930"/>
      <c r="I3930"/>
      <c r="J3930"/>
      <c r="K3930"/>
      <c r="L3930"/>
      <c r="M3930"/>
    </row>
    <row r="3931" spans="1:13" x14ac:dyDescent="0.25">
      <c r="A3931"/>
      <c r="B3931"/>
      <c r="C3931"/>
      <c r="D3931"/>
      <c r="E3931"/>
      <c r="F3931"/>
      <c r="G3931"/>
      <c r="H3931"/>
      <c r="I3931"/>
      <c r="J3931"/>
      <c r="K3931"/>
      <c r="L3931"/>
      <c r="M3931"/>
    </row>
    <row r="3932" spans="1:13" x14ac:dyDescent="0.25">
      <c r="A3932"/>
      <c r="B3932"/>
      <c r="C3932"/>
      <c r="D3932"/>
      <c r="E3932"/>
      <c r="F3932"/>
      <c r="G3932"/>
      <c r="H3932"/>
      <c r="I3932"/>
      <c r="J3932"/>
      <c r="K3932"/>
      <c r="L3932"/>
      <c r="M3932"/>
    </row>
    <row r="3933" spans="1:13" x14ac:dyDescent="0.25">
      <c r="A3933"/>
      <c r="B3933"/>
      <c r="C3933"/>
      <c r="D3933"/>
      <c r="E3933"/>
      <c r="F3933"/>
      <c r="G3933"/>
      <c r="H3933"/>
      <c r="I3933"/>
      <c r="J3933"/>
      <c r="K3933"/>
      <c r="L3933"/>
      <c r="M3933"/>
    </row>
    <row r="3934" spans="1:13" x14ac:dyDescent="0.25">
      <c r="A3934"/>
      <c r="B3934"/>
      <c r="C3934"/>
      <c r="D3934"/>
      <c r="E3934"/>
      <c r="F3934"/>
      <c r="G3934"/>
      <c r="H3934"/>
      <c r="I3934"/>
      <c r="J3934"/>
      <c r="K3934"/>
      <c r="L3934"/>
      <c r="M3934"/>
    </row>
    <row r="3935" spans="1:13" x14ac:dyDescent="0.25">
      <c r="A3935"/>
      <c r="B3935"/>
      <c r="C3935"/>
      <c r="D3935"/>
      <c r="E3935"/>
      <c r="F3935"/>
      <c r="G3935"/>
      <c r="H3935"/>
      <c r="I3935"/>
      <c r="J3935"/>
      <c r="K3935"/>
      <c r="L3935"/>
      <c r="M3935"/>
    </row>
    <row r="3936" spans="1:13" x14ac:dyDescent="0.25">
      <c r="A3936"/>
      <c r="B3936"/>
      <c r="C3936"/>
      <c r="D3936"/>
      <c r="E3936"/>
      <c r="F3936"/>
      <c r="G3936"/>
      <c r="H3936"/>
      <c r="I3936"/>
      <c r="J3936"/>
      <c r="K3936"/>
      <c r="L3936"/>
      <c r="M3936"/>
    </row>
    <row r="3937" spans="1:13" x14ac:dyDescent="0.25">
      <c r="A3937"/>
      <c r="B3937"/>
      <c r="C3937"/>
      <c r="D3937"/>
      <c r="E3937"/>
      <c r="F3937"/>
      <c r="G3937"/>
      <c r="H3937"/>
      <c r="I3937"/>
      <c r="J3937"/>
      <c r="K3937"/>
      <c r="L3937"/>
      <c r="M3937"/>
    </row>
    <row r="3938" spans="1:13" x14ac:dyDescent="0.25">
      <c r="A3938"/>
      <c r="B3938"/>
      <c r="C3938"/>
      <c r="D3938"/>
      <c r="E3938"/>
      <c r="F3938"/>
      <c r="G3938"/>
      <c r="H3938"/>
      <c r="I3938"/>
      <c r="J3938"/>
      <c r="K3938"/>
      <c r="L3938"/>
      <c r="M3938"/>
    </row>
    <row r="3939" spans="1:13" x14ac:dyDescent="0.25">
      <c r="A3939"/>
      <c r="B3939"/>
      <c r="C3939"/>
      <c r="D3939"/>
      <c r="E3939"/>
      <c r="F3939"/>
      <c r="G3939"/>
      <c r="H3939"/>
      <c r="I3939"/>
      <c r="J3939"/>
      <c r="K3939"/>
      <c r="L3939"/>
      <c r="M3939"/>
    </row>
    <row r="3940" spans="1:13" x14ac:dyDescent="0.25">
      <c r="A3940"/>
      <c r="B3940"/>
      <c r="C3940"/>
      <c r="D3940"/>
      <c r="E3940"/>
      <c r="F3940"/>
      <c r="G3940"/>
      <c r="H3940"/>
      <c r="I3940"/>
      <c r="J3940"/>
      <c r="K3940"/>
      <c r="L3940"/>
      <c r="M3940"/>
    </row>
    <row r="3941" spans="1:13" x14ac:dyDescent="0.25">
      <c r="A3941"/>
      <c r="B3941"/>
      <c r="C3941"/>
      <c r="D3941"/>
      <c r="E3941"/>
      <c r="F3941"/>
      <c r="G3941"/>
      <c r="H3941"/>
      <c r="I3941"/>
      <c r="J3941"/>
      <c r="K3941"/>
      <c r="L3941"/>
      <c r="M3941"/>
    </row>
    <row r="3942" spans="1:13" x14ac:dyDescent="0.25">
      <c r="A3942"/>
      <c r="B3942"/>
      <c r="C3942"/>
      <c r="D3942"/>
      <c r="E3942"/>
      <c r="F3942"/>
      <c r="G3942"/>
      <c r="H3942"/>
      <c r="I3942"/>
      <c r="J3942"/>
      <c r="K3942"/>
      <c r="L3942"/>
      <c r="M3942"/>
    </row>
    <row r="3943" spans="1:13" x14ac:dyDescent="0.25">
      <c r="A3943"/>
      <c r="B3943"/>
      <c r="C3943"/>
      <c r="D3943"/>
      <c r="E3943"/>
      <c r="F3943"/>
      <c r="G3943"/>
      <c r="H3943"/>
      <c r="I3943"/>
      <c r="J3943"/>
      <c r="K3943"/>
      <c r="L3943"/>
      <c r="M3943"/>
    </row>
    <row r="3944" spans="1:13" x14ac:dyDescent="0.25">
      <c r="A3944"/>
      <c r="B3944"/>
      <c r="C3944"/>
      <c r="D3944"/>
      <c r="E3944"/>
      <c r="F3944"/>
      <c r="G3944"/>
      <c r="H3944"/>
      <c r="I3944"/>
      <c r="J3944"/>
      <c r="K3944"/>
      <c r="L3944"/>
      <c r="M3944"/>
    </row>
    <row r="3945" spans="1:13" x14ac:dyDescent="0.25">
      <c r="A3945"/>
      <c r="B3945"/>
      <c r="C3945"/>
      <c r="D3945"/>
      <c r="E3945"/>
      <c r="F3945"/>
      <c r="G3945"/>
      <c r="H3945"/>
      <c r="I3945"/>
      <c r="J3945"/>
      <c r="K3945"/>
      <c r="L3945"/>
      <c r="M3945"/>
    </row>
    <row r="3946" spans="1:13" x14ac:dyDescent="0.25">
      <c r="A3946"/>
      <c r="B3946"/>
      <c r="C3946"/>
      <c r="D3946"/>
      <c r="E3946"/>
      <c r="F3946"/>
      <c r="G3946"/>
      <c r="H3946"/>
      <c r="I3946"/>
      <c r="J3946"/>
      <c r="K3946"/>
      <c r="L3946"/>
      <c r="M3946"/>
    </row>
    <row r="3947" spans="1:13" x14ac:dyDescent="0.25">
      <c r="A3947"/>
      <c r="B3947"/>
      <c r="C3947"/>
      <c r="D3947"/>
      <c r="E3947"/>
      <c r="F3947"/>
      <c r="G3947"/>
      <c r="H3947"/>
      <c r="I3947"/>
      <c r="J3947"/>
      <c r="K3947"/>
      <c r="L3947"/>
      <c r="M3947"/>
    </row>
    <row r="3948" spans="1:13" x14ac:dyDescent="0.25">
      <c r="A3948"/>
      <c r="B3948"/>
      <c r="C3948"/>
      <c r="D3948"/>
      <c r="E3948"/>
      <c r="F3948"/>
      <c r="G3948"/>
      <c r="H3948"/>
      <c r="I3948"/>
      <c r="J3948"/>
      <c r="K3948"/>
      <c r="L3948"/>
      <c r="M3948"/>
    </row>
    <row r="3949" spans="1:13" x14ac:dyDescent="0.25">
      <c r="A3949"/>
      <c r="B3949"/>
      <c r="C3949"/>
      <c r="D3949"/>
      <c r="E3949"/>
      <c r="F3949"/>
      <c r="G3949"/>
      <c r="H3949"/>
      <c r="I3949"/>
      <c r="J3949"/>
      <c r="K3949"/>
      <c r="L3949"/>
      <c r="M3949"/>
    </row>
    <row r="3950" spans="1:13" x14ac:dyDescent="0.25">
      <c r="A3950"/>
      <c r="B3950"/>
      <c r="C3950"/>
      <c r="D3950"/>
      <c r="E3950"/>
      <c r="F3950"/>
      <c r="G3950"/>
      <c r="H3950"/>
      <c r="I3950"/>
      <c r="J3950"/>
      <c r="K3950"/>
      <c r="L3950"/>
      <c r="M3950"/>
    </row>
    <row r="3951" spans="1:13" x14ac:dyDescent="0.25">
      <c r="A3951"/>
      <c r="B3951"/>
      <c r="C3951"/>
      <c r="D3951"/>
      <c r="E3951"/>
      <c r="F3951"/>
      <c r="G3951"/>
      <c r="H3951"/>
      <c r="I3951"/>
      <c r="J3951"/>
      <c r="K3951"/>
      <c r="L3951"/>
      <c r="M3951"/>
    </row>
    <row r="3952" spans="1:13" x14ac:dyDescent="0.25">
      <c r="A3952"/>
      <c r="B3952"/>
      <c r="C3952"/>
      <c r="D3952"/>
      <c r="E3952"/>
      <c r="F3952"/>
      <c r="G3952"/>
      <c r="H3952"/>
      <c r="I3952"/>
      <c r="J3952"/>
      <c r="K3952"/>
      <c r="L3952"/>
      <c r="M3952"/>
    </row>
    <row r="3953" spans="1:13" x14ac:dyDescent="0.25">
      <c r="A3953"/>
      <c r="B3953"/>
      <c r="C3953"/>
      <c r="D3953"/>
      <c r="E3953"/>
      <c r="F3953"/>
      <c r="G3953"/>
      <c r="H3953"/>
      <c r="I3953"/>
      <c r="J3953"/>
      <c r="K3953"/>
      <c r="L3953"/>
      <c r="M3953"/>
    </row>
    <row r="3954" spans="1:13" x14ac:dyDescent="0.25">
      <c r="A3954"/>
      <c r="B3954"/>
      <c r="C3954"/>
      <c r="D3954"/>
      <c r="E3954"/>
      <c r="F3954"/>
      <c r="G3954"/>
      <c r="H3954"/>
      <c r="I3954"/>
      <c r="J3954"/>
      <c r="K3954"/>
      <c r="L3954"/>
      <c r="M3954"/>
    </row>
    <row r="3955" spans="1:13" x14ac:dyDescent="0.25">
      <c r="A3955"/>
      <c r="B3955"/>
      <c r="C3955"/>
      <c r="D3955"/>
      <c r="E3955"/>
      <c r="F3955"/>
      <c r="G3955"/>
      <c r="H3955"/>
      <c r="I3955"/>
      <c r="J3955"/>
      <c r="K3955"/>
      <c r="L3955"/>
      <c r="M3955"/>
    </row>
    <row r="3956" spans="1:13" x14ac:dyDescent="0.25">
      <c r="A3956"/>
      <c r="B3956"/>
      <c r="C3956"/>
      <c r="D3956"/>
      <c r="E3956"/>
      <c r="F3956"/>
      <c r="G3956"/>
      <c r="H3956"/>
      <c r="I3956"/>
      <c r="J3956"/>
      <c r="K3956"/>
      <c r="L3956"/>
      <c r="M3956"/>
    </row>
    <row r="3957" spans="1:13" x14ac:dyDescent="0.25">
      <c r="A3957"/>
      <c r="B3957"/>
      <c r="C3957"/>
      <c r="D3957"/>
      <c r="E3957"/>
      <c r="F3957"/>
      <c r="G3957"/>
      <c r="H3957"/>
      <c r="I3957"/>
      <c r="J3957"/>
      <c r="K3957"/>
      <c r="L3957"/>
      <c r="M3957"/>
    </row>
    <row r="3958" spans="1:13" x14ac:dyDescent="0.25">
      <c r="A3958"/>
      <c r="B3958"/>
      <c r="C3958"/>
      <c r="D3958"/>
      <c r="E3958"/>
      <c r="F3958"/>
      <c r="G3958"/>
      <c r="H3958"/>
      <c r="I3958"/>
      <c r="J3958"/>
      <c r="K3958"/>
      <c r="L3958"/>
      <c r="M3958"/>
    </row>
    <row r="3959" spans="1:13" x14ac:dyDescent="0.25">
      <c r="A3959"/>
      <c r="B3959"/>
      <c r="C3959"/>
      <c r="D3959"/>
      <c r="E3959"/>
      <c r="F3959"/>
      <c r="G3959"/>
      <c r="H3959"/>
      <c r="I3959"/>
      <c r="J3959"/>
      <c r="K3959"/>
      <c r="L3959"/>
      <c r="M3959"/>
    </row>
    <row r="3960" spans="1:13" x14ac:dyDescent="0.25">
      <c r="A3960"/>
      <c r="B3960"/>
      <c r="C3960"/>
      <c r="D3960"/>
      <c r="E3960"/>
      <c r="F3960"/>
      <c r="G3960"/>
      <c r="H3960"/>
      <c r="I3960"/>
      <c r="J3960"/>
      <c r="K3960"/>
      <c r="L3960"/>
      <c r="M3960"/>
    </row>
    <row r="3961" spans="1:13" x14ac:dyDescent="0.25">
      <c r="A3961"/>
      <c r="B3961"/>
      <c r="C3961"/>
      <c r="D3961"/>
      <c r="E3961"/>
      <c r="F3961"/>
      <c r="G3961"/>
      <c r="H3961"/>
      <c r="I3961"/>
      <c r="J3961"/>
      <c r="K3961"/>
      <c r="L3961"/>
      <c r="M3961"/>
    </row>
    <row r="3962" spans="1:13" x14ac:dyDescent="0.25">
      <c r="A3962"/>
      <c r="B3962"/>
      <c r="C3962"/>
      <c r="D3962"/>
      <c r="E3962"/>
      <c r="F3962"/>
      <c r="G3962"/>
      <c r="H3962"/>
      <c r="I3962"/>
      <c r="J3962"/>
      <c r="K3962"/>
      <c r="L3962"/>
      <c r="M3962"/>
    </row>
    <row r="3963" spans="1:13" x14ac:dyDescent="0.25">
      <c r="A3963"/>
      <c r="B3963"/>
      <c r="C3963"/>
      <c r="D3963"/>
      <c r="E3963"/>
      <c r="F3963"/>
      <c r="G3963"/>
      <c r="H3963"/>
      <c r="I3963"/>
      <c r="J3963"/>
      <c r="K3963"/>
      <c r="L3963"/>
      <c r="M3963"/>
    </row>
    <row r="3964" spans="1:13" x14ac:dyDescent="0.25">
      <c r="A3964"/>
      <c r="B3964"/>
      <c r="C3964"/>
      <c r="D3964"/>
      <c r="E3964"/>
      <c r="F3964"/>
      <c r="G3964"/>
      <c r="H3964"/>
      <c r="I3964"/>
      <c r="J3964"/>
      <c r="K3964"/>
      <c r="L3964"/>
      <c r="M3964"/>
    </row>
    <row r="3965" spans="1:13" x14ac:dyDescent="0.25">
      <c r="A3965"/>
      <c r="B3965"/>
      <c r="C3965"/>
      <c r="D3965"/>
      <c r="E3965"/>
      <c r="F3965"/>
      <c r="G3965"/>
      <c r="H3965"/>
      <c r="I3965"/>
      <c r="J3965"/>
      <c r="K3965"/>
      <c r="L3965"/>
      <c r="M3965"/>
    </row>
    <row r="3966" spans="1:13" x14ac:dyDescent="0.25">
      <c r="A3966"/>
      <c r="B3966"/>
      <c r="C3966"/>
      <c r="D3966"/>
      <c r="E3966"/>
      <c r="F3966"/>
      <c r="G3966"/>
      <c r="H3966"/>
      <c r="I3966"/>
      <c r="J3966"/>
      <c r="K3966"/>
      <c r="L3966"/>
      <c r="M3966"/>
    </row>
    <row r="3967" spans="1:13" x14ac:dyDescent="0.25">
      <c r="A3967"/>
      <c r="B3967"/>
      <c r="C3967"/>
      <c r="D3967"/>
      <c r="E3967"/>
      <c r="F3967"/>
      <c r="G3967"/>
      <c r="H3967"/>
      <c r="I3967"/>
      <c r="J3967"/>
      <c r="K3967"/>
      <c r="L3967"/>
      <c r="M3967"/>
    </row>
    <row r="3968" spans="1:13" x14ac:dyDescent="0.25">
      <c r="A3968"/>
      <c r="B3968"/>
      <c r="C3968"/>
      <c r="D3968"/>
      <c r="E3968"/>
      <c r="F3968"/>
      <c r="G3968"/>
      <c r="H3968"/>
      <c r="I3968"/>
      <c r="J3968"/>
      <c r="K3968"/>
      <c r="L3968"/>
      <c r="M3968"/>
    </row>
    <row r="3969" spans="1:13" x14ac:dyDescent="0.25">
      <c r="A3969"/>
      <c r="B3969"/>
      <c r="C3969"/>
      <c r="D3969"/>
      <c r="E3969"/>
      <c r="F3969"/>
      <c r="G3969"/>
      <c r="H3969"/>
      <c r="I3969"/>
      <c r="J3969"/>
      <c r="K3969"/>
      <c r="L3969"/>
      <c r="M3969"/>
    </row>
    <row r="3970" spans="1:13" x14ac:dyDescent="0.25">
      <c r="A3970"/>
      <c r="B3970"/>
      <c r="C3970"/>
      <c r="D3970"/>
      <c r="E3970"/>
      <c r="F3970"/>
      <c r="G3970"/>
      <c r="H3970"/>
      <c r="I3970"/>
      <c r="J3970"/>
      <c r="K3970"/>
      <c r="L3970"/>
      <c r="M3970"/>
    </row>
    <row r="3971" spans="1:13" x14ac:dyDescent="0.25">
      <c r="A3971"/>
      <c r="B3971"/>
      <c r="C3971"/>
      <c r="D3971"/>
      <c r="E3971"/>
      <c r="F3971"/>
      <c r="G3971"/>
      <c r="H3971"/>
      <c r="I3971"/>
      <c r="J3971"/>
      <c r="K3971"/>
      <c r="L3971"/>
      <c r="M3971"/>
    </row>
    <row r="3972" spans="1:13" x14ac:dyDescent="0.25">
      <c r="A3972"/>
      <c r="B3972"/>
      <c r="C3972"/>
      <c r="D3972"/>
      <c r="E3972"/>
      <c r="F3972"/>
      <c r="G3972"/>
      <c r="H3972"/>
      <c r="I3972"/>
      <c r="J3972"/>
      <c r="K3972"/>
      <c r="L3972"/>
      <c r="M3972"/>
    </row>
    <row r="3973" spans="1:13" x14ac:dyDescent="0.25">
      <c r="A3973"/>
      <c r="B3973"/>
      <c r="C3973"/>
      <c r="D3973"/>
      <c r="E3973"/>
      <c r="F3973"/>
      <c r="G3973"/>
      <c r="H3973"/>
      <c r="I3973"/>
      <c r="J3973"/>
      <c r="K3973"/>
      <c r="L3973"/>
      <c r="M3973"/>
    </row>
    <row r="3974" spans="1:13" x14ac:dyDescent="0.25">
      <c r="A3974"/>
      <c r="B3974"/>
      <c r="C3974"/>
      <c r="D3974"/>
      <c r="E3974"/>
      <c r="F3974"/>
      <c r="G3974"/>
      <c r="H3974"/>
      <c r="I3974"/>
      <c r="J3974"/>
      <c r="K3974"/>
      <c r="L3974"/>
      <c r="M3974"/>
    </row>
    <row r="3975" spans="1:13" x14ac:dyDescent="0.25">
      <c r="A3975"/>
      <c r="B3975"/>
      <c r="C3975"/>
      <c r="D3975"/>
      <c r="E3975"/>
      <c r="F3975"/>
      <c r="G3975"/>
      <c r="H3975"/>
      <c r="I3975"/>
      <c r="J3975"/>
      <c r="K3975"/>
      <c r="L3975"/>
      <c r="M3975"/>
    </row>
    <row r="3976" spans="1:13" x14ac:dyDescent="0.25">
      <c r="A3976"/>
      <c r="B3976"/>
      <c r="C3976"/>
      <c r="D3976"/>
      <c r="E3976"/>
      <c r="F3976"/>
      <c r="G3976"/>
      <c r="H3976"/>
      <c r="I3976"/>
      <c r="J3976"/>
      <c r="K3976"/>
      <c r="L3976"/>
      <c r="M3976"/>
    </row>
    <row r="3977" spans="1:13" x14ac:dyDescent="0.25">
      <c r="A3977"/>
      <c r="B3977"/>
      <c r="C3977"/>
      <c r="D3977"/>
      <c r="E3977"/>
      <c r="F3977"/>
      <c r="G3977"/>
      <c r="H3977"/>
      <c r="I3977"/>
      <c r="J3977"/>
      <c r="K3977"/>
      <c r="L3977"/>
      <c r="M3977"/>
    </row>
    <row r="3978" spans="1:13" x14ac:dyDescent="0.25">
      <c r="A3978"/>
      <c r="B3978"/>
      <c r="C3978"/>
      <c r="D3978"/>
      <c r="E3978"/>
      <c r="F3978"/>
      <c r="G3978"/>
      <c r="H3978"/>
      <c r="I3978"/>
      <c r="J3978"/>
      <c r="K3978"/>
      <c r="L3978"/>
      <c r="M3978"/>
    </row>
    <row r="3979" spans="1:13" x14ac:dyDescent="0.25">
      <c r="A3979"/>
      <c r="B3979"/>
      <c r="C3979"/>
      <c r="D3979"/>
      <c r="E3979"/>
      <c r="F3979"/>
      <c r="G3979"/>
      <c r="H3979"/>
      <c r="I3979"/>
      <c r="J3979"/>
      <c r="K3979"/>
      <c r="L3979"/>
      <c r="M3979"/>
    </row>
    <row r="3980" spans="1:13" x14ac:dyDescent="0.25">
      <c r="A3980"/>
      <c r="B3980"/>
      <c r="C3980"/>
      <c r="D3980"/>
      <c r="E3980"/>
      <c r="F3980"/>
      <c r="G3980"/>
      <c r="H3980"/>
      <c r="I3980"/>
      <c r="J3980"/>
      <c r="K3980"/>
      <c r="L3980"/>
      <c r="M3980"/>
    </row>
    <row r="3981" spans="1:13" x14ac:dyDescent="0.25">
      <c r="A3981"/>
      <c r="B3981"/>
      <c r="C3981"/>
      <c r="D3981"/>
      <c r="E3981"/>
      <c r="F3981"/>
      <c r="G3981"/>
      <c r="H3981"/>
      <c r="I3981"/>
      <c r="J3981"/>
      <c r="K3981"/>
      <c r="L3981"/>
      <c r="M3981"/>
    </row>
    <row r="3982" spans="1:13" x14ac:dyDescent="0.25">
      <c r="A3982"/>
      <c r="B3982"/>
      <c r="C3982"/>
      <c r="D3982"/>
      <c r="E3982"/>
      <c r="F3982"/>
      <c r="G3982"/>
      <c r="H3982"/>
      <c r="I3982"/>
      <c r="J3982"/>
      <c r="K3982"/>
      <c r="L3982"/>
      <c r="M3982"/>
    </row>
    <row r="3983" spans="1:13" x14ac:dyDescent="0.25">
      <c r="A3983"/>
      <c r="B3983"/>
      <c r="C3983"/>
      <c r="D3983"/>
      <c r="E3983"/>
      <c r="F3983"/>
      <c r="G3983"/>
      <c r="H3983"/>
      <c r="I3983"/>
      <c r="J3983"/>
      <c r="K3983"/>
      <c r="L3983"/>
      <c r="M3983"/>
    </row>
    <row r="3984" spans="1:13" x14ac:dyDescent="0.25">
      <c r="A3984"/>
      <c r="B3984"/>
      <c r="C3984"/>
      <c r="D3984"/>
      <c r="E3984"/>
      <c r="F3984"/>
      <c r="G3984"/>
      <c r="H3984"/>
      <c r="I3984"/>
      <c r="J3984"/>
      <c r="K3984"/>
      <c r="L3984"/>
      <c r="M3984"/>
    </row>
    <row r="3985" spans="1:13" x14ac:dyDescent="0.25">
      <c r="A3985"/>
      <c r="B3985"/>
      <c r="C3985"/>
      <c r="D3985"/>
      <c r="E3985"/>
      <c r="F3985"/>
      <c r="G3985"/>
      <c r="H3985"/>
      <c r="I3985"/>
      <c r="J3985"/>
      <c r="K3985"/>
      <c r="L3985"/>
      <c r="M3985"/>
    </row>
    <row r="3986" spans="1:13" x14ac:dyDescent="0.25">
      <c r="A3986"/>
      <c r="B3986"/>
      <c r="C3986"/>
      <c r="D3986"/>
      <c r="E3986"/>
      <c r="F3986"/>
      <c r="G3986"/>
      <c r="H3986"/>
      <c r="I3986"/>
      <c r="J3986"/>
      <c r="K3986"/>
      <c r="L3986"/>
      <c r="M3986"/>
    </row>
    <row r="3987" spans="1:13" x14ac:dyDescent="0.25">
      <c r="A3987"/>
      <c r="B3987"/>
      <c r="C3987"/>
      <c r="D3987"/>
      <c r="E3987"/>
      <c r="F3987"/>
      <c r="G3987"/>
      <c r="H3987"/>
      <c r="I3987"/>
      <c r="J3987"/>
      <c r="K3987"/>
      <c r="L3987"/>
      <c r="M3987"/>
    </row>
    <row r="3988" spans="1:13" x14ac:dyDescent="0.25">
      <c r="A3988"/>
      <c r="B3988"/>
      <c r="C3988"/>
      <c r="D3988"/>
      <c r="E3988"/>
      <c r="F3988"/>
      <c r="G3988"/>
      <c r="H3988"/>
      <c r="I3988"/>
      <c r="J3988"/>
      <c r="K3988"/>
      <c r="L3988"/>
      <c r="M3988"/>
    </row>
    <row r="3989" spans="1:13" x14ac:dyDescent="0.25">
      <c r="A3989"/>
      <c r="B3989"/>
      <c r="C3989"/>
      <c r="D3989"/>
      <c r="E3989"/>
      <c r="F3989"/>
      <c r="G3989"/>
      <c r="H3989"/>
      <c r="I3989"/>
      <c r="J3989"/>
      <c r="K3989"/>
      <c r="L3989"/>
      <c r="M3989"/>
    </row>
    <row r="3990" spans="1:13" x14ac:dyDescent="0.25">
      <c r="A3990"/>
      <c r="B3990"/>
      <c r="C3990"/>
      <c r="D3990"/>
      <c r="E3990"/>
      <c r="F3990"/>
      <c r="G3990"/>
      <c r="H3990"/>
      <c r="I3990"/>
      <c r="J3990"/>
      <c r="K3990"/>
      <c r="L3990"/>
      <c r="M3990"/>
    </row>
    <row r="3991" spans="1:13" x14ac:dyDescent="0.25">
      <c r="A3991"/>
      <c r="B3991"/>
      <c r="C3991"/>
      <c r="D3991"/>
      <c r="E3991"/>
      <c r="F3991"/>
      <c r="G3991"/>
      <c r="H3991"/>
      <c r="I3991"/>
      <c r="J3991"/>
      <c r="K3991"/>
      <c r="L3991"/>
      <c r="M3991"/>
    </row>
    <row r="3992" spans="1:13" x14ac:dyDescent="0.25">
      <c r="A3992"/>
      <c r="B3992"/>
      <c r="C3992"/>
      <c r="D3992"/>
      <c r="E3992"/>
      <c r="F3992"/>
      <c r="G3992"/>
      <c r="H3992"/>
      <c r="I3992"/>
      <c r="J3992"/>
      <c r="K3992"/>
      <c r="L3992"/>
      <c r="M3992"/>
    </row>
    <row r="3993" spans="1:13" x14ac:dyDescent="0.25">
      <c r="A3993"/>
      <c r="B3993"/>
      <c r="C3993"/>
      <c r="D3993"/>
      <c r="E3993"/>
      <c r="F3993"/>
      <c r="G3993"/>
      <c r="H3993"/>
      <c r="I3993"/>
      <c r="J3993"/>
      <c r="K3993"/>
      <c r="L3993"/>
      <c r="M3993"/>
    </row>
    <row r="3994" spans="1:13" x14ac:dyDescent="0.25">
      <c r="A3994"/>
      <c r="B3994"/>
      <c r="C3994"/>
      <c r="D3994"/>
      <c r="E3994"/>
      <c r="F3994"/>
      <c r="G3994"/>
      <c r="H3994"/>
      <c r="I3994"/>
      <c r="J3994"/>
      <c r="K3994"/>
      <c r="L3994"/>
      <c r="M3994"/>
    </row>
    <row r="3995" spans="1:13" x14ac:dyDescent="0.25">
      <c r="A3995"/>
      <c r="B3995"/>
      <c r="C3995"/>
      <c r="D3995"/>
      <c r="E3995"/>
      <c r="F3995"/>
      <c r="G3995"/>
      <c r="H3995"/>
      <c r="I3995"/>
      <c r="J3995"/>
      <c r="K3995"/>
      <c r="L3995"/>
      <c r="M3995"/>
    </row>
    <row r="3996" spans="1:13" x14ac:dyDescent="0.25">
      <c r="A3996"/>
      <c r="B3996"/>
      <c r="C3996"/>
      <c r="D3996"/>
      <c r="E3996"/>
      <c r="F3996"/>
      <c r="G3996"/>
      <c r="H3996"/>
      <c r="I3996"/>
      <c r="J3996"/>
      <c r="K3996"/>
      <c r="L3996"/>
      <c r="M3996"/>
    </row>
    <row r="3997" spans="1:13" x14ac:dyDescent="0.25">
      <c r="A3997"/>
      <c r="B3997"/>
      <c r="C3997"/>
      <c r="D3997"/>
      <c r="E3997"/>
      <c r="F3997"/>
      <c r="G3997"/>
      <c r="H3997"/>
      <c r="I3997"/>
      <c r="J3997"/>
      <c r="K3997"/>
      <c r="L3997"/>
      <c r="M3997"/>
    </row>
    <row r="3998" spans="1:13" x14ac:dyDescent="0.25">
      <c r="A3998"/>
      <c r="B3998"/>
      <c r="C3998"/>
      <c r="D3998"/>
      <c r="E3998"/>
      <c r="F3998"/>
      <c r="G3998"/>
      <c r="H3998"/>
      <c r="I3998"/>
      <c r="J3998"/>
      <c r="K3998"/>
      <c r="L3998"/>
      <c r="M3998"/>
    </row>
    <row r="3999" spans="1:13" x14ac:dyDescent="0.25">
      <c r="A3999"/>
      <c r="B3999"/>
      <c r="C3999"/>
      <c r="D3999"/>
      <c r="E3999"/>
      <c r="F3999"/>
      <c r="G3999"/>
      <c r="H3999"/>
      <c r="I3999"/>
      <c r="J3999"/>
      <c r="K3999"/>
      <c r="L3999"/>
      <c r="M3999"/>
    </row>
    <row r="4000" spans="1:13" x14ac:dyDescent="0.25">
      <c r="A4000"/>
      <c r="B4000"/>
      <c r="C4000"/>
      <c r="D4000"/>
      <c r="E4000"/>
      <c r="F4000"/>
      <c r="G4000"/>
      <c r="H4000"/>
      <c r="I4000"/>
      <c r="J4000"/>
      <c r="K4000"/>
      <c r="L4000"/>
      <c r="M4000"/>
    </row>
    <row r="4001" spans="1:13" x14ac:dyDescent="0.25">
      <c r="A4001"/>
      <c r="B4001"/>
      <c r="C4001"/>
      <c r="D4001"/>
      <c r="E4001"/>
      <c r="F4001"/>
      <c r="G4001"/>
      <c r="H4001"/>
      <c r="I4001"/>
      <c r="J4001"/>
      <c r="K4001"/>
      <c r="L4001"/>
      <c r="M4001"/>
    </row>
    <row r="4002" spans="1:13" x14ac:dyDescent="0.25">
      <c r="A4002"/>
      <c r="B4002"/>
      <c r="C4002"/>
      <c r="D4002"/>
      <c r="E4002"/>
      <c r="F4002"/>
      <c r="G4002"/>
      <c r="H4002"/>
      <c r="I4002"/>
      <c r="J4002"/>
      <c r="K4002"/>
      <c r="L4002"/>
      <c r="M4002"/>
    </row>
    <row r="4003" spans="1:13" x14ac:dyDescent="0.25">
      <c r="A4003"/>
      <c r="B4003"/>
      <c r="C4003"/>
      <c r="D4003"/>
      <c r="E4003"/>
      <c r="F4003"/>
      <c r="G4003"/>
      <c r="H4003"/>
      <c r="I4003"/>
      <c r="J4003"/>
      <c r="K4003"/>
      <c r="L4003"/>
      <c r="M4003"/>
    </row>
    <row r="4004" spans="1:13" x14ac:dyDescent="0.25">
      <c r="A4004"/>
      <c r="B4004"/>
      <c r="C4004"/>
      <c r="D4004"/>
      <c r="E4004"/>
      <c r="F4004"/>
      <c r="G4004"/>
      <c r="H4004"/>
      <c r="I4004"/>
      <c r="J4004"/>
      <c r="K4004"/>
      <c r="L4004"/>
      <c r="M4004"/>
    </row>
    <row r="4005" spans="1:13" x14ac:dyDescent="0.25">
      <c r="A4005"/>
      <c r="B4005"/>
      <c r="C4005"/>
      <c r="D4005"/>
      <c r="E4005"/>
      <c r="F4005"/>
      <c r="G4005"/>
      <c r="H4005"/>
      <c r="I4005"/>
      <c r="J4005"/>
      <c r="K4005"/>
      <c r="L4005"/>
      <c r="M4005"/>
    </row>
    <row r="4006" spans="1:13" x14ac:dyDescent="0.25">
      <c r="A4006"/>
      <c r="B4006"/>
      <c r="C4006"/>
      <c r="D4006"/>
      <c r="E4006"/>
      <c r="F4006"/>
      <c r="G4006"/>
      <c r="H4006"/>
      <c r="I4006"/>
      <c r="J4006"/>
      <c r="K4006"/>
      <c r="L4006"/>
      <c r="M4006"/>
    </row>
    <row r="4007" spans="1:13" x14ac:dyDescent="0.25">
      <c r="A4007"/>
      <c r="B4007"/>
      <c r="C4007"/>
      <c r="D4007"/>
      <c r="E4007"/>
      <c r="F4007"/>
      <c r="G4007"/>
      <c r="H4007"/>
      <c r="I4007"/>
      <c r="J4007"/>
      <c r="K4007"/>
      <c r="L4007"/>
      <c r="M4007"/>
    </row>
    <row r="4008" spans="1:13" x14ac:dyDescent="0.25">
      <c r="A4008"/>
      <c r="B4008"/>
      <c r="C4008"/>
      <c r="D4008"/>
      <c r="E4008"/>
      <c r="F4008"/>
      <c r="G4008"/>
      <c r="H4008"/>
      <c r="I4008"/>
      <c r="J4008"/>
      <c r="K4008"/>
      <c r="L4008"/>
      <c r="M4008"/>
    </row>
    <row r="4009" spans="1:13" x14ac:dyDescent="0.25">
      <c r="A4009"/>
      <c r="B4009"/>
      <c r="C4009"/>
      <c r="D4009"/>
      <c r="E4009"/>
      <c r="F4009"/>
      <c r="G4009"/>
      <c r="H4009"/>
      <c r="I4009"/>
      <c r="J4009"/>
      <c r="K4009"/>
      <c r="L4009"/>
      <c r="M4009"/>
    </row>
    <row r="4010" spans="1:13" x14ac:dyDescent="0.25">
      <c r="A4010"/>
      <c r="B4010"/>
      <c r="C4010"/>
      <c r="D4010"/>
      <c r="E4010"/>
      <c r="F4010"/>
      <c r="G4010"/>
      <c r="H4010"/>
      <c r="I4010"/>
      <c r="J4010"/>
      <c r="K4010"/>
      <c r="L4010"/>
      <c r="M4010"/>
    </row>
    <row r="4011" spans="1:13" x14ac:dyDescent="0.25">
      <c r="A4011"/>
      <c r="B4011"/>
      <c r="C4011"/>
      <c r="D4011"/>
      <c r="E4011"/>
      <c r="F4011"/>
      <c r="G4011"/>
      <c r="H4011"/>
      <c r="I4011"/>
      <c r="J4011"/>
      <c r="K4011"/>
      <c r="L4011"/>
      <c r="M4011"/>
    </row>
    <row r="4012" spans="1:13" x14ac:dyDescent="0.25">
      <c r="A4012"/>
      <c r="B4012"/>
      <c r="C4012"/>
      <c r="D4012"/>
      <c r="E4012"/>
      <c r="F4012"/>
      <c r="G4012"/>
      <c r="H4012"/>
      <c r="I4012"/>
      <c r="J4012"/>
      <c r="K4012"/>
      <c r="L4012"/>
      <c r="M4012"/>
    </row>
    <row r="4013" spans="1:13" x14ac:dyDescent="0.25">
      <c r="A4013"/>
      <c r="B4013"/>
      <c r="C4013"/>
      <c r="D4013"/>
      <c r="E4013"/>
      <c r="F4013"/>
      <c r="G4013"/>
      <c r="H4013"/>
      <c r="I4013"/>
      <c r="J4013"/>
      <c r="K4013"/>
      <c r="L4013"/>
      <c r="M4013"/>
    </row>
    <row r="4014" spans="1:13" x14ac:dyDescent="0.25">
      <c r="A4014"/>
      <c r="B4014"/>
      <c r="C4014"/>
      <c r="D4014"/>
      <c r="E4014"/>
      <c r="F4014"/>
      <c r="G4014"/>
      <c r="H4014"/>
      <c r="I4014"/>
      <c r="J4014"/>
      <c r="K4014"/>
      <c r="L4014"/>
      <c r="M4014"/>
    </row>
    <row r="4015" spans="1:13" x14ac:dyDescent="0.25">
      <c r="A4015"/>
      <c r="B4015"/>
      <c r="C4015"/>
      <c r="D4015"/>
      <c r="E4015"/>
      <c r="F4015"/>
      <c r="G4015"/>
      <c r="H4015"/>
      <c r="I4015"/>
      <c r="J4015"/>
      <c r="K4015"/>
      <c r="L4015"/>
      <c r="M4015"/>
    </row>
    <row r="4016" spans="1:13" x14ac:dyDescent="0.25">
      <c r="A4016"/>
      <c r="B4016"/>
      <c r="C4016"/>
      <c r="D4016"/>
      <c r="E4016"/>
      <c r="F4016"/>
      <c r="G4016"/>
      <c r="H4016"/>
      <c r="I4016"/>
      <c r="J4016"/>
      <c r="K4016"/>
      <c r="L4016"/>
      <c r="M4016"/>
    </row>
    <row r="4017" spans="1:13" x14ac:dyDescent="0.25">
      <c r="A4017"/>
      <c r="B4017"/>
      <c r="C4017"/>
      <c r="D4017"/>
      <c r="E4017"/>
      <c r="F4017"/>
      <c r="G4017"/>
      <c r="H4017"/>
      <c r="I4017"/>
      <c r="J4017"/>
      <c r="K4017"/>
      <c r="L4017"/>
      <c r="M4017"/>
    </row>
    <row r="4018" spans="1:13" x14ac:dyDescent="0.25">
      <c r="A4018"/>
      <c r="B4018"/>
      <c r="C4018"/>
      <c r="D4018"/>
      <c r="E4018"/>
      <c r="F4018"/>
      <c r="G4018"/>
      <c r="H4018"/>
      <c r="I4018"/>
      <c r="J4018"/>
      <c r="K4018"/>
      <c r="L4018"/>
      <c r="M4018"/>
    </row>
    <row r="4019" spans="1:13" x14ac:dyDescent="0.25">
      <c r="A4019"/>
      <c r="B4019"/>
      <c r="C4019"/>
      <c r="D4019"/>
      <c r="E4019"/>
      <c r="F4019"/>
      <c r="G4019"/>
      <c r="H4019"/>
      <c r="I4019"/>
      <c r="J4019"/>
      <c r="K4019"/>
      <c r="L4019"/>
      <c r="M4019"/>
    </row>
    <row r="4020" spans="1:13" x14ac:dyDescent="0.25">
      <c r="A4020"/>
      <c r="B4020"/>
      <c r="C4020"/>
      <c r="D4020"/>
      <c r="E4020"/>
      <c r="F4020"/>
      <c r="G4020"/>
      <c r="H4020"/>
      <c r="I4020"/>
      <c r="J4020"/>
      <c r="K4020"/>
      <c r="L4020"/>
      <c r="M4020"/>
    </row>
    <row r="4021" spans="1:13" x14ac:dyDescent="0.25">
      <c r="A4021"/>
      <c r="B4021"/>
      <c r="C4021"/>
      <c r="D4021"/>
      <c r="E4021"/>
      <c r="F4021"/>
      <c r="G4021"/>
      <c r="H4021"/>
      <c r="I4021"/>
      <c r="J4021"/>
      <c r="K4021"/>
      <c r="L4021"/>
      <c r="M4021"/>
    </row>
    <row r="4022" spans="1:13" x14ac:dyDescent="0.25">
      <c r="A4022"/>
      <c r="B4022"/>
      <c r="C4022"/>
      <c r="D4022"/>
      <c r="E4022"/>
      <c r="F4022"/>
      <c r="G4022"/>
      <c r="H4022"/>
      <c r="I4022"/>
      <c r="J4022"/>
      <c r="K4022"/>
      <c r="L4022"/>
      <c r="M4022"/>
    </row>
    <row r="4023" spans="1:13" x14ac:dyDescent="0.25">
      <c r="A4023"/>
      <c r="B4023"/>
      <c r="C4023"/>
      <c r="D4023"/>
      <c r="E4023"/>
      <c r="F4023"/>
      <c r="G4023"/>
      <c r="H4023"/>
      <c r="I4023"/>
      <c r="J4023"/>
      <c r="K4023"/>
      <c r="L4023"/>
      <c r="M4023"/>
    </row>
    <row r="4024" spans="1:13" x14ac:dyDescent="0.25">
      <c r="A4024"/>
      <c r="B4024"/>
      <c r="C4024"/>
      <c r="D4024"/>
      <c r="E4024"/>
      <c r="F4024"/>
      <c r="G4024"/>
      <c r="H4024"/>
      <c r="I4024"/>
      <c r="J4024"/>
      <c r="K4024"/>
      <c r="L4024"/>
      <c r="M4024"/>
    </row>
    <row r="4025" spans="1:13" x14ac:dyDescent="0.25">
      <c r="A4025"/>
      <c r="B4025"/>
      <c r="C4025"/>
      <c r="D4025"/>
      <c r="E4025"/>
      <c r="F4025"/>
      <c r="G4025"/>
      <c r="H4025"/>
      <c r="I4025"/>
      <c r="J4025"/>
      <c r="K4025"/>
      <c r="L4025"/>
      <c r="M4025"/>
    </row>
    <row r="4026" spans="1:13" x14ac:dyDescent="0.25">
      <c r="A4026"/>
      <c r="B4026"/>
      <c r="C4026"/>
      <c r="D4026"/>
      <c r="E4026"/>
      <c r="F4026"/>
      <c r="G4026"/>
      <c r="H4026"/>
      <c r="I4026"/>
      <c r="J4026"/>
      <c r="K4026"/>
      <c r="L4026"/>
      <c r="M4026"/>
    </row>
    <row r="4027" spans="1:13" x14ac:dyDescent="0.25">
      <c r="A4027"/>
      <c r="B4027"/>
      <c r="C4027"/>
      <c r="D4027"/>
      <c r="E4027"/>
      <c r="F4027"/>
      <c r="G4027"/>
      <c r="H4027"/>
      <c r="I4027"/>
      <c r="J4027"/>
      <c r="K4027"/>
      <c r="L4027"/>
      <c r="M4027"/>
    </row>
    <row r="4028" spans="1:13" x14ac:dyDescent="0.25">
      <c r="A4028"/>
      <c r="B4028"/>
      <c r="C4028"/>
      <c r="D4028"/>
      <c r="E4028"/>
      <c r="F4028"/>
      <c r="G4028"/>
      <c r="H4028"/>
      <c r="I4028"/>
      <c r="J4028"/>
      <c r="K4028"/>
      <c r="L4028"/>
      <c r="M4028"/>
    </row>
    <row r="4029" spans="1:13" x14ac:dyDescent="0.25">
      <c r="A4029"/>
      <c r="B4029"/>
      <c r="C4029"/>
      <c r="D4029"/>
      <c r="E4029"/>
      <c r="F4029"/>
      <c r="G4029"/>
      <c r="H4029"/>
      <c r="I4029"/>
      <c r="J4029"/>
      <c r="K4029"/>
      <c r="L4029"/>
      <c r="M4029"/>
    </row>
    <row r="4030" spans="1:13" x14ac:dyDescent="0.25">
      <c r="A4030"/>
      <c r="B4030"/>
      <c r="C4030"/>
      <c r="D4030"/>
      <c r="E4030"/>
      <c r="F4030"/>
      <c r="G4030"/>
      <c r="H4030"/>
      <c r="I4030"/>
      <c r="J4030"/>
      <c r="K4030"/>
      <c r="L4030"/>
      <c r="M4030"/>
    </row>
    <row r="4031" spans="1:13" x14ac:dyDescent="0.25">
      <c r="A4031"/>
      <c r="B4031"/>
      <c r="C4031"/>
      <c r="D4031"/>
      <c r="E4031"/>
      <c r="F4031"/>
      <c r="G4031"/>
      <c r="H4031"/>
      <c r="I4031"/>
      <c r="J4031"/>
      <c r="K4031"/>
      <c r="L4031"/>
      <c r="M4031"/>
    </row>
    <row r="4032" spans="1:13" x14ac:dyDescent="0.25">
      <c r="A4032"/>
      <c r="B4032"/>
      <c r="C4032"/>
      <c r="D4032"/>
      <c r="E4032"/>
      <c r="F4032"/>
      <c r="G4032"/>
      <c r="H4032"/>
      <c r="I4032"/>
      <c r="J4032"/>
      <c r="K4032"/>
      <c r="L4032"/>
      <c r="M4032"/>
    </row>
    <row r="4033" spans="1:13" x14ac:dyDescent="0.25">
      <c r="A4033"/>
      <c r="B4033"/>
      <c r="C4033"/>
      <c r="D4033"/>
      <c r="E4033"/>
      <c r="F4033"/>
      <c r="G4033"/>
      <c r="H4033"/>
      <c r="I4033"/>
      <c r="J4033"/>
      <c r="K4033"/>
      <c r="L4033"/>
      <c r="M4033"/>
    </row>
    <row r="4034" spans="1:13" x14ac:dyDescent="0.25">
      <c r="A4034"/>
      <c r="B4034"/>
      <c r="C4034"/>
      <c r="D4034"/>
      <c r="E4034"/>
      <c r="F4034"/>
      <c r="G4034"/>
      <c r="H4034"/>
      <c r="I4034"/>
      <c r="J4034"/>
      <c r="K4034"/>
      <c r="L4034"/>
      <c r="M4034"/>
    </row>
    <row r="4035" spans="1:13" x14ac:dyDescent="0.25">
      <c r="A4035"/>
      <c r="B4035"/>
      <c r="C4035"/>
      <c r="D4035"/>
      <c r="E4035"/>
      <c r="F4035"/>
      <c r="G4035"/>
      <c r="H4035"/>
      <c r="I4035"/>
      <c r="J4035"/>
      <c r="K4035"/>
      <c r="L4035"/>
      <c r="M4035"/>
    </row>
    <row r="4036" spans="1:13" x14ac:dyDescent="0.25">
      <c r="A4036"/>
      <c r="B4036"/>
      <c r="C4036"/>
      <c r="D4036"/>
      <c r="E4036"/>
      <c r="F4036"/>
      <c r="G4036"/>
      <c r="H4036"/>
      <c r="I4036"/>
      <c r="J4036"/>
      <c r="K4036"/>
      <c r="L4036"/>
      <c r="M4036"/>
    </row>
    <row r="4037" spans="1:13" x14ac:dyDescent="0.25">
      <c r="A4037"/>
      <c r="B4037"/>
      <c r="C4037"/>
      <c r="D4037"/>
      <c r="E4037"/>
      <c r="F4037"/>
      <c r="G4037"/>
      <c r="H4037"/>
      <c r="I4037"/>
      <c r="J4037"/>
      <c r="K4037"/>
      <c r="L4037"/>
      <c r="M4037"/>
    </row>
    <row r="4038" spans="1:13" x14ac:dyDescent="0.25">
      <c r="A4038"/>
      <c r="B4038"/>
      <c r="C4038"/>
      <c r="D4038"/>
      <c r="E4038"/>
      <c r="F4038"/>
      <c r="G4038"/>
      <c r="H4038"/>
      <c r="I4038"/>
      <c r="J4038"/>
      <c r="K4038"/>
      <c r="L4038"/>
      <c r="M4038"/>
    </row>
    <row r="4039" spans="1:13" x14ac:dyDescent="0.25">
      <c r="A4039"/>
      <c r="B4039"/>
      <c r="C4039"/>
      <c r="D4039"/>
      <c r="E4039"/>
      <c r="F4039"/>
      <c r="G4039"/>
      <c r="H4039"/>
      <c r="I4039"/>
      <c r="J4039"/>
      <c r="K4039"/>
      <c r="L4039"/>
      <c r="M4039"/>
    </row>
    <row r="4040" spans="1:13" x14ac:dyDescent="0.25">
      <c r="A4040"/>
      <c r="B4040"/>
      <c r="C4040"/>
      <c r="D4040"/>
      <c r="E4040"/>
      <c r="F4040"/>
      <c r="G4040"/>
      <c r="H4040"/>
      <c r="I4040"/>
      <c r="J4040"/>
      <c r="K4040"/>
      <c r="L4040"/>
      <c r="M4040"/>
    </row>
    <row r="4041" spans="1:13" x14ac:dyDescent="0.25">
      <c r="A4041"/>
      <c r="B4041"/>
      <c r="C4041"/>
      <c r="D4041"/>
      <c r="E4041"/>
      <c r="F4041"/>
      <c r="G4041"/>
      <c r="H4041"/>
      <c r="I4041"/>
      <c r="J4041"/>
      <c r="K4041"/>
      <c r="L4041"/>
      <c r="M4041"/>
    </row>
    <row r="4042" spans="1:13" x14ac:dyDescent="0.25">
      <c r="A4042"/>
      <c r="B4042"/>
      <c r="C4042"/>
      <c r="D4042"/>
      <c r="E4042"/>
      <c r="F4042"/>
      <c r="G4042"/>
      <c r="H4042"/>
      <c r="I4042"/>
      <c r="J4042"/>
      <c r="K4042"/>
      <c r="L4042"/>
      <c r="M4042"/>
    </row>
    <row r="4043" spans="1:13" x14ac:dyDescent="0.25">
      <c r="A4043"/>
      <c r="B4043"/>
      <c r="C4043"/>
      <c r="D4043"/>
      <c r="E4043"/>
      <c r="F4043"/>
      <c r="G4043"/>
      <c r="H4043"/>
      <c r="I4043"/>
      <c r="J4043"/>
      <c r="K4043"/>
      <c r="L4043"/>
      <c r="M4043"/>
    </row>
    <row r="4044" spans="1:13" x14ac:dyDescent="0.25">
      <c r="A4044"/>
      <c r="B4044"/>
      <c r="C4044"/>
      <c r="D4044"/>
      <c r="E4044"/>
      <c r="F4044"/>
      <c r="G4044"/>
      <c r="H4044"/>
      <c r="I4044"/>
      <c r="J4044"/>
      <c r="K4044"/>
      <c r="L4044"/>
      <c r="M4044"/>
    </row>
    <row r="4045" spans="1:13" x14ac:dyDescent="0.25">
      <c r="A4045"/>
      <c r="B4045"/>
      <c r="C4045"/>
      <c r="D4045"/>
      <c r="E4045"/>
      <c r="F4045"/>
      <c r="G4045"/>
      <c r="H4045"/>
      <c r="I4045"/>
      <c r="J4045"/>
      <c r="K4045"/>
      <c r="L4045"/>
      <c r="M4045"/>
    </row>
    <row r="4046" spans="1:13" x14ac:dyDescent="0.25">
      <c r="A4046"/>
      <c r="B4046"/>
      <c r="C4046"/>
      <c r="D4046"/>
      <c r="E4046"/>
      <c r="F4046"/>
      <c r="G4046"/>
      <c r="H4046"/>
      <c r="I4046"/>
      <c r="J4046"/>
      <c r="K4046"/>
      <c r="L4046"/>
      <c r="M4046"/>
    </row>
    <row r="4047" spans="1:13" x14ac:dyDescent="0.25">
      <c r="A4047"/>
      <c r="B4047"/>
      <c r="C4047"/>
      <c r="D4047"/>
      <c r="E4047"/>
      <c r="F4047"/>
      <c r="G4047"/>
      <c r="H4047"/>
      <c r="I4047"/>
      <c r="J4047"/>
      <c r="K4047"/>
      <c r="L4047"/>
      <c r="M4047"/>
    </row>
    <row r="4048" spans="1:13" x14ac:dyDescent="0.25">
      <c r="A4048"/>
      <c r="B4048"/>
      <c r="C4048"/>
      <c r="D4048"/>
      <c r="E4048"/>
      <c r="F4048"/>
      <c r="G4048"/>
      <c r="H4048"/>
      <c r="I4048"/>
      <c r="J4048"/>
      <c r="K4048"/>
      <c r="L4048"/>
      <c r="M4048"/>
    </row>
    <row r="4049" spans="1:13" x14ac:dyDescent="0.25">
      <c r="A4049"/>
      <c r="B4049"/>
      <c r="C4049"/>
      <c r="D4049"/>
      <c r="E4049"/>
      <c r="F4049"/>
      <c r="G4049"/>
      <c r="H4049"/>
      <c r="I4049"/>
      <c r="J4049"/>
      <c r="K4049"/>
      <c r="L4049"/>
      <c r="M4049"/>
    </row>
    <row r="4050" spans="1:13" x14ac:dyDescent="0.25">
      <c r="A4050"/>
      <c r="B4050"/>
      <c r="C4050"/>
      <c r="D4050"/>
      <c r="E4050"/>
      <c r="F4050"/>
      <c r="G4050"/>
      <c r="H4050"/>
      <c r="I4050"/>
      <c r="J4050"/>
      <c r="K4050"/>
      <c r="L4050"/>
      <c r="M4050"/>
    </row>
    <row r="4051" spans="1:13" x14ac:dyDescent="0.25">
      <c r="A4051"/>
      <c r="B4051"/>
      <c r="C4051"/>
      <c r="D4051"/>
      <c r="E4051"/>
      <c r="F4051"/>
      <c r="G4051"/>
      <c r="H4051"/>
      <c r="I4051"/>
      <c r="J4051"/>
      <c r="K4051"/>
      <c r="L4051"/>
      <c r="M4051"/>
    </row>
    <row r="4052" spans="1:13" x14ac:dyDescent="0.25">
      <c r="A4052"/>
      <c r="B4052"/>
      <c r="C4052"/>
      <c r="D4052"/>
      <c r="E4052"/>
      <c r="F4052"/>
      <c r="G4052"/>
      <c r="H4052"/>
      <c r="I4052"/>
      <c r="J4052"/>
      <c r="K4052"/>
      <c r="L4052"/>
      <c r="M4052"/>
    </row>
    <row r="4053" spans="1:13" x14ac:dyDescent="0.25">
      <c r="A4053"/>
      <c r="B4053"/>
      <c r="C4053"/>
      <c r="D4053"/>
      <c r="E4053"/>
      <c r="F4053"/>
      <c r="G4053"/>
      <c r="H4053"/>
      <c r="I4053"/>
      <c r="J4053"/>
      <c r="K4053"/>
      <c r="L4053"/>
      <c r="M4053"/>
    </row>
    <row r="4054" spans="1:13" x14ac:dyDescent="0.25">
      <c r="A4054"/>
      <c r="B4054"/>
      <c r="C4054"/>
      <c r="D4054"/>
      <c r="E4054"/>
      <c r="F4054"/>
      <c r="G4054"/>
      <c r="H4054"/>
      <c r="I4054"/>
      <c r="J4054"/>
      <c r="K4054"/>
      <c r="L4054"/>
      <c r="M4054"/>
    </row>
    <row r="4055" spans="1:13" x14ac:dyDescent="0.25">
      <c r="A4055"/>
      <c r="B4055"/>
      <c r="C4055"/>
      <c r="D4055"/>
      <c r="E4055"/>
      <c r="F4055"/>
      <c r="G4055"/>
      <c r="H4055"/>
      <c r="I4055"/>
      <c r="J4055"/>
      <c r="K4055"/>
      <c r="L4055"/>
      <c r="M4055"/>
    </row>
    <row r="4056" spans="1:13" x14ac:dyDescent="0.25">
      <c r="A4056"/>
      <c r="B4056"/>
      <c r="C4056"/>
      <c r="D4056"/>
      <c r="E4056"/>
      <c r="F4056"/>
      <c r="G4056"/>
      <c r="H4056"/>
      <c r="I4056"/>
      <c r="J4056"/>
      <c r="K4056"/>
      <c r="L4056"/>
      <c r="M4056"/>
    </row>
    <row r="4057" spans="1:13" x14ac:dyDescent="0.25">
      <c r="A4057"/>
      <c r="B4057"/>
      <c r="C4057"/>
      <c r="D4057"/>
      <c r="E4057"/>
      <c r="F4057"/>
      <c r="G4057"/>
      <c r="H4057"/>
      <c r="I4057"/>
      <c r="J4057"/>
      <c r="K4057"/>
      <c r="L4057"/>
      <c r="M4057"/>
    </row>
    <row r="4058" spans="1:13" x14ac:dyDescent="0.25">
      <c r="A4058"/>
      <c r="B4058"/>
      <c r="C4058"/>
      <c r="D4058"/>
      <c r="E4058"/>
      <c r="F4058"/>
      <c r="G4058"/>
      <c r="H4058"/>
      <c r="I4058"/>
      <c r="J4058"/>
      <c r="K4058"/>
      <c r="L4058"/>
      <c r="M4058"/>
    </row>
    <row r="4059" spans="1:13" x14ac:dyDescent="0.25">
      <c r="A4059"/>
      <c r="B4059"/>
      <c r="C4059"/>
      <c r="D4059"/>
      <c r="E4059"/>
      <c r="F4059"/>
      <c r="G4059"/>
      <c r="H4059"/>
      <c r="I4059"/>
      <c r="J4059"/>
      <c r="K4059"/>
      <c r="L4059"/>
      <c r="M4059"/>
    </row>
    <row r="4060" spans="1:13" x14ac:dyDescent="0.25">
      <c r="A4060"/>
      <c r="B4060"/>
      <c r="C4060"/>
      <c r="D4060"/>
      <c r="E4060"/>
      <c r="F4060"/>
      <c r="G4060"/>
      <c r="H4060"/>
      <c r="I4060"/>
      <c r="J4060"/>
      <c r="K4060"/>
      <c r="L4060"/>
      <c r="M4060"/>
    </row>
    <row r="4061" spans="1:13" x14ac:dyDescent="0.25">
      <c r="A4061"/>
      <c r="B4061"/>
      <c r="C4061"/>
      <c r="D4061"/>
      <c r="E4061"/>
      <c r="F4061"/>
      <c r="G4061"/>
      <c r="H4061"/>
      <c r="I4061"/>
      <c r="J4061"/>
      <c r="K4061"/>
      <c r="L4061"/>
      <c r="M4061"/>
    </row>
    <row r="4062" spans="1:13" x14ac:dyDescent="0.25">
      <c r="A4062"/>
      <c r="B4062"/>
      <c r="C4062"/>
      <c r="D4062"/>
      <c r="E4062"/>
      <c r="F4062"/>
      <c r="G4062"/>
      <c r="H4062"/>
      <c r="I4062"/>
      <c r="J4062"/>
      <c r="K4062"/>
      <c r="L4062"/>
      <c r="M4062"/>
    </row>
    <row r="4063" spans="1:13" x14ac:dyDescent="0.25">
      <c r="A4063"/>
      <c r="B4063"/>
      <c r="C4063"/>
      <c r="D4063"/>
      <c r="E4063"/>
      <c r="F4063"/>
      <c r="G4063"/>
      <c r="H4063"/>
      <c r="I4063"/>
      <c r="J4063"/>
      <c r="K4063"/>
      <c r="L4063"/>
      <c r="M4063"/>
    </row>
    <row r="4064" spans="1:13" x14ac:dyDescent="0.25">
      <c r="A4064"/>
      <c r="B4064"/>
      <c r="C4064"/>
      <c r="D4064"/>
      <c r="E4064"/>
      <c r="F4064"/>
      <c r="G4064"/>
      <c r="H4064"/>
      <c r="I4064"/>
      <c r="J4064"/>
      <c r="K4064"/>
      <c r="L4064"/>
      <c r="M4064"/>
    </row>
    <row r="4065" spans="1:13" x14ac:dyDescent="0.25">
      <c r="A4065"/>
      <c r="B4065"/>
      <c r="C4065"/>
      <c r="D4065"/>
      <c r="E4065"/>
      <c r="F4065"/>
      <c r="G4065"/>
      <c r="H4065"/>
      <c r="I4065"/>
      <c r="J4065"/>
      <c r="K4065"/>
      <c r="L4065"/>
      <c r="M4065"/>
    </row>
    <row r="4066" spans="1:13" x14ac:dyDescent="0.25">
      <c r="A4066"/>
      <c r="B4066"/>
      <c r="C4066"/>
      <c r="D4066"/>
      <c r="E4066"/>
      <c r="F4066"/>
      <c r="G4066"/>
      <c r="H4066"/>
      <c r="I4066"/>
      <c r="J4066"/>
      <c r="K4066"/>
      <c r="L4066"/>
      <c r="M4066"/>
    </row>
    <row r="4067" spans="1:13" x14ac:dyDescent="0.25">
      <c r="A4067"/>
      <c r="B4067"/>
      <c r="C4067"/>
      <c r="D4067"/>
      <c r="E4067"/>
      <c r="F4067"/>
      <c r="G4067"/>
      <c r="H4067"/>
      <c r="I4067"/>
      <c r="J4067"/>
      <c r="K4067"/>
      <c r="L4067"/>
      <c r="M4067"/>
    </row>
    <row r="4068" spans="1:13" x14ac:dyDescent="0.25">
      <c r="A4068"/>
      <c r="B4068"/>
      <c r="C4068"/>
      <c r="D4068"/>
      <c r="E4068"/>
      <c r="F4068"/>
      <c r="G4068"/>
      <c r="H4068"/>
      <c r="I4068"/>
      <c r="J4068"/>
      <c r="K4068"/>
      <c r="L4068"/>
      <c r="M4068"/>
    </row>
    <row r="4069" spans="1:13" x14ac:dyDescent="0.25">
      <c r="A4069"/>
      <c r="B4069"/>
      <c r="C4069"/>
      <c r="D4069"/>
      <c r="E4069"/>
      <c r="F4069"/>
      <c r="G4069"/>
      <c r="H4069"/>
      <c r="I4069"/>
      <c r="J4069"/>
      <c r="K4069"/>
      <c r="L4069"/>
      <c r="M4069"/>
    </row>
    <row r="4070" spans="1:13" x14ac:dyDescent="0.25">
      <c r="A4070"/>
      <c r="B4070"/>
      <c r="C4070"/>
      <c r="D4070"/>
      <c r="E4070"/>
      <c r="F4070"/>
      <c r="G4070"/>
      <c r="H4070"/>
      <c r="I4070"/>
      <c r="J4070"/>
      <c r="K4070"/>
      <c r="L4070"/>
      <c r="M4070"/>
    </row>
    <row r="4071" spans="1:13" x14ac:dyDescent="0.25">
      <c r="A4071"/>
      <c r="B4071"/>
      <c r="C4071"/>
      <c r="D4071"/>
      <c r="E4071"/>
      <c r="F4071"/>
      <c r="G4071"/>
      <c r="H4071"/>
      <c r="I4071"/>
      <c r="J4071"/>
      <c r="K4071"/>
      <c r="L4071"/>
      <c r="M4071"/>
    </row>
    <row r="4072" spans="1:13" x14ac:dyDescent="0.25">
      <c r="A4072"/>
      <c r="B4072"/>
      <c r="C4072"/>
      <c r="D4072"/>
      <c r="E4072"/>
      <c r="F4072"/>
      <c r="G4072"/>
      <c r="H4072"/>
      <c r="I4072"/>
      <c r="J4072"/>
      <c r="K4072"/>
      <c r="L4072"/>
      <c r="M4072"/>
    </row>
    <row r="4073" spans="1:13" x14ac:dyDescent="0.25">
      <c r="A4073"/>
      <c r="B4073"/>
      <c r="C4073"/>
      <c r="D4073"/>
      <c r="E4073"/>
      <c r="F4073"/>
      <c r="G4073"/>
      <c r="H4073"/>
      <c r="I4073"/>
      <c r="J4073"/>
      <c r="K4073"/>
      <c r="L4073"/>
      <c r="M4073"/>
    </row>
    <row r="4074" spans="1:13" x14ac:dyDescent="0.25">
      <c r="A4074"/>
      <c r="B4074"/>
      <c r="C4074"/>
      <c r="D4074"/>
      <c r="E4074"/>
      <c r="F4074"/>
      <c r="G4074"/>
      <c r="H4074"/>
      <c r="I4074"/>
      <c r="J4074"/>
      <c r="K4074"/>
      <c r="L4074"/>
      <c r="M4074"/>
    </row>
    <row r="4075" spans="1:13" x14ac:dyDescent="0.25">
      <c r="A4075"/>
      <c r="B4075"/>
      <c r="C4075"/>
      <c r="D4075"/>
      <c r="E4075"/>
      <c r="F4075"/>
      <c r="G4075"/>
      <c r="H4075"/>
      <c r="I4075"/>
      <c r="J4075"/>
      <c r="K4075"/>
      <c r="L4075"/>
      <c r="M4075"/>
    </row>
    <row r="4076" spans="1:13" x14ac:dyDescent="0.25">
      <c r="A4076"/>
      <c r="B4076"/>
      <c r="C4076"/>
      <c r="D4076"/>
      <c r="E4076"/>
      <c r="F4076"/>
      <c r="G4076"/>
      <c r="H4076"/>
      <c r="I4076"/>
      <c r="J4076"/>
      <c r="K4076"/>
      <c r="L4076"/>
      <c r="M4076"/>
    </row>
    <row r="4077" spans="1:13" x14ac:dyDescent="0.25">
      <c r="A4077"/>
      <c r="B4077"/>
      <c r="C4077"/>
      <c r="D4077"/>
      <c r="E4077"/>
      <c r="F4077"/>
      <c r="G4077"/>
      <c r="H4077"/>
      <c r="I4077"/>
      <c r="J4077"/>
      <c r="K4077"/>
      <c r="L4077"/>
      <c r="M4077"/>
    </row>
    <row r="4078" spans="1:13" x14ac:dyDescent="0.25">
      <c r="A4078"/>
      <c r="B4078"/>
      <c r="C4078"/>
      <c r="D4078"/>
      <c r="E4078"/>
      <c r="F4078"/>
      <c r="G4078"/>
      <c r="H4078"/>
      <c r="I4078"/>
      <c r="J4078"/>
      <c r="K4078"/>
      <c r="L4078"/>
      <c r="M4078"/>
    </row>
    <row r="4079" spans="1:13" x14ac:dyDescent="0.25">
      <c r="A4079"/>
      <c r="B4079"/>
      <c r="C4079"/>
      <c r="D4079"/>
      <c r="E4079"/>
      <c r="F4079"/>
      <c r="G4079"/>
      <c r="H4079"/>
      <c r="I4079"/>
      <c r="J4079"/>
      <c r="K4079"/>
      <c r="L4079"/>
      <c r="M4079"/>
    </row>
    <row r="4080" spans="1:13" x14ac:dyDescent="0.25">
      <c r="A4080"/>
      <c r="B4080"/>
      <c r="C4080"/>
      <c r="D4080"/>
      <c r="E4080"/>
      <c r="F4080"/>
      <c r="G4080"/>
      <c r="H4080"/>
      <c r="I4080"/>
      <c r="J4080"/>
      <c r="K4080"/>
      <c r="L4080"/>
      <c r="M4080"/>
    </row>
    <row r="4081" spans="1:13" x14ac:dyDescent="0.25">
      <c r="A4081"/>
      <c r="B4081"/>
      <c r="C4081"/>
      <c r="D4081"/>
      <c r="E4081"/>
      <c r="F4081"/>
      <c r="G4081"/>
      <c r="H4081"/>
      <c r="I4081"/>
      <c r="J4081"/>
      <c r="K4081"/>
      <c r="L4081"/>
      <c r="M4081"/>
    </row>
    <row r="4082" spans="1:13" x14ac:dyDescent="0.25">
      <c r="A4082"/>
      <c r="B4082"/>
      <c r="C4082"/>
      <c r="D4082"/>
      <c r="E4082"/>
      <c r="F4082"/>
      <c r="G4082"/>
      <c r="H4082"/>
      <c r="I4082"/>
      <c r="J4082"/>
      <c r="K4082"/>
      <c r="L4082"/>
      <c r="M4082"/>
    </row>
    <row r="4083" spans="1:13" x14ac:dyDescent="0.25">
      <c r="A4083"/>
      <c r="B4083"/>
      <c r="C4083"/>
      <c r="D4083"/>
      <c r="E4083"/>
      <c r="F4083"/>
      <c r="G4083"/>
      <c r="H4083"/>
      <c r="I4083"/>
      <c r="J4083"/>
      <c r="K4083"/>
      <c r="L4083"/>
      <c r="M4083"/>
    </row>
    <row r="4084" spans="1:13" x14ac:dyDescent="0.25">
      <c r="A4084"/>
      <c r="B4084"/>
      <c r="C4084"/>
      <c r="D4084"/>
      <c r="E4084"/>
      <c r="F4084"/>
      <c r="G4084"/>
      <c r="H4084"/>
      <c r="I4084"/>
      <c r="J4084"/>
      <c r="K4084"/>
      <c r="L4084"/>
      <c r="M4084"/>
    </row>
    <row r="4085" spans="1:13" x14ac:dyDescent="0.25">
      <c r="A4085"/>
      <c r="B4085"/>
      <c r="C4085"/>
      <c r="D4085"/>
      <c r="E4085"/>
      <c r="F4085"/>
      <c r="G4085"/>
      <c r="H4085"/>
      <c r="I4085"/>
      <c r="J4085"/>
      <c r="K4085"/>
      <c r="L4085"/>
      <c r="M4085"/>
    </row>
    <row r="4086" spans="1:13" x14ac:dyDescent="0.25">
      <c r="A4086"/>
      <c r="B4086"/>
      <c r="C4086"/>
      <c r="D4086"/>
      <c r="E4086"/>
      <c r="F4086"/>
      <c r="G4086"/>
      <c r="H4086"/>
      <c r="I4086"/>
      <c r="J4086"/>
      <c r="K4086"/>
      <c r="L4086"/>
      <c r="M4086"/>
    </row>
    <row r="4087" spans="1:13" x14ac:dyDescent="0.25">
      <c r="A4087"/>
      <c r="B4087"/>
      <c r="C4087"/>
      <c r="D4087"/>
      <c r="E4087"/>
      <c r="F4087"/>
      <c r="G4087"/>
      <c r="H4087"/>
      <c r="I4087"/>
      <c r="J4087"/>
      <c r="K4087"/>
      <c r="L4087"/>
      <c r="M4087"/>
    </row>
    <row r="4088" spans="1:13" x14ac:dyDescent="0.25">
      <c r="A4088"/>
      <c r="B4088"/>
      <c r="C4088"/>
      <c r="D4088"/>
      <c r="E4088"/>
      <c r="F4088"/>
      <c r="G4088"/>
      <c r="H4088"/>
      <c r="I4088"/>
      <c r="J4088"/>
      <c r="K4088"/>
      <c r="L4088"/>
      <c r="M4088"/>
    </row>
    <row r="4089" spans="1:13" x14ac:dyDescent="0.25">
      <c r="A4089"/>
      <c r="B4089"/>
      <c r="C4089"/>
      <c r="D4089"/>
      <c r="E4089"/>
      <c r="F4089"/>
      <c r="G4089"/>
      <c r="H4089"/>
      <c r="I4089"/>
      <c r="J4089"/>
      <c r="K4089"/>
      <c r="L4089"/>
      <c r="M4089"/>
    </row>
    <row r="4090" spans="1:13" x14ac:dyDescent="0.25">
      <c r="A4090"/>
      <c r="B4090"/>
      <c r="C4090"/>
      <c r="D4090"/>
      <c r="E4090"/>
      <c r="F4090"/>
      <c r="G4090"/>
      <c r="H4090"/>
      <c r="I4090"/>
      <c r="J4090"/>
      <c r="K4090"/>
      <c r="L4090"/>
      <c r="M4090"/>
    </row>
    <row r="4091" spans="1:13" x14ac:dyDescent="0.25">
      <c r="A4091"/>
      <c r="B4091"/>
      <c r="C4091"/>
      <c r="D4091"/>
      <c r="E4091"/>
      <c r="F4091"/>
      <c r="G4091"/>
      <c r="H4091"/>
      <c r="I4091"/>
      <c r="J4091"/>
      <c r="K4091"/>
      <c r="L4091"/>
      <c r="M4091"/>
    </row>
    <row r="4092" spans="1:13" x14ac:dyDescent="0.25">
      <c r="A4092"/>
      <c r="B4092"/>
      <c r="C4092"/>
      <c r="D4092"/>
      <c r="E4092"/>
      <c r="F4092"/>
      <c r="G4092"/>
      <c r="H4092"/>
      <c r="I4092"/>
      <c r="J4092"/>
      <c r="K4092"/>
      <c r="L4092"/>
      <c r="M4092"/>
    </row>
    <row r="4093" spans="1:13" x14ac:dyDescent="0.25">
      <c r="A4093"/>
      <c r="B4093"/>
      <c r="C4093"/>
      <c r="D4093"/>
      <c r="E4093"/>
      <c r="F4093"/>
      <c r="G4093"/>
      <c r="H4093"/>
      <c r="I4093"/>
      <c r="J4093"/>
      <c r="K4093"/>
      <c r="L4093"/>
      <c r="M4093"/>
    </row>
    <row r="4094" spans="1:13" x14ac:dyDescent="0.25">
      <c r="A4094"/>
      <c r="B4094"/>
      <c r="C4094"/>
      <c r="D4094"/>
      <c r="E4094"/>
      <c r="F4094"/>
      <c r="G4094"/>
      <c r="H4094"/>
      <c r="I4094"/>
      <c r="J4094"/>
      <c r="K4094"/>
      <c r="L4094"/>
      <c r="M4094"/>
    </row>
    <row r="4095" spans="1:13" x14ac:dyDescent="0.25">
      <c r="A4095"/>
      <c r="B4095"/>
      <c r="C4095"/>
      <c r="D4095"/>
      <c r="E4095"/>
      <c r="F4095"/>
      <c r="G4095"/>
      <c r="H4095"/>
      <c r="I4095"/>
      <c r="J4095"/>
      <c r="K4095"/>
      <c r="L4095"/>
      <c r="M4095"/>
    </row>
    <row r="4096" spans="1:13" x14ac:dyDescent="0.25">
      <c r="A4096"/>
      <c r="B4096"/>
      <c r="C4096"/>
      <c r="D4096"/>
      <c r="E4096"/>
      <c r="F4096"/>
      <c r="G4096"/>
      <c r="H4096"/>
      <c r="I4096"/>
      <c r="J4096"/>
      <c r="K4096"/>
      <c r="L4096"/>
      <c r="M4096"/>
    </row>
    <row r="4097" spans="1:13" x14ac:dyDescent="0.25">
      <c r="A4097"/>
      <c r="B4097"/>
      <c r="C4097"/>
      <c r="D4097"/>
      <c r="E4097"/>
      <c r="F4097"/>
      <c r="G4097"/>
      <c r="H4097"/>
      <c r="I4097"/>
      <c r="J4097"/>
      <c r="K4097"/>
      <c r="L4097"/>
      <c r="M4097"/>
    </row>
    <row r="4098" spans="1:13" x14ac:dyDescent="0.25">
      <c r="A4098"/>
      <c r="B4098"/>
      <c r="C4098"/>
      <c r="D4098"/>
      <c r="E4098"/>
      <c r="F4098"/>
      <c r="G4098"/>
      <c r="H4098"/>
      <c r="I4098"/>
      <c r="J4098"/>
      <c r="K4098"/>
      <c r="L4098"/>
      <c r="M4098"/>
    </row>
    <row r="4099" spans="1:13" x14ac:dyDescent="0.25">
      <c r="A4099"/>
      <c r="B4099"/>
      <c r="C4099"/>
      <c r="D4099"/>
      <c r="E4099"/>
      <c r="F4099"/>
      <c r="G4099"/>
      <c r="H4099"/>
      <c r="I4099"/>
      <c r="J4099"/>
      <c r="K4099"/>
      <c r="L4099"/>
      <c r="M4099"/>
    </row>
    <row r="4100" spans="1:13" x14ac:dyDescent="0.25">
      <c r="A4100"/>
      <c r="B4100"/>
      <c r="C4100"/>
      <c r="D4100"/>
      <c r="E4100"/>
      <c r="F4100"/>
      <c r="G4100"/>
      <c r="H4100"/>
      <c r="I4100"/>
      <c r="J4100"/>
      <c r="K4100"/>
      <c r="L4100"/>
      <c r="M4100"/>
    </row>
    <row r="4101" spans="1:13" x14ac:dyDescent="0.25">
      <c r="A4101"/>
      <c r="B4101"/>
      <c r="C4101"/>
      <c r="D4101"/>
      <c r="E4101"/>
      <c r="F4101"/>
      <c r="G4101"/>
      <c r="H4101"/>
      <c r="I4101"/>
      <c r="J4101"/>
      <c r="K4101"/>
      <c r="L4101"/>
      <c r="M4101"/>
    </row>
    <row r="4102" spans="1:13" x14ac:dyDescent="0.25">
      <c r="A4102"/>
      <c r="B4102"/>
      <c r="C4102"/>
      <c r="D4102"/>
      <c r="E4102"/>
      <c r="F4102"/>
      <c r="G4102"/>
      <c r="H4102"/>
      <c r="I4102"/>
      <c r="J4102"/>
      <c r="K4102"/>
      <c r="L4102"/>
      <c r="M4102"/>
    </row>
    <row r="4103" spans="1:13" x14ac:dyDescent="0.25">
      <c r="A4103"/>
      <c r="B4103"/>
      <c r="C4103"/>
      <c r="D4103"/>
      <c r="E4103"/>
      <c r="F4103"/>
      <c r="G4103"/>
      <c r="H4103"/>
      <c r="I4103"/>
      <c r="J4103"/>
      <c r="K4103"/>
      <c r="L4103"/>
      <c r="M4103"/>
    </row>
    <row r="4104" spans="1:13" x14ac:dyDescent="0.25">
      <c r="A4104"/>
      <c r="B4104"/>
      <c r="C4104"/>
      <c r="D4104"/>
      <c r="E4104"/>
      <c r="F4104"/>
      <c r="G4104"/>
      <c r="H4104"/>
      <c r="I4104"/>
      <c r="J4104"/>
      <c r="K4104"/>
      <c r="L4104"/>
      <c r="M4104"/>
    </row>
    <row r="4105" spans="1:13" x14ac:dyDescent="0.25">
      <c r="A4105"/>
      <c r="B4105"/>
      <c r="C4105"/>
      <c r="D4105"/>
      <c r="E4105"/>
      <c r="F4105"/>
      <c r="G4105"/>
      <c r="H4105"/>
      <c r="I4105"/>
      <c r="J4105"/>
      <c r="K4105"/>
      <c r="L4105"/>
      <c r="M4105"/>
    </row>
    <row r="4106" spans="1:13" x14ac:dyDescent="0.25">
      <c r="A4106"/>
      <c r="B4106"/>
      <c r="C4106"/>
      <c r="D4106"/>
      <c r="E4106"/>
      <c r="F4106"/>
      <c r="G4106"/>
      <c r="H4106"/>
      <c r="I4106"/>
      <c r="J4106"/>
      <c r="K4106"/>
      <c r="L4106"/>
      <c r="M4106"/>
    </row>
    <row r="4107" spans="1:13" x14ac:dyDescent="0.25">
      <c r="A4107"/>
      <c r="B4107"/>
      <c r="C4107"/>
      <c r="D4107"/>
      <c r="E4107"/>
      <c r="F4107"/>
      <c r="G4107"/>
      <c r="H4107"/>
      <c r="I4107"/>
      <c r="J4107"/>
      <c r="K4107"/>
      <c r="L4107"/>
      <c r="M4107"/>
    </row>
    <row r="4108" spans="1:13" x14ac:dyDescent="0.25">
      <c r="A4108"/>
      <c r="B4108"/>
      <c r="C4108"/>
      <c r="D4108"/>
      <c r="E4108"/>
      <c r="F4108"/>
      <c r="G4108"/>
      <c r="H4108"/>
      <c r="I4108"/>
      <c r="J4108"/>
      <c r="K4108"/>
      <c r="L4108"/>
      <c r="M4108"/>
    </row>
    <row r="4109" spans="1:13" x14ac:dyDescent="0.25">
      <c r="A4109"/>
      <c r="B4109"/>
      <c r="C4109"/>
      <c r="D4109"/>
      <c r="E4109"/>
      <c r="F4109"/>
      <c r="G4109"/>
      <c r="H4109"/>
      <c r="I4109"/>
      <c r="J4109"/>
      <c r="K4109"/>
      <c r="L4109"/>
      <c r="M4109"/>
    </row>
    <row r="4110" spans="1:13" x14ac:dyDescent="0.25">
      <c r="A4110"/>
      <c r="B4110"/>
      <c r="C4110"/>
      <c r="D4110"/>
      <c r="E4110"/>
      <c r="F4110"/>
      <c r="G4110"/>
      <c r="H4110"/>
      <c r="I4110"/>
      <c r="J4110"/>
      <c r="K4110"/>
      <c r="L4110"/>
      <c r="M4110"/>
    </row>
    <row r="4111" spans="1:13" x14ac:dyDescent="0.25">
      <c r="A4111"/>
      <c r="B4111"/>
      <c r="C4111"/>
      <c r="D4111"/>
      <c r="E4111"/>
      <c r="F4111"/>
      <c r="G4111"/>
      <c r="H4111"/>
      <c r="I4111"/>
      <c r="J4111"/>
      <c r="K4111"/>
      <c r="L4111"/>
      <c r="M4111"/>
    </row>
    <row r="4112" spans="1:13" x14ac:dyDescent="0.25">
      <c r="A4112"/>
      <c r="B4112"/>
      <c r="C4112"/>
      <c r="D4112"/>
      <c r="E4112"/>
      <c r="F4112"/>
      <c r="G4112"/>
      <c r="H4112"/>
      <c r="I4112"/>
      <c r="J4112"/>
      <c r="K4112"/>
      <c r="L4112"/>
      <c r="M4112"/>
    </row>
    <row r="4113" spans="1:13" x14ac:dyDescent="0.25">
      <c r="A4113"/>
      <c r="B4113"/>
      <c r="C4113"/>
      <c r="D4113"/>
      <c r="E4113"/>
      <c r="F4113"/>
      <c r="G4113"/>
      <c r="H4113"/>
      <c r="I4113"/>
      <c r="J4113"/>
      <c r="K4113"/>
      <c r="L4113"/>
      <c r="M4113"/>
    </row>
    <row r="4114" spans="1:13" x14ac:dyDescent="0.25">
      <c r="A4114"/>
      <c r="B4114"/>
      <c r="C4114"/>
      <c r="D4114"/>
      <c r="E4114"/>
      <c r="F4114"/>
      <c r="G4114"/>
      <c r="H4114"/>
      <c r="I4114"/>
      <c r="J4114"/>
      <c r="K4114"/>
      <c r="L4114"/>
      <c r="M4114"/>
    </row>
    <row r="4115" spans="1:13" x14ac:dyDescent="0.25">
      <c r="A4115"/>
      <c r="B4115"/>
      <c r="C4115"/>
      <c r="D4115"/>
      <c r="E4115"/>
      <c r="F4115"/>
      <c r="G4115"/>
      <c r="H4115"/>
      <c r="I4115"/>
      <c r="J4115"/>
      <c r="K4115"/>
      <c r="L4115"/>
      <c r="M4115"/>
    </row>
    <row r="4116" spans="1:13" x14ac:dyDescent="0.25">
      <c r="A4116"/>
      <c r="B4116"/>
      <c r="C4116"/>
      <c r="D4116"/>
      <c r="E4116"/>
      <c r="F4116"/>
      <c r="G4116"/>
      <c r="H4116"/>
      <c r="I4116"/>
      <c r="J4116"/>
      <c r="K4116"/>
      <c r="L4116"/>
      <c r="M4116"/>
    </row>
    <row r="4117" spans="1:13" x14ac:dyDescent="0.25">
      <c r="A4117"/>
      <c r="B4117"/>
      <c r="C4117"/>
      <c r="D4117"/>
      <c r="E4117"/>
      <c r="F4117"/>
      <c r="G4117"/>
      <c r="H4117"/>
      <c r="I4117"/>
      <c r="J4117"/>
      <c r="K4117"/>
      <c r="L4117"/>
      <c r="M4117"/>
    </row>
    <row r="4118" spans="1:13" x14ac:dyDescent="0.25">
      <c r="A4118"/>
      <c r="B4118"/>
      <c r="C4118"/>
      <c r="D4118"/>
      <c r="E4118"/>
      <c r="F4118"/>
      <c r="G4118"/>
      <c r="H4118"/>
      <c r="I4118"/>
      <c r="J4118"/>
      <c r="K4118"/>
      <c r="L4118"/>
      <c r="M4118"/>
    </row>
    <row r="4119" spans="1:13" x14ac:dyDescent="0.25">
      <c r="A4119"/>
      <c r="B4119"/>
      <c r="C4119"/>
      <c r="D4119"/>
      <c r="E4119"/>
      <c r="F4119"/>
      <c r="G4119"/>
      <c r="H4119"/>
      <c r="I4119"/>
      <c r="J4119"/>
      <c r="K4119"/>
      <c r="L4119"/>
      <c r="M4119"/>
    </row>
    <row r="4120" spans="1:13" x14ac:dyDescent="0.25">
      <c r="A4120"/>
      <c r="B4120"/>
      <c r="C4120"/>
      <c r="D4120"/>
      <c r="E4120"/>
      <c r="F4120"/>
      <c r="G4120"/>
      <c r="H4120"/>
      <c r="I4120"/>
      <c r="J4120"/>
      <c r="K4120"/>
      <c r="L4120"/>
      <c r="M4120"/>
    </row>
    <row r="4121" spans="1:13" x14ac:dyDescent="0.25">
      <c r="A4121"/>
      <c r="B4121"/>
      <c r="C4121"/>
      <c r="D4121"/>
      <c r="E4121"/>
      <c r="F4121"/>
      <c r="G4121"/>
      <c r="H4121"/>
      <c r="I4121"/>
      <c r="J4121"/>
      <c r="K4121"/>
      <c r="L4121"/>
      <c r="M4121"/>
    </row>
    <row r="4122" spans="1:13" x14ac:dyDescent="0.25">
      <c r="A4122"/>
      <c r="B4122"/>
      <c r="C4122"/>
      <c r="D4122"/>
      <c r="E4122"/>
      <c r="F4122"/>
      <c r="G4122"/>
      <c r="H4122"/>
      <c r="I4122"/>
      <c r="J4122"/>
      <c r="K4122"/>
      <c r="L4122"/>
      <c r="M4122"/>
    </row>
    <row r="4123" spans="1:13" x14ac:dyDescent="0.25">
      <c r="A4123"/>
      <c r="B4123"/>
      <c r="C4123"/>
      <c r="D4123"/>
      <c r="E4123"/>
      <c r="F4123"/>
      <c r="G4123"/>
      <c r="H4123"/>
      <c r="I4123"/>
      <c r="J4123"/>
      <c r="K4123"/>
      <c r="L4123"/>
      <c r="M4123"/>
    </row>
    <row r="4124" spans="1:13" x14ac:dyDescent="0.25">
      <c r="A4124"/>
      <c r="B4124"/>
      <c r="C4124"/>
      <c r="D4124"/>
      <c r="E4124"/>
      <c r="F4124"/>
      <c r="G4124"/>
      <c r="H4124"/>
      <c r="I4124"/>
      <c r="J4124"/>
      <c r="K4124"/>
      <c r="L4124"/>
      <c r="M4124"/>
    </row>
    <row r="4125" spans="1:13" x14ac:dyDescent="0.25">
      <c r="A4125"/>
      <c r="B4125"/>
      <c r="C4125"/>
      <c r="D4125"/>
      <c r="E4125"/>
      <c r="F4125"/>
      <c r="G4125"/>
      <c r="H4125"/>
      <c r="I4125"/>
      <c r="J4125"/>
      <c r="K4125"/>
      <c r="L4125"/>
      <c r="M4125"/>
    </row>
    <row r="4126" spans="1:13" x14ac:dyDescent="0.25">
      <c r="A4126"/>
      <c r="B4126"/>
      <c r="C4126"/>
      <c r="D4126"/>
      <c r="E4126"/>
      <c r="F4126"/>
      <c r="G4126"/>
      <c r="H4126"/>
      <c r="I4126"/>
      <c r="J4126"/>
      <c r="K4126"/>
      <c r="L4126"/>
      <c r="M4126"/>
    </row>
    <row r="4127" spans="1:13" x14ac:dyDescent="0.25">
      <c r="A4127"/>
      <c r="B4127"/>
      <c r="C4127"/>
      <c r="D4127"/>
      <c r="E4127"/>
      <c r="F4127"/>
      <c r="G4127"/>
      <c r="H4127"/>
      <c r="I4127"/>
      <c r="J4127"/>
      <c r="K4127"/>
      <c r="L4127"/>
      <c r="M4127"/>
    </row>
    <row r="4128" spans="1:13" x14ac:dyDescent="0.25">
      <c r="A4128"/>
      <c r="B4128"/>
      <c r="C4128"/>
      <c r="D4128"/>
      <c r="E4128"/>
      <c r="F4128"/>
      <c r="G4128"/>
      <c r="H4128"/>
      <c r="I4128"/>
      <c r="J4128"/>
      <c r="K4128"/>
      <c r="L4128"/>
      <c r="M4128"/>
    </row>
    <row r="4129" spans="1:13" x14ac:dyDescent="0.25">
      <c r="A4129"/>
      <c r="B4129"/>
      <c r="C4129"/>
      <c r="D4129"/>
      <c r="E4129"/>
      <c r="F4129"/>
      <c r="G4129"/>
      <c r="H4129"/>
      <c r="I4129"/>
      <c r="J4129"/>
      <c r="K4129"/>
      <c r="L4129"/>
      <c r="M4129"/>
    </row>
    <row r="4130" spans="1:13" x14ac:dyDescent="0.25">
      <c r="A4130"/>
      <c r="B4130"/>
      <c r="C4130"/>
      <c r="D4130"/>
      <c r="E4130"/>
      <c r="F4130"/>
      <c r="G4130"/>
      <c r="H4130"/>
      <c r="I4130"/>
      <c r="J4130"/>
      <c r="K4130"/>
      <c r="L4130"/>
      <c r="M4130"/>
    </row>
    <row r="4131" spans="1:13" x14ac:dyDescent="0.25">
      <c r="A4131"/>
      <c r="B4131"/>
      <c r="C4131"/>
      <c r="D4131"/>
      <c r="E4131"/>
      <c r="F4131"/>
      <c r="G4131"/>
      <c r="H4131"/>
      <c r="I4131"/>
      <c r="J4131"/>
      <c r="K4131"/>
      <c r="L4131"/>
      <c r="M4131"/>
    </row>
    <row r="4132" spans="1:13" x14ac:dyDescent="0.25">
      <c r="A4132"/>
      <c r="B4132"/>
      <c r="C4132"/>
      <c r="D4132"/>
      <c r="E4132"/>
      <c r="F4132"/>
      <c r="G4132"/>
      <c r="H4132"/>
      <c r="I4132"/>
      <c r="J4132"/>
      <c r="K4132"/>
      <c r="L4132"/>
      <c r="M4132"/>
    </row>
    <row r="4133" spans="1:13" x14ac:dyDescent="0.25">
      <c r="A4133"/>
      <c r="B4133"/>
      <c r="C4133"/>
      <c r="D4133"/>
      <c r="E4133"/>
      <c r="F4133"/>
      <c r="G4133"/>
      <c r="H4133"/>
      <c r="I4133"/>
      <c r="J4133"/>
      <c r="K4133"/>
      <c r="L4133"/>
      <c r="M4133"/>
    </row>
    <row r="4134" spans="1:13" x14ac:dyDescent="0.25">
      <c r="A4134"/>
      <c r="B4134"/>
      <c r="C4134"/>
      <c r="D4134"/>
      <c r="E4134"/>
      <c r="F4134"/>
      <c r="G4134"/>
      <c r="H4134"/>
      <c r="I4134"/>
      <c r="J4134"/>
      <c r="K4134"/>
      <c r="L4134"/>
      <c r="M4134"/>
    </row>
    <row r="4135" spans="1:13" x14ac:dyDescent="0.25">
      <c r="A4135"/>
      <c r="B4135"/>
      <c r="C4135"/>
      <c r="D4135"/>
      <c r="E4135"/>
      <c r="F4135"/>
      <c r="G4135"/>
      <c r="H4135"/>
      <c r="I4135"/>
      <c r="J4135"/>
      <c r="K4135"/>
      <c r="L4135"/>
      <c r="M4135"/>
    </row>
    <row r="4136" spans="1:13" x14ac:dyDescent="0.25">
      <c r="A4136"/>
      <c r="B4136"/>
      <c r="C4136"/>
      <c r="D4136"/>
      <c r="E4136"/>
      <c r="F4136"/>
      <c r="G4136"/>
      <c r="H4136"/>
      <c r="I4136"/>
      <c r="J4136"/>
      <c r="K4136"/>
      <c r="L4136"/>
      <c r="M4136"/>
    </row>
    <row r="4137" spans="1:13" x14ac:dyDescent="0.25">
      <c r="A4137"/>
      <c r="B4137"/>
      <c r="C4137"/>
      <c r="D4137"/>
      <c r="E4137"/>
      <c r="F4137"/>
      <c r="G4137"/>
      <c r="H4137"/>
      <c r="I4137"/>
      <c r="J4137"/>
      <c r="K4137"/>
      <c r="L4137"/>
      <c r="M4137"/>
    </row>
    <row r="4138" spans="1:13" x14ac:dyDescent="0.25">
      <c r="A4138"/>
      <c r="B4138"/>
      <c r="C4138"/>
      <c r="D4138"/>
      <c r="E4138"/>
      <c r="F4138"/>
      <c r="G4138"/>
      <c r="H4138"/>
      <c r="I4138"/>
      <c r="J4138"/>
      <c r="K4138"/>
      <c r="L4138"/>
      <c r="M4138"/>
    </row>
    <row r="4139" spans="1:13" x14ac:dyDescent="0.25">
      <c r="A4139"/>
      <c r="B4139"/>
      <c r="C4139"/>
      <c r="D4139"/>
      <c r="E4139"/>
      <c r="F4139"/>
      <c r="G4139"/>
      <c r="H4139"/>
      <c r="I4139"/>
      <c r="J4139"/>
      <c r="K4139"/>
      <c r="L4139"/>
      <c r="M4139"/>
    </row>
    <row r="4140" spans="1:13" x14ac:dyDescent="0.25">
      <c r="A4140"/>
      <c r="B4140"/>
      <c r="C4140"/>
      <c r="D4140"/>
      <c r="E4140"/>
      <c r="F4140"/>
      <c r="G4140"/>
      <c r="H4140"/>
      <c r="I4140"/>
      <c r="J4140"/>
      <c r="K4140"/>
      <c r="L4140"/>
      <c r="M4140"/>
    </row>
    <row r="4141" spans="1:13" x14ac:dyDescent="0.25">
      <c r="A4141"/>
      <c r="B4141"/>
      <c r="C4141"/>
      <c r="D4141"/>
      <c r="E4141"/>
      <c r="F4141"/>
      <c r="G4141"/>
      <c r="H4141"/>
      <c r="I4141"/>
      <c r="J4141"/>
      <c r="K4141"/>
      <c r="L4141"/>
      <c r="M4141"/>
    </row>
    <row r="4142" spans="1:13" x14ac:dyDescent="0.25">
      <c r="A4142"/>
      <c r="B4142"/>
      <c r="C4142"/>
      <c r="D4142"/>
      <c r="E4142"/>
      <c r="F4142"/>
      <c r="G4142"/>
      <c r="H4142"/>
      <c r="I4142"/>
      <c r="J4142"/>
      <c r="K4142"/>
      <c r="L4142"/>
      <c r="M4142"/>
    </row>
    <row r="4143" spans="1:13" x14ac:dyDescent="0.25">
      <c r="A4143"/>
      <c r="B4143"/>
      <c r="C4143"/>
      <c r="D4143"/>
      <c r="E4143"/>
      <c r="F4143"/>
      <c r="G4143"/>
      <c r="H4143"/>
      <c r="I4143"/>
      <c r="J4143"/>
      <c r="K4143"/>
      <c r="L4143"/>
      <c r="M4143"/>
    </row>
    <row r="4144" spans="1:13" x14ac:dyDescent="0.25">
      <c r="A4144"/>
      <c r="B4144"/>
      <c r="C4144"/>
      <c r="D4144"/>
      <c r="E4144"/>
      <c r="F4144"/>
      <c r="G4144"/>
      <c r="H4144"/>
      <c r="I4144"/>
      <c r="J4144"/>
      <c r="K4144"/>
      <c r="L4144"/>
      <c r="M4144"/>
    </row>
    <row r="4145" spans="1:13" x14ac:dyDescent="0.25">
      <c r="A4145"/>
      <c r="B4145"/>
      <c r="C4145"/>
      <c r="D4145"/>
      <c r="E4145"/>
      <c r="F4145"/>
      <c r="G4145"/>
      <c r="H4145"/>
      <c r="I4145"/>
      <c r="J4145"/>
      <c r="K4145"/>
      <c r="L4145"/>
      <c r="M4145"/>
    </row>
    <row r="4146" spans="1:13" x14ac:dyDescent="0.25">
      <c r="A4146"/>
      <c r="B4146"/>
      <c r="C4146"/>
      <c r="D4146"/>
      <c r="E4146"/>
      <c r="F4146"/>
      <c r="G4146"/>
      <c r="H4146"/>
      <c r="I4146"/>
      <c r="J4146"/>
      <c r="K4146"/>
      <c r="L4146"/>
      <c r="M4146"/>
    </row>
    <row r="4147" spans="1:13" x14ac:dyDescent="0.25">
      <c r="A4147"/>
      <c r="B4147"/>
      <c r="C4147"/>
      <c r="D4147"/>
      <c r="E4147"/>
      <c r="F4147"/>
      <c r="G4147"/>
      <c r="H4147"/>
      <c r="I4147"/>
      <c r="J4147"/>
      <c r="K4147"/>
      <c r="L4147"/>
      <c r="M4147"/>
    </row>
    <row r="4148" spans="1:13" x14ac:dyDescent="0.25">
      <c r="A4148"/>
      <c r="B4148"/>
      <c r="C4148"/>
      <c r="D4148"/>
      <c r="E4148"/>
      <c r="F4148"/>
      <c r="G4148"/>
      <c r="H4148"/>
      <c r="I4148"/>
      <c r="J4148"/>
      <c r="K4148"/>
      <c r="L4148"/>
      <c r="M4148"/>
    </row>
    <row r="4149" spans="1:13" x14ac:dyDescent="0.25">
      <c r="A4149"/>
      <c r="B4149"/>
      <c r="C4149"/>
      <c r="D4149"/>
      <c r="E4149"/>
      <c r="F4149"/>
      <c r="G4149"/>
      <c r="H4149"/>
      <c r="I4149"/>
      <c r="J4149"/>
      <c r="K4149"/>
      <c r="L4149"/>
      <c r="M4149"/>
    </row>
    <row r="4150" spans="1:13" x14ac:dyDescent="0.25">
      <c r="A4150"/>
      <c r="B4150"/>
      <c r="C4150"/>
      <c r="D4150"/>
      <c r="E4150"/>
      <c r="F4150"/>
      <c r="G4150"/>
      <c r="H4150"/>
      <c r="I4150"/>
      <c r="J4150"/>
      <c r="K4150"/>
      <c r="L4150"/>
      <c r="M4150"/>
    </row>
    <row r="4151" spans="1:13" x14ac:dyDescent="0.25">
      <c r="A4151"/>
      <c r="B4151"/>
      <c r="C4151"/>
      <c r="D4151"/>
      <c r="E4151"/>
      <c r="F4151"/>
      <c r="G4151"/>
      <c r="H4151"/>
      <c r="I4151"/>
      <c r="J4151"/>
      <c r="K4151"/>
      <c r="L4151"/>
      <c r="M4151"/>
    </row>
    <row r="4152" spans="1:13" x14ac:dyDescent="0.25">
      <c r="A4152"/>
      <c r="B4152"/>
      <c r="C4152"/>
      <c r="D4152"/>
      <c r="E4152"/>
      <c r="F4152"/>
      <c r="G4152"/>
      <c r="H4152"/>
      <c r="I4152"/>
      <c r="J4152"/>
      <c r="K4152"/>
      <c r="L4152"/>
      <c r="M4152"/>
    </row>
    <row r="4153" spans="1:13" x14ac:dyDescent="0.25">
      <c r="A4153"/>
      <c r="B4153"/>
      <c r="C4153"/>
      <c r="D4153"/>
      <c r="E4153"/>
      <c r="F4153"/>
      <c r="G4153"/>
      <c r="H4153"/>
      <c r="I4153"/>
      <c r="J4153"/>
      <c r="K4153"/>
      <c r="L4153"/>
      <c r="M4153"/>
    </row>
    <row r="4154" spans="1:13" x14ac:dyDescent="0.25">
      <c r="A4154"/>
      <c r="B4154"/>
      <c r="C4154"/>
      <c r="D4154"/>
      <c r="E4154"/>
      <c r="F4154"/>
      <c r="G4154"/>
      <c r="H4154"/>
      <c r="I4154"/>
      <c r="J4154"/>
      <c r="K4154"/>
      <c r="L4154"/>
      <c r="M4154"/>
    </row>
    <row r="4155" spans="1:13" x14ac:dyDescent="0.25">
      <c r="A4155"/>
      <c r="B4155"/>
      <c r="C4155"/>
      <c r="D4155"/>
      <c r="E4155"/>
      <c r="F4155"/>
      <c r="G4155"/>
      <c r="H4155"/>
      <c r="I4155"/>
      <c r="J4155"/>
      <c r="K4155"/>
      <c r="L4155"/>
      <c r="M4155"/>
    </row>
    <row r="4156" spans="1:13" x14ac:dyDescent="0.25">
      <c r="A4156"/>
      <c r="B4156"/>
      <c r="C4156"/>
      <c r="D4156"/>
      <c r="E4156"/>
      <c r="F4156"/>
      <c r="G4156"/>
      <c r="H4156"/>
      <c r="I4156"/>
      <c r="J4156"/>
      <c r="K4156"/>
      <c r="L4156"/>
      <c r="M4156"/>
    </row>
    <row r="4157" spans="1:13" x14ac:dyDescent="0.25">
      <c r="A4157"/>
      <c r="B4157"/>
      <c r="C4157"/>
      <c r="D4157"/>
      <c r="E4157"/>
      <c r="F4157"/>
      <c r="G4157"/>
      <c r="H4157"/>
      <c r="I4157"/>
      <c r="J4157"/>
      <c r="K4157"/>
      <c r="L4157"/>
      <c r="M4157"/>
    </row>
    <row r="4158" spans="1:13" x14ac:dyDescent="0.25">
      <c r="A4158"/>
      <c r="B4158"/>
      <c r="C4158"/>
      <c r="D4158"/>
      <c r="E4158"/>
      <c r="F4158"/>
      <c r="G4158"/>
      <c r="H4158"/>
      <c r="I4158"/>
      <c r="J4158"/>
      <c r="K4158"/>
      <c r="L4158"/>
      <c r="M4158"/>
    </row>
    <row r="4159" spans="1:13" x14ac:dyDescent="0.25">
      <c r="A4159"/>
      <c r="B4159"/>
      <c r="C4159"/>
      <c r="D4159"/>
      <c r="E4159"/>
      <c r="F4159"/>
      <c r="G4159"/>
      <c r="H4159"/>
      <c r="I4159"/>
      <c r="J4159"/>
      <c r="K4159"/>
      <c r="L4159"/>
      <c r="M4159"/>
    </row>
    <row r="4160" spans="1:13" x14ac:dyDescent="0.25">
      <c r="A4160"/>
      <c r="B4160"/>
      <c r="C4160"/>
      <c r="D4160"/>
      <c r="E4160"/>
      <c r="F4160"/>
      <c r="G4160"/>
      <c r="H4160"/>
      <c r="I4160"/>
      <c r="J4160"/>
      <c r="K4160"/>
      <c r="L4160"/>
      <c r="M4160"/>
    </row>
    <row r="4161" spans="1:13" x14ac:dyDescent="0.25">
      <c r="A4161"/>
      <c r="B4161"/>
      <c r="C4161"/>
      <c r="D4161"/>
      <c r="E4161"/>
      <c r="F4161"/>
      <c r="G4161"/>
      <c r="H4161"/>
      <c r="I4161"/>
      <c r="J4161"/>
      <c r="K4161"/>
      <c r="L4161"/>
      <c r="M4161"/>
    </row>
    <row r="4162" spans="1:13" x14ac:dyDescent="0.25">
      <c r="A4162"/>
      <c r="B4162"/>
      <c r="C4162"/>
      <c r="D4162"/>
      <c r="E4162"/>
      <c r="F4162"/>
      <c r="G4162"/>
      <c r="H4162"/>
      <c r="I4162"/>
      <c r="J4162"/>
      <c r="K4162"/>
      <c r="L4162"/>
      <c r="M4162"/>
    </row>
    <row r="4163" spans="1:13" x14ac:dyDescent="0.25">
      <c r="A4163"/>
      <c r="B4163"/>
      <c r="C4163"/>
      <c r="D4163"/>
      <c r="E4163"/>
      <c r="F4163"/>
      <c r="G4163"/>
      <c r="H4163"/>
      <c r="I4163"/>
      <c r="J4163"/>
      <c r="K4163"/>
      <c r="L4163"/>
      <c r="M4163"/>
    </row>
    <row r="4164" spans="1:13" x14ac:dyDescent="0.25">
      <c r="A4164"/>
      <c r="B4164"/>
      <c r="C4164"/>
      <c r="D4164"/>
      <c r="E4164"/>
      <c r="F4164"/>
      <c r="G4164"/>
      <c r="H4164"/>
      <c r="I4164"/>
      <c r="J4164"/>
      <c r="K4164"/>
      <c r="L4164"/>
      <c r="M4164"/>
    </row>
    <row r="4165" spans="1:13" x14ac:dyDescent="0.25">
      <c r="A4165"/>
      <c r="B4165"/>
      <c r="C4165"/>
      <c r="D4165"/>
      <c r="E4165"/>
      <c r="F4165"/>
      <c r="G4165"/>
      <c r="H4165"/>
      <c r="I4165"/>
      <c r="J4165"/>
      <c r="K4165"/>
      <c r="L4165"/>
      <c r="M4165"/>
    </row>
    <row r="4166" spans="1:13" x14ac:dyDescent="0.25">
      <c r="A4166"/>
      <c r="B4166"/>
      <c r="C4166"/>
      <c r="D4166"/>
      <c r="E4166"/>
      <c r="F4166"/>
      <c r="G4166"/>
      <c r="H4166"/>
      <c r="I4166"/>
      <c r="J4166"/>
      <c r="K4166"/>
      <c r="L4166"/>
      <c r="M4166"/>
    </row>
    <row r="4167" spans="1:13" x14ac:dyDescent="0.25">
      <c r="A4167"/>
      <c r="B4167"/>
      <c r="C4167"/>
      <c r="D4167"/>
      <c r="E4167"/>
      <c r="F4167"/>
      <c r="G4167"/>
      <c r="H4167"/>
      <c r="I4167"/>
      <c r="J4167"/>
      <c r="K4167"/>
      <c r="L4167"/>
      <c r="M4167"/>
    </row>
    <row r="4168" spans="1:13" x14ac:dyDescent="0.25">
      <c r="A4168"/>
      <c r="B4168"/>
      <c r="C4168"/>
      <c r="D4168"/>
      <c r="E4168"/>
      <c r="F4168"/>
      <c r="G4168"/>
      <c r="H4168"/>
      <c r="I4168"/>
      <c r="J4168"/>
      <c r="K4168"/>
      <c r="L4168"/>
      <c r="M4168"/>
    </row>
    <row r="4169" spans="1:13" x14ac:dyDescent="0.25">
      <c r="A4169"/>
      <c r="B4169"/>
      <c r="C4169"/>
      <c r="D4169"/>
      <c r="E4169"/>
      <c r="F4169"/>
      <c r="G4169"/>
      <c r="H4169"/>
      <c r="I4169"/>
      <c r="J4169"/>
      <c r="K4169"/>
      <c r="L4169"/>
      <c r="M4169"/>
    </row>
    <row r="4170" spans="1:13" x14ac:dyDescent="0.25">
      <c r="A4170"/>
      <c r="B4170"/>
      <c r="C4170"/>
      <c r="D4170"/>
      <c r="E4170"/>
      <c r="F4170"/>
      <c r="G4170"/>
      <c r="H4170"/>
      <c r="I4170"/>
      <c r="J4170"/>
      <c r="K4170"/>
      <c r="L4170"/>
      <c r="M4170"/>
    </row>
    <row r="4171" spans="1:13" x14ac:dyDescent="0.25">
      <c r="A4171"/>
      <c r="B4171"/>
      <c r="C4171"/>
      <c r="D4171"/>
      <c r="E4171"/>
      <c r="F4171"/>
      <c r="G4171"/>
      <c r="H4171"/>
      <c r="I4171"/>
      <c r="J4171"/>
      <c r="K4171"/>
      <c r="L4171"/>
      <c r="M4171"/>
    </row>
    <row r="4172" spans="1:13" x14ac:dyDescent="0.25">
      <c r="A4172"/>
      <c r="B4172"/>
      <c r="C4172"/>
      <c r="D4172"/>
      <c r="E4172"/>
      <c r="F4172"/>
      <c r="G4172"/>
      <c r="H4172"/>
      <c r="I4172"/>
      <c r="J4172"/>
      <c r="K4172"/>
      <c r="L4172"/>
      <c r="M4172"/>
    </row>
    <row r="4173" spans="1:13" x14ac:dyDescent="0.25">
      <c r="A4173"/>
      <c r="B4173"/>
      <c r="C4173"/>
      <c r="D4173"/>
      <c r="E4173"/>
      <c r="F4173"/>
      <c r="G4173"/>
      <c r="H4173"/>
      <c r="I4173"/>
      <c r="J4173"/>
      <c r="K4173"/>
      <c r="L4173"/>
      <c r="M4173"/>
    </row>
    <row r="4174" spans="1:13" x14ac:dyDescent="0.25">
      <c r="A4174"/>
      <c r="B4174"/>
      <c r="C4174"/>
      <c r="D4174"/>
      <c r="E4174"/>
      <c r="F4174"/>
      <c r="G4174"/>
      <c r="H4174"/>
      <c r="I4174"/>
      <c r="J4174"/>
      <c r="K4174"/>
      <c r="L4174"/>
      <c r="M4174"/>
    </row>
    <row r="4175" spans="1:13" x14ac:dyDescent="0.25">
      <c r="A4175"/>
      <c r="B4175"/>
      <c r="C4175"/>
      <c r="D4175"/>
      <c r="E4175"/>
      <c r="F4175"/>
      <c r="G4175"/>
      <c r="H4175"/>
      <c r="I4175"/>
      <c r="J4175"/>
      <c r="K4175"/>
      <c r="L4175"/>
      <c r="M4175"/>
    </row>
    <row r="4176" spans="1:13" x14ac:dyDescent="0.25">
      <c r="A4176"/>
      <c r="B4176"/>
      <c r="C4176"/>
      <c r="D4176"/>
      <c r="E4176"/>
      <c r="F4176"/>
      <c r="G4176"/>
      <c r="H4176"/>
      <c r="I4176"/>
      <c r="J4176"/>
      <c r="K4176"/>
      <c r="L4176"/>
      <c r="M4176"/>
    </row>
    <row r="4177" spans="1:13" x14ac:dyDescent="0.25">
      <c r="A4177"/>
      <c r="B4177"/>
      <c r="C4177"/>
      <c r="D4177"/>
      <c r="E4177"/>
      <c r="F4177"/>
      <c r="G4177"/>
      <c r="H4177"/>
      <c r="I4177"/>
      <c r="J4177"/>
      <c r="K4177"/>
      <c r="L4177"/>
      <c r="M4177"/>
    </row>
    <row r="4178" spans="1:13" x14ac:dyDescent="0.25">
      <c r="A4178"/>
      <c r="B4178"/>
      <c r="C4178"/>
      <c r="D4178"/>
      <c r="E4178"/>
      <c r="F4178"/>
      <c r="G4178"/>
      <c r="H4178"/>
      <c r="I4178"/>
      <c r="J4178"/>
      <c r="K4178"/>
      <c r="L4178"/>
      <c r="M4178"/>
    </row>
    <row r="4179" spans="1:13" x14ac:dyDescent="0.25">
      <c r="A4179"/>
      <c r="B4179"/>
      <c r="C4179"/>
      <c r="D4179"/>
      <c r="E4179"/>
      <c r="F4179"/>
      <c r="G4179"/>
      <c r="H4179"/>
      <c r="I4179"/>
      <c r="J4179"/>
      <c r="K4179"/>
      <c r="L4179"/>
      <c r="M4179"/>
    </row>
    <row r="4180" spans="1:13" x14ac:dyDescent="0.25">
      <c r="A4180"/>
      <c r="B4180"/>
      <c r="C4180"/>
      <c r="D4180"/>
      <c r="E4180"/>
      <c r="F4180"/>
      <c r="G4180"/>
      <c r="H4180"/>
      <c r="I4180"/>
      <c r="J4180"/>
      <c r="K4180"/>
      <c r="L4180"/>
      <c r="M4180"/>
    </row>
    <row r="4181" spans="1:13" x14ac:dyDescent="0.25">
      <c r="A4181"/>
      <c r="B4181"/>
      <c r="C4181"/>
      <c r="D4181"/>
      <c r="E4181"/>
      <c r="F4181"/>
      <c r="G4181"/>
      <c r="H4181"/>
      <c r="I4181"/>
      <c r="J4181"/>
      <c r="K4181"/>
      <c r="L4181"/>
      <c r="M4181"/>
    </row>
    <row r="4182" spans="1:13" x14ac:dyDescent="0.25">
      <c r="A4182"/>
      <c r="B4182"/>
      <c r="C4182"/>
      <c r="D4182"/>
      <c r="E4182"/>
      <c r="F4182"/>
      <c r="G4182"/>
      <c r="H4182"/>
      <c r="I4182"/>
      <c r="J4182"/>
      <c r="K4182"/>
      <c r="L4182"/>
      <c r="M4182"/>
    </row>
    <row r="4183" spans="1:13" x14ac:dyDescent="0.25">
      <c r="A4183"/>
      <c r="B4183"/>
      <c r="C4183"/>
      <c r="D4183"/>
      <c r="E4183"/>
      <c r="F4183"/>
      <c r="G4183"/>
      <c r="H4183"/>
      <c r="I4183"/>
      <c r="J4183"/>
      <c r="K4183"/>
      <c r="L4183"/>
      <c r="M4183"/>
    </row>
    <row r="4184" spans="1:13" x14ac:dyDescent="0.25">
      <c r="A4184"/>
      <c r="B4184"/>
      <c r="C4184"/>
      <c r="D4184"/>
      <c r="E4184"/>
      <c r="F4184"/>
      <c r="G4184"/>
      <c r="H4184"/>
      <c r="I4184"/>
      <c r="J4184"/>
      <c r="K4184"/>
      <c r="L4184"/>
      <c r="M4184"/>
    </row>
    <row r="4185" spans="1:13" x14ac:dyDescent="0.25">
      <c r="A4185"/>
      <c r="B4185"/>
      <c r="C4185"/>
      <c r="D4185"/>
      <c r="E4185"/>
      <c r="F4185"/>
      <c r="G4185"/>
      <c r="H4185"/>
      <c r="I4185"/>
      <c r="J4185"/>
      <c r="K4185"/>
      <c r="L4185"/>
      <c r="M4185"/>
    </row>
    <row r="4186" spans="1:13" x14ac:dyDescent="0.25">
      <c r="A4186"/>
      <c r="B4186"/>
      <c r="C4186"/>
      <c r="D4186"/>
      <c r="E4186"/>
      <c r="F4186"/>
      <c r="G4186"/>
      <c r="H4186"/>
      <c r="I4186"/>
      <c r="J4186"/>
      <c r="K4186"/>
      <c r="L4186"/>
      <c r="M4186"/>
    </row>
    <row r="4187" spans="1:13" x14ac:dyDescent="0.25">
      <c r="A4187"/>
      <c r="B4187"/>
      <c r="C4187"/>
      <c r="D4187"/>
      <c r="E4187"/>
      <c r="F4187"/>
      <c r="G4187"/>
      <c r="H4187"/>
      <c r="I4187"/>
      <c r="J4187"/>
      <c r="K4187"/>
      <c r="L4187"/>
      <c r="M4187"/>
    </row>
    <row r="4188" spans="1:13" x14ac:dyDescent="0.25">
      <c r="A4188"/>
      <c r="B4188"/>
      <c r="C4188"/>
      <c r="D4188"/>
      <c r="E4188"/>
      <c r="F4188"/>
      <c r="G4188"/>
      <c r="H4188"/>
      <c r="I4188"/>
      <c r="J4188"/>
      <c r="K4188"/>
      <c r="L4188"/>
      <c r="M4188"/>
    </row>
    <row r="4189" spans="1:13" x14ac:dyDescent="0.25">
      <c r="A4189"/>
      <c r="B4189"/>
      <c r="C4189"/>
      <c r="D4189"/>
      <c r="E4189"/>
      <c r="F4189"/>
      <c r="G4189"/>
      <c r="H4189"/>
      <c r="I4189"/>
      <c r="J4189"/>
      <c r="K4189"/>
      <c r="L4189"/>
      <c r="M4189"/>
    </row>
    <row r="4190" spans="1:13" x14ac:dyDescent="0.25">
      <c r="A4190"/>
      <c r="B4190"/>
      <c r="C4190"/>
      <c r="D4190"/>
      <c r="E4190"/>
      <c r="F4190"/>
      <c r="G4190"/>
      <c r="H4190"/>
      <c r="I4190"/>
      <c r="J4190"/>
      <c r="K4190"/>
      <c r="L4190"/>
      <c r="M4190"/>
    </row>
    <row r="4191" spans="1:13" x14ac:dyDescent="0.25">
      <c r="A4191"/>
      <c r="B4191"/>
      <c r="C4191"/>
      <c r="D4191"/>
      <c r="E4191"/>
      <c r="F4191"/>
      <c r="G4191"/>
      <c r="H4191"/>
      <c r="I4191"/>
      <c r="J4191"/>
      <c r="K4191"/>
      <c r="L4191"/>
      <c r="M4191"/>
    </row>
    <row r="4192" spans="1:13" x14ac:dyDescent="0.25">
      <c r="A4192"/>
      <c r="B4192"/>
      <c r="C4192"/>
      <c r="D4192"/>
      <c r="E4192"/>
      <c r="F4192"/>
      <c r="G4192"/>
      <c r="H4192"/>
      <c r="I4192"/>
      <c r="J4192"/>
      <c r="K4192"/>
      <c r="L4192"/>
      <c r="M4192"/>
    </row>
    <row r="4193" spans="1:13" x14ac:dyDescent="0.25">
      <c r="A4193"/>
      <c r="B4193"/>
      <c r="C4193"/>
      <c r="D4193"/>
      <c r="E4193"/>
      <c r="F4193"/>
      <c r="G4193"/>
      <c r="H4193"/>
      <c r="I4193"/>
      <c r="J4193"/>
      <c r="K4193"/>
      <c r="L4193"/>
      <c r="M4193"/>
    </row>
    <row r="4194" spans="1:13" x14ac:dyDescent="0.25">
      <c r="A4194"/>
      <c r="B4194"/>
      <c r="C4194"/>
      <c r="D4194"/>
      <c r="E4194"/>
      <c r="F4194"/>
      <c r="G4194"/>
      <c r="H4194"/>
      <c r="I4194"/>
      <c r="J4194"/>
      <c r="K4194"/>
      <c r="L4194"/>
      <c r="M4194"/>
    </row>
    <row r="4195" spans="1:13" x14ac:dyDescent="0.25">
      <c r="A4195"/>
      <c r="B4195"/>
      <c r="C4195"/>
      <c r="D4195"/>
      <c r="E4195"/>
      <c r="F4195"/>
      <c r="G4195"/>
      <c r="H4195"/>
      <c r="I4195"/>
      <c r="J4195"/>
      <c r="K4195"/>
      <c r="L4195"/>
      <c r="M4195"/>
    </row>
    <row r="4196" spans="1:13" x14ac:dyDescent="0.25">
      <c r="A4196"/>
      <c r="B4196"/>
      <c r="C4196"/>
      <c r="D4196"/>
      <c r="E4196"/>
      <c r="F4196"/>
      <c r="G4196"/>
      <c r="H4196"/>
      <c r="I4196"/>
      <c r="J4196"/>
      <c r="K4196"/>
      <c r="L4196"/>
      <c r="M4196"/>
    </row>
    <row r="4197" spans="1:13" x14ac:dyDescent="0.25">
      <c r="A4197"/>
      <c r="B4197"/>
      <c r="C4197"/>
      <c r="D4197"/>
      <c r="E4197"/>
      <c r="F4197"/>
      <c r="G4197"/>
      <c r="H4197"/>
      <c r="I4197"/>
      <c r="J4197"/>
      <c r="K4197"/>
      <c r="L4197"/>
      <c r="M4197"/>
    </row>
    <row r="4198" spans="1:13" x14ac:dyDescent="0.25">
      <c r="A4198"/>
      <c r="B4198"/>
      <c r="C4198"/>
      <c r="D4198"/>
      <c r="E4198"/>
      <c r="F4198"/>
      <c r="G4198"/>
      <c r="H4198"/>
      <c r="I4198"/>
      <c r="J4198"/>
      <c r="K4198"/>
      <c r="L4198"/>
      <c r="M4198"/>
    </row>
    <row r="4199" spans="1:13" x14ac:dyDescent="0.25">
      <c r="A4199"/>
      <c r="B4199"/>
      <c r="C4199"/>
      <c r="D4199"/>
      <c r="E4199"/>
      <c r="F4199"/>
      <c r="G4199"/>
      <c r="H4199"/>
      <c r="I4199"/>
      <c r="J4199"/>
      <c r="K4199"/>
      <c r="L4199"/>
      <c r="M4199"/>
    </row>
    <row r="4200" spans="1:13" x14ac:dyDescent="0.25">
      <c r="A4200"/>
      <c r="B4200"/>
      <c r="C4200"/>
      <c r="D4200"/>
      <c r="E4200"/>
      <c r="F4200"/>
      <c r="G4200"/>
      <c r="H4200"/>
      <c r="I4200"/>
      <c r="J4200"/>
      <c r="K4200"/>
      <c r="L4200"/>
      <c r="M4200"/>
    </row>
    <row r="4201" spans="1:13" x14ac:dyDescent="0.25">
      <c r="A4201"/>
      <c r="B4201"/>
      <c r="C4201"/>
      <c r="D4201"/>
      <c r="E4201"/>
      <c r="F4201"/>
      <c r="G4201"/>
      <c r="H4201"/>
      <c r="I4201"/>
      <c r="J4201"/>
      <c r="K4201"/>
      <c r="L4201"/>
      <c r="M4201"/>
    </row>
    <row r="4202" spans="1:13" x14ac:dyDescent="0.25">
      <c r="A4202"/>
      <c r="B4202"/>
      <c r="C4202"/>
      <c r="D4202"/>
      <c r="E4202"/>
      <c r="F4202"/>
      <c r="G4202"/>
      <c r="H4202"/>
      <c r="I4202"/>
      <c r="J4202"/>
      <c r="K4202"/>
      <c r="L4202"/>
      <c r="M4202"/>
    </row>
    <row r="4203" spans="1:13" x14ac:dyDescent="0.25">
      <c r="A4203"/>
      <c r="B4203"/>
      <c r="C4203"/>
      <c r="D4203"/>
      <c r="E4203"/>
      <c r="F4203"/>
      <c r="G4203"/>
      <c r="H4203"/>
      <c r="I4203"/>
      <c r="J4203"/>
      <c r="K4203"/>
      <c r="L4203"/>
      <c r="M4203"/>
    </row>
    <row r="4204" spans="1:13" x14ac:dyDescent="0.25">
      <c r="A4204"/>
      <c r="B4204"/>
      <c r="C4204"/>
      <c r="D4204"/>
      <c r="E4204"/>
      <c r="F4204"/>
      <c r="G4204"/>
      <c r="H4204"/>
      <c r="I4204"/>
      <c r="J4204"/>
      <c r="K4204"/>
      <c r="L4204"/>
      <c r="M4204"/>
    </row>
    <row r="4205" spans="1:13" x14ac:dyDescent="0.25">
      <c r="A4205"/>
      <c r="B4205"/>
      <c r="C4205"/>
      <c r="D4205"/>
      <c r="E4205"/>
      <c r="F4205"/>
      <c r="G4205"/>
      <c r="H4205"/>
      <c r="I4205"/>
      <c r="J4205"/>
      <c r="K4205"/>
      <c r="L4205"/>
      <c r="M4205"/>
    </row>
    <row r="4206" spans="1:13" x14ac:dyDescent="0.25">
      <c r="A4206"/>
      <c r="B4206"/>
      <c r="C4206"/>
      <c r="D4206"/>
      <c r="E4206"/>
      <c r="F4206"/>
      <c r="G4206"/>
      <c r="H4206"/>
      <c r="I4206"/>
      <c r="J4206"/>
      <c r="K4206"/>
      <c r="L4206"/>
      <c r="M4206"/>
    </row>
    <row r="4207" spans="1:13" x14ac:dyDescent="0.25">
      <c r="A4207"/>
      <c r="B4207"/>
      <c r="C4207"/>
      <c r="D4207"/>
      <c r="E4207"/>
      <c r="F4207"/>
      <c r="G4207"/>
      <c r="H4207"/>
      <c r="I4207"/>
      <c r="J4207"/>
      <c r="K4207"/>
      <c r="L4207"/>
      <c r="M4207"/>
    </row>
    <row r="4208" spans="1:13" x14ac:dyDescent="0.25">
      <c r="A4208"/>
      <c r="B4208"/>
      <c r="C4208"/>
      <c r="D4208"/>
      <c r="E4208"/>
      <c r="F4208"/>
      <c r="G4208"/>
      <c r="H4208"/>
      <c r="I4208"/>
      <c r="J4208"/>
      <c r="K4208"/>
      <c r="L4208"/>
      <c r="M4208"/>
    </row>
    <row r="4209" spans="1:13" x14ac:dyDescent="0.25">
      <c r="A4209"/>
      <c r="B4209"/>
      <c r="C4209"/>
      <c r="D4209"/>
      <c r="E4209"/>
      <c r="F4209"/>
      <c r="G4209"/>
      <c r="H4209"/>
      <c r="I4209"/>
      <c r="J4209"/>
      <c r="K4209"/>
      <c r="L4209"/>
      <c r="M4209"/>
    </row>
    <row r="4210" spans="1:13" x14ac:dyDescent="0.25">
      <c r="A4210"/>
      <c r="B4210"/>
      <c r="C4210"/>
      <c r="D4210"/>
      <c r="E4210"/>
      <c r="F4210"/>
      <c r="G4210"/>
      <c r="H4210"/>
      <c r="I4210"/>
      <c r="J4210"/>
      <c r="K4210"/>
      <c r="L4210"/>
      <c r="M4210"/>
    </row>
    <row r="4211" spans="1:13" x14ac:dyDescent="0.25">
      <c r="A4211"/>
      <c r="B4211"/>
      <c r="C4211"/>
      <c r="D4211"/>
      <c r="E4211"/>
      <c r="F4211"/>
      <c r="G4211"/>
      <c r="H4211"/>
      <c r="I4211"/>
      <c r="J4211"/>
      <c r="K4211"/>
      <c r="L4211"/>
      <c r="M4211"/>
    </row>
    <row r="4212" spans="1:13" x14ac:dyDescent="0.25">
      <c r="A4212"/>
      <c r="B4212"/>
      <c r="C4212"/>
      <c r="D4212"/>
      <c r="E4212"/>
      <c r="F4212"/>
      <c r="G4212"/>
      <c r="H4212"/>
      <c r="I4212"/>
      <c r="J4212"/>
      <c r="K4212"/>
      <c r="L4212"/>
      <c r="M4212"/>
    </row>
    <row r="4213" spans="1:13" x14ac:dyDescent="0.25">
      <c r="A4213"/>
      <c r="B4213"/>
      <c r="C4213"/>
      <c r="D4213"/>
      <c r="E4213"/>
      <c r="F4213"/>
      <c r="G4213"/>
      <c r="H4213"/>
      <c r="I4213"/>
      <c r="J4213"/>
      <c r="K4213"/>
      <c r="L4213"/>
      <c r="M4213"/>
    </row>
    <row r="4214" spans="1:13" x14ac:dyDescent="0.25">
      <c r="A4214"/>
      <c r="B4214"/>
      <c r="C4214"/>
      <c r="D4214"/>
      <c r="E4214"/>
      <c r="F4214"/>
      <c r="G4214"/>
      <c r="H4214"/>
      <c r="I4214"/>
      <c r="J4214"/>
      <c r="K4214"/>
      <c r="L4214"/>
      <c r="M4214"/>
    </row>
    <row r="4215" spans="1:13" x14ac:dyDescent="0.25">
      <c r="A4215"/>
      <c r="B4215"/>
      <c r="C4215"/>
      <c r="D4215"/>
      <c r="E4215"/>
      <c r="F4215"/>
      <c r="G4215"/>
      <c r="H4215"/>
      <c r="I4215"/>
      <c r="J4215"/>
      <c r="K4215"/>
      <c r="L4215"/>
      <c r="M4215"/>
    </row>
    <row r="4216" spans="1:13" x14ac:dyDescent="0.25">
      <c r="A4216"/>
      <c r="B4216"/>
      <c r="C4216"/>
      <c r="D4216"/>
      <c r="E4216"/>
      <c r="F4216"/>
      <c r="G4216"/>
      <c r="H4216"/>
      <c r="I4216"/>
      <c r="J4216"/>
      <c r="K4216"/>
      <c r="L4216"/>
      <c r="M4216"/>
    </row>
    <row r="4217" spans="1:13" x14ac:dyDescent="0.25">
      <c r="A4217"/>
      <c r="B4217"/>
      <c r="C4217"/>
      <c r="D4217"/>
      <c r="E4217"/>
      <c r="F4217"/>
      <c r="G4217"/>
      <c r="H4217"/>
      <c r="I4217"/>
      <c r="J4217"/>
      <c r="K4217"/>
      <c r="L4217"/>
      <c r="M4217"/>
    </row>
    <row r="4218" spans="1:13" x14ac:dyDescent="0.25">
      <c r="A4218"/>
      <c r="B4218"/>
      <c r="C4218"/>
      <c r="D4218"/>
      <c r="E4218"/>
      <c r="F4218"/>
      <c r="G4218"/>
      <c r="H4218"/>
      <c r="I4218"/>
      <c r="J4218"/>
      <c r="K4218"/>
      <c r="L4218"/>
      <c r="M4218"/>
    </row>
    <row r="4219" spans="1:13" x14ac:dyDescent="0.25">
      <c r="A4219"/>
      <c r="B4219"/>
      <c r="C4219"/>
      <c r="D4219"/>
      <c r="E4219"/>
      <c r="F4219"/>
      <c r="G4219"/>
      <c r="H4219"/>
      <c r="I4219"/>
      <c r="J4219"/>
      <c r="K4219"/>
      <c r="L4219"/>
      <c r="M4219"/>
    </row>
    <row r="4220" spans="1:13" x14ac:dyDescent="0.25">
      <c r="A4220"/>
      <c r="B4220"/>
      <c r="C4220"/>
      <c r="D4220"/>
      <c r="E4220"/>
      <c r="F4220"/>
      <c r="G4220"/>
      <c r="H4220"/>
      <c r="I4220"/>
      <c r="J4220"/>
      <c r="K4220"/>
      <c r="L4220"/>
      <c r="M4220"/>
    </row>
    <row r="4221" spans="1:13" x14ac:dyDescent="0.25">
      <c r="A4221"/>
      <c r="B4221"/>
      <c r="C4221"/>
      <c r="D4221"/>
      <c r="E4221"/>
      <c r="F4221"/>
      <c r="G4221"/>
      <c r="H4221"/>
      <c r="I4221"/>
      <c r="J4221"/>
      <c r="K4221"/>
      <c r="L4221"/>
      <c r="M4221"/>
    </row>
    <row r="4222" spans="1:13" x14ac:dyDescent="0.25">
      <c r="A4222"/>
      <c r="B4222"/>
      <c r="C4222"/>
      <c r="D4222"/>
      <c r="E4222"/>
      <c r="F4222"/>
      <c r="G4222"/>
      <c r="H4222"/>
      <c r="I4222"/>
      <c r="J4222"/>
      <c r="K4222"/>
      <c r="L4222"/>
      <c r="M4222"/>
    </row>
    <row r="4223" spans="1:13" x14ac:dyDescent="0.25">
      <c r="A4223"/>
      <c r="B4223"/>
      <c r="C4223"/>
      <c r="D4223"/>
      <c r="E4223"/>
      <c r="F4223"/>
      <c r="G4223"/>
      <c r="H4223"/>
      <c r="I4223"/>
      <c r="J4223"/>
      <c r="K4223"/>
      <c r="L4223"/>
      <c r="M4223"/>
    </row>
    <row r="4224" spans="1:13" x14ac:dyDescent="0.25">
      <c r="A4224"/>
      <c r="B4224"/>
      <c r="C4224"/>
      <c r="D4224"/>
      <c r="E4224"/>
      <c r="F4224"/>
      <c r="G4224"/>
      <c r="H4224"/>
      <c r="I4224"/>
      <c r="J4224"/>
      <c r="K4224"/>
      <c r="L4224"/>
      <c r="M4224"/>
    </row>
    <row r="4225" spans="1:13" x14ac:dyDescent="0.25">
      <c r="A4225"/>
      <c r="B4225"/>
      <c r="C4225"/>
      <c r="D4225"/>
      <c r="E4225"/>
      <c r="F4225"/>
      <c r="G4225"/>
      <c r="H4225"/>
      <c r="I4225"/>
      <c r="J4225"/>
      <c r="K4225"/>
      <c r="L4225"/>
      <c r="M4225"/>
    </row>
    <row r="4226" spans="1:13" x14ac:dyDescent="0.25">
      <c r="A4226"/>
      <c r="B4226"/>
      <c r="C4226"/>
      <c r="D4226"/>
      <c r="E4226"/>
      <c r="F4226"/>
      <c r="G4226"/>
      <c r="H4226"/>
      <c r="I4226"/>
      <c r="J4226"/>
      <c r="K4226"/>
      <c r="L4226"/>
      <c r="M4226"/>
    </row>
    <row r="4227" spans="1:13" x14ac:dyDescent="0.25">
      <c r="A4227"/>
      <c r="B4227"/>
      <c r="C4227"/>
      <c r="D4227"/>
      <c r="E4227"/>
      <c r="F4227"/>
      <c r="G4227"/>
      <c r="H4227"/>
      <c r="I4227"/>
      <c r="J4227"/>
      <c r="K4227"/>
      <c r="L4227"/>
      <c r="M4227"/>
    </row>
    <row r="4228" spans="1:13" x14ac:dyDescent="0.25">
      <c r="A4228"/>
      <c r="B4228"/>
      <c r="C4228"/>
      <c r="D4228"/>
      <c r="E4228"/>
      <c r="F4228"/>
      <c r="G4228"/>
      <c r="H4228"/>
      <c r="I4228"/>
      <c r="J4228"/>
      <c r="K4228"/>
      <c r="L4228"/>
      <c r="M4228"/>
    </row>
    <row r="4229" spans="1:13" x14ac:dyDescent="0.25">
      <c r="A4229"/>
      <c r="B4229"/>
      <c r="C4229"/>
      <c r="D4229"/>
      <c r="E4229"/>
      <c r="F4229"/>
      <c r="G4229"/>
      <c r="H4229"/>
      <c r="I4229"/>
      <c r="J4229"/>
      <c r="K4229"/>
      <c r="L4229"/>
      <c r="M4229"/>
    </row>
    <row r="4230" spans="1:13" x14ac:dyDescent="0.25">
      <c r="A4230"/>
      <c r="B4230"/>
      <c r="C4230"/>
      <c r="D4230"/>
      <c r="E4230"/>
      <c r="F4230"/>
      <c r="G4230"/>
      <c r="H4230"/>
      <c r="I4230"/>
      <c r="J4230"/>
      <c r="K4230"/>
      <c r="L4230"/>
      <c r="M4230"/>
    </row>
    <row r="4231" spans="1:13" x14ac:dyDescent="0.25">
      <c r="A4231"/>
      <c r="B4231"/>
      <c r="C4231"/>
      <c r="D4231"/>
      <c r="E4231"/>
      <c r="F4231"/>
      <c r="G4231"/>
      <c r="H4231"/>
      <c r="I4231"/>
      <c r="J4231"/>
      <c r="K4231"/>
      <c r="L4231"/>
      <c r="M4231"/>
    </row>
    <row r="4232" spans="1:13" x14ac:dyDescent="0.25">
      <c r="A4232"/>
      <c r="B4232"/>
      <c r="C4232"/>
      <c r="D4232"/>
      <c r="E4232"/>
      <c r="F4232"/>
      <c r="G4232"/>
      <c r="H4232"/>
      <c r="I4232"/>
      <c r="J4232"/>
      <c r="K4232"/>
      <c r="L4232"/>
      <c r="M4232"/>
    </row>
    <row r="4233" spans="1:13" x14ac:dyDescent="0.25">
      <c r="A4233"/>
      <c r="B4233"/>
      <c r="C4233"/>
      <c r="D4233"/>
      <c r="E4233"/>
      <c r="F4233"/>
      <c r="G4233"/>
      <c r="H4233"/>
      <c r="I4233"/>
      <c r="J4233"/>
      <c r="K4233"/>
      <c r="L4233"/>
      <c r="M4233"/>
    </row>
    <row r="4234" spans="1:13" x14ac:dyDescent="0.25">
      <c r="A4234"/>
      <c r="B4234"/>
      <c r="C4234"/>
      <c r="D4234"/>
      <c r="E4234"/>
      <c r="F4234"/>
      <c r="G4234"/>
      <c r="H4234"/>
      <c r="I4234"/>
      <c r="J4234"/>
      <c r="K4234"/>
      <c r="L4234"/>
      <c r="M4234"/>
    </row>
    <row r="4235" spans="1:13" x14ac:dyDescent="0.25">
      <c r="A4235"/>
      <c r="B4235"/>
      <c r="C4235"/>
      <c r="D4235"/>
      <c r="E4235"/>
      <c r="F4235"/>
      <c r="G4235"/>
      <c r="H4235"/>
      <c r="I4235"/>
      <c r="J4235"/>
      <c r="K4235"/>
      <c r="L4235"/>
      <c r="M4235"/>
    </row>
    <row r="4236" spans="1:13" x14ac:dyDescent="0.25">
      <c r="A4236"/>
      <c r="B4236"/>
      <c r="C4236"/>
      <c r="D4236"/>
      <c r="E4236"/>
      <c r="F4236"/>
      <c r="G4236"/>
      <c r="H4236"/>
      <c r="I4236"/>
      <c r="J4236"/>
      <c r="K4236"/>
      <c r="L4236"/>
      <c r="M4236"/>
    </row>
    <row r="4237" spans="1:13" x14ac:dyDescent="0.25">
      <c r="A4237"/>
      <c r="B4237"/>
      <c r="C4237"/>
      <c r="D4237"/>
      <c r="E4237"/>
      <c r="F4237"/>
      <c r="G4237"/>
      <c r="H4237"/>
      <c r="I4237"/>
      <c r="J4237"/>
      <c r="K4237"/>
      <c r="L4237"/>
      <c r="M4237"/>
    </row>
    <row r="4238" spans="1:13" x14ac:dyDescent="0.25">
      <c r="A4238"/>
      <c r="B4238"/>
      <c r="C4238"/>
      <c r="D4238"/>
      <c r="E4238"/>
      <c r="F4238"/>
      <c r="G4238"/>
      <c r="H4238"/>
      <c r="I4238"/>
      <c r="J4238"/>
      <c r="K4238"/>
      <c r="L4238"/>
      <c r="M4238"/>
    </row>
    <row r="4239" spans="1:13" x14ac:dyDescent="0.25">
      <c r="A4239"/>
      <c r="B4239"/>
      <c r="C4239"/>
      <c r="D4239"/>
      <c r="E4239"/>
      <c r="F4239"/>
      <c r="G4239"/>
      <c r="H4239"/>
      <c r="I4239"/>
      <c r="J4239"/>
      <c r="K4239"/>
      <c r="L4239"/>
      <c r="M4239"/>
    </row>
    <row r="4240" spans="1:13" x14ac:dyDescent="0.25">
      <c r="A4240"/>
      <c r="B4240"/>
      <c r="C4240"/>
      <c r="D4240"/>
      <c r="E4240"/>
      <c r="F4240"/>
      <c r="G4240"/>
      <c r="H4240"/>
      <c r="I4240"/>
      <c r="J4240"/>
      <c r="K4240"/>
      <c r="L4240"/>
      <c r="M4240"/>
    </row>
    <row r="4241" spans="1:13" x14ac:dyDescent="0.25">
      <c r="A4241"/>
      <c r="B4241"/>
      <c r="C4241"/>
      <c r="D4241"/>
      <c r="E4241"/>
      <c r="F4241"/>
      <c r="G4241"/>
      <c r="H4241"/>
      <c r="I4241"/>
      <c r="J4241"/>
      <c r="K4241"/>
      <c r="L4241"/>
      <c r="M4241"/>
    </row>
    <row r="4242" spans="1:13" x14ac:dyDescent="0.25">
      <c r="A4242"/>
      <c r="B4242"/>
      <c r="C4242"/>
      <c r="D4242"/>
      <c r="E4242"/>
      <c r="F4242"/>
      <c r="G4242"/>
      <c r="H4242"/>
      <c r="I4242"/>
      <c r="J4242"/>
      <c r="K4242"/>
      <c r="L4242"/>
      <c r="M4242"/>
    </row>
    <row r="4243" spans="1:13" x14ac:dyDescent="0.25">
      <c r="A4243"/>
      <c r="B4243"/>
      <c r="C4243"/>
      <c r="D4243"/>
      <c r="E4243"/>
      <c r="F4243"/>
      <c r="G4243"/>
      <c r="H4243"/>
      <c r="I4243"/>
      <c r="J4243"/>
      <c r="K4243"/>
      <c r="L4243"/>
      <c r="M4243"/>
    </row>
    <row r="4244" spans="1:13" x14ac:dyDescent="0.25">
      <c r="A4244"/>
      <c r="B4244"/>
      <c r="C4244"/>
      <c r="D4244"/>
      <c r="E4244"/>
      <c r="F4244"/>
      <c r="G4244"/>
      <c r="H4244"/>
      <c r="I4244"/>
      <c r="J4244"/>
      <c r="K4244"/>
      <c r="L4244"/>
      <c r="M4244"/>
    </row>
    <row r="4245" spans="1:13" x14ac:dyDescent="0.25">
      <c r="A4245"/>
      <c r="B4245"/>
      <c r="C4245"/>
      <c r="D4245"/>
      <c r="E4245"/>
      <c r="F4245"/>
      <c r="G4245"/>
      <c r="H4245"/>
      <c r="I4245"/>
      <c r="J4245"/>
      <c r="K4245"/>
      <c r="L4245"/>
      <c r="M4245"/>
    </row>
    <row r="4246" spans="1:13" x14ac:dyDescent="0.25">
      <c r="A4246"/>
      <c r="B4246"/>
      <c r="C4246"/>
      <c r="D4246"/>
      <c r="E4246"/>
      <c r="F4246"/>
      <c r="G4246"/>
      <c r="H4246"/>
      <c r="I4246"/>
      <c r="J4246"/>
      <c r="K4246"/>
      <c r="L4246"/>
      <c r="M4246"/>
    </row>
    <row r="4247" spans="1:13" x14ac:dyDescent="0.25">
      <c r="A4247"/>
      <c r="B4247"/>
      <c r="C4247"/>
      <c r="D4247"/>
      <c r="E4247"/>
      <c r="F4247"/>
      <c r="G4247"/>
      <c r="H4247"/>
      <c r="I4247"/>
      <c r="J4247"/>
      <c r="K4247"/>
      <c r="L4247"/>
      <c r="M4247"/>
    </row>
    <row r="4248" spans="1:13" x14ac:dyDescent="0.25">
      <c r="A4248"/>
      <c r="B4248"/>
      <c r="C4248"/>
      <c r="D4248"/>
      <c r="E4248"/>
      <c r="F4248"/>
      <c r="G4248"/>
      <c r="H4248"/>
      <c r="I4248"/>
      <c r="J4248"/>
      <c r="K4248"/>
      <c r="L4248"/>
      <c r="M4248"/>
    </row>
    <row r="4249" spans="1:13" x14ac:dyDescent="0.25">
      <c r="A4249"/>
      <c r="B4249"/>
      <c r="C4249"/>
      <c r="D4249"/>
      <c r="E4249"/>
      <c r="F4249"/>
      <c r="G4249"/>
      <c r="H4249"/>
      <c r="I4249"/>
      <c r="J4249"/>
      <c r="K4249"/>
      <c r="L4249"/>
      <c r="M4249"/>
    </row>
    <row r="4250" spans="1:13" x14ac:dyDescent="0.25">
      <c r="A4250"/>
      <c r="B4250"/>
      <c r="C4250"/>
      <c r="D4250"/>
      <c r="E4250"/>
      <c r="F4250"/>
      <c r="G4250"/>
      <c r="H4250"/>
      <c r="I4250"/>
      <c r="J4250"/>
      <c r="K4250"/>
      <c r="L4250"/>
      <c r="M4250"/>
    </row>
    <row r="4251" spans="1:13" x14ac:dyDescent="0.25">
      <c r="A4251"/>
      <c r="B4251"/>
      <c r="C4251"/>
      <c r="D4251"/>
      <c r="E4251"/>
      <c r="F4251"/>
      <c r="G4251"/>
      <c r="H4251"/>
      <c r="I4251"/>
      <c r="J4251"/>
      <c r="K4251"/>
      <c r="L4251"/>
      <c r="M4251"/>
    </row>
    <row r="4252" spans="1:13" x14ac:dyDescent="0.25">
      <c r="A4252"/>
      <c r="B4252"/>
      <c r="C4252"/>
      <c r="D4252"/>
      <c r="E4252"/>
      <c r="F4252"/>
      <c r="G4252"/>
      <c r="H4252"/>
      <c r="I4252"/>
      <c r="J4252"/>
      <c r="K4252"/>
      <c r="L4252"/>
      <c r="M4252"/>
    </row>
    <row r="4253" spans="1:13" x14ac:dyDescent="0.25">
      <c r="A4253"/>
      <c r="B4253"/>
      <c r="C4253"/>
      <c r="D4253"/>
      <c r="E4253"/>
      <c r="F4253"/>
      <c r="G4253"/>
      <c r="H4253"/>
      <c r="I4253"/>
      <c r="J4253"/>
      <c r="K4253"/>
      <c r="L4253"/>
      <c r="M4253"/>
    </row>
    <row r="4254" spans="1:13" x14ac:dyDescent="0.25">
      <c r="A4254"/>
      <c r="B4254"/>
      <c r="C4254"/>
      <c r="D4254"/>
      <c r="E4254"/>
      <c r="F4254"/>
      <c r="G4254"/>
      <c r="H4254"/>
      <c r="I4254"/>
      <c r="J4254"/>
      <c r="K4254"/>
      <c r="L4254"/>
      <c r="M4254"/>
    </row>
    <row r="4255" spans="1:13" x14ac:dyDescent="0.25">
      <c r="A4255"/>
      <c r="B4255"/>
      <c r="C4255"/>
      <c r="D4255"/>
      <c r="E4255"/>
      <c r="F4255"/>
      <c r="G4255"/>
      <c r="H4255"/>
      <c r="I4255"/>
      <c r="J4255"/>
      <c r="K4255"/>
      <c r="L4255"/>
      <c r="M4255"/>
    </row>
    <row r="4256" spans="1:13" x14ac:dyDescent="0.25">
      <c r="A4256"/>
      <c r="B4256"/>
      <c r="C4256"/>
      <c r="D4256"/>
      <c r="E4256"/>
      <c r="F4256"/>
      <c r="G4256"/>
      <c r="H4256"/>
      <c r="I4256"/>
      <c r="J4256"/>
      <c r="K4256"/>
      <c r="L4256"/>
      <c r="M4256"/>
    </row>
    <row r="4257" spans="1:13" x14ac:dyDescent="0.25">
      <c r="A4257"/>
      <c r="B4257"/>
      <c r="C4257"/>
      <c r="D4257"/>
      <c r="E4257"/>
      <c r="F4257"/>
      <c r="G4257"/>
      <c r="H4257"/>
      <c r="I4257"/>
      <c r="J4257"/>
      <c r="K4257"/>
      <c r="L4257"/>
      <c r="M4257"/>
    </row>
    <row r="4258" spans="1:13" x14ac:dyDescent="0.25">
      <c r="A4258"/>
      <c r="B4258"/>
      <c r="C4258"/>
      <c r="D4258"/>
      <c r="E4258"/>
      <c r="F4258"/>
      <c r="G4258"/>
      <c r="H4258"/>
      <c r="I4258"/>
      <c r="J4258"/>
      <c r="K4258"/>
      <c r="L4258"/>
      <c r="M4258"/>
    </row>
    <row r="4259" spans="1:13" x14ac:dyDescent="0.25">
      <c r="A4259"/>
      <c r="B4259"/>
      <c r="C4259"/>
      <c r="D4259"/>
      <c r="E4259"/>
      <c r="F4259"/>
      <c r="G4259"/>
      <c r="H4259"/>
      <c r="I4259"/>
      <c r="J4259"/>
      <c r="K4259"/>
      <c r="L4259"/>
      <c r="M4259"/>
    </row>
    <row r="4260" spans="1:13" x14ac:dyDescent="0.25">
      <c r="A4260"/>
      <c r="B4260"/>
      <c r="C4260"/>
      <c r="D4260"/>
      <c r="E4260"/>
      <c r="F4260"/>
      <c r="G4260"/>
      <c r="H4260"/>
      <c r="I4260"/>
      <c r="J4260"/>
      <c r="K4260"/>
      <c r="L4260"/>
      <c r="M4260"/>
    </row>
    <row r="4261" spans="1:13" x14ac:dyDescent="0.25">
      <c r="A4261"/>
      <c r="B4261"/>
      <c r="C4261"/>
      <c r="D4261"/>
      <c r="E4261"/>
      <c r="F4261"/>
      <c r="G4261"/>
      <c r="H4261"/>
      <c r="I4261"/>
      <c r="J4261"/>
      <c r="K4261"/>
      <c r="L4261"/>
      <c r="M4261"/>
    </row>
    <row r="4262" spans="1:13" x14ac:dyDescent="0.25">
      <c r="A4262"/>
      <c r="B4262"/>
      <c r="C4262"/>
      <c r="D4262"/>
      <c r="E4262"/>
      <c r="F4262"/>
      <c r="G4262"/>
      <c r="H4262"/>
      <c r="I4262"/>
      <c r="J4262"/>
      <c r="K4262"/>
      <c r="L4262"/>
      <c r="M4262"/>
    </row>
    <row r="4263" spans="1:13" x14ac:dyDescent="0.25">
      <c r="A4263"/>
      <c r="B4263"/>
      <c r="C4263"/>
      <c r="D4263"/>
      <c r="E4263"/>
      <c r="F4263"/>
      <c r="G4263"/>
      <c r="H4263"/>
      <c r="I4263"/>
      <c r="J4263"/>
      <c r="K4263"/>
      <c r="L4263"/>
      <c r="M4263"/>
    </row>
    <row r="4264" spans="1:13" x14ac:dyDescent="0.25">
      <c r="A4264"/>
      <c r="B4264"/>
      <c r="C4264"/>
      <c r="D4264"/>
      <c r="E4264"/>
      <c r="F4264"/>
      <c r="G4264"/>
      <c r="H4264"/>
      <c r="I4264"/>
      <c r="J4264"/>
      <c r="K4264"/>
      <c r="L4264"/>
      <c r="M4264"/>
    </row>
    <row r="4265" spans="1:13" x14ac:dyDescent="0.25">
      <c r="A4265"/>
      <c r="B4265"/>
      <c r="C4265"/>
      <c r="D4265"/>
      <c r="E4265"/>
      <c r="F4265"/>
      <c r="G4265"/>
      <c r="H4265"/>
      <c r="I4265"/>
      <c r="J4265"/>
      <c r="K4265"/>
      <c r="L4265"/>
      <c r="M4265"/>
    </row>
    <row r="4266" spans="1:13" x14ac:dyDescent="0.25">
      <c r="A4266"/>
      <c r="B4266"/>
      <c r="C4266"/>
      <c r="D4266"/>
      <c r="E4266"/>
      <c r="F4266"/>
      <c r="G4266"/>
      <c r="H4266"/>
      <c r="I4266"/>
      <c r="J4266"/>
      <c r="K4266"/>
      <c r="L4266"/>
      <c r="M4266"/>
    </row>
    <row r="4267" spans="1:13" x14ac:dyDescent="0.25">
      <c r="A4267"/>
      <c r="B4267"/>
      <c r="C4267"/>
      <c r="D4267"/>
      <c r="E4267"/>
      <c r="F4267"/>
      <c r="G4267"/>
      <c r="H4267"/>
      <c r="I4267"/>
      <c r="J4267"/>
      <c r="K4267"/>
      <c r="L4267"/>
      <c r="M4267"/>
    </row>
    <row r="4268" spans="1:13" x14ac:dyDescent="0.25">
      <c r="A4268"/>
      <c r="B4268"/>
      <c r="C4268"/>
      <c r="D4268"/>
      <c r="E4268"/>
      <c r="F4268"/>
      <c r="G4268"/>
      <c r="H4268"/>
      <c r="I4268"/>
      <c r="J4268"/>
      <c r="K4268"/>
      <c r="L4268"/>
      <c r="M4268"/>
    </row>
    <row r="4269" spans="1:13" x14ac:dyDescent="0.25">
      <c r="A4269"/>
      <c r="B4269"/>
      <c r="C4269"/>
      <c r="D4269"/>
      <c r="E4269"/>
      <c r="F4269"/>
      <c r="G4269"/>
      <c r="H4269"/>
      <c r="I4269"/>
      <c r="J4269"/>
      <c r="K4269"/>
      <c r="L4269"/>
      <c r="M4269"/>
    </row>
    <row r="4270" spans="1:13" x14ac:dyDescent="0.25">
      <c r="A4270"/>
      <c r="B4270"/>
      <c r="C4270"/>
      <c r="D4270"/>
      <c r="E4270"/>
      <c r="F4270"/>
      <c r="G4270"/>
      <c r="H4270"/>
      <c r="I4270"/>
      <c r="J4270"/>
      <c r="K4270"/>
      <c r="L4270"/>
      <c r="M4270"/>
    </row>
    <row r="4271" spans="1:13" x14ac:dyDescent="0.25">
      <c r="A4271"/>
      <c r="B4271"/>
      <c r="C4271"/>
      <c r="D4271"/>
      <c r="E4271"/>
      <c r="F4271"/>
      <c r="G4271"/>
      <c r="H4271"/>
      <c r="I4271"/>
      <c r="J4271"/>
      <c r="K4271"/>
      <c r="L4271"/>
      <c r="M4271"/>
    </row>
    <row r="4272" spans="1:13" x14ac:dyDescent="0.25">
      <c r="A4272"/>
      <c r="B4272"/>
      <c r="C4272"/>
      <c r="D4272"/>
      <c r="E4272"/>
      <c r="F4272"/>
      <c r="G4272"/>
      <c r="H4272"/>
      <c r="I4272"/>
      <c r="J4272"/>
      <c r="K4272"/>
      <c r="L4272"/>
      <c r="M4272"/>
    </row>
    <row r="4273" spans="1:13" x14ac:dyDescent="0.25">
      <c r="A4273"/>
      <c r="B4273"/>
      <c r="C4273"/>
      <c r="D4273"/>
      <c r="E4273"/>
      <c r="F4273"/>
      <c r="G4273"/>
      <c r="H4273"/>
      <c r="I4273"/>
      <c r="J4273"/>
      <c r="K4273"/>
      <c r="L4273"/>
      <c r="M4273"/>
    </row>
    <row r="4274" spans="1:13" x14ac:dyDescent="0.25">
      <c r="A4274"/>
      <c r="B4274"/>
      <c r="C4274"/>
      <c r="D4274"/>
      <c r="E4274"/>
      <c r="F4274"/>
      <c r="G4274"/>
      <c r="H4274"/>
      <c r="I4274"/>
      <c r="J4274"/>
      <c r="K4274"/>
      <c r="L4274"/>
      <c r="M4274"/>
    </row>
    <row r="4275" spans="1:13" x14ac:dyDescent="0.25">
      <c r="A4275"/>
      <c r="B4275"/>
      <c r="C4275"/>
      <c r="D4275"/>
      <c r="E4275"/>
      <c r="F4275"/>
      <c r="G4275"/>
      <c r="H4275"/>
      <c r="I4275"/>
      <c r="J4275"/>
      <c r="K4275"/>
      <c r="L4275"/>
      <c r="M4275"/>
    </row>
    <row r="4276" spans="1:13" x14ac:dyDescent="0.25">
      <c r="A4276"/>
      <c r="B4276"/>
      <c r="C4276"/>
      <c r="D4276"/>
      <c r="E4276"/>
      <c r="F4276"/>
      <c r="G4276"/>
      <c r="H4276"/>
      <c r="I4276"/>
      <c r="J4276"/>
      <c r="K4276"/>
      <c r="L4276"/>
      <c r="M4276"/>
    </row>
    <row r="4277" spans="1:13" x14ac:dyDescent="0.25">
      <c r="A4277"/>
      <c r="B4277"/>
      <c r="C4277"/>
      <c r="D4277"/>
      <c r="E4277"/>
      <c r="F4277"/>
      <c r="G4277"/>
      <c r="H4277"/>
      <c r="I4277"/>
      <c r="J4277"/>
      <c r="K4277"/>
      <c r="L4277"/>
      <c r="M4277"/>
    </row>
    <row r="4278" spans="1:13" x14ac:dyDescent="0.25">
      <c r="A4278"/>
      <c r="B4278"/>
      <c r="C4278"/>
      <c r="D4278"/>
      <c r="E4278"/>
      <c r="F4278"/>
      <c r="G4278"/>
      <c r="H4278"/>
      <c r="I4278"/>
      <c r="J4278"/>
      <c r="K4278"/>
      <c r="L4278"/>
      <c r="M4278"/>
    </row>
    <row r="4279" spans="1:13" x14ac:dyDescent="0.25">
      <c r="A4279"/>
      <c r="B4279"/>
      <c r="C4279"/>
      <c r="D4279"/>
      <c r="E4279"/>
      <c r="F4279"/>
      <c r="G4279"/>
      <c r="H4279"/>
      <c r="I4279"/>
      <c r="J4279"/>
      <c r="K4279"/>
      <c r="L4279"/>
      <c r="M4279"/>
    </row>
    <row r="4280" spans="1:13" x14ac:dyDescent="0.25">
      <c r="A4280"/>
      <c r="B4280"/>
      <c r="C4280"/>
      <c r="D4280"/>
      <c r="E4280"/>
      <c r="F4280"/>
      <c r="G4280"/>
      <c r="H4280"/>
      <c r="I4280"/>
      <c r="J4280"/>
      <c r="K4280"/>
      <c r="L4280"/>
      <c r="M4280"/>
    </row>
    <row r="4281" spans="1:13" x14ac:dyDescent="0.25">
      <c r="A4281"/>
      <c r="B4281"/>
      <c r="C4281"/>
      <c r="D4281"/>
      <c r="E4281"/>
      <c r="F4281"/>
      <c r="G4281"/>
      <c r="H4281"/>
      <c r="I4281"/>
      <c r="J4281"/>
      <c r="K4281"/>
      <c r="L4281"/>
      <c r="M4281"/>
    </row>
    <row r="4282" spans="1:13" x14ac:dyDescent="0.25">
      <c r="A4282"/>
      <c r="B4282"/>
      <c r="C4282"/>
      <c r="D4282"/>
      <c r="E4282"/>
      <c r="F4282"/>
      <c r="G4282"/>
      <c r="H4282"/>
      <c r="I4282"/>
      <c r="J4282"/>
      <c r="K4282"/>
      <c r="L4282"/>
      <c r="M4282"/>
    </row>
    <row r="4283" spans="1:13" x14ac:dyDescent="0.25">
      <c r="A4283"/>
      <c r="B4283"/>
      <c r="C4283"/>
      <c r="D4283"/>
      <c r="E4283"/>
      <c r="F4283"/>
      <c r="G4283"/>
      <c r="H4283"/>
      <c r="I4283"/>
      <c r="J4283"/>
      <c r="K4283"/>
      <c r="L4283"/>
      <c r="M4283"/>
    </row>
    <row r="4284" spans="1:13" x14ac:dyDescent="0.25">
      <c r="A4284"/>
      <c r="B4284"/>
      <c r="C4284"/>
      <c r="D4284"/>
      <c r="E4284"/>
      <c r="F4284"/>
      <c r="G4284"/>
      <c r="H4284"/>
      <c r="I4284"/>
      <c r="J4284"/>
      <c r="K4284"/>
      <c r="L4284"/>
      <c r="M4284"/>
    </row>
    <row r="4285" spans="1:13" x14ac:dyDescent="0.25">
      <c r="A4285"/>
      <c r="B4285"/>
      <c r="C4285"/>
      <c r="D4285"/>
      <c r="E4285"/>
      <c r="F4285"/>
      <c r="G4285"/>
      <c r="H4285"/>
      <c r="I4285"/>
      <c r="J4285"/>
      <c r="K4285"/>
      <c r="L4285"/>
      <c r="M4285"/>
    </row>
    <row r="4286" spans="1:13" x14ac:dyDescent="0.25">
      <c r="A4286"/>
      <c r="B4286"/>
      <c r="C4286"/>
      <c r="D4286"/>
      <c r="E4286"/>
      <c r="F4286"/>
      <c r="G4286"/>
      <c r="H4286"/>
      <c r="I4286"/>
      <c r="J4286"/>
      <c r="K4286"/>
      <c r="L4286"/>
      <c r="M4286"/>
    </row>
    <row r="4287" spans="1:13" x14ac:dyDescent="0.25">
      <c r="A4287"/>
      <c r="B4287"/>
      <c r="C4287"/>
      <c r="D4287"/>
      <c r="E4287"/>
      <c r="F4287"/>
      <c r="G4287"/>
      <c r="H4287"/>
      <c r="I4287"/>
      <c r="J4287"/>
      <c r="K4287"/>
      <c r="L4287"/>
      <c r="M4287"/>
    </row>
    <row r="4288" spans="1:13" x14ac:dyDescent="0.25">
      <c r="A4288"/>
      <c r="B4288"/>
      <c r="C4288"/>
      <c r="D4288"/>
      <c r="E4288"/>
      <c r="F4288"/>
      <c r="G4288"/>
      <c r="H4288"/>
      <c r="I4288"/>
      <c r="J4288"/>
      <c r="K4288"/>
      <c r="L4288"/>
      <c r="M4288"/>
    </row>
    <row r="4289" spans="1:13" x14ac:dyDescent="0.25">
      <c r="A4289"/>
      <c r="B4289"/>
      <c r="C4289"/>
      <c r="D4289"/>
      <c r="E4289"/>
      <c r="F4289"/>
      <c r="G4289"/>
      <c r="H4289"/>
      <c r="I4289"/>
      <c r="J4289"/>
      <c r="K4289"/>
      <c r="L4289"/>
      <c r="M4289"/>
    </row>
    <row r="4290" spans="1:13" x14ac:dyDescent="0.25">
      <c r="A4290"/>
      <c r="B4290"/>
      <c r="C4290"/>
      <c r="D4290"/>
      <c r="E4290"/>
      <c r="F4290"/>
      <c r="G4290"/>
      <c r="H4290"/>
      <c r="I4290"/>
      <c r="J4290"/>
      <c r="K4290"/>
      <c r="L4290"/>
      <c r="M4290"/>
    </row>
    <row r="4291" spans="1:13" x14ac:dyDescent="0.25">
      <c r="A4291"/>
      <c r="B4291"/>
      <c r="C4291"/>
      <c r="D4291"/>
      <c r="E4291"/>
      <c r="F4291"/>
      <c r="G4291"/>
      <c r="H4291"/>
      <c r="I4291"/>
      <c r="J4291"/>
      <c r="K4291"/>
      <c r="L4291"/>
      <c r="M4291"/>
    </row>
    <row r="4292" spans="1:13" x14ac:dyDescent="0.25">
      <c r="A4292"/>
      <c r="B4292"/>
      <c r="C4292"/>
      <c r="D4292"/>
      <c r="E4292"/>
      <c r="F4292"/>
      <c r="G4292"/>
      <c r="H4292"/>
      <c r="I4292"/>
      <c r="J4292"/>
      <c r="K4292"/>
      <c r="L4292"/>
      <c r="M4292"/>
    </row>
    <row r="4293" spans="1:13" x14ac:dyDescent="0.25">
      <c r="A4293"/>
      <c r="B4293"/>
      <c r="C4293"/>
      <c r="D4293"/>
      <c r="E4293"/>
      <c r="F4293"/>
      <c r="G4293"/>
      <c r="H4293"/>
      <c r="I4293"/>
      <c r="J4293"/>
      <c r="K4293"/>
      <c r="L4293"/>
      <c r="M4293"/>
    </row>
    <row r="4294" spans="1:13" x14ac:dyDescent="0.25">
      <c r="A4294"/>
      <c r="B4294"/>
      <c r="C4294"/>
      <c r="D4294"/>
      <c r="E4294"/>
      <c r="F4294"/>
      <c r="G4294"/>
      <c r="H4294"/>
      <c r="I4294"/>
      <c r="J4294"/>
      <c r="K4294"/>
      <c r="L4294"/>
      <c r="M4294"/>
    </row>
    <row r="4295" spans="1:13" x14ac:dyDescent="0.25">
      <c r="A4295"/>
      <c r="B4295"/>
      <c r="C4295"/>
      <c r="D4295"/>
      <c r="E4295"/>
      <c r="F4295"/>
      <c r="G4295"/>
      <c r="H4295"/>
      <c r="I4295"/>
      <c r="J4295"/>
      <c r="K4295"/>
      <c r="L4295"/>
      <c r="M4295"/>
    </row>
    <row r="4296" spans="1:13" x14ac:dyDescent="0.25">
      <c r="A4296"/>
      <c r="B4296"/>
      <c r="C4296"/>
      <c r="D4296"/>
      <c r="E4296"/>
      <c r="F4296"/>
      <c r="G4296"/>
      <c r="H4296"/>
      <c r="I4296"/>
      <c r="J4296"/>
      <c r="K4296"/>
      <c r="L4296"/>
      <c r="M4296"/>
    </row>
    <row r="4297" spans="1:13" x14ac:dyDescent="0.25">
      <c r="A4297"/>
      <c r="B4297"/>
      <c r="C4297"/>
      <c r="D4297"/>
      <c r="E4297"/>
      <c r="F4297"/>
      <c r="G4297"/>
      <c r="H4297"/>
      <c r="I4297"/>
      <c r="J4297"/>
      <c r="K4297"/>
      <c r="L4297"/>
      <c r="M4297"/>
    </row>
    <row r="4298" spans="1:13" x14ac:dyDescent="0.25">
      <c r="A4298"/>
      <c r="B4298"/>
      <c r="C4298"/>
      <c r="D4298"/>
      <c r="E4298"/>
      <c r="F4298"/>
      <c r="G4298"/>
      <c r="H4298"/>
      <c r="I4298"/>
      <c r="J4298"/>
      <c r="K4298"/>
      <c r="L4298"/>
      <c r="M4298"/>
    </row>
    <row r="4299" spans="1:13" x14ac:dyDescent="0.25">
      <c r="A4299"/>
      <c r="B4299"/>
      <c r="C4299"/>
      <c r="D4299"/>
      <c r="E4299"/>
      <c r="F4299"/>
      <c r="G4299"/>
      <c r="H4299"/>
      <c r="I4299"/>
      <c r="J4299"/>
      <c r="K4299"/>
      <c r="L4299"/>
      <c r="M4299"/>
    </row>
    <row r="4300" spans="1:13" x14ac:dyDescent="0.25">
      <c r="A4300"/>
      <c r="B4300"/>
      <c r="C4300"/>
      <c r="D4300"/>
      <c r="E4300"/>
      <c r="F4300"/>
      <c r="G4300"/>
      <c r="H4300"/>
      <c r="I4300"/>
      <c r="J4300"/>
      <c r="K4300"/>
      <c r="L4300"/>
      <c r="M4300"/>
    </row>
    <row r="4301" spans="1:13" x14ac:dyDescent="0.25">
      <c r="A4301"/>
      <c r="B4301"/>
      <c r="C4301"/>
      <c r="D4301"/>
      <c r="E4301"/>
      <c r="F4301"/>
      <c r="G4301"/>
      <c r="H4301"/>
      <c r="I4301"/>
      <c r="J4301"/>
      <c r="K4301"/>
      <c r="L4301"/>
      <c r="M4301"/>
    </row>
    <row r="4302" spans="1:13" x14ac:dyDescent="0.25">
      <c r="A4302"/>
      <c r="B4302"/>
      <c r="C4302"/>
      <c r="D4302"/>
      <c r="E4302"/>
      <c r="F4302"/>
      <c r="G4302"/>
      <c r="H4302"/>
      <c r="I4302"/>
      <c r="J4302"/>
      <c r="K4302"/>
      <c r="L4302"/>
      <c r="M4302"/>
    </row>
    <row r="4303" spans="1:13" x14ac:dyDescent="0.25">
      <c r="A4303"/>
      <c r="B4303"/>
      <c r="C4303"/>
      <c r="D4303"/>
      <c r="E4303"/>
      <c r="F4303"/>
      <c r="G4303"/>
      <c r="H4303"/>
      <c r="I4303"/>
      <c r="J4303"/>
      <c r="K4303"/>
      <c r="L4303"/>
      <c r="M4303"/>
    </row>
    <row r="4304" spans="1:13" x14ac:dyDescent="0.25">
      <c r="A4304"/>
      <c r="B4304"/>
      <c r="C4304"/>
      <c r="D4304"/>
      <c r="E4304"/>
      <c r="F4304"/>
      <c r="G4304"/>
      <c r="H4304"/>
      <c r="I4304"/>
      <c r="J4304"/>
      <c r="K4304"/>
      <c r="L4304"/>
      <c r="M4304"/>
    </row>
    <row r="4305" spans="1:13" x14ac:dyDescent="0.25">
      <c r="A4305"/>
      <c r="B4305"/>
      <c r="C4305"/>
      <c r="D4305"/>
      <c r="E4305"/>
      <c r="F4305"/>
      <c r="G4305"/>
      <c r="H4305"/>
      <c r="I4305"/>
      <c r="J4305"/>
      <c r="K4305"/>
      <c r="L4305"/>
      <c r="M4305"/>
    </row>
    <row r="4306" spans="1:13" x14ac:dyDescent="0.25">
      <c r="A4306"/>
      <c r="B4306"/>
      <c r="C4306"/>
      <c r="D4306"/>
      <c r="E4306"/>
      <c r="F4306"/>
      <c r="G4306"/>
      <c r="H4306"/>
      <c r="I4306"/>
      <c r="J4306"/>
      <c r="K4306"/>
      <c r="L4306"/>
      <c r="M4306"/>
    </row>
    <row r="4307" spans="1:13" x14ac:dyDescent="0.25">
      <c r="A4307"/>
      <c r="B4307"/>
      <c r="C4307"/>
      <c r="D4307"/>
      <c r="E4307"/>
      <c r="F4307"/>
      <c r="G4307"/>
      <c r="H4307"/>
      <c r="I4307"/>
      <c r="J4307"/>
      <c r="K4307"/>
      <c r="L4307"/>
      <c r="M4307"/>
    </row>
    <row r="4308" spans="1:13" x14ac:dyDescent="0.25">
      <c r="A4308"/>
      <c r="B4308"/>
      <c r="C4308"/>
      <c r="D4308"/>
      <c r="E4308"/>
      <c r="F4308"/>
      <c r="G4308"/>
      <c r="H4308"/>
      <c r="I4308"/>
      <c r="J4308"/>
      <c r="K4308"/>
      <c r="L4308"/>
      <c r="M4308"/>
    </row>
    <row r="4309" spans="1:13" x14ac:dyDescent="0.25">
      <c r="A4309"/>
      <c r="B4309"/>
      <c r="C4309"/>
      <c r="D4309"/>
      <c r="E4309"/>
      <c r="F4309"/>
      <c r="G4309"/>
      <c r="H4309"/>
      <c r="I4309"/>
      <c r="J4309"/>
      <c r="K4309"/>
      <c r="L4309"/>
      <c r="M4309"/>
    </row>
    <row r="4310" spans="1:13" x14ac:dyDescent="0.25">
      <c r="A4310"/>
      <c r="B4310"/>
      <c r="C4310"/>
      <c r="D4310"/>
      <c r="E4310"/>
      <c r="F4310"/>
      <c r="G4310"/>
      <c r="H4310"/>
      <c r="I4310"/>
      <c r="J4310"/>
      <c r="K4310"/>
      <c r="L4310"/>
      <c r="M4310"/>
    </row>
    <row r="4311" spans="1:13" x14ac:dyDescent="0.25">
      <c r="A4311"/>
      <c r="B4311"/>
      <c r="C4311"/>
      <c r="D4311"/>
      <c r="E4311"/>
      <c r="F4311"/>
      <c r="G4311"/>
      <c r="H4311"/>
      <c r="I4311"/>
      <c r="J4311"/>
      <c r="K4311"/>
      <c r="L4311"/>
      <c r="M4311"/>
    </row>
    <row r="4312" spans="1:13" x14ac:dyDescent="0.25">
      <c r="A4312"/>
      <c r="B4312"/>
      <c r="C4312"/>
      <c r="D4312"/>
      <c r="E4312"/>
      <c r="F4312"/>
      <c r="G4312"/>
      <c r="H4312"/>
      <c r="I4312"/>
      <c r="J4312"/>
      <c r="K4312"/>
      <c r="L4312"/>
      <c r="M4312"/>
    </row>
    <row r="4313" spans="1:13" x14ac:dyDescent="0.25">
      <c r="A4313"/>
      <c r="B4313"/>
      <c r="C4313"/>
      <c r="D4313"/>
      <c r="E4313"/>
      <c r="F4313"/>
      <c r="G4313"/>
      <c r="H4313"/>
      <c r="I4313"/>
      <c r="J4313"/>
      <c r="K4313"/>
      <c r="L4313"/>
      <c r="M4313"/>
    </row>
    <row r="4314" spans="1:13" x14ac:dyDescent="0.25">
      <c r="A4314"/>
      <c r="B4314"/>
      <c r="C4314"/>
      <c r="D4314"/>
      <c r="E4314"/>
      <c r="F4314"/>
      <c r="G4314"/>
      <c r="H4314"/>
      <c r="I4314"/>
      <c r="J4314"/>
      <c r="K4314"/>
      <c r="L4314"/>
      <c r="M4314"/>
    </row>
    <row r="4315" spans="1:13" x14ac:dyDescent="0.25">
      <c r="A4315"/>
      <c r="B4315"/>
      <c r="C4315"/>
      <c r="D4315"/>
      <c r="E4315"/>
      <c r="F4315"/>
      <c r="G4315"/>
      <c r="H4315"/>
      <c r="I4315"/>
      <c r="J4315"/>
      <c r="K4315"/>
      <c r="L4315"/>
      <c r="M4315"/>
    </row>
    <row r="4316" spans="1:13" x14ac:dyDescent="0.25">
      <c r="A4316"/>
      <c r="B4316"/>
      <c r="C4316"/>
      <c r="D4316"/>
      <c r="E4316"/>
      <c r="F4316"/>
      <c r="G4316"/>
      <c r="H4316"/>
      <c r="I4316"/>
      <c r="J4316"/>
      <c r="K4316"/>
      <c r="L4316"/>
      <c r="M4316"/>
    </row>
    <row r="4317" spans="1:13" x14ac:dyDescent="0.25">
      <c r="A4317"/>
      <c r="B4317"/>
      <c r="C4317"/>
      <c r="D4317"/>
      <c r="E4317"/>
      <c r="F4317"/>
      <c r="G4317"/>
      <c r="H4317"/>
      <c r="I4317"/>
      <c r="J4317"/>
      <c r="K4317"/>
      <c r="L4317"/>
      <c r="M4317"/>
    </row>
    <row r="4318" spans="1:13" x14ac:dyDescent="0.25">
      <c r="A4318"/>
      <c r="B4318"/>
      <c r="C4318"/>
      <c r="D4318"/>
      <c r="E4318"/>
      <c r="F4318"/>
      <c r="G4318"/>
      <c r="H4318"/>
      <c r="I4318"/>
      <c r="J4318"/>
      <c r="K4318"/>
      <c r="L4318"/>
      <c r="M4318"/>
    </row>
    <row r="4319" spans="1:13" x14ac:dyDescent="0.25">
      <c r="A4319"/>
      <c r="B4319"/>
      <c r="C4319"/>
      <c r="D4319"/>
      <c r="E4319"/>
      <c r="F4319"/>
      <c r="G4319"/>
      <c r="H4319"/>
      <c r="I4319"/>
      <c r="J4319"/>
      <c r="K4319"/>
      <c r="L4319"/>
      <c r="M4319"/>
    </row>
    <row r="4320" spans="1:13" x14ac:dyDescent="0.25">
      <c r="A4320"/>
      <c r="B4320"/>
      <c r="C4320"/>
      <c r="D4320"/>
      <c r="E4320"/>
      <c r="F4320"/>
      <c r="G4320"/>
      <c r="H4320"/>
      <c r="I4320"/>
      <c r="J4320"/>
      <c r="K4320"/>
      <c r="L4320"/>
      <c r="M4320"/>
    </row>
    <row r="4321" spans="1:13" x14ac:dyDescent="0.25">
      <c r="A4321"/>
      <c r="B4321"/>
      <c r="C4321"/>
      <c r="D4321"/>
      <c r="E4321"/>
      <c r="F4321"/>
      <c r="G4321"/>
      <c r="H4321"/>
      <c r="I4321"/>
      <c r="J4321"/>
      <c r="K4321"/>
      <c r="L4321"/>
      <c r="M4321"/>
    </row>
    <row r="4322" spans="1:13" x14ac:dyDescent="0.25">
      <c r="A4322"/>
      <c r="B4322"/>
      <c r="C4322"/>
      <c r="D4322"/>
      <c r="E4322"/>
      <c r="F4322"/>
      <c r="G4322"/>
      <c r="H4322"/>
      <c r="I4322"/>
      <c r="J4322"/>
      <c r="K4322"/>
      <c r="L4322"/>
      <c r="M4322"/>
    </row>
    <row r="4323" spans="1:13" x14ac:dyDescent="0.25">
      <c r="A4323"/>
      <c r="B4323"/>
      <c r="C4323"/>
      <c r="D4323"/>
      <c r="E4323"/>
      <c r="F4323"/>
      <c r="G4323"/>
      <c r="H4323"/>
      <c r="I4323"/>
      <c r="J4323"/>
      <c r="K4323"/>
      <c r="L4323"/>
      <c r="M4323"/>
    </row>
    <row r="4324" spans="1:13" x14ac:dyDescent="0.25">
      <c r="A4324"/>
      <c r="B4324"/>
      <c r="C4324"/>
      <c r="D4324"/>
      <c r="E4324"/>
      <c r="F4324"/>
      <c r="G4324"/>
      <c r="H4324"/>
      <c r="I4324"/>
      <c r="J4324"/>
      <c r="K4324"/>
      <c r="L4324"/>
      <c r="M4324"/>
    </row>
    <row r="4325" spans="1:13" x14ac:dyDescent="0.25">
      <c r="A4325"/>
      <c r="B4325"/>
      <c r="C4325"/>
      <c r="D4325"/>
      <c r="E4325"/>
      <c r="F4325"/>
      <c r="G4325"/>
      <c r="H4325"/>
      <c r="I4325"/>
      <c r="J4325"/>
      <c r="K4325"/>
      <c r="L4325"/>
      <c r="M4325"/>
    </row>
    <row r="4326" spans="1:13" x14ac:dyDescent="0.25">
      <c r="A4326"/>
      <c r="B4326"/>
      <c r="C4326"/>
      <c r="D4326"/>
      <c r="E4326"/>
      <c r="F4326"/>
      <c r="G4326"/>
      <c r="H4326"/>
      <c r="I4326"/>
      <c r="J4326"/>
      <c r="K4326"/>
      <c r="L4326"/>
      <c r="M4326"/>
    </row>
    <row r="4327" spans="1:13" x14ac:dyDescent="0.25">
      <c r="A4327"/>
      <c r="B4327"/>
      <c r="C4327"/>
      <c r="D4327"/>
      <c r="E4327"/>
      <c r="F4327"/>
      <c r="G4327"/>
      <c r="H4327"/>
      <c r="I4327"/>
      <c r="J4327"/>
      <c r="K4327"/>
      <c r="L4327"/>
      <c r="M4327"/>
    </row>
    <row r="4328" spans="1:13" x14ac:dyDescent="0.25">
      <c r="A4328"/>
      <c r="B4328"/>
      <c r="C4328"/>
      <c r="D4328"/>
      <c r="E4328"/>
      <c r="F4328"/>
      <c r="G4328"/>
      <c r="H4328"/>
      <c r="I4328"/>
      <c r="J4328"/>
      <c r="K4328"/>
      <c r="L4328"/>
      <c r="M4328"/>
    </row>
    <row r="4329" spans="1:13" x14ac:dyDescent="0.25">
      <c r="A4329"/>
      <c r="B4329"/>
      <c r="C4329"/>
      <c r="D4329"/>
      <c r="E4329"/>
      <c r="F4329"/>
      <c r="G4329"/>
      <c r="H4329"/>
      <c r="I4329"/>
      <c r="J4329"/>
      <c r="K4329"/>
      <c r="L4329"/>
      <c r="M4329"/>
    </row>
    <row r="4330" spans="1:13" x14ac:dyDescent="0.25">
      <c r="A4330"/>
      <c r="B4330"/>
      <c r="C4330"/>
      <c r="D4330"/>
      <c r="E4330"/>
      <c r="F4330"/>
      <c r="G4330"/>
      <c r="H4330"/>
      <c r="I4330"/>
      <c r="J4330"/>
      <c r="K4330"/>
      <c r="L4330"/>
      <c r="M4330"/>
    </row>
    <row r="4331" spans="1:13" x14ac:dyDescent="0.25">
      <c r="A4331"/>
      <c r="B4331"/>
      <c r="C4331"/>
      <c r="D4331"/>
      <c r="E4331"/>
      <c r="F4331"/>
      <c r="G4331"/>
      <c r="H4331"/>
      <c r="I4331"/>
      <c r="J4331"/>
      <c r="K4331"/>
      <c r="L4331"/>
      <c r="M4331"/>
    </row>
    <row r="4332" spans="1:13" x14ac:dyDescent="0.25">
      <c r="A4332"/>
      <c r="B4332"/>
      <c r="C4332"/>
      <c r="D4332"/>
      <c r="E4332"/>
      <c r="F4332"/>
      <c r="G4332"/>
      <c r="H4332"/>
      <c r="I4332"/>
      <c r="J4332"/>
      <c r="K4332"/>
      <c r="L4332"/>
      <c r="M4332"/>
    </row>
    <row r="4333" spans="1:13" x14ac:dyDescent="0.25">
      <c r="A4333"/>
      <c r="B4333"/>
      <c r="C4333"/>
      <c r="D4333"/>
      <c r="E4333"/>
      <c r="F4333"/>
      <c r="G4333"/>
      <c r="H4333"/>
      <c r="I4333"/>
      <c r="J4333"/>
      <c r="K4333"/>
      <c r="L4333"/>
      <c r="M4333"/>
    </row>
    <row r="4334" spans="1:13" x14ac:dyDescent="0.25">
      <c r="A4334"/>
      <c r="B4334"/>
      <c r="C4334"/>
      <c r="D4334"/>
      <c r="E4334"/>
      <c r="F4334"/>
      <c r="G4334"/>
      <c r="H4334"/>
      <c r="I4334"/>
      <c r="J4334"/>
      <c r="K4334"/>
      <c r="L4334"/>
      <c r="M4334"/>
    </row>
    <row r="4335" spans="1:13" x14ac:dyDescent="0.25">
      <c r="A4335"/>
      <c r="B4335"/>
      <c r="C4335"/>
      <c r="D4335"/>
      <c r="E4335"/>
      <c r="F4335"/>
      <c r="G4335"/>
      <c r="H4335"/>
      <c r="I4335"/>
      <c r="J4335"/>
      <c r="K4335"/>
      <c r="L4335"/>
      <c r="M4335"/>
    </row>
    <row r="4336" spans="1:13" x14ac:dyDescent="0.25">
      <c r="A4336"/>
      <c r="B4336"/>
      <c r="C4336"/>
      <c r="D4336"/>
      <c r="E4336"/>
      <c r="F4336"/>
      <c r="G4336"/>
      <c r="H4336"/>
      <c r="I4336"/>
      <c r="J4336"/>
      <c r="K4336"/>
      <c r="L4336"/>
      <c r="M4336"/>
    </row>
    <row r="4337" spans="1:13" x14ac:dyDescent="0.25">
      <c r="A4337"/>
      <c r="B4337"/>
      <c r="C4337"/>
      <c r="D4337"/>
      <c r="E4337"/>
      <c r="F4337"/>
      <c r="G4337"/>
      <c r="H4337"/>
      <c r="I4337"/>
      <c r="J4337"/>
      <c r="K4337"/>
      <c r="L4337"/>
      <c r="M4337"/>
    </row>
    <row r="4338" spans="1:13" x14ac:dyDescent="0.25">
      <c r="A4338"/>
      <c r="B4338"/>
      <c r="C4338"/>
      <c r="D4338"/>
      <c r="E4338"/>
      <c r="F4338"/>
      <c r="G4338"/>
      <c r="H4338"/>
      <c r="I4338"/>
      <c r="J4338"/>
      <c r="K4338"/>
      <c r="L4338"/>
      <c r="M4338"/>
    </row>
    <row r="4339" spans="1:13" x14ac:dyDescent="0.25">
      <c r="A4339"/>
      <c r="B4339"/>
      <c r="C4339"/>
      <c r="D4339"/>
      <c r="E4339"/>
      <c r="F4339"/>
      <c r="G4339"/>
      <c r="H4339"/>
      <c r="I4339"/>
      <c r="J4339"/>
      <c r="K4339"/>
      <c r="L4339"/>
      <c r="M4339"/>
    </row>
    <row r="4340" spans="1:13" x14ac:dyDescent="0.25">
      <c r="A4340"/>
      <c r="B4340"/>
      <c r="C4340"/>
      <c r="D4340"/>
      <c r="E4340"/>
      <c r="F4340"/>
      <c r="G4340"/>
      <c r="H4340"/>
      <c r="I4340"/>
      <c r="J4340"/>
      <c r="K4340"/>
      <c r="L4340"/>
      <c r="M4340"/>
    </row>
    <row r="4341" spans="1:13" x14ac:dyDescent="0.25">
      <c r="A4341"/>
      <c r="B4341"/>
      <c r="C4341"/>
      <c r="D4341"/>
      <c r="E4341"/>
      <c r="F4341"/>
      <c r="G4341"/>
      <c r="H4341"/>
      <c r="I4341"/>
      <c r="J4341"/>
      <c r="K4341"/>
      <c r="L4341"/>
      <c r="M4341"/>
    </row>
    <row r="4342" spans="1:13" x14ac:dyDescent="0.25">
      <c r="A4342"/>
      <c r="B4342"/>
      <c r="C4342"/>
      <c r="D4342"/>
      <c r="E4342"/>
      <c r="F4342"/>
      <c r="G4342"/>
      <c r="H4342"/>
      <c r="I4342"/>
      <c r="J4342"/>
      <c r="K4342"/>
      <c r="L4342"/>
      <c r="M4342"/>
    </row>
    <row r="4343" spans="1:13" x14ac:dyDescent="0.25">
      <c r="A4343"/>
      <c r="B4343"/>
      <c r="C4343"/>
      <c r="D4343"/>
      <c r="E4343"/>
      <c r="F4343"/>
      <c r="G4343"/>
      <c r="H4343"/>
      <c r="I4343"/>
      <c r="J4343"/>
      <c r="K4343"/>
      <c r="L4343"/>
      <c r="M4343"/>
    </row>
    <row r="4344" spans="1:13" x14ac:dyDescent="0.25">
      <c r="A4344"/>
      <c r="B4344"/>
      <c r="C4344"/>
      <c r="D4344"/>
      <c r="E4344"/>
      <c r="F4344"/>
      <c r="G4344"/>
      <c r="H4344"/>
      <c r="I4344"/>
      <c r="J4344"/>
      <c r="K4344"/>
      <c r="L4344"/>
      <c r="M4344"/>
    </row>
    <row r="4345" spans="1:13" x14ac:dyDescent="0.25">
      <c r="A4345"/>
      <c r="B4345"/>
      <c r="C4345"/>
      <c r="D4345"/>
      <c r="E4345"/>
      <c r="F4345"/>
      <c r="G4345"/>
      <c r="H4345"/>
      <c r="I4345"/>
      <c r="J4345"/>
      <c r="K4345"/>
      <c r="L4345"/>
      <c r="M4345"/>
    </row>
    <row r="4346" spans="1:13" x14ac:dyDescent="0.25">
      <c r="A4346"/>
      <c r="B4346"/>
      <c r="C4346"/>
      <c r="D4346"/>
      <c r="E4346"/>
      <c r="F4346"/>
      <c r="G4346"/>
      <c r="H4346"/>
      <c r="I4346"/>
      <c r="J4346"/>
      <c r="K4346"/>
      <c r="L4346"/>
      <c r="M4346"/>
    </row>
    <row r="4347" spans="1:13" x14ac:dyDescent="0.25">
      <c r="A4347"/>
      <c r="B4347"/>
      <c r="C4347"/>
      <c r="D4347"/>
      <c r="E4347"/>
      <c r="F4347"/>
      <c r="G4347"/>
      <c r="H4347"/>
      <c r="I4347"/>
      <c r="J4347"/>
      <c r="K4347"/>
      <c r="L4347"/>
      <c r="M4347"/>
    </row>
    <row r="4348" spans="1:13" x14ac:dyDescent="0.25">
      <c r="A4348"/>
      <c r="B4348"/>
      <c r="C4348"/>
      <c r="D4348"/>
      <c r="E4348"/>
      <c r="F4348"/>
      <c r="G4348"/>
      <c r="H4348"/>
      <c r="I4348"/>
      <c r="J4348"/>
      <c r="K4348"/>
      <c r="L4348"/>
      <c r="M4348"/>
    </row>
    <row r="4349" spans="1:13" x14ac:dyDescent="0.25">
      <c r="A4349"/>
      <c r="B4349"/>
      <c r="C4349"/>
      <c r="D4349"/>
      <c r="E4349"/>
      <c r="F4349"/>
      <c r="G4349"/>
      <c r="H4349"/>
      <c r="I4349"/>
      <c r="J4349"/>
      <c r="K4349"/>
      <c r="L4349"/>
      <c r="M4349"/>
    </row>
    <row r="4350" spans="1:13" x14ac:dyDescent="0.25">
      <c r="A4350"/>
      <c r="B4350"/>
      <c r="C4350"/>
      <c r="D4350"/>
      <c r="E4350"/>
      <c r="F4350"/>
      <c r="G4350"/>
      <c r="H4350"/>
      <c r="I4350"/>
      <c r="J4350"/>
      <c r="K4350"/>
      <c r="L4350"/>
      <c r="M4350"/>
    </row>
    <row r="4351" spans="1:13" x14ac:dyDescent="0.25">
      <c r="A4351"/>
      <c r="B4351"/>
      <c r="C4351"/>
      <c r="D4351"/>
      <c r="E4351"/>
      <c r="F4351"/>
      <c r="G4351"/>
      <c r="H4351"/>
      <c r="I4351"/>
      <c r="J4351"/>
      <c r="K4351"/>
      <c r="L4351"/>
      <c r="M4351"/>
    </row>
    <row r="4352" spans="1:13" x14ac:dyDescent="0.25">
      <c r="A4352"/>
      <c r="B4352"/>
      <c r="C4352"/>
      <c r="D4352"/>
      <c r="E4352"/>
      <c r="F4352"/>
      <c r="G4352"/>
      <c r="H4352"/>
      <c r="I4352"/>
      <c r="J4352"/>
      <c r="K4352"/>
      <c r="L4352"/>
      <c r="M4352"/>
    </row>
    <row r="4353" spans="1:13" x14ac:dyDescent="0.25">
      <c r="A4353"/>
      <c r="B4353"/>
      <c r="C4353"/>
      <c r="D4353"/>
      <c r="E4353"/>
      <c r="F4353"/>
      <c r="G4353"/>
      <c r="H4353"/>
      <c r="I4353"/>
      <c r="J4353"/>
      <c r="K4353"/>
      <c r="L4353"/>
      <c r="M4353"/>
    </row>
    <row r="4354" spans="1:13" x14ac:dyDescent="0.25">
      <c r="A4354"/>
      <c r="B4354"/>
      <c r="C4354"/>
      <c r="D4354"/>
      <c r="E4354"/>
      <c r="F4354"/>
      <c r="G4354"/>
      <c r="H4354"/>
      <c r="I4354"/>
      <c r="J4354"/>
      <c r="K4354"/>
      <c r="L4354"/>
      <c r="M4354"/>
    </row>
    <row r="4355" spans="1:13" x14ac:dyDescent="0.25">
      <c r="A4355"/>
      <c r="B4355"/>
      <c r="C4355"/>
      <c r="D4355"/>
      <c r="E4355"/>
      <c r="F4355"/>
      <c r="G4355"/>
      <c r="H4355"/>
      <c r="I4355"/>
      <c r="J4355"/>
      <c r="K4355"/>
      <c r="L4355"/>
      <c r="M4355"/>
    </row>
    <row r="4356" spans="1:13" x14ac:dyDescent="0.25">
      <c r="A4356"/>
      <c r="B4356"/>
      <c r="C4356"/>
      <c r="D4356"/>
      <c r="E4356"/>
      <c r="F4356"/>
      <c r="G4356"/>
      <c r="H4356"/>
      <c r="I4356"/>
      <c r="J4356"/>
      <c r="K4356"/>
      <c r="L4356"/>
      <c r="M4356"/>
    </row>
    <row r="4357" spans="1:13" x14ac:dyDescent="0.25">
      <c r="A4357"/>
      <c r="B4357"/>
      <c r="C4357"/>
      <c r="D4357"/>
      <c r="E4357"/>
      <c r="F4357"/>
      <c r="G4357"/>
      <c r="H4357"/>
      <c r="I4357"/>
      <c r="J4357"/>
      <c r="K4357"/>
      <c r="L4357"/>
      <c r="M4357"/>
    </row>
    <row r="4358" spans="1:13" x14ac:dyDescent="0.25">
      <c r="A4358"/>
      <c r="B4358"/>
      <c r="C4358"/>
      <c r="D4358"/>
      <c r="E4358"/>
      <c r="F4358"/>
      <c r="G4358"/>
      <c r="H4358"/>
      <c r="I4358"/>
      <c r="J4358"/>
      <c r="K4358"/>
      <c r="L4358"/>
      <c r="M4358"/>
    </row>
    <row r="4359" spans="1:13" x14ac:dyDescent="0.25">
      <c r="A4359"/>
      <c r="B4359"/>
      <c r="C4359"/>
      <c r="D4359"/>
      <c r="E4359"/>
      <c r="F4359"/>
      <c r="G4359"/>
      <c r="H4359"/>
      <c r="I4359"/>
      <c r="J4359"/>
      <c r="K4359"/>
      <c r="L4359"/>
      <c r="M4359"/>
    </row>
    <row r="4360" spans="1:13" x14ac:dyDescent="0.25">
      <c r="A4360"/>
      <c r="B4360"/>
      <c r="C4360"/>
      <c r="D4360"/>
      <c r="E4360"/>
      <c r="F4360"/>
      <c r="G4360"/>
      <c r="H4360"/>
      <c r="I4360"/>
      <c r="J4360"/>
      <c r="K4360"/>
      <c r="L4360"/>
      <c r="M4360"/>
    </row>
    <row r="4361" spans="1:13" x14ac:dyDescent="0.25">
      <c r="A4361"/>
      <c r="B4361"/>
      <c r="C4361"/>
      <c r="D4361"/>
      <c r="E4361"/>
      <c r="F4361"/>
      <c r="G4361"/>
      <c r="H4361"/>
      <c r="I4361"/>
      <c r="J4361"/>
      <c r="K4361"/>
      <c r="L4361"/>
      <c r="M4361"/>
    </row>
    <row r="4362" spans="1:13" x14ac:dyDescent="0.25">
      <c r="A4362"/>
      <c r="B4362"/>
      <c r="C4362"/>
      <c r="D4362"/>
      <c r="E4362"/>
      <c r="F4362"/>
      <c r="G4362"/>
      <c r="H4362"/>
      <c r="I4362"/>
      <c r="J4362"/>
      <c r="K4362"/>
      <c r="L4362"/>
      <c r="M4362"/>
    </row>
    <row r="4363" spans="1:13" x14ac:dyDescent="0.25">
      <c r="A4363"/>
      <c r="B4363"/>
      <c r="C4363"/>
      <c r="D4363"/>
      <c r="E4363"/>
      <c r="F4363"/>
      <c r="G4363"/>
      <c r="H4363"/>
      <c r="I4363"/>
      <c r="J4363"/>
      <c r="K4363"/>
      <c r="L4363"/>
      <c r="M4363"/>
    </row>
    <row r="4364" spans="1:13" x14ac:dyDescent="0.25">
      <c r="A4364"/>
      <c r="B4364"/>
      <c r="C4364"/>
      <c r="D4364"/>
      <c r="E4364"/>
      <c r="F4364"/>
      <c r="G4364"/>
      <c r="H4364"/>
      <c r="I4364"/>
      <c r="J4364"/>
      <c r="K4364"/>
      <c r="L4364"/>
      <c r="M4364"/>
    </row>
    <row r="4365" spans="1:13" x14ac:dyDescent="0.25">
      <c r="A4365"/>
      <c r="B4365"/>
      <c r="C4365"/>
      <c r="D4365"/>
      <c r="E4365"/>
      <c r="F4365"/>
      <c r="G4365"/>
      <c r="H4365"/>
      <c r="I4365"/>
      <c r="J4365"/>
      <c r="K4365"/>
      <c r="L4365"/>
      <c r="M4365"/>
    </row>
    <row r="4366" spans="1:13" x14ac:dyDescent="0.25">
      <c r="A4366"/>
      <c r="B4366"/>
      <c r="C4366"/>
      <c r="D4366"/>
      <c r="E4366"/>
      <c r="F4366"/>
      <c r="G4366"/>
      <c r="H4366"/>
      <c r="I4366"/>
      <c r="J4366"/>
      <c r="K4366"/>
      <c r="L4366"/>
      <c r="M4366"/>
    </row>
    <row r="4367" spans="1:13" x14ac:dyDescent="0.25">
      <c r="A4367"/>
      <c r="B4367"/>
      <c r="C4367"/>
      <c r="D4367"/>
      <c r="E4367"/>
      <c r="F4367"/>
      <c r="G4367"/>
      <c r="H4367"/>
      <c r="I4367"/>
      <c r="J4367"/>
      <c r="K4367"/>
      <c r="L4367"/>
      <c r="M4367"/>
    </row>
    <row r="4368" spans="1:13" x14ac:dyDescent="0.25">
      <c r="A4368"/>
      <c r="B4368"/>
      <c r="C4368"/>
      <c r="D4368"/>
      <c r="E4368"/>
      <c r="F4368"/>
      <c r="G4368"/>
      <c r="H4368"/>
      <c r="I4368"/>
      <c r="J4368"/>
      <c r="K4368"/>
      <c r="L4368"/>
      <c r="M4368"/>
    </row>
    <row r="4369" spans="1:13" x14ac:dyDescent="0.25">
      <c r="A4369"/>
      <c r="B4369"/>
      <c r="C4369"/>
      <c r="D4369"/>
      <c r="E4369"/>
      <c r="F4369"/>
      <c r="G4369"/>
      <c r="H4369"/>
      <c r="I4369"/>
      <c r="J4369"/>
      <c r="K4369"/>
      <c r="L4369"/>
      <c r="M4369"/>
    </row>
    <row r="4370" spans="1:13" x14ac:dyDescent="0.25">
      <c r="A4370"/>
      <c r="B4370"/>
      <c r="C4370"/>
      <c r="D4370"/>
      <c r="E4370"/>
      <c r="F4370"/>
      <c r="G4370"/>
      <c r="H4370"/>
      <c r="I4370"/>
      <c r="J4370"/>
      <c r="K4370"/>
      <c r="L4370"/>
      <c r="M4370"/>
    </row>
    <row r="4371" spans="1:13" x14ac:dyDescent="0.25">
      <c r="A4371"/>
      <c r="B4371"/>
      <c r="C4371"/>
      <c r="D4371"/>
      <c r="E4371"/>
      <c r="F4371"/>
      <c r="G4371"/>
      <c r="H4371"/>
      <c r="I4371"/>
      <c r="J4371"/>
      <c r="K4371"/>
      <c r="L4371"/>
      <c r="M4371"/>
    </row>
    <row r="4372" spans="1:13" x14ac:dyDescent="0.25">
      <c r="A4372"/>
      <c r="B4372"/>
      <c r="C4372"/>
      <c r="D4372"/>
      <c r="E4372"/>
      <c r="F4372"/>
      <c r="G4372"/>
      <c r="H4372"/>
      <c r="I4372"/>
      <c r="J4372"/>
      <c r="K4372"/>
      <c r="L4372"/>
      <c r="M4372"/>
    </row>
    <row r="4373" spans="1:13" x14ac:dyDescent="0.25">
      <c r="A4373"/>
      <c r="B4373"/>
      <c r="C4373"/>
      <c r="D4373"/>
      <c r="E4373"/>
      <c r="F4373"/>
      <c r="G4373"/>
      <c r="H4373"/>
      <c r="I4373"/>
      <c r="J4373"/>
      <c r="K4373"/>
      <c r="L4373"/>
      <c r="M4373"/>
    </row>
    <row r="4374" spans="1:13" x14ac:dyDescent="0.25">
      <c r="A4374"/>
      <c r="B4374"/>
      <c r="C4374"/>
      <c r="D4374"/>
      <c r="E4374"/>
      <c r="F4374"/>
      <c r="G4374"/>
      <c r="H4374"/>
      <c r="I4374"/>
      <c r="J4374"/>
      <c r="K4374"/>
      <c r="L4374"/>
      <c r="M4374"/>
    </row>
    <row r="4375" spans="1:13" x14ac:dyDescent="0.25">
      <c r="A4375"/>
      <c r="B4375"/>
      <c r="C4375"/>
      <c r="D4375"/>
      <c r="E4375"/>
      <c r="F4375"/>
      <c r="G4375"/>
      <c r="H4375"/>
      <c r="I4375"/>
      <c r="J4375"/>
      <c r="K4375"/>
      <c r="L4375"/>
      <c r="M4375"/>
    </row>
    <row r="4376" spans="1:13" x14ac:dyDescent="0.25">
      <c r="A4376"/>
      <c r="B4376"/>
      <c r="C4376"/>
      <c r="D4376"/>
      <c r="E4376"/>
      <c r="F4376"/>
      <c r="G4376"/>
      <c r="H4376"/>
      <c r="I4376"/>
      <c r="J4376"/>
      <c r="K4376"/>
      <c r="L4376"/>
      <c r="M4376"/>
    </row>
    <row r="4377" spans="1:13" x14ac:dyDescent="0.25">
      <c r="A4377"/>
      <c r="B4377"/>
      <c r="C4377"/>
      <c r="D4377"/>
      <c r="E4377"/>
      <c r="F4377"/>
      <c r="G4377"/>
      <c r="H4377"/>
      <c r="I4377"/>
      <c r="J4377"/>
      <c r="K4377"/>
      <c r="L4377"/>
      <c r="M4377"/>
    </row>
    <row r="4378" spans="1:13" x14ac:dyDescent="0.25">
      <c r="A4378"/>
      <c r="B4378"/>
      <c r="C4378"/>
      <c r="D4378"/>
      <c r="E4378"/>
      <c r="F4378"/>
      <c r="G4378"/>
      <c r="H4378"/>
      <c r="I4378"/>
      <c r="J4378"/>
      <c r="K4378"/>
      <c r="L4378"/>
      <c r="M4378"/>
    </row>
    <row r="4379" spans="1:13" x14ac:dyDescent="0.25">
      <c r="A4379"/>
      <c r="B4379"/>
      <c r="C4379"/>
      <c r="D4379"/>
      <c r="E4379"/>
      <c r="F4379"/>
      <c r="G4379"/>
      <c r="H4379"/>
      <c r="I4379"/>
      <c r="J4379"/>
      <c r="K4379"/>
      <c r="L4379"/>
      <c r="M4379"/>
    </row>
    <row r="4380" spans="1:13" x14ac:dyDescent="0.25">
      <c r="A4380"/>
      <c r="B4380"/>
      <c r="C4380"/>
      <c r="D4380"/>
      <c r="E4380"/>
      <c r="F4380"/>
      <c r="G4380"/>
      <c r="H4380"/>
      <c r="I4380"/>
      <c r="J4380"/>
      <c r="K4380"/>
      <c r="L4380"/>
      <c r="M4380"/>
    </row>
    <row r="4381" spans="1:13" x14ac:dyDescent="0.25">
      <c r="A4381"/>
      <c r="B4381"/>
      <c r="C4381"/>
      <c r="D4381"/>
      <c r="E4381"/>
      <c r="F4381"/>
      <c r="G4381"/>
      <c r="H4381"/>
      <c r="I4381"/>
      <c r="J4381"/>
      <c r="K4381"/>
      <c r="L4381"/>
      <c r="M4381"/>
    </row>
    <row r="4382" spans="1:13" x14ac:dyDescent="0.25">
      <c r="A4382"/>
      <c r="B4382"/>
      <c r="C4382"/>
      <c r="D4382"/>
      <c r="E4382"/>
      <c r="F4382"/>
      <c r="G4382"/>
      <c r="H4382"/>
      <c r="I4382"/>
      <c r="J4382"/>
      <c r="K4382"/>
      <c r="L4382"/>
      <c r="M4382"/>
    </row>
    <row r="4383" spans="1:13" x14ac:dyDescent="0.25">
      <c r="A4383"/>
      <c r="B4383"/>
      <c r="C4383"/>
      <c r="D4383"/>
      <c r="E4383"/>
      <c r="F4383"/>
      <c r="G4383"/>
      <c r="H4383"/>
      <c r="I4383"/>
      <c r="J4383"/>
      <c r="K4383"/>
      <c r="L4383"/>
      <c r="M4383"/>
    </row>
    <row r="4384" spans="1:13" x14ac:dyDescent="0.25">
      <c r="A4384"/>
      <c r="B4384"/>
      <c r="C4384"/>
      <c r="D4384"/>
      <c r="E4384"/>
      <c r="F4384"/>
      <c r="G4384"/>
      <c r="H4384"/>
      <c r="I4384"/>
      <c r="J4384"/>
      <c r="K4384"/>
      <c r="L4384"/>
      <c r="M4384"/>
    </row>
    <row r="4385" spans="1:13" x14ac:dyDescent="0.25">
      <c r="A4385"/>
      <c r="B4385"/>
      <c r="C4385"/>
      <c r="D4385"/>
      <c r="E4385"/>
      <c r="F4385"/>
      <c r="G4385"/>
      <c r="H4385"/>
      <c r="I4385"/>
      <c r="J4385"/>
      <c r="K4385"/>
      <c r="L4385"/>
      <c r="M4385"/>
    </row>
    <row r="4386" spans="1:13" x14ac:dyDescent="0.25">
      <c r="A4386"/>
      <c r="B4386"/>
      <c r="C4386"/>
      <c r="D4386"/>
      <c r="E4386"/>
      <c r="F4386"/>
      <c r="G4386"/>
      <c r="H4386"/>
      <c r="I4386"/>
      <c r="J4386"/>
      <c r="K4386"/>
      <c r="L4386"/>
      <c r="M4386"/>
    </row>
    <row r="4387" spans="1:13" x14ac:dyDescent="0.25">
      <c r="A4387"/>
      <c r="B4387"/>
      <c r="C4387"/>
      <c r="D4387"/>
      <c r="E4387"/>
      <c r="F4387"/>
      <c r="G4387"/>
      <c r="H4387"/>
      <c r="I4387"/>
      <c r="J4387"/>
      <c r="K4387"/>
      <c r="L4387"/>
      <c r="M4387"/>
    </row>
    <row r="4388" spans="1:13" x14ac:dyDescent="0.25">
      <c r="A4388"/>
      <c r="B4388"/>
      <c r="C4388"/>
      <c r="D4388"/>
      <c r="E4388"/>
      <c r="F4388"/>
      <c r="G4388"/>
      <c r="H4388"/>
      <c r="I4388"/>
      <c r="J4388"/>
      <c r="K4388"/>
      <c r="L4388"/>
      <c r="M4388"/>
    </row>
    <row r="4389" spans="1:13" x14ac:dyDescent="0.25">
      <c r="A4389"/>
      <c r="B4389"/>
      <c r="C4389"/>
      <c r="D4389"/>
      <c r="E4389"/>
      <c r="F4389"/>
      <c r="G4389"/>
      <c r="H4389"/>
      <c r="I4389"/>
      <c r="J4389"/>
      <c r="K4389"/>
      <c r="L4389"/>
      <c r="M4389"/>
    </row>
    <row r="4390" spans="1:13" x14ac:dyDescent="0.25">
      <c r="A4390"/>
      <c r="B4390"/>
      <c r="C4390"/>
      <c r="D4390"/>
      <c r="E4390"/>
      <c r="F4390"/>
      <c r="G4390"/>
      <c r="H4390"/>
      <c r="I4390"/>
      <c r="J4390"/>
      <c r="K4390"/>
      <c r="L4390"/>
      <c r="M4390"/>
    </row>
    <row r="4391" spans="1:13" x14ac:dyDescent="0.25">
      <c r="A4391"/>
      <c r="B4391"/>
      <c r="C4391"/>
      <c r="D4391"/>
      <c r="E4391"/>
      <c r="F4391"/>
      <c r="G4391"/>
      <c r="H4391"/>
      <c r="I4391"/>
      <c r="J4391"/>
      <c r="K4391"/>
      <c r="L4391"/>
      <c r="M4391"/>
    </row>
    <row r="4392" spans="1:13" x14ac:dyDescent="0.25">
      <c r="A4392"/>
      <c r="B4392"/>
      <c r="C4392"/>
      <c r="D4392"/>
      <c r="E4392"/>
      <c r="F4392"/>
      <c r="G4392"/>
      <c r="H4392"/>
      <c r="I4392"/>
      <c r="J4392"/>
      <c r="K4392"/>
      <c r="L4392"/>
      <c r="M4392"/>
    </row>
    <row r="4393" spans="1:13" x14ac:dyDescent="0.25">
      <c r="A4393"/>
      <c r="B4393"/>
      <c r="C4393"/>
      <c r="D4393"/>
      <c r="E4393"/>
      <c r="F4393"/>
      <c r="G4393"/>
      <c r="H4393"/>
      <c r="I4393"/>
      <c r="J4393"/>
      <c r="K4393"/>
      <c r="L4393"/>
      <c r="M4393"/>
    </row>
    <row r="4394" spans="1:13" x14ac:dyDescent="0.25">
      <c r="A4394"/>
      <c r="B4394"/>
      <c r="C4394"/>
      <c r="D4394"/>
      <c r="E4394"/>
      <c r="F4394"/>
      <c r="G4394"/>
      <c r="H4394"/>
      <c r="I4394"/>
      <c r="J4394"/>
      <c r="K4394"/>
      <c r="L4394"/>
      <c r="M4394"/>
    </row>
    <row r="4395" spans="1:13" x14ac:dyDescent="0.25">
      <c r="A4395"/>
      <c r="B4395"/>
      <c r="C4395"/>
      <c r="D4395"/>
      <c r="E4395"/>
      <c r="F4395"/>
      <c r="G4395"/>
      <c r="H4395"/>
      <c r="I4395"/>
      <c r="J4395"/>
      <c r="K4395"/>
      <c r="L4395"/>
      <c r="M4395"/>
    </row>
    <row r="4396" spans="1:13" x14ac:dyDescent="0.25">
      <c r="A4396"/>
      <c r="B4396"/>
      <c r="C4396"/>
      <c r="D4396"/>
      <c r="E4396"/>
      <c r="F4396"/>
      <c r="G4396"/>
      <c r="H4396"/>
      <c r="I4396"/>
      <c r="J4396"/>
      <c r="K4396"/>
      <c r="L4396"/>
      <c r="M4396"/>
    </row>
    <row r="4397" spans="1:13" x14ac:dyDescent="0.25">
      <c r="A4397"/>
      <c r="B4397"/>
      <c r="C4397"/>
      <c r="D4397"/>
      <c r="E4397"/>
      <c r="F4397"/>
      <c r="G4397"/>
      <c r="H4397"/>
      <c r="I4397"/>
      <c r="J4397"/>
      <c r="K4397"/>
      <c r="L4397"/>
      <c r="M4397"/>
    </row>
    <row r="4398" spans="1:13" x14ac:dyDescent="0.25">
      <c r="A4398"/>
      <c r="B4398"/>
      <c r="C4398"/>
      <c r="D4398"/>
      <c r="E4398"/>
      <c r="F4398"/>
      <c r="G4398"/>
      <c r="H4398"/>
      <c r="I4398"/>
      <c r="J4398"/>
      <c r="K4398"/>
      <c r="L4398"/>
      <c r="M4398"/>
    </row>
    <row r="4399" spans="1:13" x14ac:dyDescent="0.25">
      <c r="A4399"/>
      <c r="B4399"/>
      <c r="C4399"/>
      <c r="D4399"/>
      <c r="E4399"/>
      <c r="F4399"/>
      <c r="G4399"/>
      <c r="H4399"/>
      <c r="I4399"/>
      <c r="J4399"/>
      <c r="K4399"/>
      <c r="L4399"/>
      <c r="M4399"/>
    </row>
    <row r="4400" spans="1:13" x14ac:dyDescent="0.25">
      <c r="A4400"/>
      <c r="B4400"/>
      <c r="C4400"/>
      <c r="D4400"/>
      <c r="E4400"/>
      <c r="F4400"/>
      <c r="G4400"/>
      <c r="H4400"/>
      <c r="I4400"/>
      <c r="J4400"/>
      <c r="K4400"/>
      <c r="L4400"/>
      <c r="M4400"/>
    </row>
    <row r="4401" spans="1:13" x14ac:dyDescent="0.25">
      <c r="A4401"/>
      <c r="B4401"/>
      <c r="C4401"/>
      <c r="D4401"/>
      <c r="E4401"/>
      <c r="F4401"/>
      <c r="G4401"/>
      <c r="H4401"/>
      <c r="I4401"/>
      <c r="J4401"/>
      <c r="K4401"/>
      <c r="L4401"/>
      <c r="M4401"/>
    </row>
    <row r="4402" spans="1:13" x14ac:dyDescent="0.25">
      <c r="A4402"/>
      <c r="B4402"/>
      <c r="C4402"/>
      <c r="D4402"/>
      <c r="E4402"/>
      <c r="F4402"/>
      <c r="G4402"/>
      <c r="H4402"/>
      <c r="I4402"/>
      <c r="J4402"/>
      <c r="K4402"/>
      <c r="L4402"/>
      <c r="M4402"/>
    </row>
    <row r="4403" spans="1:13" x14ac:dyDescent="0.25">
      <c r="A4403"/>
      <c r="B4403"/>
      <c r="C4403"/>
      <c r="D4403"/>
      <c r="E4403"/>
      <c r="F4403"/>
      <c r="G4403"/>
      <c r="H4403"/>
      <c r="I4403"/>
      <c r="J4403"/>
      <c r="K4403"/>
      <c r="L4403"/>
      <c r="M4403"/>
    </row>
    <row r="4404" spans="1:13" x14ac:dyDescent="0.25">
      <c r="A4404"/>
      <c r="B4404"/>
      <c r="C4404"/>
      <c r="D4404"/>
      <c r="E4404"/>
      <c r="F4404"/>
      <c r="G4404"/>
      <c r="H4404"/>
      <c r="I4404"/>
      <c r="J4404"/>
      <c r="K4404"/>
      <c r="L4404"/>
      <c r="M4404"/>
    </row>
    <row r="4405" spans="1:13" x14ac:dyDescent="0.25">
      <c r="A4405"/>
      <c r="B4405"/>
      <c r="C4405"/>
      <c r="D4405"/>
      <c r="E4405"/>
      <c r="F4405"/>
      <c r="G4405"/>
      <c r="H4405"/>
      <c r="I4405"/>
      <c r="J4405"/>
      <c r="K4405"/>
      <c r="L4405"/>
      <c r="M4405"/>
    </row>
    <row r="4406" spans="1:13" x14ac:dyDescent="0.25">
      <c r="A4406"/>
      <c r="B4406"/>
      <c r="C4406"/>
      <c r="D4406"/>
      <c r="E4406"/>
      <c r="F4406"/>
      <c r="G4406"/>
      <c r="H4406"/>
      <c r="I4406"/>
      <c r="J4406"/>
      <c r="K4406"/>
      <c r="L4406"/>
      <c r="M4406"/>
    </row>
    <row r="4407" spans="1:13" x14ac:dyDescent="0.25">
      <c r="A4407"/>
      <c r="B4407"/>
      <c r="C4407"/>
      <c r="D4407"/>
      <c r="E4407"/>
      <c r="F4407"/>
      <c r="G4407"/>
      <c r="H4407"/>
      <c r="I4407"/>
      <c r="J4407"/>
      <c r="K4407"/>
      <c r="L4407"/>
      <c r="M4407"/>
    </row>
    <row r="4408" spans="1:13" x14ac:dyDescent="0.25">
      <c r="A4408"/>
      <c r="B4408"/>
      <c r="C4408"/>
      <c r="D4408"/>
      <c r="E4408"/>
      <c r="F4408"/>
      <c r="G4408"/>
      <c r="H4408"/>
      <c r="I4408"/>
      <c r="J4408"/>
      <c r="K4408"/>
      <c r="L4408"/>
      <c r="M4408"/>
    </row>
    <row r="4409" spans="1:13" x14ac:dyDescent="0.25">
      <c r="A4409"/>
      <c r="B4409"/>
      <c r="C4409"/>
      <c r="D4409"/>
      <c r="E4409"/>
      <c r="F4409"/>
      <c r="G4409"/>
      <c r="H4409"/>
      <c r="I4409"/>
      <c r="J4409"/>
      <c r="K4409"/>
      <c r="L4409"/>
      <c r="M4409"/>
    </row>
    <row r="4410" spans="1:13" x14ac:dyDescent="0.25">
      <c r="A4410"/>
      <c r="B4410"/>
      <c r="C4410"/>
      <c r="D4410"/>
      <c r="E4410"/>
      <c r="F4410"/>
      <c r="G4410"/>
      <c r="H4410"/>
      <c r="I4410"/>
      <c r="J4410"/>
      <c r="K4410"/>
      <c r="L4410"/>
      <c r="M4410"/>
    </row>
    <row r="4411" spans="1:13" x14ac:dyDescent="0.25">
      <c r="A4411"/>
      <c r="B4411"/>
      <c r="C4411"/>
      <c r="D4411"/>
      <c r="E4411"/>
      <c r="F4411"/>
      <c r="G4411"/>
      <c r="H4411"/>
      <c r="I4411"/>
      <c r="J4411"/>
      <c r="K4411"/>
      <c r="L4411"/>
      <c r="M4411"/>
    </row>
    <row r="4412" spans="1:13" x14ac:dyDescent="0.25">
      <c r="A4412"/>
      <c r="B4412"/>
      <c r="C4412"/>
      <c r="D4412"/>
      <c r="E4412"/>
      <c r="F4412"/>
      <c r="G4412"/>
      <c r="H4412"/>
      <c r="I4412"/>
      <c r="J4412"/>
      <c r="K4412"/>
      <c r="L4412"/>
      <c r="M4412"/>
    </row>
    <row r="4413" spans="1:13" x14ac:dyDescent="0.25">
      <c r="A4413"/>
      <c r="B4413"/>
      <c r="C4413"/>
      <c r="D4413"/>
      <c r="E4413"/>
      <c r="F4413"/>
      <c r="G4413"/>
      <c r="H4413"/>
      <c r="I4413"/>
      <c r="J4413"/>
      <c r="K4413"/>
      <c r="L4413"/>
      <c r="M4413"/>
    </row>
    <row r="4414" spans="1:13" x14ac:dyDescent="0.25">
      <c r="A4414"/>
      <c r="B4414"/>
      <c r="C4414"/>
      <c r="D4414"/>
      <c r="E4414"/>
      <c r="F4414"/>
      <c r="G4414"/>
      <c r="H4414"/>
      <c r="I4414"/>
      <c r="J4414"/>
      <c r="K4414"/>
      <c r="L4414"/>
      <c r="M4414"/>
    </row>
    <row r="4415" spans="1:13" x14ac:dyDescent="0.25">
      <c r="A4415"/>
      <c r="B4415"/>
      <c r="C4415"/>
      <c r="D4415"/>
      <c r="E4415"/>
      <c r="F4415"/>
      <c r="G4415"/>
      <c r="H4415"/>
      <c r="I4415"/>
      <c r="J4415"/>
      <c r="K4415"/>
      <c r="L4415"/>
      <c r="M4415"/>
    </row>
    <row r="4416" spans="1:13" x14ac:dyDescent="0.25">
      <c r="A4416"/>
      <c r="B4416"/>
      <c r="C4416"/>
      <c r="D4416"/>
      <c r="E4416"/>
      <c r="F4416"/>
      <c r="G4416"/>
      <c r="H4416"/>
      <c r="I4416"/>
      <c r="J4416"/>
      <c r="K4416"/>
      <c r="L4416"/>
      <c r="M4416"/>
    </row>
    <row r="4417" spans="1:13" x14ac:dyDescent="0.25">
      <c r="A4417"/>
      <c r="B4417"/>
      <c r="C4417"/>
      <c r="D4417"/>
      <c r="E4417"/>
      <c r="F4417"/>
      <c r="G4417"/>
      <c r="H4417"/>
      <c r="I4417"/>
      <c r="J4417"/>
      <c r="K4417"/>
      <c r="L4417"/>
      <c r="M4417"/>
    </row>
    <row r="4418" spans="1:13" x14ac:dyDescent="0.25">
      <c r="A4418"/>
      <c r="B4418"/>
      <c r="C4418"/>
      <c r="D4418"/>
      <c r="E4418"/>
      <c r="F4418"/>
      <c r="G4418"/>
      <c r="H4418"/>
      <c r="I4418"/>
      <c r="J4418"/>
      <c r="K4418"/>
      <c r="L4418"/>
      <c r="M4418"/>
    </row>
    <row r="4419" spans="1:13" x14ac:dyDescent="0.25">
      <c r="A4419"/>
      <c r="B4419"/>
      <c r="C4419"/>
      <c r="D4419"/>
      <c r="E4419"/>
      <c r="F4419"/>
      <c r="G4419"/>
      <c r="H4419"/>
      <c r="I4419"/>
      <c r="J4419"/>
      <c r="K4419"/>
      <c r="L4419"/>
      <c r="M4419"/>
    </row>
    <row r="4420" spans="1:13" x14ac:dyDescent="0.25">
      <c r="A4420"/>
      <c r="B4420"/>
      <c r="C4420"/>
      <c r="D4420"/>
      <c r="E4420"/>
      <c r="F4420"/>
      <c r="G4420"/>
      <c r="H4420"/>
      <c r="I4420"/>
      <c r="J4420"/>
      <c r="K4420"/>
      <c r="L4420"/>
      <c r="M4420"/>
    </row>
    <row r="4421" spans="1:13" x14ac:dyDescent="0.25">
      <c r="A4421"/>
      <c r="B4421"/>
      <c r="C4421"/>
      <c r="D4421"/>
      <c r="E4421"/>
      <c r="F4421"/>
      <c r="G4421"/>
      <c r="H4421"/>
      <c r="I4421"/>
      <c r="J4421"/>
      <c r="K4421"/>
      <c r="L4421"/>
      <c r="M4421"/>
    </row>
    <row r="4422" spans="1:13" x14ac:dyDescent="0.25">
      <c r="A4422"/>
      <c r="B4422"/>
      <c r="C4422"/>
      <c r="D4422"/>
      <c r="E4422"/>
      <c r="F4422"/>
      <c r="G4422"/>
      <c r="H4422"/>
      <c r="I4422"/>
      <c r="J4422"/>
      <c r="K4422"/>
      <c r="L4422"/>
      <c r="M4422"/>
    </row>
    <row r="4423" spans="1:13" x14ac:dyDescent="0.25">
      <c r="A4423"/>
      <c r="B4423"/>
      <c r="C4423"/>
      <c r="D4423"/>
      <c r="E4423"/>
      <c r="F4423"/>
      <c r="G4423"/>
      <c r="H4423"/>
      <c r="I4423"/>
      <c r="J4423"/>
      <c r="K4423"/>
      <c r="L4423"/>
      <c r="M4423"/>
    </row>
    <row r="4424" spans="1:13" x14ac:dyDescent="0.25">
      <c r="A4424"/>
      <c r="B4424"/>
      <c r="C4424"/>
      <c r="D4424"/>
      <c r="E4424"/>
      <c r="F4424"/>
      <c r="G4424"/>
      <c r="H4424"/>
      <c r="I4424"/>
      <c r="J4424"/>
      <c r="K4424"/>
      <c r="L4424"/>
      <c r="M4424"/>
    </row>
    <row r="4425" spans="1:13" x14ac:dyDescent="0.25">
      <c r="A4425"/>
      <c r="B4425"/>
      <c r="C4425"/>
      <c r="D4425"/>
      <c r="E4425"/>
      <c r="F4425"/>
      <c r="G4425"/>
      <c r="H4425"/>
      <c r="I4425"/>
      <c r="J4425"/>
      <c r="K4425"/>
      <c r="L4425"/>
      <c r="M4425"/>
    </row>
    <row r="4426" spans="1:13" x14ac:dyDescent="0.25">
      <c r="A4426"/>
      <c r="B4426"/>
      <c r="C4426"/>
      <c r="D4426"/>
      <c r="E4426"/>
      <c r="F4426"/>
      <c r="G4426"/>
      <c r="H4426"/>
      <c r="I4426"/>
      <c r="J4426"/>
      <c r="K4426"/>
      <c r="L4426"/>
      <c r="M4426"/>
    </row>
    <row r="4427" spans="1:13" x14ac:dyDescent="0.25">
      <c r="A4427"/>
      <c r="B4427"/>
      <c r="C4427"/>
      <c r="D4427"/>
      <c r="E4427"/>
      <c r="F4427"/>
      <c r="G4427"/>
      <c r="H4427"/>
      <c r="I4427"/>
      <c r="J4427"/>
      <c r="K4427"/>
      <c r="L4427"/>
      <c r="M4427"/>
    </row>
    <row r="4428" spans="1:13" x14ac:dyDescent="0.25">
      <c r="A4428"/>
      <c r="B4428"/>
      <c r="C4428"/>
      <c r="D4428"/>
      <c r="E4428"/>
      <c r="F4428"/>
      <c r="G4428"/>
      <c r="H4428"/>
      <c r="I4428"/>
      <c r="J4428"/>
      <c r="K4428"/>
      <c r="L4428"/>
      <c r="M4428"/>
    </row>
    <row r="4429" spans="1:13" x14ac:dyDescent="0.25">
      <c r="A4429"/>
      <c r="B4429"/>
      <c r="C4429"/>
      <c r="D4429"/>
      <c r="E4429"/>
      <c r="F4429"/>
      <c r="G4429"/>
      <c r="H4429"/>
      <c r="I4429"/>
      <c r="J4429"/>
      <c r="K4429"/>
      <c r="L4429"/>
      <c r="M4429"/>
    </row>
    <row r="4430" spans="1:13" x14ac:dyDescent="0.25">
      <c r="A4430"/>
      <c r="B4430"/>
      <c r="C4430"/>
      <c r="D4430"/>
      <c r="E4430"/>
      <c r="F4430"/>
      <c r="G4430"/>
      <c r="H4430"/>
      <c r="I4430"/>
      <c r="J4430"/>
      <c r="K4430"/>
      <c r="L4430"/>
      <c r="M4430"/>
    </row>
    <row r="4431" spans="1:13" x14ac:dyDescent="0.25">
      <c r="A4431"/>
      <c r="B4431"/>
      <c r="C4431"/>
      <c r="D4431"/>
      <c r="E4431"/>
      <c r="F4431"/>
      <c r="G4431"/>
      <c r="H4431"/>
      <c r="I4431"/>
      <c r="J4431"/>
      <c r="K4431"/>
      <c r="L4431"/>
      <c r="M4431"/>
    </row>
    <row r="4432" spans="1:13" x14ac:dyDescent="0.25">
      <c r="A4432"/>
      <c r="B4432"/>
      <c r="C4432"/>
      <c r="D4432"/>
      <c r="E4432"/>
      <c r="F4432"/>
      <c r="G4432"/>
      <c r="H4432"/>
      <c r="I4432"/>
      <c r="J4432"/>
      <c r="K4432"/>
      <c r="L4432"/>
      <c r="M4432"/>
    </row>
    <row r="4433" spans="1:13" x14ac:dyDescent="0.25">
      <c r="A4433"/>
      <c r="B4433"/>
      <c r="C4433"/>
      <c r="D4433"/>
      <c r="E4433"/>
      <c r="F4433"/>
      <c r="G4433"/>
      <c r="H4433"/>
      <c r="I4433"/>
      <c r="J4433"/>
      <c r="K4433"/>
      <c r="L4433"/>
      <c r="M4433"/>
    </row>
    <row r="4434" spans="1:13" x14ac:dyDescent="0.25">
      <c r="A4434"/>
      <c r="B4434"/>
      <c r="C4434"/>
      <c r="D4434"/>
      <c r="E4434"/>
      <c r="F4434"/>
      <c r="G4434"/>
      <c r="H4434"/>
      <c r="I4434"/>
      <c r="J4434"/>
      <c r="K4434"/>
      <c r="L4434"/>
      <c r="M4434"/>
    </row>
    <row r="4435" spans="1:13" x14ac:dyDescent="0.25">
      <c r="A4435"/>
      <c r="B4435"/>
      <c r="C4435"/>
      <c r="D4435"/>
      <c r="E4435"/>
      <c r="F4435"/>
      <c r="G4435"/>
      <c r="H4435"/>
      <c r="I4435"/>
      <c r="J4435"/>
      <c r="K4435"/>
      <c r="L4435"/>
      <c r="M4435"/>
    </row>
    <row r="4436" spans="1:13" x14ac:dyDescent="0.25">
      <c r="A4436"/>
      <c r="B4436"/>
      <c r="C4436"/>
      <c r="D4436"/>
      <c r="E4436"/>
      <c r="F4436"/>
      <c r="G4436"/>
      <c r="H4436"/>
      <c r="I4436"/>
      <c r="J4436"/>
      <c r="K4436"/>
      <c r="L4436"/>
      <c r="M4436"/>
    </row>
    <row r="4437" spans="1:13" x14ac:dyDescent="0.25">
      <c r="A4437"/>
      <c r="B4437"/>
      <c r="C4437"/>
      <c r="D4437"/>
      <c r="E4437"/>
      <c r="F4437"/>
      <c r="G4437"/>
      <c r="H4437"/>
      <c r="I4437"/>
      <c r="J4437"/>
      <c r="K4437"/>
      <c r="L4437"/>
      <c r="M4437"/>
    </row>
    <row r="4438" spans="1:13" x14ac:dyDescent="0.25">
      <c r="A4438"/>
      <c r="B4438"/>
      <c r="C4438"/>
      <c r="D4438"/>
      <c r="E4438"/>
      <c r="F4438"/>
      <c r="G4438"/>
      <c r="H4438"/>
      <c r="I4438"/>
      <c r="J4438"/>
      <c r="K4438"/>
      <c r="L4438"/>
      <c r="M4438"/>
    </row>
    <row r="4439" spans="1:13" x14ac:dyDescent="0.25">
      <c r="A4439"/>
      <c r="B4439"/>
      <c r="C4439"/>
      <c r="D4439"/>
      <c r="E4439"/>
      <c r="F4439"/>
      <c r="G4439"/>
      <c r="H4439"/>
      <c r="I4439"/>
      <c r="J4439"/>
      <c r="K4439"/>
      <c r="L4439"/>
      <c r="M4439"/>
    </row>
    <row r="4440" spans="1:13" x14ac:dyDescent="0.25">
      <c r="A4440"/>
      <c r="B4440"/>
      <c r="C4440"/>
      <c r="D4440"/>
      <c r="E4440"/>
      <c r="F4440"/>
      <c r="G4440"/>
      <c r="H4440"/>
      <c r="I4440"/>
      <c r="J4440"/>
      <c r="K4440"/>
      <c r="L4440"/>
      <c r="M4440"/>
    </row>
    <row r="4441" spans="1:13" x14ac:dyDescent="0.25">
      <c r="A4441"/>
      <c r="B4441"/>
      <c r="C4441"/>
      <c r="D4441"/>
      <c r="E4441"/>
      <c r="F4441"/>
      <c r="G4441"/>
      <c r="H4441"/>
      <c r="I4441"/>
      <c r="J4441"/>
      <c r="K4441"/>
      <c r="L4441"/>
      <c r="M4441"/>
    </row>
    <row r="4442" spans="1:13" x14ac:dyDescent="0.25">
      <c r="A4442"/>
      <c r="B4442"/>
      <c r="C4442"/>
      <c r="D4442"/>
      <c r="E4442"/>
      <c r="F4442"/>
      <c r="G4442"/>
      <c r="H4442"/>
      <c r="I4442"/>
      <c r="J4442"/>
      <c r="K4442"/>
      <c r="L4442"/>
      <c r="M4442"/>
    </row>
    <row r="4443" spans="1:13" x14ac:dyDescent="0.25">
      <c r="A4443"/>
      <c r="B4443"/>
      <c r="C4443"/>
      <c r="D4443"/>
      <c r="E4443"/>
      <c r="F4443"/>
      <c r="G4443"/>
      <c r="H4443"/>
      <c r="I4443"/>
      <c r="J4443"/>
      <c r="K4443"/>
      <c r="L4443"/>
      <c r="M4443"/>
    </row>
    <row r="4444" spans="1:13" x14ac:dyDescent="0.25">
      <c r="A4444"/>
      <c r="B4444"/>
      <c r="C4444"/>
      <c r="D4444"/>
      <c r="E4444"/>
      <c r="F4444"/>
      <c r="G4444"/>
      <c r="H4444"/>
      <c r="I4444"/>
      <c r="J4444"/>
      <c r="K4444"/>
      <c r="L4444"/>
      <c r="M4444"/>
    </row>
    <row r="4445" spans="1:13" x14ac:dyDescent="0.25">
      <c r="A4445"/>
      <c r="B4445"/>
      <c r="C4445"/>
      <c r="D4445"/>
      <c r="E4445"/>
      <c r="F4445"/>
      <c r="G4445"/>
      <c r="H4445"/>
      <c r="I4445"/>
      <c r="J4445"/>
      <c r="K4445"/>
      <c r="L4445"/>
      <c r="M4445"/>
    </row>
    <row r="4446" spans="1:13" x14ac:dyDescent="0.25">
      <c r="A4446"/>
      <c r="B4446"/>
      <c r="C4446"/>
      <c r="D4446"/>
      <c r="E4446"/>
      <c r="F4446"/>
      <c r="G4446"/>
      <c r="H4446"/>
      <c r="I4446"/>
      <c r="J4446"/>
      <c r="K4446"/>
      <c r="L4446"/>
      <c r="M4446"/>
    </row>
    <row r="4447" spans="1:13" x14ac:dyDescent="0.25">
      <c r="A4447"/>
      <c r="B4447"/>
      <c r="C4447"/>
      <c r="D4447"/>
      <c r="E4447"/>
      <c r="F4447"/>
      <c r="G4447"/>
      <c r="H4447"/>
      <c r="I4447"/>
      <c r="J4447"/>
      <c r="K4447"/>
      <c r="L4447"/>
      <c r="M4447"/>
    </row>
    <row r="4448" spans="1:13" x14ac:dyDescent="0.25">
      <c r="A4448"/>
      <c r="B4448"/>
      <c r="C4448"/>
      <c r="D4448"/>
      <c r="E4448"/>
      <c r="F4448"/>
      <c r="G4448"/>
      <c r="H4448"/>
      <c r="I4448"/>
      <c r="J4448"/>
      <c r="K4448"/>
      <c r="L4448"/>
      <c r="M4448"/>
    </row>
    <row r="4449" spans="1:13" x14ac:dyDescent="0.25">
      <c r="A4449"/>
      <c r="B4449"/>
      <c r="C4449"/>
      <c r="D4449"/>
      <c r="E4449"/>
      <c r="F4449"/>
      <c r="G4449"/>
      <c r="H4449"/>
      <c r="I4449"/>
      <c r="J4449"/>
      <c r="K4449"/>
      <c r="L4449"/>
      <c r="M4449"/>
    </row>
    <row r="4450" spans="1:13" x14ac:dyDescent="0.25">
      <c r="A4450"/>
      <c r="B4450"/>
      <c r="C4450"/>
      <c r="D4450"/>
      <c r="E4450"/>
      <c r="F4450"/>
      <c r="G4450"/>
      <c r="H4450"/>
      <c r="I4450"/>
      <c r="J4450"/>
      <c r="K4450"/>
      <c r="L4450"/>
      <c r="M4450"/>
    </row>
    <row r="4451" spans="1:13" x14ac:dyDescent="0.25">
      <c r="A4451"/>
      <c r="B4451"/>
      <c r="C4451"/>
      <c r="D4451"/>
      <c r="E4451"/>
      <c r="F4451"/>
      <c r="G4451"/>
      <c r="H4451"/>
      <c r="I4451"/>
      <c r="J4451"/>
      <c r="K4451"/>
      <c r="L4451"/>
      <c r="M4451"/>
    </row>
    <row r="4452" spans="1:13" x14ac:dyDescent="0.25">
      <c r="A4452"/>
      <c r="B4452"/>
      <c r="C4452"/>
      <c r="D4452"/>
      <c r="E4452"/>
      <c r="F4452"/>
      <c r="G4452"/>
      <c r="H4452"/>
      <c r="I4452"/>
      <c r="J4452"/>
      <c r="K4452"/>
      <c r="L4452"/>
      <c r="M4452"/>
    </row>
    <row r="4453" spans="1:13" x14ac:dyDescent="0.25">
      <c r="A4453"/>
      <c r="B4453"/>
      <c r="C4453"/>
      <c r="D4453"/>
      <c r="E4453"/>
      <c r="F4453"/>
      <c r="G4453"/>
      <c r="H4453"/>
      <c r="I4453"/>
      <c r="J4453"/>
      <c r="K4453"/>
      <c r="L4453"/>
      <c r="M4453"/>
    </row>
    <row r="4454" spans="1:13" x14ac:dyDescent="0.25">
      <c r="A4454"/>
      <c r="B4454"/>
      <c r="C4454"/>
      <c r="D4454"/>
      <c r="E4454"/>
      <c r="F4454"/>
      <c r="G4454"/>
      <c r="H4454"/>
      <c r="I4454"/>
      <c r="J4454"/>
      <c r="K4454"/>
      <c r="L4454"/>
      <c r="M4454"/>
    </row>
    <row r="4455" spans="1:13" x14ac:dyDescent="0.25">
      <c r="A4455"/>
      <c r="B4455"/>
      <c r="C4455"/>
      <c r="D4455"/>
      <c r="E4455"/>
      <c r="F4455"/>
      <c r="G4455"/>
      <c r="H4455"/>
      <c r="I4455"/>
      <c r="J4455"/>
      <c r="K4455"/>
      <c r="L4455"/>
      <c r="M4455"/>
    </row>
    <row r="4456" spans="1:13" x14ac:dyDescent="0.25">
      <c r="A4456"/>
      <c r="B4456"/>
      <c r="C4456"/>
      <c r="D4456"/>
      <c r="E4456"/>
      <c r="F4456"/>
      <c r="G4456"/>
      <c r="H4456"/>
      <c r="I4456"/>
      <c r="J4456"/>
      <c r="K4456"/>
      <c r="L4456"/>
      <c r="M4456"/>
    </row>
    <row r="4457" spans="1:13" x14ac:dyDescent="0.25">
      <c r="A4457"/>
      <c r="B4457"/>
      <c r="C4457"/>
      <c r="D4457"/>
      <c r="E4457"/>
      <c r="F4457"/>
      <c r="G4457"/>
      <c r="H4457"/>
      <c r="I4457"/>
      <c r="J4457"/>
      <c r="K4457"/>
      <c r="L4457"/>
      <c r="M4457"/>
    </row>
    <row r="4458" spans="1:13" x14ac:dyDescent="0.25">
      <c r="A4458"/>
      <c r="B4458"/>
      <c r="C4458"/>
      <c r="D4458"/>
      <c r="E4458"/>
      <c r="F4458"/>
      <c r="G4458"/>
      <c r="H4458"/>
      <c r="I4458"/>
      <c r="J4458"/>
      <c r="K4458"/>
      <c r="L4458"/>
      <c r="M4458"/>
    </row>
    <row r="4459" spans="1:13" x14ac:dyDescent="0.25">
      <c r="A4459"/>
      <c r="B4459"/>
      <c r="C4459"/>
      <c r="D4459"/>
      <c r="E4459"/>
      <c r="F4459"/>
      <c r="G4459"/>
      <c r="H4459"/>
      <c r="I4459"/>
      <c r="J4459"/>
      <c r="K4459"/>
      <c r="L4459"/>
      <c r="M4459"/>
    </row>
    <row r="4460" spans="1:13" x14ac:dyDescent="0.25">
      <c r="A4460"/>
      <c r="B4460"/>
      <c r="C4460"/>
      <c r="D4460"/>
      <c r="E4460"/>
      <c r="F4460"/>
      <c r="G4460"/>
      <c r="H4460"/>
      <c r="I4460"/>
      <c r="J4460"/>
      <c r="K4460"/>
      <c r="L4460"/>
      <c r="M4460"/>
    </row>
    <row r="4461" spans="1:13" x14ac:dyDescent="0.25">
      <c r="A4461"/>
      <c r="B4461"/>
      <c r="C4461"/>
      <c r="D4461"/>
      <c r="E4461"/>
      <c r="F4461"/>
      <c r="G4461"/>
      <c r="H4461"/>
      <c r="I4461"/>
      <c r="J4461"/>
      <c r="K4461"/>
      <c r="L4461"/>
      <c r="M4461"/>
    </row>
    <row r="4462" spans="1:13" x14ac:dyDescent="0.25">
      <c r="A4462"/>
      <c r="B4462"/>
      <c r="C4462"/>
      <c r="D4462"/>
      <c r="E4462"/>
      <c r="F4462"/>
      <c r="G4462"/>
      <c r="H4462"/>
      <c r="I4462"/>
      <c r="J4462"/>
      <c r="K4462"/>
      <c r="L4462"/>
      <c r="M4462"/>
    </row>
    <row r="4463" spans="1:13" x14ac:dyDescent="0.25">
      <c r="A4463"/>
      <c r="B4463"/>
      <c r="C4463"/>
      <c r="D4463"/>
      <c r="E4463"/>
      <c r="F4463"/>
      <c r="G4463"/>
      <c r="H4463"/>
      <c r="I4463"/>
      <c r="J4463"/>
      <c r="K4463"/>
      <c r="L4463"/>
      <c r="M4463"/>
    </row>
    <row r="4464" spans="1:13" x14ac:dyDescent="0.25">
      <c r="A4464"/>
      <c r="B4464"/>
      <c r="C4464"/>
      <c r="D4464"/>
      <c r="E4464"/>
      <c r="F4464"/>
      <c r="G4464"/>
      <c r="H4464"/>
      <c r="I4464"/>
      <c r="J4464"/>
      <c r="K4464"/>
      <c r="L4464"/>
      <c r="M4464"/>
    </row>
    <row r="4465" spans="1:13" x14ac:dyDescent="0.25">
      <c r="A4465"/>
      <c r="B4465"/>
      <c r="C4465"/>
      <c r="D4465"/>
      <c r="E4465"/>
      <c r="F4465"/>
      <c r="G4465"/>
      <c r="H4465"/>
      <c r="I4465"/>
      <c r="J4465"/>
      <c r="K4465"/>
      <c r="L4465"/>
      <c r="M4465"/>
    </row>
    <row r="4466" spans="1:13" x14ac:dyDescent="0.25">
      <c r="A4466"/>
      <c r="B4466"/>
      <c r="C4466"/>
      <c r="D4466"/>
      <c r="E4466"/>
      <c r="F4466"/>
      <c r="G4466"/>
      <c r="H4466"/>
      <c r="I4466"/>
      <c r="J4466"/>
      <c r="K4466"/>
      <c r="L4466"/>
      <c r="M4466"/>
    </row>
    <row r="4467" spans="1:13" x14ac:dyDescent="0.25">
      <c r="A4467"/>
      <c r="B4467"/>
      <c r="C4467"/>
      <c r="D4467"/>
      <c r="E4467"/>
      <c r="F4467"/>
      <c r="G4467"/>
      <c r="H4467"/>
      <c r="I4467"/>
      <c r="J4467"/>
      <c r="K4467"/>
      <c r="L4467"/>
      <c r="M4467"/>
    </row>
    <row r="4468" spans="1:13" x14ac:dyDescent="0.25">
      <c r="A4468"/>
      <c r="B4468"/>
      <c r="C4468"/>
      <c r="D4468"/>
      <c r="E4468"/>
      <c r="F4468"/>
      <c r="G4468"/>
      <c r="H4468"/>
      <c r="I4468"/>
      <c r="J4468"/>
      <c r="K4468"/>
      <c r="L4468"/>
      <c r="M4468"/>
    </row>
    <row r="4469" spans="1:13" x14ac:dyDescent="0.25">
      <c r="A4469"/>
      <c r="B4469"/>
      <c r="C4469"/>
      <c r="D4469"/>
      <c r="E4469"/>
      <c r="F4469"/>
      <c r="G4469"/>
      <c r="H4469"/>
      <c r="I4469"/>
      <c r="J4469"/>
      <c r="K4469"/>
      <c r="L4469"/>
      <c r="M4469"/>
    </row>
    <row r="4470" spans="1:13" x14ac:dyDescent="0.25">
      <c r="A4470"/>
      <c r="B4470"/>
      <c r="C4470"/>
      <c r="D4470"/>
      <c r="E4470"/>
      <c r="F4470"/>
      <c r="G4470"/>
      <c r="H4470"/>
      <c r="I4470"/>
      <c r="J4470"/>
      <c r="K4470"/>
      <c r="L4470"/>
      <c r="M4470"/>
    </row>
    <row r="4471" spans="1:13" x14ac:dyDescent="0.25">
      <c r="A4471"/>
      <c r="B4471"/>
      <c r="C4471"/>
      <c r="D4471"/>
      <c r="E4471"/>
      <c r="F4471"/>
      <c r="G4471"/>
      <c r="H4471"/>
      <c r="I4471"/>
      <c r="J4471"/>
      <c r="K4471"/>
      <c r="L4471"/>
      <c r="M4471"/>
    </row>
    <row r="4472" spans="1:13" x14ac:dyDescent="0.25">
      <c r="A4472"/>
      <c r="B4472"/>
      <c r="C4472"/>
      <c r="D4472"/>
      <c r="E4472"/>
      <c r="F4472"/>
      <c r="G4472"/>
      <c r="H4472"/>
      <c r="I4472"/>
      <c r="J4472"/>
      <c r="K4472"/>
      <c r="L4472"/>
      <c r="M4472"/>
    </row>
    <row r="4473" spans="1:13" x14ac:dyDescent="0.25">
      <c r="A4473"/>
      <c r="B4473"/>
      <c r="C4473"/>
      <c r="D4473"/>
      <c r="E4473"/>
      <c r="F4473"/>
      <c r="G4473"/>
      <c r="H4473"/>
      <c r="I4473"/>
      <c r="J4473"/>
      <c r="K4473"/>
      <c r="L4473"/>
      <c r="M4473"/>
    </row>
    <row r="4474" spans="1:13" x14ac:dyDescent="0.25">
      <c r="A4474"/>
      <c r="B4474"/>
      <c r="C4474"/>
      <c r="D4474"/>
      <c r="E4474"/>
      <c r="F4474"/>
      <c r="G4474"/>
      <c r="H4474"/>
      <c r="I4474"/>
      <c r="J4474"/>
      <c r="K4474"/>
      <c r="L4474"/>
      <c r="M4474"/>
    </row>
    <row r="4475" spans="1:13" x14ac:dyDescent="0.25">
      <c r="A4475"/>
      <c r="B4475"/>
      <c r="C4475"/>
      <c r="D4475"/>
      <c r="E4475"/>
      <c r="F4475"/>
      <c r="G4475"/>
      <c r="H4475"/>
      <c r="I4475"/>
      <c r="J4475"/>
      <c r="K4475"/>
      <c r="L4475"/>
      <c r="M4475"/>
    </row>
    <row r="4476" spans="1:13" x14ac:dyDescent="0.25">
      <c r="A4476"/>
      <c r="B4476"/>
      <c r="C4476"/>
      <c r="D4476"/>
      <c r="E4476"/>
      <c r="F4476"/>
      <c r="G4476"/>
      <c r="H4476"/>
      <c r="I4476"/>
      <c r="J4476"/>
      <c r="K4476"/>
      <c r="L4476"/>
      <c r="M4476"/>
    </row>
    <row r="4477" spans="1:13" x14ac:dyDescent="0.25">
      <c r="A4477"/>
      <c r="B4477"/>
      <c r="C4477"/>
      <c r="D4477"/>
      <c r="E4477"/>
      <c r="F4477"/>
      <c r="G4477"/>
      <c r="H4477"/>
      <c r="I4477"/>
      <c r="J4477"/>
      <c r="K4477"/>
      <c r="L4477"/>
      <c r="M4477"/>
    </row>
    <row r="4478" spans="1:13" x14ac:dyDescent="0.25">
      <c r="A4478"/>
      <c r="B4478"/>
      <c r="C4478"/>
      <c r="D4478"/>
      <c r="E4478"/>
      <c r="F4478"/>
      <c r="G4478"/>
      <c r="H4478"/>
      <c r="I4478"/>
      <c r="J4478"/>
      <c r="K4478"/>
      <c r="L4478"/>
      <c r="M4478"/>
    </row>
    <row r="4479" spans="1:13" x14ac:dyDescent="0.25">
      <c r="A4479"/>
      <c r="B4479"/>
      <c r="C4479"/>
      <c r="D4479"/>
      <c r="E4479"/>
      <c r="F4479"/>
      <c r="G4479"/>
      <c r="H4479"/>
      <c r="I4479"/>
      <c r="J4479"/>
      <c r="K4479"/>
      <c r="L4479"/>
      <c r="M4479"/>
    </row>
    <row r="4480" spans="1:13" x14ac:dyDescent="0.25">
      <c r="A4480"/>
      <c r="B4480"/>
      <c r="C4480"/>
      <c r="D4480"/>
      <c r="E4480"/>
      <c r="F4480"/>
      <c r="G4480"/>
      <c r="H4480"/>
      <c r="I4480"/>
      <c r="J4480"/>
      <c r="K4480"/>
      <c r="L4480"/>
      <c r="M4480"/>
    </row>
    <row r="4481" spans="1:13" x14ac:dyDescent="0.25">
      <c r="A4481"/>
      <c r="B4481"/>
      <c r="C4481"/>
      <c r="D4481"/>
      <c r="E4481"/>
      <c r="F4481"/>
      <c r="G4481"/>
      <c r="H4481"/>
      <c r="I4481"/>
      <c r="J4481"/>
      <c r="K4481"/>
      <c r="L4481"/>
      <c r="M4481"/>
    </row>
    <row r="4482" spans="1:13" x14ac:dyDescent="0.25">
      <c r="A4482"/>
      <c r="B4482"/>
      <c r="C4482"/>
      <c r="D4482"/>
      <c r="E4482"/>
      <c r="F4482"/>
      <c r="G4482"/>
      <c r="H4482"/>
      <c r="I4482"/>
      <c r="J4482"/>
      <c r="K4482"/>
      <c r="L4482"/>
      <c r="M4482"/>
    </row>
    <row r="4483" spans="1:13" x14ac:dyDescent="0.25">
      <c r="A4483"/>
      <c r="B4483"/>
      <c r="C4483"/>
      <c r="D4483"/>
      <c r="E4483"/>
      <c r="F4483"/>
      <c r="G4483"/>
      <c r="H4483"/>
      <c r="I4483"/>
      <c r="J4483"/>
      <c r="K4483"/>
      <c r="L4483"/>
      <c r="M4483"/>
    </row>
    <row r="4484" spans="1:13" x14ac:dyDescent="0.25">
      <c r="A4484"/>
      <c r="B4484"/>
      <c r="C4484"/>
      <c r="D4484"/>
      <c r="E4484"/>
      <c r="F4484"/>
      <c r="G4484"/>
      <c r="H4484"/>
      <c r="I4484"/>
      <c r="J4484"/>
      <c r="K4484"/>
      <c r="L4484"/>
      <c r="M4484"/>
    </row>
    <row r="4485" spans="1:13" x14ac:dyDescent="0.25">
      <c r="A4485"/>
      <c r="B4485"/>
      <c r="C4485"/>
      <c r="D4485"/>
      <c r="E4485"/>
      <c r="F4485"/>
      <c r="G4485"/>
      <c r="H4485"/>
      <c r="I4485"/>
      <c r="J4485"/>
      <c r="K4485"/>
      <c r="L4485"/>
      <c r="M4485"/>
    </row>
    <row r="4486" spans="1:13" x14ac:dyDescent="0.25">
      <c r="A4486"/>
      <c r="B4486"/>
      <c r="C4486"/>
      <c r="D4486"/>
      <c r="E4486"/>
      <c r="F4486"/>
      <c r="G4486"/>
      <c r="H4486"/>
      <c r="I4486"/>
      <c r="J4486"/>
      <c r="K4486"/>
      <c r="L4486"/>
      <c r="M4486"/>
    </row>
    <row r="4487" spans="1:13" x14ac:dyDescent="0.25">
      <c r="A4487"/>
      <c r="B4487"/>
      <c r="C4487"/>
      <c r="D4487"/>
      <c r="E4487"/>
      <c r="F4487"/>
      <c r="G4487"/>
      <c r="H4487"/>
      <c r="I4487"/>
      <c r="J4487"/>
      <c r="K4487"/>
      <c r="L4487"/>
      <c r="M4487"/>
    </row>
    <row r="4488" spans="1:13" x14ac:dyDescent="0.25">
      <c r="A4488"/>
      <c r="B4488"/>
      <c r="C4488"/>
      <c r="D4488"/>
      <c r="E4488"/>
      <c r="F4488"/>
      <c r="G4488"/>
      <c r="H4488"/>
      <c r="I4488"/>
      <c r="J4488"/>
      <c r="K4488"/>
      <c r="L4488"/>
      <c r="M4488"/>
    </row>
    <row r="4489" spans="1:13" x14ac:dyDescent="0.25">
      <c r="A4489"/>
      <c r="B4489"/>
      <c r="C4489"/>
      <c r="D4489"/>
      <c r="E4489"/>
      <c r="F4489"/>
      <c r="G4489"/>
      <c r="H4489"/>
      <c r="I4489"/>
      <c r="J4489"/>
      <c r="K4489"/>
      <c r="L4489"/>
      <c r="M4489"/>
    </row>
    <row r="4490" spans="1:13" x14ac:dyDescent="0.25">
      <c r="A4490"/>
      <c r="B4490"/>
      <c r="C4490"/>
      <c r="D4490"/>
      <c r="E4490"/>
      <c r="F4490"/>
      <c r="G4490"/>
      <c r="H4490"/>
      <c r="I4490"/>
      <c r="J4490"/>
      <c r="K4490"/>
      <c r="L4490"/>
      <c r="M4490"/>
    </row>
    <row r="4491" spans="1:13" x14ac:dyDescent="0.25">
      <c r="A4491"/>
      <c r="B4491"/>
      <c r="C4491"/>
      <c r="D4491"/>
      <c r="E4491"/>
      <c r="F4491"/>
      <c r="G4491"/>
      <c r="H4491"/>
      <c r="I4491"/>
      <c r="J4491"/>
      <c r="K4491"/>
      <c r="L4491"/>
      <c r="M4491"/>
    </row>
    <row r="4492" spans="1:13" x14ac:dyDescent="0.25">
      <c r="A4492"/>
      <c r="B4492"/>
      <c r="C4492"/>
      <c r="D4492"/>
      <c r="E4492"/>
      <c r="F4492"/>
      <c r="G4492"/>
      <c r="H4492"/>
      <c r="I4492"/>
      <c r="J4492"/>
      <c r="K4492"/>
      <c r="L4492"/>
      <c r="M4492"/>
    </row>
    <row r="4493" spans="1:13" x14ac:dyDescent="0.25">
      <c r="A4493"/>
      <c r="B4493"/>
      <c r="C4493"/>
      <c r="D4493"/>
      <c r="E4493"/>
      <c r="F4493"/>
      <c r="G4493"/>
      <c r="H4493"/>
      <c r="I4493"/>
      <c r="J4493"/>
      <c r="K4493"/>
      <c r="L4493"/>
      <c r="M4493"/>
    </row>
    <row r="4494" spans="1:13" x14ac:dyDescent="0.25">
      <c r="A4494"/>
      <c r="B4494"/>
      <c r="C4494"/>
      <c r="D4494"/>
      <c r="E4494"/>
      <c r="F4494"/>
      <c r="G4494"/>
      <c r="H4494"/>
      <c r="I4494"/>
      <c r="J4494"/>
      <c r="K4494"/>
      <c r="L4494"/>
      <c r="M4494"/>
    </row>
    <row r="4495" spans="1:13" x14ac:dyDescent="0.25">
      <c r="A4495"/>
      <c r="B4495"/>
      <c r="C4495"/>
      <c r="D4495"/>
      <c r="E4495"/>
      <c r="F4495"/>
      <c r="G4495"/>
      <c r="H4495"/>
      <c r="I4495"/>
      <c r="J4495"/>
      <c r="K4495"/>
      <c r="L4495"/>
      <c r="M4495"/>
    </row>
    <row r="4496" spans="1:13" x14ac:dyDescent="0.25">
      <c r="A4496"/>
      <c r="B4496"/>
      <c r="C4496"/>
      <c r="D4496"/>
      <c r="E4496"/>
      <c r="F4496"/>
      <c r="G4496"/>
      <c r="H4496"/>
      <c r="I4496"/>
      <c r="J4496"/>
      <c r="K4496"/>
      <c r="L4496"/>
      <c r="M4496"/>
    </row>
    <row r="4497" spans="1:13" x14ac:dyDescent="0.25">
      <c r="A4497"/>
      <c r="B4497"/>
      <c r="C4497"/>
      <c r="D4497"/>
      <c r="E4497"/>
      <c r="F4497"/>
      <c r="G4497"/>
      <c r="H4497"/>
      <c r="I4497"/>
      <c r="J4497"/>
      <c r="K4497"/>
      <c r="L4497"/>
      <c r="M4497"/>
    </row>
    <row r="4498" spans="1:13" x14ac:dyDescent="0.25">
      <c r="A4498"/>
      <c r="B4498"/>
      <c r="C4498"/>
      <c r="D4498"/>
      <c r="E4498"/>
      <c r="F4498"/>
      <c r="G4498"/>
      <c r="H4498"/>
      <c r="I4498"/>
      <c r="J4498"/>
      <c r="K4498"/>
      <c r="L4498"/>
      <c r="M4498"/>
    </row>
    <row r="4499" spans="1:13" x14ac:dyDescent="0.25">
      <c r="A4499"/>
      <c r="B4499"/>
      <c r="C4499"/>
      <c r="D4499"/>
      <c r="E4499"/>
      <c r="F4499"/>
      <c r="G4499"/>
      <c r="H4499"/>
      <c r="I4499"/>
      <c r="J4499"/>
      <c r="K4499"/>
      <c r="L4499"/>
      <c r="M4499"/>
    </row>
    <row r="4500" spans="1:13" x14ac:dyDescent="0.25">
      <c r="A4500"/>
      <c r="B4500"/>
      <c r="C4500"/>
      <c r="D4500"/>
      <c r="E4500"/>
      <c r="F4500"/>
      <c r="G4500"/>
      <c r="H4500"/>
      <c r="I4500"/>
      <c r="J4500"/>
      <c r="K4500"/>
      <c r="L4500"/>
      <c r="M4500"/>
    </row>
    <row r="4501" spans="1:13" x14ac:dyDescent="0.25">
      <c r="A4501"/>
      <c r="B4501"/>
      <c r="C4501"/>
      <c r="D4501"/>
      <c r="E4501"/>
      <c r="F4501"/>
      <c r="G4501"/>
      <c r="H4501"/>
      <c r="I4501"/>
      <c r="J4501"/>
      <c r="K4501"/>
      <c r="L4501"/>
      <c r="M4501"/>
    </row>
    <row r="4502" spans="1:13" x14ac:dyDescent="0.25">
      <c r="A4502"/>
      <c r="B4502"/>
      <c r="C4502"/>
      <c r="D4502"/>
      <c r="E4502"/>
      <c r="F4502"/>
      <c r="G4502"/>
      <c r="H4502"/>
      <c r="I4502"/>
      <c r="J4502"/>
      <c r="K4502"/>
      <c r="L4502"/>
      <c r="M4502"/>
    </row>
    <row r="4503" spans="1:13" x14ac:dyDescent="0.25">
      <c r="A4503"/>
      <c r="B4503"/>
      <c r="C4503"/>
      <c r="D4503"/>
      <c r="E4503"/>
      <c r="F4503"/>
      <c r="G4503"/>
      <c r="H4503"/>
      <c r="I4503"/>
      <c r="J4503"/>
      <c r="K4503"/>
      <c r="L4503"/>
      <c r="M4503"/>
    </row>
    <row r="4504" spans="1:13" x14ac:dyDescent="0.25">
      <c r="A4504"/>
      <c r="B4504"/>
      <c r="C4504"/>
      <c r="D4504"/>
      <c r="E4504"/>
      <c r="F4504"/>
      <c r="G4504"/>
      <c r="H4504"/>
      <c r="I4504"/>
      <c r="J4504"/>
      <c r="K4504"/>
      <c r="L4504"/>
      <c r="M4504"/>
    </row>
    <row r="4505" spans="1:13" x14ac:dyDescent="0.25">
      <c r="A4505"/>
      <c r="B4505"/>
      <c r="C4505"/>
      <c r="D4505"/>
      <c r="E4505"/>
      <c r="F4505"/>
      <c r="G4505"/>
      <c r="H4505"/>
      <c r="I4505"/>
      <c r="J4505"/>
      <c r="K4505"/>
      <c r="L4505"/>
      <c r="M4505"/>
    </row>
    <row r="4506" spans="1:13" x14ac:dyDescent="0.25">
      <c r="A4506"/>
      <c r="B4506"/>
      <c r="C4506"/>
      <c r="D4506"/>
      <c r="E4506"/>
      <c r="F4506"/>
      <c r="G4506"/>
      <c r="H4506"/>
      <c r="I4506"/>
      <c r="J4506"/>
      <c r="K4506"/>
      <c r="L4506"/>
      <c r="M4506"/>
    </row>
    <row r="4507" spans="1:13" x14ac:dyDescent="0.25">
      <c r="A4507"/>
      <c r="B4507"/>
      <c r="C4507"/>
      <c r="D4507"/>
      <c r="E4507"/>
      <c r="F4507"/>
      <c r="G4507"/>
      <c r="H4507"/>
      <c r="I4507"/>
      <c r="J4507"/>
      <c r="K4507"/>
      <c r="L4507"/>
      <c r="M4507"/>
    </row>
    <row r="4508" spans="1:13" x14ac:dyDescent="0.25">
      <c r="A4508"/>
      <c r="B4508"/>
      <c r="C4508"/>
      <c r="D4508"/>
      <c r="E4508"/>
      <c r="F4508"/>
      <c r="G4508"/>
      <c r="H4508"/>
      <c r="I4508"/>
      <c r="J4508"/>
      <c r="K4508"/>
      <c r="L4508"/>
      <c r="M4508"/>
    </row>
    <row r="4509" spans="1:13" x14ac:dyDescent="0.25">
      <c r="A4509"/>
      <c r="B4509"/>
      <c r="C4509"/>
      <c r="D4509"/>
      <c r="E4509"/>
      <c r="F4509"/>
      <c r="G4509"/>
      <c r="H4509"/>
      <c r="I4509"/>
      <c r="J4509"/>
      <c r="K4509"/>
      <c r="L4509"/>
      <c r="M4509"/>
    </row>
    <row r="4510" spans="1:13" x14ac:dyDescent="0.25">
      <c r="A4510"/>
      <c r="B4510"/>
      <c r="C4510"/>
      <c r="D4510"/>
      <c r="E4510"/>
      <c r="F4510"/>
      <c r="G4510"/>
      <c r="H4510"/>
      <c r="I4510"/>
      <c r="J4510"/>
      <c r="K4510"/>
      <c r="L4510"/>
      <c r="M4510"/>
    </row>
    <row r="4511" spans="1:13" x14ac:dyDescent="0.25">
      <c r="A4511"/>
      <c r="B4511"/>
      <c r="C4511"/>
      <c r="D4511"/>
      <c r="E4511"/>
      <c r="F4511"/>
      <c r="G4511"/>
      <c r="H4511"/>
      <c r="I4511"/>
      <c r="J4511"/>
      <c r="K4511"/>
      <c r="L4511"/>
      <c r="M4511"/>
    </row>
    <row r="4512" spans="1:13" x14ac:dyDescent="0.25">
      <c r="A4512"/>
      <c r="B4512"/>
      <c r="C4512"/>
      <c r="D4512"/>
      <c r="E4512"/>
      <c r="F4512"/>
      <c r="G4512"/>
      <c r="H4512"/>
      <c r="I4512"/>
      <c r="J4512"/>
      <c r="K4512"/>
      <c r="L4512"/>
      <c r="M4512"/>
    </row>
    <row r="4513" spans="1:13" x14ac:dyDescent="0.25">
      <c r="A4513"/>
      <c r="B4513"/>
      <c r="C4513"/>
      <c r="D4513"/>
      <c r="E4513"/>
      <c r="F4513"/>
      <c r="G4513"/>
      <c r="H4513"/>
      <c r="I4513"/>
      <c r="J4513"/>
      <c r="K4513"/>
      <c r="L4513"/>
      <c r="M4513"/>
    </row>
    <row r="4514" spans="1:13" x14ac:dyDescent="0.25">
      <c r="A4514"/>
      <c r="B4514"/>
      <c r="C4514"/>
      <c r="D4514"/>
      <c r="E4514"/>
      <c r="F4514"/>
      <c r="G4514"/>
      <c r="H4514"/>
      <c r="I4514"/>
      <c r="J4514"/>
      <c r="K4514"/>
      <c r="L4514"/>
      <c r="M4514"/>
    </row>
    <row r="4515" spans="1:13" x14ac:dyDescent="0.25">
      <c r="A4515"/>
      <c r="B4515"/>
      <c r="C4515"/>
      <c r="D4515"/>
      <c r="E4515"/>
      <c r="F4515"/>
      <c r="G4515"/>
      <c r="H4515"/>
      <c r="I4515"/>
      <c r="J4515"/>
      <c r="K4515"/>
      <c r="L4515"/>
      <c r="M4515"/>
    </row>
    <row r="4516" spans="1:13" x14ac:dyDescent="0.25">
      <c r="A4516"/>
      <c r="B4516"/>
      <c r="C4516"/>
      <c r="D4516"/>
      <c r="E4516"/>
      <c r="F4516"/>
      <c r="G4516"/>
      <c r="H4516"/>
      <c r="I4516"/>
      <c r="J4516"/>
      <c r="K4516"/>
      <c r="L4516"/>
      <c r="M4516"/>
    </row>
    <row r="4517" spans="1:13" x14ac:dyDescent="0.25">
      <c r="A4517"/>
      <c r="B4517"/>
      <c r="C4517"/>
      <c r="D4517"/>
      <c r="E4517"/>
      <c r="F4517"/>
      <c r="G4517"/>
      <c r="H4517"/>
      <c r="I4517"/>
      <c r="J4517"/>
      <c r="K4517"/>
      <c r="L4517"/>
      <c r="M4517"/>
    </row>
    <row r="4518" spans="1:13" x14ac:dyDescent="0.25">
      <c r="A4518"/>
      <c r="B4518"/>
      <c r="C4518"/>
      <c r="D4518"/>
      <c r="E4518"/>
      <c r="F4518"/>
      <c r="G4518"/>
      <c r="H4518"/>
      <c r="I4518"/>
      <c r="J4518"/>
      <c r="K4518"/>
      <c r="L4518"/>
      <c r="M4518"/>
    </row>
    <row r="4519" spans="1:13" x14ac:dyDescent="0.25">
      <c r="A4519"/>
      <c r="B4519"/>
      <c r="C4519"/>
      <c r="D4519"/>
      <c r="E4519"/>
      <c r="F4519"/>
      <c r="G4519"/>
      <c r="H4519"/>
      <c r="I4519"/>
      <c r="J4519"/>
      <c r="K4519"/>
      <c r="L4519"/>
      <c r="M4519"/>
    </row>
    <row r="4520" spans="1:13" x14ac:dyDescent="0.25">
      <c r="A4520"/>
      <c r="B4520"/>
      <c r="C4520"/>
      <c r="D4520"/>
      <c r="E4520"/>
      <c r="F4520"/>
      <c r="G4520"/>
      <c r="H4520"/>
      <c r="I4520"/>
      <c r="J4520"/>
      <c r="K4520"/>
      <c r="L4520"/>
      <c r="M4520"/>
    </row>
    <row r="4521" spans="1:13" x14ac:dyDescent="0.25">
      <c r="A4521"/>
      <c r="B4521"/>
      <c r="C4521"/>
      <c r="D4521"/>
      <c r="E4521"/>
      <c r="F4521"/>
      <c r="G4521"/>
      <c r="H4521"/>
      <c r="I4521"/>
      <c r="J4521"/>
      <c r="K4521"/>
      <c r="L4521"/>
      <c r="M4521"/>
    </row>
    <row r="4522" spans="1:13" x14ac:dyDescent="0.25">
      <c r="A4522"/>
      <c r="B4522"/>
      <c r="C4522"/>
      <c r="D4522"/>
      <c r="E4522"/>
      <c r="F4522"/>
      <c r="G4522"/>
      <c r="H4522"/>
      <c r="I4522"/>
      <c r="J4522"/>
      <c r="K4522"/>
      <c r="L4522"/>
      <c r="M4522"/>
    </row>
    <row r="4523" spans="1:13" x14ac:dyDescent="0.25">
      <c r="A4523"/>
      <c r="B4523"/>
      <c r="C4523"/>
      <c r="D4523"/>
      <c r="E4523"/>
      <c r="F4523"/>
      <c r="G4523"/>
      <c r="H4523"/>
      <c r="I4523"/>
      <c r="J4523"/>
      <c r="K4523"/>
      <c r="L4523"/>
      <c r="M4523"/>
    </row>
    <row r="4524" spans="1:13" x14ac:dyDescent="0.25">
      <c r="A4524"/>
      <c r="B4524"/>
      <c r="C4524"/>
      <c r="D4524"/>
      <c r="E4524"/>
      <c r="F4524"/>
      <c r="G4524"/>
      <c r="H4524"/>
      <c r="I4524"/>
      <c r="J4524"/>
      <c r="K4524"/>
      <c r="L4524"/>
      <c r="M4524"/>
    </row>
    <row r="4525" spans="1:13" x14ac:dyDescent="0.25">
      <c r="A4525"/>
      <c r="B4525"/>
      <c r="C4525"/>
      <c r="D4525"/>
      <c r="E4525"/>
      <c r="F4525"/>
      <c r="G4525"/>
      <c r="H4525"/>
      <c r="I4525"/>
      <c r="J4525"/>
      <c r="K4525"/>
      <c r="L4525"/>
      <c r="M4525"/>
    </row>
    <row r="4526" spans="1:13" x14ac:dyDescent="0.25">
      <c r="A4526"/>
      <c r="B4526"/>
      <c r="C4526"/>
      <c r="D4526"/>
      <c r="E4526"/>
      <c r="F4526"/>
      <c r="G4526"/>
      <c r="H4526"/>
      <c r="I4526"/>
      <c r="J4526"/>
      <c r="K4526"/>
      <c r="L4526"/>
      <c r="M4526"/>
    </row>
    <row r="4527" spans="1:13" x14ac:dyDescent="0.25">
      <c r="A4527"/>
      <c r="B4527"/>
      <c r="C4527"/>
      <c r="D4527"/>
      <c r="E4527"/>
      <c r="F4527"/>
      <c r="G4527"/>
      <c r="H4527"/>
      <c r="I4527"/>
      <c r="J4527"/>
      <c r="K4527"/>
      <c r="L4527"/>
      <c r="M4527"/>
    </row>
    <row r="4528" spans="1:13" x14ac:dyDescent="0.25">
      <c r="A4528"/>
      <c r="B4528"/>
      <c r="C4528"/>
      <c r="D4528"/>
      <c r="E4528"/>
      <c r="F4528"/>
      <c r="G4528"/>
      <c r="H4528"/>
      <c r="I4528"/>
      <c r="J4528"/>
      <c r="K4528"/>
      <c r="L4528"/>
      <c r="M4528"/>
    </row>
    <row r="4529" spans="1:13" x14ac:dyDescent="0.25">
      <c r="A4529"/>
      <c r="B4529"/>
      <c r="C4529"/>
      <c r="D4529"/>
      <c r="E4529"/>
      <c r="F4529"/>
      <c r="G4529"/>
      <c r="H4529"/>
      <c r="I4529"/>
      <c r="J4529"/>
      <c r="K4529"/>
      <c r="L4529"/>
      <c r="M4529"/>
    </row>
    <row r="4530" spans="1:13" x14ac:dyDescent="0.25">
      <c r="A4530"/>
      <c r="B4530"/>
      <c r="C4530"/>
      <c r="D4530"/>
      <c r="E4530"/>
      <c r="F4530"/>
      <c r="G4530"/>
      <c r="H4530"/>
      <c r="I4530"/>
      <c r="J4530"/>
      <c r="K4530"/>
      <c r="L4530"/>
      <c r="M4530"/>
    </row>
    <row r="4531" spans="1:13" x14ac:dyDescent="0.25">
      <c r="A4531"/>
      <c r="B4531"/>
      <c r="C4531"/>
      <c r="D4531"/>
      <c r="E4531"/>
      <c r="F4531"/>
      <c r="G4531"/>
      <c r="H4531"/>
      <c r="I4531"/>
      <c r="J4531"/>
      <c r="K4531"/>
      <c r="L4531"/>
      <c r="M4531"/>
    </row>
    <row r="4532" spans="1:13" x14ac:dyDescent="0.25">
      <c r="A4532"/>
      <c r="B4532"/>
      <c r="C4532"/>
      <c r="D4532"/>
      <c r="E4532"/>
      <c r="F4532"/>
      <c r="G4532"/>
      <c r="H4532"/>
      <c r="I4532"/>
      <c r="J4532"/>
      <c r="K4532"/>
      <c r="L4532"/>
      <c r="M4532"/>
    </row>
    <row r="4533" spans="1:13" x14ac:dyDescent="0.25">
      <c r="A4533"/>
      <c r="B4533"/>
      <c r="C4533"/>
      <c r="D4533"/>
      <c r="E4533"/>
      <c r="F4533"/>
      <c r="G4533"/>
      <c r="H4533"/>
      <c r="I4533"/>
      <c r="J4533"/>
      <c r="K4533"/>
      <c r="L4533"/>
      <c r="M4533"/>
    </row>
    <row r="4534" spans="1:13" x14ac:dyDescent="0.25">
      <c r="A4534"/>
      <c r="B4534"/>
      <c r="C4534"/>
      <c r="D4534"/>
      <c r="E4534"/>
      <c r="F4534"/>
      <c r="G4534"/>
      <c r="H4534"/>
      <c r="I4534"/>
      <c r="J4534"/>
      <c r="K4534"/>
      <c r="L4534"/>
      <c r="M4534"/>
    </row>
    <row r="4535" spans="1:13" x14ac:dyDescent="0.25">
      <c r="A4535"/>
      <c r="B4535"/>
      <c r="C4535"/>
      <c r="D4535"/>
      <c r="E4535"/>
      <c r="F4535"/>
      <c r="G4535"/>
      <c r="H4535"/>
      <c r="I4535"/>
      <c r="J4535"/>
      <c r="K4535"/>
      <c r="L4535"/>
      <c r="M4535"/>
    </row>
    <row r="4536" spans="1:13" x14ac:dyDescent="0.25">
      <c r="A4536"/>
      <c r="B4536"/>
      <c r="C4536"/>
      <c r="D4536"/>
      <c r="E4536"/>
      <c r="F4536"/>
      <c r="G4536"/>
      <c r="H4536"/>
      <c r="I4536"/>
      <c r="J4536"/>
      <c r="K4536"/>
      <c r="L4536"/>
      <c r="M4536"/>
    </row>
    <row r="4537" spans="1:13" x14ac:dyDescent="0.25">
      <c r="A4537"/>
      <c r="B4537"/>
      <c r="C4537"/>
      <c r="D4537"/>
      <c r="E4537"/>
      <c r="F4537"/>
      <c r="G4537"/>
      <c r="H4537"/>
      <c r="I4537"/>
      <c r="J4537"/>
      <c r="K4537"/>
      <c r="L4537"/>
      <c r="M4537"/>
    </row>
    <row r="4538" spans="1:13" x14ac:dyDescent="0.25">
      <c r="A4538"/>
      <c r="B4538"/>
      <c r="C4538"/>
      <c r="D4538"/>
      <c r="E4538"/>
      <c r="F4538"/>
      <c r="G4538"/>
      <c r="H4538"/>
      <c r="I4538"/>
      <c r="J4538"/>
      <c r="K4538"/>
      <c r="L4538"/>
      <c r="M4538"/>
    </row>
    <row r="4539" spans="1:13" x14ac:dyDescent="0.25">
      <c r="A4539"/>
      <c r="B4539"/>
      <c r="C4539"/>
      <c r="D4539"/>
      <c r="E4539"/>
      <c r="F4539"/>
      <c r="G4539"/>
      <c r="H4539"/>
      <c r="I4539"/>
      <c r="J4539"/>
      <c r="K4539"/>
      <c r="L4539"/>
      <c r="M4539"/>
    </row>
    <row r="4540" spans="1:13" x14ac:dyDescent="0.25">
      <c r="A4540"/>
      <c r="B4540"/>
      <c r="C4540"/>
      <c r="D4540"/>
      <c r="E4540"/>
      <c r="F4540"/>
      <c r="G4540"/>
      <c r="H4540"/>
      <c r="I4540"/>
      <c r="J4540"/>
      <c r="K4540"/>
      <c r="L4540"/>
      <c r="M4540"/>
    </row>
    <row r="4541" spans="1:13" x14ac:dyDescent="0.25">
      <c r="A4541"/>
      <c r="B4541"/>
      <c r="C4541"/>
      <c r="D4541"/>
      <c r="E4541"/>
      <c r="F4541"/>
      <c r="G4541"/>
      <c r="H4541"/>
      <c r="I4541"/>
      <c r="J4541"/>
      <c r="K4541"/>
      <c r="L4541"/>
      <c r="M4541"/>
    </row>
    <row r="4542" spans="1:13" x14ac:dyDescent="0.25">
      <c r="A4542"/>
      <c r="B4542"/>
      <c r="C4542"/>
      <c r="D4542"/>
      <c r="E4542"/>
      <c r="F4542"/>
      <c r="G4542"/>
      <c r="H4542"/>
      <c r="I4542"/>
      <c r="J4542"/>
      <c r="K4542"/>
      <c r="L4542"/>
      <c r="M4542"/>
    </row>
    <row r="4543" spans="1:13" x14ac:dyDescent="0.25">
      <c r="A4543"/>
      <c r="B4543"/>
      <c r="C4543"/>
      <c r="D4543"/>
      <c r="E4543"/>
      <c r="F4543"/>
      <c r="G4543"/>
      <c r="H4543"/>
      <c r="I4543"/>
      <c r="J4543"/>
      <c r="K4543"/>
      <c r="L4543"/>
      <c r="M4543"/>
    </row>
    <row r="4544" spans="1:13" x14ac:dyDescent="0.25">
      <c r="A4544"/>
      <c r="B4544"/>
      <c r="C4544"/>
      <c r="D4544"/>
      <c r="E4544"/>
      <c r="F4544"/>
      <c r="G4544"/>
      <c r="H4544"/>
      <c r="I4544"/>
      <c r="J4544"/>
      <c r="K4544"/>
      <c r="L4544"/>
      <c r="M4544"/>
    </row>
    <row r="4545" spans="1:13" x14ac:dyDescent="0.25">
      <c r="A4545"/>
      <c r="B4545"/>
      <c r="C4545"/>
      <c r="D4545"/>
      <c r="E4545"/>
      <c r="F4545"/>
      <c r="G4545"/>
      <c r="H4545"/>
      <c r="I4545"/>
      <c r="J4545"/>
      <c r="K4545"/>
      <c r="L4545"/>
      <c r="M4545"/>
    </row>
    <row r="4546" spans="1:13" x14ac:dyDescent="0.25">
      <c r="A4546"/>
      <c r="B4546"/>
      <c r="C4546"/>
      <c r="D4546"/>
      <c r="E4546"/>
      <c r="F4546"/>
      <c r="G4546"/>
      <c r="H4546"/>
      <c r="I4546"/>
      <c r="J4546"/>
      <c r="K4546"/>
      <c r="L4546"/>
      <c r="M4546"/>
    </row>
    <row r="4547" spans="1:13" x14ac:dyDescent="0.25">
      <c r="A4547"/>
      <c r="B4547"/>
      <c r="C4547"/>
      <c r="D4547"/>
      <c r="E4547"/>
      <c r="F4547"/>
      <c r="G4547"/>
      <c r="H4547"/>
      <c r="I4547"/>
      <c r="J4547"/>
      <c r="K4547"/>
      <c r="L4547"/>
      <c r="M4547"/>
    </row>
    <row r="4548" spans="1:13" x14ac:dyDescent="0.25">
      <c r="A4548"/>
      <c r="B4548"/>
      <c r="C4548"/>
      <c r="D4548"/>
      <c r="E4548"/>
      <c r="F4548"/>
      <c r="G4548"/>
      <c r="H4548"/>
      <c r="I4548"/>
      <c r="J4548"/>
      <c r="K4548"/>
      <c r="L4548"/>
      <c r="M4548"/>
    </row>
    <row r="4549" spans="1:13" x14ac:dyDescent="0.25">
      <c r="A4549"/>
      <c r="B4549"/>
      <c r="C4549"/>
      <c r="D4549"/>
      <c r="E4549"/>
      <c r="F4549"/>
      <c r="G4549"/>
      <c r="H4549"/>
      <c r="I4549"/>
      <c r="J4549"/>
      <c r="K4549"/>
      <c r="L4549"/>
      <c r="M4549"/>
    </row>
    <row r="4550" spans="1:13" x14ac:dyDescent="0.25">
      <c r="A4550"/>
      <c r="B4550"/>
      <c r="C4550"/>
      <c r="D4550"/>
      <c r="E4550"/>
      <c r="F4550"/>
      <c r="G4550"/>
      <c r="H4550"/>
      <c r="I4550"/>
      <c r="J4550"/>
      <c r="K4550"/>
      <c r="L4550"/>
      <c r="M4550"/>
    </row>
    <row r="4551" spans="1:13" x14ac:dyDescent="0.25">
      <c r="A4551"/>
      <c r="B4551"/>
      <c r="C4551"/>
      <c r="D4551"/>
      <c r="E4551"/>
      <c r="F4551"/>
      <c r="G4551"/>
      <c r="H4551"/>
      <c r="I4551"/>
      <c r="J4551"/>
      <c r="K4551"/>
      <c r="L4551"/>
      <c r="M4551"/>
    </row>
    <row r="4552" spans="1:13" x14ac:dyDescent="0.25">
      <c r="A4552"/>
      <c r="B4552"/>
      <c r="C4552"/>
      <c r="D4552"/>
      <c r="E4552"/>
      <c r="F4552"/>
      <c r="G4552"/>
      <c r="H4552"/>
      <c r="I4552"/>
      <c r="J4552"/>
      <c r="K4552"/>
      <c r="L4552"/>
      <c r="M4552"/>
    </row>
    <row r="4553" spans="1:13" x14ac:dyDescent="0.25">
      <c r="A4553"/>
      <c r="B4553"/>
      <c r="C4553"/>
      <c r="D4553"/>
      <c r="E4553"/>
      <c r="F4553"/>
      <c r="G4553"/>
      <c r="H4553"/>
      <c r="I4553"/>
      <c r="J4553"/>
      <c r="K4553"/>
      <c r="L4553"/>
      <c r="M4553"/>
    </row>
    <row r="4554" spans="1:13" x14ac:dyDescent="0.25">
      <c r="A4554"/>
      <c r="B4554"/>
      <c r="C4554"/>
      <c r="D4554"/>
      <c r="E4554"/>
      <c r="F4554"/>
      <c r="G4554"/>
      <c r="H4554"/>
      <c r="I4554"/>
      <c r="J4554"/>
      <c r="K4554"/>
      <c r="L4554"/>
      <c r="M4554"/>
    </row>
    <row r="4555" spans="1:13" x14ac:dyDescent="0.25">
      <c r="A4555"/>
      <c r="B4555"/>
      <c r="C4555"/>
      <c r="D4555"/>
      <c r="E4555"/>
      <c r="F4555"/>
      <c r="G4555"/>
      <c r="H4555"/>
      <c r="I4555"/>
      <c r="J4555"/>
      <c r="K4555"/>
      <c r="L4555"/>
      <c r="M4555"/>
    </row>
    <row r="4556" spans="1:13" x14ac:dyDescent="0.25">
      <c r="A4556"/>
      <c r="B4556"/>
      <c r="C4556"/>
      <c r="D4556"/>
      <c r="E4556"/>
      <c r="F4556"/>
      <c r="G4556"/>
      <c r="H4556"/>
      <c r="I4556"/>
      <c r="J4556"/>
      <c r="K4556"/>
      <c r="L4556"/>
      <c r="M4556"/>
    </row>
    <row r="4557" spans="1:13" x14ac:dyDescent="0.25">
      <c r="A4557"/>
      <c r="B4557"/>
      <c r="C4557"/>
      <c r="D4557"/>
      <c r="E4557"/>
      <c r="F4557"/>
      <c r="G4557"/>
      <c r="H4557"/>
      <c r="I4557"/>
      <c r="J4557"/>
      <c r="K4557"/>
      <c r="L4557"/>
      <c r="M4557"/>
    </row>
    <row r="4558" spans="1:13" x14ac:dyDescent="0.25">
      <c r="A4558"/>
      <c r="B4558"/>
      <c r="C4558"/>
      <c r="D4558"/>
      <c r="E4558"/>
      <c r="F4558"/>
      <c r="G4558"/>
      <c r="H4558"/>
      <c r="I4558"/>
      <c r="J4558"/>
      <c r="K4558"/>
      <c r="L4558"/>
      <c r="M4558"/>
    </row>
    <row r="4559" spans="1:13" x14ac:dyDescent="0.25">
      <c r="A4559"/>
      <c r="B4559"/>
      <c r="C4559"/>
      <c r="D4559"/>
      <c r="E4559"/>
      <c r="F4559"/>
      <c r="G4559"/>
      <c r="H4559"/>
      <c r="I4559"/>
      <c r="J4559"/>
      <c r="K4559"/>
      <c r="L4559"/>
      <c r="M4559"/>
    </row>
    <row r="4560" spans="1:13" x14ac:dyDescent="0.25">
      <c r="A4560"/>
      <c r="B4560"/>
      <c r="C4560"/>
      <c r="D4560"/>
      <c r="E4560"/>
      <c r="F4560"/>
      <c r="G4560"/>
      <c r="H4560"/>
      <c r="I4560"/>
      <c r="J4560"/>
      <c r="K4560"/>
      <c r="L4560"/>
      <c r="M4560"/>
    </row>
    <row r="4561" spans="1:13" x14ac:dyDescent="0.25">
      <c r="A4561"/>
      <c r="B4561"/>
      <c r="C4561"/>
      <c r="D4561"/>
      <c r="E4561"/>
      <c r="F4561"/>
      <c r="G4561"/>
      <c r="H4561"/>
      <c r="I4561"/>
      <c r="J4561"/>
      <c r="K4561"/>
      <c r="L4561"/>
      <c r="M4561"/>
    </row>
    <row r="4562" spans="1:13" x14ac:dyDescent="0.25">
      <c r="A4562"/>
      <c r="B4562"/>
      <c r="C4562"/>
      <c r="D4562"/>
      <c r="E4562"/>
      <c r="F4562"/>
      <c r="G4562"/>
      <c r="H4562"/>
      <c r="I4562"/>
      <c r="J4562"/>
      <c r="K4562"/>
      <c r="L4562"/>
      <c r="M4562"/>
    </row>
    <row r="4563" spans="1:13" x14ac:dyDescent="0.25">
      <c r="A4563"/>
      <c r="B4563"/>
      <c r="C4563"/>
      <c r="D4563"/>
      <c r="E4563"/>
      <c r="F4563"/>
      <c r="G4563"/>
      <c r="H4563"/>
      <c r="I4563"/>
      <c r="J4563"/>
      <c r="K4563"/>
      <c r="L4563"/>
      <c r="M4563"/>
    </row>
    <row r="4564" spans="1:13" x14ac:dyDescent="0.25">
      <c r="A4564"/>
      <c r="B4564"/>
      <c r="C4564"/>
      <c r="D4564"/>
      <c r="E4564"/>
      <c r="F4564"/>
      <c r="G4564"/>
      <c r="H4564"/>
      <c r="I4564"/>
      <c r="J4564"/>
      <c r="K4564"/>
      <c r="L4564"/>
      <c r="M4564"/>
    </row>
    <row r="4565" spans="1:13" x14ac:dyDescent="0.25">
      <c r="A4565"/>
      <c r="B4565"/>
      <c r="C4565"/>
      <c r="D4565"/>
      <c r="E4565"/>
      <c r="F4565"/>
      <c r="G4565"/>
      <c r="H4565"/>
      <c r="I4565"/>
      <c r="J4565"/>
      <c r="K4565"/>
      <c r="L4565"/>
      <c r="M4565"/>
    </row>
    <row r="4566" spans="1:13" x14ac:dyDescent="0.25">
      <c r="A4566"/>
      <c r="B4566"/>
      <c r="C4566"/>
      <c r="D4566"/>
      <c r="E4566"/>
      <c r="F4566"/>
      <c r="G4566"/>
      <c r="H4566"/>
      <c r="I4566"/>
      <c r="J4566"/>
      <c r="K4566"/>
      <c r="L4566"/>
      <c r="M4566"/>
    </row>
    <row r="4567" spans="1:13" x14ac:dyDescent="0.25">
      <c r="A4567"/>
      <c r="B4567"/>
      <c r="C4567"/>
      <c r="D4567"/>
      <c r="E4567"/>
      <c r="F4567"/>
      <c r="G4567"/>
      <c r="H4567"/>
      <c r="I4567"/>
      <c r="J4567"/>
      <c r="K4567"/>
      <c r="L4567"/>
      <c r="M4567"/>
    </row>
    <row r="4568" spans="1:13" x14ac:dyDescent="0.25">
      <c r="A4568"/>
      <c r="B4568"/>
      <c r="C4568"/>
      <c r="D4568"/>
      <c r="E4568"/>
      <c r="F4568"/>
      <c r="G4568"/>
      <c r="H4568"/>
      <c r="I4568"/>
      <c r="J4568"/>
      <c r="K4568"/>
      <c r="L4568"/>
      <c r="M4568"/>
    </row>
    <row r="4569" spans="1:13" x14ac:dyDescent="0.25">
      <c r="A4569"/>
      <c r="B4569"/>
      <c r="C4569"/>
      <c r="D4569"/>
      <c r="E4569"/>
      <c r="F4569"/>
      <c r="G4569"/>
      <c r="H4569"/>
      <c r="I4569"/>
      <c r="J4569"/>
      <c r="K4569"/>
      <c r="L4569"/>
      <c r="M4569"/>
    </row>
    <row r="4570" spans="1:13" x14ac:dyDescent="0.25">
      <c r="A4570"/>
      <c r="B4570"/>
      <c r="C4570"/>
      <c r="D4570"/>
      <c r="E4570"/>
      <c r="F4570"/>
      <c r="G4570"/>
      <c r="H4570"/>
      <c r="I4570"/>
      <c r="J4570"/>
      <c r="K4570"/>
      <c r="L4570"/>
      <c r="M4570"/>
    </row>
    <row r="4571" spans="1:13" x14ac:dyDescent="0.25">
      <c r="A4571"/>
      <c r="B4571"/>
      <c r="C4571"/>
      <c r="D4571"/>
      <c r="E4571"/>
      <c r="F4571"/>
      <c r="G4571"/>
      <c r="H4571"/>
      <c r="I4571"/>
      <c r="J4571"/>
      <c r="K4571"/>
      <c r="L4571"/>
      <c r="M4571"/>
    </row>
    <row r="4572" spans="1:13" x14ac:dyDescent="0.25">
      <c r="A4572"/>
      <c r="B4572"/>
      <c r="C4572"/>
      <c r="D4572"/>
      <c r="E4572"/>
      <c r="F4572"/>
      <c r="G4572"/>
      <c r="H4572"/>
      <c r="I4572"/>
      <c r="J4572"/>
      <c r="K4572"/>
      <c r="L4572"/>
      <c r="M4572"/>
    </row>
    <row r="4573" spans="1:13" x14ac:dyDescent="0.25">
      <c r="A4573"/>
      <c r="B4573"/>
      <c r="C4573"/>
      <c r="D4573"/>
      <c r="E4573"/>
      <c r="F4573"/>
      <c r="G4573"/>
      <c r="H4573"/>
      <c r="I4573"/>
      <c r="J4573"/>
      <c r="K4573"/>
      <c r="L4573"/>
      <c r="M4573"/>
    </row>
    <row r="4574" spans="1:13" x14ac:dyDescent="0.25">
      <c r="A4574"/>
      <c r="B4574"/>
      <c r="C4574"/>
      <c r="D4574"/>
      <c r="E4574"/>
      <c r="F4574"/>
      <c r="G4574"/>
      <c r="H4574"/>
      <c r="I4574"/>
      <c r="J4574"/>
      <c r="K4574"/>
      <c r="L4574"/>
      <c r="M4574"/>
    </row>
    <row r="4575" spans="1:13" x14ac:dyDescent="0.25">
      <c r="A4575"/>
      <c r="B4575"/>
      <c r="C4575"/>
      <c r="D4575"/>
      <c r="E4575"/>
      <c r="F4575"/>
      <c r="G4575"/>
      <c r="H4575"/>
      <c r="I4575"/>
      <c r="J4575"/>
      <c r="K4575"/>
      <c r="L4575"/>
      <c r="M4575"/>
    </row>
    <row r="4576" spans="1:13" x14ac:dyDescent="0.25">
      <c r="A4576"/>
      <c r="B4576"/>
      <c r="C4576"/>
      <c r="D4576"/>
      <c r="E4576"/>
      <c r="F4576"/>
      <c r="G4576"/>
      <c r="H4576"/>
      <c r="I4576"/>
      <c r="J4576"/>
      <c r="K4576"/>
      <c r="L4576"/>
      <c r="M4576"/>
    </row>
    <row r="4577" spans="1:13" x14ac:dyDescent="0.25">
      <c r="A4577"/>
      <c r="B4577"/>
      <c r="C4577"/>
      <c r="D4577"/>
      <c r="E4577"/>
      <c r="F4577"/>
      <c r="G4577"/>
      <c r="H4577"/>
      <c r="I4577"/>
      <c r="J4577"/>
      <c r="K4577"/>
      <c r="L4577"/>
      <c r="M4577"/>
    </row>
    <row r="4578" spans="1:13" x14ac:dyDescent="0.25">
      <c r="A4578"/>
      <c r="B4578"/>
      <c r="C4578"/>
      <c r="D4578"/>
      <c r="E4578"/>
      <c r="F4578"/>
      <c r="G4578"/>
      <c r="H4578"/>
      <c r="I4578"/>
      <c r="J4578"/>
      <c r="K4578"/>
      <c r="L4578"/>
      <c r="M4578"/>
    </row>
    <row r="4579" spans="1:13" x14ac:dyDescent="0.25">
      <c r="A4579"/>
      <c r="B4579"/>
      <c r="C4579"/>
      <c r="D4579"/>
      <c r="E4579"/>
      <c r="F4579"/>
      <c r="G4579"/>
      <c r="H4579"/>
      <c r="I4579"/>
      <c r="J4579"/>
      <c r="K4579"/>
      <c r="L4579"/>
      <c r="M4579"/>
    </row>
    <row r="4580" spans="1:13" x14ac:dyDescent="0.25">
      <c r="A4580"/>
      <c r="B4580"/>
      <c r="C4580"/>
      <c r="D4580"/>
      <c r="E4580"/>
      <c r="F4580"/>
      <c r="G4580"/>
      <c r="H4580"/>
      <c r="I4580"/>
      <c r="J4580"/>
      <c r="K4580"/>
      <c r="L4580"/>
      <c r="M4580"/>
    </row>
    <row r="4581" spans="1:13" x14ac:dyDescent="0.25">
      <c r="A4581"/>
      <c r="B4581"/>
      <c r="C4581"/>
      <c r="D4581"/>
      <c r="E4581"/>
      <c r="F4581"/>
      <c r="G4581"/>
      <c r="H4581"/>
      <c r="I4581"/>
      <c r="J4581"/>
      <c r="K4581"/>
      <c r="L4581"/>
      <c r="M4581"/>
    </row>
    <row r="4582" spans="1:13" x14ac:dyDescent="0.25">
      <c r="A4582"/>
      <c r="B4582"/>
      <c r="C4582"/>
      <c r="D4582"/>
      <c r="E4582"/>
      <c r="F4582"/>
      <c r="G4582"/>
      <c r="H4582"/>
      <c r="I4582"/>
      <c r="J4582"/>
      <c r="K4582"/>
      <c r="L4582"/>
      <c r="M4582"/>
    </row>
    <row r="4583" spans="1:13" x14ac:dyDescent="0.25">
      <c r="A4583"/>
      <c r="B4583"/>
      <c r="C4583"/>
      <c r="D4583"/>
      <c r="E4583"/>
      <c r="F4583"/>
      <c r="G4583"/>
      <c r="H4583"/>
      <c r="I4583"/>
      <c r="J4583"/>
      <c r="K4583"/>
      <c r="L4583"/>
      <c r="M4583"/>
    </row>
    <row r="4584" spans="1:13" x14ac:dyDescent="0.25">
      <c r="A4584"/>
      <c r="B4584"/>
      <c r="C4584"/>
      <c r="D4584"/>
      <c r="E4584"/>
      <c r="F4584"/>
      <c r="G4584"/>
      <c r="H4584"/>
      <c r="I4584"/>
      <c r="J4584"/>
      <c r="K4584"/>
      <c r="L4584"/>
      <c r="M4584"/>
    </row>
    <row r="4585" spans="1:13" x14ac:dyDescent="0.25">
      <c r="A4585"/>
      <c r="B4585"/>
      <c r="C4585"/>
      <c r="D4585"/>
      <c r="E4585"/>
      <c r="F4585"/>
      <c r="G4585"/>
      <c r="H4585"/>
      <c r="I4585"/>
      <c r="J4585"/>
      <c r="K4585"/>
      <c r="L4585"/>
      <c r="M4585"/>
    </row>
    <row r="4586" spans="1:13" x14ac:dyDescent="0.25">
      <c r="A4586"/>
      <c r="B4586"/>
      <c r="C4586"/>
      <c r="D4586"/>
      <c r="E4586"/>
      <c r="F4586"/>
      <c r="G4586"/>
      <c r="H4586"/>
      <c r="I4586"/>
      <c r="J4586"/>
      <c r="K4586"/>
      <c r="L4586"/>
      <c r="M4586"/>
    </row>
    <row r="4587" spans="1:13" x14ac:dyDescent="0.25">
      <c r="A4587"/>
      <c r="B4587"/>
      <c r="C4587"/>
      <c r="D4587"/>
      <c r="E4587"/>
      <c r="F4587"/>
      <c r="G4587"/>
      <c r="H4587"/>
      <c r="I4587"/>
      <c r="J4587"/>
      <c r="K4587"/>
      <c r="L4587"/>
      <c r="M4587"/>
    </row>
    <row r="4588" spans="1:13" x14ac:dyDescent="0.25">
      <c r="A4588"/>
      <c r="B4588"/>
      <c r="C4588"/>
      <c r="D4588"/>
      <c r="E4588"/>
      <c r="F4588"/>
      <c r="G4588"/>
      <c r="H4588"/>
      <c r="I4588"/>
      <c r="J4588"/>
      <c r="K4588"/>
      <c r="L4588"/>
      <c r="M4588"/>
    </row>
    <row r="4589" spans="1:13" x14ac:dyDescent="0.25">
      <c r="A4589"/>
      <c r="B4589"/>
      <c r="C4589"/>
      <c r="D4589"/>
      <c r="E4589"/>
      <c r="F4589"/>
      <c r="G4589"/>
      <c r="H4589"/>
      <c r="I4589"/>
      <c r="J4589"/>
      <c r="K4589"/>
      <c r="L4589"/>
      <c r="M4589"/>
    </row>
    <row r="4590" spans="1:13" x14ac:dyDescent="0.25">
      <c r="A4590"/>
      <c r="B4590"/>
      <c r="C4590"/>
      <c r="D4590"/>
      <c r="E4590"/>
      <c r="F4590"/>
      <c r="G4590"/>
      <c r="H4590"/>
      <c r="I4590"/>
      <c r="J4590"/>
      <c r="K4590"/>
      <c r="L4590"/>
      <c r="M4590"/>
    </row>
    <row r="4591" spans="1:13" x14ac:dyDescent="0.25">
      <c r="A4591"/>
      <c r="B4591"/>
      <c r="C4591"/>
      <c r="D4591"/>
      <c r="E4591"/>
      <c r="F4591"/>
      <c r="G4591"/>
      <c r="H4591"/>
      <c r="I4591"/>
      <c r="J4591"/>
      <c r="K4591"/>
      <c r="L4591"/>
      <c r="M4591"/>
    </row>
    <row r="4592" spans="1:13" x14ac:dyDescent="0.25">
      <c r="A4592"/>
      <c r="B4592"/>
      <c r="C4592"/>
      <c r="D4592"/>
      <c r="E4592"/>
      <c r="F4592"/>
      <c r="G4592"/>
      <c r="H4592"/>
      <c r="I4592"/>
      <c r="J4592"/>
      <c r="K4592"/>
      <c r="L4592"/>
      <c r="M4592"/>
    </row>
    <row r="4593" spans="1:13" x14ac:dyDescent="0.25">
      <c r="A4593"/>
      <c r="B4593"/>
      <c r="C4593"/>
      <c r="D4593"/>
      <c r="E4593"/>
      <c r="F4593"/>
      <c r="G4593"/>
      <c r="H4593"/>
      <c r="I4593"/>
      <c r="J4593"/>
      <c r="K4593"/>
      <c r="L4593"/>
      <c r="M4593"/>
    </row>
    <row r="4594" spans="1:13" x14ac:dyDescent="0.25">
      <c r="A4594"/>
      <c r="B4594"/>
      <c r="C4594"/>
      <c r="D4594"/>
      <c r="E4594"/>
      <c r="F4594"/>
      <c r="G4594"/>
      <c r="H4594"/>
      <c r="I4594"/>
      <c r="J4594"/>
      <c r="K4594"/>
      <c r="L4594"/>
      <c r="M4594"/>
    </row>
    <row r="4595" spans="1:13" x14ac:dyDescent="0.25">
      <c r="A4595"/>
      <c r="B4595"/>
      <c r="C4595"/>
      <c r="D4595"/>
      <c r="E4595"/>
      <c r="F4595"/>
      <c r="G4595"/>
      <c r="H4595"/>
      <c r="I4595"/>
      <c r="J4595"/>
      <c r="K4595"/>
      <c r="L4595"/>
      <c r="M4595"/>
    </row>
    <row r="4596" spans="1:13" x14ac:dyDescent="0.25">
      <c r="A4596"/>
      <c r="B4596"/>
      <c r="C4596"/>
      <c r="D4596"/>
      <c r="E4596"/>
      <c r="F4596"/>
      <c r="G4596"/>
      <c r="H4596"/>
      <c r="I4596"/>
      <c r="J4596"/>
      <c r="K4596"/>
      <c r="L4596"/>
      <c r="M4596"/>
    </row>
    <row r="4597" spans="1:13" x14ac:dyDescent="0.25">
      <c r="A4597"/>
      <c r="B4597"/>
      <c r="C4597"/>
      <c r="D4597"/>
      <c r="E4597"/>
      <c r="F4597"/>
      <c r="G4597"/>
      <c r="H4597"/>
      <c r="I4597"/>
      <c r="J4597"/>
      <c r="K4597"/>
      <c r="L4597"/>
      <c r="M4597"/>
    </row>
    <row r="4598" spans="1:13" x14ac:dyDescent="0.25">
      <c r="A4598"/>
      <c r="B4598"/>
      <c r="C4598"/>
      <c r="D4598"/>
      <c r="E4598"/>
      <c r="F4598"/>
      <c r="G4598"/>
      <c r="H4598"/>
      <c r="I4598"/>
      <c r="J4598"/>
      <c r="K4598"/>
      <c r="L4598"/>
      <c r="M4598"/>
    </row>
    <row r="4599" spans="1:13" x14ac:dyDescent="0.25">
      <c r="A4599"/>
      <c r="B4599"/>
      <c r="C4599"/>
      <c r="D4599"/>
      <c r="E4599"/>
      <c r="F4599"/>
      <c r="G4599"/>
      <c r="H4599"/>
      <c r="I4599"/>
      <c r="J4599"/>
      <c r="K4599"/>
      <c r="L4599"/>
      <c r="M4599"/>
    </row>
    <row r="4600" spans="1:13" x14ac:dyDescent="0.25">
      <c r="A4600"/>
      <c r="B4600"/>
      <c r="C4600"/>
      <c r="D4600"/>
      <c r="E4600"/>
      <c r="F4600"/>
      <c r="G4600"/>
      <c r="H4600"/>
      <c r="I4600"/>
      <c r="J4600"/>
      <c r="K4600"/>
      <c r="L4600"/>
      <c r="M4600"/>
    </row>
    <row r="4601" spans="1:13" x14ac:dyDescent="0.25">
      <c r="A4601"/>
      <c r="B4601"/>
      <c r="C4601"/>
      <c r="D4601"/>
      <c r="E4601"/>
      <c r="F4601"/>
      <c r="G4601"/>
      <c r="H4601"/>
      <c r="I4601"/>
      <c r="J4601"/>
      <c r="K4601"/>
      <c r="L4601"/>
      <c r="M4601"/>
    </row>
    <row r="4602" spans="1:13" x14ac:dyDescent="0.25">
      <c r="A4602"/>
      <c r="B4602"/>
      <c r="C4602"/>
      <c r="D4602"/>
      <c r="E4602"/>
      <c r="F4602"/>
      <c r="G4602"/>
      <c r="H4602"/>
      <c r="I4602"/>
      <c r="J4602"/>
      <c r="K4602"/>
      <c r="L4602"/>
      <c r="M4602"/>
    </row>
    <row r="4603" spans="1:13" x14ac:dyDescent="0.25">
      <c r="A4603"/>
      <c r="B4603"/>
      <c r="C4603"/>
      <c r="D4603"/>
      <c r="E4603"/>
      <c r="F4603"/>
      <c r="G4603"/>
      <c r="H4603"/>
      <c r="I4603"/>
      <c r="J4603"/>
      <c r="K4603"/>
      <c r="L4603"/>
      <c r="M4603"/>
    </row>
    <row r="4604" spans="1:13" x14ac:dyDescent="0.25">
      <c r="A4604"/>
      <c r="B4604"/>
      <c r="C4604"/>
      <c r="D4604"/>
      <c r="E4604"/>
      <c r="F4604"/>
      <c r="G4604"/>
      <c r="H4604"/>
      <c r="I4604"/>
      <c r="J4604"/>
      <c r="K4604"/>
      <c r="L4604"/>
      <c r="M4604"/>
    </row>
    <row r="4605" spans="1:13" x14ac:dyDescent="0.25">
      <c r="A4605"/>
      <c r="B4605"/>
      <c r="C4605"/>
      <c r="D4605"/>
      <c r="E4605"/>
      <c r="F4605"/>
      <c r="G4605"/>
      <c r="H4605"/>
      <c r="I4605"/>
      <c r="J4605"/>
      <c r="K4605"/>
      <c r="L4605"/>
      <c r="M4605"/>
    </row>
    <row r="4606" spans="1:13" x14ac:dyDescent="0.25">
      <c r="A4606"/>
      <c r="B4606"/>
      <c r="C4606"/>
      <c r="D4606"/>
      <c r="E4606"/>
      <c r="F4606"/>
      <c r="G4606"/>
      <c r="H4606"/>
      <c r="I4606"/>
      <c r="J4606"/>
      <c r="K4606"/>
      <c r="L4606"/>
      <c r="M4606"/>
    </row>
    <row r="4607" spans="1:13" x14ac:dyDescent="0.25">
      <c r="A4607"/>
      <c r="B4607"/>
      <c r="C4607"/>
      <c r="D4607"/>
      <c r="E4607"/>
      <c r="F4607"/>
      <c r="G4607"/>
      <c r="H4607"/>
      <c r="I4607"/>
      <c r="J4607"/>
      <c r="K4607"/>
      <c r="L4607"/>
      <c r="M4607"/>
    </row>
    <row r="4608" spans="1:13" x14ac:dyDescent="0.25">
      <c r="A4608"/>
      <c r="B4608"/>
      <c r="C4608"/>
      <c r="D4608"/>
      <c r="E4608"/>
      <c r="F4608"/>
      <c r="G4608"/>
      <c r="H4608"/>
      <c r="I4608"/>
      <c r="J4608"/>
      <c r="K4608"/>
      <c r="L4608"/>
      <c r="M4608"/>
    </row>
    <row r="4609" spans="1:13" x14ac:dyDescent="0.25">
      <c r="A4609"/>
      <c r="B4609"/>
      <c r="C4609"/>
      <c r="D4609"/>
      <c r="E4609"/>
      <c r="F4609"/>
      <c r="G4609"/>
      <c r="H4609"/>
      <c r="I4609"/>
      <c r="J4609"/>
      <c r="K4609"/>
      <c r="L4609"/>
      <c r="M4609"/>
    </row>
    <row r="4610" spans="1:13" x14ac:dyDescent="0.25">
      <c r="A4610"/>
      <c r="B4610"/>
      <c r="C4610"/>
      <c r="D4610"/>
      <c r="E4610"/>
      <c r="F4610"/>
      <c r="G4610"/>
      <c r="H4610"/>
      <c r="I4610"/>
      <c r="J4610"/>
      <c r="K4610"/>
      <c r="L4610"/>
      <c r="M4610"/>
    </row>
    <row r="4611" spans="1:13" x14ac:dyDescent="0.25">
      <c r="A4611"/>
      <c r="B4611"/>
      <c r="C4611"/>
      <c r="D4611"/>
      <c r="E4611"/>
      <c r="F4611"/>
      <c r="G4611"/>
      <c r="H4611"/>
      <c r="I4611"/>
      <c r="J4611"/>
      <c r="K4611"/>
      <c r="L4611"/>
      <c r="M4611"/>
    </row>
    <row r="4612" spans="1:13" x14ac:dyDescent="0.25">
      <c r="A4612"/>
      <c r="B4612"/>
      <c r="C4612"/>
      <c r="D4612"/>
      <c r="E4612"/>
      <c r="F4612"/>
      <c r="G4612"/>
      <c r="H4612"/>
      <c r="I4612"/>
      <c r="J4612"/>
      <c r="K4612"/>
      <c r="L4612"/>
      <c r="M4612"/>
    </row>
    <row r="4613" spans="1:13" x14ac:dyDescent="0.25">
      <c r="A4613"/>
      <c r="B4613"/>
      <c r="C4613"/>
      <c r="D4613"/>
      <c r="E4613"/>
      <c r="F4613"/>
      <c r="G4613"/>
      <c r="H4613"/>
      <c r="I4613"/>
      <c r="J4613"/>
      <c r="K4613"/>
      <c r="L4613"/>
      <c r="M4613"/>
    </row>
    <row r="4614" spans="1:13" x14ac:dyDescent="0.25">
      <c r="A4614"/>
      <c r="B4614"/>
      <c r="C4614"/>
      <c r="D4614"/>
      <c r="E4614"/>
      <c r="F4614"/>
      <c r="G4614"/>
      <c r="H4614"/>
      <c r="I4614"/>
      <c r="J4614"/>
      <c r="K4614"/>
      <c r="L4614"/>
      <c r="M4614"/>
    </row>
    <row r="4615" spans="1:13" x14ac:dyDescent="0.25">
      <c r="A4615"/>
      <c r="B4615"/>
      <c r="C4615"/>
      <c r="D4615"/>
      <c r="E4615"/>
      <c r="F4615"/>
      <c r="G4615"/>
      <c r="H4615"/>
      <c r="I4615"/>
      <c r="J4615"/>
      <c r="K4615"/>
      <c r="L4615"/>
      <c r="M4615"/>
    </row>
    <row r="4616" spans="1:13" x14ac:dyDescent="0.25">
      <c r="A4616"/>
      <c r="B4616"/>
      <c r="C4616"/>
      <c r="D4616"/>
      <c r="E4616"/>
      <c r="F4616"/>
      <c r="G4616"/>
      <c r="H4616"/>
      <c r="I4616"/>
      <c r="J4616"/>
      <c r="K4616"/>
      <c r="L4616"/>
      <c r="M4616"/>
    </row>
    <row r="4617" spans="1:13" x14ac:dyDescent="0.25">
      <c r="A4617"/>
      <c r="B4617"/>
      <c r="C4617"/>
      <c r="D4617"/>
      <c r="E4617"/>
      <c r="F4617"/>
      <c r="G4617"/>
      <c r="H4617"/>
      <c r="I4617"/>
      <c r="J4617"/>
      <c r="K4617"/>
      <c r="L4617"/>
      <c r="M4617"/>
    </row>
    <row r="4618" spans="1:13" x14ac:dyDescent="0.25">
      <c r="A4618"/>
      <c r="B4618"/>
      <c r="C4618"/>
      <c r="D4618"/>
      <c r="E4618"/>
      <c r="F4618"/>
      <c r="G4618"/>
      <c r="H4618"/>
      <c r="I4618"/>
      <c r="J4618"/>
      <c r="K4618"/>
      <c r="L4618"/>
      <c r="M4618"/>
    </row>
    <row r="4619" spans="1:13" x14ac:dyDescent="0.25">
      <c r="A4619"/>
      <c r="B4619"/>
      <c r="C4619"/>
      <c r="D4619"/>
      <c r="E4619"/>
      <c r="F4619"/>
      <c r="G4619"/>
      <c r="H4619"/>
      <c r="I4619"/>
      <c r="J4619"/>
      <c r="K4619"/>
      <c r="L4619"/>
      <c r="M4619"/>
    </row>
    <row r="4620" spans="1:13" x14ac:dyDescent="0.25">
      <c r="A4620"/>
      <c r="B4620"/>
      <c r="C4620"/>
      <c r="D4620"/>
      <c r="E4620"/>
      <c r="F4620"/>
      <c r="G4620"/>
      <c r="H4620"/>
      <c r="I4620"/>
      <c r="J4620"/>
      <c r="K4620"/>
      <c r="L4620"/>
      <c r="M4620"/>
    </row>
    <row r="4621" spans="1:13" x14ac:dyDescent="0.25">
      <c r="A4621"/>
      <c r="B4621"/>
      <c r="C4621"/>
      <c r="D4621"/>
      <c r="E4621"/>
      <c r="F4621"/>
      <c r="G4621"/>
      <c r="H4621"/>
      <c r="I4621"/>
      <c r="J4621"/>
      <c r="K4621"/>
      <c r="L4621"/>
      <c r="M4621"/>
    </row>
    <row r="4622" spans="1:13" x14ac:dyDescent="0.25">
      <c r="A4622"/>
      <c r="B4622"/>
      <c r="C4622"/>
      <c r="D4622"/>
      <c r="E4622"/>
      <c r="F4622"/>
      <c r="G4622"/>
      <c r="H4622"/>
      <c r="I4622"/>
      <c r="J4622"/>
      <c r="K4622"/>
      <c r="L4622"/>
      <c r="M4622"/>
    </row>
    <row r="4623" spans="1:13" x14ac:dyDescent="0.25">
      <c r="A4623"/>
      <c r="B4623"/>
      <c r="C4623"/>
      <c r="D4623"/>
      <c r="E4623"/>
      <c r="F4623"/>
      <c r="G4623"/>
      <c r="H4623"/>
      <c r="I4623"/>
      <c r="J4623"/>
      <c r="K4623"/>
      <c r="L4623"/>
      <c r="M4623"/>
    </row>
    <row r="4624" spans="1:13" x14ac:dyDescent="0.25">
      <c r="A4624"/>
      <c r="B4624"/>
      <c r="C4624"/>
      <c r="D4624"/>
      <c r="E4624"/>
      <c r="F4624"/>
      <c r="G4624"/>
      <c r="H4624"/>
      <c r="I4624"/>
      <c r="J4624"/>
      <c r="K4624"/>
      <c r="L4624"/>
      <c r="M4624"/>
    </row>
    <row r="4625" spans="1:13" x14ac:dyDescent="0.25">
      <c r="A4625"/>
      <c r="B4625"/>
      <c r="C4625"/>
      <c r="D4625"/>
      <c r="E4625"/>
      <c r="F4625"/>
      <c r="G4625"/>
      <c r="H4625"/>
      <c r="I4625"/>
      <c r="J4625"/>
      <c r="K4625"/>
      <c r="L4625"/>
      <c r="M4625"/>
    </row>
    <row r="4626" spans="1:13" x14ac:dyDescent="0.25">
      <c r="A4626"/>
      <c r="B4626"/>
      <c r="C4626"/>
      <c r="D4626"/>
      <c r="E4626"/>
      <c r="F4626"/>
      <c r="G4626"/>
      <c r="H4626"/>
      <c r="I4626"/>
      <c r="J4626"/>
      <c r="K4626"/>
      <c r="L4626"/>
      <c r="M4626"/>
    </row>
    <row r="4627" spans="1:13" x14ac:dyDescent="0.25">
      <c r="A4627"/>
      <c r="B4627"/>
      <c r="C4627"/>
      <c r="D4627"/>
      <c r="E4627"/>
      <c r="F4627"/>
      <c r="G4627"/>
      <c r="H4627"/>
      <c r="I4627"/>
      <c r="J4627"/>
      <c r="K4627"/>
      <c r="L4627"/>
      <c r="M4627"/>
    </row>
    <row r="4628" spans="1:13" x14ac:dyDescent="0.25">
      <c r="A4628"/>
      <c r="B4628"/>
      <c r="C4628"/>
      <c r="D4628"/>
      <c r="E4628"/>
      <c r="F4628"/>
      <c r="G4628"/>
      <c r="H4628"/>
      <c r="I4628"/>
      <c r="J4628"/>
      <c r="K4628"/>
      <c r="L4628"/>
      <c r="M4628"/>
    </row>
    <row r="4629" spans="1:13" x14ac:dyDescent="0.25">
      <c r="A4629"/>
      <c r="B4629"/>
      <c r="C4629"/>
      <c r="D4629"/>
      <c r="E4629"/>
      <c r="F4629"/>
      <c r="G4629"/>
      <c r="H4629"/>
      <c r="I4629"/>
      <c r="J4629"/>
      <c r="K4629"/>
      <c r="L4629"/>
      <c r="M4629"/>
    </row>
    <row r="4630" spans="1:13" x14ac:dyDescent="0.25">
      <c r="A4630"/>
      <c r="B4630"/>
      <c r="C4630"/>
      <c r="D4630"/>
      <c r="E4630"/>
      <c r="F4630"/>
      <c r="G4630"/>
      <c r="H4630"/>
      <c r="I4630"/>
      <c r="J4630"/>
      <c r="K4630"/>
      <c r="L4630"/>
      <c r="M4630"/>
    </row>
    <row r="4631" spans="1:13" x14ac:dyDescent="0.25">
      <c r="A4631"/>
      <c r="B4631"/>
      <c r="C4631"/>
      <c r="D4631"/>
      <c r="E4631"/>
      <c r="F4631"/>
      <c r="G4631"/>
      <c r="H4631"/>
      <c r="I4631"/>
      <c r="J4631"/>
      <c r="K4631"/>
      <c r="L4631"/>
      <c r="M4631"/>
    </row>
    <row r="4632" spans="1:13" x14ac:dyDescent="0.25">
      <c r="A4632"/>
      <c r="B4632"/>
      <c r="C4632"/>
      <c r="D4632"/>
      <c r="E4632"/>
      <c r="F4632"/>
      <c r="G4632"/>
      <c r="H4632"/>
      <c r="I4632"/>
      <c r="J4632"/>
      <c r="K4632"/>
      <c r="L4632"/>
      <c r="M4632"/>
    </row>
    <row r="4633" spans="1:13" x14ac:dyDescent="0.25">
      <c r="A4633"/>
      <c r="B4633"/>
      <c r="C4633"/>
      <c r="D4633"/>
      <c r="E4633"/>
      <c r="F4633"/>
      <c r="G4633"/>
      <c r="H4633"/>
      <c r="I4633"/>
      <c r="J4633"/>
      <c r="K4633"/>
      <c r="L4633"/>
      <c r="M4633"/>
    </row>
    <row r="4634" spans="1:13" x14ac:dyDescent="0.25">
      <c r="A4634"/>
      <c r="B4634"/>
      <c r="C4634"/>
      <c r="D4634"/>
      <c r="E4634"/>
      <c r="F4634"/>
      <c r="G4634"/>
      <c r="H4634"/>
      <c r="I4634"/>
      <c r="J4634"/>
      <c r="K4634"/>
      <c r="L4634"/>
      <c r="M4634"/>
    </row>
    <row r="4635" spans="1:13" x14ac:dyDescent="0.25">
      <c r="A4635"/>
      <c r="B4635"/>
      <c r="C4635"/>
      <c r="D4635"/>
      <c r="E4635"/>
      <c r="F4635"/>
      <c r="G4635"/>
      <c r="H4635"/>
      <c r="I4635"/>
      <c r="J4635"/>
      <c r="K4635"/>
      <c r="L4635"/>
      <c r="M4635"/>
    </row>
    <row r="4636" spans="1:13" x14ac:dyDescent="0.25">
      <c r="A4636"/>
      <c r="B4636"/>
      <c r="C4636"/>
      <c r="D4636"/>
      <c r="E4636"/>
      <c r="F4636"/>
      <c r="G4636"/>
      <c r="H4636"/>
      <c r="I4636"/>
      <c r="J4636"/>
      <c r="K4636"/>
      <c r="L4636"/>
      <c r="M4636"/>
    </row>
    <row r="4637" spans="1:13" x14ac:dyDescent="0.25">
      <c r="A4637"/>
      <c r="B4637"/>
      <c r="C4637"/>
      <c r="D4637"/>
      <c r="E4637"/>
      <c r="F4637"/>
      <c r="G4637"/>
      <c r="H4637"/>
      <c r="I4637"/>
      <c r="J4637"/>
      <c r="K4637"/>
      <c r="L4637"/>
      <c r="M4637"/>
    </row>
    <row r="4638" spans="1:13" x14ac:dyDescent="0.25">
      <c r="A4638"/>
      <c r="B4638"/>
      <c r="C4638"/>
      <c r="D4638"/>
      <c r="E4638"/>
      <c r="F4638"/>
      <c r="G4638"/>
      <c r="H4638"/>
      <c r="I4638"/>
      <c r="J4638"/>
      <c r="K4638"/>
      <c r="L4638"/>
      <c r="M4638"/>
    </row>
    <row r="4639" spans="1:13" x14ac:dyDescent="0.25">
      <c r="A4639"/>
      <c r="B4639"/>
      <c r="C4639"/>
      <c r="D4639"/>
      <c r="E4639"/>
      <c r="F4639"/>
      <c r="G4639"/>
      <c r="H4639"/>
      <c r="I4639"/>
      <c r="J4639"/>
      <c r="K4639"/>
      <c r="L4639"/>
      <c r="M4639"/>
    </row>
    <row r="4640" spans="1:13" x14ac:dyDescent="0.25">
      <c r="A4640"/>
      <c r="B4640"/>
      <c r="C4640"/>
      <c r="D4640"/>
      <c r="E4640"/>
      <c r="F4640"/>
      <c r="G4640"/>
      <c r="H4640"/>
      <c r="I4640"/>
      <c r="J4640"/>
      <c r="K4640"/>
      <c r="L4640"/>
      <c r="M4640"/>
    </row>
    <row r="4641" spans="1:13" x14ac:dyDescent="0.25">
      <c r="A4641"/>
      <c r="B4641"/>
      <c r="C4641"/>
      <c r="D4641"/>
      <c r="E4641"/>
      <c r="F4641"/>
      <c r="G4641"/>
      <c r="H4641"/>
      <c r="I4641"/>
      <c r="J4641"/>
      <c r="K4641"/>
      <c r="L4641"/>
      <c r="M4641"/>
    </row>
    <row r="4642" spans="1:13" x14ac:dyDescent="0.25">
      <c r="A4642"/>
      <c r="B4642"/>
      <c r="C4642"/>
      <c r="D4642"/>
      <c r="E4642"/>
      <c r="F4642"/>
      <c r="G4642"/>
      <c r="H4642"/>
      <c r="I4642"/>
      <c r="J4642"/>
      <c r="K4642"/>
      <c r="L4642"/>
      <c r="M4642"/>
    </row>
    <row r="4643" spans="1:13" x14ac:dyDescent="0.25">
      <c r="A4643"/>
      <c r="B4643"/>
      <c r="C4643"/>
      <c r="D4643"/>
      <c r="E4643"/>
      <c r="F4643"/>
      <c r="G4643"/>
      <c r="H4643"/>
      <c r="I4643"/>
      <c r="J4643"/>
      <c r="K4643"/>
      <c r="L4643"/>
      <c r="M4643"/>
    </row>
    <row r="4644" spans="1:13" x14ac:dyDescent="0.25">
      <c r="A4644"/>
      <c r="B4644"/>
      <c r="C4644"/>
      <c r="D4644"/>
      <c r="E4644"/>
      <c r="F4644"/>
      <c r="G4644"/>
      <c r="H4644"/>
      <c r="I4644"/>
      <c r="J4644"/>
      <c r="K4644"/>
      <c r="L4644"/>
      <c r="M4644"/>
    </row>
    <row r="4645" spans="1:13" x14ac:dyDescent="0.25">
      <c r="A4645"/>
      <c r="B4645"/>
      <c r="C4645"/>
      <c r="D4645"/>
      <c r="E4645"/>
      <c r="F4645"/>
      <c r="G4645"/>
      <c r="H4645"/>
      <c r="I4645"/>
      <c r="J4645"/>
      <c r="K4645"/>
      <c r="L4645"/>
      <c r="M4645"/>
    </row>
    <row r="4646" spans="1:13" x14ac:dyDescent="0.25">
      <c r="A4646"/>
      <c r="B4646"/>
      <c r="C4646"/>
      <c r="D4646"/>
      <c r="E4646"/>
      <c r="F4646"/>
      <c r="G4646"/>
      <c r="H4646"/>
      <c r="I4646"/>
      <c r="J4646"/>
      <c r="K4646"/>
      <c r="L4646"/>
      <c r="M4646"/>
    </row>
    <row r="4647" spans="1:13" x14ac:dyDescent="0.25">
      <c r="A4647"/>
      <c r="B4647"/>
      <c r="C4647"/>
      <c r="D4647"/>
      <c r="E4647"/>
      <c r="F4647"/>
      <c r="G4647"/>
      <c r="H4647"/>
      <c r="I4647"/>
      <c r="J4647"/>
      <c r="K4647"/>
      <c r="L4647"/>
      <c r="M4647"/>
    </row>
    <row r="4648" spans="1:13" x14ac:dyDescent="0.25">
      <c r="A4648"/>
      <c r="B4648"/>
      <c r="C4648"/>
      <c r="D4648"/>
      <c r="E4648"/>
      <c r="F4648"/>
      <c r="G4648"/>
      <c r="H4648"/>
      <c r="I4648"/>
      <c r="J4648"/>
      <c r="K4648"/>
      <c r="L4648"/>
      <c r="M4648"/>
    </row>
    <row r="4649" spans="1:13" x14ac:dyDescent="0.25">
      <c r="A4649"/>
      <c r="B4649"/>
      <c r="C4649"/>
      <c r="D4649"/>
      <c r="E4649"/>
      <c r="F4649"/>
      <c r="G4649"/>
      <c r="H4649"/>
      <c r="I4649"/>
      <c r="J4649"/>
      <c r="K4649"/>
      <c r="L4649"/>
      <c r="M4649"/>
    </row>
    <row r="4650" spans="1:13" x14ac:dyDescent="0.25">
      <c r="A4650"/>
      <c r="B4650"/>
      <c r="C4650"/>
      <c r="D4650"/>
      <c r="E4650"/>
      <c r="F4650"/>
      <c r="G4650"/>
      <c r="H4650"/>
      <c r="I4650"/>
      <c r="J4650"/>
      <c r="K4650"/>
      <c r="L4650"/>
      <c r="M4650"/>
    </row>
    <row r="4651" spans="1:13" x14ac:dyDescent="0.25">
      <c r="A4651"/>
      <c r="B4651"/>
      <c r="C4651"/>
      <c r="D4651"/>
      <c r="E4651"/>
      <c r="F4651"/>
      <c r="G4651"/>
      <c r="H4651"/>
      <c r="I4651"/>
      <c r="J4651"/>
      <c r="K4651"/>
      <c r="L4651"/>
      <c r="M4651"/>
    </row>
    <row r="4652" spans="1:13" x14ac:dyDescent="0.25">
      <c r="A4652"/>
      <c r="B4652"/>
      <c r="C4652"/>
      <c r="D4652"/>
      <c r="E4652"/>
      <c r="F4652"/>
      <c r="G4652"/>
      <c r="H4652"/>
      <c r="I4652"/>
      <c r="J4652"/>
      <c r="K4652"/>
      <c r="L4652"/>
      <c r="M4652"/>
    </row>
    <row r="4653" spans="1:13" x14ac:dyDescent="0.25">
      <c r="A4653"/>
      <c r="B4653"/>
      <c r="C4653"/>
      <c r="D4653"/>
      <c r="E4653"/>
      <c r="F4653"/>
      <c r="G4653"/>
      <c r="H4653"/>
      <c r="I4653"/>
      <c r="J4653"/>
      <c r="K4653"/>
      <c r="L4653"/>
      <c r="M4653"/>
    </row>
    <row r="4654" spans="1:13" x14ac:dyDescent="0.25">
      <c r="A4654"/>
      <c r="B4654"/>
      <c r="C4654"/>
      <c r="D4654"/>
      <c r="E4654"/>
      <c r="F4654"/>
      <c r="G4654"/>
      <c r="H4654"/>
      <c r="I4654"/>
      <c r="J4654"/>
      <c r="K4654"/>
      <c r="L4654"/>
      <c r="M4654"/>
    </row>
    <row r="4655" spans="1:13" x14ac:dyDescent="0.25">
      <c r="A4655"/>
      <c r="B4655"/>
      <c r="C4655"/>
      <c r="D4655"/>
      <c r="E4655"/>
      <c r="F4655"/>
      <c r="G4655"/>
      <c r="H4655"/>
      <c r="I4655"/>
      <c r="J4655"/>
      <c r="K4655"/>
      <c r="L4655"/>
      <c r="M4655"/>
    </row>
    <row r="4656" spans="1:13" x14ac:dyDescent="0.25">
      <c r="A4656"/>
      <c r="B4656"/>
      <c r="C4656"/>
      <c r="D4656"/>
      <c r="E4656"/>
      <c r="F4656"/>
      <c r="G4656"/>
      <c r="H4656"/>
      <c r="I4656"/>
      <c r="J4656"/>
      <c r="K4656"/>
      <c r="L4656"/>
      <c r="M4656"/>
    </row>
    <row r="4657" spans="1:13" x14ac:dyDescent="0.25">
      <c r="A4657"/>
      <c r="B4657"/>
      <c r="C4657"/>
      <c r="D4657"/>
      <c r="E4657"/>
      <c r="F4657"/>
      <c r="G4657"/>
      <c r="H4657"/>
      <c r="I4657"/>
      <c r="J4657"/>
      <c r="K4657"/>
      <c r="L4657"/>
      <c r="M4657"/>
    </row>
    <row r="4658" spans="1:13" x14ac:dyDescent="0.25">
      <c r="A4658"/>
      <c r="B4658"/>
      <c r="C4658"/>
      <c r="D4658"/>
      <c r="E4658"/>
      <c r="F4658"/>
      <c r="G4658"/>
      <c r="H4658"/>
      <c r="I4658"/>
      <c r="J4658"/>
      <c r="K4658"/>
      <c r="L4658"/>
      <c r="M4658"/>
    </row>
    <row r="4659" spans="1:13" x14ac:dyDescent="0.25">
      <c r="A4659"/>
      <c r="B4659"/>
      <c r="C4659"/>
      <c r="D4659"/>
      <c r="E4659"/>
      <c r="F4659"/>
      <c r="G4659"/>
      <c r="H4659"/>
      <c r="I4659"/>
      <c r="J4659"/>
      <c r="K4659"/>
      <c r="L4659"/>
      <c r="M4659"/>
    </row>
    <row r="4660" spans="1:13" x14ac:dyDescent="0.25">
      <c r="A4660"/>
      <c r="B4660"/>
      <c r="C4660"/>
      <c r="D4660"/>
      <c r="E4660"/>
      <c r="F4660"/>
      <c r="G4660"/>
      <c r="H4660"/>
      <c r="I4660"/>
      <c r="J4660"/>
      <c r="K4660"/>
      <c r="L4660"/>
      <c r="M4660"/>
    </row>
    <row r="4661" spans="1:13" x14ac:dyDescent="0.25">
      <c r="A4661"/>
      <c r="B4661"/>
      <c r="C4661"/>
      <c r="D4661"/>
      <c r="E4661"/>
      <c r="F4661"/>
      <c r="G4661"/>
      <c r="H4661"/>
      <c r="I4661"/>
      <c r="J4661"/>
      <c r="K4661"/>
      <c r="L4661"/>
      <c r="M4661"/>
    </row>
    <row r="4662" spans="1:13" x14ac:dyDescent="0.25">
      <c r="A4662"/>
      <c r="B4662"/>
      <c r="C4662"/>
      <c r="D4662"/>
      <c r="E4662"/>
      <c r="F4662"/>
      <c r="G4662"/>
      <c r="H4662"/>
      <c r="I4662"/>
      <c r="J4662"/>
      <c r="K4662"/>
      <c r="L4662"/>
      <c r="M4662"/>
    </row>
    <row r="4663" spans="1:13" x14ac:dyDescent="0.25">
      <c r="A4663"/>
      <c r="B4663"/>
      <c r="C4663"/>
      <c r="D4663"/>
      <c r="E4663"/>
      <c r="F4663"/>
      <c r="G4663"/>
      <c r="H4663"/>
      <c r="I4663"/>
      <c r="J4663"/>
      <c r="K4663"/>
      <c r="L4663"/>
      <c r="M4663"/>
    </row>
    <row r="4664" spans="1:13" x14ac:dyDescent="0.25">
      <c r="A4664"/>
      <c r="B4664"/>
      <c r="C4664"/>
      <c r="D4664"/>
      <c r="E4664"/>
      <c r="F4664"/>
      <c r="G4664"/>
      <c r="H4664"/>
      <c r="I4664"/>
      <c r="J4664"/>
      <c r="K4664"/>
      <c r="L4664"/>
      <c r="M4664"/>
    </row>
    <row r="4665" spans="1:13" x14ac:dyDescent="0.25">
      <c r="A4665"/>
      <c r="B4665"/>
      <c r="C4665"/>
      <c r="D4665"/>
      <c r="E4665"/>
      <c r="F4665"/>
      <c r="G4665"/>
      <c r="H4665"/>
      <c r="I4665"/>
      <c r="J4665"/>
      <c r="K4665"/>
      <c r="L4665"/>
      <c r="M4665"/>
    </row>
    <row r="4666" spans="1:13" x14ac:dyDescent="0.25">
      <c r="A4666"/>
      <c r="B4666"/>
      <c r="C4666"/>
      <c r="D4666"/>
      <c r="E4666"/>
      <c r="F4666"/>
      <c r="G4666"/>
      <c r="H4666"/>
      <c r="I4666"/>
      <c r="J4666"/>
      <c r="K4666"/>
      <c r="L4666"/>
      <c r="M4666"/>
    </row>
    <row r="4667" spans="1:13" x14ac:dyDescent="0.25">
      <c r="A4667"/>
      <c r="B4667"/>
      <c r="C4667"/>
      <c r="D4667"/>
      <c r="E4667"/>
      <c r="F4667"/>
      <c r="G4667"/>
      <c r="H4667"/>
      <c r="I4667"/>
      <c r="J4667"/>
      <c r="K4667"/>
      <c r="L4667"/>
      <c r="M4667"/>
    </row>
    <row r="4668" spans="1:13" x14ac:dyDescent="0.25">
      <c r="A4668"/>
      <c r="B4668"/>
      <c r="C4668"/>
      <c r="D4668"/>
      <c r="E4668"/>
      <c r="F4668"/>
      <c r="G4668"/>
      <c r="H4668"/>
      <c r="I4668"/>
      <c r="J4668"/>
      <c r="K4668"/>
      <c r="L4668"/>
      <c r="M4668"/>
    </row>
    <row r="4669" spans="1:13" x14ac:dyDescent="0.25">
      <c r="A4669"/>
      <c r="B4669"/>
      <c r="C4669"/>
      <c r="D4669"/>
      <c r="E4669"/>
      <c r="F4669"/>
      <c r="G4669"/>
      <c r="H4669"/>
      <c r="I4669"/>
      <c r="J4669"/>
      <c r="K4669"/>
      <c r="L4669"/>
      <c r="M4669"/>
    </row>
    <row r="4670" spans="1:13" x14ac:dyDescent="0.25">
      <c r="A4670"/>
      <c r="B4670"/>
      <c r="C4670"/>
      <c r="D4670"/>
      <c r="E4670"/>
      <c r="F4670"/>
      <c r="G4670"/>
      <c r="H4670"/>
      <c r="I4670"/>
      <c r="J4670"/>
      <c r="K4670"/>
      <c r="L4670"/>
      <c r="M4670"/>
    </row>
    <row r="4671" spans="1:13" x14ac:dyDescent="0.25">
      <c r="A4671"/>
      <c r="B4671"/>
      <c r="C4671"/>
      <c r="D4671"/>
      <c r="E4671"/>
      <c r="F4671"/>
      <c r="G4671"/>
      <c r="H4671"/>
      <c r="I4671"/>
      <c r="J4671"/>
      <c r="K4671"/>
      <c r="L4671"/>
      <c r="M4671"/>
    </row>
    <row r="4672" spans="1:13" x14ac:dyDescent="0.25">
      <c r="A4672"/>
      <c r="B4672"/>
      <c r="C4672"/>
      <c r="D4672"/>
      <c r="E4672"/>
      <c r="F4672"/>
      <c r="G4672"/>
      <c r="H4672"/>
      <c r="I4672"/>
      <c r="J4672"/>
      <c r="K4672"/>
      <c r="L4672"/>
      <c r="M4672"/>
    </row>
    <row r="4673" spans="1:13" x14ac:dyDescent="0.25">
      <c r="A4673"/>
      <c r="B4673"/>
      <c r="C4673"/>
      <c r="D4673"/>
      <c r="E4673"/>
      <c r="F4673"/>
      <c r="G4673"/>
      <c r="H4673"/>
      <c r="I4673"/>
      <c r="J4673"/>
      <c r="K4673"/>
      <c r="L4673"/>
      <c r="M4673"/>
    </row>
    <row r="4674" spans="1:13" x14ac:dyDescent="0.25">
      <c r="A4674"/>
      <c r="B4674"/>
      <c r="C4674"/>
      <c r="D4674"/>
      <c r="E4674"/>
      <c r="F4674"/>
      <c r="G4674"/>
      <c r="H4674"/>
      <c r="I4674"/>
      <c r="J4674"/>
      <c r="K4674"/>
      <c r="L4674"/>
      <c r="M4674"/>
    </row>
    <row r="4675" spans="1:13" x14ac:dyDescent="0.25">
      <c r="A4675"/>
      <c r="B4675"/>
      <c r="C4675"/>
      <c r="D4675"/>
      <c r="E4675"/>
      <c r="F4675"/>
      <c r="G4675"/>
      <c r="H4675"/>
      <c r="I4675"/>
      <c r="J4675"/>
      <c r="K4675"/>
      <c r="L4675"/>
      <c r="M4675"/>
    </row>
    <row r="4676" spans="1:13" x14ac:dyDescent="0.25">
      <c r="A4676"/>
      <c r="B4676"/>
      <c r="C4676"/>
      <c r="D4676"/>
      <c r="E4676"/>
      <c r="F4676"/>
      <c r="G4676"/>
      <c r="H4676"/>
      <c r="I4676"/>
      <c r="J4676"/>
      <c r="K4676"/>
      <c r="L4676"/>
      <c r="M4676"/>
    </row>
    <row r="4677" spans="1:13" x14ac:dyDescent="0.25">
      <c r="A4677"/>
      <c r="B4677"/>
      <c r="C4677"/>
      <c r="D4677"/>
      <c r="E4677"/>
      <c r="F4677"/>
      <c r="G4677"/>
      <c r="H4677"/>
      <c r="I4677"/>
      <c r="J4677"/>
      <c r="K4677"/>
      <c r="L4677"/>
      <c r="M4677"/>
    </row>
    <row r="4678" spans="1:13" x14ac:dyDescent="0.25">
      <c r="A4678"/>
      <c r="B4678"/>
      <c r="C4678"/>
      <c r="D4678"/>
      <c r="E4678"/>
      <c r="F4678"/>
      <c r="G4678"/>
      <c r="H4678"/>
      <c r="I4678"/>
      <c r="J4678"/>
      <c r="K4678"/>
      <c r="L4678"/>
      <c r="M4678"/>
    </row>
    <row r="4679" spans="1:13" x14ac:dyDescent="0.25">
      <c r="A4679"/>
      <c r="B4679"/>
      <c r="C4679"/>
      <c r="D4679"/>
      <c r="E4679"/>
      <c r="F4679"/>
      <c r="G4679"/>
      <c r="H4679"/>
      <c r="I4679"/>
      <c r="J4679"/>
      <c r="K4679"/>
      <c r="L4679"/>
      <c r="M4679"/>
    </row>
    <row r="4680" spans="1:13" x14ac:dyDescent="0.25">
      <c r="A4680"/>
      <c r="B4680"/>
      <c r="C4680"/>
      <c r="D4680"/>
      <c r="E4680"/>
      <c r="F4680"/>
      <c r="G4680"/>
      <c r="H4680"/>
      <c r="I4680"/>
      <c r="J4680"/>
      <c r="K4680"/>
      <c r="L4680"/>
      <c r="M4680"/>
    </row>
    <row r="4681" spans="1:13" x14ac:dyDescent="0.25">
      <c r="A4681"/>
      <c r="B4681"/>
      <c r="C4681"/>
      <c r="D4681"/>
      <c r="E4681"/>
      <c r="F4681"/>
      <c r="G4681"/>
      <c r="H4681"/>
      <c r="I4681"/>
      <c r="J4681"/>
      <c r="K4681"/>
      <c r="L4681"/>
      <c r="M4681"/>
    </row>
    <row r="4682" spans="1:13" x14ac:dyDescent="0.25">
      <c r="A4682"/>
      <c r="B4682"/>
      <c r="C4682"/>
      <c r="D4682"/>
      <c r="E4682"/>
      <c r="F4682"/>
      <c r="G4682"/>
      <c r="H4682"/>
      <c r="I4682"/>
      <c r="J4682"/>
      <c r="K4682"/>
      <c r="L4682"/>
      <c r="M4682"/>
    </row>
    <row r="4683" spans="1:13" x14ac:dyDescent="0.25">
      <c r="A4683"/>
      <c r="B4683"/>
      <c r="C4683"/>
      <c r="D4683"/>
      <c r="E4683"/>
      <c r="F4683"/>
      <c r="G4683"/>
      <c r="H4683"/>
      <c r="I4683"/>
      <c r="J4683"/>
      <c r="K4683"/>
      <c r="L4683"/>
      <c r="M4683"/>
    </row>
    <row r="4684" spans="1:13" x14ac:dyDescent="0.25">
      <c r="A4684"/>
      <c r="B4684"/>
      <c r="C4684"/>
      <c r="D4684"/>
      <c r="E4684"/>
      <c r="F4684"/>
      <c r="G4684"/>
      <c r="H4684"/>
      <c r="I4684"/>
      <c r="J4684"/>
      <c r="K4684"/>
      <c r="L4684"/>
      <c r="M4684"/>
    </row>
    <row r="4685" spans="1:13" x14ac:dyDescent="0.25">
      <c r="A4685"/>
      <c r="B4685"/>
      <c r="C4685"/>
      <c r="D4685"/>
      <c r="E4685"/>
      <c r="F4685"/>
      <c r="G4685"/>
      <c r="H4685"/>
      <c r="I4685"/>
      <c r="J4685"/>
      <c r="K4685"/>
      <c r="L4685"/>
      <c r="M4685"/>
    </row>
    <row r="4686" spans="1:13" x14ac:dyDescent="0.25">
      <c r="A4686"/>
      <c r="B4686"/>
      <c r="C4686"/>
      <c r="D4686"/>
      <c r="E4686"/>
      <c r="F4686"/>
      <c r="G4686"/>
      <c r="H4686"/>
      <c r="I4686"/>
      <c r="J4686"/>
      <c r="K4686"/>
      <c r="L4686"/>
      <c r="M4686"/>
    </row>
    <row r="4687" spans="1:13" x14ac:dyDescent="0.25">
      <c r="A4687"/>
      <c r="B4687"/>
      <c r="C4687"/>
      <c r="D4687"/>
      <c r="E4687"/>
      <c r="F4687"/>
      <c r="G4687"/>
      <c r="H4687"/>
      <c r="I4687"/>
      <c r="J4687"/>
      <c r="K4687"/>
      <c r="L4687"/>
      <c r="M4687"/>
    </row>
    <row r="4688" spans="1:13" x14ac:dyDescent="0.25">
      <c r="A4688"/>
      <c r="B4688"/>
      <c r="C4688"/>
      <c r="D4688"/>
      <c r="E4688"/>
      <c r="F4688"/>
      <c r="G4688"/>
      <c r="H4688"/>
      <c r="I4688"/>
      <c r="J4688"/>
      <c r="K4688"/>
      <c r="L4688"/>
      <c r="M4688"/>
    </row>
    <row r="4689" spans="1:13" x14ac:dyDescent="0.25">
      <c r="A4689"/>
      <c r="B4689"/>
      <c r="C4689"/>
      <c r="D4689"/>
      <c r="E4689"/>
      <c r="F4689"/>
      <c r="G4689"/>
      <c r="H4689"/>
      <c r="I4689"/>
      <c r="J4689"/>
      <c r="K4689"/>
      <c r="L4689"/>
      <c r="M4689"/>
    </row>
    <row r="4690" spans="1:13" x14ac:dyDescent="0.25">
      <c r="A4690"/>
      <c r="B4690"/>
      <c r="C4690"/>
      <c r="D4690"/>
      <c r="E4690"/>
      <c r="F4690"/>
      <c r="G4690"/>
      <c r="H4690"/>
      <c r="I4690"/>
      <c r="J4690"/>
      <c r="K4690"/>
      <c r="L4690"/>
      <c r="M4690"/>
    </row>
    <row r="4691" spans="1:13" x14ac:dyDescent="0.25">
      <c r="A4691"/>
      <c r="B4691"/>
      <c r="C4691"/>
      <c r="D4691"/>
      <c r="E4691"/>
      <c r="F4691"/>
      <c r="G4691"/>
      <c r="H4691"/>
      <c r="I4691"/>
      <c r="J4691"/>
      <c r="K4691"/>
      <c r="L4691"/>
      <c r="M4691"/>
    </row>
    <row r="4692" spans="1:13" x14ac:dyDescent="0.25">
      <c r="A4692"/>
      <c r="B4692"/>
      <c r="C4692"/>
      <c r="D4692"/>
      <c r="E4692"/>
      <c r="F4692"/>
      <c r="G4692"/>
      <c r="H4692"/>
      <c r="I4692"/>
      <c r="J4692"/>
      <c r="K4692"/>
      <c r="L4692"/>
      <c r="M4692"/>
    </row>
    <row r="4693" spans="1:13" x14ac:dyDescent="0.25">
      <c r="A4693"/>
      <c r="B4693"/>
      <c r="C4693"/>
      <c r="D4693"/>
      <c r="E4693"/>
      <c r="F4693"/>
      <c r="G4693"/>
      <c r="H4693"/>
      <c r="I4693"/>
      <c r="J4693"/>
      <c r="K4693"/>
      <c r="L4693"/>
      <c r="M4693"/>
    </row>
    <row r="4694" spans="1:13" x14ac:dyDescent="0.25">
      <c r="A4694"/>
      <c r="B4694"/>
      <c r="C4694"/>
      <c r="D4694"/>
      <c r="E4694"/>
      <c r="F4694"/>
      <c r="G4694"/>
      <c r="H4694"/>
      <c r="I4694"/>
      <c r="J4694"/>
      <c r="K4694"/>
      <c r="L4694"/>
      <c r="M4694"/>
    </row>
    <row r="4695" spans="1:13" x14ac:dyDescent="0.25">
      <c r="A4695"/>
      <c r="B4695"/>
      <c r="C4695"/>
      <c r="D4695"/>
      <c r="E4695"/>
      <c r="F4695"/>
      <c r="G4695"/>
      <c r="H4695"/>
      <c r="I4695"/>
      <c r="J4695"/>
      <c r="K4695"/>
      <c r="L4695"/>
      <c r="M4695"/>
    </row>
    <row r="4696" spans="1:13" x14ac:dyDescent="0.25">
      <c r="A4696"/>
      <c r="B4696"/>
      <c r="C4696"/>
      <c r="D4696"/>
      <c r="E4696"/>
      <c r="F4696"/>
      <c r="G4696"/>
      <c r="H4696"/>
      <c r="I4696"/>
      <c r="J4696"/>
      <c r="K4696"/>
      <c r="L4696"/>
      <c r="M4696"/>
    </row>
    <row r="4697" spans="1:13" x14ac:dyDescent="0.25">
      <c r="A4697"/>
      <c r="B4697"/>
      <c r="C4697"/>
      <c r="D4697"/>
      <c r="E4697"/>
      <c r="F4697"/>
      <c r="G4697"/>
      <c r="H4697"/>
      <c r="I4697"/>
      <c r="J4697"/>
      <c r="K4697"/>
      <c r="L4697"/>
      <c r="M4697"/>
    </row>
    <row r="4698" spans="1:13" x14ac:dyDescent="0.25">
      <c r="A4698"/>
      <c r="B4698"/>
      <c r="C4698"/>
      <c r="D4698"/>
      <c r="E4698"/>
      <c r="F4698"/>
      <c r="G4698"/>
      <c r="H4698"/>
      <c r="I4698"/>
      <c r="J4698"/>
      <c r="K4698"/>
      <c r="L4698"/>
      <c r="M4698"/>
    </row>
    <row r="4699" spans="1:13" x14ac:dyDescent="0.25">
      <c r="A4699"/>
      <c r="B4699"/>
      <c r="C4699"/>
      <c r="D4699"/>
      <c r="E4699"/>
      <c r="F4699"/>
      <c r="G4699"/>
      <c r="H4699"/>
      <c r="I4699"/>
      <c r="J4699"/>
      <c r="K4699"/>
      <c r="L4699"/>
      <c r="M4699"/>
    </row>
    <row r="4700" spans="1:13" x14ac:dyDescent="0.25">
      <c r="A4700"/>
      <c r="B4700"/>
      <c r="C4700"/>
      <c r="D4700"/>
      <c r="E4700"/>
      <c r="F4700"/>
      <c r="G4700"/>
      <c r="H4700"/>
      <c r="I4700"/>
      <c r="J4700"/>
      <c r="K4700"/>
      <c r="L4700"/>
      <c r="M4700"/>
    </row>
    <row r="4701" spans="1:13" x14ac:dyDescent="0.25">
      <c r="A4701"/>
      <c r="B4701"/>
      <c r="C4701"/>
      <c r="D4701"/>
      <c r="E4701"/>
      <c r="F4701"/>
      <c r="G4701"/>
      <c r="H4701"/>
      <c r="I4701"/>
      <c r="J4701"/>
      <c r="K4701"/>
      <c r="L4701"/>
      <c r="M4701"/>
    </row>
    <row r="4702" spans="1:13" x14ac:dyDescent="0.25">
      <c r="A4702"/>
      <c r="B4702"/>
      <c r="C4702"/>
      <c r="D4702"/>
      <c r="E4702"/>
      <c r="F4702"/>
      <c r="G4702"/>
      <c r="H4702"/>
      <c r="I4702"/>
      <c r="J4702"/>
      <c r="K4702"/>
      <c r="L4702"/>
      <c r="M4702"/>
    </row>
    <row r="4703" spans="1:13" x14ac:dyDescent="0.25">
      <c r="A4703"/>
      <c r="B4703"/>
      <c r="C4703"/>
      <c r="D4703"/>
      <c r="E4703"/>
      <c r="F4703"/>
      <c r="G4703"/>
      <c r="H4703"/>
      <c r="I4703"/>
      <c r="J4703"/>
      <c r="K4703"/>
      <c r="L4703"/>
      <c r="M4703"/>
    </row>
    <row r="4704" spans="1:13" x14ac:dyDescent="0.25">
      <c r="A4704"/>
      <c r="B4704"/>
      <c r="C4704"/>
      <c r="D4704"/>
      <c r="E4704"/>
      <c r="F4704"/>
      <c r="G4704"/>
      <c r="H4704"/>
      <c r="I4704"/>
      <c r="J4704"/>
      <c r="K4704"/>
      <c r="L4704"/>
      <c r="M4704"/>
    </row>
    <row r="4705" spans="1:13" x14ac:dyDescent="0.25">
      <c r="A4705"/>
      <c r="B4705"/>
      <c r="C4705"/>
      <c r="D4705"/>
      <c r="E4705"/>
      <c r="F4705"/>
      <c r="G4705"/>
      <c r="H4705"/>
      <c r="I4705"/>
      <c r="J4705"/>
      <c r="K4705"/>
      <c r="L4705"/>
      <c r="M4705"/>
    </row>
    <row r="4706" spans="1:13" x14ac:dyDescent="0.25">
      <c r="A4706"/>
      <c r="B4706"/>
      <c r="C4706"/>
      <c r="D4706"/>
      <c r="E4706"/>
      <c r="F4706"/>
      <c r="G4706"/>
      <c r="H4706"/>
      <c r="I4706"/>
      <c r="J4706"/>
      <c r="K4706"/>
      <c r="L4706"/>
      <c r="M4706"/>
    </row>
    <row r="4707" spans="1:13" x14ac:dyDescent="0.25">
      <c r="A4707"/>
      <c r="B4707"/>
      <c r="C4707"/>
      <c r="D4707"/>
      <c r="E4707"/>
      <c r="F4707"/>
      <c r="G4707"/>
      <c r="H4707"/>
      <c r="I4707"/>
      <c r="J4707"/>
      <c r="K4707"/>
      <c r="L4707"/>
      <c r="M4707"/>
    </row>
    <row r="4708" spans="1:13" x14ac:dyDescent="0.25">
      <c r="A4708"/>
      <c r="B4708"/>
      <c r="C4708"/>
      <c r="D4708"/>
      <c r="E4708"/>
      <c r="F4708"/>
      <c r="G4708"/>
      <c r="H4708"/>
      <c r="I4708"/>
      <c r="J4708"/>
      <c r="K4708"/>
      <c r="L4708"/>
      <c r="M4708"/>
    </row>
    <row r="4709" spans="1:13" x14ac:dyDescent="0.25">
      <c r="A4709"/>
      <c r="B4709"/>
      <c r="C4709"/>
      <c r="D4709"/>
      <c r="E4709"/>
      <c r="F4709"/>
      <c r="G4709"/>
      <c r="H4709"/>
      <c r="I4709"/>
      <c r="J4709"/>
      <c r="K4709"/>
      <c r="L4709"/>
      <c r="M4709"/>
    </row>
    <row r="4710" spans="1:13" x14ac:dyDescent="0.25">
      <c r="A4710"/>
      <c r="B4710"/>
      <c r="C4710"/>
      <c r="D4710"/>
      <c r="E4710"/>
      <c r="F4710"/>
      <c r="G4710"/>
      <c r="H4710"/>
      <c r="I4710"/>
      <c r="J4710"/>
      <c r="K4710"/>
      <c r="L4710"/>
      <c r="M4710"/>
    </row>
    <row r="4711" spans="1:13" x14ac:dyDescent="0.25">
      <c r="A4711"/>
      <c r="B4711"/>
      <c r="C4711"/>
      <c r="D4711"/>
      <c r="E4711"/>
      <c r="F4711"/>
      <c r="G4711"/>
      <c r="H4711"/>
      <c r="I4711"/>
      <c r="J4711"/>
      <c r="K4711"/>
      <c r="L4711"/>
      <c r="M4711"/>
    </row>
    <row r="4712" spans="1:13" x14ac:dyDescent="0.25">
      <c r="A4712"/>
      <c r="B4712"/>
      <c r="C4712"/>
      <c r="D4712"/>
      <c r="E4712"/>
      <c r="F4712"/>
      <c r="G4712"/>
      <c r="H4712"/>
      <c r="I4712"/>
      <c r="J4712"/>
      <c r="K4712"/>
      <c r="L4712"/>
      <c r="M4712"/>
    </row>
    <row r="4713" spans="1:13" x14ac:dyDescent="0.25">
      <c r="A4713"/>
      <c r="B4713"/>
      <c r="C4713"/>
      <c r="D4713"/>
      <c r="E4713"/>
      <c r="F4713"/>
      <c r="G4713"/>
      <c r="H4713"/>
      <c r="I4713"/>
      <c r="J4713"/>
      <c r="K4713"/>
      <c r="L4713"/>
      <c r="M4713"/>
    </row>
    <row r="4714" spans="1:13" x14ac:dyDescent="0.25">
      <c r="A4714"/>
      <c r="B4714"/>
      <c r="C4714"/>
      <c r="D4714"/>
      <c r="E4714"/>
      <c r="F4714"/>
      <c r="G4714"/>
      <c r="H4714"/>
      <c r="I4714"/>
      <c r="J4714"/>
      <c r="K4714"/>
      <c r="L4714"/>
      <c r="M4714"/>
    </row>
    <row r="4715" spans="1:13" x14ac:dyDescent="0.25">
      <c r="A4715"/>
      <c r="B4715"/>
      <c r="C4715"/>
      <c r="D4715"/>
      <c r="E4715"/>
      <c r="F4715"/>
      <c r="G4715"/>
      <c r="H4715"/>
      <c r="I4715"/>
      <c r="J4715"/>
      <c r="K4715"/>
      <c r="L4715"/>
      <c r="M4715"/>
    </row>
    <row r="4716" spans="1:13" x14ac:dyDescent="0.25">
      <c r="A4716"/>
      <c r="B4716"/>
      <c r="C4716"/>
      <c r="D4716"/>
      <c r="E4716"/>
      <c r="F4716"/>
      <c r="G4716"/>
      <c r="H4716"/>
      <c r="I4716"/>
      <c r="J4716"/>
      <c r="K4716"/>
      <c r="L4716"/>
      <c r="M4716"/>
    </row>
    <row r="4717" spans="1:13" x14ac:dyDescent="0.25">
      <c r="A4717"/>
      <c r="B4717"/>
      <c r="C4717"/>
      <c r="D4717"/>
      <c r="E4717"/>
      <c r="F4717"/>
      <c r="G4717"/>
      <c r="H4717"/>
      <c r="I4717"/>
      <c r="J4717"/>
      <c r="K4717"/>
      <c r="L4717"/>
      <c r="M4717"/>
    </row>
    <row r="4718" spans="1:13" x14ac:dyDescent="0.25">
      <c r="A4718"/>
      <c r="B4718"/>
      <c r="C4718"/>
      <c r="D4718"/>
      <c r="E4718"/>
      <c r="F4718"/>
      <c r="G4718"/>
      <c r="H4718"/>
      <c r="I4718"/>
      <c r="J4718"/>
      <c r="K4718"/>
      <c r="L4718"/>
      <c r="M4718"/>
    </row>
    <row r="4719" spans="1:13" x14ac:dyDescent="0.25">
      <c r="A4719"/>
      <c r="B4719"/>
      <c r="C4719"/>
      <c r="D4719"/>
      <c r="E4719"/>
      <c r="F4719"/>
      <c r="G4719"/>
      <c r="H4719"/>
      <c r="I4719"/>
      <c r="J4719"/>
      <c r="K4719"/>
      <c r="L4719"/>
      <c r="M4719"/>
    </row>
    <row r="4720" spans="1:13" x14ac:dyDescent="0.25">
      <c r="A4720"/>
      <c r="B4720"/>
      <c r="C4720"/>
      <c r="D4720"/>
      <c r="E4720"/>
      <c r="F4720"/>
      <c r="G4720"/>
      <c r="H4720"/>
      <c r="I4720"/>
      <c r="J4720"/>
      <c r="K4720"/>
      <c r="L4720"/>
      <c r="M4720"/>
    </row>
    <row r="4721" spans="1:13" x14ac:dyDescent="0.25">
      <c r="A4721"/>
      <c r="B4721"/>
      <c r="C4721"/>
      <c r="D4721"/>
      <c r="E4721"/>
      <c r="F4721"/>
      <c r="G4721"/>
      <c r="H4721"/>
      <c r="I4721"/>
      <c r="J4721"/>
      <c r="K4721"/>
      <c r="L4721"/>
      <c r="M4721"/>
    </row>
    <row r="4722" spans="1:13" x14ac:dyDescent="0.25">
      <c r="A4722"/>
      <c r="B4722"/>
      <c r="C4722"/>
      <c r="D4722"/>
      <c r="E4722"/>
      <c r="F4722"/>
      <c r="G4722"/>
      <c r="H4722"/>
      <c r="I4722"/>
      <c r="J4722"/>
      <c r="K4722"/>
      <c r="L4722"/>
      <c r="M4722"/>
    </row>
    <row r="4723" spans="1:13" x14ac:dyDescent="0.25">
      <c r="A4723"/>
      <c r="B4723"/>
      <c r="C4723"/>
      <c r="D4723"/>
      <c r="E4723"/>
      <c r="F4723"/>
      <c r="G4723"/>
      <c r="H4723"/>
      <c r="I4723"/>
      <c r="J4723"/>
      <c r="K4723"/>
      <c r="L4723"/>
      <c r="M4723"/>
    </row>
    <row r="4724" spans="1:13" x14ac:dyDescent="0.25">
      <c r="A4724"/>
      <c r="B4724"/>
      <c r="C4724"/>
      <c r="D4724"/>
      <c r="E4724"/>
      <c r="F4724"/>
      <c r="G4724"/>
      <c r="H4724"/>
      <c r="I4724"/>
      <c r="J4724"/>
      <c r="K4724"/>
      <c r="L4724"/>
      <c r="M4724"/>
    </row>
    <row r="4725" spans="1:13" x14ac:dyDescent="0.25">
      <c r="A4725"/>
      <c r="B4725"/>
      <c r="C4725"/>
      <c r="D4725"/>
      <c r="E4725"/>
      <c r="F4725"/>
      <c r="G4725"/>
      <c r="H4725"/>
      <c r="I4725"/>
      <c r="J4725"/>
      <c r="K4725"/>
      <c r="L4725"/>
      <c r="M4725"/>
    </row>
    <row r="4726" spans="1:13" x14ac:dyDescent="0.25">
      <c r="A4726"/>
      <c r="B4726"/>
      <c r="C4726"/>
      <c r="D4726"/>
      <c r="E4726"/>
      <c r="F4726"/>
      <c r="G4726"/>
      <c r="H4726"/>
      <c r="I4726"/>
      <c r="J4726"/>
      <c r="K4726"/>
      <c r="L4726"/>
      <c r="M4726"/>
    </row>
    <row r="4727" spans="1:13" x14ac:dyDescent="0.25">
      <c r="A4727"/>
      <c r="B4727"/>
      <c r="C4727"/>
      <c r="D4727"/>
      <c r="E4727"/>
      <c r="F4727"/>
      <c r="G4727"/>
      <c r="H4727"/>
      <c r="I4727"/>
      <c r="J4727"/>
      <c r="K4727"/>
      <c r="L4727"/>
      <c r="M4727"/>
    </row>
    <row r="4728" spans="1:13" x14ac:dyDescent="0.25">
      <c r="A4728"/>
      <c r="B4728"/>
      <c r="C4728"/>
      <c r="D4728"/>
      <c r="E4728"/>
      <c r="F4728"/>
      <c r="G4728"/>
      <c r="H4728"/>
      <c r="I4728"/>
      <c r="J4728"/>
      <c r="K4728"/>
      <c r="L4728"/>
      <c r="M4728"/>
    </row>
    <row r="4729" spans="1:13" x14ac:dyDescent="0.25">
      <c r="A4729"/>
      <c r="B4729"/>
      <c r="C4729"/>
      <c r="D4729"/>
      <c r="E4729"/>
      <c r="F4729"/>
      <c r="G4729"/>
      <c r="H4729"/>
      <c r="I4729"/>
      <c r="J4729"/>
      <c r="K4729"/>
      <c r="L4729"/>
      <c r="M4729"/>
    </row>
    <row r="4730" spans="1:13" x14ac:dyDescent="0.25">
      <c r="A4730"/>
      <c r="B4730"/>
      <c r="C4730"/>
      <c r="D4730"/>
      <c r="E4730"/>
      <c r="F4730"/>
      <c r="G4730"/>
      <c r="H4730"/>
      <c r="I4730"/>
      <c r="J4730"/>
      <c r="K4730"/>
      <c r="L4730"/>
      <c r="M4730"/>
    </row>
    <row r="4731" spans="1:13" x14ac:dyDescent="0.25">
      <c r="A4731"/>
      <c r="B4731"/>
      <c r="C4731"/>
      <c r="D4731"/>
      <c r="E4731"/>
      <c r="F4731"/>
      <c r="G4731"/>
      <c r="H4731"/>
      <c r="I4731"/>
      <c r="J4731"/>
      <c r="K4731"/>
      <c r="L4731"/>
      <c r="M4731"/>
    </row>
    <row r="4732" spans="1:13" x14ac:dyDescent="0.25">
      <c r="A4732"/>
      <c r="B4732"/>
      <c r="C4732"/>
      <c r="D4732"/>
      <c r="E4732"/>
      <c r="F4732"/>
      <c r="G4732"/>
      <c r="H4732"/>
      <c r="I4732"/>
      <c r="J4732"/>
      <c r="K4732"/>
      <c r="L4732"/>
      <c r="M4732"/>
    </row>
    <row r="4733" spans="1:13" x14ac:dyDescent="0.25">
      <c r="A4733"/>
      <c r="B4733"/>
      <c r="C4733"/>
      <c r="D4733"/>
      <c r="E4733"/>
      <c r="F4733"/>
      <c r="G4733"/>
      <c r="H4733"/>
      <c r="I4733"/>
      <c r="J4733"/>
      <c r="K4733"/>
      <c r="L4733"/>
      <c r="M4733"/>
    </row>
    <row r="4734" spans="1:13" x14ac:dyDescent="0.25">
      <c r="A4734"/>
      <c r="B4734"/>
      <c r="C4734"/>
      <c r="D4734"/>
      <c r="E4734"/>
      <c r="F4734"/>
      <c r="G4734"/>
      <c r="H4734"/>
      <c r="I4734"/>
      <c r="J4734"/>
      <c r="K4734"/>
      <c r="L4734"/>
      <c r="M4734"/>
    </row>
    <row r="4735" spans="1:13" x14ac:dyDescent="0.25">
      <c r="A4735"/>
      <c r="B4735"/>
      <c r="C4735"/>
      <c r="D4735"/>
      <c r="E4735"/>
      <c r="F4735"/>
      <c r="G4735"/>
      <c r="H4735"/>
      <c r="I4735"/>
      <c r="J4735"/>
      <c r="K4735"/>
      <c r="L4735"/>
      <c r="M4735"/>
    </row>
    <row r="4736" spans="1:13" x14ac:dyDescent="0.25">
      <c r="A4736"/>
      <c r="B4736"/>
      <c r="C4736"/>
      <c r="D4736"/>
      <c r="E4736"/>
      <c r="F4736"/>
      <c r="G4736"/>
      <c r="H4736"/>
      <c r="I4736"/>
      <c r="J4736"/>
      <c r="K4736"/>
      <c r="L4736"/>
      <c r="M4736"/>
    </row>
    <row r="4737" spans="1:13" x14ac:dyDescent="0.25">
      <c r="A4737"/>
      <c r="B4737"/>
      <c r="C4737"/>
      <c r="D4737"/>
      <c r="E4737"/>
      <c r="F4737"/>
      <c r="G4737"/>
      <c r="H4737"/>
      <c r="I4737"/>
      <c r="J4737"/>
      <c r="K4737"/>
      <c r="L4737"/>
      <c r="M4737"/>
    </row>
    <row r="4738" spans="1:13" x14ac:dyDescent="0.25">
      <c r="A4738"/>
      <c r="B4738"/>
      <c r="C4738"/>
      <c r="D4738"/>
      <c r="E4738"/>
      <c r="F4738"/>
      <c r="G4738"/>
      <c r="H4738"/>
      <c r="I4738"/>
      <c r="J4738"/>
      <c r="K4738"/>
      <c r="L4738"/>
      <c r="M4738"/>
    </row>
    <row r="4739" spans="1:13" x14ac:dyDescent="0.25">
      <c r="A4739"/>
      <c r="B4739"/>
      <c r="C4739"/>
      <c r="D4739"/>
      <c r="E4739"/>
      <c r="F4739"/>
      <c r="G4739"/>
      <c r="H4739"/>
      <c r="I4739"/>
      <c r="J4739"/>
      <c r="K4739"/>
      <c r="L4739"/>
      <c r="M4739"/>
    </row>
    <row r="4740" spans="1:13" x14ac:dyDescent="0.25">
      <c r="A4740"/>
      <c r="B4740"/>
      <c r="C4740"/>
      <c r="D4740"/>
      <c r="E4740"/>
      <c r="F4740"/>
      <c r="G4740"/>
      <c r="H4740"/>
      <c r="I4740"/>
      <c r="J4740"/>
      <c r="K4740"/>
      <c r="L4740"/>
      <c r="M4740"/>
    </row>
    <row r="4741" spans="1:13" x14ac:dyDescent="0.25">
      <c r="A4741"/>
      <c r="B4741"/>
      <c r="C4741"/>
      <c r="D4741"/>
      <c r="E4741"/>
      <c r="F4741"/>
      <c r="G4741"/>
      <c r="H4741"/>
      <c r="I4741"/>
      <c r="J4741"/>
      <c r="K4741"/>
      <c r="L4741"/>
      <c r="M4741"/>
    </row>
    <row r="4742" spans="1:13" x14ac:dyDescent="0.25">
      <c r="A4742"/>
      <c r="B4742"/>
      <c r="C4742"/>
      <c r="D4742"/>
      <c r="E4742"/>
      <c r="F4742"/>
      <c r="G4742"/>
      <c r="H4742"/>
      <c r="I4742"/>
      <c r="J4742"/>
      <c r="K4742"/>
      <c r="L4742"/>
      <c r="M4742"/>
    </row>
    <row r="4743" spans="1:13" x14ac:dyDescent="0.25">
      <c r="A4743"/>
      <c r="B4743"/>
      <c r="C4743"/>
      <c r="D4743"/>
      <c r="E4743"/>
      <c r="F4743"/>
      <c r="G4743"/>
      <c r="H4743"/>
      <c r="I4743"/>
      <c r="J4743"/>
      <c r="K4743"/>
      <c r="L4743"/>
      <c r="M4743"/>
    </row>
    <row r="4744" spans="1:13" x14ac:dyDescent="0.25">
      <c r="A4744"/>
      <c r="B4744"/>
      <c r="C4744"/>
      <c r="D4744"/>
      <c r="E4744"/>
      <c r="F4744"/>
      <c r="G4744"/>
      <c r="H4744"/>
      <c r="I4744"/>
      <c r="J4744"/>
      <c r="K4744"/>
      <c r="L4744"/>
      <c r="M4744"/>
    </row>
    <row r="4745" spans="1:13" x14ac:dyDescent="0.25">
      <c r="A4745"/>
      <c r="B4745"/>
      <c r="C4745"/>
      <c r="D4745"/>
      <c r="E4745"/>
      <c r="F4745"/>
      <c r="G4745"/>
      <c r="H4745"/>
      <c r="I4745"/>
      <c r="J4745"/>
      <c r="K4745"/>
      <c r="L4745"/>
      <c r="M4745"/>
    </row>
    <row r="4746" spans="1:13" x14ac:dyDescent="0.25">
      <c r="A4746"/>
      <c r="B4746"/>
      <c r="C4746"/>
      <c r="D4746"/>
      <c r="E4746"/>
      <c r="F4746"/>
      <c r="G4746"/>
      <c r="H4746"/>
      <c r="I4746"/>
      <c r="J4746"/>
      <c r="K4746"/>
      <c r="L4746"/>
      <c r="M4746"/>
    </row>
    <row r="4747" spans="1:13" x14ac:dyDescent="0.25">
      <c r="A4747"/>
      <c r="B4747"/>
      <c r="C4747"/>
      <c r="D4747"/>
      <c r="E4747"/>
      <c r="F4747"/>
      <c r="G4747"/>
      <c r="H4747"/>
      <c r="I4747"/>
      <c r="J4747"/>
      <c r="K4747"/>
      <c r="L4747"/>
      <c r="M4747"/>
    </row>
    <row r="4748" spans="1:13" x14ac:dyDescent="0.25">
      <c r="A4748"/>
      <c r="B4748"/>
      <c r="C4748"/>
      <c r="D4748"/>
      <c r="E4748"/>
      <c r="F4748"/>
      <c r="G4748"/>
      <c r="H4748"/>
      <c r="I4748"/>
      <c r="J4748"/>
      <c r="K4748"/>
      <c r="L4748"/>
      <c r="M4748"/>
    </row>
    <row r="4749" spans="1:13" x14ac:dyDescent="0.25">
      <c r="A4749"/>
      <c r="B4749"/>
      <c r="C4749"/>
      <c r="D4749"/>
      <c r="E4749"/>
      <c r="F4749"/>
      <c r="G4749"/>
      <c r="H4749"/>
      <c r="I4749"/>
      <c r="J4749"/>
      <c r="K4749"/>
      <c r="L4749"/>
      <c r="M4749"/>
    </row>
    <row r="4750" spans="1:13" x14ac:dyDescent="0.25">
      <c r="A4750"/>
      <c r="B4750"/>
      <c r="C4750"/>
      <c r="D4750"/>
      <c r="E4750"/>
      <c r="F4750"/>
      <c r="G4750"/>
      <c r="H4750"/>
      <c r="I4750"/>
      <c r="J4750"/>
      <c r="K4750"/>
      <c r="L4750"/>
      <c r="M4750"/>
    </row>
    <row r="4751" spans="1:13" x14ac:dyDescent="0.25">
      <c r="A4751"/>
      <c r="B4751"/>
      <c r="C4751"/>
      <c r="D4751"/>
      <c r="E4751"/>
      <c r="F4751"/>
      <c r="G4751"/>
      <c r="H4751"/>
      <c r="I4751"/>
      <c r="J4751"/>
      <c r="K4751"/>
      <c r="L4751"/>
      <c r="M4751"/>
    </row>
    <row r="4752" spans="1:13" x14ac:dyDescent="0.25">
      <c r="A4752"/>
      <c r="B4752"/>
      <c r="C4752"/>
      <c r="D4752"/>
      <c r="E4752"/>
      <c r="F4752"/>
      <c r="G4752"/>
      <c r="H4752"/>
      <c r="I4752"/>
      <c r="J4752"/>
      <c r="K4752"/>
      <c r="L4752"/>
      <c r="M4752"/>
    </row>
    <row r="4753" spans="1:13" x14ac:dyDescent="0.25">
      <c r="A4753"/>
      <c r="B4753"/>
      <c r="C4753"/>
      <c r="D4753"/>
      <c r="E4753"/>
      <c r="F4753"/>
      <c r="G4753"/>
      <c r="H4753"/>
      <c r="I4753"/>
      <c r="J4753"/>
      <c r="K4753"/>
      <c r="L4753"/>
      <c r="M4753"/>
    </row>
    <row r="4754" spans="1:13" x14ac:dyDescent="0.25">
      <c r="A4754"/>
      <c r="B4754"/>
      <c r="C4754"/>
      <c r="D4754"/>
      <c r="E4754"/>
      <c r="F4754"/>
      <c r="G4754"/>
      <c r="H4754"/>
      <c r="I4754"/>
      <c r="J4754"/>
      <c r="K4754"/>
      <c r="L4754"/>
      <c r="M4754"/>
    </row>
    <row r="4755" spans="1:13" x14ac:dyDescent="0.25">
      <c r="A4755"/>
      <c r="B4755"/>
      <c r="C4755"/>
      <c r="D4755"/>
      <c r="E4755"/>
      <c r="F4755"/>
      <c r="G4755"/>
      <c r="H4755"/>
      <c r="I4755"/>
      <c r="J4755"/>
      <c r="K4755"/>
      <c r="L4755"/>
      <c r="M4755"/>
    </row>
    <row r="4756" spans="1:13" x14ac:dyDescent="0.25">
      <c r="A4756"/>
      <c r="B4756"/>
      <c r="C4756"/>
      <c r="D4756"/>
      <c r="E4756"/>
      <c r="F4756"/>
      <c r="G4756"/>
      <c r="H4756"/>
      <c r="I4756"/>
      <c r="J4756"/>
      <c r="K4756"/>
      <c r="L4756"/>
      <c r="M4756"/>
    </row>
    <row r="4757" spans="1:13" x14ac:dyDescent="0.25">
      <c r="A4757"/>
      <c r="B4757"/>
      <c r="C4757"/>
      <c r="D4757"/>
      <c r="E4757"/>
      <c r="F4757"/>
      <c r="G4757"/>
      <c r="H4757"/>
      <c r="I4757"/>
      <c r="J4757"/>
      <c r="K4757"/>
      <c r="L4757"/>
      <c r="M4757"/>
    </row>
    <row r="4758" spans="1:13" x14ac:dyDescent="0.25">
      <c r="A4758"/>
      <c r="B4758"/>
      <c r="C4758"/>
      <c r="D4758"/>
      <c r="E4758"/>
      <c r="F4758"/>
      <c r="G4758"/>
      <c r="H4758"/>
      <c r="I4758"/>
      <c r="J4758"/>
      <c r="K4758"/>
      <c r="L4758"/>
      <c r="M4758"/>
    </row>
    <row r="4759" spans="1:13" x14ac:dyDescent="0.25">
      <c r="A4759"/>
      <c r="B4759"/>
      <c r="C4759"/>
      <c r="D4759"/>
      <c r="E4759"/>
      <c r="F4759"/>
      <c r="G4759"/>
      <c r="H4759"/>
      <c r="I4759"/>
      <c r="J4759"/>
      <c r="K4759"/>
      <c r="L4759"/>
      <c r="M4759"/>
    </row>
    <row r="4760" spans="1:13" x14ac:dyDescent="0.25">
      <c r="A4760"/>
      <c r="B4760"/>
      <c r="C4760"/>
      <c r="D4760"/>
      <c r="E4760"/>
      <c r="F4760"/>
      <c r="G4760"/>
      <c r="H4760"/>
      <c r="I4760"/>
      <c r="J4760"/>
      <c r="K4760"/>
      <c r="L4760"/>
      <c r="M4760"/>
    </row>
    <row r="4761" spans="1:13" x14ac:dyDescent="0.25">
      <c r="A4761"/>
      <c r="B4761"/>
      <c r="C4761"/>
      <c r="D4761"/>
      <c r="E4761"/>
      <c r="F4761"/>
      <c r="G4761"/>
      <c r="H4761"/>
      <c r="I4761"/>
      <c r="J4761"/>
      <c r="K4761"/>
      <c r="L4761"/>
      <c r="M4761"/>
    </row>
    <row r="4762" spans="1:13" x14ac:dyDescent="0.25">
      <c r="A4762"/>
      <c r="B4762"/>
      <c r="C4762"/>
      <c r="D4762"/>
      <c r="E4762"/>
      <c r="F4762"/>
      <c r="G4762"/>
      <c r="H4762"/>
      <c r="I4762"/>
      <c r="J4762"/>
      <c r="K4762"/>
      <c r="L4762"/>
      <c r="M4762"/>
    </row>
    <row r="4763" spans="1:13" x14ac:dyDescent="0.25">
      <c r="A4763"/>
      <c r="B4763"/>
      <c r="C4763"/>
      <c r="D4763"/>
      <c r="E4763"/>
      <c r="F4763"/>
      <c r="G4763"/>
      <c r="H4763"/>
      <c r="I4763"/>
      <c r="J4763"/>
      <c r="K4763"/>
      <c r="L4763"/>
      <c r="M4763"/>
    </row>
    <row r="4764" spans="1:13" x14ac:dyDescent="0.25">
      <c r="A4764"/>
      <c r="B4764"/>
      <c r="C4764"/>
      <c r="D4764"/>
      <c r="E4764"/>
      <c r="F4764"/>
      <c r="G4764"/>
      <c r="H4764"/>
      <c r="I4764"/>
      <c r="J4764"/>
      <c r="K4764"/>
      <c r="L4764"/>
      <c r="M4764"/>
    </row>
    <row r="4765" spans="1:13" x14ac:dyDescent="0.25">
      <c r="A4765"/>
      <c r="B4765"/>
      <c r="C4765"/>
      <c r="D4765"/>
      <c r="E4765"/>
      <c r="F4765"/>
      <c r="G4765"/>
      <c r="H4765"/>
      <c r="I4765"/>
      <c r="J4765"/>
      <c r="K4765"/>
      <c r="L4765"/>
      <c r="M4765"/>
    </row>
    <row r="4766" spans="1:13" x14ac:dyDescent="0.25">
      <c r="A4766"/>
      <c r="B4766"/>
      <c r="C4766"/>
      <c r="D4766"/>
      <c r="E4766"/>
      <c r="F4766"/>
      <c r="G4766"/>
      <c r="H4766"/>
      <c r="I4766"/>
      <c r="J4766"/>
      <c r="K4766"/>
      <c r="L4766"/>
      <c r="M4766"/>
    </row>
    <row r="4767" spans="1:13" x14ac:dyDescent="0.25">
      <c r="A4767"/>
      <c r="B4767"/>
      <c r="C4767"/>
      <c r="D4767"/>
      <c r="E4767"/>
      <c r="F4767"/>
      <c r="G4767"/>
      <c r="H4767"/>
      <c r="I4767"/>
      <c r="J4767"/>
      <c r="K4767"/>
      <c r="L4767"/>
      <c r="M4767"/>
    </row>
    <row r="4768" spans="1:13" x14ac:dyDescent="0.25">
      <c r="A4768"/>
      <c r="B4768"/>
      <c r="C4768"/>
      <c r="D4768"/>
      <c r="E4768"/>
      <c r="F4768"/>
      <c r="G4768"/>
      <c r="H4768"/>
      <c r="I4768"/>
      <c r="J4768"/>
      <c r="K4768"/>
      <c r="L4768"/>
      <c r="M4768"/>
    </row>
    <row r="4769" spans="1:13" x14ac:dyDescent="0.25">
      <c r="A4769"/>
      <c r="B4769"/>
      <c r="C4769"/>
      <c r="D4769"/>
      <c r="E4769"/>
      <c r="F4769"/>
      <c r="G4769"/>
      <c r="H4769"/>
      <c r="I4769"/>
      <c r="J4769"/>
      <c r="K4769"/>
      <c r="L4769"/>
      <c r="M4769"/>
    </row>
    <row r="4770" spans="1:13" x14ac:dyDescent="0.25">
      <c r="A4770"/>
      <c r="B4770"/>
      <c r="C4770"/>
      <c r="D4770"/>
      <c r="E4770"/>
      <c r="F4770"/>
      <c r="G4770"/>
      <c r="H4770"/>
      <c r="I4770"/>
      <c r="J4770"/>
      <c r="K4770"/>
      <c r="L4770"/>
      <c r="M4770"/>
    </row>
    <row r="4771" spans="1:13" x14ac:dyDescent="0.25">
      <c r="A4771"/>
      <c r="B4771"/>
      <c r="C4771"/>
      <c r="D4771"/>
      <c r="E4771"/>
      <c r="F4771"/>
      <c r="G4771"/>
      <c r="H4771"/>
      <c r="I4771"/>
      <c r="J4771"/>
      <c r="K4771"/>
      <c r="L4771"/>
      <c r="M4771"/>
    </row>
    <row r="4772" spans="1:13" x14ac:dyDescent="0.25">
      <c r="A4772"/>
      <c r="B4772"/>
      <c r="C4772"/>
      <c r="D4772"/>
      <c r="E4772"/>
      <c r="F4772"/>
      <c r="G4772"/>
      <c r="H4772"/>
      <c r="I4772"/>
      <c r="J4772"/>
      <c r="K4772"/>
      <c r="L4772"/>
      <c r="M4772"/>
    </row>
    <row r="4773" spans="1:13" x14ac:dyDescent="0.25">
      <c r="A4773"/>
      <c r="B4773"/>
      <c r="C4773"/>
      <c r="D4773"/>
      <c r="E4773"/>
      <c r="F4773"/>
      <c r="G4773"/>
      <c r="H4773"/>
      <c r="I4773"/>
      <c r="J4773"/>
      <c r="K4773"/>
      <c r="L4773"/>
      <c r="M4773"/>
    </row>
    <row r="4774" spans="1:13" x14ac:dyDescent="0.25">
      <c r="A4774"/>
      <c r="B4774"/>
      <c r="C4774"/>
      <c r="D4774"/>
      <c r="E4774"/>
      <c r="F4774"/>
      <c r="G4774"/>
      <c r="H4774"/>
      <c r="I4774"/>
      <c r="J4774"/>
      <c r="K4774"/>
      <c r="L4774"/>
      <c r="M4774"/>
    </row>
    <row r="4775" spans="1:13" x14ac:dyDescent="0.25">
      <c r="A4775"/>
      <c r="B4775"/>
      <c r="C4775"/>
      <c r="D4775"/>
      <c r="E4775"/>
      <c r="F4775"/>
      <c r="G4775"/>
      <c r="H4775"/>
      <c r="I4775"/>
      <c r="J4775"/>
      <c r="K4775"/>
      <c r="L4775"/>
      <c r="M4775"/>
    </row>
    <row r="4776" spans="1:13" x14ac:dyDescent="0.25">
      <c r="A4776"/>
      <c r="B4776"/>
      <c r="C4776"/>
      <c r="D4776"/>
      <c r="E4776"/>
      <c r="F4776"/>
      <c r="G4776"/>
      <c r="H4776"/>
      <c r="I4776"/>
      <c r="J4776"/>
      <c r="K4776"/>
      <c r="L4776"/>
      <c r="M4776"/>
    </row>
    <row r="4777" spans="1:13" x14ac:dyDescent="0.25">
      <c r="A4777"/>
      <c r="B4777"/>
      <c r="C4777"/>
      <c r="D4777"/>
      <c r="E4777"/>
      <c r="F4777"/>
      <c r="G4777"/>
      <c r="H4777"/>
      <c r="I4777"/>
      <c r="J4777"/>
      <c r="K4777"/>
      <c r="L4777"/>
      <c r="M4777"/>
    </row>
    <row r="4778" spans="1:13" x14ac:dyDescent="0.25">
      <c r="A4778"/>
      <c r="B4778"/>
      <c r="C4778"/>
      <c r="D4778"/>
      <c r="E4778"/>
      <c r="F4778"/>
      <c r="G4778"/>
      <c r="H4778"/>
      <c r="I4778"/>
      <c r="J4778"/>
      <c r="K4778"/>
      <c r="L4778"/>
      <c r="M4778"/>
    </row>
    <row r="4779" spans="1:13" x14ac:dyDescent="0.25">
      <c r="A4779"/>
      <c r="B4779"/>
      <c r="C4779"/>
      <c r="D4779"/>
      <c r="E4779"/>
      <c r="F4779"/>
      <c r="G4779"/>
      <c r="H4779"/>
      <c r="I4779"/>
      <c r="J4779"/>
      <c r="K4779"/>
      <c r="L4779"/>
      <c r="M4779"/>
    </row>
    <row r="4780" spans="1:13" x14ac:dyDescent="0.25">
      <c r="A4780"/>
      <c r="B4780"/>
      <c r="C4780"/>
      <c r="D4780"/>
      <c r="E4780"/>
      <c r="F4780"/>
      <c r="G4780"/>
      <c r="H4780"/>
      <c r="I4780"/>
      <c r="J4780"/>
      <c r="K4780"/>
      <c r="L4780"/>
      <c r="M4780"/>
    </row>
    <row r="4781" spans="1:13" x14ac:dyDescent="0.25">
      <c r="A4781"/>
      <c r="B4781"/>
      <c r="C4781"/>
      <c r="D4781"/>
      <c r="E4781"/>
      <c r="F4781"/>
      <c r="G4781"/>
      <c r="H4781"/>
      <c r="I4781"/>
      <c r="J4781"/>
      <c r="K4781"/>
      <c r="L4781"/>
      <c r="M4781"/>
    </row>
    <row r="4782" spans="1:13" x14ac:dyDescent="0.25">
      <c r="A4782"/>
      <c r="B4782"/>
      <c r="C4782"/>
      <c r="D4782"/>
      <c r="E4782"/>
      <c r="F4782"/>
      <c r="G4782"/>
      <c r="H4782"/>
      <c r="I4782"/>
      <c r="J4782"/>
      <c r="K4782"/>
      <c r="L4782"/>
      <c r="M4782"/>
    </row>
    <row r="4783" spans="1:13" x14ac:dyDescent="0.25">
      <c r="A4783"/>
      <c r="B4783"/>
      <c r="C4783"/>
      <c r="D4783"/>
      <c r="E4783"/>
      <c r="F4783"/>
      <c r="G4783"/>
      <c r="H4783"/>
      <c r="I4783"/>
      <c r="J4783"/>
      <c r="K4783"/>
      <c r="L4783"/>
      <c r="M4783"/>
    </row>
    <row r="4784" spans="1:13" x14ac:dyDescent="0.25">
      <c r="A4784"/>
      <c r="B4784"/>
      <c r="C4784"/>
      <c r="D4784"/>
      <c r="E4784"/>
      <c r="F4784"/>
      <c r="G4784"/>
      <c r="H4784"/>
      <c r="I4784"/>
      <c r="J4784"/>
      <c r="K4784"/>
      <c r="L4784"/>
      <c r="M4784"/>
    </row>
    <row r="4785" spans="1:13" x14ac:dyDescent="0.25">
      <c r="A4785"/>
      <c r="B4785"/>
      <c r="C4785"/>
      <c r="D4785"/>
      <c r="E4785"/>
      <c r="F4785"/>
      <c r="G4785"/>
      <c r="H4785"/>
      <c r="I4785"/>
      <c r="J4785"/>
      <c r="K4785"/>
      <c r="L4785"/>
      <c r="M4785"/>
    </row>
    <row r="4786" spans="1:13" x14ac:dyDescent="0.25">
      <c r="A4786"/>
      <c r="B4786"/>
      <c r="C4786"/>
      <c r="D4786"/>
      <c r="E4786"/>
      <c r="F4786"/>
      <c r="G4786"/>
      <c r="H4786"/>
      <c r="I4786"/>
      <c r="J4786"/>
      <c r="K4786"/>
      <c r="L4786"/>
      <c r="M4786"/>
    </row>
    <row r="4787" spans="1:13" x14ac:dyDescent="0.25">
      <c r="A4787"/>
      <c r="B4787"/>
      <c r="C4787"/>
      <c r="D4787"/>
      <c r="E4787"/>
      <c r="F4787"/>
      <c r="G4787"/>
      <c r="H4787"/>
      <c r="I4787"/>
      <c r="J4787"/>
      <c r="K4787"/>
      <c r="L4787"/>
      <c r="M4787"/>
    </row>
    <row r="4788" spans="1:13" x14ac:dyDescent="0.25">
      <c r="A4788"/>
      <c r="B4788"/>
      <c r="C4788"/>
      <c r="D4788"/>
      <c r="E4788"/>
      <c r="F4788"/>
      <c r="G4788"/>
      <c r="H4788"/>
      <c r="I4788"/>
      <c r="J4788"/>
      <c r="K4788"/>
      <c r="L4788"/>
      <c r="M4788"/>
    </row>
    <row r="4789" spans="1:13" x14ac:dyDescent="0.25">
      <c r="A4789"/>
      <c r="B4789"/>
      <c r="C4789"/>
      <c r="D4789"/>
      <c r="E4789"/>
      <c r="F4789"/>
      <c r="G4789"/>
      <c r="H4789"/>
      <c r="I4789"/>
      <c r="J4789"/>
      <c r="K4789"/>
      <c r="L4789"/>
      <c r="M4789"/>
    </row>
    <row r="4790" spans="1:13" x14ac:dyDescent="0.25">
      <c r="A4790"/>
      <c r="B4790"/>
      <c r="C4790"/>
      <c r="D4790"/>
      <c r="E4790"/>
      <c r="F4790"/>
      <c r="G4790"/>
      <c r="H4790"/>
      <c r="I4790"/>
      <c r="J4790"/>
      <c r="K4790"/>
      <c r="L4790"/>
      <c r="M4790"/>
    </row>
    <row r="4791" spans="1:13" x14ac:dyDescent="0.25">
      <c r="A4791"/>
      <c r="B4791"/>
      <c r="C4791"/>
      <c r="D4791"/>
      <c r="E4791"/>
      <c r="F4791"/>
      <c r="G4791"/>
      <c r="H4791"/>
      <c r="I4791"/>
      <c r="J4791"/>
      <c r="K4791"/>
      <c r="L4791"/>
      <c r="M4791"/>
    </row>
    <row r="4792" spans="1:13" x14ac:dyDescent="0.25">
      <c r="A4792"/>
      <c r="B4792"/>
      <c r="C4792"/>
      <c r="D4792"/>
      <c r="E4792"/>
      <c r="F4792"/>
      <c r="G4792"/>
      <c r="H4792"/>
      <c r="I4792"/>
      <c r="J4792"/>
      <c r="K4792"/>
      <c r="L4792"/>
      <c r="M4792"/>
    </row>
    <row r="4793" spans="1:13" x14ac:dyDescent="0.25">
      <c r="A4793"/>
      <c r="B4793"/>
      <c r="C4793"/>
      <c r="D4793"/>
      <c r="E4793"/>
      <c r="F4793"/>
      <c r="G4793"/>
      <c r="H4793"/>
      <c r="I4793"/>
      <c r="J4793"/>
      <c r="K4793"/>
      <c r="L4793"/>
      <c r="M4793"/>
    </row>
    <row r="4794" spans="1:13" x14ac:dyDescent="0.25">
      <c r="A4794"/>
      <c r="B4794"/>
      <c r="C4794"/>
      <c r="D4794"/>
      <c r="E4794"/>
      <c r="F4794"/>
      <c r="G4794"/>
      <c r="H4794"/>
      <c r="I4794"/>
      <c r="J4794"/>
      <c r="K4794"/>
      <c r="L4794"/>
      <c r="M4794"/>
    </row>
    <row r="4795" spans="1:13" x14ac:dyDescent="0.25">
      <c r="A4795"/>
      <c r="B4795"/>
      <c r="C4795"/>
      <c r="D4795"/>
      <c r="E4795"/>
      <c r="F4795"/>
      <c r="G4795"/>
      <c r="H4795"/>
      <c r="I4795"/>
      <c r="J4795"/>
      <c r="K4795"/>
      <c r="L4795"/>
      <c r="M4795"/>
    </row>
    <row r="4796" spans="1:13" x14ac:dyDescent="0.25">
      <c r="A4796"/>
      <c r="B4796"/>
      <c r="C4796"/>
      <c r="D4796"/>
      <c r="E4796"/>
      <c r="F4796"/>
      <c r="G4796"/>
      <c r="H4796"/>
      <c r="I4796"/>
      <c r="J4796"/>
      <c r="K4796"/>
      <c r="L4796"/>
      <c r="M4796"/>
    </row>
    <row r="4797" spans="1:13" x14ac:dyDescent="0.25">
      <c r="A4797"/>
      <c r="B4797"/>
      <c r="C4797"/>
      <c r="D4797"/>
      <c r="E4797"/>
      <c r="F4797"/>
      <c r="G4797"/>
      <c r="H4797"/>
      <c r="I4797"/>
      <c r="J4797"/>
      <c r="K4797"/>
      <c r="L4797"/>
      <c r="M4797"/>
    </row>
    <row r="4798" spans="1:13" x14ac:dyDescent="0.25">
      <c r="A4798"/>
      <c r="B4798"/>
      <c r="C4798"/>
      <c r="D4798"/>
      <c r="E4798"/>
      <c r="F4798"/>
      <c r="G4798"/>
      <c r="H4798"/>
      <c r="I4798"/>
      <c r="J4798"/>
      <c r="K4798"/>
      <c r="L4798"/>
      <c r="M4798"/>
    </row>
    <row r="4799" spans="1:13" x14ac:dyDescent="0.25">
      <c r="A4799"/>
      <c r="B4799"/>
      <c r="C4799"/>
      <c r="D4799"/>
      <c r="E4799"/>
      <c r="F4799"/>
      <c r="G4799"/>
      <c r="H4799"/>
      <c r="I4799"/>
      <c r="J4799"/>
      <c r="K4799"/>
      <c r="L4799"/>
      <c r="M4799"/>
    </row>
    <row r="4800" spans="1:13" x14ac:dyDescent="0.25">
      <c r="A4800"/>
      <c r="B4800"/>
      <c r="C4800"/>
      <c r="D4800"/>
      <c r="E4800"/>
      <c r="F4800"/>
      <c r="G4800"/>
      <c r="H4800"/>
      <c r="I4800"/>
      <c r="J4800"/>
      <c r="K4800"/>
      <c r="L4800"/>
      <c r="M4800"/>
    </row>
    <row r="4801" spans="1:13" x14ac:dyDescent="0.25">
      <c r="A4801"/>
      <c r="B4801"/>
      <c r="C4801"/>
      <c r="D4801"/>
      <c r="E4801"/>
      <c r="F4801"/>
      <c r="G4801"/>
      <c r="H4801"/>
      <c r="I4801"/>
      <c r="J4801"/>
      <c r="K4801"/>
      <c r="L4801"/>
      <c r="M4801"/>
    </row>
    <row r="4802" spans="1:13" x14ac:dyDescent="0.25">
      <c r="A4802"/>
      <c r="B4802"/>
      <c r="C4802"/>
      <c r="D4802"/>
      <c r="E4802"/>
      <c r="F4802"/>
      <c r="G4802"/>
      <c r="H4802"/>
      <c r="I4802"/>
      <c r="J4802"/>
      <c r="K4802"/>
      <c r="L4802"/>
      <c r="M4802"/>
    </row>
    <row r="4803" spans="1:13" x14ac:dyDescent="0.25">
      <c r="A4803"/>
      <c r="B4803"/>
      <c r="C4803"/>
      <c r="D4803"/>
      <c r="E4803"/>
      <c r="F4803"/>
      <c r="G4803"/>
      <c r="H4803"/>
      <c r="I4803"/>
      <c r="J4803"/>
      <c r="K4803"/>
      <c r="L4803"/>
      <c r="M4803"/>
    </row>
    <row r="4804" spans="1:13" x14ac:dyDescent="0.25">
      <c r="A4804"/>
      <c r="B4804"/>
      <c r="C4804"/>
      <c r="D4804"/>
      <c r="E4804"/>
      <c r="F4804"/>
      <c r="G4804"/>
      <c r="H4804"/>
      <c r="I4804"/>
      <c r="J4804"/>
      <c r="K4804"/>
      <c r="L4804"/>
      <c r="M4804"/>
    </row>
    <row r="4805" spans="1:13" x14ac:dyDescent="0.25">
      <c r="A4805"/>
      <c r="B4805"/>
      <c r="C4805"/>
      <c r="D4805"/>
      <c r="E4805"/>
      <c r="F4805"/>
      <c r="G4805"/>
      <c r="H4805"/>
      <c r="I4805"/>
      <c r="J4805"/>
      <c r="K4805"/>
      <c r="L4805"/>
      <c r="M4805"/>
    </row>
    <row r="4806" spans="1:13" x14ac:dyDescent="0.25">
      <c r="A4806"/>
      <c r="B4806"/>
      <c r="C4806"/>
      <c r="D4806"/>
      <c r="E4806"/>
      <c r="F4806"/>
      <c r="G4806"/>
      <c r="H4806"/>
      <c r="I4806"/>
      <c r="J4806"/>
      <c r="K4806"/>
      <c r="L4806"/>
      <c r="M4806"/>
    </row>
    <row r="4807" spans="1:13" x14ac:dyDescent="0.25">
      <c r="A4807"/>
      <c r="B4807"/>
      <c r="C4807"/>
      <c r="D4807"/>
      <c r="E4807"/>
      <c r="F4807"/>
      <c r="G4807"/>
      <c r="H4807"/>
      <c r="I4807"/>
      <c r="J4807"/>
      <c r="K4807"/>
      <c r="L4807"/>
      <c r="M4807"/>
    </row>
    <row r="4808" spans="1:13" x14ac:dyDescent="0.25">
      <c r="A4808"/>
      <c r="B4808"/>
      <c r="C4808"/>
      <c r="D4808"/>
      <c r="E4808"/>
      <c r="F4808"/>
      <c r="G4808"/>
      <c r="H4808"/>
      <c r="I4808"/>
      <c r="J4808"/>
      <c r="K4808"/>
      <c r="L4808"/>
      <c r="M4808"/>
    </row>
    <row r="4809" spans="1:13" x14ac:dyDescent="0.25">
      <c r="A4809"/>
      <c r="B4809"/>
      <c r="C4809"/>
      <c r="D4809"/>
      <c r="E4809"/>
      <c r="F4809"/>
      <c r="G4809"/>
      <c r="H4809"/>
      <c r="I4809"/>
      <c r="J4809"/>
      <c r="K4809"/>
      <c r="L4809"/>
      <c r="M4809"/>
    </row>
    <row r="4810" spans="1:13" x14ac:dyDescent="0.25">
      <c r="A4810"/>
      <c r="B4810"/>
      <c r="C4810"/>
      <c r="D4810"/>
      <c r="E4810"/>
      <c r="F4810"/>
      <c r="G4810"/>
      <c r="H4810"/>
      <c r="I4810"/>
      <c r="J4810"/>
      <c r="K4810"/>
      <c r="L4810"/>
      <c r="M4810"/>
    </row>
    <row r="4811" spans="1:13" x14ac:dyDescent="0.25">
      <c r="A4811"/>
      <c r="B4811"/>
      <c r="C4811"/>
      <c r="D4811"/>
      <c r="E4811"/>
      <c r="F4811"/>
      <c r="G4811"/>
      <c r="H4811"/>
      <c r="I4811"/>
      <c r="J4811"/>
      <c r="K4811"/>
      <c r="L4811"/>
      <c r="M4811"/>
    </row>
    <row r="4812" spans="1:13" x14ac:dyDescent="0.25">
      <c r="A4812"/>
      <c r="B4812"/>
      <c r="C4812"/>
      <c r="D4812"/>
      <c r="E4812"/>
      <c r="F4812"/>
      <c r="G4812"/>
      <c r="H4812"/>
      <c r="I4812"/>
      <c r="J4812"/>
      <c r="K4812"/>
      <c r="L4812"/>
      <c r="M4812"/>
    </row>
    <row r="4813" spans="1:13" x14ac:dyDescent="0.25">
      <c r="A4813"/>
      <c r="B4813"/>
      <c r="C4813"/>
      <c r="D4813"/>
      <c r="E4813"/>
      <c r="F4813"/>
      <c r="G4813"/>
      <c r="H4813"/>
      <c r="I4813"/>
      <c r="J4813"/>
      <c r="K4813"/>
      <c r="L4813"/>
      <c r="M4813"/>
    </row>
    <row r="4814" spans="1:13" x14ac:dyDescent="0.25">
      <c r="A4814"/>
      <c r="B4814"/>
      <c r="C4814"/>
      <c r="D4814"/>
      <c r="E4814"/>
      <c r="F4814"/>
      <c r="G4814"/>
      <c r="H4814"/>
      <c r="I4814"/>
      <c r="J4814"/>
      <c r="K4814"/>
      <c r="L4814"/>
      <c r="M4814"/>
    </row>
    <row r="4815" spans="1:13" x14ac:dyDescent="0.25">
      <c r="A4815"/>
      <c r="B4815"/>
      <c r="C4815"/>
      <c r="D4815"/>
      <c r="E4815"/>
      <c r="F4815"/>
      <c r="G4815"/>
      <c r="H4815"/>
      <c r="I4815"/>
      <c r="J4815"/>
      <c r="K4815"/>
      <c r="L4815"/>
      <c r="M4815"/>
    </row>
    <row r="4816" spans="1:13" x14ac:dyDescent="0.25">
      <c r="A4816"/>
      <c r="B4816"/>
      <c r="C4816"/>
      <c r="D4816"/>
      <c r="E4816"/>
      <c r="F4816"/>
      <c r="G4816"/>
      <c r="H4816"/>
      <c r="I4816"/>
      <c r="J4816"/>
      <c r="K4816"/>
      <c r="L4816"/>
      <c r="M4816"/>
    </row>
    <row r="4817" spans="1:13" x14ac:dyDescent="0.25">
      <c r="A4817"/>
      <c r="B4817"/>
      <c r="C4817"/>
      <c r="D4817"/>
      <c r="E4817"/>
      <c r="F4817"/>
      <c r="G4817"/>
      <c r="H4817"/>
      <c r="I4817"/>
      <c r="J4817"/>
      <c r="K4817"/>
      <c r="L4817"/>
      <c r="M4817"/>
    </row>
    <row r="4818" spans="1:13" x14ac:dyDescent="0.25">
      <c r="A4818"/>
      <c r="B4818"/>
      <c r="C4818"/>
      <c r="D4818"/>
      <c r="E4818"/>
      <c r="F4818"/>
      <c r="G4818"/>
      <c r="H4818"/>
      <c r="I4818"/>
      <c r="J4818"/>
      <c r="K4818"/>
      <c r="L4818"/>
      <c r="M4818"/>
    </row>
    <row r="4819" spans="1:13" x14ac:dyDescent="0.25">
      <c r="A4819"/>
      <c r="B4819"/>
      <c r="C4819"/>
      <c r="D4819"/>
      <c r="E4819"/>
      <c r="F4819"/>
      <c r="G4819"/>
      <c r="H4819"/>
      <c r="I4819"/>
      <c r="J4819"/>
      <c r="K4819"/>
      <c r="L4819"/>
      <c r="M4819"/>
    </row>
    <row r="4820" spans="1:13" x14ac:dyDescent="0.25">
      <c r="A4820"/>
      <c r="B4820"/>
      <c r="C4820"/>
      <c r="D4820"/>
      <c r="E4820"/>
      <c r="F4820"/>
      <c r="G4820"/>
      <c r="H4820"/>
      <c r="I4820"/>
      <c r="J4820"/>
      <c r="K4820"/>
      <c r="L4820"/>
      <c r="M4820"/>
    </row>
    <row r="4821" spans="1:13" x14ac:dyDescent="0.25">
      <c r="A4821"/>
      <c r="B4821"/>
      <c r="C4821"/>
      <c r="D4821"/>
      <c r="E4821"/>
      <c r="F4821"/>
      <c r="G4821"/>
      <c r="H4821"/>
      <c r="I4821"/>
      <c r="J4821"/>
      <c r="K4821"/>
      <c r="L4821"/>
      <c r="M4821"/>
    </row>
    <row r="4822" spans="1:13" x14ac:dyDescent="0.25">
      <c r="A4822"/>
      <c r="B4822"/>
      <c r="C4822"/>
      <c r="D4822"/>
      <c r="E4822"/>
      <c r="F4822"/>
      <c r="G4822"/>
      <c r="H4822"/>
      <c r="I4822"/>
      <c r="J4822"/>
      <c r="K4822"/>
      <c r="L4822"/>
      <c r="M4822"/>
    </row>
    <row r="4823" spans="1:13" x14ac:dyDescent="0.25">
      <c r="A4823"/>
      <c r="B4823"/>
      <c r="C4823"/>
      <c r="D4823"/>
      <c r="E4823"/>
      <c r="F4823"/>
      <c r="G4823"/>
      <c r="H4823"/>
      <c r="I4823"/>
      <c r="J4823"/>
      <c r="K4823"/>
      <c r="L4823"/>
      <c r="M4823"/>
    </row>
    <row r="4824" spans="1:13" x14ac:dyDescent="0.25">
      <c r="A4824"/>
      <c r="B4824"/>
      <c r="C4824"/>
      <c r="D4824"/>
      <c r="E4824"/>
      <c r="F4824"/>
      <c r="G4824"/>
      <c r="H4824"/>
      <c r="I4824"/>
      <c r="J4824"/>
      <c r="K4824"/>
      <c r="L4824"/>
      <c r="M4824"/>
    </row>
    <row r="4825" spans="1:13" x14ac:dyDescent="0.25">
      <c r="A4825"/>
      <c r="B4825"/>
      <c r="C4825"/>
      <c r="D4825"/>
      <c r="E4825"/>
      <c r="F4825"/>
      <c r="G4825"/>
      <c r="H4825"/>
      <c r="I4825"/>
      <c r="J4825"/>
      <c r="K4825"/>
      <c r="L4825"/>
      <c r="M4825"/>
    </row>
    <row r="4826" spans="1:13" x14ac:dyDescent="0.25">
      <c r="A4826"/>
      <c r="B4826"/>
      <c r="C4826"/>
      <c r="D4826"/>
      <c r="E4826"/>
      <c r="F4826"/>
      <c r="G4826"/>
      <c r="H4826"/>
      <c r="I4826"/>
      <c r="J4826"/>
      <c r="K4826"/>
      <c r="L4826"/>
      <c r="M4826"/>
    </row>
    <row r="4827" spans="1:13" x14ac:dyDescent="0.25">
      <c r="A4827"/>
      <c r="B4827"/>
      <c r="C4827"/>
      <c r="D4827"/>
      <c r="E4827"/>
      <c r="F4827"/>
      <c r="G4827"/>
      <c r="H4827"/>
      <c r="I4827"/>
      <c r="J4827"/>
      <c r="K4827"/>
      <c r="L4827"/>
      <c r="M4827"/>
    </row>
    <row r="4828" spans="1:13" x14ac:dyDescent="0.25">
      <c r="A4828"/>
      <c r="B4828"/>
      <c r="C4828"/>
      <c r="D4828"/>
      <c r="E4828"/>
      <c r="F4828"/>
      <c r="G4828"/>
      <c r="H4828"/>
      <c r="I4828"/>
      <c r="J4828"/>
      <c r="K4828"/>
      <c r="L4828"/>
      <c r="M4828"/>
    </row>
    <row r="4829" spans="1:13" x14ac:dyDescent="0.25">
      <c r="A4829"/>
      <c r="B4829"/>
      <c r="C4829"/>
      <c r="D4829"/>
      <c r="E4829"/>
      <c r="F4829"/>
      <c r="G4829"/>
      <c r="H4829"/>
      <c r="I4829"/>
      <c r="J4829"/>
      <c r="K4829"/>
      <c r="L4829"/>
      <c r="M4829"/>
    </row>
    <row r="4830" spans="1:13" x14ac:dyDescent="0.25">
      <c r="A4830"/>
      <c r="B4830"/>
      <c r="C4830"/>
      <c r="D4830"/>
      <c r="E4830"/>
      <c r="F4830"/>
      <c r="G4830"/>
      <c r="H4830"/>
      <c r="I4830"/>
      <c r="J4830"/>
      <c r="K4830"/>
      <c r="L4830"/>
      <c r="M4830"/>
    </row>
    <row r="4831" spans="1:13" x14ac:dyDescent="0.25">
      <c r="A4831"/>
      <c r="B4831"/>
      <c r="C4831"/>
      <c r="D4831"/>
      <c r="E4831"/>
      <c r="F4831"/>
      <c r="G4831"/>
      <c r="H4831"/>
      <c r="I4831"/>
      <c r="J4831"/>
      <c r="K4831"/>
      <c r="L4831"/>
      <c r="M4831"/>
    </row>
    <row r="4832" spans="1:13" x14ac:dyDescent="0.25">
      <c r="A4832"/>
      <c r="B4832"/>
      <c r="C4832"/>
      <c r="D4832"/>
      <c r="E4832"/>
      <c r="F4832"/>
      <c r="G4832"/>
      <c r="H4832"/>
      <c r="I4832"/>
      <c r="J4832"/>
      <c r="K4832"/>
      <c r="L4832"/>
      <c r="M4832"/>
    </row>
    <row r="4833" spans="1:13" x14ac:dyDescent="0.25">
      <c r="A4833"/>
      <c r="B4833"/>
      <c r="C4833"/>
      <c r="D4833"/>
      <c r="E4833"/>
      <c r="F4833"/>
      <c r="G4833"/>
      <c r="H4833"/>
      <c r="I4833"/>
      <c r="J4833"/>
      <c r="K4833"/>
      <c r="L4833"/>
      <c r="M4833"/>
    </row>
    <row r="4834" spans="1:13" x14ac:dyDescent="0.25">
      <c r="A4834"/>
      <c r="B4834"/>
      <c r="C4834"/>
      <c r="D4834"/>
      <c r="E4834"/>
      <c r="F4834"/>
      <c r="G4834"/>
      <c r="H4834"/>
      <c r="I4834"/>
      <c r="J4834"/>
      <c r="K4834"/>
      <c r="L4834"/>
      <c r="M4834"/>
    </row>
    <row r="4835" spans="1:13" x14ac:dyDescent="0.25">
      <c r="A4835"/>
      <c r="B4835"/>
      <c r="C4835"/>
      <c r="D4835"/>
      <c r="E4835"/>
      <c r="F4835"/>
      <c r="G4835"/>
      <c r="H4835"/>
      <c r="I4835"/>
      <c r="J4835"/>
      <c r="K4835"/>
      <c r="L4835"/>
      <c r="M4835"/>
    </row>
    <row r="4836" spans="1:13" x14ac:dyDescent="0.25">
      <c r="A4836"/>
      <c r="B4836"/>
      <c r="C4836"/>
      <c r="D4836"/>
      <c r="E4836"/>
      <c r="F4836"/>
      <c r="G4836"/>
      <c r="H4836"/>
      <c r="I4836"/>
      <c r="J4836"/>
      <c r="K4836"/>
      <c r="L4836"/>
      <c r="M4836"/>
    </row>
    <row r="4837" spans="1:13" x14ac:dyDescent="0.25">
      <c r="A4837"/>
      <c r="B4837"/>
      <c r="C4837"/>
      <c r="D4837"/>
      <c r="E4837"/>
      <c r="F4837"/>
      <c r="G4837"/>
      <c r="H4837"/>
      <c r="I4837"/>
      <c r="J4837"/>
      <c r="K4837"/>
      <c r="L4837"/>
      <c r="M4837"/>
    </row>
    <row r="4838" spans="1:13" x14ac:dyDescent="0.25">
      <c r="A4838"/>
      <c r="B4838"/>
      <c r="C4838"/>
      <c r="D4838"/>
      <c r="E4838"/>
      <c r="F4838"/>
      <c r="G4838"/>
      <c r="H4838"/>
      <c r="I4838"/>
      <c r="J4838"/>
      <c r="K4838"/>
      <c r="L4838"/>
      <c r="M4838"/>
    </row>
    <row r="4839" spans="1:13" x14ac:dyDescent="0.25">
      <c r="A4839"/>
      <c r="B4839"/>
      <c r="C4839"/>
      <c r="D4839"/>
      <c r="E4839"/>
      <c r="F4839"/>
      <c r="G4839"/>
      <c r="H4839"/>
      <c r="I4839"/>
      <c r="J4839"/>
      <c r="K4839"/>
      <c r="L4839"/>
      <c r="M4839"/>
    </row>
    <row r="4840" spans="1:13" x14ac:dyDescent="0.25">
      <c r="A4840"/>
      <c r="B4840"/>
      <c r="C4840"/>
      <c r="D4840"/>
      <c r="E4840"/>
      <c r="F4840"/>
      <c r="G4840"/>
      <c r="H4840"/>
      <c r="I4840"/>
      <c r="J4840"/>
      <c r="K4840"/>
      <c r="L4840"/>
      <c r="M4840"/>
    </row>
    <row r="4841" spans="1:13" x14ac:dyDescent="0.25">
      <c r="A4841"/>
      <c r="B4841"/>
      <c r="C4841"/>
      <c r="D4841"/>
      <c r="E4841"/>
      <c r="F4841"/>
      <c r="G4841"/>
      <c r="H4841"/>
      <c r="I4841"/>
      <c r="J4841"/>
      <c r="K4841"/>
      <c r="L4841"/>
      <c r="M4841"/>
    </row>
    <row r="4842" spans="1:13" x14ac:dyDescent="0.25">
      <c r="A4842"/>
      <c r="B4842"/>
      <c r="C4842"/>
      <c r="D4842"/>
      <c r="E4842"/>
      <c r="F4842"/>
      <c r="G4842"/>
      <c r="H4842"/>
      <c r="I4842"/>
      <c r="J4842"/>
      <c r="K4842"/>
      <c r="L4842"/>
      <c r="M4842"/>
    </row>
    <row r="4843" spans="1:13" x14ac:dyDescent="0.25">
      <c r="A4843"/>
      <c r="B4843"/>
      <c r="C4843"/>
      <c r="D4843"/>
      <c r="E4843"/>
      <c r="F4843"/>
      <c r="G4843"/>
      <c r="H4843"/>
      <c r="I4843"/>
      <c r="J4843"/>
      <c r="K4843"/>
      <c r="L4843"/>
      <c r="M4843"/>
    </row>
    <row r="4844" spans="1:13" x14ac:dyDescent="0.25">
      <c r="A4844"/>
      <c r="B4844"/>
      <c r="C4844"/>
      <c r="D4844"/>
      <c r="E4844"/>
      <c r="F4844"/>
      <c r="G4844"/>
      <c r="H4844"/>
      <c r="I4844"/>
      <c r="J4844"/>
      <c r="K4844"/>
      <c r="L4844"/>
      <c r="M4844"/>
    </row>
    <row r="4845" spans="1:13" x14ac:dyDescent="0.25">
      <c r="A4845"/>
      <c r="B4845"/>
      <c r="C4845"/>
      <c r="D4845"/>
      <c r="E4845"/>
      <c r="F4845"/>
      <c r="G4845"/>
      <c r="H4845"/>
      <c r="I4845"/>
      <c r="J4845"/>
      <c r="K4845"/>
      <c r="L4845"/>
      <c r="M4845"/>
    </row>
    <row r="4846" spans="1:13" x14ac:dyDescent="0.25">
      <c r="A4846"/>
      <c r="B4846"/>
      <c r="C4846"/>
      <c r="D4846"/>
      <c r="E4846"/>
      <c r="F4846"/>
      <c r="G4846"/>
      <c r="H4846"/>
      <c r="I4846"/>
      <c r="J4846"/>
      <c r="K4846"/>
      <c r="L4846"/>
      <c r="M4846"/>
    </row>
    <row r="4847" spans="1:13" x14ac:dyDescent="0.25">
      <c r="A4847"/>
      <c r="B4847"/>
      <c r="C4847"/>
      <c r="D4847"/>
      <c r="E4847"/>
      <c r="F4847"/>
      <c r="G4847"/>
      <c r="H4847"/>
      <c r="I4847"/>
      <c r="J4847"/>
      <c r="K4847"/>
      <c r="L4847"/>
      <c r="M4847"/>
    </row>
    <row r="4848" spans="1:13" x14ac:dyDescent="0.25">
      <c r="A4848"/>
      <c r="B4848"/>
      <c r="C4848"/>
      <c r="D4848"/>
      <c r="E4848"/>
      <c r="F4848"/>
      <c r="G4848"/>
      <c r="H4848"/>
      <c r="I4848"/>
      <c r="J4848"/>
      <c r="K4848"/>
      <c r="L4848"/>
      <c r="M4848"/>
    </row>
    <row r="4849" spans="1:13" x14ac:dyDescent="0.25">
      <c r="A4849"/>
      <c r="B4849"/>
      <c r="C4849"/>
      <c r="D4849"/>
      <c r="E4849"/>
      <c r="F4849"/>
      <c r="G4849"/>
      <c r="H4849"/>
      <c r="I4849"/>
      <c r="J4849"/>
      <c r="K4849"/>
      <c r="L4849"/>
      <c r="M4849"/>
    </row>
    <row r="4850" spans="1:13" x14ac:dyDescent="0.25">
      <c r="A4850"/>
      <c r="B4850"/>
      <c r="C4850"/>
      <c r="D4850"/>
      <c r="E4850"/>
      <c r="F4850"/>
      <c r="G4850"/>
      <c r="H4850"/>
      <c r="I4850"/>
      <c r="J4850"/>
      <c r="K4850"/>
      <c r="L4850"/>
      <c r="M4850"/>
    </row>
    <row r="4851" spans="1:13" x14ac:dyDescent="0.25">
      <c r="A4851"/>
      <c r="B4851"/>
      <c r="C4851"/>
      <c r="D4851"/>
      <c r="E4851"/>
      <c r="F4851"/>
      <c r="G4851"/>
      <c r="H4851"/>
      <c r="I4851"/>
      <c r="J4851"/>
      <c r="K4851"/>
      <c r="L4851"/>
      <c r="M4851"/>
    </row>
    <row r="4852" spans="1:13" x14ac:dyDescent="0.25">
      <c r="A4852"/>
      <c r="B4852"/>
      <c r="C4852"/>
      <c r="D4852"/>
      <c r="E4852"/>
      <c r="F4852"/>
      <c r="G4852"/>
      <c r="H4852"/>
      <c r="I4852"/>
      <c r="J4852"/>
      <c r="K4852"/>
      <c r="L4852"/>
      <c r="M4852"/>
    </row>
    <row r="4853" spans="1:13" x14ac:dyDescent="0.25">
      <c r="A4853"/>
      <c r="B4853"/>
      <c r="C4853"/>
      <c r="D4853"/>
      <c r="E4853"/>
      <c r="F4853"/>
      <c r="G4853"/>
      <c r="H4853"/>
      <c r="I4853"/>
      <c r="J4853"/>
      <c r="K4853"/>
      <c r="L4853"/>
      <c r="M4853"/>
    </row>
    <row r="4854" spans="1:13" x14ac:dyDescent="0.25">
      <c r="A4854"/>
      <c r="B4854"/>
      <c r="C4854"/>
      <c r="D4854"/>
      <c r="E4854"/>
      <c r="F4854"/>
      <c r="G4854"/>
      <c r="H4854"/>
      <c r="I4854"/>
      <c r="J4854"/>
      <c r="K4854"/>
      <c r="L4854"/>
      <c r="M4854"/>
    </row>
    <row r="4855" spans="1:13" x14ac:dyDescent="0.25">
      <c r="A4855"/>
      <c r="B4855"/>
      <c r="C4855"/>
      <c r="D4855"/>
      <c r="E4855"/>
      <c r="F4855"/>
      <c r="G4855"/>
      <c r="H4855"/>
      <c r="I4855"/>
      <c r="J4855"/>
      <c r="K4855"/>
      <c r="L4855"/>
      <c r="M4855"/>
    </row>
    <row r="4856" spans="1:13" x14ac:dyDescent="0.25">
      <c r="A4856"/>
      <c r="B4856"/>
      <c r="C4856"/>
      <c r="D4856"/>
      <c r="E4856"/>
      <c r="F4856"/>
      <c r="G4856"/>
      <c r="H4856"/>
      <c r="I4856"/>
      <c r="J4856"/>
      <c r="K4856"/>
      <c r="L4856"/>
      <c r="M4856"/>
    </row>
    <row r="4857" spans="1:13" x14ac:dyDescent="0.25">
      <c r="A4857"/>
      <c r="B4857"/>
      <c r="C4857"/>
      <c r="D4857"/>
      <c r="E4857"/>
      <c r="F4857"/>
      <c r="G4857"/>
      <c r="H4857"/>
      <c r="I4857"/>
      <c r="J4857"/>
      <c r="K4857"/>
      <c r="L4857"/>
      <c r="M4857"/>
    </row>
    <row r="4858" spans="1:13" x14ac:dyDescent="0.25">
      <c r="A4858"/>
      <c r="B4858"/>
      <c r="C4858"/>
      <c r="D4858"/>
      <c r="E4858"/>
      <c r="F4858"/>
      <c r="G4858"/>
      <c r="H4858"/>
      <c r="I4858"/>
      <c r="J4858"/>
      <c r="K4858"/>
      <c r="L4858"/>
      <c r="M4858"/>
    </row>
    <row r="4859" spans="1:13" x14ac:dyDescent="0.25">
      <c r="A4859"/>
      <c r="B4859"/>
      <c r="C4859"/>
      <c r="D4859"/>
      <c r="E4859"/>
      <c r="F4859"/>
      <c r="G4859"/>
      <c r="H4859"/>
      <c r="I4859"/>
      <c r="J4859"/>
      <c r="K4859"/>
      <c r="L4859"/>
      <c r="M4859"/>
    </row>
    <row r="4860" spans="1:13" x14ac:dyDescent="0.25">
      <c r="A4860"/>
      <c r="B4860"/>
      <c r="C4860"/>
      <c r="D4860"/>
      <c r="E4860"/>
      <c r="F4860"/>
      <c r="G4860"/>
      <c r="H4860"/>
      <c r="I4860"/>
      <c r="J4860"/>
      <c r="K4860"/>
      <c r="L4860"/>
      <c r="M4860"/>
    </row>
    <row r="4861" spans="1:13" x14ac:dyDescent="0.25">
      <c r="A4861"/>
      <c r="B4861"/>
      <c r="C4861"/>
      <c r="D4861"/>
      <c r="E4861"/>
      <c r="F4861"/>
      <c r="G4861"/>
      <c r="H4861"/>
      <c r="I4861"/>
      <c r="J4861"/>
      <c r="K4861"/>
      <c r="L4861"/>
      <c r="M4861"/>
    </row>
    <row r="4862" spans="1:13" x14ac:dyDescent="0.25">
      <c r="A4862"/>
      <c r="B4862"/>
      <c r="C4862"/>
      <c r="D4862"/>
      <c r="E4862"/>
      <c r="F4862"/>
      <c r="G4862"/>
      <c r="H4862"/>
      <c r="I4862"/>
      <c r="J4862"/>
      <c r="K4862"/>
      <c r="L4862"/>
      <c r="M4862"/>
    </row>
    <row r="4863" spans="1:13" x14ac:dyDescent="0.25">
      <c r="A4863"/>
      <c r="B4863"/>
      <c r="C4863"/>
      <c r="D4863"/>
      <c r="E4863"/>
      <c r="F4863"/>
      <c r="G4863"/>
      <c r="H4863"/>
      <c r="I4863"/>
      <c r="J4863"/>
      <c r="K4863"/>
      <c r="L4863"/>
      <c r="M4863"/>
    </row>
    <row r="4864" spans="1:13" x14ac:dyDescent="0.25">
      <c r="A4864"/>
      <c r="B4864"/>
      <c r="C4864"/>
      <c r="D4864"/>
      <c r="E4864"/>
      <c r="F4864"/>
      <c r="G4864"/>
      <c r="H4864"/>
      <c r="I4864"/>
      <c r="J4864"/>
      <c r="K4864"/>
      <c r="L4864"/>
      <c r="M4864"/>
    </row>
    <row r="4865" spans="1:13" x14ac:dyDescent="0.25">
      <c r="A4865"/>
      <c r="B4865"/>
      <c r="C4865"/>
      <c r="D4865"/>
      <c r="E4865"/>
      <c r="F4865"/>
      <c r="G4865"/>
      <c r="H4865"/>
      <c r="I4865"/>
      <c r="J4865"/>
      <c r="K4865"/>
      <c r="L4865"/>
      <c r="M4865"/>
    </row>
    <row r="4866" spans="1:13" x14ac:dyDescent="0.25">
      <c r="A4866"/>
      <c r="B4866"/>
      <c r="C4866"/>
      <c r="D4866"/>
      <c r="E4866"/>
      <c r="F4866"/>
      <c r="G4866"/>
      <c r="H4866"/>
      <c r="I4866"/>
      <c r="J4866"/>
      <c r="K4866"/>
      <c r="L4866"/>
      <c r="M4866"/>
    </row>
    <row r="4867" spans="1:13" x14ac:dyDescent="0.25">
      <c r="A4867"/>
      <c r="B4867"/>
      <c r="C4867"/>
      <c r="D4867"/>
      <c r="E4867"/>
      <c r="F4867"/>
      <c r="G4867"/>
      <c r="H4867"/>
      <c r="I4867"/>
      <c r="J4867"/>
      <c r="K4867"/>
      <c r="L4867"/>
      <c r="M4867"/>
    </row>
    <row r="4868" spans="1:13" x14ac:dyDescent="0.25">
      <c r="A4868"/>
      <c r="B4868"/>
      <c r="C4868"/>
      <c r="D4868"/>
      <c r="E4868"/>
      <c r="F4868"/>
      <c r="G4868"/>
      <c r="H4868"/>
      <c r="I4868"/>
      <c r="J4868"/>
      <c r="K4868"/>
      <c r="L4868"/>
      <c r="M4868"/>
    </row>
    <row r="4869" spans="1:13" x14ac:dyDescent="0.25">
      <c r="A4869"/>
      <c r="B4869"/>
      <c r="C4869"/>
      <c r="D4869"/>
      <c r="E4869"/>
      <c r="F4869"/>
      <c r="G4869"/>
      <c r="H4869"/>
      <c r="I4869"/>
      <c r="J4869"/>
      <c r="K4869"/>
      <c r="L4869"/>
      <c r="M4869"/>
    </row>
    <row r="4870" spans="1:13" x14ac:dyDescent="0.25">
      <c r="A4870"/>
      <c r="B4870"/>
      <c r="C4870"/>
      <c r="D4870"/>
      <c r="E4870"/>
      <c r="F4870"/>
      <c r="G4870"/>
      <c r="H4870"/>
      <c r="I4870"/>
      <c r="J4870"/>
      <c r="K4870"/>
      <c r="L4870"/>
      <c r="M4870"/>
    </row>
    <row r="4871" spans="1:13" x14ac:dyDescent="0.25">
      <c r="A4871"/>
      <c r="B4871"/>
      <c r="C4871"/>
      <c r="D4871"/>
      <c r="E4871"/>
      <c r="F4871"/>
      <c r="G4871"/>
      <c r="H4871"/>
      <c r="I4871"/>
      <c r="J4871"/>
      <c r="K4871"/>
      <c r="L4871"/>
      <c r="M4871"/>
    </row>
    <row r="4872" spans="1:13" x14ac:dyDescent="0.25">
      <c r="A4872"/>
      <c r="B4872"/>
      <c r="C4872"/>
      <c r="D4872"/>
      <c r="E4872"/>
      <c r="F4872"/>
      <c r="G4872"/>
      <c r="H4872"/>
      <c r="I4872"/>
      <c r="J4872"/>
      <c r="K4872"/>
      <c r="L4872"/>
      <c r="M4872"/>
    </row>
    <row r="4873" spans="1:13" x14ac:dyDescent="0.25">
      <c r="A4873"/>
      <c r="B4873"/>
      <c r="C4873"/>
      <c r="D4873"/>
      <c r="E4873"/>
      <c r="F4873"/>
      <c r="G4873"/>
      <c r="H4873"/>
      <c r="I4873"/>
      <c r="J4873"/>
      <c r="K4873"/>
      <c r="L4873"/>
      <c r="M4873"/>
    </row>
    <row r="4874" spans="1:13" x14ac:dyDescent="0.25">
      <c r="A4874"/>
      <c r="B4874"/>
      <c r="C4874"/>
      <c r="D4874"/>
      <c r="E4874"/>
      <c r="F4874"/>
      <c r="G4874"/>
      <c r="H4874"/>
      <c r="I4874"/>
      <c r="J4874"/>
      <c r="K4874"/>
      <c r="L4874"/>
      <c r="M4874"/>
    </row>
    <row r="4875" spans="1:13" x14ac:dyDescent="0.25">
      <c r="A4875"/>
      <c r="B4875"/>
      <c r="C4875"/>
      <c r="D4875"/>
      <c r="E4875"/>
      <c r="F4875"/>
      <c r="G4875"/>
      <c r="H4875"/>
      <c r="I4875"/>
      <c r="J4875"/>
      <c r="K4875"/>
      <c r="L4875"/>
      <c r="M4875"/>
    </row>
    <row r="4876" spans="1:13" x14ac:dyDescent="0.25">
      <c r="A4876"/>
      <c r="B4876"/>
      <c r="C4876"/>
      <c r="D4876"/>
      <c r="E4876"/>
      <c r="F4876"/>
      <c r="G4876"/>
      <c r="H4876"/>
      <c r="I4876"/>
      <c r="J4876"/>
      <c r="K4876"/>
      <c r="L4876"/>
      <c r="M4876"/>
    </row>
    <row r="4877" spans="1:13" x14ac:dyDescent="0.25">
      <c r="A4877"/>
      <c r="B4877"/>
      <c r="C4877"/>
      <c r="D4877"/>
      <c r="E4877"/>
      <c r="F4877"/>
      <c r="G4877"/>
      <c r="H4877"/>
      <c r="I4877"/>
      <c r="J4877"/>
      <c r="K4877"/>
      <c r="L4877"/>
      <c r="M4877"/>
    </row>
    <row r="4878" spans="1:13" x14ac:dyDescent="0.25">
      <c r="A4878"/>
      <c r="B4878"/>
      <c r="C4878"/>
      <c r="D4878"/>
      <c r="E4878"/>
      <c r="F4878"/>
      <c r="G4878"/>
      <c r="H4878"/>
      <c r="I4878"/>
      <c r="J4878"/>
      <c r="K4878"/>
      <c r="L4878"/>
      <c r="M4878"/>
    </row>
    <row r="4879" spans="1:13" x14ac:dyDescent="0.25">
      <c r="A4879"/>
      <c r="B4879"/>
      <c r="C4879"/>
      <c r="D4879"/>
      <c r="E4879"/>
      <c r="F4879"/>
      <c r="G4879"/>
      <c r="H4879"/>
      <c r="I4879"/>
      <c r="J4879"/>
      <c r="K4879"/>
      <c r="L4879"/>
      <c r="M4879"/>
    </row>
    <row r="4880" spans="1:13" x14ac:dyDescent="0.25">
      <c r="A4880"/>
      <c r="B4880"/>
      <c r="C4880"/>
      <c r="D4880"/>
      <c r="E4880"/>
      <c r="F4880"/>
      <c r="G4880"/>
      <c r="H4880"/>
      <c r="I4880"/>
      <c r="J4880"/>
      <c r="K4880"/>
      <c r="L4880"/>
      <c r="M4880"/>
    </row>
    <row r="4881" spans="1:13" x14ac:dyDescent="0.25">
      <c r="A4881"/>
      <c r="B4881"/>
      <c r="C4881"/>
      <c r="D4881"/>
      <c r="E4881"/>
      <c r="F4881"/>
      <c r="G4881"/>
      <c r="H4881"/>
      <c r="I4881"/>
      <c r="J4881"/>
      <c r="K4881"/>
      <c r="L4881"/>
      <c r="M4881"/>
    </row>
    <row r="4882" spans="1:13" x14ac:dyDescent="0.25">
      <c r="A4882"/>
      <c r="B4882"/>
      <c r="C4882"/>
      <c r="D4882"/>
      <c r="E4882"/>
      <c r="F4882"/>
      <c r="G4882"/>
      <c r="H4882"/>
      <c r="I4882"/>
      <c r="J4882"/>
      <c r="K4882"/>
      <c r="L4882"/>
      <c r="M4882"/>
    </row>
    <row r="4883" spans="1:13" x14ac:dyDescent="0.25">
      <c r="A4883"/>
      <c r="B4883"/>
      <c r="C4883"/>
      <c r="D4883"/>
      <c r="E4883"/>
      <c r="F4883"/>
      <c r="G4883"/>
      <c r="H4883"/>
      <c r="I4883"/>
      <c r="J4883"/>
      <c r="K4883"/>
      <c r="L4883"/>
      <c r="M4883"/>
    </row>
    <row r="4884" spans="1:13" x14ac:dyDescent="0.25">
      <c r="A4884"/>
      <c r="B4884"/>
      <c r="C4884"/>
      <c r="D4884"/>
      <c r="E4884"/>
      <c r="F4884"/>
      <c r="G4884"/>
      <c r="H4884"/>
      <c r="I4884"/>
      <c r="J4884"/>
      <c r="K4884"/>
      <c r="L4884"/>
      <c r="M4884"/>
    </row>
    <row r="4885" spans="1:13" x14ac:dyDescent="0.25">
      <c r="A4885"/>
      <c r="B4885"/>
      <c r="C4885"/>
      <c r="D4885"/>
      <c r="E4885"/>
      <c r="F4885"/>
      <c r="G4885"/>
      <c r="H4885"/>
      <c r="I4885"/>
      <c r="J4885"/>
      <c r="K4885"/>
      <c r="L4885"/>
      <c r="M4885"/>
    </row>
    <row r="4886" spans="1:13" x14ac:dyDescent="0.25">
      <c r="A4886"/>
      <c r="B4886"/>
      <c r="C4886"/>
      <c r="D4886"/>
      <c r="E4886"/>
      <c r="F4886"/>
      <c r="G4886"/>
      <c r="H4886"/>
      <c r="I4886"/>
      <c r="J4886"/>
      <c r="K4886"/>
      <c r="L4886"/>
      <c r="M4886"/>
    </row>
    <row r="4887" spans="1:13" x14ac:dyDescent="0.25">
      <c r="A4887"/>
      <c r="B4887"/>
      <c r="C4887"/>
      <c r="D4887"/>
      <c r="E4887"/>
      <c r="F4887"/>
      <c r="G4887"/>
      <c r="H4887"/>
      <c r="I4887"/>
      <c r="J4887"/>
      <c r="K4887"/>
      <c r="L4887"/>
      <c r="M4887"/>
    </row>
    <row r="4888" spans="1:13" x14ac:dyDescent="0.25">
      <c r="A4888"/>
      <c r="B4888"/>
      <c r="C4888"/>
      <c r="D4888"/>
      <c r="E4888"/>
      <c r="F4888"/>
      <c r="G4888"/>
      <c r="H4888"/>
      <c r="I4888"/>
      <c r="J4888"/>
      <c r="K4888"/>
      <c r="L4888"/>
      <c r="M4888"/>
    </row>
    <row r="4889" spans="1:13" x14ac:dyDescent="0.25">
      <c r="A4889"/>
      <c r="B4889"/>
      <c r="C4889"/>
      <c r="D4889"/>
      <c r="E4889"/>
      <c r="F4889"/>
      <c r="G4889"/>
      <c r="H4889"/>
      <c r="I4889"/>
      <c r="J4889"/>
      <c r="K4889"/>
      <c r="L4889"/>
      <c r="M4889"/>
    </row>
    <row r="4890" spans="1:13" x14ac:dyDescent="0.25">
      <c r="A4890"/>
      <c r="B4890"/>
      <c r="C4890"/>
      <c r="D4890"/>
      <c r="E4890"/>
      <c r="F4890"/>
      <c r="G4890"/>
      <c r="H4890"/>
      <c r="I4890"/>
      <c r="J4890"/>
      <c r="K4890"/>
      <c r="L4890"/>
      <c r="M4890"/>
    </row>
    <row r="4891" spans="1:13" x14ac:dyDescent="0.25">
      <c r="A4891"/>
      <c r="B4891"/>
      <c r="C4891"/>
      <c r="D4891"/>
      <c r="E4891"/>
      <c r="F4891"/>
      <c r="G4891"/>
      <c r="H4891"/>
      <c r="I4891"/>
      <c r="J4891"/>
      <c r="K4891"/>
      <c r="L4891"/>
      <c r="M4891"/>
    </row>
    <row r="4892" spans="1:13" x14ac:dyDescent="0.25">
      <c r="A4892"/>
      <c r="B4892"/>
      <c r="C4892"/>
      <c r="D4892"/>
      <c r="E4892"/>
      <c r="F4892"/>
      <c r="G4892"/>
      <c r="H4892"/>
      <c r="I4892"/>
      <c r="J4892"/>
      <c r="K4892"/>
      <c r="L4892"/>
      <c r="M4892"/>
    </row>
    <row r="4893" spans="1:13" x14ac:dyDescent="0.25">
      <c r="A4893"/>
      <c r="B4893"/>
      <c r="C4893"/>
      <c r="D4893"/>
      <c r="E4893"/>
      <c r="F4893"/>
      <c r="G4893"/>
      <c r="H4893"/>
      <c r="I4893"/>
      <c r="J4893"/>
      <c r="K4893"/>
      <c r="L4893"/>
      <c r="M4893"/>
    </row>
    <row r="4894" spans="1:13" x14ac:dyDescent="0.25">
      <c r="A4894"/>
      <c r="B4894"/>
      <c r="C4894"/>
      <c r="D4894"/>
      <c r="E4894"/>
      <c r="F4894"/>
      <c r="G4894"/>
      <c r="H4894"/>
      <c r="I4894"/>
      <c r="J4894"/>
      <c r="K4894"/>
      <c r="L4894"/>
      <c r="M4894"/>
    </row>
    <row r="4895" spans="1:13" x14ac:dyDescent="0.25">
      <c r="A4895"/>
      <c r="B4895"/>
      <c r="C4895"/>
      <c r="D4895"/>
      <c r="E4895"/>
      <c r="F4895"/>
      <c r="G4895"/>
      <c r="H4895"/>
      <c r="I4895"/>
      <c r="J4895"/>
      <c r="K4895"/>
      <c r="L4895"/>
      <c r="M4895"/>
    </row>
    <row r="4896" spans="1:13" x14ac:dyDescent="0.25">
      <c r="A4896"/>
      <c r="B4896"/>
      <c r="C4896"/>
      <c r="D4896"/>
      <c r="E4896"/>
      <c r="F4896"/>
      <c r="G4896"/>
      <c r="H4896"/>
      <c r="I4896"/>
      <c r="J4896"/>
      <c r="K4896"/>
      <c r="L4896"/>
      <c r="M4896"/>
    </row>
    <row r="4897" spans="1:13" x14ac:dyDescent="0.25">
      <c r="A4897"/>
      <c r="B4897"/>
      <c r="C4897"/>
      <c r="D4897"/>
      <c r="E4897"/>
      <c r="F4897"/>
      <c r="G4897"/>
      <c r="H4897"/>
      <c r="I4897"/>
      <c r="J4897"/>
      <c r="K4897"/>
      <c r="L4897"/>
      <c r="M4897"/>
    </row>
    <row r="4898" spans="1:13" x14ac:dyDescent="0.25">
      <c r="A4898"/>
      <c r="B4898"/>
      <c r="C4898"/>
      <c r="D4898"/>
      <c r="E4898"/>
      <c r="F4898"/>
      <c r="G4898"/>
      <c r="H4898"/>
      <c r="I4898"/>
      <c r="J4898"/>
      <c r="K4898"/>
      <c r="L4898"/>
      <c r="M4898"/>
    </row>
    <row r="4899" spans="1:13" x14ac:dyDescent="0.25">
      <c r="A4899"/>
      <c r="B4899"/>
      <c r="C4899"/>
      <c r="D4899"/>
      <c r="E4899"/>
      <c r="F4899"/>
      <c r="G4899"/>
      <c r="H4899"/>
      <c r="I4899"/>
      <c r="J4899"/>
      <c r="K4899"/>
      <c r="L4899"/>
      <c r="M4899"/>
    </row>
    <row r="4900" spans="1:13" x14ac:dyDescent="0.25">
      <c r="A4900"/>
      <c r="B4900"/>
      <c r="C4900"/>
      <c r="D4900"/>
      <c r="E4900"/>
      <c r="F4900"/>
      <c r="G4900"/>
      <c r="H4900"/>
      <c r="I4900"/>
      <c r="J4900"/>
      <c r="K4900"/>
      <c r="L4900"/>
      <c r="M4900"/>
    </row>
    <row r="4901" spans="1:13" x14ac:dyDescent="0.25">
      <c r="A4901"/>
      <c r="B4901"/>
      <c r="C4901"/>
      <c r="D4901"/>
      <c r="E4901"/>
      <c r="F4901"/>
      <c r="G4901"/>
      <c r="H4901"/>
      <c r="I4901"/>
      <c r="J4901"/>
      <c r="K4901"/>
      <c r="L4901"/>
      <c r="M4901"/>
    </row>
    <row r="4902" spans="1:13" x14ac:dyDescent="0.25">
      <c r="A4902"/>
      <c r="B4902"/>
      <c r="C4902"/>
      <c r="D4902"/>
      <c r="E4902"/>
      <c r="F4902"/>
      <c r="G4902"/>
      <c r="H4902"/>
      <c r="I4902"/>
      <c r="J4902"/>
      <c r="K4902"/>
      <c r="L4902"/>
      <c r="M4902"/>
    </row>
    <row r="4903" spans="1:13" x14ac:dyDescent="0.25">
      <c r="A4903"/>
      <c r="B4903"/>
      <c r="C4903"/>
      <c r="D4903"/>
      <c r="E4903"/>
      <c r="F4903"/>
      <c r="G4903"/>
      <c r="H4903"/>
      <c r="I4903"/>
      <c r="J4903"/>
      <c r="K4903"/>
      <c r="L4903"/>
      <c r="M4903"/>
    </row>
    <row r="4904" spans="1:13" x14ac:dyDescent="0.25">
      <c r="A4904"/>
      <c r="B4904"/>
      <c r="C4904"/>
      <c r="D4904"/>
      <c r="E4904"/>
      <c r="F4904"/>
      <c r="G4904"/>
      <c r="H4904"/>
      <c r="I4904"/>
      <c r="J4904"/>
      <c r="K4904"/>
      <c r="L4904"/>
      <c r="M4904"/>
    </row>
    <row r="4905" spans="1:13" x14ac:dyDescent="0.25">
      <c r="A4905"/>
      <c r="B4905"/>
      <c r="C4905"/>
      <c r="D4905"/>
      <c r="E4905"/>
      <c r="F4905"/>
      <c r="G4905"/>
      <c r="H4905"/>
      <c r="I4905"/>
      <c r="J4905"/>
      <c r="K4905"/>
      <c r="L4905"/>
      <c r="M4905"/>
    </row>
    <row r="4906" spans="1:13" x14ac:dyDescent="0.25">
      <c r="A4906"/>
      <c r="B4906"/>
      <c r="C4906"/>
      <c r="D4906"/>
      <c r="E4906"/>
      <c r="F4906"/>
      <c r="G4906"/>
      <c r="H4906"/>
      <c r="I4906"/>
      <c r="J4906"/>
      <c r="K4906"/>
      <c r="L4906"/>
      <c r="M4906"/>
    </row>
    <row r="4907" spans="1:13" x14ac:dyDescent="0.25">
      <c r="A4907"/>
      <c r="B4907"/>
      <c r="C4907"/>
      <c r="D4907"/>
      <c r="E4907"/>
      <c r="F4907"/>
      <c r="G4907"/>
      <c r="H4907"/>
      <c r="I4907"/>
      <c r="J4907"/>
      <c r="K4907"/>
      <c r="L4907"/>
      <c r="M4907"/>
    </row>
    <row r="4908" spans="1:13" x14ac:dyDescent="0.25">
      <c r="A4908"/>
      <c r="B4908"/>
      <c r="C4908"/>
      <c r="D4908"/>
      <c r="E4908"/>
      <c r="F4908"/>
      <c r="G4908"/>
      <c r="H4908"/>
      <c r="I4908"/>
      <c r="J4908"/>
      <c r="K4908"/>
      <c r="L4908"/>
      <c r="M4908"/>
    </row>
    <row r="4909" spans="1:13" x14ac:dyDescent="0.25">
      <c r="A4909"/>
      <c r="B4909"/>
      <c r="C4909"/>
      <c r="D4909"/>
      <c r="E4909"/>
      <c r="F4909"/>
      <c r="G4909"/>
      <c r="H4909"/>
      <c r="I4909"/>
      <c r="J4909"/>
      <c r="K4909"/>
      <c r="L4909"/>
      <c r="M4909"/>
    </row>
    <row r="4910" spans="1:13" x14ac:dyDescent="0.25">
      <c r="A4910"/>
      <c r="B4910"/>
      <c r="C4910"/>
      <c r="D4910"/>
      <c r="E4910"/>
      <c r="F4910"/>
      <c r="G4910"/>
      <c r="H4910"/>
      <c r="I4910"/>
      <c r="J4910"/>
      <c r="K4910"/>
      <c r="L4910"/>
      <c r="M4910"/>
    </row>
    <row r="4911" spans="1:13" x14ac:dyDescent="0.25">
      <c r="A4911"/>
      <c r="B4911"/>
      <c r="C4911"/>
      <c r="D4911"/>
      <c r="E4911"/>
      <c r="F4911"/>
      <c r="G4911"/>
      <c r="H4911"/>
      <c r="I4911"/>
      <c r="J4911"/>
      <c r="K4911"/>
      <c r="L4911"/>
      <c r="M4911"/>
    </row>
    <row r="4912" spans="1:13" x14ac:dyDescent="0.25">
      <c r="A4912"/>
      <c r="B4912"/>
      <c r="C4912"/>
      <c r="D4912"/>
      <c r="E4912"/>
      <c r="F4912"/>
      <c r="G4912"/>
      <c r="H4912"/>
      <c r="I4912"/>
      <c r="J4912"/>
      <c r="K4912"/>
      <c r="L4912"/>
      <c r="M4912"/>
    </row>
    <row r="4913" spans="1:13" x14ac:dyDescent="0.25">
      <c r="A4913"/>
      <c r="B4913"/>
      <c r="C4913"/>
      <c r="D4913"/>
      <c r="E4913"/>
      <c r="F4913"/>
      <c r="G4913"/>
      <c r="H4913"/>
      <c r="I4913"/>
      <c r="J4913"/>
      <c r="K4913"/>
      <c r="L4913"/>
      <c r="M4913"/>
    </row>
    <row r="4914" spans="1:13" x14ac:dyDescent="0.25">
      <c r="A4914"/>
      <c r="B4914"/>
      <c r="C4914"/>
      <c r="D4914"/>
      <c r="E4914"/>
      <c r="F4914"/>
      <c r="G4914"/>
      <c r="H4914"/>
      <c r="I4914"/>
      <c r="J4914"/>
      <c r="K4914"/>
      <c r="L4914"/>
      <c r="M4914"/>
    </row>
    <row r="4915" spans="1:13" x14ac:dyDescent="0.25">
      <c r="A4915"/>
      <c r="B4915"/>
      <c r="C4915"/>
      <c r="D4915"/>
      <c r="E4915"/>
      <c r="F4915"/>
      <c r="G4915"/>
      <c r="H4915"/>
      <c r="I4915"/>
      <c r="J4915"/>
      <c r="K4915"/>
      <c r="L4915"/>
      <c r="M4915"/>
    </row>
    <row r="4916" spans="1:13" x14ac:dyDescent="0.25">
      <c r="A4916"/>
      <c r="B4916"/>
      <c r="C4916"/>
      <c r="D4916"/>
      <c r="E4916"/>
      <c r="F4916"/>
      <c r="G4916"/>
      <c r="H4916"/>
      <c r="I4916"/>
      <c r="J4916"/>
      <c r="K4916"/>
      <c r="L4916"/>
      <c r="M4916"/>
    </row>
    <row r="4917" spans="1:13" x14ac:dyDescent="0.25">
      <c r="A4917"/>
      <c r="B4917"/>
      <c r="C4917"/>
      <c r="D4917"/>
      <c r="E4917"/>
      <c r="F4917"/>
      <c r="G4917"/>
      <c r="H4917"/>
      <c r="I4917"/>
      <c r="J4917"/>
      <c r="K4917"/>
      <c r="L4917"/>
      <c r="M4917"/>
    </row>
    <row r="4918" spans="1:13" x14ac:dyDescent="0.25">
      <c r="A4918"/>
      <c r="B4918"/>
      <c r="C4918"/>
      <c r="D4918"/>
      <c r="E4918"/>
      <c r="F4918"/>
      <c r="G4918"/>
      <c r="H4918"/>
      <c r="I4918"/>
      <c r="J4918"/>
      <c r="K4918"/>
      <c r="L4918"/>
      <c r="M4918"/>
    </row>
    <row r="4919" spans="1:13" x14ac:dyDescent="0.25">
      <c r="A4919"/>
      <c r="B4919"/>
      <c r="C4919"/>
      <c r="D4919"/>
      <c r="E4919"/>
      <c r="F4919"/>
      <c r="G4919"/>
      <c r="H4919"/>
      <c r="I4919"/>
      <c r="J4919"/>
      <c r="K4919"/>
      <c r="L4919"/>
      <c r="M4919"/>
    </row>
    <row r="4920" spans="1:13" x14ac:dyDescent="0.25">
      <c r="A4920"/>
      <c r="B4920"/>
      <c r="C4920"/>
      <c r="D4920"/>
      <c r="E4920"/>
      <c r="F4920"/>
      <c r="G4920"/>
      <c r="H4920"/>
      <c r="I4920"/>
      <c r="J4920"/>
      <c r="K4920"/>
      <c r="L4920"/>
      <c r="M4920"/>
    </row>
    <row r="4921" spans="1:13" x14ac:dyDescent="0.25">
      <c r="A4921"/>
      <c r="B4921"/>
      <c r="C4921"/>
      <c r="D4921"/>
      <c r="E4921"/>
      <c r="F4921"/>
      <c r="G4921"/>
      <c r="H4921"/>
      <c r="I4921"/>
      <c r="J4921"/>
      <c r="K4921"/>
      <c r="L4921"/>
      <c r="M4921"/>
    </row>
    <row r="4922" spans="1:13" x14ac:dyDescent="0.25">
      <c r="A4922"/>
      <c r="B4922"/>
      <c r="C4922"/>
      <c r="D4922"/>
      <c r="E4922"/>
      <c r="F4922"/>
      <c r="G4922"/>
      <c r="H4922"/>
      <c r="I4922"/>
      <c r="J4922"/>
      <c r="K4922"/>
      <c r="L4922"/>
      <c r="M4922"/>
    </row>
    <row r="4923" spans="1:13" x14ac:dyDescent="0.25">
      <c r="A4923"/>
      <c r="B4923"/>
      <c r="C4923"/>
      <c r="D4923"/>
      <c r="E4923"/>
      <c r="F4923"/>
      <c r="G4923"/>
      <c r="H4923"/>
      <c r="I4923"/>
      <c r="J4923"/>
      <c r="K4923"/>
      <c r="L4923"/>
      <c r="M4923"/>
    </row>
    <row r="4924" spans="1:13" x14ac:dyDescent="0.25">
      <c r="A4924"/>
      <c r="B4924"/>
      <c r="C4924"/>
      <c r="D4924"/>
      <c r="E4924"/>
      <c r="F4924"/>
      <c r="G4924"/>
      <c r="H4924"/>
      <c r="I4924"/>
      <c r="J4924"/>
      <c r="K4924"/>
      <c r="L4924"/>
      <c r="M4924"/>
    </row>
    <row r="4925" spans="1:13" x14ac:dyDescent="0.25">
      <c r="A4925"/>
      <c r="B4925"/>
      <c r="C4925"/>
      <c r="D4925"/>
      <c r="E4925"/>
      <c r="F4925"/>
      <c r="G4925"/>
      <c r="H4925"/>
      <c r="I4925"/>
      <c r="J4925"/>
      <c r="K4925"/>
      <c r="L4925"/>
      <c r="M4925"/>
    </row>
    <row r="4926" spans="1:13" x14ac:dyDescent="0.25">
      <c r="A4926"/>
      <c r="B4926"/>
      <c r="C4926"/>
      <c r="D4926"/>
      <c r="E4926"/>
      <c r="F4926"/>
      <c r="G4926"/>
      <c r="H4926"/>
      <c r="I4926"/>
      <c r="J4926"/>
      <c r="K4926"/>
      <c r="L4926"/>
      <c r="M4926"/>
    </row>
    <row r="4927" spans="1:13" x14ac:dyDescent="0.25">
      <c r="A4927"/>
      <c r="B4927"/>
      <c r="C4927"/>
      <c r="D4927"/>
      <c r="E4927"/>
      <c r="F4927"/>
      <c r="G4927"/>
      <c r="H4927"/>
      <c r="I4927"/>
      <c r="J4927"/>
      <c r="K4927"/>
      <c r="L4927"/>
      <c r="M4927"/>
    </row>
    <row r="4928" spans="1:13" x14ac:dyDescent="0.25">
      <c r="A4928"/>
      <c r="B4928"/>
      <c r="C4928"/>
      <c r="D4928"/>
      <c r="E4928"/>
      <c r="F4928"/>
      <c r="G4928"/>
      <c r="H4928"/>
      <c r="I4928"/>
      <c r="J4928"/>
      <c r="K4928"/>
      <c r="L4928"/>
      <c r="M4928"/>
    </row>
    <row r="4929" spans="1:13" x14ac:dyDescent="0.25">
      <c r="A4929"/>
      <c r="B4929"/>
      <c r="C4929"/>
      <c r="D4929"/>
      <c r="E4929"/>
      <c r="F4929"/>
      <c r="G4929"/>
      <c r="H4929"/>
      <c r="I4929"/>
      <c r="J4929"/>
      <c r="K4929"/>
      <c r="L4929"/>
      <c r="M4929"/>
    </row>
    <row r="4930" spans="1:13" x14ac:dyDescent="0.25">
      <c r="A4930"/>
      <c r="B4930"/>
      <c r="C4930"/>
      <c r="D4930"/>
      <c r="E4930"/>
      <c r="F4930"/>
      <c r="G4930"/>
      <c r="H4930"/>
      <c r="I4930"/>
      <c r="J4930"/>
      <c r="K4930"/>
      <c r="L4930"/>
      <c r="M4930"/>
    </row>
    <row r="4931" spans="1:13" x14ac:dyDescent="0.25">
      <c r="A4931"/>
      <c r="B4931"/>
      <c r="C4931"/>
      <c r="D4931"/>
      <c r="E4931"/>
      <c r="F4931"/>
      <c r="G4931"/>
      <c r="H4931"/>
      <c r="I4931"/>
      <c r="J4931"/>
      <c r="K4931"/>
      <c r="L4931"/>
      <c r="M4931"/>
    </row>
    <row r="4932" spans="1:13" x14ac:dyDescent="0.25">
      <c r="A4932"/>
      <c r="B4932"/>
      <c r="C4932"/>
      <c r="D4932"/>
      <c r="E4932"/>
      <c r="F4932"/>
      <c r="G4932"/>
      <c r="H4932"/>
      <c r="I4932"/>
      <c r="J4932"/>
      <c r="K4932"/>
      <c r="L4932"/>
      <c r="M4932"/>
    </row>
    <row r="4933" spans="1:13" x14ac:dyDescent="0.25">
      <c r="A4933"/>
      <c r="B4933"/>
      <c r="C4933"/>
      <c r="D4933"/>
      <c r="E4933"/>
      <c r="F4933"/>
      <c r="G4933"/>
      <c r="H4933"/>
      <c r="I4933"/>
      <c r="J4933"/>
      <c r="K4933"/>
      <c r="L4933"/>
      <c r="M4933"/>
    </row>
    <row r="4934" spans="1:13" x14ac:dyDescent="0.25">
      <c r="A4934"/>
      <c r="B4934"/>
      <c r="C4934"/>
      <c r="D4934"/>
      <c r="E4934"/>
      <c r="F4934"/>
      <c r="G4934"/>
      <c r="H4934"/>
      <c r="I4934"/>
      <c r="J4934"/>
      <c r="K4934"/>
      <c r="L4934"/>
      <c r="M4934"/>
    </row>
    <row r="4935" spans="1:13" x14ac:dyDescent="0.25">
      <c r="A4935"/>
      <c r="B4935"/>
      <c r="C4935"/>
      <c r="D4935"/>
      <c r="E4935"/>
      <c r="F4935"/>
      <c r="G4935"/>
      <c r="H4935"/>
      <c r="I4935"/>
      <c r="J4935"/>
      <c r="K4935"/>
      <c r="L4935"/>
      <c r="M4935"/>
    </row>
    <row r="4936" spans="1:13" x14ac:dyDescent="0.25">
      <c r="A4936"/>
      <c r="B4936"/>
      <c r="C4936"/>
      <c r="D4936"/>
      <c r="E4936"/>
      <c r="F4936"/>
      <c r="G4936"/>
      <c r="H4936"/>
      <c r="I4936"/>
      <c r="J4936"/>
      <c r="K4936"/>
      <c r="L4936"/>
      <c r="M4936"/>
    </row>
    <row r="4937" spans="1:13" x14ac:dyDescent="0.25">
      <c r="A4937"/>
      <c r="B4937"/>
      <c r="C4937"/>
      <c r="D4937"/>
      <c r="E4937"/>
      <c r="F4937"/>
      <c r="G4937"/>
      <c r="H4937"/>
      <c r="I4937"/>
      <c r="J4937"/>
      <c r="K4937"/>
      <c r="L4937"/>
      <c r="M4937"/>
    </row>
    <row r="4938" spans="1:13" x14ac:dyDescent="0.25">
      <c r="A4938"/>
      <c r="B4938"/>
      <c r="C4938"/>
      <c r="D4938"/>
      <c r="E4938"/>
      <c r="F4938"/>
      <c r="G4938"/>
      <c r="H4938"/>
      <c r="I4938"/>
      <c r="J4938"/>
      <c r="K4938"/>
      <c r="L4938"/>
      <c r="M4938"/>
    </row>
    <row r="4939" spans="1:13" x14ac:dyDescent="0.25">
      <c r="A4939"/>
      <c r="B4939"/>
      <c r="C4939"/>
      <c r="D4939"/>
      <c r="E4939"/>
      <c r="F4939"/>
      <c r="G4939"/>
      <c r="H4939"/>
      <c r="I4939"/>
      <c r="J4939"/>
      <c r="K4939"/>
      <c r="L4939"/>
      <c r="M4939"/>
    </row>
    <row r="4940" spans="1:13" x14ac:dyDescent="0.25">
      <c r="A4940"/>
      <c r="B4940"/>
      <c r="C4940"/>
      <c r="D4940"/>
      <c r="E4940"/>
      <c r="F4940"/>
      <c r="G4940"/>
      <c r="H4940"/>
      <c r="I4940"/>
      <c r="J4940"/>
      <c r="K4940"/>
      <c r="L4940"/>
      <c r="M4940"/>
    </row>
    <row r="4941" spans="1:13" x14ac:dyDescent="0.25">
      <c r="A4941"/>
      <c r="B4941"/>
      <c r="C4941"/>
      <c r="D4941"/>
      <c r="E4941"/>
      <c r="F4941"/>
      <c r="G4941"/>
      <c r="H4941"/>
      <c r="I4941"/>
      <c r="J4941"/>
      <c r="K4941"/>
      <c r="L4941"/>
      <c r="M4941"/>
    </row>
    <row r="4942" spans="1:13" x14ac:dyDescent="0.25">
      <c r="A4942"/>
      <c r="B4942"/>
      <c r="C4942"/>
      <c r="D4942"/>
      <c r="E4942"/>
      <c r="F4942"/>
      <c r="G4942"/>
      <c r="H4942"/>
      <c r="I4942"/>
      <c r="J4942"/>
      <c r="K4942"/>
      <c r="L4942"/>
      <c r="M4942"/>
    </row>
    <row r="4943" spans="1:13" x14ac:dyDescent="0.25">
      <c r="A4943"/>
      <c r="B4943"/>
      <c r="C4943"/>
      <c r="D4943"/>
      <c r="E4943"/>
      <c r="F4943"/>
      <c r="G4943"/>
      <c r="H4943"/>
      <c r="I4943"/>
      <c r="J4943"/>
      <c r="K4943"/>
      <c r="L4943"/>
      <c r="M4943"/>
    </row>
    <row r="4944" spans="1:13" x14ac:dyDescent="0.25">
      <c r="A4944"/>
      <c r="B4944"/>
      <c r="C4944"/>
      <c r="D4944"/>
      <c r="E4944"/>
      <c r="F4944"/>
      <c r="G4944"/>
      <c r="H4944"/>
      <c r="I4944"/>
      <c r="J4944"/>
      <c r="K4944"/>
      <c r="L4944"/>
      <c r="M4944"/>
    </row>
    <row r="4945" spans="1:13" x14ac:dyDescent="0.25">
      <c r="A4945"/>
      <c r="B4945"/>
      <c r="C4945"/>
      <c r="D4945"/>
      <c r="E4945"/>
      <c r="F4945"/>
      <c r="G4945"/>
      <c r="H4945"/>
      <c r="I4945"/>
      <c r="J4945"/>
      <c r="K4945"/>
      <c r="L4945"/>
      <c r="M4945"/>
    </row>
    <row r="4946" spans="1:13" x14ac:dyDescent="0.25">
      <c r="A4946"/>
      <c r="B4946"/>
      <c r="C4946"/>
      <c r="D4946"/>
      <c r="E4946"/>
      <c r="F4946"/>
      <c r="G4946"/>
      <c r="H4946"/>
      <c r="I4946"/>
      <c r="J4946"/>
      <c r="K4946"/>
      <c r="L4946"/>
      <c r="M4946"/>
    </row>
    <row r="4947" spans="1:13" x14ac:dyDescent="0.25">
      <c r="A4947"/>
      <c r="B4947"/>
      <c r="C4947"/>
      <c r="D4947"/>
      <c r="E4947"/>
      <c r="F4947"/>
      <c r="G4947"/>
      <c r="H4947"/>
      <c r="I4947"/>
      <c r="J4947"/>
      <c r="K4947"/>
      <c r="L4947"/>
      <c r="M4947"/>
    </row>
    <row r="4948" spans="1:13" x14ac:dyDescent="0.25">
      <c r="A4948"/>
      <c r="B4948"/>
      <c r="C4948"/>
      <c r="D4948"/>
      <c r="E4948"/>
      <c r="F4948"/>
      <c r="G4948"/>
      <c r="H4948"/>
      <c r="I4948"/>
      <c r="J4948"/>
      <c r="K4948"/>
      <c r="L4948"/>
      <c r="M4948"/>
    </row>
    <row r="4949" spans="1:13" x14ac:dyDescent="0.25">
      <c r="A4949"/>
      <c r="B4949"/>
      <c r="C4949"/>
      <c r="D4949"/>
      <c r="E4949"/>
      <c r="F4949"/>
      <c r="G4949"/>
      <c r="H4949"/>
      <c r="I4949"/>
      <c r="J4949"/>
      <c r="K4949"/>
      <c r="L4949"/>
      <c r="M4949"/>
    </row>
    <row r="4950" spans="1:13" x14ac:dyDescent="0.25">
      <c r="A4950"/>
      <c r="B4950"/>
      <c r="C4950"/>
      <c r="D4950"/>
      <c r="E4950"/>
      <c r="F4950"/>
      <c r="G4950"/>
      <c r="H4950"/>
      <c r="I4950"/>
      <c r="J4950"/>
      <c r="K4950"/>
      <c r="L4950"/>
      <c r="M4950"/>
    </row>
    <row r="4951" spans="1:13" x14ac:dyDescent="0.25">
      <c r="A4951"/>
      <c r="B4951"/>
      <c r="C4951"/>
      <c r="D4951"/>
      <c r="E4951"/>
      <c r="F4951"/>
      <c r="G4951"/>
      <c r="H4951"/>
      <c r="I4951"/>
      <c r="J4951"/>
      <c r="K4951"/>
      <c r="L4951"/>
      <c r="M4951"/>
    </row>
    <row r="4952" spans="1:13" x14ac:dyDescent="0.25">
      <c r="A4952"/>
      <c r="B4952"/>
      <c r="C4952"/>
      <c r="D4952"/>
      <c r="E4952"/>
      <c r="F4952"/>
      <c r="G4952"/>
      <c r="H4952"/>
      <c r="I4952"/>
      <c r="J4952"/>
      <c r="K4952"/>
      <c r="L4952"/>
      <c r="M4952"/>
    </row>
    <row r="4953" spans="1:13" x14ac:dyDescent="0.25">
      <c r="A4953"/>
      <c r="B4953"/>
      <c r="C4953"/>
      <c r="D4953"/>
      <c r="E4953"/>
      <c r="F4953"/>
      <c r="G4953"/>
      <c r="H4953"/>
      <c r="I4953"/>
      <c r="J4953"/>
      <c r="K4953"/>
      <c r="L4953"/>
      <c r="M4953"/>
    </row>
    <row r="4954" spans="1:13" x14ac:dyDescent="0.25">
      <c r="A4954"/>
      <c r="B4954"/>
      <c r="C4954"/>
      <c r="D4954"/>
      <c r="E4954"/>
      <c r="F4954"/>
      <c r="G4954"/>
      <c r="H4954"/>
      <c r="I4954"/>
      <c r="J4954"/>
      <c r="K4954"/>
      <c r="L4954"/>
      <c r="M4954"/>
    </row>
    <row r="4955" spans="1:13" x14ac:dyDescent="0.25">
      <c r="A4955"/>
      <c r="B4955"/>
      <c r="C4955"/>
      <c r="D4955"/>
      <c r="E4955"/>
      <c r="F4955"/>
      <c r="G4955"/>
      <c r="H4955"/>
      <c r="I4955"/>
      <c r="J4955"/>
      <c r="K4955"/>
      <c r="L4955"/>
      <c r="M4955"/>
    </row>
    <row r="4956" spans="1:13" x14ac:dyDescent="0.25">
      <c r="A4956"/>
      <c r="B4956"/>
      <c r="C4956"/>
      <c r="D4956"/>
      <c r="E4956"/>
      <c r="F4956"/>
      <c r="G4956"/>
      <c r="H4956"/>
      <c r="I4956"/>
      <c r="J4956"/>
      <c r="K4956"/>
      <c r="L4956"/>
      <c r="M4956"/>
    </row>
    <row r="4957" spans="1:13" x14ac:dyDescent="0.25">
      <c r="A4957"/>
      <c r="B4957"/>
      <c r="C4957"/>
      <c r="D4957"/>
      <c r="E4957"/>
      <c r="F4957"/>
      <c r="G4957"/>
      <c r="H4957"/>
      <c r="I4957"/>
      <c r="J4957"/>
      <c r="K4957"/>
      <c r="L4957"/>
      <c r="M4957"/>
    </row>
    <row r="4958" spans="1:13" x14ac:dyDescent="0.25">
      <c r="A4958"/>
      <c r="B4958"/>
      <c r="C4958"/>
      <c r="D4958"/>
      <c r="E4958"/>
      <c r="F4958"/>
      <c r="G4958"/>
      <c r="H4958"/>
      <c r="I4958"/>
      <c r="J4958"/>
      <c r="K4958"/>
      <c r="L4958"/>
      <c r="M4958"/>
    </row>
    <row r="4959" spans="1:13" x14ac:dyDescent="0.25">
      <c r="A4959"/>
      <c r="B4959"/>
      <c r="C4959"/>
      <c r="D4959"/>
      <c r="E4959"/>
      <c r="F4959"/>
      <c r="G4959"/>
      <c r="H4959"/>
      <c r="I4959"/>
      <c r="J4959"/>
      <c r="K4959"/>
      <c r="L4959"/>
      <c r="M4959"/>
    </row>
    <row r="4960" spans="1:13" x14ac:dyDescent="0.25">
      <c r="A4960"/>
      <c r="B4960"/>
      <c r="C4960"/>
      <c r="D4960"/>
      <c r="E4960"/>
      <c r="F4960"/>
      <c r="G4960"/>
      <c r="H4960"/>
      <c r="I4960"/>
      <c r="J4960"/>
      <c r="K4960"/>
      <c r="L4960"/>
      <c r="M4960"/>
    </row>
    <row r="4961" spans="1:13" x14ac:dyDescent="0.25">
      <c r="A4961"/>
      <c r="B4961"/>
      <c r="C4961"/>
      <c r="D4961"/>
      <c r="E4961"/>
      <c r="F4961"/>
      <c r="G4961"/>
      <c r="H4961"/>
      <c r="I4961"/>
      <c r="J4961"/>
      <c r="K4961"/>
      <c r="L4961"/>
      <c r="M4961"/>
    </row>
    <row r="4962" spans="1:13" x14ac:dyDescent="0.25">
      <c r="A4962"/>
      <c r="B4962"/>
      <c r="C4962"/>
      <c r="D4962"/>
      <c r="E4962"/>
      <c r="F4962"/>
      <c r="G4962"/>
      <c r="H4962"/>
      <c r="I4962"/>
      <c r="J4962"/>
      <c r="K4962"/>
      <c r="L4962"/>
      <c r="M4962"/>
    </row>
    <row r="4963" spans="1:13" x14ac:dyDescent="0.25">
      <c r="A4963"/>
      <c r="B4963"/>
      <c r="C4963"/>
      <c r="D4963"/>
      <c r="E4963"/>
      <c r="F4963"/>
      <c r="G4963"/>
      <c r="H4963"/>
      <c r="I4963"/>
      <c r="J4963"/>
      <c r="K4963"/>
      <c r="L4963"/>
      <c r="M4963"/>
    </row>
    <row r="4964" spans="1:13" x14ac:dyDescent="0.25">
      <c r="A4964"/>
      <c r="B4964"/>
      <c r="C4964"/>
      <c r="D4964"/>
      <c r="E4964"/>
      <c r="F4964"/>
      <c r="G4964"/>
      <c r="H4964"/>
      <c r="I4964"/>
      <c r="J4964"/>
      <c r="K4964"/>
      <c r="L4964"/>
      <c r="M4964"/>
    </row>
    <row r="4965" spans="1:13" x14ac:dyDescent="0.25">
      <c r="A4965"/>
      <c r="B4965"/>
      <c r="C4965"/>
      <c r="D4965"/>
      <c r="E4965"/>
      <c r="F4965"/>
      <c r="G4965"/>
      <c r="H4965"/>
      <c r="I4965"/>
      <c r="J4965"/>
      <c r="K4965"/>
      <c r="L4965"/>
      <c r="M4965"/>
    </row>
    <row r="4966" spans="1:13" x14ac:dyDescent="0.25">
      <c r="A4966"/>
      <c r="B4966"/>
      <c r="C4966"/>
      <c r="D4966"/>
      <c r="E4966"/>
      <c r="F4966"/>
      <c r="G4966"/>
      <c r="H4966"/>
      <c r="I4966"/>
      <c r="J4966"/>
      <c r="K4966"/>
      <c r="L4966"/>
      <c r="M4966"/>
    </row>
    <row r="4967" spans="1:13" x14ac:dyDescent="0.25">
      <c r="A4967"/>
      <c r="B4967"/>
      <c r="C4967"/>
      <c r="D4967"/>
      <c r="E4967"/>
      <c r="F4967"/>
      <c r="G4967"/>
      <c r="H4967"/>
      <c r="I4967"/>
      <c r="J4967"/>
      <c r="K4967"/>
      <c r="L4967"/>
      <c r="M4967"/>
    </row>
    <row r="4968" spans="1:13" x14ac:dyDescent="0.25">
      <c r="A4968"/>
      <c r="B4968"/>
      <c r="C4968"/>
      <c r="D4968"/>
      <c r="E4968"/>
      <c r="F4968"/>
      <c r="G4968"/>
      <c r="H4968"/>
      <c r="I4968"/>
      <c r="J4968"/>
      <c r="K4968"/>
      <c r="L4968"/>
      <c r="M4968"/>
    </row>
    <row r="4969" spans="1:13" x14ac:dyDescent="0.25">
      <c r="A4969"/>
      <c r="B4969"/>
      <c r="C4969"/>
      <c r="D4969"/>
      <c r="E4969"/>
      <c r="F4969"/>
      <c r="G4969"/>
      <c r="H4969"/>
      <c r="I4969"/>
      <c r="J4969"/>
      <c r="K4969"/>
      <c r="L4969"/>
      <c r="M4969"/>
    </row>
    <row r="4970" spans="1:13" x14ac:dyDescent="0.25">
      <c r="A4970"/>
      <c r="B4970"/>
      <c r="C4970"/>
      <c r="D4970"/>
      <c r="E4970"/>
      <c r="F4970"/>
      <c r="G4970"/>
      <c r="H4970"/>
      <c r="I4970"/>
      <c r="J4970"/>
      <c r="K4970"/>
      <c r="L4970"/>
      <c r="M4970"/>
    </row>
    <row r="4971" spans="1:13" x14ac:dyDescent="0.25">
      <c r="A4971"/>
      <c r="B4971"/>
      <c r="C4971"/>
      <c r="D4971"/>
      <c r="E4971"/>
      <c r="F4971"/>
      <c r="G4971"/>
      <c r="H4971"/>
      <c r="I4971"/>
      <c r="J4971"/>
      <c r="K4971"/>
      <c r="L4971"/>
      <c r="M4971"/>
    </row>
    <row r="4972" spans="1:13" x14ac:dyDescent="0.25">
      <c r="A4972"/>
      <c r="B4972"/>
      <c r="C4972"/>
      <c r="D4972"/>
      <c r="E4972"/>
      <c r="F4972"/>
      <c r="G4972"/>
      <c r="H4972"/>
      <c r="I4972"/>
      <c r="J4972"/>
      <c r="K4972"/>
      <c r="L4972"/>
      <c r="M4972"/>
    </row>
    <row r="4973" spans="1:13" x14ac:dyDescent="0.25">
      <c r="A4973"/>
      <c r="B4973"/>
      <c r="C4973"/>
      <c r="D4973"/>
      <c r="E4973"/>
      <c r="F4973"/>
      <c r="G4973"/>
      <c r="H4973"/>
      <c r="I4973"/>
      <c r="J4973"/>
      <c r="K4973"/>
      <c r="L4973"/>
      <c r="M4973"/>
    </row>
    <row r="4974" spans="1:13" x14ac:dyDescent="0.25">
      <c r="A4974"/>
      <c r="B4974"/>
      <c r="C4974"/>
      <c r="D4974"/>
      <c r="E4974"/>
      <c r="F4974"/>
      <c r="G4974"/>
      <c r="H4974"/>
      <c r="I4974"/>
      <c r="J4974"/>
      <c r="K4974"/>
      <c r="L4974"/>
      <c r="M4974"/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6AE00-4699-4A92-880C-A92D986073F3}">
  <sheetPr codeName="Planilha7">
    <tabColor theme="3" tint="0.249977111117893"/>
  </sheetPr>
  <dimension ref="B1:M73"/>
  <sheetViews>
    <sheetView showGridLines="0" topLeftCell="A3" zoomScaleNormal="100" workbookViewId="0">
      <selection activeCell="D37" sqref="D37:H37"/>
    </sheetView>
  </sheetViews>
  <sheetFormatPr defaultRowHeight="15" x14ac:dyDescent="0.25"/>
  <cols>
    <col min="1" max="1" width="1.140625" customWidth="1"/>
    <col min="2" max="2" width="2.42578125" customWidth="1"/>
    <col min="3" max="3" width="4.28515625" customWidth="1"/>
    <col min="4" max="4" width="8.85546875" customWidth="1"/>
    <col min="5" max="5" width="8.42578125" customWidth="1"/>
    <col min="6" max="6" width="4.140625" customWidth="1"/>
    <col min="7" max="7" width="15.7109375" customWidth="1"/>
    <col min="8" max="8" width="25.28515625" customWidth="1"/>
    <col min="9" max="9" width="8.85546875" customWidth="1"/>
    <col min="10" max="10" width="7.5703125" customWidth="1"/>
    <col min="11" max="11" width="12.140625" customWidth="1"/>
    <col min="12" max="12" width="15.42578125" customWidth="1"/>
    <col min="13" max="13" width="3.85546875" customWidth="1"/>
    <col min="14" max="14" width="1.7109375" customWidth="1"/>
  </cols>
  <sheetData>
    <row r="1" spans="2:13" ht="27.75" x14ac:dyDescent="0.45">
      <c r="B1" s="36"/>
      <c r="C1" s="37"/>
      <c r="D1" s="37"/>
      <c r="E1" s="37"/>
      <c r="F1" s="37"/>
      <c r="G1" s="37"/>
      <c r="H1" s="37"/>
      <c r="I1" s="37"/>
      <c r="J1" s="37"/>
      <c r="K1" s="37"/>
      <c r="L1" s="37"/>
      <c r="M1" s="38" t="s">
        <v>119</v>
      </c>
    </row>
    <row r="2" spans="2:13" ht="10.9" customHeight="1" x14ac:dyDescent="0.25">
      <c r="B2" s="39"/>
      <c r="M2" s="40" t="s">
        <v>118</v>
      </c>
    </row>
    <row r="3" spans="2:13" x14ac:dyDescent="0.25">
      <c r="B3" s="39"/>
      <c r="M3" s="41" t="s">
        <v>34</v>
      </c>
    </row>
    <row r="4" spans="2:13" x14ac:dyDescent="0.25">
      <c r="B4" s="39"/>
      <c r="M4" s="42" t="s">
        <v>1679</v>
      </c>
    </row>
    <row r="5" spans="2:13" ht="1.35" customHeight="1" x14ac:dyDescent="0.25">
      <c r="B5" s="39"/>
      <c r="M5" s="42"/>
    </row>
    <row r="6" spans="2:13" ht="19.5" customHeight="1" x14ac:dyDescent="0.25">
      <c r="B6" s="43"/>
      <c r="C6" s="44" t="s">
        <v>35</v>
      </c>
      <c r="D6" s="274">
        <f>'BASE PEDIDO'!A4</f>
        <v>46128</v>
      </c>
      <c r="E6" s="274"/>
      <c r="F6" s="131"/>
      <c r="G6" s="131"/>
      <c r="H6" s="132" t="s">
        <v>214</v>
      </c>
      <c r="I6" s="45"/>
      <c r="J6" s="45"/>
      <c r="K6" s="46" t="s">
        <v>36</v>
      </c>
      <c r="L6" s="133" t="str">
        <f>'BASE PEDIDO'!B1</f>
        <v>8347</v>
      </c>
      <c r="M6" s="47"/>
    </row>
    <row r="7" spans="2:13" ht="15.75" x14ac:dyDescent="0.25">
      <c r="B7" s="275"/>
      <c r="C7" s="276"/>
      <c r="D7" s="276"/>
      <c r="E7" s="276"/>
      <c r="F7" s="276"/>
      <c r="G7" s="276"/>
      <c r="H7" s="276"/>
      <c r="I7" s="276"/>
      <c r="J7" s="276"/>
      <c r="K7" s="48"/>
      <c r="L7" s="49" t="str">
        <f>'BASE PEDIDO'!D4</f>
        <v>OMAR DONATO</v>
      </c>
      <c r="M7" s="50"/>
    </row>
    <row r="8" spans="2:13" ht="4.5" customHeight="1" x14ac:dyDescent="0.25">
      <c r="B8" s="277"/>
      <c r="C8" s="278"/>
      <c r="D8" s="278"/>
      <c r="E8" s="278"/>
      <c r="F8" s="278"/>
      <c r="G8" s="278"/>
      <c r="H8" s="278"/>
      <c r="I8" s="278"/>
      <c r="J8" s="278"/>
      <c r="K8" s="278"/>
      <c r="L8" s="278"/>
      <c r="M8" s="279"/>
    </row>
    <row r="9" spans="2:13" ht="16.350000000000001" customHeight="1" x14ac:dyDescent="0.25">
      <c r="B9" s="280" t="s">
        <v>37</v>
      </c>
      <c r="C9" s="281"/>
      <c r="D9" s="281"/>
      <c r="E9" s="51" t="str">
        <f>VLOOKUP(E10,FORNECEDOR[#All],2,FALSE)</f>
        <v>AEA DISTRIBUIDORA DE MAT. ELETRICOS LTDA</v>
      </c>
      <c r="F9" s="51"/>
      <c r="G9" s="51"/>
      <c r="H9" s="51"/>
      <c r="I9" s="51"/>
      <c r="J9" s="51"/>
      <c r="K9" s="52"/>
      <c r="L9" s="51"/>
      <c r="M9" s="53"/>
    </row>
    <row r="10" spans="2:13" ht="16.350000000000001" customHeight="1" x14ac:dyDescent="0.25">
      <c r="B10" s="280" t="s">
        <v>38</v>
      </c>
      <c r="C10" s="281"/>
      <c r="D10" s="281"/>
      <c r="E10" s="54" t="str">
        <f>'BASE PEDIDO'!E4</f>
        <v>AREA ELETRICOS</v>
      </c>
      <c r="F10" s="54"/>
      <c r="G10" s="54"/>
      <c r="H10" s="54"/>
      <c r="I10" s="55"/>
      <c r="J10" s="56" t="s">
        <v>39</v>
      </c>
      <c r="K10" s="54" t="str">
        <f>VLOOKUP(E10,FORNECEDOR[#All],4,FALSE)</f>
        <v>Wellison</v>
      </c>
      <c r="L10" s="54"/>
      <c r="M10" s="57"/>
    </row>
    <row r="11" spans="2:13" ht="16.350000000000001" customHeight="1" x14ac:dyDescent="0.25">
      <c r="B11" s="58" t="s">
        <v>40</v>
      </c>
      <c r="E11" s="59">
        <f>VLOOKUP(E10,FORNECEDOR[#All],3,FALSE)</f>
        <v>0</v>
      </c>
      <c r="F11" s="59"/>
      <c r="G11" s="59"/>
      <c r="H11" s="51"/>
      <c r="I11" s="55"/>
      <c r="J11" s="56" t="s">
        <v>41</v>
      </c>
      <c r="K11" s="54">
        <f>VLOOKUP(E10,FORNECEDOR[#All],5,FALSE)</f>
        <v>1133931842</v>
      </c>
      <c r="L11" s="54"/>
      <c r="M11" s="57"/>
    </row>
    <row r="12" spans="2:13" ht="5.65" customHeight="1" x14ac:dyDescent="0.25">
      <c r="B12" s="39"/>
      <c r="K12" s="60"/>
      <c r="M12" s="61"/>
    </row>
    <row r="13" spans="2:13" ht="20.45" customHeight="1" x14ac:dyDescent="0.25">
      <c r="B13" s="62" t="s">
        <v>42</v>
      </c>
      <c r="C13" s="63"/>
      <c r="D13" s="63"/>
      <c r="E13" s="63"/>
      <c r="F13" s="63"/>
      <c r="G13" s="63"/>
      <c r="H13" s="63"/>
      <c r="I13" s="63" t="s">
        <v>43</v>
      </c>
      <c r="J13" s="63"/>
      <c r="K13" s="63"/>
      <c r="L13" s="63" t="s">
        <v>44</v>
      </c>
      <c r="M13" s="64"/>
    </row>
    <row r="14" spans="2:13" x14ac:dyDescent="0.25">
      <c r="B14" s="65" t="s">
        <v>45</v>
      </c>
      <c r="C14" s="63"/>
      <c r="D14" s="63"/>
      <c r="E14" s="63"/>
      <c r="F14" s="63"/>
      <c r="G14" s="63"/>
      <c r="H14" s="63"/>
      <c r="I14" s="63" t="s">
        <v>46</v>
      </c>
      <c r="J14" s="63"/>
      <c r="K14" s="63"/>
      <c r="L14" s="204" t="s">
        <v>1678</v>
      </c>
      <c r="M14" s="64"/>
    </row>
    <row r="15" spans="2:13" ht="6.4" customHeight="1" x14ac:dyDescent="0.25">
      <c r="B15" s="66"/>
      <c r="D15" s="67"/>
      <c r="E15" s="67"/>
      <c r="F15" s="67"/>
      <c r="G15" s="67"/>
      <c r="H15" s="67"/>
      <c r="I15" s="67"/>
      <c r="K15" s="67"/>
      <c r="M15" s="68"/>
    </row>
    <row r="16" spans="2:13" x14ac:dyDescent="0.25">
      <c r="B16" s="58" t="s">
        <v>47</v>
      </c>
      <c r="D16" s="35"/>
      <c r="E16" s="112">
        <v>14</v>
      </c>
      <c r="F16" s="70" t="str">
        <f>IF(E16="","","dias")</f>
        <v>dias</v>
      </c>
      <c r="G16" s="114" t="str">
        <f>'BASE PEDIDO'!G4</f>
        <v>BOLETO</v>
      </c>
      <c r="H16" t="str">
        <f>IF(G16="PIX",VLOOKUP(E10,FORNECEDOR[#All],6,FALSE),"")</f>
        <v/>
      </c>
      <c r="K16" s="56" t="s">
        <v>49</v>
      </c>
      <c r="L16" s="71">
        <f>$L$21+E16</f>
        <v>46142</v>
      </c>
      <c r="M16" s="57"/>
    </row>
    <row r="17" spans="2:13" ht="15.75" customHeight="1" x14ac:dyDescent="0.25">
      <c r="B17" s="110" t="str">
        <f>'BASE PEDIDO'!F4</f>
        <v>28</v>
      </c>
      <c r="C17" s="34"/>
      <c r="D17" s="111"/>
      <c r="E17" s="112" t="str">
        <f>MID(B17,4,2)</f>
        <v/>
      </c>
      <c r="F17" s="70" t="str">
        <f>IF(E17="","","dias")</f>
        <v/>
      </c>
      <c r="G17" s="224"/>
      <c r="H17" s="114" t="str">
        <f>IF(G16="PIX",VLOOKUP(E10,FORNECEDOR[#All],7,FALSE),"")</f>
        <v/>
      </c>
      <c r="I17" s="224"/>
      <c r="J17" s="182"/>
      <c r="K17" s="182"/>
      <c r="L17" s="203" t="str">
        <f>IF(E17=""," ",$L$21+E17)</f>
        <v xml:space="preserve"> </v>
      </c>
      <c r="M17" s="57"/>
    </row>
    <row r="18" spans="2:13" ht="17.25" customHeight="1" x14ac:dyDescent="0.25">
      <c r="B18" s="110"/>
      <c r="C18" s="34" t="s">
        <v>844</v>
      </c>
      <c r="D18" s="111"/>
      <c r="E18" s="112" t="str">
        <f>MID(B17,7,2)</f>
        <v/>
      </c>
      <c r="F18" s="70" t="str">
        <f>IF(E18="","","dias")</f>
        <v/>
      </c>
      <c r="G18" s="69"/>
      <c r="H18" s="69"/>
      <c r="I18" s="69"/>
      <c r="K18" s="56"/>
      <c r="L18" s="71" t="str">
        <f>IF(E18=""," ",$L$21+E18)</f>
        <v xml:space="preserve"> </v>
      </c>
      <c r="M18" s="57"/>
    </row>
    <row r="19" spans="2:13" ht="15.75" customHeight="1" x14ac:dyDescent="0.25">
      <c r="B19" s="186" t="s">
        <v>552</v>
      </c>
      <c r="C19" s="187"/>
      <c r="D19" s="188"/>
      <c r="E19" s="189" t="s">
        <v>553</v>
      </c>
      <c r="F19" s="190"/>
      <c r="G19" s="191"/>
      <c r="H19" s="190"/>
      <c r="I19" s="188" t="str">
        <f>IF('BASE PEDIDO'!L4="JB","JB CONSTRUÇÕES E EMPREENDIMENTOS LTDA",IF('BASE PEDIDO'!L4="JB CONSTRUÇÕES E EMPREENDIMENTOS LTDA","JB CONSTRUÇÕES E EMPREENDIMENTOS LTDA","JB CONSTRUÇÕES E EMPREENDIMENTOS LTDA"))</f>
        <v>JB CONSTRUÇÕES E EMPREENDIMENTOS LTDA</v>
      </c>
      <c r="J19" s="189"/>
      <c r="K19" s="192"/>
      <c r="L19" s="193"/>
      <c r="M19" s="194"/>
    </row>
    <row r="20" spans="2:13" ht="10.5" customHeight="1" x14ac:dyDescent="0.25">
      <c r="B20" s="58"/>
      <c r="C20" s="182"/>
      <c r="D20" s="35"/>
      <c r="F20" s="156"/>
      <c r="G20" s="195"/>
      <c r="H20" s="156"/>
      <c r="I20" s="156"/>
      <c r="K20" s="56"/>
      <c r="L20" s="71"/>
      <c r="M20" s="57"/>
    </row>
    <row r="21" spans="2:13" ht="17.25" customHeight="1" x14ac:dyDescent="0.25">
      <c r="B21" s="58" t="s">
        <v>13</v>
      </c>
      <c r="D21" s="35" t="str">
        <f>'BASE PEDIDO'!C4</f>
        <v>RETIRA</v>
      </c>
      <c r="E21" s="69"/>
      <c r="F21" s="72">
        <f>'BASE PEDIDO'!B4</f>
        <v>0</v>
      </c>
      <c r="G21" t="s">
        <v>48</v>
      </c>
      <c r="H21" s="113"/>
      <c r="K21" s="56" t="str">
        <f>"DATA PREVISTA DA "&amp;'BASE PEDIDO'!C4</f>
        <v>DATA PREVISTA DA RETIRA</v>
      </c>
      <c r="L21" s="148">
        <f>F21+D6</f>
        <v>46128</v>
      </c>
      <c r="M21" s="57"/>
    </row>
    <row r="22" spans="2:13" ht="6" customHeight="1" x14ac:dyDescent="0.25">
      <c r="B22" s="39"/>
      <c r="H22" s="70"/>
      <c r="M22" s="57"/>
    </row>
    <row r="23" spans="2:13" s="2" customFormat="1" ht="15.95" customHeight="1" x14ac:dyDescent="0.25">
      <c r="B23" s="270" t="s">
        <v>50</v>
      </c>
      <c r="C23" s="271"/>
      <c r="D23" s="271"/>
      <c r="E23" s="272" t="str">
        <f>VLOOKUP(L7,OBRAS[#All],4,FALSE)</f>
        <v xml:space="preserve">Estr. Ernesto Zabeu, 253 </v>
      </c>
      <c r="F23" s="272"/>
      <c r="G23" s="272"/>
      <c r="H23" s="73" t="s">
        <v>52</v>
      </c>
      <c r="I23" s="273" t="str">
        <f>VLOOKUP(L7,OBRAS[#All],5,FALSE)</f>
        <v>Tatetos</v>
      </c>
      <c r="J23" s="273"/>
      <c r="K23" s="273"/>
      <c r="L23" s="63"/>
      <c r="M23" s="74"/>
    </row>
    <row r="24" spans="2:13" s="2" customFormat="1" ht="15.95" customHeight="1" x14ac:dyDescent="0.25">
      <c r="B24" s="282" t="s">
        <v>54</v>
      </c>
      <c r="C24" s="283"/>
      <c r="D24" s="63" t="str">
        <f>VLOOKUP(L7,OBRAS[#All],3,FALSE)</f>
        <v>​Escola Estadual Omar Donato Bassani</v>
      </c>
      <c r="E24" s="63"/>
      <c r="F24" s="63"/>
      <c r="G24" s="63"/>
      <c r="H24" s="73" t="s">
        <v>56</v>
      </c>
      <c r="I24" s="273">
        <f>VLOOKUP(L7,OBRAS[#All],7,FALSE)</f>
        <v>0</v>
      </c>
      <c r="J24" s="273"/>
      <c r="K24" s="273"/>
      <c r="L24" s="63"/>
      <c r="M24" s="74"/>
    </row>
    <row r="25" spans="2:13" s="2" customFormat="1" ht="15.95" customHeight="1" x14ac:dyDescent="0.25">
      <c r="B25" s="284" t="s">
        <v>58</v>
      </c>
      <c r="C25" s="285"/>
      <c r="D25" s="63" t="str">
        <f>VLOOKUP(L7,OBRAS[#All],6,FALSE)</f>
        <v>09837-150</v>
      </c>
      <c r="E25" s="63"/>
      <c r="F25" s="63"/>
      <c r="G25" s="63"/>
      <c r="H25" s="75" t="s">
        <v>60</v>
      </c>
      <c r="I25" s="273" t="str">
        <f>VLOOKUP(L7,OBRAS[#All],8,FALSE)</f>
        <v>São Bernardo</v>
      </c>
      <c r="J25" s="273"/>
      <c r="K25" s="73" t="s">
        <v>62</v>
      </c>
      <c r="L25" s="63" t="str">
        <f>VLOOKUP(L7,OBRAS[#All],9,FALSE)</f>
        <v>SP</v>
      </c>
      <c r="M25" s="74"/>
    </row>
    <row r="26" spans="2:13" ht="6.75" customHeight="1" x14ac:dyDescent="0.25">
      <c r="B26" s="76"/>
      <c r="C26" s="77"/>
      <c r="D26" s="77"/>
      <c r="E26" s="77"/>
      <c r="F26" s="77"/>
      <c r="G26" s="77"/>
      <c r="H26" s="78"/>
      <c r="I26" s="77"/>
      <c r="J26" s="77"/>
      <c r="K26" s="77"/>
      <c r="L26" s="77"/>
      <c r="M26" s="57"/>
    </row>
    <row r="27" spans="2:13" ht="6.4" customHeight="1" x14ac:dyDescent="0.25">
      <c r="B27" s="36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80"/>
    </row>
    <row r="28" spans="2:13" s="2" customFormat="1" ht="19.5" customHeight="1" x14ac:dyDescent="0.25">
      <c r="B28" s="81"/>
      <c r="C28" s="82" t="s">
        <v>1</v>
      </c>
      <c r="D28" s="286" t="s">
        <v>64</v>
      </c>
      <c r="E28" s="287"/>
      <c r="F28" s="287"/>
      <c r="G28" s="287"/>
      <c r="H28" s="288"/>
      <c r="I28" s="82" t="s">
        <v>5</v>
      </c>
      <c r="J28" s="82" t="s">
        <v>65</v>
      </c>
      <c r="K28" s="83" t="s">
        <v>66</v>
      </c>
      <c r="L28" s="83" t="s">
        <v>8</v>
      </c>
      <c r="M28" s="84"/>
    </row>
    <row r="29" spans="2:13" s="2" customFormat="1" ht="0.75" hidden="1" customHeight="1" x14ac:dyDescent="0.25">
      <c r="B29" s="81"/>
      <c r="C29" s="85"/>
      <c r="D29" s="86"/>
      <c r="E29" s="87"/>
      <c r="F29" s="87"/>
      <c r="G29" s="87"/>
      <c r="H29" s="88"/>
      <c r="I29" s="89"/>
      <c r="J29" s="89"/>
      <c r="K29" s="90"/>
      <c r="L29" s="90"/>
      <c r="M29" s="84"/>
    </row>
    <row r="30" spans="2:13" ht="19.5" customHeight="1" x14ac:dyDescent="0.25">
      <c r="B30" s="39"/>
      <c r="C30" s="150">
        <v>1</v>
      </c>
      <c r="D30" s="261" t="str">
        <f>'BASE PEDIDO'!H4</f>
        <v>CABO FLEX750V 1,5MM2 PT</v>
      </c>
      <c r="E30" s="262"/>
      <c r="F30" s="262"/>
      <c r="G30" s="262"/>
      <c r="H30" s="263"/>
      <c r="I30" s="151">
        <f>'BASE PEDIDO'!J4</f>
        <v>2</v>
      </c>
      <c r="J30" s="152" t="str">
        <f>'BASE PEDIDO'!I4</f>
        <v>ROLO</v>
      </c>
      <c r="K30" s="153">
        <f>'BASE PEDIDO'!K4</f>
        <v>150</v>
      </c>
      <c r="L30" s="153">
        <f>I30*K30</f>
        <v>300</v>
      </c>
      <c r="M30" s="57"/>
    </row>
    <row r="31" spans="2:13" ht="12.75" customHeight="1" x14ac:dyDescent="0.25">
      <c r="B31" s="39"/>
      <c r="C31" s="150">
        <v>2</v>
      </c>
      <c r="D31" s="264" t="str">
        <f>'BASE PEDIDO'!H5</f>
        <v>CABO FLEX750V 1,5MM2 MR</v>
      </c>
      <c r="E31" s="265"/>
      <c r="F31" s="265"/>
      <c r="G31" s="265"/>
      <c r="H31" s="266"/>
      <c r="I31" s="151">
        <f>'BASE PEDIDO'!J5</f>
        <v>2</v>
      </c>
      <c r="J31" s="152" t="str">
        <f>'BASE PEDIDO'!I5</f>
        <v>ROLO</v>
      </c>
      <c r="K31" s="153">
        <f>'BASE PEDIDO'!K5</f>
        <v>150</v>
      </c>
      <c r="L31" s="153">
        <f t="shared" ref="L31:L59" si="0">I31*K31</f>
        <v>300</v>
      </c>
      <c r="M31" s="57"/>
    </row>
    <row r="32" spans="2:13" ht="15" customHeight="1" x14ac:dyDescent="0.25">
      <c r="B32" s="39"/>
      <c r="C32" s="150">
        <v>3</v>
      </c>
      <c r="D32" s="264" t="str">
        <f>'BASE PEDIDO'!H6</f>
        <v>CABO FLEX750V 1,5MM2 VD</v>
      </c>
      <c r="E32" s="262"/>
      <c r="F32" s="262"/>
      <c r="G32" s="262"/>
      <c r="H32" s="263"/>
      <c r="I32" s="151">
        <f>'BASE PEDIDO'!J6</f>
        <v>2</v>
      </c>
      <c r="J32" s="152" t="str">
        <f>'BASE PEDIDO'!I6</f>
        <v>ROLO</v>
      </c>
      <c r="K32" s="153">
        <f>'BASE PEDIDO'!K6</f>
        <v>150</v>
      </c>
      <c r="L32" s="153">
        <f t="shared" si="0"/>
        <v>300</v>
      </c>
      <c r="M32" s="57"/>
    </row>
    <row r="33" spans="2:13" ht="15" customHeight="1" x14ac:dyDescent="0.25">
      <c r="B33" s="39"/>
      <c r="C33" s="150">
        <v>4</v>
      </c>
      <c r="D33" s="264" t="str">
        <f>'BASE PEDIDO'!H7</f>
        <v>BOTOEIRA BOMBA LIGA/DESLIGA C/MARTELO</v>
      </c>
      <c r="E33" s="265"/>
      <c r="F33" s="265"/>
      <c r="G33" s="265"/>
      <c r="H33" s="266"/>
      <c r="I33" s="151">
        <f>'BASE PEDIDO'!J7</f>
        <v>6</v>
      </c>
      <c r="J33" s="152" t="str">
        <f>'BASE PEDIDO'!I7</f>
        <v>UNID.</v>
      </c>
      <c r="K33" s="153">
        <f>'BASE PEDIDO'!K7</f>
        <v>68.900000000000006</v>
      </c>
      <c r="L33" s="153">
        <f t="shared" si="0"/>
        <v>413.40000000000003</v>
      </c>
      <c r="M33" s="57"/>
    </row>
    <row r="34" spans="2:13" ht="14.25" customHeight="1" x14ac:dyDescent="0.25">
      <c r="B34" s="39"/>
      <c r="C34" s="150">
        <v>5</v>
      </c>
      <c r="D34" s="264">
        <f>'BASE PEDIDO'!H8</f>
        <v>0</v>
      </c>
      <c r="E34" s="265"/>
      <c r="F34" s="265"/>
      <c r="G34" s="265"/>
      <c r="H34" s="266"/>
      <c r="I34" s="151">
        <f>'BASE PEDIDO'!J8</f>
        <v>0</v>
      </c>
      <c r="J34" s="152">
        <f>'BASE PEDIDO'!I8</f>
        <v>0</v>
      </c>
      <c r="K34" s="153">
        <f>'BASE PEDIDO'!K8</f>
        <v>0</v>
      </c>
      <c r="L34" s="153">
        <f t="shared" si="0"/>
        <v>0</v>
      </c>
      <c r="M34" s="57"/>
    </row>
    <row r="35" spans="2:13" ht="15" customHeight="1" x14ac:dyDescent="0.25">
      <c r="B35" s="39"/>
      <c r="C35" s="150">
        <v>6</v>
      </c>
      <c r="D35" s="264">
        <f>'BASE PEDIDO'!H9</f>
        <v>0</v>
      </c>
      <c r="E35" s="265"/>
      <c r="F35" s="265"/>
      <c r="G35" s="265"/>
      <c r="H35" s="266"/>
      <c r="I35" s="151">
        <f>'BASE PEDIDO'!J9</f>
        <v>0</v>
      </c>
      <c r="J35" s="152">
        <f>'BASE PEDIDO'!I9</f>
        <v>0</v>
      </c>
      <c r="K35" s="153">
        <f>'BASE PEDIDO'!K9</f>
        <v>0</v>
      </c>
      <c r="L35" s="153">
        <f t="shared" si="0"/>
        <v>0</v>
      </c>
      <c r="M35" s="57"/>
    </row>
    <row r="36" spans="2:13" ht="14.25" customHeight="1" x14ac:dyDescent="0.25">
      <c r="B36" s="39"/>
      <c r="C36" s="150">
        <v>7</v>
      </c>
      <c r="D36" s="264">
        <f>'BASE PEDIDO'!H10</f>
        <v>0</v>
      </c>
      <c r="E36" s="265"/>
      <c r="F36" s="265"/>
      <c r="G36" s="265"/>
      <c r="H36" s="266"/>
      <c r="I36" s="151">
        <f>'BASE PEDIDO'!J10</f>
        <v>0</v>
      </c>
      <c r="J36" s="152">
        <f>'BASE PEDIDO'!I10</f>
        <v>0</v>
      </c>
      <c r="K36" s="153">
        <f>'BASE PEDIDO'!K10</f>
        <v>0</v>
      </c>
      <c r="L36" s="153">
        <f t="shared" si="0"/>
        <v>0</v>
      </c>
      <c r="M36" s="57"/>
    </row>
    <row r="37" spans="2:13" ht="15.75" customHeight="1" x14ac:dyDescent="0.25">
      <c r="B37" s="39"/>
      <c r="C37" s="150">
        <v>8</v>
      </c>
      <c r="D37" s="261">
        <f>'BASE PEDIDO'!H11</f>
        <v>0</v>
      </c>
      <c r="E37" s="262"/>
      <c r="F37" s="262"/>
      <c r="G37" s="262"/>
      <c r="H37" s="263"/>
      <c r="I37" s="151">
        <f>'BASE PEDIDO'!J11</f>
        <v>0</v>
      </c>
      <c r="J37" s="152">
        <f>'BASE PEDIDO'!I11</f>
        <v>0</v>
      </c>
      <c r="K37" s="153">
        <f>'BASE PEDIDO'!K11</f>
        <v>0</v>
      </c>
      <c r="L37" s="153">
        <f t="shared" si="0"/>
        <v>0</v>
      </c>
      <c r="M37" s="57"/>
    </row>
    <row r="38" spans="2:13" x14ac:dyDescent="0.25">
      <c r="B38" s="39"/>
      <c r="C38" s="150">
        <v>9</v>
      </c>
      <c r="D38" s="264">
        <f>'BASE PEDIDO'!H12</f>
        <v>0</v>
      </c>
      <c r="E38" s="265"/>
      <c r="F38" s="265"/>
      <c r="G38" s="265"/>
      <c r="H38" s="266"/>
      <c r="I38" s="151">
        <f>'BASE PEDIDO'!J12</f>
        <v>0</v>
      </c>
      <c r="J38" s="152">
        <f>'BASE PEDIDO'!I12</f>
        <v>0</v>
      </c>
      <c r="K38" s="153">
        <f>'BASE PEDIDO'!K12</f>
        <v>0</v>
      </c>
      <c r="L38" s="153">
        <f t="shared" si="0"/>
        <v>0</v>
      </c>
      <c r="M38" s="57"/>
    </row>
    <row r="39" spans="2:13" ht="15" customHeight="1" x14ac:dyDescent="0.25">
      <c r="B39" s="39"/>
      <c r="C39" s="150">
        <v>10</v>
      </c>
      <c r="D39" s="264">
        <f>'BASE PEDIDO'!H13</f>
        <v>0</v>
      </c>
      <c r="E39" s="265"/>
      <c r="F39" s="265"/>
      <c r="G39" s="265"/>
      <c r="H39" s="266"/>
      <c r="I39" s="209">
        <f>'BASE PEDIDO'!J13</f>
        <v>0</v>
      </c>
      <c r="J39" s="208">
        <f>'BASE PEDIDO'!I13</f>
        <v>0</v>
      </c>
      <c r="K39" s="180">
        <f>'BASE PEDIDO'!K13</f>
        <v>0</v>
      </c>
      <c r="L39" s="180">
        <f>I39*K39</f>
        <v>0</v>
      </c>
      <c r="M39" s="57"/>
    </row>
    <row r="40" spans="2:13" ht="15.75" customHeight="1" x14ac:dyDescent="0.25">
      <c r="B40" s="39"/>
      <c r="C40" s="150">
        <v>11</v>
      </c>
      <c r="D40" s="264">
        <f>'BASE PEDIDO'!H14</f>
        <v>0</v>
      </c>
      <c r="E40" s="265"/>
      <c r="F40" s="265"/>
      <c r="G40" s="265"/>
      <c r="H40" s="266"/>
      <c r="I40" s="151">
        <f>'BASE PEDIDO'!J14</f>
        <v>0</v>
      </c>
      <c r="J40" s="152">
        <f>'BASE PEDIDO'!I14</f>
        <v>0</v>
      </c>
      <c r="K40" s="153">
        <f>'BASE PEDIDO'!K14</f>
        <v>0</v>
      </c>
      <c r="L40" s="153">
        <f t="shared" si="0"/>
        <v>0</v>
      </c>
      <c r="M40" s="57"/>
    </row>
    <row r="41" spans="2:13" ht="14.25" customHeight="1" x14ac:dyDescent="0.25">
      <c r="B41" s="39"/>
      <c r="C41" s="150">
        <v>12</v>
      </c>
      <c r="D41" s="264">
        <f>'BASE PEDIDO'!H15</f>
        <v>0</v>
      </c>
      <c r="E41" s="265"/>
      <c r="F41" s="265"/>
      <c r="G41" s="265"/>
      <c r="H41" s="266"/>
      <c r="I41" s="151">
        <f>'BASE PEDIDO'!J15</f>
        <v>0</v>
      </c>
      <c r="J41" s="152">
        <f>'BASE PEDIDO'!I15</f>
        <v>0</v>
      </c>
      <c r="K41" s="153">
        <f>'BASE PEDIDO'!K15</f>
        <v>0</v>
      </c>
      <c r="L41" s="153">
        <f t="shared" si="0"/>
        <v>0</v>
      </c>
      <c r="M41" s="57"/>
    </row>
    <row r="42" spans="2:13" ht="16.5" customHeight="1" x14ac:dyDescent="0.25">
      <c r="B42" s="39"/>
      <c r="C42" s="150">
        <v>13</v>
      </c>
      <c r="D42" s="261">
        <f>'BASE PEDIDO'!H16</f>
        <v>0</v>
      </c>
      <c r="E42" s="262"/>
      <c r="F42" s="262"/>
      <c r="G42" s="262"/>
      <c r="H42" s="263"/>
      <c r="I42" s="151">
        <f>'BASE PEDIDO'!J16</f>
        <v>0</v>
      </c>
      <c r="J42" s="152">
        <f>'BASE PEDIDO'!I16</f>
        <v>0</v>
      </c>
      <c r="K42" s="153">
        <f>'BASE PEDIDO'!K16</f>
        <v>0</v>
      </c>
      <c r="L42" s="180">
        <f t="shared" si="0"/>
        <v>0</v>
      </c>
      <c r="M42" s="57"/>
    </row>
    <row r="43" spans="2:13" x14ac:dyDescent="0.25">
      <c r="B43" s="39"/>
      <c r="C43" s="150">
        <v>14</v>
      </c>
      <c r="D43" s="261">
        <f>'BASE PEDIDO'!H17</f>
        <v>0</v>
      </c>
      <c r="E43" s="262"/>
      <c r="F43" s="262"/>
      <c r="G43" s="262"/>
      <c r="H43" s="263"/>
      <c r="I43" s="151">
        <f>'BASE PEDIDO'!J17</f>
        <v>0</v>
      </c>
      <c r="J43" s="152">
        <f>'BASE PEDIDO'!I17</f>
        <v>0</v>
      </c>
      <c r="K43" s="153">
        <f>'BASE PEDIDO'!K17</f>
        <v>0</v>
      </c>
      <c r="L43" s="153">
        <f t="shared" si="0"/>
        <v>0</v>
      </c>
      <c r="M43" s="57"/>
    </row>
    <row r="44" spans="2:13" x14ac:dyDescent="0.25">
      <c r="B44" s="39"/>
      <c r="C44" s="150">
        <v>15</v>
      </c>
      <c r="D44" s="264">
        <f>'BASE PEDIDO'!H18</f>
        <v>0</v>
      </c>
      <c r="E44" s="265"/>
      <c r="F44" s="265"/>
      <c r="G44" s="265"/>
      <c r="H44" s="266"/>
      <c r="I44" s="151">
        <f>'BASE PEDIDO'!J18</f>
        <v>0</v>
      </c>
      <c r="J44" s="152">
        <f>'BASE PEDIDO'!I18</f>
        <v>0</v>
      </c>
      <c r="K44" s="153">
        <f>'BASE PEDIDO'!K18</f>
        <v>0</v>
      </c>
      <c r="L44" s="153">
        <f t="shared" si="0"/>
        <v>0</v>
      </c>
      <c r="M44" s="57"/>
    </row>
    <row r="45" spans="2:13" ht="13.5" customHeight="1" x14ac:dyDescent="0.25">
      <c r="B45" s="39"/>
      <c r="C45" s="150">
        <v>16</v>
      </c>
      <c r="D45" s="261">
        <f>'BASE PEDIDO'!H19</f>
        <v>0</v>
      </c>
      <c r="E45" s="262"/>
      <c r="F45" s="262"/>
      <c r="G45" s="262"/>
      <c r="H45" s="263"/>
      <c r="I45" s="151">
        <f>'BASE PEDIDO'!J19</f>
        <v>0</v>
      </c>
      <c r="J45" s="152">
        <f>'BASE PEDIDO'!I19</f>
        <v>0</v>
      </c>
      <c r="K45" s="153">
        <f>'BASE PEDIDO'!K19</f>
        <v>0</v>
      </c>
      <c r="L45" s="153">
        <f t="shared" si="0"/>
        <v>0</v>
      </c>
      <c r="M45" s="57"/>
    </row>
    <row r="46" spans="2:13" x14ac:dyDescent="0.25">
      <c r="B46" s="39"/>
      <c r="C46" s="150">
        <v>17</v>
      </c>
      <c r="D46" s="261">
        <f>'BASE PEDIDO'!H20</f>
        <v>0</v>
      </c>
      <c r="E46" s="262"/>
      <c r="F46" s="262"/>
      <c r="G46" s="262"/>
      <c r="H46" s="263"/>
      <c r="I46" s="151">
        <f>'BASE PEDIDO'!J20</f>
        <v>0</v>
      </c>
      <c r="J46" s="152">
        <f>'BASE PEDIDO'!I20</f>
        <v>0</v>
      </c>
      <c r="K46" s="153">
        <f>'BASE PEDIDO'!K20</f>
        <v>0</v>
      </c>
      <c r="L46" s="153">
        <f t="shared" si="0"/>
        <v>0</v>
      </c>
      <c r="M46" s="57"/>
    </row>
    <row r="47" spans="2:13" x14ac:dyDescent="0.25">
      <c r="B47" s="39"/>
      <c r="C47" s="150">
        <v>18</v>
      </c>
      <c r="D47" s="261">
        <f>'BASE PEDIDO'!H21</f>
        <v>0</v>
      </c>
      <c r="E47" s="262"/>
      <c r="F47" s="262"/>
      <c r="G47" s="262"/>
      <c r="H47" s="263"/>
      <c r="I47" s="151">
        <f>'BASE PEDIDO'!J21</f>
        <v>0</v>
      </c>
      <c r="J47" s="152">
        <f>'BASE PEDIDO'!I21</f>
        <v>0</v>
      </c>
      <c r="K47" s="153">
        <f>'BASE PEDIDO'!K21</f>
        <v>0</v>
      </c>
      <c r="L47" s="153">
        <f t="shared" si="0"/>
        <v>0</v>
      </c>
      <c r="M47" s="57"/>
    </row>
    <row r="48" spans="2:13" x14ac:dyDescent="0.25">
      <c r="B48" s="39"/>
      <c r="C48" s="150">
        <v>19</v>
      </c>
      <c r="D48" s="261">
        <f>'BASE PEDIDO'!H22</f>
        <v>0</v>
      </c>
      <c r="E48" s="262"/>
      <c r="F48" s="262"/>
      <c r="G48" s="262"/>
      <c r="H48" s="263"/>
      <c r="I48" s="151">
        <f>'BASE PEDIDO'!J22</f>
        <v>0</v>
      </c>
      <c r="J48" s="152">
        <f>'BASE PEDIDO'!I22</f>
        <v>0</v>
      </c>
      <c r="K48" s="153">
        <f>'BASE PEDIDO'!K22</f>
        <v>0</v>
      </c>
      <c r="L48" s="153">
        <f t="shared" si="0"/>
        <v>0</v>
      </c>
      <c r="M48" s="57"/>
    </row>
    <row r="49" spans="2:13" x14ac:dyDescent="0.25">
      <c r="B49" s="39"/>
      <c r="C49" s="150">
        <v>20</v>
      </c>
      <c r="D49" s="261">
        <f>'BASE PEDIDO'!H23</f>
        <v>0</v>
      </c>
      <c r="E49" s="262"/>
      <c r="F49" s="262"/>
      <c r="G49" s="262"/>
      <c r="H49" s="263"/>
      <c r="I49" s="151">
        <f>'BASE PEDIDO'!J23</f>
        <v>0</v>
      </c>
      <c r="J49" s="152">
        <f>'BASE PEDIDO'!I23</f>
        <v>0</v>
      </c>
      <c r="K49" s="153">
        <f>'BASE PEDIDO'!K23</f>
        <v>0</v>
      </c>
      <c r="L49" s="153">
        <f t="shared" si="0"/>
        <v>0</v>
      </c>
      <c r="M49" s="57"/>
    </row>
    <row r="50" spans="2:13" x14ac:dyDescent="0.25">
      <c r="B50" s="39"/>
      <c r="C50" s="150">
        <v>21</v>
      </c>
      <c r="D50" s="261">
        <f>'BASE PEDIDO'!H24</f>
        <v>0</v>
      </c>
      <c r="E50" s="262"/>
      <c r="F50" s="262"/>
      <c r="G50" s="262"/>
      <c r="H50" s="263"/>
      <c r="I50" s="151">
        <f>'BASE PEDIDO'!J24</f>
        <v>0</v>
      </c>
      <c r="J50" s="152">
        <f>'BASE PEDIDO'!I24</f>
        <v>0</v>
      </c>
      <c r="K50" s="153">
        <f>'BASE PEDIDO'!K24</f>
        <v>0</v>
      </c>
      <c r="L50" s="153">
        <f t="shared" si="0"/>
        <v>0</v>
      </c>
      <c r="M50" s="57"/>
    </row>
    <row r="51" spans="2:13" x14ac:dyDescent="0.25">
      <c r="B51" s="39"/>
      <c r="C51" s="150">
        <v>22</v>
      </c>
      <c r="D51" s="261">
        <f>'BASE PEDIDO'!H25</f>
        <v>0</v>
      </c>
      <c r="E51" s="262"/>
      <c r="F51" s="262"/>
      <c r="G51" s="262"/>
      <c r="H51" s="263"/>
      <c r="I51" s="151">
        <f>'BASE PEDIDO'!J25</f>
        <v>0</v>
      </c>
      <c r="J51" s="152">
        <f>'BASE PEDIDO'!I25</f>
        <v>0</v>
      </c>
      <c r="K51" s="153">
        <f>'BASE PEDIDO'!K25</f>
        <v>0</v>
      </c>
      <c r="L51" s="153">
        <f t="shared" si="0"/>
        <v>0</v>
      </c>
      <c r="M51" s="57"/>
    </row>
    <row r="52" spans="2:13" x14ac:dyDescent="0.25">
      <c r="B52" s="39"/>
      <c r="C52" s="150">
        <v>23</v>
      </c>
      <c r="D52" s="261">
        <f>'BASE PEDIDO'!H26</f>
        <v>0</v>
      </c>
      <c r="E52" s="262"/>
      <c r="F52" s="262"/>
      <c r="G52" s="262"/>
      <c r="H52" s="263"/>
      <c r="I52" s="151">
        <f>'BASE PEDIDO'!J26</f>
        <v>0</v>
      </c>
      <c r="J52" s="152">
        <f>'BASE PEDIDO'!I26</f>
        <v>0</v>
      </c>
      <c r="K52" s="153">
        <f>'BASE PEDIDO'!K26</f>
        <v>0</v>
      </c>
      <c r="L52" s="153">
        <f t="shared" si="0"/>
        <v>0</v>
      </c>
      <c r="M52" s="57"/>
    </row>
    <row r="53" spans="2:13" x14ac:dyDescent="0.25">
      <c r="B53" s="39"/>
      <c r="C53" s="150">
        <v>24</v>
      </c>
      <c r="D53" s="261">
        <f>'BASE PEDIDO'!H27</f>
        <v>0</v>
      </c>
      <c r="E53" s="262"/>
      <c r="F53" s="262"/>
      <c r="G53" s="262"/>
      <c r="H53" s="263"/>
      <c r="I53" s="151">
        <f>'BASE PEDIDO'!J27</f>
        <v>0</v>
      </c>
      <c r="J53" s="152">
        <f>'BASE PEDIDO'!I27</f>
        <v>0</v>
      </c>
      <c r="K53" s="153">
        <f>'BASE PEDIDO'!K27</f>
        <v>0</v>
      </c>
      <c r="L53" s="153">
        <f t="shared" si="0"/>
        <v>0</v>
      </c>
      <c r="M53" s="57"/>
    </row>
    <row r="54" spans="2:13" x14ac:dyDescent="0.25">
      <c r="B54" s="39"/>
      <c r="C54" s="150">
        <v>25</v>
      </c>
      <c r="D54" s="261">
        <f>'BASE PEDIDO'!H28</f>
        <v>0</v>
      </c>
      <c r="E54" s="262"/>
      <c r="F54" s="262"/>
      <c r="G54" s="262"/>
      <c r="H54" s="263"/>
      <c r="I54" s="151">
        <f>'BASE PEDIDO'!J28</f>
        <v>0</v>
      </c>
      <c r="J54" s="152">
        <f>'BASE PEDIDO'!I28</f>
        <v>0</v>
      </c>
      <c r="K54" s="153">
        <f>'BASE PEDIDO'!K28</f>
        <v>0</v>
      </c>
      <c r="L54" s="153">
        <f t="shared" si="0"/>
        <v>0</v>
      </c>
      <c r="M54" s="57"/>
    </row>
    <row r="55" spans="2:13" x14ac:dyDescent="0.25">
      <c r="B55" s="39"/>
      <c r="C55" s="150">
        <v>26</v>
      </c>
      <c r="D55" s="261">
        <f>'BASE PEDIDO'!H29</f>
        <v>0</v>
      </c>
      <c r="E55" s="262"/>
      <c r="F55" s="262"/>
      <c r="G55" s="262"/>
      <c r="H55" s="263"/>
      <c r="I55" s="151">
        <f>'BASE PEDIDO'!J29</f>
        <v>0</v>
      </c>
      <c r="J55" s="152">
        <f>'BASE PEDIDO'!I29</f>
        <v>0</v>
      </c>
      <c r="K55" s="153">
        <f>'BASE PEDIDO'!K29</f>
        <v>0</v>
      </c>
      <c r="L55" s="153">
        <f t="shared" si="0"/>
        <v>0</v>
      </c>
      <c r="M55" s="57"/>
    </row>
    <row r="56" spans="2:13" x14ac:dyDescent="0.25">
      <c r="B56" s="39"/>
      <c r="C56" s="150">
        <v>27</v>
      </c>
      <c r="D56" s="261">
        <f>'BASE PEDIDO'!H30</f>
        <v>0</v>
      </c>
      <c r="E56" s="262"/>
      <c r="F56" s="262"/>
      <c r="G56" s="262"/>
      <c r="H56" s="263"/>
      <c r="I56" s="151">
        <f>'BASE PEDIDO'!J30</f>
        <v>0</v>
      </c>
      <c r="J56" s="152">
        <f>'BASE PEDIDO'!I30</f>
        <v>0</v>
      </c>
      <c r="K56" s="153">
        <f>'BASE PEDIDO'!K30</f>
        <v>0</v>
      </c>
      <c r="L56" s="153">
        <f t="shared" si="0"/>
        <v>0</v>
      </c>
      <c r="M56" s="57"/>
    </row>
    <row r="57" spans="2:13" x14ac:dyDescent="0.25">
      <c r="B57" s="39"/>
      <c r="C57" s="150">
        <v>28</v>
      </c>
      <c r="D57" s="261">
        <f>'BASE PEDIDO'!H31</f>
        <v>0</v>
      </c>
      <c r="E57" s="262"/>
      <c r="F57" s="262"/>
      <c r="G57" s="262"/>
      <c r="H57" s="263"/>
      <c r="I57" s="151">
        <f>'BASE PEDIDO'!J31</f>
        <v>0</v>
      </c>
      <c r="J57" s="152">
        <f>'BASE PEDIDO'!I31</f>
        <v>0</v>
      </c>
      <c r="K57" s="153">
        <f>'BASE PEDIDO'!K31</f>
        <v>0</v>
      </c>
      <c r="L57" s="153">
        <f t="shared" si="0"/>
        <v>0</v>
      </c>
      <c r="M57" s="57"/>
    </row>
    <row r="58" spans="2:13" x14ac:dyDescent="0.25">
      <c r="B58" s="39"/>
      <c r="C58" s="150">
        <v>29</v>
      </c>
      <c r="D58" s="261">
        <f>'BASE PEDIDO'!H32</f>
        <v>0</v>
      </c>
      <c r="E58" s="262"/>
      <c r="F58" s="262"/>
      <c r="G58" s="262"/>
      <c r="H58" s="263"/>
      <c r="I58" s="151">
        <f>'BASE PEDIDO'!J32</f>
        <v>0</v>
      </c>
      <c r="J58" s="152">
        <f>'BASE PEDIDO'!I32</f>
        <v>0</v>
      </c>
      <c r="K58" s="153">
        <f>'BASE PEDIDO'!K32</f>
        <v>0</v>
      </c>
      <c r="L58" s="153">
        <f t="shared" si="0"/>
        <v>0</v>
      </c>
      <c r="M58" s="57"/>
    </row>
    <row r="59" spans="2:13" x14ac:dyDescent="0.25">
      <c r="B59" s="39"/>
      <c r="C59" s="150">
        <v>30</v>
      </c>
      <c r="D59" s="261">
        <f>'BASE PEDIDO'!H33</f>
        <v>0</v>
      </c>
      <c r="E59" s="262"/>
      <c r="F59" s="262"/>
      <c r="G59" s="262"/>
      <c r="H59" s="263"/>
      <c r="I59" s="151">
        <f>'BASE PEDIDO'!J33</f>
        <v>0</v>
      </c>
      <c r="J59" s="152">
        <f>'BASE PEDIDO'!I33</f>
        <v>0</v>
      </c>
      <c r="K59" s="153">
        <f>'BASE PEDIDO'!K33</f>
        <v>0</v>
      </c>
      <c r="L59" s="153">
        <f t="shared" si="0"/>
        <v>0</v>
      </c>
      <c r="M59" s="57"/>
    </row>
    <row r="60" spans="2:13" ht="15" customHeight="1" x14ac:dyDescent="0.25">
      <c r="B60" s="39"/>
      <c r="C60" s="267"/>
      <c r="D60" s="268"/>
      <c r="E60" s="268"/>
      <c r="F60" s="268"/>
      <c r="G60" s="268"/>
      <c r="H60" s="268"/>
      <c r="I60" s="268"/>
      <c r="J60" s="269"/>
      <c r="K60" s="99" t="s">
        <v>67</v>
      </c>
      <c r="L60" s="155">
        <f>SUM(L30:L59)-L61</f>
        <v>1313.4</v>
      </c>
      <c r="M60" s="57"/>
    </row>
    <row r="61" spans="2:13" ht="21.75" customHeight="1" x14ac:dyDescent="0.25">
      <c r="B61" s="39"/>
      <c r="C61" s="39"/>
      <c r="J61" s="57"/>
      <c r="K61" s="137" t="s">
        <v>68</v>
      </c>
      <c r="L61" s="154">
        <f>SUMIF(D30:D57,"DESCONTO",L30:L57)</f>
        <v>0</v>
      </c>
      <c r="M61" s="57"/>
    </row>
    <row r="62" spans="2:13" ht="15.75" customHeight="1" x14ac:dyDescent="0.25">
      <c r="B62" s="39"/>
      <c r="C62" s="96"/>
      <c r="D62" s="97"/>
      <c r="E62" s="97"/>
      <c r="F62" s="97"/>
      <c r="G62" s="97"/>
      <c r="H62" s="97"/>
      <c r="I62" s="97"/>
      <c r="J62" s="98"/>
      <c r="K62" s="99" t="s">
        <v>32</v>
      </c>
      <c r="L62" s="100">
        <f>L60+L61</f>
        <v>1313.4</v>
      </c>
      <c r="M62" s="57"/>
    </row>
    <row r="63" spans="2:13" ht="19.5" customHeight="1" x14ac:dyDescent="0.25">
      <c r="B63" s="39"/>
      <c r="M63" s="57"/>
    </row>
    <row r="64" spans="2:13" x14ac:dyDescent="0.25">
      <c r="B64" s="39"/>
      <c r="C64" s="35"/>
      <c r="L64" s="101" t="s">
        <v>69</v>
      </c>
      <c r="M64" s="57"/>
    </row>
    <row r="65" spans="2:13" x14ac:dyDescent="0.25">
      <c r="B65" s="39"/>
      <c r="L65" s="102" t="s">
        <v>70</v>
      </c>
      <c r="M65" s="57"/>
    </row>
    <row r="66" spans="2:13" x14ac:dyDescent="0.25">
      <c r="B66" s="39"/>
      <c r="L66" s="102" t="s">
        <v>71</v>
      </c>
      <c r="M66" s="57"/>
    </row>
    <row r="67" spans="2:13" ht="5.25" customHeight="1" x14ac:dyDescent="0.25">
      <c r="B67" s="76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8"/>
    </row>
    <row r="71" spans="2:13" x14ac:dyDescent="0.25">
      <c r="H71" s="103"/>
    </row>
    <row r="72" spans="2:13" x14ac:dyDescent="0.25">
      <c r="H72" s="104"/>
      <c r="K72" s="105"/>
    </row>
    <row r="73" spans="2:13" x14ac:dyDescent="0.25">
      <c r="H73" s="104"/>
    </row>
  </sheetData>
  <mergeCells count="44">
    <mergeCell ref="D6:E6"/>
    <mergeCell ref="D35:H35"/>
    <mergeCell ref="B7:J7"/>
    <mergeCell ref="B8:M8"/>
    <mergeCell ref="B9:D9"/>
    <mergeCell ref="B10:D10"/>
    <mergeCell ref="D30:H30"/>
    <mergeCell ref="D31:H31"/>
    <mergeCell ref="D32:H32"/>
    <mergeCell ref="D33:H33"/>
    <mergeCell ref="D34:H34"/>
    <mergeCell ref="B24:C24"/>
    <mergeCell ref="I24:K24"/>
    <mergeCell ref="B25:C25"/>
    <mergeCell ref="I25:J25"/>
    <mergeCell ref="D28:H28"/>
    <mergeCell ref="C60:J60"/>
    <mergeCell ref="B23:D23"/>
    <mergeCell ref="E23:G23"/>
    <mergeCell ref="I23:K23"/>
    <mergeCell ref="D38:H38"/>
    <mergeCell ref="D39:H39"/>
    <mergeCell ref="D40:H40"/>
    <mergeCell ref="D36:H36"/>
    <mergeCell ref="D42:H42"/>
    <mergeCell ref="D41:H41"/>
    <mergeCell ref="D48:H48"/>
    <mergeCell ref="D59:H59"/>
    <mergeCell ref="D58:H58"/>
    <mergeCell ref="D57:H57"/>
    <mergeCell ref="D56:H56"/>
    <mergeCell ref="D55:H55"/>
    <mergeCell ref="D54:H54"/>
    <mergeCell ref="D47:H47"/>
    <mergeCell ref="D37:H37"/>
    <mergeCell ref="D46:H46"/>
    <mergeCell ref="D53:H53"/>
    <mergeCell ref="D52:H52"/>
    <mergeCell ref="D51:H51"/>
    <mergeCell ref="D50:H50"/>
    <mergeCell ref="D49:H49"/>
    <mergeCell ref="D45:H45"/>
    <mergeCell ref="D44:H44"/>
    <mergeCell ref="D43:H43"/>
  </mergeCells>
  <conditionalFormatting sqref="D30:K59">
    <cfRule type="cellIs" dxfId="22" priority="5" operator="equal">
      <formula>0</formula>
    </cfRule>
  </conditionalFormatting>
  <conditionalFormatting sqref="D30:L36 D37:H38 D39:L59">
    <cfRule type="expression" dxfId="21" priority="1">
      <formula>$D30="DESCONTO"</formula>
    </cfRule>
  </conditionalFormatting>
  <conditionalFormatting sqref="G16">
    <cfRule type="cellIs" dxfId="20" priority="4" operator="equal">
      <formula>"PIX"</formula>
    </cfRule>
  </conditionalFormatting>
  <conditionalFormatting sqref="I37:L37 I38">
    <cfRule type="expression" dxfId="19" priority="163">
      <formula>$D38="DESCONTO"</formula>
    </cfRule>
  </conditionalFormatting>
  <conditionalFormatting sqref="I38:L38">
    <cfRule type="expression" dxfId="18" priority="164">
      <formula>#REF!="DESCONTO"</formula>
    </cfRule>
  </conditionalFormatting>
  <conditionalFormatting sqref="L16 L18">
    <cfRule type="cellIs" dxfId="17" priority="3" operator="equal">
      <formula>"#VALOR!"</formula>
    </cfRule>
  </conditionalFormatting>
  <conditionalFormatting sqref="L30:L62">
    <cfRule type="cellIs" dxfId="16" priority="9" operator="equal">
      <formula>0</formula>
    </cfRule>
  </conditionalFormatting>
  <printOptions horizontalCentered="1" verticalCentered="1"/>
  <pageMargins left="3.937007874015748E-2" right="7.874015748031496E-2" top="0.19685039370078741" bottom="7.874015748031496E-2" header="0.31496062992125984" footer="0.31496062992125984"/>
  <pageSetup paperSize="9" scale="85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345ED-DCC0-44FA-AE8F-5FD5F71DF841}">
  <sheetPr codeName="Planilha8">
    <tabColor rgb="FFFF0000"/>
  </sheetPr>
  <dimension ref="B1:M79"/>
  <sheetViews>
    <sheetView showGridLines="0" zoomScaleNormal="100" workbookViewId="0">
      <selection activeCell="D37" sqref="D37:H37"/>
    </sheetView>
  </sheetViews>
  <sheetFormatPr defaultRowHeight="15" x14ac:dyDescent="0.25"/>
  <cols>
    <col min="1" max="1" width="2.140625" customWidth="1"/>
    <col min="2" max="2" width="2.42578125" customWidth="1"/>
    <col min="3" max="3" width="4.28515625" customWidth="1"/>
    <col min="4" max="4" width="8.140625" customWidth="1"/>
    <col min="5" max="5" width="8.42578125" customWidth="1"/>
    <col min="6" max="6" width="5.85546875" customWidth="1"/>
    <col min="7" max="7" width="20.5703125" customWidth="1"/>
    <col min="8" max="8" width="18" customWidth="1"/>
    <col min="9" max="9" width="9.140625" customWidth="1"/>
    <col min="10" max="10" width="7" customWidth="1"/>
    <col min="11" max="11" width="14" customWidth="1"/>
    <col min="12" max="12" width="12.7109375" customWidth="1"/>
    <col min="13" max="13" width="8.28515625" customWidth="1"/>
    <col min="14" max="14" width="1.7109375" customWidth="1"/>
  </cols>
  <sheetData>
    <row r="1" spans="2:13" ht="27.75" x14ac:dyDescent="0.45">
      <c r="B1" s="36"/>
      <c r="C1" s="37"/>
      <c r="D1" s="37"/>
      <c r="E1" s="37"/>
      <c r="F1" s="37"/>
      <c r="G1" s="37"/>
      <c r="H1" s="37"/>
      <c r="I1" s="37"/>
      <c r="J1" s="37"/>
      <c r="K1" s="37"/>
      <c r="L1" s="37"/>
      <c r="M1" s="38" t="s">
        <v>885</v>
      </c>
    </row>
    <row r="2" spans="2:13" ht="10.9" customHeight="1" x14ac:dyDescent="0.25">
      <c r="B2" s="39"/>
      <c r="M2" s="40" t="s">
        <v>33</v>
      </c>
    </row>
    <row r="3" spans="2:13" x14ac:dyDescent="0.25">
      <c r="B3" s="39"/>
      <c r="M3" s="41" t="s">
        <v>34</v>
      </c>
    </row>
    <row r="4" spans="2:13" x14ac:dyDescent="0.25">
      <c r="B4" s="39"/>
      <c r="M4" s="42" t="s">
        <v>1679</v>
      </c>
    </row>
    <row r="5" spans="2:13" ht="1.35" customHeight="1" x14ac:dyDescent="0.25">
      <c r="B5" s="39"/>
      <c r="M5" s="42"/>
    </row>
    <row r="6" spans="2:13" ht="27.75" customHeight="1" x14ac:dyDescent="0.25">
      <c r="B6" s="43"/>
      <c r="C6" s="44" t="s">
        <v>35</v>
      </c>
      <c r="D6" s="274">
        <f>'BASE PEDIDO'!A4</f>
        <v>46128</v>
      </c>
      <c r="E6" s="274"/>
      <c r="F6" s="131"/>
      <c r="G6" s="131"/>
      <c r="H6" s="132" t="s">
        <v>214</v>
      </c>
      <c r="I6" s="45"/>
      <c r="J6" s="45"/>
      <c r="K6" s="46" t="s">
        <v>36</v>
      </c>
      <c r="L6" s="133" t="str">
        <f>'BASE PEDIDO'!B1</f>
        <v>8347</v>
      </c>
      <c r="M6" s="47"/>
    </row>
    <row r="7" spans="2:13" ht="15.75" x14ac:dyDescent="0.25">
      <c r="B7" s="275"/>
      <c r="C7" s="276"/>
      <c r="D7" s="276"/>
      <c r="E7" s="276"/>
      <c r="F7" s="276"/>
      <c r="G7" s="276"/>
      <c r="H7" s="276"/>
      <c r="I7" s="276"/>
      <c r="J7" s="276"/>
      <c r="K7" s="48"/>
      <c r="L7" s="49" t="str">
        <f>'BASE PEDIDO'!D4</f>
        <v>OMAR DONATO</v>
      </c>
      <c r="M7" s="50"/>
    </row>
    <row r="8" spans="2:13" ht="4.5" customHeight="1" x14ac:dyDescent="0.25">
      <c r="B8" s="277"/>
      <c r="C8" s="278"/>
      <c r="D8" s="278"/>
      <c r="E8" s="278"/>
      <c r="F8" s="278"/>
      <c r="G8" s="278"/>
      <c r="H8" s="278"/>
      <c r="I8" s="278"/>
      <c r="J8" s="278"/>
      <c r="K8" s="278"/>
      <c r="L8" s="278"/>
      <c r="M8" s="279"/>
    </row>
    <row r="9" spans="2:13" ht="16.350000000000001" customHeight="1" x14ac:dyDescent="0.25">
      <c r="B9" s="280" t="s">
        <v>37</v>
      </c>
      <c r="C9" s="281"/>
      <c r="D9" s="281"/>
      <c r="E9" s="51" t="str">
        <f>VLOOKUP(E10,FORNECEDOR[#All],2,FALSE)</f>
        <v>AEA DISTRIBUIDORA DE MAT. ELETRICOS LTDA</v>
      </c>
      <c r="F9" s="51"/>
      <c r="G9" s="51"/>
      <c r="H9" s="51"/>
      <c r="I9" s="51"/>
      <c r="J9" s="51"/>
      <c r="K9" s="52"/>
      <c r="L9" s="51"/>
      <c r="M9" s="53"/>
    </row>
    <row r="10" spans="2:13" ht="16.350000000000001" customHeight="1" x14ac:dyDescent="0.25">
      <c r="B10" s="280" t="s">
        <v>38</v>
      </c>
      <c r="C10" s="281"/>
      <c r="D10" s="281"/>
      <c r="E10" s="54" t="str">
        <f>'BASE PEDIDO'!E4</f>
        <v>AREA ELETRICOS</v>
      </c>
      <c r="F10" s="54"/>
      <c r="G10" s="54"/>
      <c r="H10" s="54"/>
      <c r="I10" s="55"/>
      <c r="J10" s="56" t="s">
        <v>39</v>
      </c>
      <c r="K10" s="54" t="str">
        <f>VLOOKUP(E10,FORNECEDOR[#All],4,FALSE)</f>
        <v>Wellison</v>
      </c>
      <c r="L10" s="54"/>
      <c r="M10" s="57"/>
    </row>
    <row r="11" spans="2:13" ht="15.75" customHeight="1" x14ac:dyDescent="0.25">
      <c r="B11" s="58" t="s">
        <v>40</v>
      </c>
      <c r="E11" s="59"/>
      <c r="F11" s="59"/>
      <c r="G11" s="59"/>
      <c r="H11" s="51"/>
      <c r="I11" s="55"/>
      <c r="J11" s="56" t="s">
        <v>41</v>
      </c>
      <c r="K11" s="54">
        <f>VLOOKUP(E10,FORNECEDOR[#All],5,FALSE)</f>
        <v>1133931842</v>
      </c>
      <c r="L11" s="54"/>
      <c r="M11" s="57"/>
    </row>
    <row r="12" spans="2:13" ht="1.5" customHeight="1" x14ac:dyDescent="0.25">
      <c r="B12" s="39"/>
      <c r="K12" s="60"/>
      <c r="M12" s="61"/>
    </row>
    <row r="13" spans="2:13" ht="20.45" customHeight="1" x14ac:dyDescent="0.25">
      <c r="B13" s="62" t="s">
        <v>42</v>
      </c>
      <c r="C13" s="63"/>
      <c r="D13" s="63"/>
      <c r="E13" s="63"/>
      <c r="F13" s="63"/>
      <c r="G13" s="63"/>
      <c r="H13" s="63"/>
      <c r="I13" s="63" t="s">
        <v>43</v>
      </c>
      <c r="J13" s="63"/>
      <c r="K13" s="63"/>
      <c r="L13" s="63" t="s">
        <v>44</v>
      </c>
      <c r="M13" s="64"/>
    </row>
    <row r="14" spans="2:13" ht="14.65" customHeight="1" x14ac:dyDescent="0.25">
      <c r="B14" s="65" t="s">
        <v>45</v>
      </c>
      <c r="C14" s="63"/>
      <c r="D14" s="63"/>
      <c r="E14" s="63"/>
      <c r="F14" s="63"/>
      <c r="G14" s="63"/>
      <c r="H14" s="63"/>
      <c r="I14" s="63" t="s">
        <v>46</v>
      </c>
      <c r="J14" s="63"/>
      <c r="K14" s="63"/>
      <c r="L14" s="63" t="s">
        <v>1677</v>
      </c>
      <c r="M14" s="64"/>
    </row>
    <row r="15" spans="2:13" ht="0.75" customHeight="1" x14ac:dyDescent="0.25">
      <c r="B15" s="66"/>
      <c r="D15" s="67"/>
      <c r="E15" s="67"/>
      <c r="F15" s="67"/>
      <c r="G15" s="67"/>
      <c r="H15" s="67"/>
      <c r="I15" s="67"/>
      <c r="K15" s="67"/>
      <c r="M15" s="68"/>
    </row>
    <row r="16" spans="2:13" ht="15.75" customHeight="1" x14ac:dyDescent="0.25">
      <c r="B16" s="58" t="s">
        <v>47</v>
      </c>
      <c r="D16" s="35"/>
      <c r="E16" s="112">
        <v>0</v>
      </c>
      <c r="F16" s="70" t="str">
        <f>IF(E16="","","dias")</f>
        <v>dias</v>
      </c>
      <c r="G16" s="114" t="str">
        <f>'BASE PEDIDO'!G4</f>
        <v>BOLETO</v>
      </c>
      <c r="H16" s="35" t="str">
        <f>IF(G16="PIX",VLOOKUP(E10,FORNECEDOR[#All],6,FALSE),"")</f>
        <v/>
      </c>
      <c r="I16" s="35"/>
      <c r="K16" s="56" t="s">
        <v>49</v>
      </c>
      <c r="L16" s="71">
        <f>$L$23+E16</f>
        <v>46128</v>
      </c>
      <c r="M16" s="57"/>
    </row>
    <row r="17" spans="2:13" hidden="1" x14ac:dyDescent="0.25">
      <c r="B17" s="110" t="str">
        <f>'BASE PEDIDO'!F4</f>
        <v>28</v>
      </c>
      <c r="C17" s="34"/>
      <c r="D17" s="111"/>
      <c r="E17" s="112">
        <v>45</v>
      </c>
      <c r="F17" s="70" t="s">
        <v>48</v>
      </c>
      <c r="G17" s="224"/>
      <c r="H17" s="182" t="str">
        <f>IF(G16="PIX",VLOOKUP(E10,FORNECEDOR[#All],7,FALSE),"")</f>
        <v/>
      </c>
      <c r="I17" s="182"/>
      <c r="J17" s="183"/>
      <c r="K17" s="112"/>
      <c r="L17" s="71">
        <f t="shared" ref="L17:L20" si="0">$L$23+E17</f>
        <v>46173</v>
      </c>
      <c r="M17" s="57"/>
    </row>
    <row r="18" spans="2:13" ht="3.75" hidden="1" customHeight="1" x14ac:dyDescent="0.25">
      <c r="B18" s="217"/>
      <c r="C18" s="214"/>
      <c r="D18" s="215"/>
      <c r="E18" s="112">
        <v>28</v>
      </c>
      <c r="F18" s="70" t="str">
        <f>IF(E18="","","dias")</f>
        <v>dias</v>
      </c>
      <c r="G18" s="69"/>
      <c r="H18" s="182"/>
      <c r="I18" s="69"/>
      <c r="J18" s="183"/>
      <c r="K18" s="112"/>
      <c r="L18" s="71">
        <f t="shared" si="0"/>
        <v>46156</v>
      </c>
      <c r="M18" s="57"/>
    </row>
    <row r="19" spans="2:13" ht="2.25" customHeight="1" x14ac:dyDescent="0.25">
      <c r="B19" s="217"/>
      <c r="C19" s="214"/>
      <c r="D19" s="215"/>
      <c r="E19" s="112">
        <v>60</v>
      </c>
      <c r="F19" s="70" t="str">
        <f>IF(E19="","","dias")</f>
        <v>dias</v>
      </c>
      <c r="G19" s="182"/>
      <c r="H19" s="182"/>
      <c r="I19" s="69"/>
      <c r="J19" s="183"/>
      <c r="K19" s="112"/>
      <c r="L19" s="71">
        <f t="shared" si="0"/>
        <v>46188</v>
      </c>
      <c r="M19" s="57"/>
    </row>
    <row r="20" spans="2:13" hidden="1" x14ac:dyDescent="0.25">
      <c r="B20" s="217"/>
      <c r="C20" s="214"/>
      <c r="D20" s="215"/>
      <c r="E20" s="112">
        <v>90</v>
      </c>
      <c r="F20" s="70" t="s">
        <v>48</v>
      </c>
      <c r="G20" s="182"/>
      <c r="H20" s="182"/>
      <c r="I20" s="69"/>
      <c r="J20" s="183"/>
      <c r="K20" s="112"/>
      <c r="L20" s="71">
        <f t="shared" si="0"/>
        <v>46218</v>
      </c>
      <c r="M20" s="57"/>
    </row>
    <row r="21" spans="2:13" ht="15.4" customHeight="1" x14ac:dyDescent="0.25">
      <c r="B21" s="186" t="s">
        <v>552</v>
      </c>
      <c r="C21" s="187"/>
      <c r="D21" s="188"/>
      <c r="E21" s="189" t="s">
        <v>553</v>
      </c>
      <c r="F21" s="190"/>
      <c r="G21" s="191"/>
      <c r="H21" s="190"/>
      <c r="I21" s="188" t="str">
        <f>IF('BASE PEDIDO'!L4="JB","JB CONSTRUÇÕES E EMPREENDIMENTOS LTDA",IF('BASE PEDIDO'!L4="BRASUL","BRASUL CONSTRUTORA LTDA","BRASUL CONSTRUTORA LTDA"))</f>
        <v>BRASUL CONSTRUTORA LTDA</v>
      </c>
      <c r="J21" s="189"/>
      <c r="K21" s="192"/>
      <c r="L21" s="193"/>
      <c r="M21" s="194"/>
    </row>
    <row r="22" spans="2:13" ht="13.5" customHeight="1" x14ac:dyDescent="0.25">
      <c r="B22" s="58"/>
      <c r="C22" s="182"/>
      <c r="D22" s="35"/>
      <c r="F22" s="156"/>
      <c r="G22" s="195"/>
      <c r="H22" s="156"/>
      <c r="I22" s="156"/>
      <c r="K22" s="56"/>
      <c r="L22" s="71"/>
      <c r="M22" s="57"/>
    </row>
    <row r="23" spans="2:13" ht="17.25" customHeight="1" x14ac:dyDescent="0.25">
      <c r="B23" s="58" t="s">
        <v>13</v>
      </c>
      <c r="D23" s="35" t="str">
        <f>'BASE PEDIDO'!C4</f>
        <v>RETIRA</v>
      </c>
      <c r="E23" s="69"/>
      <c r="F23" s="72">
        <f>'BASE PEDIDO'!B4</f>
        <v>0</v>
      </c>
      <c r="G23" t="s">
        <v>48</v>
      </c>
      <c r="H23" s="113"/>
      <c r="K23" s="56" t="str">
        <f>"DATA PREVISTA DA "&amp;'BASE PEDIDO'!C4</f>
        <v>DATA PREVISTA DA RETIRA</v>
      </c>
      <c r="L23" s="148">
        <f>D6+F23</f>
        <v>46128</v>
      </c>
      <c r="M23" s="57"/>
    </row>
    <row r="24" spans="2:13" x14ac:dyDescent="0.25">
      <c r="B24" s="196"/>
      <c r="H24" s="70"/>
      <c r="M24" s="57"/>
    </row>
    <row r="25" spans="2:13" s="2" customFormat="1" ht="15.95" customHeight="1" x14ac:dyDescent="0.25">
      <c r="B25" s="270" t="s">
        <v>50</v>
      </c>
      <c r="C25" s="271"/>
      <c r="D25" s="271"/>
      <c r="E25" s="272" t="str">
        <f>VLOOKUP(L7,OBRAS[#All],4,FALSE)</f>
        <v xml:space="preserve">Estr. Ernesto Zabeu, 253 </v>
      </c>
      <c r="F25" s="272"/>
      <c r="G25" s="272"/>
      <c r="H25" s="73" t="s">
        <v>52</v>
      </c>
      <c r="I25" s="273" t="str">
        <f>VLOOKUP(L7,OBRAS[#All],5,FALSE)</f>
        <v>Tatetos</v>
      </c>
      <c r="J25" s="273"/>
      <c r="K25" s="273"/>
      <c r="L25" s="63"/>
      <c r="M25" s="74"/>
    </row>
    <row r="26" spans="2:13" s="2" customFormat="1" ht="15.95" customHeight="1" x14ac:dyDescent="0.25">
      <c r="B26" s="282" t="s">
        <v>54</v>
      </c>
      <c r="C26" s="283"/>
      <c r="D26" s="63" t="str">
        <f>VLOOKUP(L7,OBRAS[#All],3,FALSE)</f>
        <v>​Escola Estadual Omar Donato Bassani</v>
      </c>
      <c r="E26" s="63"/>
      <c r="F26" s="63"/>
      <c r="G26" s="63"/>
      <c r="H26" s="73" t="s">
        <v>56</v>
      </c>
      <c r="I26" s="273">
        <f>VLOOKUP(L7,OBRAS[#All],7,FALSE)</f>
        <v>0</v>
      </c>
      <c r="J26" s="273"/>
      <c r="K26" s="273"/>
      <c r="L26" s="63"/>
      <c r="M26" s="74"/>
    </row>
    <row r="27" spans="2:13" s="2" customFormat="1" ht="15.95" customHeight="1" x14ac:dyDescent="0.25">
      <c r="B27" s="284" t="s">
        <v>58</v>
      </c>
      <c r="C27" s="285"/>
      <c r="D27" s="63" t="str">
        <f>VLOOKUP(L7,OBRAS[#All],6,FALSE)</f>
        <v>09837-150</v>
      </c>
      <c r="E27" s="63"/>
      <c r="F27" s="63"/>
      <c r="G27" s="63"/>
      <c r="H27" s="75" t="s">
        <v>60</v>
      </c>
      <c r="I27" s="273" t="str">
        <f>VLOOKUP(L7,OBRAS[#All],8,FALSE)</f>
        <v>São Bernardo</v>
      </c>
      <c r="J27" s="273"/>
      <c r="K27" s="73" t="s">
        <v>62</v>
      </c>
      <c r="L27" s="63" t="str">
        <f>VLOOKUP(L7,OBRAS[#All],9,FALSE)</f>
        <v>SP</v>
      </c>
      <c r="M27" s="74"/>
    </row>
    <row r="28" spans="2:13" ht="6.75" customHeight="1" x14ac:dyDescent="0.25">
      <c r="B28" s="76"/>
      <c r="C28" s="77"/>
      <c r="D28" s="77"/>
      <c r="E28" s="77"/>
      <c r="F28" s="77"/>
      <c r="G28" s="77"/>
      <c r="H28" s="78"/>
      <c r="I28" s="77"/>
      <c r="J28" s="77"/>
      <c r="K28" s="77"/>
      <c r="L28" s="77"/>
      <c r="M28" s="57"/>
    </row>
    <row r="29" spans="2:13" ht="6.4" customHeight="1" x14ac:dyDescent="0.25">
      <c r="B29" s="36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80"/>
    </row>
    <row r="30" spans="2:13" s="2" customFormat="1" x14ac:dyDescent="0.25">
      <c r="B30" s="81"/>
      <c r="C30" s="82" t="s">
        <v>1</v>
      </c>
      <c r="D30" s="286" t="s">
        <v>64</v>
      </c>
      <c r="E30" s="287"/>
      <c r="F30" s="287"/>
      <c r="G30" s="287"/>
      <c r="H30" s="288"/>
      <c r="I30" s="82" t="s">
        <v>5</v>
      </c>
      <c r="J30" s="82" t="s">
        <v>65</v>
      </c>
      <c r="K30" s="83" t="s">
        <v>66</v>
      </c>
      <c r="L30" s="83" t="s">
        <v>8</v>
      </c>
      <c r="M30" s="84"/>
    </row>
    <row r="31" spans="2:13" s="2" customFormat="1" ht="3" customHeight="1" x14ac:dyDescent="0.25">
      <c r="B31" s="81"/>
      <c r="C31" s="85"/>
      <c r="D31" s="86"/>
      <c r="E31" s="87"/>
      <c r="F31" s="87"/>
      <c r="G31" s="87"/>
      <c r="H31" s="88"/>
      <c r="I31" s="89"/>
      <c r="J31" s="89"/>
      <c r="K31" s="90"/>
      <c r="L31" s="90"/>
      <c r="M31" s="84"/>
    </row>
    <row r="32" spans="2:13" ht="14.25" customHeight="1" x14ac:dyDescent="0.25">
      <c r="B32" s="39"/>
      <c r="C32" s="91">
        <v>1</v>
      </c>
      <c r="D32" s="299" t="str">
        <f>'BASE PEDIDO'!H4</f>
        <v>CABO FLEX750V 1,5MM2 PT</v>
      </c>
      <c r="E32" s="300"/>
      <c r="F32" s="300"/>
      <c r="G32" s="300"/>
      <c r="H32" s="301"/>
      <c r="I32" s="92">
        <f>'BASE PEDIDO'!J4</f>
        <v>2</v>
      </c>
      <c r="J32" s="93" t="str">
        <f>'BASE PEDIDO'!I4</f>
        <v>ROLO</v>
      </c>
      <c r="K32" s="94">
        <f>'BASE PEDIDO'!K4</f>
        <v>150</v>
      </c>
      <c r="L32" s="94">
        <f>I32*K32</f>
        <v>300</v>
      </c>
      <c r="M32" s="57"/>
    </row>
    <row r="33" spans="2:13" ht="15.75" customHeight="1" x14ac:dyDescent="0.25">
      <c r="B33" s="39"/>
      <c r="C33" s="91">
        <v>2</v>
      </c>
      <c r="D33" s="302" t="str">
        <f>'BASE PEDIDO'!H5</f>
        <v>CABO FLEX750V 1,5MM2 MR</v>
      </c>
      <c r="E33" s="300"/>
      <c r="F33" s="300"/>
      <c r="G33" s="300"/>
      <c r="H33" s="301"/>
      <c r="I33" s="92">
        <f>'BASE PEDIDO'!J5</f>
        <v>2</v>
      </c>
      <c r="J33" s="93" t="str">
        <f>'BASE PEDIDO'!I5</f>
        <v>ROLO</v>
      </c>
      <c r="K33" s="94">
        <f>'BASE PEDIDO'!K5</f>
        <v>150</v>
      </c>
      <c r="L33" s="94">
        <f t="shared" ref="L33:L46" si="1">I33*K33</f>
        <v>300</v>
      </c>
      <c r="M33" s="57"/>
    </row>
    <row r="34" spans="2:13" ht="15" customHeight="1" x14ac:dyDescent="0.25">
      <c r="B34" s="39"/>
      <c r="C34" s="91">
        <v>3</v>
      </c>
      <c r="D34" s="261" t="str">
        <f>'BASE PEDIDO'!H6</f>
        <v>CABO FLEX750V 1,5MM2 VD</v>
      </c>
      <c r="E34" s="262"/>
      <c r="F34" s="262"/>
      <c r="G34" s="262"/>
      <c r="H34" s="263"/>
      <c r="I34" s="92">
        <f>'BASE PEDIDO'!J6</f>
        <v>2</v>
      </c>
      <c r="J34" s="93" t="str">
        <f>'BASE PEDIDO'!I6</f>
        <v>ROLO</v>
      </c>
      <c r="K34" s="94">
        <f>'BASE PEDIDO'!K6</f>
        <v>150</v>
      </c>
      <c r="L34" s="94">
        <f t="shared" si="1"/>
        <v>300</v>
      </c>
      <c r="M34" s="57"/>
    </row>
    <row r="35" spans="2:13" ht="14.25" customHeight="1" x14ac:dyDescent="0.25">
      <c r="B35" s="39"/>
      <c r="C35" s="91">
        <v>4</v>
      </c>
      <c r="D35" s="296" t="str">
        <f>'BASE PEDIDO'!H7</f>
        <v>BOTOEIRA BOMBA LIGA/DESLIGA C/MARTELO</v>
      </c>
      <c r="E35" s="297"/>
      <c r="F35" s="297"/>
      <c r="G35" s="297"/>
      <c r="H35" s="298"/>
      <c r="I35" s="92">
        <f>'BASE PEDIDO'!J7</f>
        <v>6</v>
      </c>
      <c r="J35" s="93" t="str">
        <f>'BASE PEDIDO'!I7</f>
        <v>UNID.</v>
      </c>
      <c r="K35" s="94">
        <f>'BASE PEDIDO'!K7</f>
        <v>68.900000000000006</v>
      </c>
      <c r="L35" s="94">
        <f t="shared" si="1"/>
        <v>413.40000000000003</v>
      </c>
      <c r="M35" s="57"/>
    </row>
    <row r="36" spans="2:13" ht="13.5" customHeight="1" x14ac:dyDescent="0.25">
      <c r="B36" s="39"/>
      <c r="C36" s="91">
        <v>5</v>
      </c>
      <c r="D36" s="295">
        <f>'BASE PEDIDO'!H8</f>
        <v>0</v>
      </c>
      <c r="E36" s="293"/>
      <c r="F36" s="293"/>
      <c r="G36" s="293"/>
      <c r="H36" s="294"/>
      <c r="I36" s="92">
        <f>'BASE PEDIDO'!J8</f>
        <v>0</v>
      </c>
      <c r="J36" s="93">
        <f>'BASE PEDIDO'!I8</f>
        <v>0</v>
      </c>
      <c r="K36" s="94">
        <f>'BASE PEDIDO'!K8</f>
        <v>0</v>
      </c>
      <c r="L36" s="94">
        <f t="shared" si="1"/>
        <v>0</v>
      </c>
      <c r="M36" s="57"/>
    </row>
    <row r="37" spans="2:13" ht="16.5" customHeight="1" x14ac:dyDescent="0.25">
      <c r="B37" s="39"/>
      <c r="C37" s="91">
        <v>6</v>
      </c>
      <c r="D37" s="303">
        <f>'BASE PEDIDO'!H9</f>
        <v>0</v>
      </c>
      <c r="E37" s="297"/>
      <c r="F37" s="297"/>
      <c r="G37" s="297"/>
      <c r="H37" s="298"/>
      <c r="I37" s="92">
        <f>'BASE PEDIDO'!J9</f>
        <v>0</v>
      </c>
      <c r="J37" s="93">
        <f>'BASE PEDIDO'!I9</f>
        <v>0</v>
      </c>
      <c r="K37" s="94">
        <f>'BASE PEDIDO'!K9</f>
        <v>0</v>
      </c>
      <c r="L37" s="94">
        <f t="shared" si="1"/>
        <v>0</v>
      </c>
      <c r="M37" s="57"/>
    </row>
    <row r="38" spans="2:13" ht="15.75" customHeight="1" x14ac:dyDescent="0.25">
      <c r="B38" s="39"/>
      <c r="C38" s="91">
        <v>7</v>
      </c>
      <c r="D38" s="296">
        <f>'BASE PEDIDO'!H10</f>
        <v>0</v>
      </c>
      <c r="E38" s="297"/>
      <c r="F38" s="297"/>
      <c r="G38" s="297"/>
      <c r="H38" s="298"/>
      <c r="I38" s="92">
        <f>'BASE PEDIDO'!J10</f>
        <v>0</v>
      </c>
      <c r="J38" s="93">
        <f>'BASE PEDIDO'!I10</f>
        <v>0</v>
      </c>
      <c r="K38" s="94">
        <f>'BASE PEDIDO'!K10</f>
        <v>0</v>
      </c>
      <c r="L38" s="94">
        <f t="shared" si="1"/>
        <v>0</v>
      </c>
      <c r="M38" s="57"/>
    </row>
    <row r="39" spans="2:13" ht="15" customHeight="1" x14ac:dyDescent="0.25">
      <c r="B39" s="39"/>
      <c r="C39" s="91">
        <v>8</v>
      </c>
      <c r="D39" s="296">
        <f>'BASE PEDIDO'!H11</f>
        <v>0</v>
      </c>
      <c r="E39" s="297"/>
      <c r="F39" s="297"/>
      <c r="G39" s="297"/>
      <c r="H39" s="298"/>
      <c r="I39" s="92">
        <f>'BASE PEDIDO'!J11</f>
        <v>0</v>
      </c>
      <c r="J39" s="93">
        <f>'BASE PEDIDO'!I11</f>
        <v>0</v>
      </c>
      <c r="K39" s="94">
        <f>'BASE PEDIDO'!K11</f>
        <v>0</v>
      </c>
      <c r="L39" s="94">
        <f>I39*K39</f>
        <v>0</v>
      </c>
      <c r="M39" s="57"/>
    </row>
    <row r="40" spans="2:13" ht="15" customHeight="1" x14ac:dyDescent="0.25">
      <c r="B40" s="39"/>
      <c r="C40" s="91">
        <v>9</v>
      </c>
      <c r="D40" s="295">
        <f>'BASE PEDIDO'!H12</f>
        <v>0</v>
      </c>
      <c r="E40" s="293"/>
      <c r="F40" s="293"/>
      <c r="G40" s="293"/>
      <c r="H40" s="294"/>
      <c r="I40" s="92">
        <f>'BASE PEDIDO'!J12</f>
        <v>0</v>
      </c>
      <c r="J40" s="93">
        <f>'BASE PEDIDO'!I12</f>
        <v>0</v>
      </c>
      <c r="K40" s="94">
        <f>'BASE PEDIDO'!K12</f>
        <v>0</v>
      </c>
      <c r="L40" s="94">
        <f>I40*K40</f>
        <v>0</v>
      </c>
      <c r="M40" s="57"/>
    </row>
    <row r="41" spans="2:13" ht="15" customHeight="1" x14ac:dyDescent="0.25">
      <c r="B41" s="39"/>
      <c r="C41" s="91">
        <v>10</v>
      </c>
      <c r="D41" s="295">
        <f>'BASE PEDIDO'!H13</f>
        <v>0</v>
      </c>
      <c r="E41" s="293"/>
      <c r="F41" s="293"/>
      <c r="G41" s="293"/>
      <c r="H41" s="294"/>
      <c r="I41" s="92">
        <f>'BASE PEDIDO'!J13</f>
        <v>0</v>
      </c>
      <c r="J41" s="93">
        <f>'BASE PEDIDO'!I13</f>
        <v>0</v>
      </c>
      <c r="K41" s="94">
        <f>'BASE PEDIDO'!K13</f>
        <v>0</v>
      </c>
      <c r="L41" s="94">
        <f t="shared" si="1"/>
        <v>0</v>
      </c>
      <c r="M41" s="57"/>
    </row>
    <row r="42" spans="2:13" ht="14.25" customHeight="1" x14ac:dyDescent="0.25">
      <c r="B42" s="39"/>
      <c r="C42" s="91">
        <v>11</v>
      </c>
      <c r="D42" s="295">
        <f>'BASE PEDIDO'!H14</f>
        <v>0</v>
      </c>
      <c r="E42" s="293"/>
      <c r="F42" s="293"/>
      <c r="G42" s="293"/>
      <c r="H42" s="294"/>
      <c r="I42" s="92">
        <f>'BASE PEDIDO'!J14</f>
        <v>0</v>
      </c>
      <c r="J42" s="93">
        <f>'BASE PEDIDO'!I14</f>
        <v>0</v>
      </c>
      <c r="K42" s="94">
        <f>'BASE PEDIDO'!K14</f>
        <v>0</v>
      </c>
      <c r="L42" s="94">
        <f t="shared" si="1"/>
        <v>0</v>
      </c>
      <c r="M42" s="57"/>
    </row>
    <row r="43" spans="2:13" x14ac:dyDescent="0.25">
      <c r="B43" s="39"/>
      <c r="C43" s="91">
        <v>12</v>
      </c>
      <c r="D43" s="295">
        <f>'BASE PEDIDO'!H15</f>
        <v>0</v>
      </c>
      <c r="E43" s="293"/>
      <c r="F43" s="293"/>
      <c r="G43" s="293"/>
      <c r="H43" s="294"/>
      <c r="I43" s="92">
        <f>'BASE PEDIDO'!J15</f>
        <v>0</v>
      </c>
      <c r="J43" s="93">
        <f>'BASE PEDIDO'!I15</f>
        <v>0</v>
      </c>
      <c r="K43" s="94">
        <f>'BASE PEDIDO'!K15</f>
        <v>0</v>
      </c>
      <c r="L43" s="94">
        <f t="shared" si="1"/>
        <v>0</v>
      </c>
      <c r="M43" s="57"/>
    </row>
    <row r="44" spans="2:13" x14ac:dyDescent="0.25">
      <c r="B44" s="39"/>
      <c r="C44" s="91">
        <v>13</v>
      </c>
      <c r="D44" s="295">
        <f>'BASE PEDIDO'!H16</f>
        <v>0</v>
      </c>
      <c r="E44" s="293"/>
      <c r="F44" s="293"/>
      <c r="G44" s="293"/>
      <c r="H44" s="294"/>
      <c r="I44" s="92">
        <f>'BASE PEDIDO'!J16</f>
        <v>0</v>
      </c>
      <c r="J44" s="93">
        <f>'BASE PEDIDO'!I16</f>
        <v>0</v>
      </c>
      <c r="K44" s="94">
        <f>'BASE PEDIDO'!K16</f>
        <v>0</v>
      </c>
      <c r="L44" s="94">
        <f t="shared" si="1"/>
        <v>0</v>
      </c>
      <c r="M44" s="57"/>
    </row>
    <row r="45" spans="2:13" x14ac:dyDescent="0.25">
      <c r="B45" s="39"/>
      <c r="C45" s="91">
        <v>14</v>
      </c>
      <c r="D45" s="295">
        <f>'BASE PEDIDO'!H17</f>
        <v>0</v>
      </c>
      <c r="E45" s="293"/>
      <c r="F45" s="293"/>
      <c r="G45" s="293"/>
      <c r="H45" s="294"/>
      <c r="I45" s="92">
        <f>'BASE PEDIDO'!J17</f>
        <v>0</v>
      </c>
      <c r="J45" s="93">
        <f>'BASE PEDIDO'!I17</f>
        <v>0</v>
      </c>
      <c r="K45" s="94">
        <f>'BASE PEDIDO'!K17</f>
        <v>0</v>
      </c>
      <c r="L45" s="94">
        <f t="shared" si="1"/>
        <v>0</v>
      </c>
      <c r="M45" s="57"/>
    </row>
    <row r="46" spans="2:13" x14ac:dyDescent="0.25">
      <c r="B46" s="39"/>
      <c r="C46" s="91">
        <v>15</v>
      </c>
      <c r="D46" s="295">
        <f>'BASE PEDIDO'!H18</f>
        <v>0</v>
      </c>
      <c r="E46" s="293"/>
      <c r="F46" s="293"/>
      <c r="G46" s="293"/>
      <c r="H46" s="294"/>
      <c r="I46" s="92">
        <f>'BASE PEDIDO'!J18</f>
        <v>0</v>
      </c>
      <c r="J46" s="93">
        <f>'BASE PEDIDO'!I18</f>
        <v>0</v>
      </c>
      <c r="K46" s="94">
        <f>'BASE PEDIDO'!K18</f>
        <v>0</v>
      </c>
      <c r="L46" s="94">
        <f t="shared" si="1"/>
        <v>0</v>
      </c>
      <c r="M46" s="57"/>
    </row>
    <row r="47" spans="2:13" x14ac:dyDescent="0.25">
      <c r="B47" s="39"/>
      <c r="C47" s="91">
        <v>16</v>
      </c>
      <c r="D47" s="295">
        <f>'BASE PEDIDO'!H19</f>
        <v>0</v>
      </c>
      <c r="E47" s="293"/>
      <c r="F47" s="293"/>
      <c r="G47" s="293"/>
      <c r="H47" s="294"/>
      <c r="I47" s="92">
        <f>'BASE PEDIDO'!J19</f>
        <v>0</v>
      </c>
      <c r="J47" s="93">
        <f>'BASE PEDIDO'!I19</f>
        <v>0</v>
      </c>
      <c r="K47" s="94">
        <f>'BASE PEDIDO'!K19</f>
        <v>0</v>
      </c>
      <c r="L47" s="94">
        <f t="shared" ref="L47:L65" si="2">I47*K47</f>
        <v>0</v>
      </c>
      <c r="M47" s="57"/>
    </row>
    <row r="48" spans="2:13" x14ac:dyDescent="0.25">
      <c r="B48" s="39"/>
      <c r="C48" s="91">
        <v>17</v>
      </c>
      <c r="D48" s="295">
        <f>'BASE PEDIDO'!H20</f>
        <v>0</v>
      </c>
      <c r="E48" s="293"/>
      <c r="F48" s="293"/>
      <c r="G48" s="293"/>
      <c r="H48" s="294"/>
      <c r="I48" s="92">
        <f>'BASE PEDIDO'!J20</f>
        <v>0</v>
      </c>
      <c r="J48" s="93">
        <f>'BASE PEDIDO'!I20</f>
        <v>0</v>
      </c>
      <c r="K48" s="94">
        <f>'BASE PEDIDO'!K20</f>
        <v>0</v>
      </c>
      <c r="L48" s="94">
        <f t="shared" si="2"/>
        <v>0</v>
      </c>
      <c r="M48" s="57"/>
    </row>
    <row r="49" spans="2:13" x14ac:dyDescent="0.25">
      <c r="B49" s="39"/>
      <c r="C49" s="91">
        <v>18</v>
      </c>
      <c r="D49" s="295">
        <f>'BASE PEDIDO'!H21</f>
        <v>0</v>
      </c>
      <c r="E49" s="293"/>
      <c r="F49" s="293"/>
      <c r="G49" s="293"/>
      <c r="H49" s="294"/>
      <c r="I49" s="92">
        <f>'BASE PEDIDO'!J21</f>
        <v>0</v>
      </c>
      <c r="J49" s="93">
        <f>'BASE PEDIDO'!I21</f>
        <v>0</v>
      </c>
      <c r="K49" s="94">
        <f>'BASE PEDIDO'!K21</f>
        <v>0</v>
      </c>
      <c r="L49" s="94">
        <f t="shared" si="2"/>
        <v>0</v>
      </c>
      <c r="M49" s="57"/>
    </row>
    <row r="50" spans="2:13" x14ac:dyDescent="0.25">
      <c r="B50" s="39"/>
      <c r="C50" s="91">
        <v>19</v>
      </c>
      <c r="D50" s="295">
        <f>'BASE PEDIDO'!H22</f>
        <v>0</v>
      </c>
      <c r="E50" s="293"/>
      <c r="F50" s="293"/>
      <c r="G50" s="293"/>
      <c r="H50" s="294"/>
      <c r="I50" s="92">
        <f>'BASE PEDIDO'!J22</f>
        <v>0</v>
      </c>
      <c r="J50" s="93">
        <f>'BASE PEDIDO'!I22</f>
        <v>0</v>
      </c>
      <c r="K50" s="94">
        <f>'BASE PEDIDO'!K22</f>
        <v>0</v>
      </c>
      <c r="L50" s="94">
        <f t="shared" si="2"/>
        <v>0</v>
      </c>
      <c r="M50" s="57"/>
    </row>
    <row r="51" spans="2:13" x14ac:dyDescent="0.25">
      <c r="B51" s="39"/>
      <c r="C51" s="91">
        <v>20</v>
      </c>
      <c r="D51" s="295">
        <f>'BASE PEDIDO'!H23</f>
        <v>0</v>
      </c>
      <c r="E51" s="293"/>
      <c r="F51" s="293"/>
      <c r="G51" s="293"/>
      <c r="H51" s="294"/>
      <c r="I51" s="92">
        <f>'BASE PEDIDO'!J23</f>
        <v>0</v>
      </c>
      <c r="J51" s="93">
        <f>'BASE PEDIDO'!I23</f>
        <v>0</v>
      </c>
      <c r="K51" s="94">
        <f>'BASE PEDIDO'!K23</f>
        <v>0</v>
      </c>
      <c r="L51" s="94">
        <f t="shared" si="2"/>
        <v>0</v>
      </c>
      <c r="M51" s="57"/>
    </row>
    <row r="52" spans="2:13" x14ac:dyDescent="0.25">
      <c r="B52" s="39"/>
      <c r="C52" s="91">
        <v>21</v>
      </c>
      <c r="D52" s="295">
        <f>'BASE PEDIDO'!H24</f>
        <v>0</v>
      </c>
      <c r="E52" s="293"/>
      <c r="F52" s="293"/>
      <c r="G52" s="293"/>
      <c r="H52" s="294"/>
      <c r="I52" s="92">
        <f>'BASE PEDIDO'!J24</f>
        <v>0</v>
      </c>
      <c r="J52" s="93">
        <f>'BASE PEDIDO'!I24</f>
        <v>0</v>
      </c>
      <c r="K52" s="94">
        <f>'BASE PEDIDO'!K24</f>
        <v>0</v>
      </c>
      <c r="L52" s="94">
        <f t="shared" si="2"/>
        <v>0</v>
      </c>
      <c r="M52" s="57"/>
    </row>
    <row r="53" spans="2:13" x14ac:dyDescent="0.25">
      <c r="B53" s="39"/>
      <c r="C53" s="91">
        <v>22</v>
      </c>
      <c r="D53" s="295">
        <f>'BASE PEDIDO'!H25</f>
        <v>0</v>
      </c>
      <c r="E53" s="293"/>
      <c r="F53" s="293"/>
      <c r="G53" s="293"/>
      <c r="H53" s="294"/>
      <c r="I53" s="92">
        <f>'BASE PEDIDO'!J25</f>
        <v>0</v>
      </c>
      <c r="J53" s="93">
        <f>'BASE PEDIDO'!I25</f>
        <v>0</v>
      </c>
      <c r="K53" s="94">
        <f>'BASE PEDIDO'!K25</f>
        <v>0</v>
      </c>
      <c r="L53" s="94">
        <f t="shared" si="2"/>
        <v>0</v>
      </c>
      <c r="M53" s="57"/>
    </row>
    <row r="54" spans="2:13" x14ac:dyDescent="0.25">
      <c r="B54" s="39"/>
      <c r="C54" s="91">
        <v>23</v>
      </c>
      <c r="D54" s="295">
        <f>'BASE PEDIDO'!H26</f>
        <v>0</v>
      </c>
      <c r="E54" s="293"/>
      <c r="F54" s="293"/>
      <c r="G54" s="293"/>
      <c r="H54" s="294"/>
      <c r="I54" s="92">
        <f>'BASE PEDIDO'!J26</f>
        <v>0</v>
      </c>
      <c r="J54" s="93">
        <f>'BASE PEDIDO'!I26</f>
        <v>0</v>
      </c>
      <c r="K54" s="94">
        <f>'BASE PEDIDO'!K26</f>
        <v>0</v>
      </c>
      <c r="L54" s="94">
        <f t="shared" si="2"/>
        <v>0</v>
      </c>
      <c r="M54" s="57"/>
    </row>
    <row r="55" spans="2:13" x14ac:dyDescent="0.25">
      <c r="B55" s="39"/>
      <c r="C55" s="91">
        <v>24</v>
      </c>
      <c r="D55" s="295">
        <f>'BASE PEDIDO'!H27</f>
        <v>0</v>
      </c>
      <c r="E55" s="293"/>
      <c r="F55" s="293"/>
      <c r="G55" s="293"/>
      <c r="H55" s="294"/>
      <c r="I55" s="92">
        <f>'BASE PEDIDO'!J27</f>
        <v>0</v>
      </c>
      <c r="J55" s="93">
        <f>'BASE PEDIDO'!I27</f>
        <v>0</v>
      </c>
      <c r="K55" s="94">
        <f>'BASE PEDIDO'!K27</f>
        <v>0</v>
      </c>
      <c r="L55" s="94">
        <f t="shared" si="2"/>
        <v>0</v>
      </c>
      <c r="M55" s="57"/>
    </row>
    <row r="56" spans="2:13" x14ac:dyDescent="0.25">
      <c r="B56" s="39"/>
      <c r="C56" s="91">
        <v>25</v>
      </c>
      <c r="D56" s="295">
        <f>'BASE PEDIDO'!H28</f>
        <v>0</v>
      </c>
      <c r="E56" s="293"/>
      <c r="F56" s="293"/>
      <c r="G56" s="293"/>
      <c r="H56" s="294"/>
      <c r="I56" s="92">
        <f>'BASE PEDIDO'!J28</f>
        <v>0</v>
      </c>
      <c r="J56" s="93">
        <f>'BASE PEDIDO'!I28</f>
        <v>0</v>
      </c>
      <c r="K56" s="94">
        <f>'BASE PEDIDO'!K28</f>
        <v>0</v>
      </c>
      <c r="L56" s="94">
        <f t="shared" si="2"/>
        <v>0</v>
      </c>
      <c r="M56" s="57"/>
    </row>
    <row r="57" spans="2:13" x14ac:dyDescent="0.25">
      <c r="B57" s="39"/>
      <c r="C57" s="91">
        <v>26</v>
      </c>
      <c r="D57" s="295">
        <f>'BASE PEDIDO'!H29</f>
        <v>0</v>
      </c>
      <c r="E57" s="293"/>
      <c r="F57" s="293"/>
      <c r="G57" s="293"/>
      <c r="H57" s="294"/>
      <c r="I57" s="92">
        <f>'BASE PEDIDO'!J29</f>
        <v>0</v>
      </c>
      <c r="J57" s="93">
        <f>'BASE PEDIDO'!I29</f>
        <v>0</v>
      </c>
      <c r="K57" s="94">
        <f>'BASE PEDIDO'!K29</f>
        <v>0</v>
      </c>
      <c r="L57" s="94">
        <f t="shared" si="2"/>
        <v>0</v>
      </c>
      <c r="M57" s="57"/>
    </row>
    <row r="58" spans="2:13" x14ac:dyDescent="0.25">
      <c r="B58" s="39"/>
      <c r="C58" s="91">
        <v>27</v>
      </c>
      <c r="D58" s="295">
        <f>'BASE PEDIDO'!H30</f>
        <v>0</v>
      </c>
      <c r="E58" s="293"/>
      <c r="F58" s="293"/>
      <c r="G58" s="293"/>
      <c r="H58" s="294"/>
      <c r="I58" s="92">
        <f>'BASE PEDIDO'!J30</f>
        <v>0</v>
      </c>
      <c r="J58" s="93">
        <f>'BASE PEDIDO'!I30</f>
        <v>0</v>
      </c>
      <c r="K58" s="94">
        <f>'BASE PEDIDO'!K30</f>
        <v>0</v>
      </c>
      <c r="L58" s="94">
        <f t="shared" si="2"/>
        <v>0</v>
      </c>
      <c r="M58" s="57"/>
    </row>
    <row r="59" spans="2:13" x14ac:dyDescent="0.25">
      <c r="B59" s="39"/>
      <c r="C59" s="91">
        <v>28</v>
      </c>
      <c r="D59" s="295">
        <f>'BASE PEDIDO'!H31</f>
        <v>0</v>
      </c>
      <c r="E59" s="293"/>
      <c r="F59" s="293"/>
      <c r="G59" s="293"/>
      <c r="H59" s="294"/>
      <c r="I59" s="92">
        <f>'BASE PEDIDO'!J31</f>
        <v>0</v>
      </c>
      <c r="J59" s="93">
        <f>'BASE PEDIDO'!I31</f>
        <v>0</v>
      </c>
      <c r="K59" s="94">
        <f>'BASE PEDIDO'!K31</f>
        <v>0</v>
      </c>
      <c r="L59" s="94">
        <f t="shared" si="2"/>
        <v>0</v>
      </c>
      <c r="M59" s="57"/>
    </row>
    <row r="60" spans="2:13" x14ac:dyDescent="0.25">
      <c r="B60" s="39"/>
      <c r="C60" s="91">
        <v>29</v>
      </c>
      <c r="D60" s="295">
        <f>'BASE PEDIDO'!H32</f>
        <v>0</v>
      </c>
      <c r="E60" s="293"/>
      <c r="F60" s="293"/>
      <c r="G60" s="293"/>
      <c r="H60" s="294"/>
      <c r="I60" s="92">
        <f>'BASE PEDIDO'!J32</f>
        <v>0</v>
      </c>
      <c r="J60" s="93">
        <f>'BASE PEDIDO'!I32</f>
        <v>0</v>
      </c>
      <c r="K60" s="94">
        <f>'BASE PEDIDO'!K32</f>
        <v>0</v>
      </c>
      <c r="L60" s="94">
        <f t="shared" si="2"/>
        <v>0</v>
      </c>
      <c r="M60" s="57"/>
    </row>
    <row r="61" spans="2:13" ht="14.25" customHeight="1" x14ac:dyDescent="0.25">
      <c r="B61" s="39"/>
      <c r="C61" s="91">
        <v>30</v>
      </c>
      <c r="D61" s="295">
        <f>'BASE PEDIDO'!H33</f>
        <v>0</v>
      </c>
      <c r="E61" s="293"/>
      <c r="F61" s="293"/>
      <c r="G61" s="293"/>
      <c r="H61" s="294"/>
      <c r="I61" s="92">
        <f>'BASE PEDIDO'!J33</f>
        <v>0</v>
      </c>
      <c r="J61" s="93">
        <f>'BASE PEDIDO'!I33</f>
        <v>0</v>
      </c>
      <c r="K61" s="94">
        <f>'BASE PEDIDO'!K33</f>
        <v>0</v>
      </c>
      <c r="L61" s="94">
        <f t="shared" si="2"/>
        <v>0</v>
      </c>
      <c r="M61" s="57"/>
    </row>
    <row r="62" spans="2:13" hidden="1" x14ac:dyDescent="0.25">
      <c r="B62" s="39"/>
      <c r="C62" s="91">
        <v>31</v>
      </c>
      <c r="D62" s="292">
        <f>'BASE PEDIDO'!H34</f>
        <v>0</v>
      </c>
      <c r="E62" s="293"/>
      <c r="F62" s="293"/>
      <c r="G62" s="293"/>
      <c r="H62" s="294"/>
      <c r="I62" s="92">
        <f>'BASE PEDIDO'!J34</f>
        <v>0</v>
      </c>
      <c r="J62" s="93">
        <f>'BASE PEDIDO'!I34</f>
        <v>0</v>
      </c>
      <c r="K62" s="94">
        <f>'BASE PEDIDO'!K34</f>
        <v>0</v>
      </c>
      <c r="L62" s="94">
        <f t="shared" si="2"/>
        <v>0</v>
      </c>
      <c r="M62" s="57"/>
    </row>
    <row r="63" spans="2:13" hidden="1" x14ac:dyDescent="0.25">
      <c r="B63" s="39"/>
      <c r="C63" s="91">
        <v>32</v>
      </c>
      <c r="D63" s="295">
        <f>'BASE PEDIDO'!H35</f>
        <v>0</v>
      </c>
      <c r="E63" s="293"/>
      <c r="F63" s="293"/>
      <c r="G63" s="293"/>
      <c r="H63" s="294"/>
      <c r="I63" s="92">
        <f>'BASE PEDIDO'!J35</f>
        <v>0</v>
      </c>
      <c r="J63" s="93">
        <f>'BASE PEDIDO'!I35</f>
        <v>0</v>
      </c>
      <c r="K63" s="94">
        <f>'BASE PEDIDO'!K35</f>
        <v>0</v>
      </c>
      <c r="L63" s="94">
        <f t="shared" si="2"/>
        <v>0</v>
      </c>
      <c r="M63" s="57"/>
    </row>
    <row r="64" spans="2:13" hidden="1" x14ac:dyDescent="0.25">
      <c r="B64" s="39"/>
      <c r="C64" s="91">
        <v>33</v>
      </c>
      <c r="D64" s="295">
        <f>'BASE PEDIDO'!H36</f>
        <v>0</v>
      </c>
      <c r="E64" s="293"/>
      <c r="F64" s="293"/>
      <c r="G64" s="293"/>
      <c r="H64" s="294"/>
      <c r="I64" s="92">
        <f>'BASE PEDIDO'!J36</f>
        <v>0</v>
      </c>
      <c r="J64" s="93">
        <f>'BASE PEDIDO'!I36</f>
        <v>0</v>
      </c>
      <c r="K64" s="94">
        <f>'BASE PEDIDO'!K36</f>
        <v>0</v>
      </c>
      <c r="L64" s="94">
        <f t="shared" si="2"/>
        <v>0</v>
      </c>
      <c r="M64" s="57"/>
    </row>
    <row r="65" spans="2:13" ht="1.5" customHeight="1" x14ac:dyDescent="0.25">
      <c r="B65" s="39"/>
      <c r="C65" s="91">
        <v>51</v>
      </c>
      <c r="D65" s="289">
        <f>'BASE PEDIDO'!H54</f>
        <v>0</v>
      </c>
      <c r="E65" s="290"/>
      <c r="F65" s="290"/>
      <c r="G65" s="290"/>
      <c r="H65" s="291"/>
      <c r="I65" s="253">
        <f>'BASE PEDIDO'!J54</f>
        <v>0</v>
      </c>
      <c r="J65" s="254">
        <f>'BASE PEDIDO'!I54</f>
        <v>0</v>
      </c>
      <c r="K65" s="94">
        <f>'BASE PEDIDO'!K54</f>
        <v>0</v>
      </c>
      <c r="L65" s="94">
        <f t="shared" si="2"/>
        <v>0</v>
      </c>
      <c r="M65" s="57"/>
    </row>
    <row r="66" spans="2:13" x14ac:dyDescent="0.25">
      <c r="B66" s="39"/>
      <c r="C66" s="267"/>
      <c r="D66" s="268"/>
      <c r="E66" s="268"/>
      <c r="F66" s="268"/>
      <c r="G66" s="268"/>
      <c r="H66" s="268"/>
      <c r="I66" s="268"/>
      <c r="J66" s="269"/>
      <c r="K66" s="95" t="s">
        <v>67</v>
      </c>
      <c r="L66" s="155">
        <f>SUM(L30:L65)-L96</f>
        <v>1313.4</v>
      </c>
      <c r="M66" s="57"/>
    </row>
    <row r="67" spans="2:13" ht="18" customHeight="1" x14ac:dyDescent="0.25">
      <c r="B67" s="39"/>
      <c r="C67" s="39"/>
      <c r="J67" s="57"/>
      <c r="K67" s="137" t="s">
        <v>68</v>
      </c>
      <c r="L67" s="154">
        <f>SUMIF(D32:D65,"DESCONTO",L32:L65)</f>
        <v>0</v>
      </c>
      <c r="M67" s="57"/>
    </row>
    <row r="68" spans="2:13" ht="13.9" customHeight="1" x14ac:dyDescent="0.25">
      <c r="B68" s="39"/>
      <c r="C68" s="96"/>
      <c r="D68" s="97"/>
      <c r="E68" s="97"/>
      <c r="F68" s="97"/>
      <c r="G68" s="97"/>
      <c r="H68" s="97"/>
      <c r="I68" s="97"/>
      <c r="J68" s="98"/>
      <c r="K68" s="99" t="s">
        <v>32</v>
      </c>
      <c r="L68" s="100">
        <f>L95+L66</f>
        <v>1313.4</v>
      </c>
      <c r="M68" s="57"/>
    </row>
    <row r="69" spans="2:13" ht="7.15" customHeight="1" x14ac:dyDescent="0.25">
      <c r="B69" s="39"/>
      <c r="M69" s="57"/>
    </row>
    <row r="70" spans="2:13" ht="13.5" customHeight="1" x14ac:dyDescent="0.25">
      <c r="B70" s="39"/>
      <c r="C70" s="35"/>
      <c r="L70" s="101" t="s">
        <v>69</v>
      </c>
      <c r="M70" s="57"/>
    </row>
    <row r="71" spans="2:13" x14ac:dyDescent="0.25">
      <c r="B71" s="39"/>
      <c r="L71" s="102" t="s">
        <v>70</v>
      </c>
      <c r="M71" s="57"/>
    </row>
    <row r="72" spans="2:13" ht="14.25" customHeight="1" x14ac:dyDescent="0.25">
      <c r="B72" s="39"/>
      <c r="L72" s="102" t="s">
        <v>71</v>
      </c>
      <c r="M72" s="57"/>
    </row>
    <row r="73" spans="2:13" ht="7.15" customHeight="1" x14ac:dyDescent="0.25">
      <c r="B73" s="76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8"/>
    </row>
    <row r="77" spans="2:13" x14ac:dyDescent="0.25">
      <c r="H77" s="103"/>
    </row>
    <row r="78" spans="2:13" x14ac:dyDescent="0.25">
      <c r="H78" s="104"/>
      <c r="K78" s="105"/>
    </row>
    <row r="79" spans="2:13" x14ac:dyDescent="0.25">
      <c r="H79" s="104"/>
    </row>
  </sheetData>
  <mergeCells count="48">
    <mergeCell ref="D44:H44"/>
    <mergeCell ref="D45:H45"/>
    <mergeCell ref="D46:H46"/>
    <mergeCell ref="D39:H39"/>
    <mergeCell ref="D40:H40"/>
    <mergeCell ref="D41:H41"/>
    <mergeCell ref="D42:H42"/>
    <mergeCell ref="D43:H43"/>
    <mergeCell ref="D38:H38"/>
    <mergeCell ref="B26:C26"/>
    <mergeCell ref="I26:K26"/>
    <mergeCell ref="B27:C27"/>
    <mergeCell ref="I27:J27"/>
    <mergeCell ref="D30:H30"/>
    <mergeCell ref="D32:H32"/>
    <mergeCell ref="D33:H33"/>
    <mergeCell ref="D34:H34"/>
    <mergeCell ref="D35:H35"/>
    <mergeCell ref="D36:H36"/>
    <mergeCell ref="D37:H37"/>
    <mergeCell ref="B25:D25"/>
    <mergeCell ref="E25:G25"/>
    <mergeCell ref="I25:K25"/>
    <mergeCell ref="D6:E6"/>
    <mergeCell ref="B7:J7"/>
    <mergeCell ref="B8:M8"/>
    <mergeCell ref="B9:D9"/>
    <mergeCell ref="B10:D10"/>
    <mergeCell ref="D47:H47"/>
    <mergeCell ref="D48:H48"/>
    <mergeCell ref="D49:H49"/>
    <mergeCell ref="D50:H50"/>
    <mergeCell ref="D51:H51"/>
    <mergeCell ref="D52:H52"/>
    <mergeCell ref="D53:H53"/>
    <mergeCell ref="D54:H54"/>
    <mergeCell ref="D55:H55"/>
    <mergeCell ref="D56:H56"/>
    <mergeCell ref="D57:H57"/>
    <mergeCell ref="D58:H58"/>
    <mergeCell ref="D59:H59"/>
    <mergeCell ref="D60:H60"/>
    <mergeCell ref="D61:H61"/>
    <mergeCell ref="D65:H65"/>
    <mergeCell ref="C66:J66"/>
    <mergeCell ref="D62:H62"/>
    <mergeCell ref="D63:H63"/>
    <mergeCell ref="D64:H64"/>
  </mergeCells>
  <conditionalFormatting sqref="D39:H39 D40:L65">
    <cfRule type="expression" dxfId="15" priority="3">
      <formula>$D39="DESCONTO"</formula>
    </cfRule>
  </conditionalFormatting>
  <conditionalFormatting sqref="D32:K32 D33 I33:K33 D34:K36 D37 I37:K37 D38:K65">
    <cfRule type="cellIs" dxfId="14" priority="10" operator="equal">
      <formula>0</formula>
    </cfRule>
  </conditionalFormatting>
  <conditionalFormatting sqref="D32:L32 D33 I33:L33 D34:L36 D37 I37:L37 D38:L38 I39:L40">
    <cfRule type="expression" dxfId="13" priority="9">
      <formula>$D32="DESCONTO"</formula>
    </cfRule>
  </conditionalFormatting>
  <conditionalFormatting sqref="G16">
    <cfRule type="cellIs" dxfId="12" priority="2" operator="equal">
      <formula>"PIX"</formula>
    </cfRule>
  </conditionalFormatting>
  <conditionalFormatting sqref="L16:L20">
    <cfRule type="cellIs" dxfId="11" priority="15" operator="equal">
      <formula>"#VALOR!"</formula>
    </cfRule>
  </conditionalFormatting>
  <conditionalFormatting sqref="L32:L68">
    <cfRule type="cellIs" dxfId="10" priority="1" operator="equal">
      <formula>0</formula>
    </cfRule>
  </conditionalFormatting>
  <printOptions horizontalCentered="1" verticalCentered="1"/>
  <pageMargins left="3.937007874015748E-2" right="7.874015748031496E-2" top="0.19685039370078741" bottom="7.874015748031496E-2" header="0.31496062992125984" footer="0.31496062992125984"/>
  <pageSetup paperSize="9" scale="80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D9858-24BC-43C6-99AB-B33E4B55E4E1}">
  <sheetPr codeName="Planilha9">
    <tabColor theme="2" tint="-0.499984740745262"/>
  </sheetPr>
  <dimension ref="B1:M109"/>
  <sheetViews>
    <sheetView showGridLines="0" topLeftCell="A6" zoomScaleNormal="100" workbookViewId="0">
      <selection activeCell="D37" sqref="D37:H37"/>
    </sheetView>
  </sheetViews>
  <sheetFormatPr defaultRowHeight="15" x14ac:dyDescent="0.25"/>
  <cols>
    <col min="1" max="1" width="2.140625" customWidth="1"/>
    <col min="2" max="2" width="2.42578125" customWidth="1"/>
    <col min="3" max="3" width="4.28515625" customWidth="1"/>
    <col min="4" max="4" width="8.140625" customWidth="1"/>
    <col min="5" max="5" width="8.42578125" customWidth="1"/>
    <col min="6" max="6" width="4.42578125" customWidth="1"/>
    <col min="7" max="7" width="19" customWidth="1"/>
    <col min="8" max="8" width="20.42578125" customWidth="1"/>
    <col min="9" max="9" width="8.85546875" customWidth="1"/>
    <col min="10" max="10" width="7" customWidth="1"/>
    <col min="11" max="11" width="14" customWidth="1"/>
    <col min="12" max="12" width="12.7109375" customWidth="1"/>
    <col min="13" max="13" width="8" customWidth="1"/>
    <col min="14" max="14" width="0.7109375" customWidth="1"/>
    <col min="15" max="15" width="8" customWidth="1"/>
  </cols>
  <sheetData>
    <row r="1" spans="2:13" ht="27.75" x14ac:dyDescent="0.45">
      <c r="B1" s="36"/>
      <c r="C1" s="37"/>
      <c r="D1" s="37"/>
      <c r="E1" s="37"/>
      <c r="F1" s="37"/>
      <c r="G1" s="37"/>
      <c r="H1" s="37"/>
      <c r="I1" s="37"/>
      <c r="J1" s="37"/>
      <c r="K1" s="37"/>
      <c r="L1" s="37"/>
      <c r="M1" s="38" t="s">
        <v>1240</v>
      </c>
    </row>
    <row r="2" spans="2:13" ht="10.9" customHeight="1" x14ac:dyDescent="0.25">
      <c r="B2" s="39"/>
      <c r="M2" s="40" t="s">
        <v>1241</v>
      </c>
    </row>
    <row r="3" spans="2:13" x14ac:dyDescent="0.25">
      <c r="B3" s="39"/>
      <c r="M3" s="41" t="s">
        <v>34</v>
      </c>
    </row>
    <row r="4" spans="2:13" x14ac:dyDescent="0.25">
      <c r="B4" s="39"/>
      <c r="M4" s="42" t="s">
        <v>1679</v>
      </c>
    </row>
    <row r="5" spans="2:13" ht="1.35" customHeight="1" x14ac:dyDescent="0.25">
      <c r="B5" s="39"/>
      <c r="M5" s="42"/>
    </row>
    <row r="6" spans="2:13" ht="27.75" customHeight="1" x14ac:dyDescent="0.25">
      <c r="B6" s="43"/>
      <c r="C6" s="44" t="s">
        <v>35</v>
      </c>
      <c r="D6" s="274">
        <f>'BASE PEDIDO'!A4</f>
        <v>46128</v>
      </c>
      <c r="E6" s="274"/>
      <c r="F6" s="131"/>
      <c r="G6" s="131"/>
      <c r="H6" s="132" t="s">
        <v>214</v>
      </c>
      <c r="I6" s="45"/>
      <c r="J6" s="45"/>
      <c r="K6" s="46" t="s">
        <v>36</v>
      </c>
      <c r="L6" s="133" t="str">
        <f>'BASE PEDIDO'!B1</f>
        <v>8347</v>
      </c>
      <c r="M6" s="47"/>
    </row>
    <row r="7" spans="2:13" ht="15.75" x14ac:dyDescent="0.25">
      <c r="B7" s="275"/>
      <c r="C7" s="276"/>
      <c r="D7" s="276"/>
      <c r="E7" s="276"/>
      <c r="F7" s="276"/>
      <c r="G7" s="276"/>
      <c r="H7" s="276"/>
      <c r="I7" s="276"/>
      <c r="J7" s="276"/>
      <c r="K7" s="48"/>
      <c r="L7" s="49" t="str">
        <f>'BASE PEDIDO'!D4</f>
        <v>OMAR DONATO</v>
      </c>
      <c r="M7" s="50"/>
    </row>
    <row r="8" spans="2:13" ht="4.5" customHeight="1" x14ac:dyDescent="0.25">
      <c r="B8" s="277"/>
      <c r="C8" s="278"/>
      <c r="D8" s="278"/>
      <c r="E8" s="278"/>
      <c r="F8" s="278"/>
      <c r="G8" s="278"/>
      <c r="H8" s="278"/>
      <c r="I8" s="278"/>
      <c r="J8" s="278"/>
      <c r="K8" s="278"/>
      <c r="L8" s="278"/>
      <c r="M8" s="279"/>
    </row>
    <row r="9" spans="2:13" ht="16.350000000000001" customHeight="1" x14ac:dyDescent="0.25">
      <c r="B9" s="280" t="s">
        <v>37</v>
      </c>
      <c r="C9" s="281"/>
      <c r="D9" s="281"/>
      <c r="E9" s="51" t="str">
        <f>VLOOKUP(E10,FORNECEDOR[#All],2,FALSE)</f>
        <v>AEA DISTRIBUIDORA DE MAT. ELETRICOS LTDA</v>
      </c>
      <c r="F9" s="51"/>
      <c r="G9" s="51"/>
      <c r="H9" s="51"/>
      <c r="I9" s="51"/>
      <c r="J9" s="51"/>
      <c r="K9" s="52"/>
      <c r="L9" s="51"/>
      <c r="M9" s="53"/>
    </row>
    <row r="10" spans="2:13" ht="16.350000000000001" customHeight="1" x14ac:dyDescent="0.25">
      <c r="B10" s="280" t="s">
        <v>38</v>
      </c>
      <c r="C10" s="281"/>
      <c r="D10" s="281"/>
      <c r="E10" s="54" t="str">
        <f>'BASE PEDIDO'!E4</f>
        <v>AREA ELETRICOS</v>
      </c>
      <c r="F10" s="54"/>
      <c r="G10" s="54"/>
      <c r="H10" s="54"/>
      <c r="I10" s="55"/>
      <c r="J10" s="56" t="s">
        <v>39</v>
      </c>
      <c r="K10" s="54" t="str">
        <f>VLOOKUP(E10,FORNECEDOR[#All],4,FALSE)</f>
        <v>Wellison</v>
      </c>
      <c r="L10" s="54"/>
      <c r="M10" s="57"/>
    </row>
    <row r="11" spans="2:13" ht="15.75" customHeight="1" x14ac:dyDescent="0.25">
      <c r="B11" s="58" t="s">
        <v>40</v>
      </c>
      <c r="E11" s="59">
        <f>VLOOKUP(E10,FORNECEDOR[#All],3,FALSE)</f>
        <v>0</v>
      </c>
      <c r="F11" s="59"/>
      <c r="G11" s="59"/>
      <c r="H11" s="51"/>
      <c r="I11" s="55"/>
      <c r="J11" s="56" t="s">
        <v>41</v>
      </c>
      <c r="K11" s="54">
        <f>VLOOKUP(E10,FORNECEDOR[#All],5,FALSE)</f>
        <v>1133931842</v>
      </c>
      <c r="L11" s="54"/>
      <c r="M11" s="57"/>
    </row>
    <row r="12" spans="2:13" ht="1.5" customHeight="1" x14ac:dyDescent="0.25">
      <c r="B12" s="39"/>
      <c r="K12" s="60"/>
      <c r="M12" s="61"/>
    </row>
    <row r="13" spans="2:13" ht="20.45" customHeight="1" x14ac:dyDescent="0.25">
      <c r="B13" s="62" t="s">
        <v>42</v>
      </c>
      <c r="C13" s="63"/>
      <c r="D13" s="63"/>
      <c r="E13" s="63"/>
      <c r="F13" s="63"/>
      <c r="G13" s="63"/>
      <c r="H13" s="63"/>
      <c r="I13" s="63" t="s">
        <v>43</v>
      </c>
      <c r="J13" s="63"/>
      <c r="K13" s="63"/>
      <c r="L13" s="63" t="s">
        <v>44</v>
      </c>
      <c r="M13" s="64"/>
    </row>
    <row r="14" spans="2:13" x14ac:dyDescent="0.25">
      <c r="B14" s="65" t="s">
        <v>45</v>
      </c>
      <c r="C14" s="63"/>
      <c r="D14" s="63"/>
      <c r="E14" s="63"/>
      <c r="F14" s="63"/>
      <c r="G14" s="63"/>
      <c r="H14" s="63"/>
      <c r="I14" s="63" t="s">
        <v>46</v>
      </c>
      <c r="J14" s="63"/>
      <c r="K14" s="63"/>
      <c r="L14" s="63" t="s">
        <v>1677</v>
      </c>
      <c r="M14" s="64"/>
    </row>
    <row r="15" spans="2:13" ht="5.25" customHeight="1" x14ac:dyDescent="0.25">
      <c r="B15" s="66"/>
      <c r="D15" s="67"/>
      <c r="E15" s="67"/>
      <c r="F15" s="67"/>
      <c r="G15" s="67"/>
      <c r="H15" s="67"/>
      <c r="I15" s="67"/>
      <c r="K15" s="67"/>
      <c r="M15" s="68"/>
    </row>
    <row r="16" spans="2:13" x14ac:dyDescent="0.25">
      <c r="B16" s="58" t="s">
        <v>47</v>
      </c>
      <c r="D16" s="35"/>
      <c r="E16" s="112">
        <v>28</v>
      </c>
      <c r="F16" s="70" t="str">
        <f>IF(E16="","","dias")</f>
        <v>dias</v>
      </c>
      <c r="G16" s="114" t="str">
        <f>'BASE PEDIDO'!G4</f>
        <v>BOLETO</v>
      </c>
      <c r="H16" s="35" t="str">
        <f>IF(G16="PIX",VLOOKUP(E10,FORNECEDOR[#All],6,FALSE),"")</f>
        <v/>
      </c>
      <c r="I16" s="35"/>
      <c r="K16" s="56" t="s">
        <v>49</v>
      </c>
      <c r="L16" s="71">
        <f>IF(E16=""," ",$L$22+E16)</f>
        <v>46156</v>
      </c>
      <c r="M16" s="57"/>
    </row>
    <row r="17" spans="2:13" ht="1.5" customHeight="1" x14ac:dyDescent="0.25">
      <c r="B17" s="228" t="str">
        <f>'BASE PEDIDO'!F4</f>
        <v>28</v>
      </c>
      <c r="C17" s="229"/>
      <c r="D17" s="230"/>
      <c r="E17" s="112" t="str">
        <f>MID(B17,4,2)</f>
        <v/>
      </c>
      <c r="F17" s="70" t="str">
        <f>IF(E17="","","dias")</f>
        <v/>
      </c>
      <c r="G17" s="70"/>
      <c r="H17" s="70" t="str">
        <f>IF(G16="PIX",VLOOKUP(E10,FORNECEDOR[#All],7,FALSE),"")</f>
        <v/>
      </c>
      <c r="I17" s="70"/>
      <c r="J17" s="183"/>
      <c r="K17" s="112"/>
      <c r="L17" s="71" t="str">
        <f>IF(E17=""," ",$L$22+E17)</f>
        <v xml:space="preserve"> </v>
      </c>
      <c r="M17" s="57"/>
    </row>
    <row r="18" spans="2:13" hidden="1" x14ac:dyDescent="0.25">
      <c r="B18" s="228"/>
      <c r="C18" s="229"/>
      <c r="D18" s="230"/>
      <c r="E18" s="112">
        <v>35</v>
      </c>
      <c r="F18" s="70" t="s">
        <v>48</v>
      </c>
      <c r="G18" s="70"/>
      <c r="H18" s="70"/>
      <c r="I18" s="70"/>
      <c r="J18" s="183"/>
      <c r="K18" s="112"/>
      <c r="L18" s="71">
        <f>IF(E18=""," ",$L$22+E18)</f>
        <v>46163</v>
      </c>
      <c r="M18" s="57"/>
    </row>
    <row r="19" spans="2:13" hidden="1" x14ac:dyDescent="0.25">
      <c r="B19" s="110"/>
      <c r="E19" s="112">
        <v>42</v>
      </c>
      <c r="F19" s="70" t="str">
        <f>IF(E19="","","dias")</f>
        <v>dias</v>
      </c>
      <c r="G19" s="69"/>
      <c r="H19" s="69"/>
      <c r="I19" s="69"/>
      <c r="J19" s="69"/>
      <c r="K19" s="112"/>
      <c r="L19" s="71">
        <f>IF(E19=""," ",$L$22+E19)</f>
        <v>46170</v>
      </c>
      <c r="M19" s="57"/>
    </row>
    <row r="20" spans="2:13" x14ac:dyDescent="0.25">
      <c r="B20" s="186" t="s">
        <v>552</v>
      </c>
      <c r="C20" s="187"/>
      <c r="D20" s="188"/>
      <c r="E20" s="189" t="s">
        <v>553</v>
      </c>
      <c r="F20" s="190"/>
      <c r="G20" s="191"/>
      <c r="H20" s="190"/>
      <c r="I20" s="188" t="str">
        <f>IF('BASE PEDIDO'!L4="B&amp;B","B&amp;B Engenharia e Construções LTDA",IF('BASE PEDIDO'!L4="B&amp;B Engenharia e Construções LTDA","B&amp;B Engenharia e Construções LTDA","B&amp;B Engenharia e Construções LTDA"))</f>
        <v>B&amp;B Engenharia e Construções LTDA</v>
      </c>
      <c r="J20" s="189"/>
      <c r="K20" s="192"/>
      <c r="L20" s="193"/>
      <c r="M20" s="194"/>
    </row>
    <row r="21" spans="2:13" ht="13.5" customHeight="1" x14ac:dyDescent="0.25">
      <c r="B21" s="58"/>
      <c r="C21" s="182"/>
      <c r="D21" s="35"/>
      <c r="F21" s="156"/>
      <c r="G21" s="195"/>
      <c r="H21" s="156"/>
      <c r="I21" s="156"/>
      <c r="K21" s="56"/>
      <c r="L21" s="71"/>
      <c r="M21" s="57"/>
    </row>
    <row r="22" spans="2:13" ht="13.5" customHeight="1" x14ac:dyDescent="0.25">
      <c r="B22" s="58" t="s">
        <v>13</v>
      </c>
      <c r="D22" s="35" t="str">
        <f>'BASE PEDIDO'!C4</f>
        <v>RETIRA</v>
      </c>
      <c r="E22" s="69"/>
      <c r="F22" s="72">
        <f>'BASE PEDIDO'!B4</f>
        <v>0</v>
      </c>
      <c r="G22" t="s">
        <v>48</v>
      </c>
      <c r="H22" s="113"/>
      <c r="K22" s="56" t="str">
        <f>"DATA PREVISTA DA "&amp;'BASE PEDIDO'!C4</f>
        <v>DATA PREVISTA DA RETIRA</v>
      </c>
      <c r="L22" s="148">
        <f>D6+F22</f>
        <v>46128</v>
      </c>
      <c r="M22" s="57"/>
    </row>
    <row r="23" spans="2:13" x14ac:dyDescent="0.25">
      <c r="B23" s="196"/>
      <c r="H23" s="70"/>
      <c r="M23" s="57"/>
    </row>
    <row r="24" spans="2:13" s="2" customFormat="1" ht="15.95" customHeight="1" x14ac:dyDescent="0.25">
      <c r="B24" s="270" t="s">
        <v>50</v>
      </c>
      <c r="C24" s="271"/>
      <c r="D24" s="271"/>
      <c r="E24" s="272" t="str">
        <f>VLOOKUP(L7,OBRAS[#All],4,FALSE)</f>
        <v xml:space="preserve">Estr. Ernesto Zabeu, 253 </v>
      </c>
      <c r="F24" s="272"/>
      <c r="G24" s="272"/>
      <c r="H24" s="73" t="s">
        <v>52</v>
      </c>
      <c r="I24" s="273" t="str">
        <f>VLOOKUP(L7,OBRAS[#All],5,FALSE)</f>
        <v>Tatetos</v>
      </c>
      <c r="J24" s="273"/>
      <c r="K24" s="273"/>
      <c r="L24" s="63"/>
      <c r="M24" s="74"/>
    </row>
    <row r="25" spans="2:13" s="2" customFormat="1" ht="15.95" customHeight="1" x14ac:dyDescent="0.25">
      <c r="B25" s="282" t="s">
        <v>54</v>
      </c>
      <c r="C25" s="283"/>
      <c r="D25" s="63" t="str">
        <f>VLOOKUP(L7,OBRAS[#All],3,FALSE)</f>
        <v>​Escola Estadual Omar Donato Bassani</v>
      </c>
      <c r="E25" s="63"/>
      <c r="F25" s="63"/>
      <c r="G25" s="63"/>
      <c r="H25" s="73" t="s">
        <v>56</v>
      </c>
      <c r="I25" s="273">
        <f>VLOOKUP(L7,OBRAS[#All],7,FALSE)</f>
        <v>0</v>
      </c>
      <c r="J25" s="273"/>
      <c r="K25" s="273"/>
      <c r="L25" s="63"/>
      <c r="M25" s="74"/>
    </row>
    <row r="26" spans="2:13" s="2" customFormat="1" ht="15.95" customHeight="1" x14ac:dyDescent="0.25">
      <c r="B26" s="284" t="s">
        <v>58</v>
      </c>
      <c r="C26" s="285"/>
      <c r="D26" s="63" t="str">
        <f>VLOOKUP(L7,OBRAS[#All],6,FALSE)</f>
        <v>09837-150</v>
      </c>
      <c r="E26" s="63"/>
      <c r="F26" s="63"/>
      <c r="G26" s="63"/>
      <c r="H26" s="75" t="s">
        <v>60</v>
      </c>
      <c r="I26" s="273" t="str">
        <f>VLOOKUP(L7,OBRAS[#All],8,FALSE)</f>
        <v>São Bernardo</v>
      </c>
      <c r="J26" s="273"/>
      <c r="K26" s="73" t="s">
        <v>62</v>
      </c>
      <c r="L26" s="63" t="str">
        <f>VLOOKUP(L7,OBRAS[#All],9,FALSE)</f>
        <v>SP</v>
      </c>
      <c r="M26" s="74"/>
    </row>
    <row r="27" spans="2:13" ht="6.75" customHeight="1" x14ac:dyDescent="0.25">
      <c r="B27" s="76"/>
      <c r="C27" s="77"/>
      <c r="D27" s="77"/>
      <c r="E27" s="77"/>
      <c r="F27" s="77"/>
      <c r="G27" s="77"/>
      <c r="H27" s="78"/>
      <c r="I27" s="77"/>
      <c r="J27" s="77"/>
      <c r="K27" s="77"/>
      <c r="L27" s="77"/>
      <c r="M27" s="57"/>
    </row>
    <row r="28" spans="2:13" ht="6.4" customHeight="1" x14ac:dyDescent="0.25">
      <c r="B28" s="36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80"/>
    </row>
    <row r="29" spans="2:13" s="2" customFormat="1" x14ac:dyDescent="0.25">
      <c r="B29" s="81"/>
      <c r="C29" s="82" t="s">
        <v>1</v>
      </c>
      <c r="D29" s="286" t="s">
        <v>64</v>
      </c>
      <c r="E29" s="287"/>
      <c r="F29" s="287"/>
      <c r="G29" s="287"/>
      <c r="H29" s="288"/>
      <c r="I29" s="82" t="s">
        <v>5</v>
      </c>
      <c r="J29" s="82" t="s">
        <v>65</v>
      </c>
      <c r="K29" s="83" t="s">
        <v>66</v>
      </c>
      <c r="L29" s="83" t="s">
        <v>8</v>
      </c>
      <c r="M29" s="84"/>
    </row>
    <row r="30" spans="2:13" s="2" customFormat="1" ht="3" customHeight="1" x14ac:dyDescent="0.25">
      <c r="B30" s="81"/>
      <c r="C30" s="85"/>
      <c r="D30" s="86"/>
      <c r="E30" s="87"/>
      <c r="F30" s="87"/>
      <c r="G30" s="87"/>
      <c r="H30" s="88"/>
      <c r="I30" s="89"/>
      <c r="J30" s="89"/>
      <c r="K30" s="90"/>
      <c r="L30" s="90"/>
      <c r="M30" s="84"/>
    </row>
    <row r="31" spans="2:13" ht="15" customHeight="1" x14ac:dyDescent="0.25">
      <c r="B31" s="39"/>
      <c r="C31" s="91">
        <v>1</v>
      </c>
      <c r="D31" s="299" t="str">
        <f>'BASE PEDIDO'!H4</f>
        <v>CABO FLEX750V 1,5MM2 PT</v>
      </c>
      <c r="E31" s="300"/>
      <c r="F31" s="300"/>
      <c r="G31" s="300"/>
      <c r="H31" s="301"/>
      <c r="I31" s="92">
        <f>'BASE PEDIDO'!J4</f>
        <v>2</v>
      </c>
      <c r="J31" s="93" t="str">
        <f>'BASE PEDIDO'!I4</f>
        <v>ROLO</v>
      </c>
      <c r="K31" s="94">
        <f>'BASE PEDIDO'!K4</f>
        <v>150</v>
      </c>
      <c r="L31" s="94">
        <f>I31*K31</f>
        <v>300</v>
      </c>
      <c r="M31" s="57"/>
    </row>
    <row r="32" spans="2:13" ht="14.25" customHeight="1" x14ac:dyDescent="0.25">
      <c r="B32" s="39"/>
      <c r="C32" s="91">
        <v>2</v>
      </c>
      <c r="D32" s="295" t="str">
        <f>'BASE PEDIDO'!H5</f>
        <v>CABO FLEX750V 1,5MM2 MR</v>
      </c>
      <c r="E32" s="293"/>
      <c r="F32" s="293"/>
      <c r="G32" s="293"/>
      <c r="H32" s="294"/>
      <c r="I32" s="92">
        <f>'BASE PEDIDO'!J5</f>
        <v>2</v>
      </c>
      <c r="J32" s="93" t="str">
        <f>'BASE PEDIDO'!I5</f>
        <v>ROLO</v>
      </c>
      <c r="K32" s="94">
        <f>'BASE PEDIDO'!K5</f>
        <v>150</v>
      </c>
      <c r="L32" s="94">
        <f t="shared" ref="L32:L50" si="0">I32*K32</f>
        <v>300</v>
      </c>
      <c r="M32" s="57"/>
    </row>
    <row r="33" spans="2:13" ht="15" customHeight="1" x14ac:dyDescent="0.25">
      <c r="B33" s="39"/>
      <c r="C33" s="91">
        <v>3</v>
      </c>
      <c r="D33" s="261" t="str">
        <f>'BASE PEDIDO'!H6</f>
        <v>CABO FLEX750V 1,5MM2 VD</v>
      </c>
      <c r="E33" s="262"/>
      <c r="F33" s="262"/>
      <c r="G33" s="262"/>
      <c r="H33" s="263"/>
      <c r="I33" s="92">
        <f>'BASE PEDIDO'!J6</f>
        <v>2</v>
      </c>
      <c r="J33" s="93" t="str">
        <f>'BASE PEDIDO'!I6</f>
        <v>ROLO</v>
      </c>
      <c r="K33" s="94">
        <f>'BASE PEDIDO'!K6</f>
        <v>150</v>
      </c>
      <c r="L33" s="94">
        <f t="shared" si="0"/>
        <v>300</v>
      </c>
      <c r="M33" s="57"/>
    </row>
    <row r="34" spans="2:13" ht="14.25" customHeight="1" x14ac:dyDescent="0.25">
      <c r="B34" s="39"/>
      <c r="C34" s="91">
        <v>4</v>
      </c>
      <c r="D34" s="296" t="str">
        <f>'BASE PEDIDO'!H7</f>
        <v>BOTOEIRA BOMBA LIGA/DESLIGA C/MARTELO</v>
      </c>
      <c r="E34" s="297"/>
      <c r="F34" s="297"/>
      <c r="G34" s="297"/>
      <c r="H34" s="298"/>
      <c r="I34" s="92">
        <f>'BASE PEDIDO'!J7</f>
        <v>6</v>
      </c>
      <c r="J34" s="93" t="str">
        <f>'BASE PEDIDO'!I7</f>
        <v>UNID.</v>
      </c>
      <c r="K34" s="94">
        <f>'BASE PEDIDO'!K7</f>
        <v>68.900000000000006</v>
      </c>
      <c r="L34" s="94">
        <f t="shared" si="0"/>
        <v>413.40000000000003</v>
      </c>
      <c r="M34" s="57"/>
    </row>
    <row r="35" spans="2:13" ht="13.5" customHeight="1" x14ac:dyDescent="0.25">
      <c r="B35" s="39"/>
      <c r="C35" s="91">
        <v>5</v>
      </c>
      <c r="D35" s="295">
        <f>'BASE PEDIDO'!H8</f>
        <v>0</v>
      </c>
      <c r="E35" s="293"/>
      <c r="F35" s="293"/>
      <c r="G35" s="293"/>
      <c r="H35" s="294"/>
      <c r="I35" s="92">
        <f>'BASE PEDIDO'!J8</f>
        <v>0</v>
      </c>
      <c r="J35" s="93">
        <f>'BASE PEDIDO'!I8</f>
        <v>0</v>
      </c>
      <c r="K35" s="94">
        <f>'BASE PEDIDO'!K8</f>
        <v>0</v>
      </c>
      <c r="L35" s="94">
        <f t="shared" si="0"/>
        <v>0</v>
      </c>
      <c r="M35" s="57"/>
    </row>
    <row r="36" spans="2:13" ht="16.5" customHeight="1" x14ac:dyDescent="0.25">
      <c r="B36" s="39"/>
      <c r="C36" s="91">
        <v>6</v>
      </c>
      <c r="D36" s="296">
        <f>'BASE PEDIDO'!H9</f>
        <v>0</v>
      </c>
      <c r="E36" s="297"/>
      <c r="F36" s="297"/>
      <c r="G36" s="297"/>
      <c r="H36" s="298"/>
      <c r="I36" s="92">
        <f>'BASE PEDIDO'!J9</f>
        <v>0</v>
      </c>
      <c r="J36" s="93">
        <f>'BASE PEDIDO'!I9</f>
        <v>0</v>
      </c>
      <c r="K36" s="94">
        <f>'BASE PEDIDO'!K9</f>
        <v>0</v>
      </c>
      <c r="L36" s="94">
        <f t="shared" si="0"/>
        <v>0</v>
      </c>
      <c r="M36" s="57"/>
    </row>
    <row r="37" spans="2:13" ht="15.75" customHeight="1" x14ac:dyDescent="0.25">
      <c r="B37" s="39"/>
      <c r="C37" s="91">
        <v>7</v>
      </c>
      <c r="D37" s="296">
        <f>'BASE PEDIDO'!H10</f>
        <v>0</v>
      </c>
      <c r="E37" s="307"/>
      <c r="F37" s="307"/>
      <c r="G37" s="307"/>
      <c r="H37" s="308"/>
      <c r="I37" s="92">
        <f>'BASE PEDIDO'!J10</f>
        <v>0</v>
      </c>
      <c r="J37" s="93">
        <f>'BASE PEDIDO'!I10</f>
        <v>0</v>
      </c>
      <c r="K37" s="94">
        <f>'BASE PEDIDO'!K10</f>
        <v>0</v>
      </c>
      <c r="L37" s="94">
        <f t="shared" si="0"/>
        <v>0</v>
      </c>
      <c r="M37" s="57"/>
    </row>
    <row r="38" spans="2:13" ht="18" customHeight="1" x14ac:dyDescent="0.25">
      <c r="B38" s="39"/>
      <c r="C38" s="91">
        <v>8</v>
      </c>
      <c r="D38" s="304">
        <f>'BASE PEDIDO'!H11</f>
        <v>0</v>
      </c>
      <c r="E38" s="305"/>
      <c r="F38" s="305"/>
      <c r="G38" s="305"/>
      <c r="H38" s="306"/>
      <c r="I38" s="92">
        <f>'BASE PEDIDO'!J11</f>
        <v>0</v>
      </c>
      <c r="J38" s="93">
        <f>'BASE PEDIDO'!I11</f>
        <v>0</v>
      </c>
      <c r="K38" s="94">
        <f>'BASE PEDIDO'!K11</f>
        <v>0</v>
      </c>
      <c r="L38" s="94">
        <f t="shared" si="0"/>
        <v>0</v>
      </c>
      <c r="M38" s="57"/>
    </row>
    <row r="39" spans="2:13" ht="15" customHeight="1" x14ac:dyDescent="0.25">
      <c r="B39" s="39"/>
      <c r="C39" s="91">
        <v>9</v>
      </c>
      <c r="D39" s="295">
        <f>'BASE PEDIDO'!H12</f>
        <v>0</v>
      </c>
      <c r="E39" s="293"/>
      <c r="F39" s="293"/>
      <c r="G39" s="293"/>
      <c r="H39" s="294"/>
      <c r="I39" s="92">
        <f>'BASE PEDIDO'!J12</f>
        <v>0</v>
      </c>
      <c r="J39" s="93">
        <f>'BASE PEDIDO'!I12</f>
        <v>0</v>
      </c>
      <c r="K39" s="94">
        <f>'BASE PEDIDO'!K12</f>
        <v>0</v>
      </c>
      <c r="L39" s="94">
        <f t="shared" si="0"/>
        <v>0</v>
      </c>
      <c r="M39" s="57"/>
    </row>
    <row r="40" spans="2:13" ht="15" customHeight="1" x14ac:dyDescent="0.25">
      <c r="B40" s="39"/>
      <c r="C40" s="91">
        <v>10</v>
      </c>
      <c r="D40" s="295">
        <f>'BASE PEDIDO'!H13</f>
        <v>0</v>
      </c>
      <c r="E40" s="293"/>
      <c r="F40" s="293"/>
      <c r="G40" s="293"/>
      <c r="H40" s="294"/>
      <c r="I40" s="92">
        <f>'BASE PEDIDO'!J13</f>
        <v>0</v>
      </c>
      <c r="J40" s="93">
        <f>'BASE PEDIDO'!I13</f>
        <v>0</v>
      </c>
      <c r="K40" s="94">
        <f>'BASE PEDIDO'!K13</f>
        <v>0</v>
      </c>
      <c r="L40" s="94">
        <f t="shared" si="0"/>
        <v>0</v>
      </c>
      <c r="M40" s="57"/>
    </row>
    <row r="41" spans="2:13" ht="14.25" customHeight="1" x14ac:dyDescent="0.25">
      <c r="B41" s="39"/>
      <c r="C41" s="91">
        <v>11</v>
      </c>
      <c r="D41" s="295">
        <f>'BASE PEDIDO'!H14</f>
        <v>0</v>
      </c>
      <c r="E41" s="293"/>
      <c r="F41" s="293"/>
      <c r="G41" s="293"/>
      <c r="H41" s="294"/>
      <c r="I41" s="92">
        <f>'BASE PEDIDO'!J14</f>
        <v>0</v>
      </c>
      <c r="J41" s="93">
        <f>'BASE PEDIDO'!I14</f>
        <v>0</v>
      </c>
      <c r="K41" s="94">
        <f>'BASE PEDIDO'!K14</f>
        <v>0</v>
      </c>
      <c r="L41" s="94">
        <f t="shared" si="0"/>
        <v>0</v>
      </c>
      <c r="M41" s="57"/>
    </row>
    <row r="42" spans="2:13" x14ac:dyDescent="0.25">
      <c r="B42" s="39"/>
      <c r="C42" s="91">
        <v>12</v>
      </c>
      <c r="D42" s="295">
        <f>'BASE PEDIDO'!H15</f>
        <v>0</v>
      </c>
      <c r="E42" s="293"/>
      <c r="F42" s="293"/>
      <c r="G42" s="293"/>
      <c r="H42" s="294"/>
      <c r="I42" s="92">
        <f>'BASE PEDIDO'!J15</f>
        <v>0</v>
      </c>
      <c r="J42" s="93">
        <f>'BASE PEDIDO'!I15</f>
        <v>0</v>
      </c>
      <c r="K42" s="94">
        <f>'BASE PEDIDO'!K15</f>
        <v>0</v>
      </c>
      <c r="L42" s="94">
        <f t="shared" si="0"/>
        <v>0</v>
      </c>
      <c r="M42" s="57"/>
    </row>
    <row r="43" spans="2:13" x14ac:dyDescent="0.25">
      <c r="B43" s="39"/>
      <c r="C43" s="91">
        <v>13</v>
      </c>
      <c r="D43" s="295">
        <f>'BASE PEDIDO'!H16</f>
        <v>0</v>
      </c>
      <c r="E43" s="293"/>
      <c r="F43" s="293"/>
      <c r="G43" s="293"/>
      <c r="H43" s="294"/>
      <c r="I43" s="92">
        <f>'BASE PEDIDO'!J16</f>
        <v>0</v>
      </c>
      <c r="J43" s="93">
        <f>'BASE PEDIDO'!I16</f>
        <v>0</v>
      </c>
      <c r="K43" s="94">
        <f>'BASE PEDIDO'!K16</f>
        <v>0</v>
      </c>
      <c r="L43" s="94">
        <f t="shared" si="0"/>
        <v>0</v>
      </c>
      <c r="M43" s="57"/>
    </row>
    <row r="44" spans="2:13" x14ac:dyDescent="0.25">
      <c r="B44" s="39"/>
      <c r="C44" s="91">
        <v>14</v>
      </c>
      <c r="D44" s="296">
        <f>'BASE PEDIDO'!H17</f>
        <v>0</v>
      </c>
      <c r="E44" s="297"/>
      <c r="F44" s="297"/>
      <c r="G44" s="297"/>
      <c r="H44" s="298"/>
      <c r="I44" s="92">
        <f>'BASE PEDIDO'!J17</f>
        <v>0</v>
      </c>
      <c r="J44" s="93">
        <f>'BASE PEDIDO'!I17</f>
        <v>0</v>
      </c>
      <c r="K44" s="94">
        <f>'BASE PEDIDO'!K17</f>
        <v>0</v>
      </c>
      <c r="L44" s="94">
        <f t="shared" si="0"/>
        <v>0</v>
      </c>
      <c r="M44" s="57"/>
    </row>
    <row r="45" spans="2:13" x14ac:dyDescent="0.25">
      <c r="B45" s="39"/>
      <c r="C45" s="91">
        <v>15</v>
      </c>
      <c r="D45" s="295">
        <f>'BASE PEDIDO'!H18</f>
        <v>0</v>
      </c>
      <c r="E45" s="293"/>
      <c r="F45" s="293"/>
      <c r="G45" s="293"/>
      <c r="H45" s="294"/>
      <c r="I45" s="92">
        <f>'BASE PEDIDO'!J18</f>
        <v>0</v>
      </c>
      <c r="J45" s="93">
        <f>'BASE PEDIDO'!I18</f>
        <v>0</v>
      </c>
      <c r="K45" s="94">
        <f>'BASE PEDIDO'!K18</f>
        <v>0</v>
      </c>
      <c r="L45" s="94">
        <f t="shared" si="0"/>
        <v>0</v>
      </c>
      <c r="M45" s="57"/>
    </row>
    <row r="46" spans="2:13" x14ac:dyDescent="0.25">
      <c r="B46" s="39"/>
      <c r="C46" s="91">
        <v>16</v>
      </c>
      <c r="D46" s="295">
        <f>'BASE PEDIDO'!H19</f>
        <v>0</v>
      </c>
      <c r="E46" s="293"/>
      <c r="F46" s="293"/>
      <c r="G46" s="293"/>
      <c r="H46" s="294"/>
      <c r="I46" s="92">
        <f>'BASE PEDIDO'!J19</f>
        <v>0</v>
      </c>
      <c r="J46" s="93">
        <f>'BASE PEDIDO'!I19</f>
        <v>0</v>
      </c>
      <c r="K46" s="94">
        <f>'BASE PEDIDO'!K19</f>
        <v>0</v>
      </c>
      <c r="L46" s="94">
        <f t="shared" si="0"/>
        <v>0</v>
      </c>
      <c r="M46" s="57"/>
    </row>
    <row r="47" spans="2:13" x14ac:dyDescent="0.25">
      <c r="B47" s="39"/>
      <c r="C47" s="91">
        <v>17</v>
      </c>
      <c r="D47" s="295">
        <f>'BASE PEDIDO'!H20</f>
        <v>0</v>
      </c>
      <c r="E47" s="293"/>
      <c r="F47" s="293"/>
      <c r="G47" s="293"/>
      <c r="H47" s="294"/>
      <c r="I47" s="92">
        <f>'BASE PEDIDO'!J20</f>
        <v>0</v>
      </c>
      <c r="J47" s="93">
        <f>'BASE PEDIDO'!I20</f>
        <v>0</v>
      </c>
      <c r="K47" s="94">
        <f>'BASE PEDIDO'!K20</f>
        <v>0</v>
      </c>
      <c r="L47" s="94">
        <f t="shared" si="0"/>
        <v>0</v>
      </c>
      <c r="M47" s="57"/>
    </row>
    <row r="48" spans="2:13" x14ac:dyDescent="0.25">
      <c r="B48" s="39"/>
      <c r="C48" s="91">
        <v>18</v>
      </c>
      <c r="D48" s="295">
        <f>'BASE PEDIDO'!H21</f>
        <v>0</v>
      </c>
      <c r="E48" s="293"/>
      <c r="F48" s="293"/>
      <c r="G48" s="293"/>
      <c r="H48" s="294"/>
      <c r="I48" s="92">
        <f>'BASE PEDIDO'!J21</f>
        <v>0</v>
      </c>
      <c r="J48" s="93">
        <f>'BASE PEDIDO'!I21</f>
        <v>0</v>
      </c>
      <c r="K48" s="94">
        <f>'BASE PEDIDO'!K21</f>
        <v>0</v>
      </c>
      <c r="L48" s="94">
        <f t="shared" si="0"/>
        <v>0</v>
      </c>
      <c r="M48" s="57"/>
    </row>
    <row r="49" spans="2:13" x14ac:dyDescent="0.25">
      <c r="B49" s="39"/>
      <c r="C49" s="91">
        <v>19</v>
      </c>
      <c r="D49" s="295">
        <f>'BASE PEDIDO'!H22</f>
        <v>0</v>
      </c>
      <c r="E49" s="293"/>
      <c r="F49" s="293"/>
      <c r="G49" s="293"/>
      <c r="H49" s="294"/>
      <c r="I49" s="92">
        <f>'BASE PEDIDO'!J22</f>
        <v>0</v>
      </c>
      <c r="J49" s="93">
        <f>'BASE PEDIDO'!I22</f>
        <v>0</v>
      </c>
      <c r="K49" s="94">
        <f>'BASE PEDIDO'!K22</f>
        <v>0</v>
      </c>
      <c r="L49" s="94">
        <f t="shared" si="0"/>
        <v>0</v>
      </c>
      <c r="M49" s="57"/>
    </row>
    <row r="50" spans="2:13" x14ac:dyDescent="0.25">
      <c r="B50" s="39"/>
      <c r="C50" s="91">
        <v>20</v>
      </c>
      <c r="D50" s="295">
        <f>'BASE PEDIDO'!H23</f>
        <v>0</v>
      </c>
      <c r="E50" s="293"/>
      <c r="F50" s="293"/>
      <c r="G50" s="293"/>
      <c r="H50" s="294"/>
      <c r="I50" s="92">
        <f>'BASE PEDIDO'!J23</f>
        <v>0</v>
      </c>
      <c r="J50" s="93">
        <f>'BASE PEDIDO'!I23</f>
        <v>0</v>
      </c>
      <c r="K50" s="94">
        <f>'BASE PEDIDO'!K23</f>
        <v>0</v>
      </c>
      <c r="L50" s="94">
        <f t="shared" si="0"/>
        <v>0</v>
      </c>
      <c r="M50" s="57"/>
    </row>
    <row r="51" spans="2:13" x14ac:dyDescent="0.25">
      <c r="B51" s="39"/>
      <c r="C51" s="91">
        <v>21</v>
      </c>
      <c r="D51" s="295">
        <f>'BASE PEDIDO'!H24</f>
        <v>0</v>
      </c>
      <c r="E51" s="293"/>
      <c r="F51" s="293"/>
      <c r="G51" s="293"/>
      <c r="H51" s="294"/>
      <c r="I51" s="92">
        <f>'BASE PEDIDO'!J24</f>
        <v>0</v>
      </c>
      <c r="J51" s="93">
        <f>'BASE PEDIDO'!I24</f>
        <v>0</v>
      </c>
      <c r="K51" s="94">
        <f>'BASE PEDIDO'!K24</f>
        <v>0</v>
      </c>
      <c r="L51" s="94">
        <f t="shared" ref="L51:L95" si="1">I51*K51</f>
        <v>0</v>
      </c>
      <c r="M51" s="57"/>
    </row>
    <row r="52" spans="2:13" x14ac:dyDescent="0.25">
      <c r="B52" s="39"/>
      <c r="C52" s="91">
        <v>22</v>
      </c>
      <c r="D52" s="295">
        <f>'BASE PEDIDO'!H25</f>
        <v>0</v>
      </c>
      <c r="E52" s="293"/>
      <c r="F52" s="293"/>
      <c r="G52" s="293"/>
      <c r="H52" s="294"/>
      <c r="I52" s="92">
        <f>'BASE PEDIDO'!J25</f>
        <v>0</v>
      </c>
      <c r="J52" s="93">
        <f>'BASE PEDIDO'!I25</f>
        <v>0</v>
      </c>
      <c r="K52" s="94">
        <f>'BASE PEDIDO'!K25</f>
        <v>0</v>
      </c>
      <c r="L52" s="94">
        <f t="shared" si="1"/>
        <v>0</v>
      </c>
      <c r="M52" s="57"/>
    </row>
    <row r="53" spans="2:13" x14ac:dyDescent="0.25">
      <c r="B53" s="39"/>
      <c r="C53" s="91">
        <v>23</v>
      </c>
      <c r="D53" s="295">
        <f>'BASE PEDIDO'!H26</f>
        <v>0</v>
      </c>
      <c r="E53" s="293"/>
      <c r="F53" s="293"/>
      <c r="G53" s="293"/>
      <c r="H53" s="294"/>
      <c r="I53" s="92">
        <f>'BASE PEDIDO'!J26</f>
        <v>0</v>
      </c>
      <c r="J53" s="93">
        <f>'BASE PEDIDO'!I26</f>
        <v>0</v>
      </c>
      <c r="K53" s="94">
        <f>'BASE PEDIDO'!K26</f>
        <v>0</v>
      </c>
      <c r="L53" s="94">
        <f t="shared" si="1"/>
        <v>0</v>
      </c>
      <c r="M53" s="57"/>
    </row>
    <row r="54" spans="2:13" x14ac:dyDescent="0.25">
      <c r="B54" s="39"/>
      <c r="C54" s="91">
        <v>24</v>
      </c>
      <c r="D54" s="295">
        <f>'BASE PEDIDO'!H27</f>
        <v>0</v>
      </c>
      <c r="E54" s="293"/>
      <c r="F54" s="293"/>
      <c r="G54" s="293"/>
      <c r="H54" s="294"/>
      <c r="I54" s="92">
        <f>'BASE PEDIDO'!J27</f>
        <v>0</v>
      </c>
      <c r="J54" s="93">
        <f>'BASE PEDIDO'!I27</f>
        <v>0</v>
      </c>
      <c r="K54" s="94">
        <f>'BASE PEDIDO'!K27</f>
        <v>0</v>
      </c>
      <c r="L54" s="94">
        <f t="shared" si="1"/>
        <v>0</v>
      </c>
      <c r="M54" s="57"/>
    </row>
    <row r="55" spans="2:13" ht="12.75" customHeight="1" x14ac:dyDescent="0.25">
      <c r="B55" s="39"/>
      <c r="C55" s="91">
        <v>25</v>
      </c>
      <c r="D55" s="295">
        <f>'BASE PEDIDO'!H28</f>
        <v>0</v>
      </c>
      <c r="E55" s="293"/>
      <c r="F55" s="293"/>
      <c r="G55" s="293"/>
      <c r="H55" s="294"/>
      <c r="I55" s="92">
        <f>'BASE PEDIDO'!J28</f>
        <v>0</v>
      </c>
      <c r="J55" s="93">
        <f>'BASE PEDIDO'!I28</f>
        <v>0</v>
      </c>
      <c r="K55" s="94">
        <f>'BASE PEDIDO'!K28</f>
        <v>0</v>
      </c>
      <c r="L55" s="94">
        <f t="shared" si="1"/>
        <v>0</v>
      </c>
      <c r="M55" s="57"/>
    </row>
    <row r="56" spans="2:13" ht="1.5" hidden="1" customHeight="1" x14ac:dyDescent="0.25">
      <c r="B56" s="39"/>
      <c r="C56" s="91">
        <v>26</v>
      </c>
      <c r="D56" s="295">
        <f>'BASE PEDIDO'!H29</f>
        <v>0</v>
      </c>
      <c r="E56" s="293"/>
      <c r="F56" s="293"/>
      <c r="G56" s="293"/>
      <c r="H56" s="294"/>
      <c r="I56" s="92">
        <f>'BASE PEDIDO'!J29</f>
        <v>0</v>
      </c>
      <c r="J56" s="93">
        <f>'BASE PEDIDO'!I29</f>
        <v>0</v>
      </c>
      <c r="K56" s="94">
        <f>'BASE PEDIDO'!K29</f>
        <v>0</v>
      </c>
      <c r="L56" s="94">
        <f t="shared" si="1"/>
        <v>0</v>
      </c>
      <c r="M56" s="57"/>
    </row>
    <row r="57" spans="2:13" hidden="1" x14ac:dyDescent="0.25">
      <c r="B57" s="39"/>
      <c r="C57" s="91">
        <v>27</v>
      </c>
      <c r="D57" s="295">
        <f>'BASE PEDIDO'!H30</f>
        <v>0</v>
      </c>
      <c r="E57" s="293"/>
      <c r="F57" s="293"/>
      <c r="G57" s="293"/>
      <c r="H57" s="294"/>
      <c r="I57" s="92">
        <f>'BASE PEDIDO'!J30</f>
        <v>0</v>
      </c>
      <c r="J57" s="93">
        <f>'BASE PEDIDO'!I30</f>
        <v>0</v>
      </c>
      <c r="K57" s="94">
        <f>'BASE PEDIDO'!K30</f>
        <v>0</v>
      </c>
      <c r="L57" s="94">
        <f t="shared" si="1"/>
        <v>0</v>
      </c>
      <c r="M57" s="57"/>
    </row>
    <row r="58" spans="2:13" ht="1.5" hidden="1" customHeight="1" x14ac:dyDescent="0.25">
      <c r="B58" s="39"/>
      <c r="C58" s="91">
        <v>28</v>
      </c>
      <c r="D58" s="295">
        <f>'BASE PEDIDO'!H31</f>
        <v>0</v>
      </c>
      <c r="E58" s="293"/>
      <c r="F58" s="293"/>
      <c r="G58" s="293"/>
      <c r="H58" s="294"/>
      <c r="I58" s="92">
        <f>'BASE PEDIDO'!J31</f>
        <v>0</v>
      </c>
      <c r="J58" s="93">
        <f>'BASE PEDIDO'!I31</f>
        <v>0</v>
      </c>
      <c r="K58" s="94">
        <f>'BASE PEDIDO'!K31</f>
        <v>0</v>
      </c>
      <c r="L58" s="94">
        <f t="shared" si="1"/>
        <v>0</v>
      </c>
      <c r="M58" s="57"/>
    </row>
    <row r="59" spans="2:13" hidden="1" x14ac:dyDescent="0.25">
      <c r="B59" s="39"/>
      <c r="C59" s="91">
        <v>29</v>
      </c>
      <c r="D59" s="295">
        <f>'BASE PEDIDO'!H32</f>
        <v>0</v>
      </c>
      <c r="E59" s="293"/>
      <c r="F59" s="293"/>
      <c r="G59" s="293"/>
      <c r="H59" s="294"/>
      <c r="I59" s="92">
        <f>'BASE PEDIDO'!J32</f>
        <v>0</v>
      </c>
      <c r="J59" s="93">
        <f>'BASE PEDIDO'!I32</f>
        <v>0</v>
      </c>
      <c r="K59" s="94">
        <f>'BASE PEDIDO'!K32</f>
        <v>0</v>
      </c>
      <c r="L59" s="94">
        <f t="shared" si="1"/>
        <v>0</v>
      </c>
      <c r="M59" s="57"/>
    </row>
    <row r="60" spans="2:13" hidden="1" x14ac:dyDescent="0.25">
      <c r="B60" s="39"/>
      <c r="C60" s="91">
        <v>30</v>
      </c>
      <c r="D60" s="295">
        <f>'BASE PEDIDO'!H33</f>
        <v>0</v>
      </c>
      <c r="E60" s="293"/>
      <c r="F60" s="293"/>
      <c r="G60" s="293"/>
      <c r="H60" s="294"/>
      <c r="I60" s="92">
        <f>'BASE PEDIDO'!J33</f>
        <v>0</v>
      </c>
      <c r="J60" s="93">
        <f>'BASE PEDIDO'!I33</f>
        <v>0</v>
      </c>
      <c r="K60" s="94">
        <f>'BASE PEDIDO'!K33</f>
        <v>0</v>
      </c>
      <c r="L60" s="94">
        <f t="shared" si="1"/>
        <v>0</v>
      </c>
      <c r="M60" s="57"/>
    </row>
    <row r="61" spans="2:13" hidden="1" x14ac:dyDescent="0.25">
      <c r="B61" s="39"/>
      <c r="C61" s="91">
        <v>31</v>
      </c>
      <c r="D61" s="295">
        <f>'BASE PEDIDO'!H34</f>
        <v>0</v>
      </c>
      <c r="E61" s="293"/>
      <c r="F61" s="293"/>
      <c r="G61" s="293"/>
      <c r="H61" s="294"/>
      <c r="I61" s="92">
        <f>'BASE PEDIDO'!J34</f>
        <v>0</v>
      </c>
      <c r="J61" s="93">
        <f>'BASE PEDIDO'!I34</f>
        <v>0</v>
      </c>
      <c r="K61" s="94">
        <f>'BASE PEDIDO'!K34</f>
        <v>0</v>
      </c>
      <c r="L61" s="94">
        <f t="shared" si="1"/>
        <v>0</v>
      </c>
      <c r="M61" s="57"/>
    </row>
    <row r="62" spans="2:13" hidden="1" x14ac:dyDescent="0.25">
      <c r="B62" s="39"/>
      <c r="C62" s="91">
        <v>32</v>
      </c>
      <c r="D62" s="295">
        <f>'BASE PEDIDO'!H35</f>
        <v>0</v>
      </c>
      <c r="E62" s="293"/>
      <c r="F62" s="293"/>
      <c r="G62" s="293"/>
      <c r="H62" s="294"/>
      <c r="I62" s="92">
        <f>'BASE PEDIDO'!J35</f>
        <v>0</v>
      </c>
      <c r="J62" s="93">
        <f>'BASE PEDIDO'!I35</f>
        <v>0</v>
      </c>
      <c r="K62" s="94">
        <f>'BASE PEDIDO'!K35</f>
        <v>0</v>
      </c>
      <c r="L62" s="94">
        <f t="shared" si="1"/>
        <v>0</v>
      </c>
      <c r="M62" s="57"/>
    </row>
    <row r="63" spans="2:13" hidden="1" x14ac:dyDescent="0.25">
      <c r="B63" s="39"/>
      <c r="C63" s="91">
        <v>33</v>
      </c>
      <c r="D63" s="295">
        <f>'BASE PEDIDO'!H36</f>
        <v>0</v>
      </c>
      <c r="E63" s="293"/>
      <c r="F63" s="293"/>
      <c r="G63" s="293"/>
      <c r="H63" s="294"/>
      <c r="I63" s="92">
        <f>'BASE PEDIDO'!J36</f>
        <v>0</v>
      </c>
      <c r="J63" s="93">
        <f>'BASE PEDIDO'!I36</f>
        <v>0</v>
      </c>
      <c r="K63" s="94">
        <f>'BASE PEDIDO'!K36</f>
        <v>0</v>
      </c>
      <c r="L63" s="94">
        <f t="shared" si="1"/>
        <v>0</v>
      </c>
      <c r="M63" s="57"/>
    </row>
    <row r="64" spans="2:13" hidden="1" x14ac:dyDescent="0.25">
      <c r="B64" s="39"/>
      <c r="C64" s="91">
        <v>34</v>
      </c>
      <c r="D64" s="295">
        <f>'BASE PEDIDO'!H37</f>
        <v>0</v>
      </c>
      <c r="E64" s="293"/>
      <c r="F64" s="293"/>
      <c r="G64" s="293"/>
      <c r="H64" s="294"/>
      <c r="I64" s="92">
        <f>'BASE PEDIDO'!J37</f>
        <v>0</v>
      </c>
      <c r="J64" s="93">
        <f>'BASE PEDIDO'!I37</f>
        <v>0</v>
      </c>
      <c r="K64" s="94">
        <f>'BASE PEDIDO'!K37</f>
        <v>0</v>
      </c>
      <c r="L64" s="94">
        <f t="shared" si="1"/>
        <v>0</v>
      </c>
      <c r="M64" s="57"/>
    </row>
    <row r="65" spans="2:13" hidden="1" x14ac:dyDescent="0.25">
      <c r="B65" s="39"/>
      <c r="C65" s="91">
        <v>35</v>
      </c>
      <c r="D65" s="295">
        <f>'BASE PEDIDO'!H38</f>
        <v>0</v>
      </c>
      <c r="E65" s="293"/>
      <c r="F65" s="293"/>
      <c r="G65" s="293"/>
      <c r="H65" s="294"/>
      <c r="I65" s="92">
        <f>'BASE PEDIDO'!J38</f>
        <v>0</v>
      </c>
      <c r="J65" s="93">
        <f>'BASE PEDIDO'!I38</f>
        <v>0</v>
      </c>
      <c r="K65" s="94">
        <f>'BASE PEDIDO'!K38</f>
        <v>0</v>
      </c>
      <c r="L65" s="94">
        <f t="shared" si="1"/>
        <v>0</v>
      </c>
      <c r="M65" s="57"/>
    </row>
    <row r="66" spans="2:13" hidden="1" x14ac:dyDescent="0.25">
      <c r="B66" s="39"/>
      <c r="C66" s="91">
        <v>36</v>
      </c>
      <c r="D66" s="295">
        <f>'BASE PEDIDO'!H39</f>
        <v>0</v>
      </c>
      <c r="E66" s="293"/>
      <c r="F66" s="293"/>
      <c r="G66" s="293"/>
      <c r="H66" s="294"/>
      <c r="I66" s="92">
        <f>'BASE PEDIDO'!J39</f>
        <v>0</v>
      </c>
      <c r="J66" s="93">
        <f>'BASE PEDIDO'!I39</f>
        <v>0</v>
      </c>
      <c r="K66" s="94">
        <f>'BASE PEDIDO'!K39</f>
        <v>0</v>
      </c>
      <c r="L66" s="94">
        <f t="shared" si="1"/>
        <v>0</v>
      </c>
      <c r="M66" s="57"/>
    </row>
    <row r="67" spans="2:13" hidden="1" x14ac:dyDescent="0.25">
      <c r="B67" s="39"/>
      <c r="C67" s="91">
        <v>37</v>
      </c>
      <c r="D67" s="295">
        <f>'BASE PEDIDO'!H40</f>
        <v>0</v>
      </c>
      <c r="E67" s="293"/>
      <c r="F67" s="293"/>
      <c r="G67" s="293"/>
      <c r="H67" s="294"/>
      <c r="I67" s="92">
        <f>'BASE PEDIDO'!J40</f>
        <v>0</v>
      </c>
      <c r="J67" s="93">
        <f>'BASE PEDIDO'!I40</f>
        <v>0</v>
      </c>
      <c r="K67" s="94">
        <f>'BASE PEDIDO'!K40</f>
        <v>0</v>
      </c>
      <c r="L67" s="94">
        <f t="shared" si="1"/>
        <v>0</v>
      </c>
      <c r="M67" s="57"/>
    </row>
    <row r="68" spans="2:13" hidden="1" x14ac:dyDescent="0.25">
      <c r="B68" s="39"/>
      <c r="C68" s="91">
        <v>38</v>
      </c>
      <c r="D68" s="295">
        <f>'BASE PEDIDO'!H41</f>
        <v>0</v>
      </c>
      <c r="E68" s="293"/>
      <c r="F68" s="293"/>
      <c r="G68" s="293"/>
      <c r="H68" s="294"/>
      <c r="I68" s="92">
        <f>'BASE PEDIDO'!J41</f>
        <v>0</v>
      </c>
      <c r="J68" s="93">
        <f>'BASE PEDIDO'!I41</f>
        <v>0</v>
      </c>
      <c r="K68" s="94">
        <f>'BASE PEDIDO'!K41</f>
        <v>0</v>
      </c>
      <c r="L68" s="94">
        <f t="shared" si="1"/>
        <v>0</v>
      </c>
      <c r="M68" s="57"/>
    </row>
    <row r="69" spans="2:13" hidden="1" x14ac:dyDescent="0.25">
      <c r="B69" s="39"/>
      <c r="C69" s="91">
        <v>39</v>
      </c>
      <c r="D69" s="295">
        <f>'BASE PEDIDO'!H42</f>
        <v>0</v>
      </c>
      <c r="E69" s="293"/>
      <c r="F69" s="293"/>
      <c r="G69" s="293"/>
      <c r="H69" s="294"/>
      <c r="I69" s="92">
        <f>'BASE PEDIDO'!J42</f>
        <v>0</v>
      </c>
      <c r="J69" s="93">
        <f>'BASE PEDIDO'!I42</f>
        <v>0</v>
      </c>
      <c r="K69" s="94">
        <f>'BASE PEDIDO'!K42</f>
        <v>0</v>
      </c>
      <c r="L69" s="94">
        <f t="shared" si="1"/>
        <v>0</v>
      </c>
      <c r="M69" s="57"/>
    </row>
    <row r="70" spans="2:13" hidden="1" x14ac:dyDescent="0.25">
      <c r="B70" s="39"/>
      <c r="C70" s="91">
        <v>40</v>
      </c>
      <c r="D70" s="295">
        <f>'BASE PEDIDO'!H43</f>
        <v>0</v>
      </c>
      <c r="E70" s="293"/>
      <c r="F70" s="293"/>
      <c r="G70" s="293"/>
      <c r="H70" s="294"/>
      <c r="I70" s="92">
        <f>'BASE PEDIDO'!J43</f>
        <v>0</v>
      </c>
      <c r="J70" s="93">
        <f>'BASE PEDIDO'!I43</f>
        <v>0</v>
      </c>
      <c r="K70" s="94">
        <f>'BASE PEDIDO'!K43</f>
        <v>0</v>
      </c>
      <c r="L70" s="94">
        <f t="shared" si="1"/>
        <v>0</v>
      </c>
      <c r="M70" s="57"/>
    </row>
    <row r="71" spans="2:13" ht="3.75" hidden="1" customHeight="1" x14ac:dyDescent="0.25">
      <c r="B71" s="39"/>
      <c r="C71" s="91">
        <v>41</v>
      </c>
      <c r="D71" s="295">
        <f>'BASE PEDIDO'!H44</f>
        <v>0</v>
      </c>
      <c r="E71" s="293"/>
      <c r="F71" s="293"/>
      <c r="G71" s="293"/>
      <c r="H71" s="294"/>
      <c r="I71" s="92">
        <f>'BASE PEDIDO'!J44</f>
        <v>0</v>
      </c>
      <c r="J71" s="93">
        <f>'BASE PEDIDO'!I44</f>
        <v>0</v>
      </c>
      <c r="K71" s="94">
        <f>'BASE PEDIDO'!K44</f>
        <v>0</v>
      </c>
      <c r="L71" s="94">
        <f t="shared" si="1"/>
        <v>0</v>
      </c>
      <c r="M71" s="57"/>
    </row>
    <row r="72" spans="2:13" hidden="1" x14ac:dyDescent="0.25">
      <c r="B72" s="39"/>
      <c r="C72" s="91">
        <v>42</v>
      </c>
      <c r="D72" s="295">
        <f>'BASE PEDIDO'!H45</f>
        <v>0</v>
      </c>
      <c r="E72" s="293"/>
      <c r="F72" s="293"/>
      <c r="G72" s="293"/>
      <c r="H72" s="294"/>
      <c r="I72" s="92">
        <f>'BASE PEDIDO'!J45</f>
        <v>0</v>
      </c>
      <c r="J72" s="93">
        <f>'BASE PEDIDO'!I45</f>
        <v>0</v>
      </c>
      <c r="K72" s="94">
        <f>'BASE PEDIDO'!K45</f>
        <v>0</v>
      </c>
      <c r="L72" s="94">
        <f t="shared" si="1"/>
        <v>0</v>
      </c>
      <c r="M72" s="57"/>
    </row>
    <row r="73" spans="2:13" hidden="1" x14ac:dyDescent="0.25">
      <c r="B73" s="39"/>
      <c r="C73" s="91">
        <v>43</v>
      </c>
      <c r="D73" s="295">
        <f>'BASE PEDIDO'!H46</f>
        <v>0</v>
      </c>
      <c r="E73" s="293"/>
      <c r="F73" s="293"/>
      <c r="G73" s="293"/>
      <c r="H73" s="294"/>
      <c r="I73" s="92">
        <f>'BASE PEDIDO'!J46</f>
        <v>0</v>
      </c>
      <c r="J73" s="93">
        <f>'BASE PEDIDO'!I46</f>
        <v>0</v>
      </c>
      <c r="K73" s="94">
        <f>'BASE PEDIDO'!K46</f>
        <v>0</v>
      </c>
      <c r="L73" s="94">
        <f t="shared" si="1"/>
        <v>0</v>
      </c>
      <c r="M73" s="57"/>
    </row>
    <row r="74" spans="2:13" hidden="1" x14ac:dyDescent="0.25">
      <c r="B74" s="39"/>
      <c r="C74" s="91">
        <v>44</v>
      </c>
      <c r="D74" s="295">
        <f>'BASE PEDIDO'!H47</f>
        <v>0</v>
      </c>
      <c r="E74" s="293"/>
      <c r="F74" s="293"/>
      <c r="G74" s="293"/>
      <c r="H74" s="294"/>
      <c r="I74" s="92">
        <f>'BASE PEDIDO'!J47</f>
        <v>0</v>
      </c>
      <c r="J74" s="93">
        <f>'BASE PEDIDO'!I47</f>
        <v>0</v>
      </c>
      <c r="K74" s="94">
        <f>'BASE PEDIDO'!K47</f>
        <v>0</v>
      </c>
      <c r="L74" s="94">
        <f t="shared" si="1"/>
        <v>0</v>
      </c>
      <c r="M74" s="57"/>
    </row>
    <row r="75" spans="2:13" hidden="1" x14ac:dyDescent="0.25">
      <c r="B75" s="39"/>
      <c r="C75" s="91">
        <v>45</v>
      </c>
      <c r="D75" s="295">
        <f>'BASE PEDIDO'!H48</f>
        <v>0</v>
      </c>
      <c r="E75" s="293"/>
      <c r="F75" s="293"/>
      <c r="G75" s="293"/>
      <c r="H75" s="294"/>
      <c r="I75" s="92">
        <f>'BASE PEDIDO'!J48</f>
        <v>0</v>
      </c>
      <c r="J75" s="93">
        <f>'BASE PEDIDO'!I48</f>
        <v>0</v>
      </c>
      <c r="K75" s="94">
        <f>'BASE PEDIDO'!K48</f>
        <v>0</v>
      </c>
      <c r="L75" s="94">
        <f t="shared" si="1"/>
        <v>0</v>
      </c>
      <c r="M75" s="57"/>
    </row>
    <row r="76" spans="2:13" hidden="1" x14ac:dyDescent="0.25">
      <c r="B76" s="39"/>
      <c r="C76" s="91">
        <v>46</v>
      </c>
      <c r="D76" s="295">
        <f>'BASE PEDIDO'!H49</f>
        <v>0</v>
      </c>
      <c r="E76" s="293"/>
      <c r="F76" s="293"/>
      <c r="G76" s="293"/>
      <c r="H76" s="294"/>
      <c r="I76" s="92">
        <f>'BASE PEDIDO'!J49</f>
        <v>0</v>
      </c>
      <c r="J76" s="93">
        <f>'BASE PEDIDO'!I49</f>
        <v>0</v>
      </c>
      <c r="K76" s="94">
        <f>'BASE PEDIDO'!K49</f>
        <v>0</v>
      </c>
      <c r="L76" s="94">
        <f t="shared" si="1"/>
        <v>0</v>
      </c>
      <c r="M76" s="57"/>
    </row>
    <row r="77" spans="2:13" hidden="1" x14ac:dyDescent="0.25">
      <c r="B77" s="39"/>
      <c r="C77" s="91">
        <v>47</v>
      </c>
      <c r="D77" s="295">
        <f>'BASE PEDIDO'!H50</f>
        <v>0</v>
      </c>
      <c r="E77" s="293"/>
      <c r="F77" s="293"/>
      <c r="G77" s="293"/>
      <c r="H77" s="294"/>
      <c r="I77" s="92">
        <f>'BASE PEDIDO'!J50</f>
        <v>0</v>
      </c>
      <c r="J77" s="93">
        <f>'BASE PEDIDO'!I50</f>
        <v>0</v>
      </c>
      <c r="K77" s="94">
        <f>'BASE PEDIDO'!K50</f>
        <v>0</v>
      </c>
      <c r="L77" s="94">
        <f t="shared" si="1"/>
        <v>0</v>
      </c>
      <c r="M77" s="57"/>
    </row>
    <row r="78" spans="2:13" hidden="1" x14ac:dyDescent="0.25">
      <c r="B78" s="39"/>
      <c r="C78" s="91">
        <v>48</v>
      </c>
      <c r="D78" s="295">
        <f>'BASE PEDIDO'!H51</f>
        <v>0</v>
      </c>
      <c r="E78" s="293"/>
      <c r="F78" s="293"/>
      <c r="G78" s="293"/>
      <c r="H78" s="294"/>
      <c r="I78" s="92">
        <f>'BASE PEDIDO'!J51</f>
        <v>0</v>
      </c>
      <c r="J78" s="93">
        <f>'BASE PEDIDO'!I51</f>
        <v>0</v>
      </c>
      <c r="K78" s="94">
        <f>'BASE PEDIDO'!K51</f>
        <v>0</v>
      </c>
      <c r="L78" s="94">
        <f t="shared" si="1"/>
        <v>0</v>
      </c>
      <c r="M78" s="57"/>
    </row>
    <row r="79" spans="2:13" hidden="1" x14ac:dyDescent="0.25">
      <c r="B79" s="39"/>
      <c r="C79" s="91">
        <v>49</v>
      </c>
      <c r="D79" s="295">
        <f>'BASE PEDIDO'!H52</f>
        <v>0</v>
      </c>
      <c r="E79" s="293"/>
      <c r="F79" s="293"/>
      <c r="G79" s="293"/>
      <c r="H79" s="294"/>
      <c r="I79" s="92">
        <f>'BASE PEDIDO'!J52</f>
        <v>0</v>
      </c>
      <c r="J79" s="93">
        <f>'BASE PEDIDO'!I52</f>
        <v>0</v>
      </c>
      <c r="K79" s="94">
        <f>'BASE PEDIDO'!K52</f>
        <v>0</v>
      </c>
      <c r="L79" s="94">
        <f t="shared" si="1"/>
        <v>0</v>
      </c>
      <c r="M79" s="57"/>
    </row>
    <row r="80" spans="2:13" hidden="1" x14ac:dyDescent="0.25">
      <c r="B80" s="39"/>
      <c r="C80" s="91">
        <v>50</v>
      </c>
      <c r="D80" s="295">
        <f>'BASE PEDIDO'!H53</f>
        <v>0</v>
      </c>
      <c r="E80" s="293"/>
      <c r="F80" s="293"/>
      <c r="G80" s="293"/>
      <c r="H80" s="294"/>
      <c r="I80" s="92">
        <f>'BASE PEDIDO'!J53</f>
        <v>0</v>
      </c>
      <c r="J80" s="93">
        <f>'BASE PEDIDO'!I53</f>
        <v>0</v>
      </c>
      <c r="K80" s="94">
        <f>'BASE PEDIDO'!K53</f>
        <v>0</v>
      </c>
      <c r="L80" s="94">
        <f t="shared" si="1"/>
        <v>0</v>
      </c>
      <c r="M80" s="57"/>
    </row>
    <row r="81" spans="2:13" hidden="1" x14ac:dyDescent="0.25">
      <c r="B81" s="39"/>
      <c r="C81" s="91">
        <v>51</v>
      </c>
      <c r="D81" s="295">
        <f>'BASE PEDIDO'!H54</f>
        <v>0</v>
      </c>
      <c r="E81" s="293"/>
      <c r="F81" s="293"/>
      <c r="G81" s="293"/>
      <c r="H81" s="294"/>
      <c r="I81" s="92">
        <f>'BASE PEDIDO'!J54</f>
        <v>0</v>
      </c>
      <c r="J81" s="93">
        <f>'BASE PEDIDO'!I54</f>
        <v>0</v>
      </c>
      <c r="K81" s="94">
        <f>'BASE PEDIDO'!K54</f>
        <v>0</v>
      </c>
      <c r="L81" s="94">
        <f t="shared" si="1"/>
        <v>0</v>
      </c>
      <c r="M81" s="57"/>
    </row>
    <row r="82" spans="2:13" hidden="1" x14ac:dyDescent="0.25">
      <c r="B82" s="39"/>
      <c r="C82" s="91">
        <v>52</v>
      </c>
      <c r="D82" s="295">
        <f>'BASE PEDIDO'!H55</f>
        <v>0</v>
      </c>
      <c r="E82" s="293"/>
      <c r="F82" s="293"/>
      <c r="G82" s="293"/>
      <c r="H82" s="294"/>
      <c r="I82" s="92">
        <f>'BASE PEDIDO'!J55</f>
        <v>0</v>
      </c>
      <c r="J82" s="93">
        <f>'BASE PEDIDO'!I55</f>
        <v>0</v>
      </c>
      <c r="K82" s="94">
        <f>'BASE PEDIDO'!K55</f>
        <v>0</v>
      </c>
      <c r="L82" s="94">
        <f t="shared" si="1"/>
        <v>0</v>
      </c>
      <c r="M82" s="57"/>
    </row>
    <row r="83" spans="2:13" hidden="1" x14ac:dyDescent="0.25">
      <c r="B83" s="39"/>
      <c r="C83" s="91">
        <v>53</v>
      </c>
      <c r="D83" s="295">
        <f>'BASE PEDIDO'!H56</f>
        <v>0</v>
      </c>
      <c r="E83" s="293"/>
      <c r="F83" s="293"/>
      <c r="G83" s="293"/>
      <c r="H83" s="294"/>
      <c r="I83" s="92">
        <f>'BASE PEDIDO'!J56</f>
        <v>0</v>
      </c>
      <c r="J83" s="93">
        <f>'BASE PEDIDO'!I56</f>
        <v>0</v>
      </c>
      <c r="K83" s="94">
        <f>'BASE PEDIDO'!K56</f>
        <v>0</v>
      </c>
      <c r="L83" s="94">
        <f t="shared" si="1"/>
        <v>0</v>
      </c>
      <c r="M83" s="57"/>
    </row>
    <row r="84" spans="2:13" hidden="1" x14ac:dyDescent="0.25">
      <c r="B84" s="39"/>
      <c r="C84" s="91">
        <v>54</v>
      </c>
      <c r="D84" s="295">
        <f>'BASE PEDIDO'!H57</f>
        <v>0</v>
      </c>
      <c r="E84" s="293"/>
      <c r="F84" s="293"/>
      <c r="G84" s="293"/>
      <c r="H84" s="294"/>
      <c r="I84" s="92">
        <f>'BASE PEDIDO'!J57</f>
        <v>0</v>
      </c>
      <c r="J84" s="93">
        <f>'BASE PEDIDO'!I57</f>
        <v>0</v>
      </c>
      <c r="K84" s="94">
        <f>'BASE PEDIDO'!K57</f>
        <v>0</v>
      </c>
      <c r="L84" s="94">
        <f t="shared" si="1"/>
        <v>0</v>
      </c>
      <c r="M84" s="57"/>
    </row>
    <row r="85" spans="2:13" hidden="1" x14ac:dyDescent="0.25">
      <c r="B85" s="39"/>
      <c r="C85" s="91">
        <v>55</v>
      </c>
      <c r="D85" s="295">
        <f>'BASE PEDIDO'!H58</f>
        <v>0</v>
      </c>
      <c r="E85" s="293"/>
      <c r="F85" s="293"/>
      <c r="G85" s="293"/>
      <c r="H85" s="294"/>
      <c r="I85" s="92">
        <f>'BASE PEDIDO'!J58</f>
        <v>0</v>
      </c>
      <c r="J85" s="93">
        <f>'BASE PEDIDO'!I58</f>
        <v>0</v>
      </c>
      <c r="K85" s="94">
        <f>'BASE PEDIDO'!K58</f>
        <v>0</v>
      </c>
      <c r="L85" s="94">
        <f t="shared" si="1"/>
        <v>0</v>
      </c>
      <c r="M85" s="57"/>
    </row>
    <row r="86" spans="2:13" hidden="1" x14ac:dyDescent="0.25">
      <c r="B86" s="39"/>
      <c r="C86" s="91">
        <v>56</v>
      </c>
      <c r="D86" s="295">
        <f>'BASE PEDIDO'!H59</f>
        <v>0</v>
      </c>
      <c r="E86" s="293"/>
      <c r="F86" s="293"/>
      <c r="G86" s="293"/>
      <c r="H86" s="294"/>
      <c r="I86" s="92">
        <f>'BASE PEDIDO'!J59</f>
        <v>0</v>
      </c>
      <c r="J86" s="93">
        <f>'BASE PEDIDO'!I59</f>
        <v>0</v>
      </c>
      <c r="K86" s="94">
        <f>'BASE PEDIDO'!K59</f>
        <v>0</v>
      </c>
      <c r="L86" s="94">
        <f t="shared" si="1"/>
        <v>0</v>
      </c>
      <c r="M86" s="57"/>
    </row>
    <row r="87" spans="2:13" hidden="1" x14ac:dyDescent="0.25">
      <c r="B87" s="39"/>
      <c r="C87" s="91">
        <v>57</v>
      </c>
      <c r="D87" s="295">
        <f>'BASE PEDIDO'!H60</f>
        <v>0</v>
      </c>
      <c r="E87" s="293"/>
      <c r="F87" s="293"/>
      <c r="G87" s="293"/>
      <c r="H87" s="294"/>
      <c r="I87" s="92">
        <f>'BASE PEDIDO'!J60</f>
        <v>0</v>
      </c>
      <c r="J87" s="93">
        <f>'BASE PEDIDO'!I60</f>
        <v>0</v>
      </c>
      <c r="K87" s="94">
        <f>'BASE PEDIDO'!K60</f>
        <v>0</v>
      </c>
      <c r="L87" s="94">
        <f t="shared" si="1"/>
        <v>0</v>
      </c>
      <c r="M87" s="57"/>
    </row>
    <row r="88" spans="2:13" hidden="1" x14ac:dyDescent="0.25">
      <c r="B88" s="39"/>
      <c r="C88" s="91">
        <v>58</v>
      </c>
      <c r="D88" s="295">
        <f>'BASE PEDIDO'!H61</f>
        <v>0</v>
      </c>
      <c r="E88" s="293"/>
      <c r="F88" s="293"/>
      <c r="G88" s="293"/>
      <c r="H88" s="294"/>
      <c r="I88" s="92">
        <f>'BASE PEDIDO'!J61</f>
        <v>0</v>
      </c>
      <c r="J88" s="93">
        <f>'BASE PEDIDO'!I61</f>
        <v>0</v>
      </c>
      <c r="K88" s="94">
        <f>'BASE PEDIDO'!K61</f>
        <v>0</v>
      </c>
      <c r="L88" s="94">
        <f t="shared" si="1"/>
        <v>0</v>
      </c>
      <c r="M88" s="57"/>
    </row>
    <row r="89" spans="2:13" hidden="1" x14ac:dyDescent="0.25">
      <c r="B89" s="39"/>
      <c r="C89" s="91">
        <v>59</v>
      </c>
      <c r="D89" s="295">
        <f>'BASE PEDIDO'!H62</f>
        <v>0</v>
      </c>
      <c r="E89" s="293"/>
      <c r="F89" s="293"/>
      <c r="G89" s="293"/>
      <c r="H89" s="294"/>
      <c r="I89" s="92">
        <f>'BASE PEDIDO'!J62</f>
        <v>0</v>
      </c>
      <c r="J89" s="93">
        <f>'BASE PEDIDO'!I62</f>
        <v>0</v>
      </c>
      <c r="K89" s="94">
        <f>'BASE PEDIDO'!K62</f>
        <v>0</v>
      </c>
      <c r="L89" s="94">
        <f t="shared" si="1"/>
        <v>0</v>
      </c>
      <c r="M89" s="57"/>
    </row>
    <row r="90" spans="2:13" hidden="1" x14ac:dyDescent="0.25">
      <c r="B90" s="39"/>
      <c r="C90" s="91">
        <v>60</v>
      </c>
      <c r="D90" s="295">
        <f>'BASE PEDIDO'!H63</f>
        <v>0</v>
      </c>
      <c r="E90" s="293"/>
      <c r="F90" s="293"/>
      <c r="G90" s="293"/>
      <c r="H90" s="294"/>
      <c r="I90" s="92">
        <f>'BASE PEDIDO'!J63</f>
        <v>0</v>
      </c>
      <c r="J90" s="93">
        <f>'BASE PEDIDO'!I63</f>
        <v>0</v>
      </c>
      <c r="K90" s="94">
        <f>'BASE PEDIDO'!K63</f>
        <v>0</v>
      </c>
      <c r="L90" s="94">
        <f t="shared" si="1"/>
        <v>0</v>
      </c>
      <c r="M90" s="57"/>
    </row>
    <row r="91" spans="2:13" hidden="1" x14ac:dyDescent="0.25">
      <c r="B91" s="39"/>
      <c r="C91" s="91">
        <v>61</v>
      </c>
      <c r="D91" s="295">
        <f>'BASE PEDIDO'!H64</f>
        <v>0</v>
      </c>
      <c r="E91" s="293"/>
      <c r="F91" s="293"/>
      <c r="G91" s="293"/>
      <c r="H91" s="294"/>
      <c r="I91" s="92">
        <f>'BASE PEDIDO'!J64</f>
        <v>0</v>
      </c>
      <c r="J91" s="93">
        <f>'BASE PEDIDO'!I64</f>
        <v>0</v>
      </c>
      <c r="K91" s="94">
        <f>'BASE PEDIDO'!K64</f>
        <v>0</v>
      </c>
      <c r="L91" s="94">
        <f t="shared" si="1"/>
        <v>0</v>
      </c>
      <c r="M91" s="57"/>
    </row>
    <row r="92" spans="2:13" hidden="1" x14ac:dyDescent="0.25">
      <c r="B92" s="39"/>
      <c r="C92" s="91">
        <v>62</v>
      </c>
      <c r="D92" s="295">
        <f>'BASE PEDIDO'!H65</f>
        <v>0</v>
      </c>
      <c r="E92" s="293"/>
      <c r="F92" s="293"/>
      <c r="G92" s="293"/>
      <c r="H92" s="294"/>
      <c r="I92" s="92">
        <f>'BASE PEDIDO'!J65</f>
        <v>0</v>
      </c>
      <c r="J92" s="93">
        <f>'BASE PEDIDO'!I65</f>
        <v>0</v>
      </c>
      <c r="K92" s="94">
        <f>'BASE PEDIDO'!K65</f>
        <v>0</v>
      </c>
      <c r="L92" s="94">
        <f t="shared" si="1"/>
        <v>0</v>
      </c>
      <c r="M92" s="57"/>
    </row>
    <row r="93" spans="2:13" hidden="1" x14ac:dyDescent="0.25">
      <c r="B93" s="39"/>
      <c r="C93" s="91">
        <v>63</v>
      </c>
      <c r="D93" s="295">
        <f>'BASE PEDIDO'!H66</f>
        <v>0</v>
      </c>
      <c r="E93" s="293"/>
      <c r="F93" s="293"/>
      <c r="G93" s="293"/>
      <c r="H93" s="294"/>
      <c r="I93" s="92">
        <f>'BASE PEDIDO'!J66</f>
        <v>0</v>
      </c>
      <c r="J93" s="93">
        <f>'BASE PEDIDO'!I66</f>
        <v>0</v>
      </c>
      <c r="K93" s="94">
        <f>'BASE PEDIDO'!K66</f>
        <v>0</v>
      </c>
      <c r="L93" s="94">
        <f t="shared" si="1"/>
        <v>0</v>
      </c>
      <c r="M93" s="57"/>
    </row>
    <row r="94" spans="2:13" hidden="1" x14ac:dyDescent="0.25">
      <c r="B94" s="39"/>
      <c r="C94" s="91">
        <v>64</v>
      </c>
      <c r="D94" s="295">
        <f>'BASE PEDIDO'!H67</f>
        <v>0</v>
      </c>
      <c r="E94" s="293"/>
      <c r="F94" s="293"/>
      <c r="G94" s="293"/>
      <c r="H94" s="294"/>
      <c r="I94" s="92">
        <f>'BASE PEDIDO'!J67</f>
        <v>0</v>
      </c>
      <c r="J94" s="93">
        <f>'BASE PEDIDO'!I67</f>
        <v>0</v>
      </c>
      <c r="K94" s="94">
        <f>'BASE PEDIDO'!K67</f>
        <v>0</v>
      </c>
      <c r="L94" s="94">
        <f t="shared" si="1"/>
        <v>0</v>
      </c>
      <c r="M94" s="57"/>
    </row>
    <row r="95" spans="2:13" ht="2.25" hidden="1" customHeight="1" x14ac:dyDescent="0.25">
      <c r="B95" s="39"/>
      <c r="C95" s="91">
        <v>65</v>
      </c>
      <c r="D95" s="295">
        <f>'BASE PEDIDO'!H68</f>
        <v>0</v>
      </c>
      <c r="E95" s="293"/>
      <c r="F95" s="293"/>
      <c r="G95" s="293"/>
      <c r="H95" s="294"/>
      <c r="I95" s="92">
        <f>'BASE PEDIDO'!J68</f>
        <v>0</v>
      </c>
      <c r="J95" s="93">
        <f>'BASE PEDIDO'!I68</f>
        <v>0</v>
      </c>
      <c r="K95" s="94">
        <f>'BASE PEDIDO'!K68</f>
        <v>0</v>
      </c>
      <c r="L95" s="94">
        <f t="shared" si="1"/>
        <v>0</v>
      </c>
      <c r="M95" s="57"/>
    </row>
    <row r="96" spans="2:13" x14ac:dyDescent="0.25">
      <c r="B96" s="39"/>
      <c r="C96" s="267"/>
      <c r="D96" s="268"/>
      <c r="E96" s="268"/>
      <c r="F96" s="268"/>
      <c r="G96" s="268"/>
      <c r="H96" s="268"/>
      <c r="I96" s="268"/>
      <c r="J96" s="269"/>
      <c r="K96" s="95" t="s">
        <v>67</v>
      </c>
      <c r="L96" s="155">
        <f>SUM(L31:L95)-L97</f>
        <v>1313.4</v>
      </c>
      <c r="M96" s="57"/>
    </row>
    <row r="97" spans="2:13" ht="18" customHeight="1" x14ac:dyDescent="0.25">
      <c r="B97" s="39"/>
      <c r="C97" s="39"/>
      <c r="J97" s="57"/>
      <c r="K97" s="137" t="s">
        <v>68</v>
      </c>
      <c r="L97" s="154">
        <f>SUMIF(D31:D88,"DESCONTO",L31:L88)</f>
        <v>0</v>
      </c>
      <c r="M97" s="57"/>
    </row>
    <row r="98" spans="2:13" ht="13.9" customHeight="1" x14ac:dyDescent="0.25">
      <c r="B98" s="39"/>
      <c r="C98" s="96"/>
      <c r="D98" s="97"/>
      <c r="E98" s="97"/>
      <c r="F98" s="97"/>
      <c r="G98" s="97"/>
      <c r="H98" s="97"/>
      <c r="I98" s="97"/>
      <c r="J98" s="98"/>
      <c r="K98" s="99" t="s">
        <v>32</v>
      </c>
      <c r="L98" s="100">
        <f>L96+L97</f>
        <v>1313.4</v>
      </c>
      <c r="M98" s="57"/>
    </row>
    <row r="99" spans="2:13" ht="7.15" customHeight="1" x14ac:dyDescent="0.25">
      <c r="B99" s="39"/>
      <c r="M99" s="57"/>
    </row>
    <row r="100" spans="2:13" ht="13.5" customHeight="1" x14ac:dyDescent="0.25">
      <c r="B100" s="39"/>
      <c r="C100" s="35"/>
      <c r="L100" s="101" t="s">
        <v>69</v>
      </c>
      <c r="M100" s="57"/>
    </row>
    <row r="101" spans="2:13" x14ac:dyDescent="0.25">
      <c r="B101" s="39"/>
      <c r="L101" s="102" t="s">
        <v>70</v>
      </c>
      <c r="M101" s="57"/>
    </row>
    <row r="102" spans="2:13" ht="14.25" customHeight="1" x14ac:dyDescent="0.25">
      <c r="B102" s="39"/>
      <c r="L102" s="102" t="s">
        <v>71</v>
      </c>
      <c r="M102" s="57"/>
    </row>
    <row r="103" spans="2:13" ht="7.15" customHeight="1" x14ac:dyDescent="0.25">
      <c r="B103" s="76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8"/>
    </row>
    <row r="107" spans="2:13" x14ac:dyDescent="0.25">
      <c r="H107" s="103"/>
    </row>
    <row r="108" spans="2:13" x14ac:dyDescent="0.25">
      <c r="H108" s="104"/>
      <c r="K108" s="105"/>
    </row>
    <row r="109" spans="2:13" x14ac:dyDescent="0.25">
      <c r="H109" s="104"/>
    </row>
  </sheetData>
  <mergeCells count="79">
    <mergeCell ref="B24:D24"/>
    <mergeCell ref="E24:G24"/>
    <mergeCell ref="I24:K24"/>
    <mergeCell ref="D6:E6"/>
    <mergeCell ref="B7:J7"/>
    <mergeCell ref="B8:M8"/>
    <mergeCell ref="B9:D9"/>
    <mergeCell ref="B10:D10"/>
    <mergeCell ref="D37:H37"/>
    <mergeCell ref="B25:C25"/>
    <mergeCell ref="I25:K25"/>
    <mergeCell ref="B26:C26"/>
    <mergeCell ref="I26:J26"/>
    <mergeCell ref="D29:H29"/>
    <mergeCell ref="D31:H31"/>
    <mergeCell ref="D32:H32"/>
    <mergeCell ref="D33:H33"/>
    <mergeCell ref="D34:H34"/>
    <mergeCell ref="D35:H35"/>
    <mergeCell ref="D36:H36"/>
    <mergeCell ref="D94:H94"/>
    <mergeCell ref="D49:H49"/>
    <mergeCell ref="D38:H38"/>
    <mergeCell ref="D39:H39"/>
    <mergeCell ref="D40:H40"/>
    <mergeCell ref="D41:H41"/>
    <mergeCell ref="D42:H42"/>
    <mergeCell ref="D43:H43"/>
    <mergeCell ref="D44:H44"/>
    <mergeCell ref="D45:H45"/>
    <mergeCell ref="D46:H46"/>
    <mergeCell ref="D47:H47"/>
    <mergeCell ref="D48:H48"/>
    <mergeCell ref="D51:H51"/>
    <mergeCell ref="D52:H52"/>
    <mergeCell ref="D53:H53"/>
    <mergeCell ref="D95:H95"/>
    <mergeCell ref="C96:J96"/>
    <mergeCell ref="D50:H50"/>
    <mergeCell ref="D81:H81"/>
    <mergeCell ref="D82:H82"/>
    <mergeCell ref="D83:H83"/>
    <mergeCell ref="D84:H84"/>
    <mergeCell ref="D85:H85"/>
    <mergeCell ref="D86:H86"/>
    <mergeCell ref="D87:H87"/>
    <mergeCell ref="D88:H88"/>
    <mergeCell ref="D89:H89"/>
    <mergeCell ref="D90:H90"/>
    <mergeCell ref="D91:H91"/>
    <mergeCell ref="D92:H92"/>
    <mergeCell ref="D93:H93"/>
    <mergeCell ref="D54:H54"/>
    <mergeCell ref="D55:H55"/>
    <mergeCell ref="D56:H56"/>
    <mergeCell ref="D57:H57"/>
    <mergeCell ref="D58:H58"/>
    <mergeCell ref="D59:H59"/>
    <mergeCell ref="D60:H60"/>
    <mergeCell ref="D61:H61"/>
    <mergeCell ref="D62:H62"/>
    <mergeCell ref="D63:H63"/>
    <mergeCell ref="D64:H64"/>
    <mergeCell ref="D65:H65"/>
    <mergeCell ref="D66:H66"/>
    <mergeCell ref="D67:H67"/>
    <mergeCell ref="D68:H68"/>
    <mergeCell ref="D69:H69"/>
    <mergeCell ref="D70:H70"/>
    <mergeCell ref="D71:H71"/>
    <mergeCell ref="D72:H72"/>
    <mergeCell ref="D73:H73"/>
    <mergeCell ref="D79:H79"/>
    <mergeCell ref="D80:H80"/>
    <mergeCell ref="D74:H74"/>
    <mergeCell ref="D75:H75"/>
    <mergeCell ref="D76:H76"/>
    <mergeCell ref="D77:H77"/>
    <mergeCell ref="D78:H78"/>
  </mergeCells>
  <conditionalFormatting sqref="D31:K95">
    <cfRule type="cellIs" dxfId="9" priority="3" operator="equal">
      <formula>0</formula>
    </cfRule>
  </conditionalFormatting>
  <conditionalFormatting sqref="D31:L95">
    <cfRule type="expression" dxfId="8" priority="2">
      <formula>$D31="DESCONTO"</formula>
    </cfRule>
  </conditionalFormatting>
  <conditionalFormatting sqref="G16">
    <cfRule type="cellIs" dxfId="7" priority="6" operator="equal">
      <formula>"PIX"</formula>
    </cfRule>
  </conditionalFormatting>
  <conditionalFormatting sqref="L16:L19">
    <cfRule type="cellIs" dxfId="6" priority="1" operator="equal">
      <formula>"#VALOR!"</formula>
    </cfRule>
  </conditionalFormatting>
  <conditionalFormatting sqref="L31:L98">
    <cfRule type="cellIs" dxfId="5" priority="4" operator="equal">
      <formula>0</formula>
    </cfRule>
  </conditionalFormatting>
  <printOptions horizontalCentered="1" verticalCentered="1"/>
  <pageMargins left="3.937007874015748E-2" right="7.874015748031496E-2" top="0.19685039370078741" bottom="7.874015748031496E-2" header="0.31496062992125984" footer="0.31496062992125984"/>
  <pageSetup paperSize="9" scale="80" fitToHeight="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42CF1-B37F-4299-87D1-88838199A0A9}">
  <sheetPr codeName="Planilha10">
    <tabColor rgb="FFFFFF00"/>
    <pageSetUpPr fitToPage="1"/>
  </sheetPr>
  <dimension ref="B1:M118"/>
  <sheetViews>
    <sheetView showGridLines="0" zoomScaleNormal="100" workbookViewId="0">
      <selection activeCell="D38" sqref="D38:H38"/>
    </sheetView>
  </sheetViews>
  <sheetFormatPr defaultRowHeight="15" x14ac:dyDescent="0.25"/>
  <cols>
    <col min="1" max="1" width="2.140625" customWidth="1"/>
    <col min="2" max="2" width="3.28515625" customWidth="1"/>
    <col min="3" max="3" width="4.28515625" customWidth="1"/>
    <col min="4" max="4" width="8.140625" customWidth="1"/>
    <col min="5" max="5" width="8.42578125" customWidth="1"/>
    <col min="6" max="6" width="5.5703125" customWidth="1"/>
    <col min="7" max="7" width="18.42578125" customWidth="1"/>
    <col min="8" max="8" width="19.42578125" customWidth="1"/>
    <col min="9" max="9" width="10.28515625" customWidth="1"/>
    <col min="10" max="10" width="7" customWidth="1"/>
    <col min="11" max="11" width="14" customWidth="1"/>
    <col min="12" max="12" width="12.7109375" customWidth="1"/>
    <col min="13" max="13" width="8" customWidth="1"/>
    <col min="14" max="14" width="1.7109375" customWidth="1"/>
  </cols>
  <sheetData>
    <row r="1" spans="2:13" ht="27.75" x14ac:dyDescent="0.45">
      <c r="B1" s="36"/>
      <c r="C1" s="37"/>
      <c r="D1" s="37"/>
      <c r="E1" s="37"/>
      <c r="F1" s="37"/>
      <c r="G1" s="37"/>
      <c r="H1" s="37"/>
      <c r="I1" s="37"/>
      <c r="J1" s="37"/>
      <c r="K1" s="37"/>
      <c r="L1" s="37"/>
      <c r="M1" s="38" t="s">
        <v>1231</v>
      </c>
    </row>
    <row r="2" spans="2:13" ht="10.9" customHeight="1" x14ac:dyDescent="0.25">
      <c r="B2" s="39"/>
      <c r="M2" s="40" t="s">
        <v>1232</v>
      </c>
    </row>
    <row r="3" spans="2:13" x14ac:dyDescent="0.25">
      <c r="B3" s="39"/>
      <c r="M3" s="41" t="s">
        <v>1233</v>
      </c>
    </row>
    <row r="4" spans="2:13" x14ac:dyDescent="0.25">
      <c r="B4" s="39"/>
      <c r="M4" s="42" t="s">
        <v>1679</v>
      </c>
    </row>
    <row r="5" spans="2:13" ht="1.35" customHeight="1" x14ac:dyDescent="0.25">
      <c r="B5" s="39"/>
      <c r="M5" s="42"/>
    </row>
    <row r="6" spans="2:13" ht="27.75" customHeight="1" x14ac:dyDescent="0.25">
      <c r="B6" s="43"/>
      <c r="C6" s="44" t="s">
        <v>35</v>
      </c>
      <c r="D6" s="274">
        <f>'BASE PEDIDO'!A4</f>
        <v>46128</v>
      </c>
      <c r="E6" s="274"/>
      <c r="F6" s="131"/>
      <c r="G6" s="131"/>
      <c r="H6" s="132" t="s">
        <v>214</v>
      </c>
      <c r="I6" s="45"/>
      <c r="J6" s="45"/>
      <c r="K6" s="46" t="s">
        <v>36</v>
      </c>
      <c r="L6" s="240" t="str">
        <f>'BASE PEDIDO'!B1</f>
        <v>8347</v>
      </c>
      <c r="M6" s="47"/>
    </row>
    <row r="7" spans="2:13" ht="15.75" x14ac:dyDescent="0.25">
      <c r="B7" s="275"/>
      <c r="C7" s="276"/>
      <c r="D7" s="276"/>
      <c r="E7" s="276"/>
      <c r="F7" s="276"/>
      <c r="G7" s="276"/>
      <c r="H7" s="276"/>
      <c r="I7" s="276"/>
      <c r="J7" s="276"/>
      <c r="K7" s="48"/>
      <c r="L7" s="49" t="str">
        <f>'BASE PEDIDO'!D4</f>
        <v>OMAR DONATO</v>
      </c>
      <c r="M7" s="241"/>
    </row>
    <row r="8" spans="2:13" ht="4.5" customHeight="1" x14ac:dyDescent="0.25">
      <c r="B8" s="277"/>
      <c r="C8" s="278"/>
      <c r="D8" s="278"/>
      <c r="E8" s="278"/>
      <c r="F8" s="278"/>
      <c r="G8" s="278"/>
      <c r="H8" s="278"/>
      <c r="I8" s="278"/>
      <c r="J8" s="278"/>
      <c r="K8" s="278"/>
      <c r="L8" s="278"/>
      <c r="M8" s="279"/>
    </row>
    <row r="9" spans="2:13" ht="16.350000000000001" customHeight="1" x14ac:dyDescent="0.25">
      <c r="B9" s="280" t="s">
        <v>37</v>
      </c>
      <c r="C9" s="281"/>
      <c r="D9" s="281"/>
      <c r="E9" s="51" t="str">
        <f>VLOOKUP(E10,FORNECEDOR[#All],2,FALSE)</f>
        <v>AEA DISTRIBUIDORA DE MAT. ELETRICOS LTDA</v>
      </c>
      <c r="F9" s="51"/>
      <c r="G9" s="51"/>
      <c r="H9" s="51"/>
      <c r="I9" s="51"/>
      <c r="J9" s="51"/>
      <c r="K9" s="52"/>
      <c r="L9" s="51"/>
      <c r="M9" s="53"/>
    </row>
    <row r="10" spans="2:13" ht="16.350000000000001" customHeight="1" x14ac:dyDescent="0.25">
      <c r="B10" s="280" t="s">
        <v>38</v>
      </c>
      <c r="C10" s="281"/>
      <c r="D10" s="281"/>
      <c r="E10" s="54" t="str">
        <f>'BASE PEDIDO'!E4</f>
        <v>AREA ELETRICOS</v>
      </c>
      <c r="F10" s="54"/>
      <c r="G10" s="54"/>
      <c r="H10" s="54"/>
      <c r="I10" s="55"/>
      <c r="J10" s="56" t="s">
        <v>39</v>
      </c>
      <c r="K10" s="54" t="str">
        <f>VLOOKUP(E10,FORNECEDOR[#All],4,FALSE)</f>
        <v>Wellison</v>
      </c>
      <c r="L10" s="54"/>
      <c r="M10" s="57"/>
    </row>
    <row r="11" spans="2:13" ht="15.75" customHeight="1" x14ac:dyDescent="0.25">
      <c r="B11" s="58" t="s">
        <v>40</v>
      </c>
      <c r="E11" s="59"/>
      <c r="F11" s="59"/>
      <c r="G11" s="59"/>
      <c r="H11" s="51"/>
      <c r="I11" s="55"/>
      <c r="J11" s="56" t="s">
        <v>41</v>
      </c>
      <c r="K11" s="54">
        <f>VLOOKUP(E10,FORNECEDOR[#All],5,FALSE)</f>
        <v>1133931842</v>
      </c>
      <c r="L11" s="54"/>
      <c r="M11" s="57"/>
    </row>
    <row r="12" spans="2:13" ht="1.5" customHeight="1" x14ac:dyDescent="0.25">
      <c r="B12" s="39"/>
      <c r="K12" s="60"/>
      <c r="M12" s="61"/>
    </row>
    <row r="13" spans="2:13" ht="20.45" customHeight="1" x14ac:dyDescent="0.25">
      <c r="B13" s="62" t="s">
        <v>42</v>
      </c>
      <c r="C13" s="63"/>
      <c r="D13" s="63"/>
      <c r="E13" s="63"/>
      <c r="F13" s="63"/>
      <c r="G13" s="63"/>
      <c r="H13" s="63"/>
      <c r="I13" s="63" t="s">
        <v>43</v>
      </c>
      <c r="J13" s="63"/>
      <c r="K13" s="63"/>
      <c r="L13" s="63" t="s">
        <v>44</v>
      </c>
      <c r="M13" s="64"/>
    </row>
    <row r="14" spans="2:13" x14ac:dyDescent="0.25">
      <c r="B14" s="65" t="s">
        <v>45</v>
      </c>
      <c r="C14" s="63"/>
      <c r="D14" s="63"/>
      <c r="E14" s="63"/>
      <c r="F14" s="63"/>
      <c r="G14" s="63"/>
      <c r="H14" s="63"/>
      <c r="I14" s="63" t="s">
        <v>46</v>
      </c>
      <c r="J14" s="63"/>
      <c r="K14" s="63"/>
      <c r="L14" s="63" t="s">
        <v>1677</v>
      </c>
      <c r="M14" s="64"/>
    </row>
    <row r="15" spans="2:13" ht="6" customHeight="1" x14ac:dyDescent="0.25">
      <c r="B15" s="66"/>
      <c r="D15" s="67"/>
      <c r="E15" s="67"/>
      <c r="F15" s="67"/>
      <c r="G15" s="67"/>
      <c r="H15" s="67"/>
      <c r="I15" s="67"/>
      <c r="K15" s="67"/>
      <c r="M15" s="68"/>
    </row>
    <row r="16" spans="2:13" ht="13.5" customHeight="1" x14ac:dyDescent="0.25">
      <c r="B16" s="58" t="s">
        <v>47</v>
      </c>
      <c r="D16" s="35"/>
      <c r="E16" s="112">
        <v>28</v>
      </c>
      <c r="F16" s="70" t="str">
        <f>IF(E16="","","dias")</f>
        <v>dias</v>
      </c>
      <c r="G16" s="114" t="str">
        <f>'BASE PEDIDO'!G4</f>
        <v>BOLETO</v>
      </c>
      <c r="H16" s="226" t="str">
        <f>IF(G16="PIX",VLOOKUP(E10,FORNECEDOR[#All],6,FALSE),"")</f>
        <v/>
      </c>
      <c r="I16" s="35"/>
      <c r="K16" s="56" t="s">
        <v>49</v>
      </c>
      <c r="L16" s="71">
        <f>$L$24+E16</f>
        <v>46156</v>
      </c>
      <c r="M16" s="57"/>
    </row>
    <row r="17" spans="2:13" ht="0.75" hidden="1" customHeight="1" x14ac:dyDescent="0.25">
      <c r="B17" s="228" t="str">
        <f>'BASE PEDIDO'!F4</f>
        <v>28</v>
      </c>
      <c r="D17" s="35"/>
      <c r="E17" s="112">
        <v>60</v>
      </c>
      <c r="F17" s="70" t="s">
        <v>48</v>
      </c>
      <c r="G17" s="114"/>
      <c r="H17" s="226"/>
      <c r="I17" s="35"/>
      <c r="K17" s="56"/>
      <c r="L17" s="71">
        <f>$L$24+E17</f>
        <v>46188</v>
      </c>
      <c r="M17" s="57"/>
    </row>
    <row r="18" spans="2:13" hidden="1" x14ac:dyDescent="0.25">
      <c r="B18" s="217"/>
      <c r="D18" s="69"/>
      <c r="E18" s="112">
        <v>90</v>
      </c>
      <c r="F18" s="70" t="s">
        <v>48</v>
      </c>
      <c r="G18" s="238"/>
      <c r="H18" s="237" t="str">
        <f>IF(G16="PIX",VLOOKUP(E10,FORNECEDOR[#All],7,FALSE),"")</f>
        <v/>
      </c>
      <c r="I18" s="216"/>
      <c r="J18" s="216"/>
      <c r="K18" s="112"/>
      <c r="L18" s="71">
        <f>IF(E18=""," ",$D$6+E18)</f>
        <v>46218</v>
      </c>
      <c r="M18" s="57"/>
    </row>
    <row r="19" spans="2:13" ht="0.75" hidden="1" customHeight="1" x14ac:dyDescent="0.25">
      <c r="B19" s="110"/>
      <c r="E19" s="112">
        <v>35</v>
      </c>
      <c r="F19" s="70" t="str">
        <f>IF(E19="","","dias")</f>
        <v>dias</v>
      </c>
      <c r="G19" s="210"/>
      <c r="H19" s="69"/>
      <c r="I19" s="69"/>
      <c r="J19" s="69"/>
      <c r="K19" s="112"/>
      <c r="L19" s="71">
        <f>IF(E19=""," ",$D$6+E19)</f>
        <v>46163</v>
      </c>
      <c r="M19" s="57"/>
    </row>
    <row r="20" spans="2:13" hidden="1" x14ac:dyDescent="0.25">
      <c r="B20" s="110"/>
      <c r="E20" s="112">
        <v>60</v>
      </c>
      <c r="F20" s="70" t="str">
        <f>IF(E20="","","dias")</f>
        <v>dias</v>
      </c>
      <c r="G20" s="210"/>
      <c r="H20" s="69"/>
      <c r="I20" s="69"/>
      <c r="J20" s="69"/>
      <c r="K20" s="112"/>
      <c r="L20" s="71">
        <f>IF(E20=""," ",$L$24+E20)</f>
        <v>46188</v>
      </c>
      <c r="M20" s="57"/>
    </row>
    <row r="21" spans="2:13" ht="0.75" customHeight="1" x14ac:dyDescent="0.25">
      <c r="B21" s="110"/>
      <c r="E21" s="112">
        <v>60</v>
      </c>
      <c r="F21" s="70" t="str">
        <f>IF(E21="","","dias")</f>
        <v>dias</v>
      </c>
      <c r="G21" s="227"/>
      <c r="H21" s="69"/>
      <c r="I21" s="69"/>
      <c r="J21" s="69"/>
      <c r="K21" s="112"/>
      <c r="L21" s="71">
        <f>IF(E21=""," ",$L$24+E21)</f>
        <v>46188</v>
      </c>
      <c r="M21" s="57"/>
    </row>
    <row r="22" spans="2:13" ht="14.25" customHeight="1" x14ac:dyDescent="0.25">
      <c r="B22" s="186" t="s">
        <v>552</v>
      </c>
      <c r="C22" s="187"/>
      <c r="D22" s="188"/>
      <c r="E22" s="189" t="s">
        <v>553</v>
      </c>
      <c r="F22" s="190"/>
      <c r="G22" s="191"/>
      <c r="H22" s="190"/>
      <c r="I22" s="188" t="str">
        <f>IF('BASE PEDIDO'!L4="JB","JB CONSTRUÇÕES E EMPREENDIMENTOS LTDA",IF('BASE PEDIDO'!L4="BRASUL","BRASUL CONSTRUTORA LTDA","INTERIORANA CONSTRUTORA LTDA"))</f>
        <v>BRASUL CONSTRUTORA LTDA</v>
      </c>
      <c r="J22" s="189"/>
      <c r="K22" s="192"/>
      <c r="L22" s="193"/>
      <c r="M22" s="194"/>
    </row>
    <row r="23" spans="2:13" ht="13.5" customHeight="1" x14ac:dyDescent="0.25">
      <c r="B23" s="58"/>
      <c r="C23" s="182"/>
      <c r="D23" s="35"/>
      <c r="F23" s="156"/>
      <c r="G23" s="195"/>
      <c r="H23" s="156"/>
      <c r="I23" s="156"/>
      <c r="K23" s="56"/>
      <c r="L23" s="71"/>
      <c r="M23" s="57"/>
    </row>
    <row r="24" spans="2:13" ht="13.5" customHeight="1" x14ac:dyDescent="0.25">
      <c r="B24" s="58" t="s">
        <v>13</v>
      </c>
      <c r="D24" s="35" t="str">
        <f>'BASE PEDIDO'!C4</f>
        <v>RETIRA</v>
      </c>
      <c r="E24" s="69"/>
      <c r="F24" s="72">
        <f>'BASE PEDIDO'!B4</f>
        <v>0</v>
      </c>
      <c r="G24" t="s">
        <v>48</v>
      </c>
      <c r="H24" s="113"/>
      <c r="K24" s="56" t="str">
        <f>"DATA PREVISTA DA "&amp;'BASE PEDIDO'!C4</f>
        <v>DATA PREVISTA DA RETIRA</v>
      </c>
      <c r="L24" s="148">
        <f>D6+F24</f>
        <v>46128</v>
      </c>
      <c r="M24" s="57"/>
    </row>
    <row r="25" spans="2:13" x14ac:dyDescent="0.25">
      <c r="B25" s="196"/>
      <c r="H25" s="70"/>
      <c r="M25" s="57"/>
    </row>
    <row r="26" spans="2:13" s="2" customFormat="1" ht="15.95" customHeight="1" x14ac:dyDescent="0.25">
      <c r="B26" s="270" t="s">
        <v>50</v>
      </c>
      <c r="C26" s="271"/>
      <c r="D26" s="271"/>
      <c r="E26" s="272" t="str">
        <f>VLOOKUP(L7,OBRAS[#All],4,FALSE)</f>
        <v xml:space="preserve">Estr. Ernesto Zabeu, 253 </v>
      </c>
      <c r="F26" s="272"/>
      <c r="G26" s="272"/>
      <c r="H26" s="73" t="s">
        <v>52</v>
      </c>
      <c r="I26" s="273" t="str">
        <f>VLOOKUP(L7,OBRAS[#All],5,FALSE)</f>
        <v>Tatetos</v>
      </c>
      <c r="J26" s="273"/>
      <c r="K26" s="273"/>
      <c r="L26" s="63"/>
      <c r="M26" s="74"/>
    </row>
    <row r="27" spans="2:13" s="2" customFormat="1" ht="15.95" customHeight="1" x14ac:dyDescent="0.25">
      <c r="B27" s="282" t="s">
        <v>54</v>
      </c>
      <c r="C27" s="283"/>
      <c r="D27" s="63" t="str">
        <f>VLOOKUP(L7,OBRAS[#All],3,FALSE)</f>
        <v>​Escola Estadual Omar Donato Bassani</v>
      </c>
      <c r="E27" s="63"/>
      <c r="F27" s="63"/>
      <c r="G27" s="63"/>
      <c r="H27" s="73" t="s">
        <v>56</v>
      </c>
      <c r="I27" s="273">
        <f>VLOOKUP(L7,OBRAS[#All],7,FALSE)</f>
        <v>0</v>
      </c>
      <c r="J27" s="273"/>
      <c r="K27" s="273"/>
      <c r="L27" s="63"/>
      <c r="M27" s="74"/>
    </row>
    <row r="28" spans="2:13" s="2" customFormat="1" ht="15.95" customHeight="1" x14ac:dyDescent="0.25">
      <c r="B28" s="284" t="s">
        <v>58</v>
      </c>
      <c r="C28" s="285"/>
      <c r="D28" s="63"/>
      <c r="E28" s="63"/>
      <c r="F28" s="63"/>
      <c r="G28" s="63"/>
      <c r="H28" s="75" t="s">
        <v>60</v>
      </c>
      <c r="I28" s="273" t="str">
        <f>VLOOKUP(L7,OBRAS[#All],8,FALSE)</f>
        <v>São Bernardo</v>
      </c>
      <c r="J28" s="273"/>
      <c r="K28" s="73" t="s">
        <v>62</v>
      </c>
      <c r="L28" s="63" t="str">
        <f>VLOOKUP(L7,OBRAS[#All],9,FALSE)</f>
        <v>SP</v>
      </c>
      <c r="M28" s="74"/>
    </row>
    <row r="29" spans="2:13" ht="6.75" customHeight="1" x14ac:dyDescent="0.25">
      <c r="B29" s="76"/>
      <c r="C29" s="77"/>
      <c r="D29" s="77"/>
      <c r="E29" s="77"/>
      <c r="F29" s="77"/>
      <c r="G29" s="77"/>
      <c r="H29" s="78"/>
      <c r="I29" s="77"/>
      <c r="J29" s="77"/>
      <c r="K29" s="77"/>
      <c r="L29" s="77"/>
      <c r="M29" s="57"/>
    </row>
    <row r="30" spans="2:13" ht="6.4" customHeight="1" x14ac:dyDescent="0.25">
      <c r="B30" s="36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80"/>
    </row>
    <row r="31" spans="2:13" s="2" customFormat="1" x14ac:dyDescent="0.25">
      <c r="B31" s="81"/>
      <c r="C31" s="82" t="s">
        <v>1</v>
      </c>
      <c r="D31" s="286" t="s">
        <v>64</v>
      </c>
      <c r="E31" s="287"/>
      <c r="F31" s="287"/>
      <c r="G31" s="287"/>
      <c r="H31" s="288"/>
      <c r="I31" s="82" t="s">
        <v>5</v>
      </c>
      <c r="J31" s="82" t="s">
        <v>65</v>
      </c>
      <c r="K31" s="83" t="s">
        <v>66</v>
      </c>
      <c r="L31" s="83" t="s">
        <v>8</v>
      </c>
      <c r="M31" s="84"/>
    </row>
    <row r="32" spans="2:13" s="2" customFormat="1" ht="3" customHeight="1" x14ac:dyDescent="0.25">
      <c r="B32" s="81"/>
      <c r="C32" s="85"/>
      <c r="D32" s="86"/>
      <c r="E32" s="87"/>
      <c r="F32" s="87"/>
      <c r="G32" s="87"/>
      <c r="H32" s="88"/>
      <c r="I32" s="89"/>
      <c r="J32" s="89"/>
      <c r="K32" s="90"/>
      <c r="L32" s="90"/>
      <c r="M32" s="84"/>
    </row>
    <row r="33" spans="2:13" ht="18" customHeight="1" x14ac:dyDescent="0.25">
      <c r="B33" s="39"/>
      <c r="C33" s="91">
        <v>1</v>
      </c>
      <c r="D33" s="299" t="str">
        <f>'BASE PEDIDO'!H4</f>
        <v>CABO FLEX750V 1,5MM2 PT</v>
      </c>
      <c r="E33" s="300"/>
      <c r="F33" s="300"/>
      <c r="G33" s="300"/>
      <c r="H33" s="301"/>
      <c r="I33" s="92">
        <f>'BASE PEDIDO'!J4</f>
        <v>2</v>
      </c>
      <c r="J33" s="93" t="str">
        <f>'BASE PEDIDO'!I4</f>
        <v>ROLO</v>
      </c>
      <c r="K33" s="211">
        <f>'BASE PEDIDO'!K4</f>
        <v>150</v>
      </c>
      <c r="L33" s="94">
        <f>I33*K33</f>
        <v>300</v>
      </c>
      <c r="M33" s="57"/>
    </row>
    <row r="34" spans="2:13" ht="15" customHeight="1" x14ac:dyDescent="0.25">
      <c r="B34" s="39"/>
      <c r="C34" s="91">
        <v>2</v>
      </c>
      <c r="D34" s="236" t="str">
        <f>'BASE PEDIDO'!H5</f>
        <v>CABO FLEX750V 1,5MM2 MR</v>
      </c>
      <c r="H34" s="231"/>
      <c r="I34" s="232">
        <f>'BASE PEDIDO'!J5</f>
        <v>2</v>
      </c>
      <c r="J34" s="233" t="str">
        <f>'BASE PEDIDO'!I5</f>
        <v>ROLO</v>
      </c>
      <c r="K34" s="234">
        <f>'BASE PEDIDO'!K5</f>
        <v>150</v>
      </c>
      <c r="L34" s="235">
        <f t="shared" ref="L34:L64" si="0">I34*K34</f>
        <v>300</v>
      </c>
      <c r="M34" s="57"/>
    </row>
    <row r="35" spans="2:13" ht="15" customHeight="1" x14ac:dyDescent="0.25">
      <c r="B35" s="39"/>
      <c r="C35" s="91">
        <v>3</v>
      </c>
      <c r="D35" s="261" t="str">
        <f>'BASE PEDIDO'!H6</f>
        <v>CABO FLEX750V 1,5MM2 VD</v>
      </c>
      <c r="E35" s="262"/>
      <c r="F35" s="262"/>
      <c r="G35" s="262"/>
      <c r="H35" s="263"/>
      <c r="I35" s="92">
        <f>'BASE PEDIDO'!J6</f>
        <v>2</v>
      </c>
      <c r="J35" s="93" t="str">
        <f>'BASE PEDIDO'!I6</f>
        <v>ROLO</v>
      </c>
      <c r="K35" s="211">
        <f>'BASE PEDIDO'!K6</f>
        <v>150</v>
      </c>
      <c r="L35" s="94">
        <f t="shared" si="0"/>
        <v>300</v>
      </c>
      <c r="M35" s="57"/>
    </row>
    <row r="36" spans="2:13" ht="14.25" customHeight="1" x14ac:dyDescent="0.25">
      <c r="B36" s="39"/>
      <c r="C36" s="91">
        <v>4</v>
      </c>
      <c r="D36" s="296" t="str">
        <f>'BASE PEDIDO'!H7</f>
        <v>BOTOEIRA BOMBA LIGA/DESLIGA C/MARTELO</v>
      </c>
      <c r="E36" s="297"/>
      <c r="F36" s="297"/>
      <c r="G36" s="297"/>
      <c r="H36" s="298"/>
      <c r="I36" s="92">
        <f>'BASE PEDIDO'!J7</f>
        <v>6</v>
      </c>
      <c r="J36" s="93" t="str">
        <f>'BASE PEDIDO'!I7</f>
        <v>UNID.</v>
      </c>
      <c r="K36" s="211">
        <f>'BASE PEDIDO'!K7</f>
        <v>68.900000000000006</v>
      </c>
      <c r="L36" s="94">
        <f t="shared" si="0"/>
        <v>413.40000000000003</v>
      </c>
      <c r="M36" s="57"/>
    </row>
    <row r="37" spans="2:13" ht="13.5" customHeight="1" x14ac:dyDescent="0.25">
      <c r="B37" s="39"/>
      <c r="C37" s="91">
        <v>5</v>
      </c>
      <c r="D37" s="296">
        <f>'BASE PEDIDO'!H8</f>
        <v>0</v>
      </c>
      <c r="E37" s="297"/>
      <c r="F37" s="297"/>
      <c r="G37" s="297"/>
      <c r="H37" s="298"/>
      <c r="I37" s="92">
        <f>'BASE PEDIDO'!J8</f>
        <v>0</v>
      </c>
      <c r="J37" s="93">
        <f>'BASE PEDIDO'!I8</f>
        <v>0</v>
      </c>
      <c r="K37" s="211">
        <f>'BASE PEDIDO'!K8</f>
        <v>0</v>
      </c>
      <c r="L37" s="94">
        <f t="shared" si="0"/>
        <v>0</v>
      </c>
      <c r="M37" s="57"/>
    </row>
    <row r="38" spans="2:13" ht="16.5" customHeight="1" x14ac:dyDescent="0.25">
      <c r="B38" s="39"/>
      <c r="C38" s="91">
        <v>6</v>
      </c>
      <c r="D38" s="296">
        <f>'BASE PEDIDO'!H9</f>
        <v>0</v>
      </c>
      <c r="E38" s="297"/>
      <c r="F38" s="297"/>
      <c r="G38" s="297"/>
      <c r="H38" s="298"/>
      <c r="I38" s="92">
        <f>'BASE PEDIDO'!J9</f>
        <v>0</v>
      </c>
      <c r="J38" s="93">
        <f>'BASE PEDIDO'!I9</f>
        <v>0</v>
      </c>
      <c r="K38" s="211">
        <f>'BASE PEDIDO'!K9</f>
        <v>0</v>
      </c>
      <c r="L38" s="94">
        <f t="shared" si="0"/>
        <v>0</v>
      </c>
      <c r="M38" s="57"/>
    </row>
    <row r="39" spans="2:13" ht="15.75" customHeight="1" x14ac:dyDescent="0.25">
      <c r="B39" s="39"/>
      <c r="C39" s="91">
        <v>7</v>
      </c>
      <c r="D39" s="296">
        <f>'BASE PEDIDO'!H10</f>
        <v>0</v>
      </c>
      <c r="E39" s="297"/>
      <c r="F39" s="297"/>
      <c r="G39" s="297"/>
      <c r="H39" s="298"/>
      <c r="I39" s="92">
        <f>'BASE PEDIDO'!J10</f>
        <v>0</v>
      </c>
      <c r="J39" s="93">
        <f>'BASE PEDIDO'!I10</f>
        <v>0</v>
      </c>
      <c r="K39" s="211">
        <f>'BASE PEDIDO'!K10</f>
        <v>0</v>
      </c>
      <c r="L39" s="94">
        <f t="shared" si="0"/>
        <v>0</v>
      </c>
      <c r="M39" s="57"/>
    </row>
    <row r="40" spans="2:13" ht="15" customHeight="1" x14ac:dyDescent="0.25">
      <c r="B40" s="39"/>
      <c r="C40" s="91">
        <v>8</v>
      </c>
      <c r="D40" s="296">
        <f>'BASE PEDIDO'!H11</f>
        <v>0</v>
      </c>
      <c r="E40" s="297"/>
      <c r="F40" s="297"/>
      <c r="G40" s="297"/>
      <c r="H40" s="298"/>
      <c r="I40" s="92">
        <f>'BASE PEDIDO'!J11</f>
        <v>0</v>
      </c>
      <c r="J40" s="93">
        <f>'BASE PEDIDO'!I11</f>
        <v>0</v>
      </c>
      <c r="K40" s="211">
        <f>'BASE PEDIDO'!K11</f>
        <v>0</v>
      </c>
      <c r="L40" s="94">
        <f t="shared" si="0"/>
        <v>0</v>
      </c>
      <c r="M40" s="57"/>
    </row>
    <row r="41" spans="2:13" ht="15" customHeight="1" x14ac:dyDescent="0.25">
      <c r="B41" s="39"/>
      <c r="C41" s="219">
        <v>9</v>
      </c>
      <c r="D41" s="309">
        <f>'BASE PEDIDO'!H12</f>
        <v>0</v>
      </c>
      <c r="E41" s="310"/>
      <c r="F41" s="310"/>
      <c r="G41" s="310"/>
      <c r="H41" s="311"/>
      <c r="I41" s="220">
        <f>'BASE PEDIDO'!J12</f>
        <v>0</v>
      </c>
      <c r="J41" s="221">
        <f>'BASE PEDIDO'!I12</f>
        <v>0</v>
      </c>
      <c r="K41" s="222">
        <f>'BASE PEDIDO'!K12</f>
        <v>0</v>
      </c>
      <c r="L41" s="223">
        <f t="shared" si="0"/>
        <v>0</v>
      </c>
      <c r="M41" s="57"/>
    </row>
    <row r="42" spans="2:13" ht="15" customHeight="1" x14ac:dyDescent="0.25">
      <c r="B42" s="39"/>
      <c r="C42" s="91">
        <v>10</v>
      </c>
      <c r="D42" s="296">
        <f>'BASE PEDIDO'!H13</f>
        <v>0</v>
      </c>
      <c r="E42" s="297"/>
      <c r="F42" s="297"/>
      <c r="G42" s="297"/>
      <c r="H42" s="298"/>
      <c r="I42" s="92">
        <f>'BASE PEDIDO'!J13</f>
        <v>0</v>
      </c>
      <c r="J42" s="93">
        <f>'BASE PEDIDO'!I13</f>
        <v>0</v>
      </c>
      <c r="K42" s="211">
        <f>'BASE PEDIDO'!K13</f>
        <v>0</v>
      </c>
      <c r="L42" s="94">
        <f t="shared" si="0"/>
        <v>0</v>
      </c>
      <c r="M42" s="57"/>
    </row>
    <row r="43" spans="2:13" ht="14.25" customHeight="1" x14ac:dyDescent="0.25">
      <c r="B43" s="39"/>
      <c r="C43" s="91">
        <v>11</v>
      </c>
      <c r="D43" s="295">
        <f>'BASE PEDIDO'!H14</f>
        <v>0</v>
      </c>
      <c r="E43" s="293"/>
      <c r="F43" s="293"/>
      <c r="G43" s="293"/>
      <c r="H43" s="294"/>
      <c r="I43" s="92">
        <f>'BASE PEDIDO'!J14</f>
        <v>0</v>
      </c>
      <c r="J43" s="93">
        <f>'BASE PEDIDO'!I14</f>
        <v>0</v>
      </c>
      <c r="K43" s="211">
        <f>'BASE PEDIDO'!K14</f>
        <v>0</v>
      </c>
      <c r="L43" s="94">
        <f t="shared" si="0"/>
        <v>0</v>
      </c>
      <c r="M43" s="57"/>
    </row>
    <row r="44" spans="2:13" x14ac:dyDescent="0.25">
      <c r="B44" s="39"/>
      <c r="C44" s="91">
        <v>12</v>
      </c>
      <c r="D44" s="295">
        <f>'BASE PEDIDO'!H15</f>
        <v>0</v>
      </c>
      <c r="E44" s="293"/>
      <c r="F44" s="293"/>
      <c r="G44" s="293"/>
      <c r="H44" s="294"/>
      <c r="I44" s="92">
        <f>'BASE PEDIDO'!J15</f>
        <v>0</v>
      </c>
      <c r="J44" s="93">
        <f>'BASE PEDIDO'!I15</f>
        <v>0</v>
      </c>
      <c r="K44" s="211">
        <f>'BASE PEDIDO'!K15</f>
        <v>0</v>
      </c>
      <c r="L44" s="94">
        <f t="shared" si="0"/>
        <v>0</v>
      </c>
      <c r="M44" s="57"/>
    </row>
    <row r="45" spans="2:13" x14ac:dyDescent="0.25">
      <c r="B45" s="39"/>
      <c r="C45" s="91">
        <v>13</v>
      </c>
      <c r="D45" s="295">
        <f>'BASE PEDIDO'!H16</f>
        <v>0</v>
      </c>
      <c r="E45" s="293"/>
      <c r="F45" s="293"/>
      <c r="G45" s="293"/>
      <c r="H45" s="294"/>
      <c r="I45" s="92">
        <f>'BASE PEDIDO'!J16</f>
        <v>0</v>
      </c>
      <c r="J45" s="93">
        <f>'BASE PEDIDO'!I16</f>
        <v>0</v>
      </c>
      <c r="K45" s="211">
        <f>'BASE PEDIDO'!K16</f>
        <v>0</v>
      </c>
      <c r="L45" s="94">
        <f t="shared" si="0"/>
        <v>0</v>
      </c>
      <c r="M45" s="57"/>
    </row>
    <row r="46" spans="2:13" x14ac:dyDescent="0.25">
      <c r="B46" s="39"/>
      <c r="C46" s="91">
        <v>14</v>
      </c>
      <c r="D46" s="296">
        <f>'BASE PEDIDO'!H17</f>
        <v>0</v>
      </c>
      <c r="E46" s="297"/>
      <c r="F46" s="297"/>
      <c r="G46" s="297"/>
      <c r="H46" s="298"/>
      <c r="I46" s="92">
        <f>'BASE PEDIDO'!J17</f>
        <v>0</v>
      </c>
      <c r="J46" s="93">
        <f>'BASE PEDIDO'!I17</f>
        <v>0</v>
      </c>
      <c r="K46" s="211">
        <f>'BASE PEDIDO'!K17</f>
        <v>0</v>
      </c>
      <c r="L46" s="94">
        <f t="shared" si="0"/>
        <v>0</v>
      </c>
      <c r="M46" s="57"/>
    </row>
    <row r="47" spans="2:13" x14ac:dyDescent="0.25">
      <c r="B47" s="39"/>
      <c r="C47" s="91">
        <v>15</v>
      </c>
      <c r="D47" s="295">
        <f>'BASE PEDIDO'!H18</f>
        <v>0</v>
      </c>
      <c r="E47" s="293"/>
      <c r="F47" s="293"/>
      <c r="G47" s="293"/>
      <c r="H47" s="294"/>
      <c r="I47" s="92">
        <f>'BASE PEDIDO'!J18</f>
        <v>0</v>
      </c>
      <c r="J47" s="93">
        <f>'BASE PEDIDO'!I18</f>
        <v>0</v>
      </c>
      <c r="K47" s="211">
        <f>'BASE PEDIDO'!K18</f>
        <v>0</v>
      </c>
      <c r="L47" s="94">
        <f t="shared" si="0"/>
        <v>0</v>
      </c>
      <c r="M47" s="57"/>
    </row>
    <row r="48" spans="2:13" x14ac:dyDescent="0.25">
      <c r="B48" s="39"/>
      <c r="C48" s="91">
        <v>16</v>
      </c>
      <c r="D48" s="295">
        <f>'BASE PEDIDO'!H19</f>
        <v>0</v>
      </c>
      <c r="E48" s="293"/>
      <c r="F48" s="293"/>
      <c r="G48" s="293"/>
      <c r="H48" s="294"/>
      <c r="I48" s="92">
        <f>'BASE PEDIDO'!J19</f>
        <v>0</v>
      </c>
      <c r="J48" s="93">
        <f>'BASE PEDIDO'!I19</f>
        <v>0</v>
      </c>
      <c r="K48" s="211">
        <f>'BASE PEDIDO'!K19</f>
        <v>0</v>
      </c>
      <c r="L48" s="94">
        <f t="shared" si="0"/>
        <v>0</v>
      </c>
      <c r="M48" s="57"/>
    </row>
    <row r="49" spans="2:13" x14ac:dyDescent="0.25">
      <c r="B49" s="39"/>
      <c r="C49" s="91">
        <v>17</v>
      </c>
      <c r="D49" s="295">
        <f>'BASE PEDIDO'!H20</f>
        <v>0</v>
      </c>
      <c r="E49" s="293"/>
      <c r="F49" s="293"/>
      <c r="G49" s="293"/>
      <c r="H49" s="294"/>
      <c r="I49" s="92">
        <f>'BASE PEDIDO'!J20</f>
        <v>0</v>
      </c>
      <c r="J49" s="93">
        <f>'BASE PEDIDO'!I20</f>
        <v>0</v>
      </c>
      <c r="K49" s="211">
        <f>'BASE PEDIDO'!K20</f>
        <v>0</v>
      </c>
      <c r="L49" s="94">
        <f t="shared" si="0"/>
        <v>0</v>
      </c>
      <c r="M49" s="57"/>
    </row>
    <row r="50" spans="2:13" x14ac:dyDescent="0.25">
      <c r="B50" s="39"/>
      <c r="C50" s="91">
        <v>18</v>
      </c>
      <c r="D50" s="295">
        <f>'BASE PEDIDO'!H21</f>
        <v>0</v>
      </c>
      <c r="E50" s="293"/>
      <c r="F50" s="293"/>
      <c r="G50" s="293"/>
      <c r="H50" s="294"/>
      <c r="I50" s="92">
        <f>'BASE PEDIDO'!J21</f>
        <v>0</v>
      </c>
      <c r="J50" s="93">
        <f>'BASE PEDIDO'!I21</f>
        <v>0</v>
      </c>
      <c r="K50" s="211">
        <f>'BASE PEDIDO'!K21</f>
        <v>0</v>
      </c>
      <c r="L50" s="94">
        <f t="shared" si="0"/>
        <v>0</v>
      </c>
      <c r="M50" s="57"/>
    </row>
    <row r="51" spans="2:13" x14ac:dyDescent="0.25">
      <c r="B51" s="39"/>
      <c r="C51" s="91">
        <v>19</v>
      </c>
      <c r="D51" s="295">
        <f>'BASE PEDIDO'!H22</f>
        <v>0</v>
      </c>
      <c r="E51" s="293"/>
      <c r="F51" s="293"/>
      <c r="G51" s="293"/>
      <c r="H51" s="294"/>
      <c r="I51" s="92">
        <f>'BASE PEDIDO'!J22</f>
        <v>0</v>
      </c>
      <c r="J51" s="93">
        <f>'BASE PEDIDO'!I22</f>
        <v>0</v>
      </c>
      <c r="K51" s="211">
        <f>'BASE PEDIDO'!K22</f>
        <v>0</v>
      </c>
      <c r="L51" s="94">
        <f t="shared" si="0"/>
        <v>0</v>
      </c>
      <c r="M51" s="57"/>
    </row>
    <row r="52" spans="2:13" x14ac:dyDescent="0.25">
      <c r="B52" s="39"/>
      <c r="C52" s="91">
        <v>20</v>
      </c>
      <c r="D52" s="295">
        <f>'BASE PEDIDO'!H23</f>
        <v>0</v>
      </c>
      <c r="E52" s="293"/>
      <c r="F52" s="293"/>
      <c r="G52" s="293"/>
      <c r="H52" s="294"/>
      <c r="I52" s="92">
        <f>'BASE PEDIDO'!J23</f>
        <v>0</v>
      </c>
      <c r="J52" s="93">
        <f>'BASE PEDIDO'!I23</f>
        <v>0</v>
      </c>
      <c r="K52" s="211">
        <f>'BASE PEDIDO'!K23</f>
        <v>0</v>
      </c>
      <c r="L52" s="94">
        <f t="shared" si="0"/>
        <v>0</v>
      </c>
      <c r="M52" s="57"/>
    </row>
    <row r="53" spans="2:13" x14ac:dyDescent="0.25">
      <c r="B53" s="39"/>
      <c r="C53" s="91">
        <v>21</v>
      </c>
      <c r="D53" s="295">
        <f>'BASE PEDIDO'!H24</f>
        <v>0</v>
      </c>
      <c r="E53" s="293"/>
      <c r="F53" s="293"/>
      <c r="G53" s="293"/>
      <c r="H53" s="294"/>
      <c r="I53" s="92">
        <f>'BASE PEDIDO'!J24</f>
        <v>0</v>
      </c>
      <c r="J53" s="93">
        <f>'BASE PEDIDO'!I24</f>
        <v>0</v>
      </c>
      <c r="K53" s="211">
        <f>'BASE PEDIDO'!K24</f>
        <v>0</v>
      </c>
      <c r="L53" s="94">
        <f t="shared" si="0"/>
        <v>0</v>
      </c>
      <c r="M53" s="57"/>
    </row>
    <row r="54" spans="2:13" x14ac:dyDescent="0.25">
      <c r="B54" s="39"/>
      <c r="C54" s="91">
        <v>22</v>
      </c>
      <c r="D54" s="295">
        <f>'BASE PEDIDO'!H25</f>
        <v>0</v>
      </c>
      <c r="E54" s="293"/>
      <c r="F54" s="293"/>
      <c r="G54" s="293"/>
      <c r="H54" s="294"/>
      <c r="I54" s="92">
        <f>'BASE PEDIDO'!J25</f>
        <v>0</v>
      </c>
      <c r="J54" s="93">
        <f>'BASE PEDIDO'!I25</f>
        <v>0</v>
      </c>
      <c r="K54" s="211">
        <f>'BASE PEDIDO'!K25</f>
        <v>0</v>
      </c>
      <c r="L54" s="94">
        <f t="shared" si="0"/>
        <v>0</v>
      </c>
      <c r="M54" s="57"/>
    </row>
    <row r="55" spans="2:13" x14ac:dyDescent="0.25">
      <c r="B55" s="39"/>
      <c r="C55" s="91">
        <v>23</v>
      </c>
      <c r="D55" s="295">
        <f>'BASE PEDIDO'!H26</f>
        <v>0</v>
      </c>
      <c r="E55" s="293"/>
      <c r="F55" s="293"/>
      <c r="G55" s="293"/>
      <c r="H55" s="294"/>
      <c r="I55" s="92">
        <f>'BASE PEDIDO'!J26</f>
        <v>0</v>
      </c>
      <c r="J55" s="93">
        <f>'BASE PEDIDO'!I26</f>
        <v>0</v>
      </c>
      <c r="K55" s="211">
        <f>'BASE PEDIDO'!K26</f>
        <v>0</v>
      </c>
      <c r="L55" s="94">
        <f t="shared" si="0"/>
        <v>0</v>
      </c>
      <c r="M55" s="57"/>
    </row>
    <row r="56" spans="2:13" x14ac:dyDescent="0.25">
      <c r="B56" s="39"/>
      <c r="C56" s="91">
        <v>24</v>
      </c>
      <c r="D56" s="295">
        <f>'BASE PEDIDO'!H27</f>
        <v>0</v>
      </c>
      <c r="E56" s="293"/>
      <c r="F56" s="293"/>
      <c r="G56" s="293"/>
      <c r="H56" s="294"/>
      <c r="I56" s="92">
        <f>'BASE PEDIDO'!J27</f>
        <v>0</v>
      </c>
      <c r="J56" s="93">
        <f>'BASE PEDIDO'!I27</f>
        <v>0</v>
      </c>
      <c r="K56" s="211">
        <f>'BASE PEDIDO'!K27</f>
        <v>0</v>
      </c>
      <c r="L56" s="94">
        <f t="shared" si="0"/>
        <v>0</v>
      </c>
      <c r="M56" s="57"/>
    </row>
    <row r="57" spans="2:13" x14ac:dyDescent="0.25">
      <c r="B57" s="39"/>
      <c r="C57" s="91">
        <v>25</v>
      </c>
      <c r="D57" s="295">
        <f>'BASE PEDIDO'!H28</f>
        <v>0</v>
      </c>
      <c r="E57" s="293"/>
      <c r="F57" s="293"/>
      <c r="G57" s="293"/>
      <c r="H57" s="294"/>
      <c r="I57" s="92">
        <f>'BASE PEDIDO'!J28</f>
        <v>0</v>
      </c>
      <c r="J57" s="93">
        <f>'BASE PEDIDO'!I28</f>
        <v>0</v>
      </c>
      <c r="K57" s="211">
        <f>'BASE PEDIDO'!K28</f>
        <v>0</v>
      </c>
      <c r="L57" s="94">
        <f t="shared" si="0"/>
        <v>0</v>
      </c>
      <c r="M57" s="57"/>
    </row>
    <row r="58" spans="2:13" x14ac:dyDescent="0.25">
      <c r="B58" s="39"/>
      <c r="C58" s="91">
        <v>26</v>
      </c>
      <c r="D58" s="295">
        <f>'BASE PEDIDO'!H29</f>
        <v>0</v>
      </c>
      <c r="E58" s="293"/>
      <c r="F58" s="293"/>
      <c r="G58" s="293"/>
      <c r="H58" s="294"/>
      <c r="I58" s="92">
        <f>'BASE PEDIDO'!J29</f>
        <v>0</v>
      </c>
      <c r="J58" s="93">
        <f>'BASE PEDIDO'!I29</f>
        <v>0</v>
      </c>
      <c r="K58" s="211">
        <f>'BASE PEDIDO'!K29</f>
        <v>0</v>
      </c>
      <c r="L58" s="94">
        <f t="shared" si="0"/>
        <v>0</v>
      </c>
      <c r="M58" s="57"/>
    </row>
    <row r="59" spans="2:13" x14ac:dyDescent="0.25">
      <c r="B59" s="39"/>
      <c r="C59" s="91">
        <v>27</v>
      </c>
      <c r="D59" s="295">
        <f>'BASE PEDIDO'!H30</f>
        <v>0</v>
      </c>
      <c r="E59" s="293"/>
      <c r="F59" s="293"/>
      <c r="G59" s="293"/>
      <c r="H59" s="294"/>
      <c r="I59" s="92">
        <f>'BASE PEDIDO'!J30</f>
        <v>0</v>
      </c>
      <c r="J59" s="93">
        <f>'BASE PEDIDO'!I30</f>
        <v>0</v>
      </c>
      <c r="K59" s="211">
        <f>'BASE PEDIDO'!K30</f>
        <v>0</v>
      </c>
      <c r="L59" s="94">
        <f t="shared" si="0"/>
        <v>0</v>
      </c>
      <c r="M59" s="57"/>
    </row>
    <row r="60" spans="2:13" x14ac:dyDescent="0.25">
      <c r="B60" s="39"/>
      <c r="C60" s="91">
        <v>28</v>
      </c>
      <c r="D60" s="295">
        <f>'BASE PEDIDO'!H31</f>
        <v>0</v>
      </c>
      <c r="E60" s="293"/>
      <c r="F60" s="293"/>
      <c r="G60" s="293"/>
      <c r="H60" s="294"/>
      <c r="I60" s="92">
        <f>'BASE PEDIDO'!J31</f>
        <v>0</v>
      </c>
      <c r="J60" s="93">
        <f>'BASE PEDIDO'!I31</f>
        <v>0</v>
      </c>
      <c r="K60" s="211">
        <f>'BASE PEDIDO'!K31</f>
        <v>0</v>
      </c>
      <c r="L60" s="94">
        <f t="shared" si="0"/>
        <v>0</v>
      </c>
      <c r="M60" s="57"/>
    </row>
    <row r="61" spans="2:13" x14ac:dyDescent="0.25">
      <c r="B61" s="39"/>
      <c r="C61" s="91">
        <v>29</v>
      </c>
      <c r="D61" s="295">
        <f>'BASE PEDIDO'!H32</f>
        <v>0</v>
      </c>
      <c r="E61" s="293"/>
      <c r="F61" s="293"/>
      <c r="G61" s="293"/>
      <c r="H61" s="294"/>
      <c r="I61" s="92">
        <f>'BASE PEDIDO'!J32</f>
        <v>0</v>
      </c>
      <c r="J61" s="93">
        <f>'BASE PEDIDO'!I32</f>
        <v>0</v>
      </c>
      <c r="K61" s="211">
        <f>'BASE PEDIDO'!K32</f>
        <v>0</v>
      </c>
      <c r="L61" s="94">
        <f t="shared" si="0"/>
        <v>0</v>
      </c>
      <c r="M61" s="57"/>
    </row>
    <row r="62" spans="2:13" ht="13.5" customHeight="1" x14ac:dyDescent="0.25">
      <c r="B62" s="39"/>
      <c r="C62" s="91">
        <v>30</v>
      </c>
      <c r="D62" s="295">
        <f>'BASE PEDIDO'!H33</f>
        <v>0</v>
      </c>
      <c r="E62" s="293"/>
      <c r="F62" s="293"/>
      <c r="G62" s="293"/>
      <c r="H62" s="294"/>
      <c r="I62" s="92">
        <f>'BASE PEDIDO'!J33</f>
        <v>0</v>
      </c>
      <c r="J62" s="93">
        <f>'BASE PEDIDO'!I33</f>
        <v>0</v>
      </c>
      <c r="K62" s="211">
        <f>'BASE PEDIDO'!K33</f>
        <v>0</v>
      </c>
      <c r="L62" s="94">
        <f t="shared" si="0"/>
        <v>0</v>
      </c>
      <c r="M62" s="57"/>
    </row>
    <row r="63" spans="2:13" hidden="1" x14ac:dyDescent="0.25">
      <c r="B63" s="39"/>
      <c r="C63" s="91">
        <v>31</v>
      </c>
      <c r="D63" s="295">
        <f>'BASE PEDIDO'!H34</f>
        <v>0</v>
      </c>
      <c r="E63" s="293"/>
      <c r="F63" s="293"/>
      <c r="G63" s="293"/>
      <c r="H63" s="294"/>
      <c r="I63" s="92">
        <f>'BASE PEDIDO'!J34</f>
        <v>0</v>
      </c>
      <c r="J63" s="93">
        <f>'BASE PEDIDO'!I34</f>
        <v>0</v>
      </c>
      <c r="K63" s="211">
        <f>'BASE PEDIDO'!K34</f>
        <v>0</v>
      </c>
      <c r="L63" s="94">
        <f t="shared" si="0"/>
        <v>0</v>
      </c>
      <c r="M63" s="57"/>
    </row>
    <row r="64" spans="2:13" hidden="1" x14ac:dyDescent="0.25">
      <c r="B64" s="39"/>
      <c r="C64" s="91">
        <v>32</v>
      </c>
      <c r="D64" s="295">
        <f>'BASE PEDIDO'!H35</f>
        <v>0</v>
      </c>
      <c r="E64" s="293"/>
      <c r="F64" s="293"/>
      <c r="G64" s="293"/>
      <c r="H64" s="294"/>
      <c r="I64" s="92">
        <f>'BASE PEDIDO'!J35</f>
        <v>0</v>
      </c>
      <c r="J64" s="93">
        <f>'BASE PEDIDO'!I34</f>
        <v>0</v>
      </c>
      <c r="K64" s="211">
        <f>'BASE PEDIDO'!K35</f>
        <v>0</v>
      </c>
      <c r="L64" s="94">
        <f t="shared" si="0"/>
        <v>0</v>
      </c>
      <c r="M64" s="57"/>
    </row>
    <row r="65" spans="2:13" hidden="1" x14ac:dyDescent="0.25">
      <c r="B65" s="39"/>
      <c r="C65" s="91">
        <v>33</v>
      </c>
      <c r="D65" s="295">
        <f>'BASE PEDIDO'!H36</f>
        <v>0</v>
      </c>
      <c r="E65" s="293"/>
      <c r="F65" s="293"/>
      <c r="G65" s="293"/>
      <c r="H65" s="294"/>
      <c r="I65" s="92">
        <f>'BASE PEDIDO'!J36</f>
        <v>0</v>
      </c>
      <c r="J65" s="93">
        <f>'BASE PEDIDO'!I35</f>
        <v>0</v>
      </c>
      <c r="K65" s="211">
        <f>'BASE PEDIDO'!K36</f>
        <v>0</v>
      </c>
      <c r="L65" s="94">
        <f t="shared" ref="L65:L104" si="1">I65*K65</f>
        <v>0</v>
      </c>
      <c r="M65" s="57"/>
    </row>
    <row r="66" spans="2:13" hidden="1" x14ac:dyDescent="0.25">
      <c r="B66" s="39"/>
      <c r="C66" s="91">
        <v>34</v>
      </c>
      <c r="D66" s="295">
        <f>'BASE PEDIDO'!H37</f>
        <v>0</v>
      </c>
      <c r="E66" s="293"/>
      <c r="F66" s="293"/>
      <c r="G66" s="293"/>
      <c r="H66" s="294"/>
      <c r="I66" s="92">
        <f>'BASE PEDIDO'!J37</f>
        <v>0</v>
      </c>
      <c r="J66" s="93">
        <f>'BASE PEDIDO'!I36</f>
        <v>0</v>
      </c>
      <c r="K66" s="211">
        <f>'BASE PEDIDO'!K37</f>
        <v>0</v>
      </c>
      <c r="L66" s="94">
        <f t="shared" si="1"/>
        <v>0</v>
      </c>
      <c r="M66" s="57"/>
    </row>
    <row r="67" spans="2:13" hidden="1" x14ac:dyDescent="0.25">
      <c r="B67" s="39"/>
      <c r="C67" s="91">
        <v>35</v>
      </c>
      <c r="D67" s="295">
        <f>'BASE PEDIDO'!H38</f>
        <v>0</v>
      </c>
      <c r="E67" s="293"/>
      <c r="F67" s="293"/>
      <c r="G67" s="293"/>
      <c r="H67" s="294"/>
      <c r="I67" s="92">
        <f>'BASE PEDIDO'!J38</f>
        <v>0</v>
      </c>
      <c r="J67" s="93">
        <f>'BASE PEDIDO'!I37</f>
        <v>0</v>
      </c>
      <c r="K67" s="211">
        <f>'BASE PEDIDO'!K38</f>
        <v>0</v>
      </c>
      <c r="L67" s="94">
        <f t="shared" si="1"/>
        <v>0</v>
      </c>
      <c r="M67" s="57"/>
    </row>
    <row r="68" spans="2:13" hidden="1" x14ac:dyDescent="0.25">
      <c r="B68" s="39"/>
      <c r="C68" s="91">
        <v>36</v>
      </c>
      <c r="D68" s="295">
        <f>'BASE PEDIDO'!H39</f>
        <v>0</v>
      </c>
      <c r="E68" s="293"/>
      <c r="F68" s="293"/>
      <c r="G68" s="293"/>
      <c r="H68" s="294"/>
      <c r="I68" s="92">
        <f>'BASE PEDIDO'!J39</f>
        <v>0</v>
      </c>
      <c r="J68" s="93">
        <f>'BASE PEDIDO'!I38</f>
        <v>0</v>
      </c>
      <c r="K68" s="211">
        <f>'BASE PEDIDO'!K39</f>
        <v>0</v>
      </c>
      <c r="L68" s="94">
        <f t="shared" si="1"/>
        <v>0</v>
      </c>
      <c r="M68" s="57"/>
    </row>
    <row r="69" spans="2:13" hidden="1" x14ac:dyDescent="0.25">
      <c r="B69" s="39"/>
      <c r="C69" s="91">
        <v>37</v>
      </c>
      <c r="D69" s="295">
        <f>'BASE PEDIDO'!H40</f>
        <v>0</v>
      </c>
      <c r="E69" s="293"/>
      <c r="F69" s="293"/>
      <c r="G69" s="293"/>
      <c r="H69" s="294"/>
      <c r="I69" s="92">
        <f>'BASE PEDIDO'!J40</f>
        <v>0</v>
      </c>
      <c r="J69" s="93">
        <f>'BASE PEDIDO'!I39</f>
        <v>0</v>
      </c>
      <c r="K69" s="211">
        <f>'BASE PEDIDO'!K40</f>
        <v>0</v>
      </c>
      <c r="L69" s="94">
        <f t="shared" si="1"/>
        <v>0</v>
      </c>
      <c r="M69" s="57"/>
    </row>
    <row r="70" spans="2:13" hidden="1" x14ac:dyDescent="0.25">
      <c r="B70" s="39"/>
      <c r="C70" s="91">
        <v>38</v>
      </c>
      <c r="D70" s="295">
        <f>'BASE PEDIDO'!H41</f>
        <v>0</v>
      </c>
      <c r="E70" s="293"/>
      <c r="F70" s="293"/>
      <c r="G70" s="293"/>
      <c r="H70" s="294"/>
      <c r="I70" s="92">
        <f>'BASE PEDIDO'!J41</f>
        <v>0</v>
      </c>
      <c r="J70" s="93">
        <f>'BASE PEDIDO'!I40</f>
        <v>0</v>
      </c>
      <c r="K70" s="211">
        <f>'BASE PEDIDO'!K41</f>
        <v>0</v>
      </c>
      <c r="L70" s="94">
        <f t="shared" si="1"/>
        <v>0</v>
      </c>
      <c r="M70" s="57"/>
    </row>
    <row r="71" spans="2:13" hidden="1" x14ac:dyDescent="0.25">
      <c r="B71" s="39"/>
      <c r="C71" s="91">
        <v>39</v>
      </c>
      <c r="D71" s="295">
        <f>'BASE PEDIDO'!H42</f>
        <v>0</v>
      </c>
      <c r="E71" s="293"/>
      <c r="F71" s="293"/>
      <c r="G71" s="293"/>
      <c r="H71" s="294"/>
      <c r="I71" s="92">
        <f>'BASE PEDIDO'!J42</f>
        <v>0</v>
      </c>
      <c r="J71" s="93">
        <f>'BASE PEDIDO'!I41</f>
        <v>0</v>
      </c>
      <c r="K71" s="211">
        <f>'BASE PEDIDO'!K42</f>
        <v>0</v>
      </c>
      <c r="L71" s="94">
        <f t="shared" si="1"/>
        <v>0</v>
      </c>
      <c r="M71" s="57"/>
    </row>
    <row r="72" spans="2:13" ht="1.5" hidden="1" customHeight="1" x14ac:dyDescent="0.25">
      <c r="B72" s="39"/>
      <c r="C72" s="91">
        <v>40</v>
      </c>
      <c r="D72" s="295">
        <f>'BASE PEDIDO'!H43</f>
        <v>0</v>
      </c>
      <c r="E72" s="293"/>
      <c r="F72" s="293"/>
      <c r="G72" s="293"/>
      <c r="H72" s="294"/>
      <c r="I72" s="92">
        <f>'BASE PEDIDO'!J43</f>
        <v>0</v>
      </c>
      <c r="J72" s="93">
        <f>'BASE PEDIDO'!I42</f>
        <v>0</v>
      </c>
      <c r="K72" s="211">
        <f>'BASE PEDIDO'!K43</f>
        <v>0</v>
      </c>
      <c r="L72" s="94">
        <f t="shared" si="1"/>
        <v>0</v>
      </c>
      <c r="M72" s="57"/>
    </row>
    <row r="73" spans="2:13" hidden="1" x14ac:dyDescent="0.25">
      <c r="B73" s="39"/>
      <c r="C73" s="91">
        <v>41</v>
      </c>
      <c r="D73" s="295">
        <f>'BASE PEDIDO'!H44</f>
        <v>0</v>
      </c>
      <c r="E73" s="293"/>
      <c r="F73" s="293"/>
      <c r="G73" s="293"/>
      <c r="H73" s="294"/>
      <c r="I73" s="92">
        <f>'BASE PEDIDO'!J44</f>
        <v>0</v>
      </c>
      <c r="J73" s="93">
        <f>'BASE PEDIDO'!I43</f>
        <v>0</v>
      </c>
      <c r="K73" s="211">
        <f>'BASE PEDIDO'!K44</f>
        <v>0</v>
      </c>
      <c r="L73" s="94">
        <f t="shared" si="1"/>
        <v>0</v>
      </c>
      <c r="M73" s="57"/>
    </row>
    <row r="74" spans="2:13" ht="8.25" hidden="1" customHeight="1" x14ac:dyDescent="0.25">
      <c r="B74" s="39"/>
      <c r="C74" s="91">
        <v>42</v>
      </c>
      <c r="D74" s="295">
        <f>'BASE PEDIDO'!H45</f>
        <v>0</v>
      </c>
      <c r="E74" s="293"/>
      <c r="F74" s="293"/>
      <c r="G74" s="293"/>
      <c r="H74" s="294"/>
      <c r="I74" s="92">
        <f>'BASE PEDIDO'!J45</f>
        <v>0</v>
      </c>
      <c r="J74" s="93">
        <f>'BASE PEDIDO'!I44</f>
        <v>0</v>
      </c>
      <c r="K74" s="211">
        <f>'BASE PEDIDO'!K45</f>
        <v>0</v>
      </c>
      <c r="L74" s="94">
        <f t="shared" si="1"/>
        <v>0</v>
      </c>
      <c r="M74" s="57"/>
    </row>
    <row r="75" spans="2:13" hidden="1" x14ac:dyDescent="0.25">
      <c r="B75" s="39"/>
      <c r="C75" s="91">
        <v>43</v>
      </c>
      <c r="D75" s="295">
        <f>'BASE PEDIDO'!H46</f>
        <v>0</v>
      </c>
      <c r="E75" s="293"/>
      <c r="F75" s="293"/>
      <c r="G75" s="293"/>
      <c r="H75" s="294"/>
      <c r="I75" s="92">
        <f>'BASE PEDIDO'!J46</f>
        <v>0</v>
      </c>
      <c r="J75" s="93">
        <f>'BASE PEDIDO'!I45</f>
        <v>0</v>
      </c>
      <c r="K75" s="211">
        <f>'BASE PEDIDO'!K46</f>
        <v>0</v>
      </c>
      <c r="L75" s="94">
        <f t="shared" si="1"/>
        <v>0</v>
      </c>
      <c r="M75" s="57"/>
    </row>
    <row r="76" spans="2:13" hidden="1" x14ac:dyDescent="0.25">
      <c r="B76" s="39"/>
      <c r="C76" s="91">
        <v>44</v>
      </c>
      <c r="D76" s="295">
        <f>'BASE PEDIDO'!H47</f>
        <v>0</v>
      </c>
      <c r="E76" s="293"/>
      <c r="F76" s="293"/>
      <c r="G76" s="293"/>
      <c r="H76" s="294"/>
      <c r="I76" s="92">
        <f>'BASE PEDIDO'!J47</f>
        <v>0</v>
      </c>
      <c r="J76" s="93">
        <f>'BASE PEDIDO'!I46</f>
        <v>0</v>
      </c>
      <c r="K76" s="211">
        <f>'BASE PEDIDO'!K47</f>
        <v>0</v>
      </c>
      <c r="L76" s="94">
        <f t="shared" si="1"/>
        <v>0</v>
      </c>
      <c r="M76" s="57"/>
    </row>
    <row r="77" spans="2:13" hidden="1" x14ac:dyDescent="0.25">
      <c r="B77" s="39"/>
      <c r="C77" s="91">
        <v>45</v>
      </c>
      <c r="D77" s="295">
        <f>'BASE PEDIDO'!H48</f>
        <v>0</v>
      </c>
      <c r="E77" s="293"/>
      <c r="F77" s="293"/>
      <c r="G77" s="293"/>
      <c r="H77" s="294"/>
      <c r="I77" s="92">
        <f>'BASE PEDIDO'!J48</f>
        <v>0</v>
      </c>
      <c r="J77" s="93">
        <f>'BASE PEDIDO'!I47</f>
        <v>0</v>
      </c>
      <c r="K77" s="211">
        <f>'BASE PEDIDO'!K48</f>
        <v>0</v>
      </c>
      <c r="L77" s="94">
        <f t="shared" si="1"/>
        <v>0</v>
      </c>
      <c r="M77" s="57"/>
    </row>
    <row r="78" spans="2:13" hidden="1" x14ac:dyDescent="0.25">
      <c r="B78" s="39"/>
      <c r="C78" s="91">
        <v>46</v>
      </c>
      <c r="D78" s="295">
        <f>'BASE PEDIDO'!H49</f>
        <v>0</v>
      </c>
      <c r="E78" s="293"/>
      <c r="F78" s="293"/>
      <c r="G78" s="293"/>
      <c r="H78" s="294"/>
      <c r="I78" s="92">
        <f>'BASE PEDIDO'!J49</f>
        <v>0</v>
      </c>
      <c r="J78" s="93">
        <f>'BASE PEDIDO'!I48</f>
        <v>0</v>
      </c>
      <c r="K78" s="211">
        <f>'BASE PEDIDO'!K49</f>
        <v>0</v>
      </c>
      <c r="L78" s="94">
        <f t="shared" si="1"/>
        <v>0</v>
      </c>
      <c r="M78" s="57"/>
    </row>
    <row r="79" spans="2:13" hidden="1" x14ac:dyDescent="0.25">
      <c r="B79" s="39"/>
      <c r="C79" s="91">
        <v>47</v>
      </c>
      <c r="D79" s="295">
        <f>'BASE PEDIDO'!H50</f>
        <v>0</v>
      </c>
      <c r="E79" s="293"/>
      <c r="F79" s="293"/>
      <c r="G79" s="293"/>
      <c r="H79" s="294"/>
      <c r="I79" s="92">
        <f>'BASE PEDIDO'!J50</f>
        <v>0</v>
      </c>
      <c r="J79" s="93">
        <f>'BASE PEDIDO'!I49</f>
        <v>0</v>
      </c>
      <c r="K79" s="211">
        <f>'BASE PEDIDO'!K50</f>
        <v>0</v>
      </c>
      <c r="L79" s="94">
        <f t="shared" si="1"/>
        <v>0</v>
      </c>
      <c r="M79" s="57"/>
    </row>
    <row r="80" spans="2:13" hidden="1" x14ac:dyDescent="0.25">
      <c r="B80" s="39"/>
      <c r="C80" s="91">
        <v>48</v>
      </c>
      <c r="D80" s="295">
        <f>'BASE PEDIDO'!H51</f>
        <v>0</v>
      </c>
      <c r="E80" s="293"/>
      <c r="F80" s="293"/>
      <c r="G80" s="293"/>
      <c r="H80" s="294"/>
      <c r="I80" s="92">
        <f>'BASE PEDIDO'!J51</f>
        <v>0</v>
      </c>
      <c r="J80" s="93">
        <f>'BASE PEDIDO'!I50</f>
        <v>0</v>
      </c>
      <c r="K80" s="211">
        <f>'BASE PEDIDO'!K51</f>
        <v>0</v>
      </c>
      <c r="L80" s="94">
        <f t="shared" si="1"/>
        <v>0</v>
      </c>
      <c r="M80" s="57"/>
    </row>
    <row r="81" spans="2:13" hidden="1" x14ac:dyDescent="0.25">
      <c r="B81" s="39"/>
      <c r="C81" s="91">
        <v>49</v>
      </c>
      <c r="D81" s="295">
        <f>'BASE PEDIDO'!H52</f>
        <v>0</v>
      </c>
      <c r="E81" s="293"/>
      <c r="F81" s="293"/>
      <c r="G81" s="293"/>
      <c r="H81" s="294"/>
      <c r="I81" s="92">
        <f>'BASE PEDIDO'!J52</f>
        <v>0</v>
      </c>
      <c r="J81" s="93">
        <f>'BASE PEDIDO'!I51</f>
        <v>0</v>
      </c>
      <c r="K81" s="211">
        <f>'BASE PEDIDO'!K52</f>
        <v>0</v>
      </c>
      <c r="L81" s="94">
        <f t="shared" si="1"/>
        <v>0</v>
      </c>
      <c r="M81" s="57"/>
    </row>
    <row r="82" spans="2:13" hidden="1" x14ac:dyDescent="0.25">
      <c r="B82" s="39"/>
      <c r="C82" s="91">
        <v>50</v>
      </c>
      <c r="D82" s="295">
        <f>'BASE PEDIDO'!H53</f>
        <v>0</v>
      </c>
      <c r="E82" s="293"/>
      <c r="F82" s="293"/>
      <c r="G82" s="293"/>
      <c r="H82" s="294"/>
      <c r="I82" s="92">
        <f>'BASE PEDIDO'!J53</f>
        <v>0</v>
      </c>
      <c r="J82" s="93">
        <f>'BASE PEDIDO'!I52</f>
        <v>0</v>
      </c>
      <c r="K82" s="211">
        <f>'BASE PEDIDO'!K53</f>
        <v>0</v>
      </c>
      <c r="L82" s="94">
        <f t="shared" si="1"/>
        <v>0</v>
      </c>
      <c r="M82" s="57"/>
    </row>
    <row r="83" spans="2:13" hidden="1" x14ac:dyDescent="0.25">
      <c r="B83" s="39"/>
      <c r="C83" s="91">
        <v>51</v>
      </c>
      <c r="D83" s="295">
        <f>'BASE PEDIDO'!H54</f>
        <v>0</v>
      </c>
      <c r="E83" s="293"/>
      <c r="F83" s="293"/>
      <c r="G83" s="293"/>
      <c r="H83" s="294"/>
      <c r="I83" s="92">
        <f>'BASE PEDIDO'!J54</f>
        <v>0</v>
      </c>
      <c r="J83" s="93">
        <f>'BASE PEDIDO'!I53</f>
        <v>0</v>
      </c>
      <c r="K83" s="211">
        <f>'BASE PEDIDO'!K54</f>
        <v>0</v>
      </c>
      <c r="L83" s="94">
        <f t="shared" si="1"/>
        <v>0</v>
      </c>
      <c r="M83" s="57"/>
    </row>
    <row r="84" spans="2:13" hidden="1" x14ac:dyDescent="0.25">
      <c r="B84" s="39"/>
      <c r="C84" s="91">
        <v>52</v>
      </c>
      <c r="D84" s="295">
        <f>'BASE PEDIDO'!H55</f>
        <v>0</v>
      </c>
      <c r="E84" s="293"/>
      <c r="F84" s="293"/>
      <c r="G84" s="293"/>
      <c r="H84" s="294"/>
      <c r="I84" s="92">
        <f>'BASE PEDIDO'!J55</f>
        <v>0</v>
      </c>
      <c r="J84" s="93">
        <f>'BASE PEDIDO'!I54</f>
        <v>0</v>
      </c>
      <c r="K84" s="211">
        <f>'BASE PEDIDO'!K55</f>
        <v>0</v>
      </c>
      <c r="L84" s="94">
        <f t="shared" si="1"/>
        <v>0</v>
      </c>
      <c r="M84" s="57"/>
    </row>
    <row r="85" spans="2:13" hidden="1" x14ac:dyDescent="0.25">
      <c r="B85" s="39"/>
      <c r="C85" s="91">
        <v>53</v>
      </c>
      <c r="D85" s="295">
        <f>'BASE PEDIDO'!H56</f>
        <v>0</v>
      </c>
      <c r="E85" s="293"/>
      <c r="F85" s="293"/>
      <c r="G85" s="293"/>
      <c r="H85" s="294"/>
      <c r="I85" s="92">
        <f>'BASE PEDIDO'!J56</f>
        <v>0</v>
      </c>
      <c r="J85" s="93">
        <f>'BASE PEDIDO'!I55</f>
        <v>0</v>
      </c>
      <c r="K85" s="211">
        <f>'BASE PEDIDO'!K56</f>
        <v>0</v>
      </c>
      <c r="L85" s="94">
        <f t="shared" si="1"/>
        <v>0</v>
      </c>
      <c r="M85" s="57"/>
    </row>
    <row r="86" spans="2:13" hidden="1" x14ac:dyDescent="0.25">
      <c r="B86" s="39"/>
      <c r="C86" s="91">
        <v>54</v>
      </c>
      <c r="D86" s="295">
        <f>'BASE PEDIDO'!H57</f>
        <v>0</v>
      </c>
      <c r="E86" s="293"/>
      <c r="F86" s="293"/>
      <c r="G86" s="293"/>
      <c r="H86" s="294"/>
      <c r="I86" s="92">
        <f>'BASE PEDIDO'!J57</f>
        <v>0</v>
      </c>
      <c r="J86" s="93">
        <f>'BASE PEDIDO'!I56</f>
        <v>0</v>
      </c>
      <c r="K86" s="211">
        <f>'BASE PEDIDO'!K57</f>
        <v>0</v>
      </c>
      <c r="L86" s="94">
        <f t="shared" si="1"/>
        <v>0</v>
      </c>
      <c r="M86" s="57"/>
    </row>
    <row r="87" spans="2:13" hidden="1" x14ac:dyDescent="0.25">
      <c r="B87" s="39"/>
      <c r="C87" s="91">
        <v>55</v>
      </c>
      <c r="D87" s="295">
        <f>'BASE PEDIDO'!H58</f>
        <v>0</v>
      </c>
      <c r="E87" s="293"/>
      <c r="F87" s="293"/>
      <c r="G87" s="293"/>
      <c r="H87" s="294"/>
      <c r="I87" s="92">
        <f>'BASE PEDIDO'!J58</f>
        <v>0</v>
      </c>
      <c r="J87" s="93">
        <f>'BASE PEDIDO'!I57</f>
        <v>0</v>
      </c>
      <c r="K87" s="211">
        <f>'BASE PEDIDO'!K58</f>
        <v>0</v>
      </c>
      <c r="L87" s="94">
        <f t="shared" si="1"/>
        <v>0</v>
      </c>
      <c r="M87" s="57"/>
    </row>
    <row r="88" spans="2:13" hidden="1" x14ac:dyDescent="0.25">
      <c r="B88" s="39"/>
      <c r="C88" s="91">
        <v>56</v>
      </c>
      <c r="D88" s="295">
        <f>'BASE PEDIDO'!H59</f>
        <v>0</v>
      </c>
      <c r="E88" s="293"/>
      <c r="F88" s="293"/>
      <c r="G88" s="293"/>
      <c r="H88" s="294"/>
      <c r="I88" s="92">
        <f>'BASE PEDIDO'!J59</f>
        <v>0</v>
      </c>
      <c r="J88" s="93">
        <f>'BASE PEDIDO'!I58</f>
        <v>0</v>
      </c>
      <c r="K88" s="211">
        <f>'BASE PEDIDO'!K59</f>
        <v>0</v>
      </c>
      <c r="L88" s="94">
        <f t="shared" si="1"/>
        <v>0</v>
      </c>
      <c r="M88" s="57"/>
    </row>
    <row r="89" spans="2:13" hidden="1" x14ac:dyDescent="0.25">
      <c r="B89" s="39"/>
      <c r="C89" s="91">
        <v>57</v>
      </c>
      <c r="D89" s="295">
        <f>'BASE PEDIDO'!H60</f>
        <v>0</v>
      </c>
      <c r="E89" s="293"/>
      <c r="F89" s="293"/>
      <c r="G89" s="293"/>
      <c r="H89" s="294"/>
      <c r="I89" s="92">
        <f>'BASE PEDIDO'!J60</f>
        <v>0</v>
      </c>
      <c r="J89" s="93">
        <f>'BASE PEDIDO'!I59</f>
        <v>0</v>
      </c>
      <c r="K89" s="211">
        <f>'BASE PEDIDO'!K60</f>
        <v>0</v>
      </c>
      <c r="L89" s="94">
        <f t="shared" si="1"/>
        <v>0</v>
      </c>
      <c r="M89" s="57"/>
    </row>
    <row r="90" spans="2:13" hidden="1" x14ac:dyDescent="0.25">
      <c r="B90" s="39"/>
      <c r="C90" s="91">
        <v>58</v>
      </c>
      <c r="D90" s="295">
        <f>'BASE PEDIDO'!H61</f>
        <v>0</v>
      </c>
      <c r="E90" s="293"/>
      <c r="F90" s="293"/>
      <c r="G90" s="293"/>
      <c r="H90" s="294"/>
      <c r="I90" s="92">
        <f>'BASE PEDIDO'!J61</f>
        <v>0</v>
      </c>
      <c r="J90" s="93">
        <f>'BASE PEDIDO'!I60</f>
        <v>0</v>
      </c>
      <c r="K90" s="211">
        <f>'BASE PEDIDO'!K61</f>
        <v>0</v>
      </c>
      <c r="L90" s="94">
        <f t="shared" si="1"/>
        <v>0</v>
      </c>
      <c r="M90" s="57"/>
    </row>
    <row r="91" spans="2:13" hidden="1" x14ac:dyDescent="0.25">
      <c r="B91" s="39"/>
      <c r="C91" s="91">
        <v>59</v>
      </c>
      <c r="D91" s="295">
        <f>'BASE PEDIDO'!H62</f>
        <v>0</v>
      </c>
      <c r="E91" s="293"/>
      <c r="F91" s="293"/>
      <c r="G91" s="293"/>
      <c r="H91" s="294"/>
      <c r="I91" s="92">
        <f>'BASE PEDIDO'!J62</f>
        <v>0</v>
      </c>
      <c r="J91" s="93">
        <f>'BASE PEDIDO'!I61</f>
        <v>0</v>
      </c>
      <c r="K91" s="211">
        <f>'BASE PEDIDO'!K62</f>
        <v>0</v>
      </c>
      <c r="L91" s="94">
        <f t="shared" si="1"/>
        <v>0</v>
      </c>
      <c r="M91" s="57"/>
    </row>
    <row r="92" spans="2:13" ht="3" hidden="1" customHeight="1" x14ac:dyDescent="0.25">
      <c r="B92" s="39"/>
      <c r="C92" s="91">
        <v>60</v>
      </c>
      <c r="D92" s="295">
        <f>'BASE PEDIDO'!H63</f>
        <v>0</v>
      </c>
      <c r="E92" s="293"/>
      <c r="F92" s="293"/>
      <c r="G92" s="293"/>
      <c r="H92" s="294"/>
      <c r="I92" s="92">
        <f>'BASE PEDIDO'!J63</f>
        <v>0</v>
      </c>
      <c r="J92" s="93">
        <f>'BASE PEDIDO'!I62</f>
        <v>0</v>
      </c>
      <c r="K92" s="211">
        <f>'BASE PEDIDO'!K63</f>
        <v>0</v>
      </c>
      <c r="L92" s="94">
        <f t="shared" si="1"/>
        <v>0</v>
      </c>
      <c r="M92" s="57"/>
    </row>
    <row r="93" spans="2:13" hidden="1" x14ac:dyDescent="0.25">
      <c r="B93" s="39"/>
      <c r="C93" s="91">
        <v>61</v>
      </c>
      <c r="D93" s="295">
        <f>'BASE PEDIDO'!H64</f>
        <v>0</v>
      </c>
      <c r="E93" s="293"/>
      <c r="F93" s="293"/>
      <c r="G93" s="293"/>
      <c r="H93" s="294"/>
      <c r="I93" s="92">
        <f>'BASE PEDIDO'!J64</f>
        <v>0</v>
      </c>
      <c r="J93" s="93">
        <f>'BASE PEDIDO'!I63</f>
        <v>0</v>
      </c>
      <c r="K93" s="211">
        <f>'BASE PEDIDO'!K64</f>
        <v>0</v>
      </c>
      <c r="L93" s="94">
        <f t="shared" si="1"/>
        <v>0</v>
      </c>
      <c r="M93" s="57"/>
    </row>
    <row r="94" spans="2:13" hidden="1" x14ac:dyDescent="0.25">
      <c r="B94" s="39"/>
      <c r="C94" s="91">
        <v>62</v>
      </c>
      <c r="D94" s="295">
        <f>'BASE PEDIDO'!H65</f>
        <v>0</v>
      </c>
      <c r="E94" s="293"/>
      <c r="F94" s="293"/>
      <c r="G94" s="293"/>
      <c r="H94" s="294"/>
      <c r="I94" s="92">
        <f>'BASE PEDIDO'!J65</f>
        <v>0</v>
      </c>
      <c r="J94" s="93">
        <f>'BASE PEDIDO'!I64</f>
        <v>0</v>
      </c>
      <c r="K94" s="211">
        <f>'BASE PEDIDO'!K65</f>
        <v>0</v>
      </c>
      <c r="L94" s="94">
        <f t="shared" si="1"/>
        <v>0</v>
      </c>
      <c r="M94" s="57"/>
    </row>
    <row r="95" spans="2:13" hidden="1" x14ac:dyDescent="0.25">
      <c r="B95" s="39"/>
      <c r="C95" s="91">
        <v>63</v>
      </c>
      <c r="D95" s="295">
        <f>'BASE PEDIDO'!H66</f>
        <v>0</v>
      </c>
      <c r="E95" s="293"/>
      <c r="F95" s="293"/>
      <c r="G95" s="293"/>
      <c r="H95" s="294"/>
      <c r="I95" s="92">
        <f>'BASE PEDIDO'!J66</f>
        <v>0</v>
      </c>
      <c r="J95" s="93">
        <f>'BASE PEDIDO'!I65</f>
        <v>0</v>
      </c>
      <c r="K95" s="211">
        <f>'BASE PEDIDO'!K66</f>
        <v>0</v>
      </c>
      <c r="L95" s="94">
        <f t="shared" si="1"/>
        <v>0</v>
      </c>
      <c r="M95" s="57"/>
    </row>
    <row r="96" spans="2:13" hidden="1" x14ac:dyDescent="0.25">
      <c r="B96" s="39"/>
      <c r="C96" s="91">
        <v>64</v>
      </c>
      <c r="D96" s="295">
        <f>'BASE PEDIDO'!H67</f>
        <v>0</v>
      </c>
      <c r="E96" s="293"/>
      <c r="F96" s="293"/>
      <c r="G96" s="293"/>
      <c r="H96" s="294"/>
      <c r="I96" s="92">
        <f>'BASE PEDIDO'!J67</f>
        <v>0</v>
      </c>
      <c r="J96" s="93">
        <f>'BASE PEDIDO'!I66</f>
        <v>0</v>
      </c>
      <c r="K96" s="211">
        <f>'BASE PEDIDO'!K67</f>
        <v>0</v>
      </c>
      <c r="L96" s="94">
        <f t="shared" si="1"/>
        <v>0</v>
      </c>
      <c r="M96" s="57"/>
    </row>
    <row r="97" spans="2:13" hidden="1" x14ac:dyDescent="0.25">
      <c r="B97" s="39"/>
      <c r="C97" s="91">
        <v>65</v>
      </c>
      <c r="D97" s="295">
        <f>'BASE PEDIDO'!H68</f>
        <v>0</v>
      </c>
      <c r="E97" s="293"/>
      <c r="F97" s="293"/>
      <c r="G97" s="293"/>
      <c r="H97" s="294"/>
      <c r="I97" s="92">
        <f>'BASE PEDIDO'!J68</f>
        <v>0</v>
      </c>
      <c r="J97" s="93">
        <f>'BASE PEDIDO'!I67</f>
        <v>0</v>
      </c>
      <c r="K97" s="211">
        <f>'BASE PEDIDO'!K68</f>
        <v>0</v>
      </c>
      <c r="L97" s="94">
        <f t="shared" si="1"/>
        <v>0</v>
      </c>
      <c r="M97" s="57"/>
    </row>
    <row r="98" spans="2:13" hidden="1" x14ac:dyDescent="0.25">
      <c r="B98" s="39"/>
      <c r="C98" s="91">
        <v>66</v>
      </c>
      <c r="D98" s="295">
        <f>'BASE PEDIDO'!H69</f>
        <v>0</v>
      </c>
      <c r="E98" s="293"/>
      <c r="F98" s="293"/>
      <c r="G98" s="293"/>
      <c r="H98" s="294"/>
      <c r="I98" s="92">
        <f>'BASE PEDIDO'!J69</f>
        <v>0</v>
      </c>
      <c r="J98" s="93">
        <f>'BASE PEDIDO'!I68</f>
        <v>0</v>
      </c>
      <c r="K98" s="211">
        <f>'BASE PEDIDO'!K69</f>
        <v>0</v>
      </c>
      <c r="L98" s="94">
        <f t="shared" si="1"/>
        <v>0</v>
      </c>
      <c r="M98" s="57"/>
    </row>
    <row r="99" spans="2:13" hidden="1" x14ac:dyDescent="0.25">
      <c r="B99" s="39"/>
      <c r="C99" s="91">
        <v>67</v>
      </c>
      <c r="D99" s="295">
        <f>'BASE PEDIDO'!H70</f>
        <v>0</v>
      </c>
      <c r="E99" s="293"/>
      <c r="F99" s="293"/>
      <c r="G99" s="293"/>
      <c r="H99" s="294"/>
      <c r="I99" s="92">
        <f>'BASE PEDIDO'!J70</f>
        <v>0</v>
      </c>
      <c r="J99" s="93">
        <f>'BASE PEDIDO'!I69</f>
        <v>0</v>
      </c>
      <c r="K99" s="211">
        <f>'BASE PEDIDO'!K70</f>
        <v>0</v>
      </c>
      <c r="L99" s="94">
        <f t="shared" si="1"/>
        <v>0</v>
      </c>
      <c r="M99" s="57"/>
    </row>
    <row r="100" spans="2:13" hidden="1" x14ac:dyDescent="0.25">
      <c r="B100" s="39"/>
      <c r="C100" s="91">
        <v>68</v>
      </c>
      <c r="D100" s="295">
        <f>'BASE PEDIDO'!H71</f>
        <v>0</v>
      </c>
      <c r="E100" s="293"/>
      <c r="F100" s="293"/>
      <c r="G100" s="293"/>
      <c r="H100" s="294"/>
      <c r="I100" s="92">
        <f>'BASE PEDIDO'!J71</f>
        <v>0</v>
      </c>
      <c r="J100" s="93">
        <f>'BASE PEDIDO'!I70</f>
        <v>0</v>
      </c>
      <c r="K100" s="211">
        <f>'BASE PEDIDO'!K71</f>
        <v>0</v>
      </c>
      <c r="L100" s="94">
        <f t="shared" si="1"/>
        <v>0</v>
      </c>
      <c r="M100" s="57"/>
    </row>
    <row r="101" spans="2:13" hidden="1" x14ac:dyDescent="0.25">
      <c r="B101" s="39"/>
      <c r="C101" s="91">
        <v>69</v>
      </c>
      <c r="D101" s="295">
        <f>'BASE PEDIDO'!H72</f>
        <v>0</v>
      </c>
      <c r="E101" s="293"/>
      <c r="F101" s="293"/>
      <c r="G101" s="293"/>
      <c r="H101" s="294"/>
      <c r="I101" s="92">
        <f>'BASE PEDIDO'!J72</f>
        <v>0</v>
      </c>
      <c r="J101" s="93">
        <f>'BASE PEDIDO'!I71</f>
        <v>0</v>
      </c>
      <c r="K101" s="211">
        <f>'BASE PEDIDO'!K72</f>
        <v>0</v>
      </c>
      <c r="L101" s="94">
        <f t="shared" si="1"/>
        <v>0</v>
      </c>
      <c r="M101" s="57"/>
    </row>
    <row r="102" spans="2:13" hidden="1" x14ac:dyDescent="0.25">
      <c r="B102" s="39"/>
      <c r="C102" s="91">
        <v>70</v>
      </c>
      <c r="D102" s="295">
        <f>'BASE PEDIDO'!H73</f>
        <v>0</v>
      </c>
      <c r="E102" s="293"/>
      <c r="F102" s="293"/>
      <c r="G102" s="293"/>
      <c r="H102" s="294"/>
      <c r="I102" s="92">
        <f>'BASE PEDIDO'!J73</f>
        <v>0</v>
      </c>
      <c r="J102" s="93">
        <f>'BASE PEDIDO'!I72</f>
        <v>0</v>
      </c>
      <c r="K102" s="211">
        <f>'BASE PEDIDO'!K73</f>
        <v>0</v>
      </c>
      <c r="L102" s="94">
        <f t="shared" si="1"/>
        <v>0</v>
      </c>
      <c r="M102" s="57"/>
    </row>
    <row r="103" spans="2:13" hidden="1" x14ac:dyDescent="0.25">
      <c r="B103" s="39"/>
      <c r="C103" s="91">
        <v>71</v>
      </c>
      <c r="D103" s="295">
        <f>'BASE PEDIDO'!H74</f>
        <v>0</v>
      </c>
      <c r="E103" s="293"/>
      <c r="F103" s="293"/>
      <c r="G103" s="293"/>
      <c r="H103" s="294"/>
      <c r="I103" s="92">
        <f>'BASE PEDIDO'!J74</f>
        <v>0</v>
      </c>
      <c r="J103" s="93">
        <f>'BASE PEDIDO'!I73</f>
        <v>0</v>
      </c>
      <c r="K103" s="211">
        <f>'BASE PEDIDO'!K74</f>
        <v>0</v>
      </c>
      <c r="L103" s="94">
        <f t="shared" si="1"/>
        <v>0</v>
      </c>
      <c r="M103" s="57"/>
    </row>
    <row r="104" spans="2:13" hidden="1" x14ac:dyDescent="0.25">
      <c r="B104" s="39"/>
      <c r="C104" s="91">
        <v>72</v>
      </c>
      <c r="D104" s="295">
        <f>'BASE PEDIDO'!H75</f>
        <v>0</v>
      </c>
      <c r="E104" s="293"/>
      <c r="F104" s="293"/>
      <c r="G104" s="293"/>
      <c r="H104" s="294"/>
      <c r="I104" s="92">
        <f>'BASE PEDIDO'!J75</f>
        <v>0</v>
      </c>
      <c r="J104" s="93">
        <f>'BASE PEDIDO'!I74</f>
        <v>0</v>
      </c>
      <c r="K104" s="211">
        <f>'BASE PEDIDO'!K75</f>
        <v>0</v>
      </c>
      <c r="L104" s="94">
        <f t="shared" si="1"/>
        <v>0</v>
      </c>
      <c r="M104" s="57"/>
    </row>
    <row r="105" spans="2:13" ht="13.5" customHeight="1" x14ac:dyDescent="0.25">
      <c r="B105" s="39"/>
      <c r="C105" s="267"/>
      <c r="D105" s="268"/>
      <c r="E105" s="268"/>
      <c r="F105" s="268"/>
      <c r="G105" s="268"/>
      <c r="H105" s="268"/>
      <c r="I105" s="268"/>
      <c r="J105" s="269"/>
      <c r="K105" s="95" t="s">
        <v>67</v>
      </c>
      <c r="L105" s="155">
        <f>SUM(L33:L104)-L106</f>
        <v>1313.4</v>
      </c>
      <c r="M105" s="57"/>
    </row>
    <row r="106" spans="2:13" x14ac:dyDescent="0.25">
      <c r="B106" s="39"/>
      <c r="C106" s="39"/>
      <c r="J106" s="57"/>
      <c r="K106" s="137" t="s">
        <v>68</v>
      </c>
      <c r="L106" s="154">
        <f>SUMIF(D33:D60,"DESCONTO",L33:L60)</f>
        <v>0</v>
      </c>
      <c r="M106" s="57"/>
    </row>
    <row r="107" spans="2:13" ht="15.75" x14ac:dyDescent="0.25">
      <c r="B107" s="39"/>
      <c r="C107" s="96"/>
      <c r="D107" s="97"/>
      <c r="E107" s="97"/>
      <c r="F107" s="97"/>
      <c r="G107" s="97"/>
      <c r="H107" s="97"/>
      <c r="I107" s="97"/>
      <c r="J107" s="98"/>
      <c r="K107" s="99" t="s">
        <v>32</v>
      </c>
      <c r="L107" s="100">
        <f>L105+L106</f>
        <v>1313.4</v>
      </c>
      <c r="M107" s="57"/>
    </row>
    <row r="108" spans="2:13" ht="13.5" customHeight="1" x14ac:dyDescent="0.25">
      <c r="B108" s="39"/>
      <c r="M108" s="57"/>
    </row>
    <row r="109" spans="2:13" ht="13.5" customHeight="1" x14ac:dyDescent="0.25">
      <c r="B109" s="39"/>
      <c r="C109" s="35"/>
      <c r="L109" s="101" t="s">
        <v>69</v>
      </c>
      <c r="M109" s="57"/>
    </row>
    <row r="110" spans="2:13" x14ac:dyDescent="0.25">
      <c r="B110" s="39"/>
      <c r="L110" s="102" t="s">
        <v>70</v>
      </c>
      <c r="M110" s="57"/>
    </row>
    <row r="111" spans="2:13" ht="14.25" customHeight="1" x14ac:dyDescent="0.25">
      <c r="B111" s="39"/>
      <c r="L111" s="102" t="s">
        <v>71</v>
      </c>
      <c r="M111" s="57"/>
    </row>
    <row r="112" spans="2:13" ht="11.25" customHeight="1" x14ac:dyDescent="0.25">
      <c r="B112" s="76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8"/>
    </row>
    <row r="116" spans="8:11" x14ac:dyDescent="0.25">
      <c r="H116" s="103"/>
    </row>
    <row r="117" spans="8:11" x14ac:dyDescent="0.25">
      <c r="H117" s="104"/>
      <c r="K117" s="105"/>
    </row>
    <row r="118" spans="8:11" x14ac:dyDescent="0.25">
      <c r="H118" s="104"/>
    </row>
  </sheetData>
  <mergeCells count="85">
    <mergeCell ref="C105:J105"/>
    <mergeCell ref="D52:H52"/>
    <mergeCell ref="D53:H53"/>
    <mergeCell ref="D54:H54"/>
    <mergeCell ref="D55:H55"/>
    <mergeCell ref="D56:H56"/>
    <mergeCell ref="D57:H57"/>
    <mergeCell ref="D58:H58"/>
    <mergeCell ref="D59:H59"/>
    <mergeCell ref="D60:H60"/>
    <mergeCell ref="D61:H61"/>
    <mergeCell ref="D62:H62"/>
    <mergeCell ref="D63:H63"/>
    <mergeCell ref="D64:H64"/>
    <mergeCell ref="D65:H65"/>
    <mergeCell ref="D66:H66"/>
    <mergeCell ref="D51:H51"/>
    <mergeCell ref="D40:H40"/>
    <mergeCell ref="D41:H41"/>
    <mergeCell ref="D42:H42"/>
    <mergeCell ref="D43:H43"/>
    <mergeCell ref="D44:H44"/>
    <mergeCell ref="D45:H45"/>
    <mergeCell ref="D46:H46"/>
    <mergeCell ref="D47:H47"/>
    <mergeCell ref="D48:H48"/>
    <mergeCell ref="D49:H49"/>
    <mergeCell ref="D50:H50"/>
    <mergeCell ref="D39:H39"/>
    <mergeCell ref="B27:C27"/>
    <mergeCell ref="I27:K27"/>
    <mergeCell ref="B28:C28"/>
    <mergeCell ref="I28:J28"/>
    <mergeCell ref="D31:H31"/>
    <mergeCell ref="D33:H33"/>
    <mergeCell ref="D35:H35"/>
    <mergeCell ref="D36:H36"/>
    <mergeCell ref="D37:H37"/>
    <mergeCell ref="D38:H38"/>
    <mergeCell ref="B26:D26"/>
    <mergeCell ref="E26:G26"/>
    <mergeCell ref="I26:K26"/>
    <mergeCell ref="D6:E6"/>
    <mergeCell ref="B7:J7"/>
    <mergeCell ref="B8:M8"/>
    <mergeCell ref="B9:D9"/>
    <mergeCell ref="B10:D10"/>
    <mergeCell ref="D67:H67"/>
    <mergeCell ref="D68:H68"/>
    <mergeCell ref="D69:H69"/>
    <mergeCell ref="D70:H70"/>
    <mergeCell ref="D71:H71"/>
    <mergeCell ref="D72:H72"/>
    <mergeCell ref="D73:H73"/>
    <mergeCell ref="D74:H74"/>
    <mergeCell ref="D75:H75"/>
    <mergeCell ref="D76:H76"/>
    <mergeCell ref="D77:H77"/>
    <mergeCell ref="D78:H78"/>
    <mergeCell ref="D79:H79"/>
    <mergeCell ref="D80:H80"/>
    <mergeCell ref="D81:H81"/>
    <mergeCell ref="D82:H82"/>
    <mergeCell ref="D83:H83"/>
    <mergeCell ref="D84:H84"/>
    <mergeCell ref="D85:H85"/>
    <mergeCell ref="D86:H86"/>
    <mergeCell ref="D87:H87"/>
    <mergeCell ref="D88:H88"/>
    <mergeCell ref="D89:H89"/>
    <mergeCell ref="D90:H90"/>
    <mergeCell ref="D91:H91"/>
    <mergeCell ref="D92:H92"/>
    <mergeCell ref="D93:H93"/>
    <mergeCell ref="D94:H94"/>
    <mergeCell ref="D95:H95"/>
    <mergeCell ref="D96:H96"/>
    <mergeCell ref="D102:H102"/>
    <mergeCell ref="D103:H103"/>
    <mergeCell ref="D104:H104"/>
    <mergeCell ref="D97:H97"/>
    <mergeCell ref="D98:H98"/>
    <mergeCell ref="D99:H99"/>
    <mergeCell ref="D100:H100"/>
    <mergeCell ref="D101:H101"/>
  </mergeCells>
  <conditionalFormatting sqref="D33:K33 L33:L107 D34 I34:K34 D35:K104">
    <cfRule type="cellIs" dxfId="4" priority="2" operator="equal">
      <formula>0</formula>
    </cfRule>
  </conditionalFormatting>
  <conditionalFormatting sqref="D33:L33 D34 I34:L34 D35:L104">
    <cfRule type="expression" dxfId="3" priority="1">
      <formula>$D33="DESCONTO"</formula>
    </cfRule>
  </conditionalFormatting>
  <conditionalFormatting sqref="G16:G17">
    <cfRule type="cellIs" dxfId="2" priority="5" operator="equal">
      <formula>"PIX"</formula>
    </cfRule>
  </conditionalFormatting>
  <conditionalFormatting sqref="L16:L21">
    <cfRule type="cellIs" dxfId="1" priority="4" operator="equal">
      <formula>"#VALOR!"</formula>
    </cfRule>
  </conditionalFormatting>
  <printOptions horizontalCentered="1" verticalCentered="1"/>
  <pageMargins left="3.937007874015748E-2" right="7.874015748031496E-2" top="0.19685039370078741" bottom="7.874015748031496E-2" header="0.31496062992125984" footer="0.31496062992125984"/>
  <pageSetup paperSize="9" scale="82" fitToHeight="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26B37-681F-4DD5-9FA5-88A165F8FDB9}">
  <sheetPr codeName="Planilha11"/>
  <dimension ref="A1:K144"/>
  <sheetViews>
    <sheetView topLeftCell="A115" zoomScaleNormal="100" workbookViewId="0">
      <selection activeCell="C148" sqref="C148"/>
    </sheetView>
  </sheetViews>
  <sheetFormatPr defaultColWidth="9" defaultRowHeight="15" x14ac:dyDescent="0.25"/>
  <cols>
    <col min="1" max="1" width="29" style="2" customWidth="1"/>
    <col min="2" max="2" width="14.85546875" style="2" customWidth="1"/>
    <col min="3" max="3" width="32.140625" style="2" customWidth="1"/>
    <col min="4" max="4" width="65.5703125" style="2" customWidth="1"/>
    <col min="5" max="5" width="29.42578125" style="2" bestFit="1" customWidth="1"/>
    <col min="6" max="6" width="14.5703125" style="2" customWidth="1"/>
    <col min="7" max="7" width="18.28515625" style="2" bestFit="1" customWidth="1"/>
    <col min="8" max="8" width="15.85546875" style="2" customWidth="1"/>
    <col min="9" max="9" width="5" style="2" customWidth="1"/>
    <col min="10" max="10" width="14.5703125" style="2" bestFit="1" customWidth="1"/>
    <col min="11" max="11" width="14.42578125" style="2" bestFit="1" customWidth="1"/>
    <col min="12" max="16384" width="9" style="2"/>
  </cols>
  <sheetData>
    <row r="1" spans="1:11" s="3" customFormat="1" ht="21" customHeight="1" x14ac:dyDescent="0.25">
      <c r="A1" s="115" t="s">
        <v>0</v>
      </c>
      <c r="B1" s="184" t="s">
        <v>548</v>
      </c>
      <c r="C1" s="115" t="s">
        <v>103</v>
      </c>
      <c r="D1" s="115" t="s">
        <v>50</v>
      </c>
      <c r="E1" s="115" t="s">
        <v>52</v>
      </c>
      <c r="F1" s="115" t="s">
        <v>58</v>
      </c>
      <c r="G1" s="115" t="s">
        <v>56</v>
      </c>
      <c r="H1" s="116" t="s">
        <v>60</v>
      </c>
      <c r="I1" s="117" t="s">
        <v>62</v>
      </c>
      <c r="J1" s="115" t="s">
        <v>79</v>
      </c>
      <c r="K1" s="115" t="s">
        <v>80</v>
      </c>
    </row>
    <row r="2" spans="1:11" ht="21" customHeight="1" x14ac:dyDescent="0.25">
      <c r="A2" s="118" t="s">
        <v>31</v>
      </c>
      <c r="B2" s="185" t="s">
        <v>549</v>
      </c>
      <c r="C2" s="119" t="s">
        <v>55</v>
      </c>
      <c r="D2" s="120" t="s">
        <v>51</v>
      </c>
      <c r="E2" s="119" t="s">
        <v>53</v>
      </c>
      <c r="F2" s="119" t="s">
        <v>59</v>
      </c>
      <c r="G2" s="119" t="s">
        <v>57</v>
      </c>
      <c r="H2" s="119" t="s">
        <v>61</v>
      </c>
      <c r="I2" s="121" t="s">
        <v>63</v>
      </c>
      <c r="J2" s="122" t="s">
        <v>83</v>
      </c>
      <c r="K2" s="122" t="s">
        <v>84</v>
      </c>
    </row>
    <row r="3" spans="1:11" x14ac:dyDescent="0.25">
      <c r="A3" s="118" t="s">
        <v>73</v>
      </c>
      <c r="B3" s="185" t="s">
        <v>550</v>
      </c>
      <c r="C3" s="119" t="s">
        <v>74</v>
      </c>
      <c r="D3" s="119" t="s">
        <v>76</v>
      </c>
      <c r="E3" s="119" t="s">
        <v>77</v>
      </c>
      <c r="F3" s="119" t="s">
        <v>78</v>
      </c>
      <c r="G3" s="119" t="s">
        <v>75</v>
      </c>
      <c r="H3" s="119" t="s">
        <v>61</v>
      </c>
      <c r="I3" s="121" t="s">
        <v>63</v>
      </c>
      <c r="J3" s="122" t="s">
        <v>82</v>
      </c>
      <c r="K3" s="122" t="s">
        <v>81</v>
      </c>
    </row>
    <row r="4" spans="1:11" x14ac:dyDescent="0.25">
      <c r="A4" s="118" t="s">
        <v>90</v>
      </c>
      <c r="B4" s="185" t="s">
        <v>550</v>
      </c>
      <c r="C4" s="119" t="s">
        <v>85</v>
      </c>
      <c r="D4" s="120" t="s">
        <v>86</v>
      </c>
      <c r="E4" s="119" t="s">
        <v>87</v>
      </c>
      <c r="F4" s="119" t="s">
        <v>88</v>
      </c>
      <c r="G4" s="119" t="s">
        <v>75</v>
      </c>
      <c r="H4" s="119" t="s">
        <v>61</v>
      </c>
      <c r="I4" s="121" t="s">
        <v>63</v>
      </c>
      <c r="J4" s="122" t="s">
        <v>82</v>
      </c>
      <c r="K4" s="122" t="s">
        <v>81</v>
      </c>
    </row>
    <row r="5" spans="1:11" x14ac:dyDescent="0.25">
      <c r="A5" s="118" t="s">
        <v>91</v>
      </c>
      <c r="B5" s="185" t="s">
        <v>550</v>
      </c>
      <c r="C5" s="119" t="s">
        <v>89</v>
      </c>
      <c r="D5" s="120" t="s">
        <v>92</v>
      </c>
      <c r="E5" s="119" t="s">
        <v>93</v>
      </c>
      <c r="F5" s="119" t="s">
        <v>94</v>
      </c>
      <c r="G5" s="119" t="s">
        <v>75</v>
      </c>
      <c r="H5" s="119" t="s">
        <v>61</v>
      </c>
      <c r="I5" s="121" t="s">
        <v>63</v>
      </c>
      <c r="J5" s="122" t="s">
        <v>83</v>
      </c>
      <c r="K5" s="122" t="s">
        <v>84</v>
      </c>
    </row>
    <row r="6" spans="1:11" x14ac:dyDescent="0.25">
      <c r="A6" s="118" t="s">
        <v>117</v>
      </c>
      <c r="B6" s="185" t="s">
        <v>550</v>
      </c>
      <c r="C6" s="119" t="s">
        <v>95</v>
      </c>
      <c r="D6" s="120" t="s">
        <v>96</v>
      </c>
      <c r="E6" s="119" t="s">
        <v>97</v>
      </c>
      <c r="F6" s="119" t="s">
        <v>98</v>
      </c>
      <c r="G6" s="119" t="s">
        <v>75</v>
      </c>
      <c r="H6" s="119" t="s">
        <v>61</v>
      </c>
      <c r="I6" s="121" t="s">
        <v>63</v>
      </c>
      <c r="J6" s="119" t="s">
        <v>99</v>
      </c>
      <c r="K6" s="119" t="s">
        <v>100</v>
      </c>
    </row>
    <row r="7" spans="1:11" x14ac:dyDescent="0.25">
      <c r="A7" s="118" t="s">
        <v>101</v>
      </c>
      <c r="B7" s="185" t="s">
        <v>549</v>
      </c>
      <c r="C7" s="119" t="s">
        <v>285</v>
      </c>
      <c r="D7" s="120" t="s">
        <v>284</v>
      </c>
      <c r="E7" s="119" t="s">
        <v>286</v>
      </c>
      <c r="F7" s="119" t="s">
        <v>287</v>
      </c>
      <c r="G7" s="119"/>
      <c r="H7" s="119" t="s">
        <v>211</v>
      </c>
      <c r="I7" s="121" t="s">
        <v>63</v>
      </c>
      <c r="J7" s="119"/>
      <c r="K7" s="119"/>
    </row>
    <row r="8" spans="1:11" x14ac:dyDescent="0.25">
      <c r="A8" s="118" t="s">
        <v>102</v>
      </c>
      <c r="B8" s="185" t="s">
        <v>549</v>
      </c>
      <c r="C8" s="119" t="s">
        <v>315</v>
      </c>
      <c r="D8" s="120" t="s">
        <v>318</v>
      </c>
      <c r="E8" s="119" t="s">
        <v>316</v>
      </c>
      <c r="F8" s="119" t="s">
        <v>317</v>
      </c>
      <c r="G8" s="119"/>
      <c r="H8" s="119" t="s">
        <v>61</v>
      </c>
      <c r="I8" s="121" t="s">
        <v>63</v>
      </c>
      <c r="J8" s="119"/>
      <c r="K8" s="119"/>
    </row>
    <row r="9" spans="1:11" x14ac:dyDescent="0.25">
      <c r="A9" s="118" t="s">
        <v>121</v>
      </c>
      <c r="B9" s="185" t="s">
        <v>549</v>
      </c>
      <c r="C9" s="123" t="s">
        <v>122</v>
      </c>
      <c r="D9" s="124" t="s">
        <v>324</v>
      </c>
      <c r="E9" s="123" t="s">
        <v>326</v>
      </c>
      <c r="F9" s="123" t="s">
        <v>325</v>
      </c>
      <c r="G9" s="123"/>
      <c r="H9" s="123" t="s">
        <v>257</v>
      </c>
      <c r="I9" s="125" t="s">
        <v>63</v>
      </c>
      <c r="J9" s="123" t="s">
        <v>123</v>
      </c>
      <c r="K9" s="123" t="s">
        <v>124</v>
      </c>
    </row>
    <row r="10" spans="1:11" x14ac:dyDescent="0.25">
      <c r="A10" s="123" t="s">
        <v>138</v>
      </c>
      <c r="B10" s="123" t="s">
        <v>549</v>
      </c>
      <c r="C10" s="123"/>
      <c r="D10" s="124"/>
      <c r="E10" s="123"/>
      <c r="F10" s="123"/>
      <c r="G10" s="123"/>
      <c r="H10" s="123"/>
      <c r="I10" s="125"/>
      <c r="J10" s="123"/>
      <c r="K10" s="123"/>
    </row>
    <row r="11" spans="1:11" x14ac:dyDescent="0.25">
      <c r="A11" s="123" t="s">
        <v>176</v>
      </c>
      <c r="B11" s="123" t="s">
        <v>549</v>
      </c>
      <c r="C11" s="123" t="s">
        <v>182</v>
      </c>
      <c r="D11" s="124" t="s">
        <v>183</v>
      </c>
      <c r="E11" s="123" t="s">
        <v>184</v>
      </c>
      <c r="F11" s="123" t="s">
        <v>185</v>
      </c>
      <c r="G11" s="123" t="s">
        <v>186</v>
      </c>
      <c r="H11" s="123" t="s">
        <v>187</v>
      </c>
      <c r="I11" s="125" t="s">
        <v>63</v>
      </c>
      <c r="J11" s="123"/>
      <c r="K11" s="123"/>
    </row>
    <row r="12" spans="1:11" x14ac:dyDescent="0.25">
      <c r="A12" s="123" t="s">
        <v>331</v>
      </c>
      <c r="B12" s="123" t="s">
        <v>551</v>
      </c>
      <c r="C12" s="123" t="s">
        <v>207</v>
      </c>
      <c r="D12" s="124" t="s">
        <v>208</v>
      </c>
      <c r="E12" s="123" t="s">
        <v>209</v>
      </c>
      <c r="F12" s="123" t="s">
        <v>210</v>
      </c>
      <c r="G12" s="123"/>
      <c r="H12" s="123" t="s">
        <v>211</v>
      </c>
      <c r="I12" s="125" t="s">
        <v>63</v>
      </c>
      <c r="J12" s="123"/>
      <c r="K12" s="123"/>
    </row>
    <row r="13" spans="1:11" x14ac:dyDescent="0.25">
      <c r="A13" s="123" t="s">
        <v>126</v>
      </c>
      <c r="B13" s="123" t="s">
        <v>549</v>
      </c>
      <c r="C13" s="123" t="s">
        <v>127</v>
      </c>
      <c r="D13" s="124" t="s">
        <v>234</v>
      </c>
      <c r="E13" s="123" t="s">
        <v>236</v>
      </c>
      <c r="F13" s="123" t="s">
        <v>235</v>
      </c>
      <c r="G13" s="123" t="s">
        <v>128</v>
      </c>
      <c r="H13" s="123" t="s">
        <v>237</v>
      </c>
      <c r="I13" s="125" t="s">
        <v>63</v>
      </c>
      <c r="J13" s="123"/>
      <c r="K13" s="123"/>
    </row>
    <row r="14" spans="1:11" x14ac:dyDescent="0.25">
      <c r="A14" s="123" t="s">
        <v>252</v>
      </c>
      <c r="B14" s="123" t="s">
        <v>549</v>
      </c>
      <c r="C14" s="123" t="s">
        <v>258</v>
      </c>
      <c r="D14" s="124" t="s">
        <v>253</v>
      </c>
      <c r="E14" s="123" t="s">
        <v>254</v>
      </c>
      <c r="F14" t="s">
        <v>255</v>
      </c>
      <c r="G14" t="s">
        <v>256</v>
      </c>
      <c r="H14" s="123" t="s">
        <v>257</v>
      </c>
      <c r="I14" s="125" t="s">
        <v>63</v>
      </c>
      <c r="J14" s="123"/>
      <c r="K14" s="123"/>
    </row>
    <row r="15" spans="1:11" x14ac:dyDescent="0.25">
      <c r="A15" s="123" t="s">
        <v>262</v>
      </c>
      <c r="B15" s="2" t="s">
        <v>551</v>
      </c>
      <c r="C15" t="s">
        <v>263</v>
      </c>
      <c r="D15" t="s">
        <v>264</v>
      </c>
      <c r="E15" t="s">
        <v>265</v>
      </c>
      <c r="F15" s="123" t="s">
        <v>266</v>
      </c>
      <c r="G15" s="123"/>
      <c r="H15" s="123" t="s">
        <v>267</v>
      </c>
      <c r="I15" s="125" t="s">
        <v>63</v>
      </c>
      <c r="J15" s="123"/>
      <c r="K15" t="s">
        <v>268</v>
      </c>
    </row>
    <row r="16" spans="1:11" x14ac:dyDescent="0.25">
      <c r="A16" s="123" t="s">
        <v>440</v>
      </c>
      <c r="B16" s="123" t="s">
        <v>549</v>
      </c>
      <c r="C16" s="123" t="s">
        <v>439</v>
      </c>
      <c r="D16" s="124" t="s">
        <v>441</v>
      </c>
      <c r="E16" s="123" t="s">
        <v>442</v>
      </c>
      <c r="F16" s="123" t="s">
        <v>443</v>
      </c>
      <c r="G16" s="123" t="s">
        <v>57</v>
      </c>
      <c r="H16" s="123" t="s">
        <v>61</v>
      </c>
      <c r="I16" s="125" t="s">
        <v>63</v>
      </c>
      <c r="J16" s="123"/>
      <c r="K16" s="123"/>
    </row>
    <row r="17" spans="1:11" x14ac:dyDescent="0.25">
      <c r="A17" s="123" t="s">
        <v>501</v>
      </c>
      <c r="B17" s="123" t="s">
        <v>549</v>
      </c>
      <c r="C17" s="119" t="s">
        <v>501</v>
      </c>
      <c r="D17" s="124" t="s">
        <v>499</v>
      </c>
      <c r="E17" s="123" t="s">
        <v>500</v>
      </c>
      <c r="F17" s="123" t="s">
        <v>502</v>
      </c>
      <c r="G17" s="123" t="s">
        <v>503</v>
      </c>
      <c r="H17" s="123" t="s">
        <v>504</v>
      </c>
      <c r="I17" s="125" t="s">
        <v>63</v>
      </c>
      <c r="J17" s="123"/>
      <c r="K17" s="123"/>
    </row>
    <row r="18" spans="1:11" x14ac:dyDescent="0.25">
      <c r="A18" s="123" t="s">
        <v>519</v>
      </c>
      <c r="B18" s="123" t="s">
        <v>550</v>
      </c>
      <c r="C18" s="123" t="s">
        <v>522</v>
      </c>
      <c r="D18" s="124" t="s">
        <v>520</v>
      </c>
      <c r="E18" s="123" t="s">
        <v>61</v>
      </c>
      <c r="F18" s="123" t="s">
        <v>521</v>
      </c>
      <c r="G18" s="123"/>
      <c r="H18" s="123" t="s">
        <v>61</v>
      </c>
      <c r="I18" s="125" t="s">
        <v>63</v>
      </c>
      <c r="J18" s="123"/>
      <c r="K18" s="123"/>
    </row>
    <row r="19" spans="1:11" x14ac:dyDescent="0.25">
      <c r="A19" s="123" t="s">
        <v>561</v>
      </c>
      <c r="B19" s="123" t="s">
        <v>549</v>
      </c>
      <c r="C19" s="123" t="s">
        <v>562</v>
      </c>
      <c r="D19" s="124" t="s">
        <v>563</v>
      </c>
      <c r="E19" s="123" t="s">
        <v>564</v>
      </c>
      <c r="F19" s="123" t="s">
        <v>185</v>
      </c>
      <c r="G19" s="123"/>
      <c r="H19" s="123" t="s">
        <v>61</v>
      </c>
      <c r="I19" s="125" t="s">
        <v>63</v>
      </c>
      <c r="J19" s="123"/>
      <c r="K19" s="123"/>
    </row>
    <row r="20" spans="1:11" x14ac:dyDescent="0.25">
      <c r="A20" s="123" t="s">
        <v>572</v>
      </c>
      <c r="B20" s="123" t="s">
        <v>549</v>
      </c>
      <c r="C20" s="123" t="s">
        <v>573</v>
      </c>
      <c r="D20" s="124" t="s">
        <v>574</v>
      </c>
      <c r="E20" s="123" t="s">
        <v>61</v>
      </c>
      <c r="F20" s="123" t="s">
        <v>575</v>
      </c>
      <c r="G20" s="123"/>
      <c r="H20" s="123" t="s">
        <v>61</v>
      </c>
      <c r="I20" s="125" t="s">
        <v>63</v>
      </c>
      <c r="J20" s="123"/>
      <c r="K20" s="123"/>
    </row>
    <row r="21" spans="1:11" x14ac:dyDescent="0.25">
      <c r="A21" s="123" t="s">
        <v>576</v>
      </c>
      <c r="B21" s="123" t="s">
        <v>549</v>
      </c>
      <c r="C21" s="123" t="s">
        <v>581</v>
      </c>
      <c r="D21" s="124" t="s">
        <v>577</v>
      </c>
      <c r="E21" s="123" t="s">
        <v>579</v>
      </c>
      <c r="F21" s="123" t="s">
        <v>580</v>
      </c>
      <c r="G21" s="123"/>
      <c r="H21" s="123" t="s">
        <v>578</v>
      </c>
      <c r="I21" s="125" t="s">
        <v>63</v>
      </c>
      <c r="J21" s="123"/>
      <c r="K21" s="123"/>
    </row>
    <row r="22" spans="1:11" x14ac:dyDescent="0.25">
      <c r="A22" s="123" t="s">
        <v>582</v>
      </c>
      <c r="B22" s="123" t="s">
        <v>549</v>
      </c>
      <c r="C22" s="123" t="s">
        <v>583</v>
      </c>
      <c r="D22" s="124" t="s">
        <v>586</v>
      </c>
      <c r="E22" s="123" t="s">
        <v>585</v>
      </c>
      <c r="F22" s="123" t="s">
        <v>584</v>
      </c>
      <c r="G22" s="123"/>
      <c r="H22" s="123" t="s">
        <v>61</v>
      </c>
      <c r="I22" s="125" t="s">
        <v>63</v>
      </c>
      <c r="J22" s="123"/>
      <c r="K22" s="123"/>
    </row>
    <row r="23" spans="1:11" x14ac:dyDescent="0.25">
      <c r="A23" s="123" t="s">
        <v>592</v>
      </c>
      <c r="B23" s="123" t="s">
        <v>549</v>
      </c>
      <c r="C23" s="123" t="s">
        <v>593</v>
      </c>
      <c r="D23" s="124" t="s">
        <v>594</v>
      </c>
      <c r="E23" s="123" t="s">
        <v>595</v>
      </c>
      <c r="F23" s="123" t="s">
        <v>596</v>
      </c>
      <c r="G23" s="123" t="s">
        <v>597</v>
      </c>
      <c r="H23" s="123" t="s">
        <v>61</v>
      </c>
      <c r="I23" s="125" t="s">
        <v>63</v>
      </c>
      <c r="J23" s="123"/>
      <c r="K23" s="123"/>
    </row>
    <row r="24" spans="1:11" x14ac:dyDescent="0.2">
      <c r="A24" s="123" t="s">
        <v>602</v>
      </c>
      <c r="B24" s="123" t="s">
        <v>549</v>
      </c>
      <c r="C24" s="123" t="s">
        <v>603</v>
      </c>
      <c r="D24" s="124" t="s">
        <v>604</v>
      </c>
      <c r="E24" s="123" t="s">
        <v>237</v>
      </c>
      <c r="F24" s="197" t="s">
        <v>605</v>
      </c>
      <c r="G24" s="123"/>
      <c r="H24" s="123" t="s">
        <v>237</v>
      </c>
      <c r="I24" s="125" t="s">
        <v>63</v>
      </c>
      <c r="J24" s="123"/>
      <c r="K24" s="123"/>
    </row>
    <row r="25" spans="1:11" ht="45" x14ac:dyDescent="0.2">
      <c r="A25" s="123" t="s">
        <v>606</v>
      </c>
      <c r="B25" s="123" t="s">
        <v>549</v>
      </c>
      <c r="C25" s="198" t="s">
        <v>607</v>
      </c>
      <c r="D25" s="124" t="s">
        <v>608</v>
      </c>
      <c r="E25" s="123" t="s">
        <v>609</v>
      </c>
      <c r="F25" s="197" t="s">
        <v>255</v>
      </c>
      <c r="G25" s="123"/>
      <c r="H25" s="123" t="s">
        <v>257</v>
      </c>
      <c r="I25" s="125" t="s">
        <v>63</v>
      </c>
      <c r="J25" s="123"/>
      <c r="K25" s="123"/>
    </row>
    <row r="26" spans="1:11" x14ac:dyDescent="0.2">
      <c r="A26" s="123" t="s">
        <v>634</v>
      </c>
      <c r="B26" s="123" t="s">
        <v>550</v>
      </c>
      <c r="C26" s="123" t="s">
        <v>633</v>
      </c>
      <c r="D26" s="124" t="s">
        <v>679</v>
      </c>
      <c r="E26" s="123" t="s">
        <v>635</v>
      </c>
      <c r="F26" s="197" t="s">
        <v>636</v>
      </c>
      <c r="G26" s="123"/>
      <c r="H26" s="123" t="s">
        <v>61</v>
      </c>
      <c r="I26" s="125" t="s">
        <v>63</v>
      </c>
      <c r="J26" s="123"/>
      <c r="K26" s="123"/>
    </row>
    <row r="27" spans="1:11" x14ac:dyDescent="0.2">
      <c r="A27" s="123" t="s">
        <v>638</v>
      </c>
      <c r="B27" s="123" t="s">
        <v>549</v>
      </c>
      <c r="C27" s="123" t="s">
        <v>637</v>
      </c>
      <c r="D27" s="124" t="s">
        <v>639</v>
      </c>
      <c r="E27" s="123" t="s">
        <v>640</v>
      </c>
      <c r="F27" s="197" t="s">
        <v>642</v>
      </c>
      <c r="G27" s="123"/>
      <c r="H27" s="123" t="s">
        <v>641</v>
      </c>
      <c r="I27" s="125" t="s">
        <v>63</v>
      </c>
      <c r="J27" s="123"/>
      <c r="K27" s="123"/>
    </row>
    <row r="28" spans="1:11" x14ac:dyDescent="0.25">
      <c r="A28" s="123" t="s">
        <v>646</v>
      </c>
      <c r="B28" s="123" t="s">
        <v>550</v>
      </c>
      <c r="C28" s="123" t="s">
        <v>646</v>
      </c>
      <c r="D28" s="124" t="s">
        <v>647</v>
      </c>
      <c r="E28" s="123" t="s">
        <v>97</v>
      </c>
      <c r="F28" s="123" t="s">
        <v>648</v>
      </c>
      <c r="G28" s="123"/>
      <c r="H28" s="123" t="s">
        <v>61</v>
      </c>
      <c r="I28" s="125" t="s">
        <v>63</v>
      </c>
      <c r="J28" s="123"/>
      <c r="K28" s="123"/>
    </row>
    <row r="29" spans="1:11" x14ac:dyDescent="0.25">
      <c r="A29" s="123" t="s">
        <v>654</v>
      </c>
      <c r="B29" s="123" t="s">
        <v>550</v>
      </c>
      <c r="C29" s="123" t="s">
        <v>655</v>
      </c>
      <c r="D29" s="124" t="s">
        <v>656</v>
      </c>
      <c r="E29" s="123" t="s">
        <v>657</v>
      </c>
      <c r="F29" s="123" t="s">
        <v>658</v>
      </c>
      <c r="G29" s="123"/>
      <c r="H29" s="123" t="s">
        <v>61</v>
      </c>
      <c r="I29" s="125" t="s">
        <v>63</v>
      </c>
      <c r="J29" s="123"/>
      <c r="K29" s="123"/>
    </row>
    <row r="30" spans="1:11" x14ac:dyDescent="0.2">
      <c r="A30" s="123" t="s">
        <v>659</v>
      </c>
      <c r="B30" s="123" t="s">
        <v>549</v>
      </c>
      <c r="C30" s="197" t="s">
        <v>660</v>
      </c>
      <c r="D30" s="124" t="s">
        <v>661</v>
      </c>
      <c r="E30" s="123" t="s">
        <v>662</v>
      </c>
      <c r="F30" s="123"/>
      <c r="G30" s="123"/>
      <c r="H30" s="123" t="s">
        <v>663</v>
      </c>
      <c r="I30" s="125" t="s">
        <v>63</v>
      </c>
      <c r="J30" s="123"/>
      <c r="K30" s="123"/>
    </row>
    <row r="31" spans="1:11" x14ac:dyDescent="0.2">
      <c r="A31" s="123" t="s">
        <v>680</v>
      </c>
      <c r="B31" s="123" t="s">
        <v>549</v>
      </c>
      <c r="C31" s="123" t="s">
        <v>681</v>
      </c>
      <c r="D31" s="197" t="s">
        <v>682</v>
      </c>
      <c r="E31" s="123" t="s">
        <v>683</v>
      </c>
      <c r="F31" s="123"/>
      <c r="G31" s="123"/>
      <c r="H31" s="123" t="s">
        <v>641</v>
      </c>
      <c r="I31" s="125" t="s">
        <v>63</v>
      </c>
      <c r="J31" s="123"/>
      <c r="K31" s="123"/>
    </row>
    <row r="32" spans="1:11" x14ac:dyDescent="0.2">
      <c r="A32" s="123" t="s">
        <v>696</v>
      </c>
      <c r="B32" s="123" t="s">
        <v>550</v>
      </c>
      <c r="C32" s="123" t="s">
        <v>697</v>
      </c>
      <c r="D32" s="197" t="s">
        <v>698</v>
      </c>
      <c r="E32" s="123" t="s">
        <v>699</v>
      </c>
      <c r="F32" s="197" t="s">
        <v>701</v>
      </c>
      <c r="G32" s="123"/>
      <c r="H32" s="123" t="s">
        <v>700</v>
      </c>
      <c r="I32" s="125" t="s">
        <v>63</v>
      </c>
      <c r="J32" s="123"/>
      <c r="K32" s="123"/>
    </row>
    <row r="33" spans="1:11" x14ac:dyDescent="0.25">
      <c r="A33" s="123" t="s">
        <v>702</v>
      </c>
      <c r="B33" s="123" t="s">
        <v>550</v>
      </c>
      <c r="C33" s="123" t="s">
        <v>703</v>
      </c>
      <c r="D33" s="124" t="s">
        <v>704</v>
      </c>
      <c r="E33" s="123" t="s">
        <v>710</v>
      </c>
      <c r="F33" s="199" t="s">
        <v>705</v>
      </c>
      <c r="G33" s="123"/>
      <c r="H33" s="123" t="s">
        <v>700</v>
      </c>
      <c r="I33" s="125" t="s">
        <v>63</v>
      </c>
      <c r="J33" s="123"/>
      <c r="K33" s="123"/>
    </row>
    <row r="34" spans="1:11" x14ac:dyDescent="0.25">
      <c r="A34" s="123" t="s">
        <v>787</v>
      </c>
      <c r="B34" s="123" t="s">
        <v>550</v>
      </c>
      <c r="C34" s="123" t="s">
        <v>736</v>
      </c>
      <c r="D34" s="124" t="s">
        <v>786</v>
      </c>
      <c r="E34" s="123" t="s">
        <v>699</v>
      </c>
      <c r="F34" s="123" t="s">
        <v>737</v>
      </c>
      <c r="G34" s="123"/>
      <c r="H34" s="123" t="s">
        <v>700</v>
      </c>
      <c r="I34" s="125" t="s">
        <v>63</v>
      </c>
      <c r="J34" s="123"/>
      <c r="K34" s="123"/>
    </row>
    <row r="35" spans="1:11" x14ac:dyDescent="0.25">
      <c r="A35" s="123" t="s">
        <v>769</v>
      </c>
      <c r="B35" s="123" t="s">
        <v>549</v>
      </c>
      <c r="C35" s="123" t="s">
        <v>772</v>
      </c>
      <c r="D35" s="124" t="s">
        <v>770</v>
      </c>
      <c r="E35" s="123" t="s">
        <v>699</v>
      </c>
      <c r="F35" s="123" t="s">
        <v>771</v>
      </c>
      <c r="G35" s="123"/>
      <c r="H35" s="123" t="s">
        <v>237</v>
      </c>
      <c r="I35" s="125" t="s">
        <v>63</v>
      </c>
      <c r="J35" s="123"/>
      <c r="K35" s="123"/>
    </row>
    <row r="36" spans="1:11" x14ac:dyDescent="0.25">
      <c r="A36" s="123" t="s">
        <v>781</v>
      </c>
      <c r="B36" s="123" t="s">
        <v>550</v>
      </c>
      <c r="C36" s="123" t="s">
        <v>782</v>
      </c>
      <c r="D36" s="124" t="s">
        <v>783</v>
      </c>
      <c r="E36" s="123" t="s">
        <v>784</v>
      </c>
      <c r="F36" s="123" t="s">
        <v>785</v>
      </c>
      <c r="G36" s="123"/>
      <c r="H36" s="123" t="s">
        <v>61</v>
      </c>
      <c r="I36" s="125" t="s">
        <v>63</v>
      </c>
      <c r="J36" s="123"/>
      <c r="K36" s="123"/>
    </row>
    <row r="37" spans="1:11" x14ac:dyDescent="0.25">
      <c r="A37" s="123" t="s">
        <v>808</v>
      </c>
      <c r="B37" s="123" t="s">
        <v>549</v>
      </c>
      <c r="C37" s="123" t="s">
        <v>809</v>
      </c>
      <c r="D37" s="124" t="s">
        <v>810</v>
      </c>
      <c r="E37" s="123" t="s">
        <v>811</v>
      </c>
      <c r="F37" s="123" t="s">
        <v>812</v>
      </c>
      <c r="G37" s="123"/>
      <c r="H37" s="123" t="s">
        <v>61</v>
      </c>
      <c r="I37" s="125" t="s">
        <v>63</v>
      </c>
      <c r="J37" s="123"/>
      <c r="K37" s="123"/>
    </row>
    <row r="38" spans="1:11" x14ac:dyDescent="0.2">
      <c r="A38" s="123" t="s">
        <v>854</v>
      </c>
      <c r="B38" s="123" t="s">
        <v>549</v>
      </c>
      <c r="C38" s="123" t="s">
        <v>855</v>
      </c>
      <c r="D38" s="124" t="s">
        <v>856</v>
      </c>
      <c r="E38" s="123" t="s">
        <v>237</v>
      </c>
      <c r="F38" s="197" t="s">
        <v>605</v>
      </c>
      <c r="G38" s="123"/>
      <c r="H38" s="123" t="s">
        <v>237</v>
      </c>
      <c r="I38" s="125" t="s">
        <v>63</v>
      </c>
      <c r="J38" s="123"/>
      <c r="K38" s="123"/>
    </row>
    <row r="39" spans="1:11" x14ac:dyDescent="0.2">
      <c r="A39" s="123" t="s">
        <v>858</v>
      </c>
      <c r="B39" s="123" t="s">
        <v>550</v>
      </c>
      <c r="C39" s="123" t="s">
        <v>859</v>
      </c>
      <c r="D39" s="124" t="s">
        <v>860</v>
      </c>
      <c r="E39" s="123" t="s">
        <v>861</v>
      </c>
      <c r="F39" s="197" t="s">
        <v>862</v>
      </c>
      <c r="G39" s="123"/>
      <c r="H39" s="123" t="s">
        <v>863</v>
      </c>
      <c r="I39" s="125" t="s">
        <v>63</v>
      </c>
      <c r="J39" s="123"/>
      <c r="K39" s="123"/>
    </row>
    <row r="40" spans="1:11" x14ac:dyDescent="0.25">
      <c r="A40" s="123" t="s">
        <v>864</v>
      </c>
      <c r="B40" s="123" t="s">
        <v>550</v>
      </c>
      <c r="C40" s="123" t="s">
        <v>865</v>
      </c>
      <c r="D40" s="124" t="s">
        <v>866</v>
      </c>
      <c r="E40" s="123" t="s">
        <v>867</v>
      </c>
      <c r="F40" s="123" t="s">
        <v>868</v>
      </c>
      <c r="G40" s="123"/>
      <c r="H40" s="123" t="s">
        <v>700</v>
      </c>
      <c r="I40" s="125" t="s">
        <v>63</v>
      </c>
      <c r="J40" s="123"/>
      <c r="K40" s="123"/>
    </row>
    <row r="41" spans="1:11" x14ac:dyDescent="0.25">
      <c r="A41" s="123" t="s">
        <v>876</v>
      </c>
      <c r="B41" s="123" t="s">
        <v>549</v>
      </c>
      <c r="C41" s="123" t="s">
        <v>878</v>
      </c>
      <c r="D41" s="124" t="s">
        <v>877</v>
      </c>
      <c r="E41" s="123" t="s">
        <v>879</v>
      </c>
      <c r="F41" s="123" t="s">
        <v>255</v>
      </c>
      <c r="G41" s="123"/>
      <c r="H41" s="123" t="s">
        <v>257</v>
      </c>
      <c r="I41" s="125" t="s">
        <v>63</v>
      </c>
      <c r="J41" s="123"/>
      <c r="K41" s="123"/>
    </row>
    <row r="42" spans="1:11" x14ac:dyDescent="0.25">
      <c r="A42" s="123" t="s">
        <v>890</v>
      </c>
      <c r="B42" s="123" t="s">
        <v>549</v>
      </c>
      <c r="C42" s="123" t="s">
        <v>891</v>
      </c>
      <c r="D42" s="124" t="s">
        <v>892</v>
      </c>
      <c r="E42" s="123" t="s">
        <v>893</v>
      </c>
      <c r="F42" s="123" t="s">
        <v>185</v>
      </c>
      <c r="G42" s="123"/>
      <c r="H42" s="123" t="s">
        <v>187</v>
      </c>
      <c r="I42" s="125" t="s">
        <v>63</v>
      </c>
      <c r="J42" s="123"/>
      <c r="K42" s="123"/>
    </row>
    <row r="43" spans="1:11" x14ac:dyDescent="0.25">
      <c r="A43" s="123" t="s">
        <v>900</v>
      </c>
      <c r="B43" s="123" t="s">
        <v>549</v>
      </c>
      <c r="C43" s="123" t="s">
        <v>901</v>
      </c>
      <c r="D43" s="124" t="s">
        <v>902</v>
      </c>
      <c r="E43" s="123" t="s">
        <v>903</v>
      </c>
      <c r="F43" s="123" t="s">
        <v>904</v>
      </c>
      <c r="G43" s="123"/>
      <c r="H43" s="123" t="s">
        <v>61</v>
      </c>
      <c r="I43" s="125" t="s">
        <v>63</v>
      </c>
      <c r="J43" s="123"/>
      <c r="K43" s="123"/>
    </row>
    <row r="44" spans="1:11" x14ac:dyDescent="0.25">
      <c r="A44" s="123" t="s">
        <v>913</v>
      </c>
      <c r="B44" s="123" t="s">
        <v>549</v>
      </c>
      <c r="C44" s="123" t="s">
        <v>912</v>
      </c>
      <c r="D44" s="124" t="s">
        <v>914</v>
      </c>
      <c r="E44" s="123" t="s">
        <v>564</v>
      </c>
      <c r="F44" s="123" t="s">
        <v>185</v>
      </c>
      <c r="G44" s="123"/>
      <c r="H44" s="123" t="s">
        <v>187</v>
      </c>
      <c r="I44" s="125" t="s">
        <v>63</v>
      </c>
      <c r="J44" s="123"/>
      <c r="K44" s="123"/>
    </row>
    <row r="45" spans="1:11" x14ac:dyDescent="0.25">
      <c r="A45" s="123" t="s">
        <v>926</v>
      </c>
      <c r="B45" s="123" t="s">
        <v>550</v>
      </c>
      <c r="C45" s="123" t="s">
        <v>927</v>
      </c>
      <c r="D45" s="124" t="s">
        <v>929</v>
      </c>
      <c r="E45" s="123" t="s">
        <v>893</v>
      </c>
      <c r="F45" s="123" t="s">
        <v>928</v>
      </c>
      <c r="G45" s="123"/>
      <c r="H45" s="123" t="s">
        <v>700</v>
      </c>
      <c r="I45" s="125" t="s">
        <v>63</v>
      </c>
      <c r="J45" s="123"/>
      <c r="K45" s="123"/>
    </row>
    <row r="46" spans="1:11" x14ac:dyDescent="0.25">
      <c r="A46" s="123" t="s">
        <v>930</v>
      </c>
      <c r="B46" s="123" t="s">
        <v>549</v>
      </c>
      <c r="C46" s="123" t="s">
        <v>931</v>
      </c>
      <c r="D46" s="124" t="s">
        <v>932</v>
      </c>
      <c r="E46" s="123" t="s">
        <v>933</v>
      </c>
      <c r="F46" s="123" t="s">
        <v>934</v>
      </c>
      <c r="G46" s="123"/>
      <c r="H46" s="123" t="s">
        <v>935</v>
      </c>
      <c r="I46" s="125" t="s">
        <v>63</v>
      </c>
      <c r="J46" s="123"/>
      <c r="K46" s="123"/>
    </row>
    <row r="47" spans="1:11" x14ac:dyDescent="0.25">
      <c r="A47" s="123" t="s">
        <v>936</v>
      </c>
      <c r="B47" s="123" t="s">
        <v>550</v>
      </c>
      <c r="C47" s="123" t="s">
        <v>937</v>
      </c>
      <c r="D47" s="124" t="s">
        <v>938</v>
      </c>
      <c r="E47" s="123" t="s">
        <v>939</v>
      </c>
      <c r="F47" s="123" t="s">
        <v>940</v>
      </c>
      <c r="G47" s="123"/>
      <c r="H47" s="123" t="s">
        <v>700</v>
      </c>
      <c r="I47" s="125" t="s">
        <v>63</v>
      </c>
      <c r="J47" s="123"/>
      <c r="K47" s="123"/>
    </row>
    <row r="48" spans="1:11" x14ac:dyDescent="0.25">
      <c r="A48" s="123" t="s">
        <v>963</v>
      </c>
      <c r="B48" s="123" t="s">
        <v>549</v>
      </c>
      <c r="C48" s="123" t="s">
        <v>964</v>
      </c>
      <c r="D48" s="124" t="s">
        <v>965</v>
      </c>
      <c r="E48" s="123" t="s">
        <v>966</v>
      </c>
      <c r="F48" s="123" t="s">
        <v>967</v>
      </c>
      <c r="G48" s="123"/>
      <c r="H48" s="123" t="s">
        <v>61</v>
      </c>
      <c r="I48" s="125" t="s">
        <v>63</v>
      </c>
      <c r="J48" s="123"/>
      <c r="K48" s="123"/>
    </row>
    <row r="49" spans="1:11" x14ac:dyDescent="0.25">
      <c r="A49" s="123" t="s">
        <v>973</v>
      </c>
      <c r="B49" s="123" t="s">
        <v>549</v>
      </c>
      <c r="C49" s="123" t="s">
        <v>974</v>
      </c>
      <c r="D49" s="124" t="s">
        <v>975</v>
      </c>
      <c r="E49" s="123" t="s">
        <v>976</v>
      </c>
      <c r="F49" s="123" t="s">
        <v>977</v>
      </c>
      <c r="G49" s="123"/>
      <c r="H49" s="123" t="s">
        <v>61</v>
      </c>
      <c r="I49" s="125" t="s">
        <v>63</v>
      </c>
      <c r="J49" s="123"/>
      <c r="K49" s="123"/>
    </row>
    <row r="50" spans="1:11" x14ac:dyDescent="0.25">
      <c r="A50" s="123" t="s">
        <v>980</v>
      </c>
      <c r="B50" s="123" t="s">
        <v>549</v>
      </c>
      <c r="C50" s="123" t="s">
        <v>979</v>
      </c>
      <c r="D50" s="124" t="s">
        <v>981</v>
      </c>
      <c r="E50" s="123" t="s">
        <v>983</v>
      </c>
      <c r="F50" s="123" t="s">
        <v>982</v>
      </c>
      <c r="G50" s="123"/>
      <c r="H50" s="123" t="s">
        <v>978</v>
      </c>
      <c r="I50" s="125" t="s">
        <v>63</v>
      </c>
      <c r="J50" s="123"/>
      <c r="K50" s="123"/>
    </row>
    <row r="51" spans="1:11" x14ac:dyDescent="0.25">
      <c r="A51" s="123" t="s">
        <v>995</v>
      </c>
      <c r="B51" s="123" t="s">
        <v>549</v>
      </c>
      <c r="C51" s="123" t="s">
        <v>996</v>
      </c>
      <c r="D51" s="124" t="s">
        <v>997</v>
      </c>
      <c r="E51" s="123" t="s">
        <v>998</v>
      </c>
      <c r="F51" s="123" t="s">
        <v>999</v>
      </c>
      <c r="G51" s="123"/>
      <c r="H51" s="123" t="s">
        <v>1000</v>
      </c>
      <c r="I51" s="125" t="s">
        <v>63</v>
      </c>
      <c r="J51" s="123"/>
      <c r="K51" s="123"/>
    </row>
    <row r="52" spans="1:11" x14ac:dyDescent="0.25">
      <c r="A52" s="123" t="s">
        <v>1017</v>
      </c>
      <c r="B52" s="123" t="s">
        <v>549</v>
      </c>
      <c r="C52" s="123" t="s">
        <v>1016</v>
      </c>
      <c r="D52" s="124" t="s">
        <v>1018</v>
      </c>
      <c r="E52" s="123" t="s">
        <v>1019</v>
      </c>
      <c r="F52" s="123" t="s">
        <v>1020</v>
      </c>
      <c r="G52" s="123"/>
      <c r="H52" s="123" t="s">
        <v>61</v>
      </c>
      <c r="I52" s="125" t="s">
        <v>63</v>
      </c>
      <c r="J52" s="123"/>
      <c r="K52" s="123"/>
    </row>
    <row r="53" spans="1:11" x14ac:dyDescent="0.25">
      <c r="A53" s="123" t="s">
        <v>1050</v>
      </c>
      <c r="B53" s="123" t="s">
        <v>549</v>
      </c>
      <c r="C53" s="123" t="s">
        <v>1049</v>
      </c>
      <c r="D53" s="124" t="s">
        <v>1051</v>
      </c>
      <c r="E53" s="123" t="s">
        <v>1052</v>
      </c>
      <c r="F53" s="123" t="s">
        <v>580</v>
      </c>
      <c r="G53" s="123"/>
      <c r="H53" s="123" t="s">
        <v>187</v>
      </c>
      <c r="I53" s="125" t="s">
        <v>63</v>
      </c>
      <c r="J53" s="123"/>
      <c r="K53" s="123"/>
    </row>
    <row r="54" spans="1:11" x14ac:dyDescent="0.25">
      <c r="A54" s="123" t="s">
        <v>1053</v>
      </c>
      <c r="B54" s="123" t="s">
        <v>550</v>
      </c>
      <c r="C54" s="123" t="s">
        <v>1054</v>
      </c>
      <c r="D54" s="124" t="s">
        <v>1055</v>
      </c>
      <c r="E54" s="123" t="s">
        <v>1056</v>
      </c>
      <c r="F54" s="123" t="s">
        <v>1057</v>
      </c>
      <c r="G54" s="123"/>
      <c r="H54" s="123" t="s">
        <v>700</v>
      </c>
      <c r="I54" s="125" t="s">
        <v>63</v>
      </c>
      <c r="J54" s="123"/>
      <c r="K54" s="123"/>
    </row>
    <row r="55" spans="1:11" x14ac:dyDescent="0.25">
      <c r="A55" s="123" t="s">
        <v>1058</v>
      </c>
      <c r="B55" s="123" t="s">
        <v>550</v>
      </c>
      <c r="C55" s="123" t="s">
        <v>1067</v>
      </c>
      <c r="D55" s="124" t="s">
        <v>1060</v>
      </c>
      <c r="E55" s="123" t="s">
        <v>699</v>
      </c>
      <c r="F55" s="123" t="s">
        <v>1061</v>
      </c>
      <c r="G55" s="123"/>
      <c r="H55" s="123" t="s">
        <v>700</v>
      </c>
      <c r="I55" s="125" t="s">
        <v>63</v>
      </c>
      <c r="J55" s="123"/>
      <c r="K55" s="123"/>
    </row>
    <row r="56" spans="1:11" x14ac:dyDescent="0.25">
      <c r="A56" s="123" t="s">
        <v>1059</v>
      </c>
      <c r="B56" s="123" t="s">
        <v>550</v>
      </c>
      <c r="C56" s="123" t="s">
        <v>1066</v>
      </c>
      <c r="D56" s="124" t="s">
        <v>1062</v>
      </c>
      <c r="E56" s="123" t="s">
        <v>1063</v>
      </c>
      <c r="F56" s="123" t="s">
        <v>1064</v>
      </c>
      <c r="G56" s="123"/>
      <c r="H56" s="123" t="s">
        <v>700</v>
      </c>
      <c r="I56" s="125" t="s">
        <v>63</v>
      </c>
      <c r="J56" s="123"/>
      <c r="K56" s="123"/>
    </row>
    <row r="57" spans="1:11" x14ac:dyDescent="0.25">
      <c r="A57" s="123" t="s">
        <v>1065</v>
      </c>
      <c r="B57" s="123" t="s">
        <v>550</v>
      </c>
      <c r="C57" s="123" t="s">
        <v>1068</v>
      </c>
      <c r="D57" s="124" t="s">
        <v>1069</v>
      </c>
      <c r="E57" s="123" t="s">
        <v>1070</v>
      </c>
      <c r="F57" s="123"/>
      <c r="G57" s="123"/>
      <c r="H57" s="123" t="s">
        <v>700</v>
      </c>
      <c r="I57" s="125" t="s">
        <v>63</v>
      </c>
      <c r="J57" s="123"/>
      <c r="K57" s="123"/>
    </row>
    <row r="58" spans="1:11" x14ac:dyDescent="0.25">
      <c r="A58" s="123" t="s">
        <v>1071</v>
      </c>
      <c r="B58" s="123" t="s">
        <v>550</v>
      </c>
      <c r="C58" s="123" t="s">
        <v>1072</v>
      </c>
      <c r="D58" s="124" t="s">
        <v>1073</v>
      </c>
      <c r="E58" s="123" t="s">
        <v>1074</v>
      </c>
      <c r="F58" s="123"/>
      <c r="G58" s="123"/>
      <c r="H58" s="123" t="s">
        <v>700</v>
      </c>
      <c r="I58" s="125" t="s">
        <v>63</v>
      </c>
      <c r="J58" s="123"/>
      <c r="K58" s="123"/>
    </row>
    <row r="59" spans="1:11" x14ac:dyDescent="0.25">
      <c r="A59" s="123" t="s">
        <v>1076</v>
      </c>
      <c r="B59" s="123" t="s">
        <v>550</v>
      </c>
      <c r="C59" s="123" t="s">
        <v>1075</v>
      </c>
      <c r="D59" s="124" t="s">
        <v>1077</v>
      </c>
      <c r="E59" s="123" t="s">
        <v>1078</v>
      </c>
      <c r="F59" s="123" t="s">
        <v>1079</v>
      </c>
      <c r="G59" s="123"/>
      <c r="H59" s="123" t="s">
        <v>700</v>
      </c>
      <c r="I59" s="125" t="s">
        <v>63</v>
      </c>
      <c r="J59" s="123"/>
      <c r="K59" s="123"/>
    </row>
    <row r="60" spans="1:11" x14ac:dyDescent="0.25">
      <c r="A60" s="123" t="s">
        <v>1090</v>
      </c>
      <c r="B60" s="123" t="s">
        <v>549</v>
      </c>
      <c r="C60" s="123" t="s">
        <v>1090</v>
      </c>
      <c r="D60" s="124"/>
      <c r="E60" s="123"/>
      <c r="F60" s="123"/>
      <c r="G60" s="123"/>
      <c r="H60" s="123"/>
      <c r="I60" s="125"/>
      <c r="J60" s="123"/>
      <c r="K60" s="123"/>
    </row>
    <row r="61" spans="1:11" x14ac:dyDescent="0.25">
      <c r="A61" s="123" t="s">
        <v>1091</v>
      </c>
      <c r="B61" s="123" t="s">
        <v>549</v>
      </c>
      <c r="C61" s="123" t="s">
        <v>1092</v>
      </c>
      <c r="D61" s="124" t="s">
        <v>1095</v>
      </c>
      <c r="E61" s="123" t="s">
        <v>1094</v>
      </c>
      <c r="F61" s="123" t="s">
        <v>1093</v>
      </c>
      <c r="G61" s="123"/>
      <c r="H61" s="123" t="s">
        <v>1078</v>
      </c>
      <c r="I61" s="125" t="s">
        <v>63</v>
      </c>
      <c r="J61" s="123"/>
      <c r="K61" s="123"/>
    </row>
    <row r="62" spans="1:11" x14ac:dyDescent="0.25">
      <c r="A62" s="123" t="s">
        <v>1102</v>
      </c>
      <c r="B62" s="123" t="s">
        <v>549</v>
      </c>
      <c r="C62" s="123" t="s">
        <v>1101</v>
      </c>
      <c r="D62" s="207" t="s">
        <v>1103</v>
      </c>
      <c r="E62" s="123"/>
      <c r="F62" s="123" t="s">
        <v>1105</v>
      </c>
      <c r="G62" s="123"/>
      <c r="H62" s="123" t="s">
        <v>1104</v>
      </c>
      <c r="I62" s="125" t="s">
        <v>63</v>
      </c>
      <c r="J62" s="123"/>
      <c r="K62" s="123"/>
    </row>
    <row r="63" spans="1:11" x14ac:dyDescent="0.25">
      <c r="A63" s="123" t="s">
        <v>1136</v>
      </c>
      <c r="B63" s="123" t="s">
        <v>549</v>
      </c>
      <c r="C63" s="123" t="s">
        <v>1137</v>
      </c>
      <c r="D63" s="124" t="s">
        <v>1138</v>
      </c>
      <c r="E63" s="123" t="s">
        <v>1139</v>
      </c>
      <c r="F63" s="123" t="s">
        <v>1140</v>
      </c>
      <c r="G63" s="123"/>
      <c r="H63" s="123" t="s">
        <v>700</v>
      </c>
      <c r="I63" s="125" t="s">
        <v>63</v>
      </c>
      <c r="J63" s="123"/>
      <c r="K63" s="123"/>
    </row>
    <row r="64" spans="1:11" x14ac:dyDescent="0.25">
      <c r="A64" s="123" t="s">
        <v>1224</v>
      </c>
      <c r="B64" s="123" t="s">
        <v>551</v>
      </c>
      <c r="C64" s="123" t="s">
        <v>1223</v>
      </c>
      <c r="D64" s="124" t="s">
        <v>1222</v>
      </c>
      <c r="E64" s="123" t="s">
        <v>1225</v>
      </c>
      <c r="F64" s="123" t="s">
        <v>1227</v>
      </c>
      <c r="G64" s="123"/>
      <c r="H64" s="123" t="s">
        <v>1226</v>
      </c>
      <c r="I64" s="125" t="s">
        <v>63</v>
      </c>
      <c r="J64" s="123"/>
      <c r="K64" s="123"/>
    </row>
    <row r="65" spans="1:11" x14ac:dyDescent="0.25">
      <c r="A65" s="123"/>
      <c r="B65" s="123"/>
      <c r="C65" s="123"/>
      <c r="D65" s="124"/>
      <c r="E65" s="123"/>
      <c r="F65" s="123"/>
      <c r="G65" s="123"/>
      <c r="H65" s="123"/>
      <c r="I65" s="125"/>
      <c r="J65" s="123"/>
      <c r="K65" s="123"/>
    </row>
    <row r="66" spans="1:11" x14ac:dyDescent="0.2">
      <c r="A66" s="123" t="s">
        <v>1237</v>
      </c>
      <c r="B66" s="123" t="s">
        <v>1234</v>
      </c>
      <c r="C66" s="123" t="s">
        <v>1236</v>
      </c>
      <c r="D66" s="124" t="s">
        <v>662</v>
      </c>
      <c r="E66" s="123" t="s">
        <v>662</v>
      </c>
      <c r="F66" s="197" t="s">
        <v>1238</v>
      </c>
      <c r="G66" s="123"/>
      <c r="H66" s="123" t="s">
        <v>1239</v>
      </c>
      <c r="I66" s="125" t="s">
        <v>63</v>
      </c>
      <c r="J66" s="123"/>
      <c r="K66" s="123"/>
    </row>
    <row r="67" spans="1:11" x14ac:dyDescent="0.2">
      <c r="A67" s="123" t="s">
        <v>1242</v>
      </c>
      <c r="B67" s="123" t="s">
        <v>1234</v>
      </c>
      <c r="C67" s="123" t="s">
        <v>1341</v>
      </c>
      <c r="D67" s="197" t="s">
        <v>1243</v>
      </c>
      <c r="E67" s="123" t="s">
        <v>1244</v>
      </c>
      <c r="F67" s="197" t="s">
        <v>1246</v>
      </c>
      <c r="G67" s="123"/>
      <c r="H67" s="123" t="s">
        <v>1245</v>
      </c>
      <c r="I67" s="125" t="s">
        <v>63</v>
      </c>
      <c r="J67" s="123"/>
      <c r="K67" s="123"/>
    </row>
    <row r="68" spans="1:11" x14ac:dyDescent="0.25">
      <c r="A68" s="123" t="s">
        <v>1289</v>
      </c>
      <c r="B68" s="123" t="s">
        <v>551</v>
      </c>
      <c r="C68" s="123" t="s">
        <v>1290</v>
      </c>
      <c r="D68" s="124" t="s">
        <v>1291</v>
      </c>
      <c r="E68" s="123" t="s">
        <v>1292</v>
      </c>
      <c r="F68" s="123" t="s">
        <v>1293</v>
      </c>
      <c r="G68" s="123"/>
      <c r="H68" s="123" t="s">
        <v>1226</v>
      </c>
      <c r="I68" s="125" t="s">
        <v>63</v>
      </c>
      <c r="J68" s="123"/>
      <c r="K68" s="123"/>
    </row>
    <row r="69" spans="1:11" x14ac:dyDescent="0.25">
      <c r="A69" s="123" t="s">
        <v>1302</v>
      </c>
      <c r="B69" s="123" t="s">
        <v>1234</v>
      </c>
      <c r="C69" s="123" t="s">
        <v>1294</v>
      </c>
      <c r="D69" s="124" t="s">
        <v>1310</v>
      </c>
      <c r="E69" s="123" t="s">
        <v>1311</v>
      </c>
      <c r="F69" s="123" t="s">
        <v>1329</v>
      </c>
      <c r="G69" s="123"/>
      <c r="H69" s="123" t="s">
        <v>1312</v>
      </c>
      <c r="I69" s="125" t="s">
        <v>63</v>
      </c>
      <c r="J69" s="123"/>
      <c r="K69" s="123"/>
    </row>
    <row r="70" spans="1:11" x14ac:dyDescent="0.25">
      <c r="A70" s="122" t="s">
        <v>1303</v>
      </c>
      <c r="B70" s="122" t="s">
        <v>1234</v>
      </c>
      <c r="C70" s="122" t="s">
        <v>1300</v>
      </c>
      <c r="D70" s="212" t="s">
        <v>1313</v>
      </c>
      <c r="E70" s="122" t="s">
        <v>1314</v>
      </c>
      <c r="F70" s="122" t="s">
        <v>1330</v>
      </c>
      <c r="G70" s="122"/>
      <c r="H70" s="122" t="s">
        <v>1312</v>
      </c>
      <c r="I70" s="125" t="s">
        <v>63</v>
      </c>
      <c r="J70" s="122"/>
      <c r="K70" s="122"/>
    </row>
    <row r="71" spans="1:11" x14ac:dyDescent="0.25">
      <c r="A71" s="123" t="s">
        <v>1304</v>
      </c>
      <c r="B71" s="123" t="s">
        <v>1234</v>
      </c>
      <c r="C71" s="123" t="s">
        <v>1301</v>
      </c>
      <c r="D71" s="124" t="s">
        <v>1315</v>
      </c>
      <c r="E71" s="123" t="s">
        <v>1316</v>
      </c>
      <c r="F71" s="123" t="s">
        <v>1331</v>
      </c>
      <c r="G71" s="123"/>
      <c r="H71" s="123" t="s">
        <v>1317</v>
      </c>
      <c r="I71" s="125" t="s">
        <v>63</v>
      </c>
      <c r="J71" s="123"/>
      <c r="K71" s="123"/>
    </row>
    <row r="72" spans="1:11" x14ac:dyDescent="0.25">
      <c r="A72" s="123" t="s">
        <v>1305</v>
      </c>
      <c r="B72" s="123" t="s">
        <v>1234</v>
      </c>
      <c r="C72" s="123" t="s">
        <v>1295</v>
      </c>
      <c r="D72" s="124" t="s">
        <v>1318</v>
      </c>
      <c r="E72" s="123" t="s">
        <v>1319</v>
      </c>
      <c r="F72" s="123" t="s">
        <v>1332</v>
      </c>
      <c r="G72" s="123"/>
      <c r="H72" s="123" t="s">
        <v>1320</v>
      </c>
      <c r="I72" s="125" t="s">
        <v>63</v>
      </c>
      <c r="J72" s="123"/>
      <c r="K72" s="123"/>
    </row>
    <row r="73" spans="1:11" x14ac:dyDescent="0.25">
      <c r="A73" s="123" t="s">
        <v>1306</v>
      </c>
      <c r="B73" s="123" t="s">
        <v>1234</v>
      </c>
      <c r="C73" s="123" t="s">
        <v>1296</v>
      </c>
      <c r="D73" s="124" t="s">
        <v>1321</v>
      </c>
      <c r="E73" s="123" t="s">
        <v>1322</v>
      </c>
      <c r="F73" s="123" t="s">
        <v>1333</v>
      </c>
      <c r="G73" s="123"/>
      <c r="H73" s="123" t="s">
        <v>1312</v>
      </c>
      <c r="I73" s="125" t="s">
        <v>63</v>
      </c>
      <c r="J73" s="123"/>
      <c r="K73" s="123"/>
    </row>
    <row r="74" spans="1:11" x14ac:dyDescent="0.25">
      <c r="A74" s="122" t="s">
        <v>1307</v>
      </c>
      <c r="B74" s="122" t="s">
        <v>1234</v>
      </c>
      <c r="C74" s="122" t="s">
        <v>1297</v>
      </c>
      <c r="D74" s="212" t="s">
        <v>1323</v>
      </c>
      <c r="E74" s="122" t="s">
        <v>1324</v>
      </c>
      <c r="F74" s="122" t="s">
        <v>1334</v>
      </c>
      <c r="G74" s="122"/>
      <c r="H74" s="122" t="s">
        <v>1312</v>
      </c>
      <c r="I74" s="125" t="s">
        <v>63</v>
      </c>
      <c r="J74" s="122"/>
      <c r="K74" s="122"/>
    </row>
    <row r="75" spans="1:11" x14ac:dyDescent="0.25">
      <c r="A75" s="123" t="s">
        <v>1308</v>
      </c>
      <c r="B75" s="123" t="s">
        <v>1234</v>
      </c>
      <c r="C75" s="123" t="s">
        <v>1298</v>
      </c>
      <c r="D75" s="124" t="s">
        <v>1325</v>
      </c>
      <c r="E75" s="123" t="s">
        <v>662</v>
      </c>
      <c r="F75" s="123" t="s">
        <v>1335</v>
      </c>
      <c r="G75" s="123"/>
      <c r="H75" s="123" t="s">
        <v>1326</v>
      </c>
      <c r="I75" s="125" t="s">
        <v>63</v>
      </c>
      <c r="J75" s="123"/>
      <c r="K75" s="123"/>
    </row>
    <row r="76" spans="1:11" x14ac:dyDescent="0.25">
      <c r="A76" s="122" t="s">
        <v>1309</v>
      </c>
      <c r="B76" s="122" t="s">
        <v>1234</v>
      </c>
      <c r="C76" s="122" t="s">
        <v>1299</v>
      </c>
      <c r="D76" s="212" t="s">
        <v>1327</v>
      </c>
      <c r="E76" s="122" t="s">
        <v>1328</v>
      </c>
      <c r="F76" s="122" t="s">
        <v>1336</v>
      </c>
      <c r="G76" s="122"/>
      <c r="H76" s="122" t="s">
        <v>1312</v>
      </c>
      <c r="I76" s="81" t="s">
        <v>63</v>
      </c>
      <c r="J76" s="122"/>
      <c r="K76" s="122"/>
    </row>
    <row r="77" spans="1:11" x14ac:dyDescent="0.25">
      <c r="A77" s="123" t="s">
        <v>1342</v>
      </c>
      <c r="B77" s="123" t="s">
        <v>1234</v>
      </c>
      <c r="C77" s="123" t="s">
        <v>1343</v>
      </c>
      <c r="D77" s="124" t="s">
        <v>1344</v>
      </c>
      <c r="E77" s="123" t="s">
        <v>1345</v>
      </c>
      <c r="F77" s="123" t="s">
        <v>1347</v>
      </c>
      <c r="G77" s="123"/>
      <c r="H77" s="123" t="s">
        <v>1346</v>
      </c>
      <c r="I77" s="125" t="s">
        <v>63</v>
      </c>
      <c r="J77" s="123"/>
      <c r="K77" s="123"/>
    </row>
    <row r="78" spans="1:11" x14ac:dyDescent="0.25">
      <c r="A78" s="123" t="s">
        <v>1348</v>
      </c>
      <c r="B78" s="123" t="s">
        <v>1234</v>
      </c>
      <c r="C78" s="123" t="s">
        <v>1349</v>
      </c>
      <c r="D78" s="124" t="s">
        <v>1351</v>
      </c>
      <c r="E78" s="123" t="s">
        <v>1352</v>
      </c>
      <c r="F78" s="123" t="s">
        <v>1350</v>
      </c>
      <c r="G78" s="123"/>
      <c r="H78" s="123" t="s">
        <v>1353</v>
      </c>
      <c r="I78" s="125" t="s">
        <v>63</v>
      </c>
      <c r="J78" s="123"/>
      <c r="K78" s="123"/>
    </row>
    <row r="79" spans="1:11" x14ac:dyDescent="0.25">
      <c r="A79" s="123" t="s">
        <v>1354</v>
      </c>
      <c r="B79" s="123" t="s">
        <v>1234</v>
      </c>
      <c r="C79" s="123" t="s">
        <v>1355</v>
      </c>
      <c r="D79" s="124" t="s">
        <v>1356</v>
      </c>
      <c r="E79" s="123" t="s">
        <v>1357</v>
      </c>
      <c r="F79" s="123" t="s">
        <v>1358</v>
      </c>
      <c r="G79" s="123"/>
      <c r="H79" s="123" t="s">
        <v>1346</v>
      </c>
      <c r="I79" s="125" t="s">
        <v>63</v>
      </c>
      <c r="J79" s="123"/>
      <c r="K79" s="123"/>
    </row>
    <row r="80" spans="1:11" x14ac:dyDescent="0.25">
      <c r="A80" s="123" t="s">
        <v>1359</v>
      </c>
      <c r="B80" s="123" t="s">
        <v>1234</v>
      </c>
      <c r="C80" s="123" t="s">
        <v>1360</v>
      </c>
      <c r="D80" s="124" t="s">
        <v>1361</v>
      </c>
      <c r="E80" s="123" t="s">
        <v>1362</v>
      </c>
      <c r="F80" s="123" t="s">
        <v>1364</v>
      </c>
      <c r="G80" s="123"/>
      <c r="H80" s="123" t="s">
        <v>1363</v>
      </c>
      <c r="I80" s="125" t="s">
        <v>63</v>
      </c>
      <c r="J80" s="123"/>
      <c r="K80" s="123"/>
    </row>
    <row r="81" spans="1:11" x14ac:dyDescent="0.25">
      <c r="A81" s="123" t="s">
        <v>1365</v>
      </c>
      <c r="B81" s="123" t="s">
        <v>1234</v>
      </c>
      <c r="C81" s="123" t="s">
        <v>1366</v>
      </c>
      <c r="D81" s="124" t="s">
        <v>1367</v>
      </c>
      <c r="E81" s="123" t="s">
        <v>1368</v>
      </c>
      <c r="F81" s="123" t="s">
        <v>1369</v>
      </c>
      <c r="G81" s="123"/>
      <c r="H81" s="123" t="s">
        <v>1370</v>
      </c>
      <c r="I81" s="125" t="s">
        <v>63</v>
      </c>
      <c r="J81" s="123"/>
      <c r="K81" s="123"/>
    </row>
    <row r="82" spans="1:11" x14ac:dyDescent="0.25">
      <c r="A82" s="123" t="s">
        <v>1371</v>
      </c>
      <c r="B82" s="123" t="s">
        <v>1234</v>
      </c>
      <c r="C82" s="123" t="s">
        <v>1372</v>
      </c>
      <c r="D82" s="124" t="s">
        <v>1373</v>
      </c>
      <c r="E82" s="123" t="s">
        <v>1374</v>
      </c>
      <c r="F82" s="123" t="s">
        <v>1375</v>
      </c>
      <c r="G82" s="123"/>
      <c r="H82" s="123" t="s">
        <v>1376</v>
      </c>
      <c r="I82" s="125" t="s">
        <v>63</v>
      </c>
      <c r="J82" s="123"/>
      <c r="K82" s="123"/>
    </row>
    <row r="83" spans="1:11" x14ac:dyDescent="0.25">
      <c r="A83" s="123" t="s">
        <v>1416</v>
      </c>
      <c r="B83" s="123" t="s">
        <v>1234</v>
      </c>
      <c r="C83" s="123" t="s">
        <v>1417</v>
      </c>
      <c r="D83" s="124" t="s">
        <v>1421</v>
      </c>
      <c r="E83" s="123" t="s">
        <v>1418</v>
      </c>
      <c r="F83" s="123" t="s">
        <v>1419</v>
      </c>
      <c r="G83" s="123"/>
      <c r="H83" s="123" t="s">
        <v>1420</v>
      </c>
      <c r="I83" s="125" t="s">
        <v>63</v>
      </c>
      <c r="J83" s="123"/>
      <c r="K83" s="123"/>
    </row>
    <row r="84" spans="1:11" x14ac:dyDescent="0.25">
      <c r="A84" s="123" t="s">
        <v>1422</v>
      </c>
      <c r="B84" s="123" t="s">
        <v>1234</v>
      </c>
      <c r="C84" s="123" t="s">
        <v>1423</v>
      </c>
      <c r="D84" s="124" t="s">
        <v>1427</v>
      </c>
      <c r="E84" s="123" t="s">
        <v>1424</v>
      </c>
      <c r="F84" s="123" t="s">
        <v>1425</v>
      </c>
      <c r="G84" s="123"/>
      <c r="H84" s="123" t="s">
        <v>1426</v>
      </c>
      <c r="I84" s="125" t="s">
        <v>63</v>
      </c>
      <c r="J84" s="123"/>
      <c r="K84" s="123"/>
    </row>
    <row r="85" spans="1:11" x14ac:dyDescent="0.25">
      <c r="A85" s="123" t="s">
        <v>1452</v>
      </c>
      <c r="B85" s="123" t="s">
        <v>1234</v>
      </c>
      <c r="C85" s="123" t="s">
        <v>1451</v>
      </c>
      <c r="D85" s="124" t="s">
        <v>1454</v>
      </c>
      <c r="E85" s="123" t="s">
        <v>1453</v>
      </c>
      <c r="F85" s="123" t="s">
        <v>1238</v>
      </c>
      <c r="G85" s="123"/>
      <c r="H85" s="123" t="s">
        <v>1239</v>
      </c>
      <c r="I85" s="125" t="s">
        <v>63</v>
      </c>
      <c r="J85" s="123"/>
      <c r="K85" s="123"/>
    </row>
    <row r="86" spans="1:11" x14ac:dyDescent="0.25">
      <c r="A86" s="123" t="s">
        <v>1460</v>
      </c>
      <c r="B86" s="123" t="s">
        <v>551</v>
      </c>
      <c r="C86" s="123" t="s">
        <v>1461</v>
      </c>
      <c r="D86" s="124" t="s">
        <v>1462</v>
      </c>
      <c r="E86" s="123" t="s">
        <v>1463</v>
      </c>
      <c r="F86" s="123" t="s">
        <v>1464</v>
      </c>
      <c r="G86" s="123"/>
      <c r="H86" s="123" t="s">
        <v>1465</v>
      </c>
      <c r="I86" s="125" t="s">
        <v>63</v>
      </c>
      <c r="J86" s="123"/>
      <c r="K86" s="123"/>
    </row>
    <row r="87" spans="1:11" x14ac:dyDescent="0.25">
      <c r="A87" s="123" t="s">
        <v>1521</v>
      </c>
      <c r="B87" s="123" t="s">
        <v>551</v>
      </c>
      <c r="C87" s="123" t="s">
        <v>1477</v>
      </c>
      <c r="D87" s="124" t="s">
        <v>1478</v>
      </c>
      <c r="E87" s="123" t="s">
        <v>1480</v>
      </c>
      <c r="F87" s="123" t="s">
        <v>1479</v>
      </c>
      <c r="G87" s="123"/>
      <c r="H87" s="123" t="s">
        <v>1465</v>
      </c>
      <c r="I87" s="125" t="s">
        <v>63</v>
      </c>
      <c r="J87" s="123"/>
      <c r="K87" s="123"/>
    </row>
    <row r="88" spans="1:11" x14ac:dyDescent="0.25">
      <c r="A88" s="123" t="s">
        <v>1505</v>
      </c>
      <c r="B88" s="123" t="s">
        <v>551</v>
      </c>
      <c r="C88" s="123" t="s">
        <v>1506</v>
      </c>
      <c r="D88" s="124" t="s">
        <v>1507</v>
      </c>
      <c r="E88" s="123" t="s">
        <v>1508</v>
      </c>
      <c r="F88" s="123" t="s">
        <v>1509</v>
      </c>
      <c r="G88" s="123"/>
      <c r="H88" s="123" t="s">
        <v>1465</v>
      </c>
      <c r="I88" s="125" t="s">
        <v>63</v>
      </c>
      <c r="J88" s="123"/>
      <c r="K88" s="123"/>
    </row>
    <row r="89" spans="1:11" x14ac:dyDescent="0.25">
      <c r="A89" s="123" t="s">
        <v>1573</v>
      </c>
      <c r="B89" s="123" t="s">
        <v>1234</v>
      </c>
      <c r="C89" s="123" t="s">
        <v>1575</v>
      </c>
      <c r="D89" s="124" t="s">
        <v>1574</v>
      </c>
      <c r="E89" s="123" t="s">
        <v>1578</v>
      </c>
      <c r="F89" s="123" t="s">
        <v>1576</v>
      </c>
      <c r="G89" s="123"/>
      <c r="H89" s="123" t="s">
        <v>1577</v>
      </c>
      <c r="I89" s="125" t="s">
        <v>63</v>
      </c>
      <c r="J89" s="123"/>
      <c r="K89" s="123"/>
    </row>
    <row r="90" spans="1:11" x14ac:dyDescent="0.25">
      <c r="A90" s="123" t="s">
        <v>1580</v>
      </c>
      <c r="B90" s="123" t="s">
        <v>1234</v>
      </c>
      <c r="C90" s="123" t="s">
        <v>1579</v>
      </c>
      <c r="D90" s="124" t="s">
        <v>1581</v>
      </c>
      <c r="E90" s="123" t="s">
        <v>1577</v>
      </c>
      <c r="F90" s="123" t="s">
        <v>1582</v>
      </c>
      <c r="G90" s="123"/>
      <c r="H90" s="123" t="s">
        <v>1577</v>
      </c>
      <c r="I90" s="125" t="s">
        <v>63</v>
      </c>
      <c r="J90" s="123"/>
      <c r="K90" s="123"/>
    </row>
    <row r="91" spans="1:11" x14ac:dyDescent="0.25">
      <c r="A91" s="123" t="s">
        <v>1601</v>
      </c>
      <c r="B91" s="123" t="s">
        <v>551</v>
      </c>
      <c r="C91" s="123" t="s">
        <v>1600</v>
      </c>
      <c r="D91" s="124" t="s">
        <v>1602</v>
      </c>
      <c r="E91" s="123" t="s">
        <v>1603</v>
      </c>
      <c r="F91" s="123" t="s">
        <v>1604</v>
      </c>
      <c r="G91" s="123"/>
      <c r="H91" s="123" t="s">
        <v>1605</v>
      </c>
      <c r="I91" s="125" t="s">
        <v>63</v>
      </c>
      <c r="J91" s="123"/>
      <c r="K91" s="123"/>
    </row>
    <row r="92" spans="1:11" x14ac:dyDescent="0.25">
      <c r="A92" s="123" t="s">
        <v>1638</v>
      </c>
      <c r="B92" s="123" t="s">
        <v>551</v>
      </c>
      <c r="C92" s="123" t="s">
        <v>1639</v>
      </c>
      <c r="D92" s="124" t="s">
        <v>1640</v>
      </c>
      <c r="E92" s="123" t="s">
        <v>1463</v>
      </c>
      <c r="F92" s="123" t="s">
        <v>1641</v>
      </c>
      <c r="G92" s="123"/>
      <c r="H92" s="123" t="s">
        <v>1465</v>
      </c>
      <c r="I92" s="125" t="s">
        <v>63</v>
      </c>
      <c r="J92" s="123"/>
      <c r="K92" s="123"/>
    </row>
    <row r="93" spans="1:11" x14ac:dyDescent="0.25">
      <c r="A93" s="123" t="s">
        <v>1656</v>
      </c>
      <c r="B93" s="123" t="s">
        <v>551</v>
      </c>
      <c r="C93" s="123" t="s">
        <v>1657</v>
      </c>
      <c r="D93" s="124" t="s">
        <v>1660</v>
      </c>
      <c r="E93" s="123" t="s">
        <v>1661</v>
      </c>
      <c r="F93" s="123" t="s">
        <v>1658</v>
      </c>
      <c r="G93" s="123"/>
      <c r="H93" s="123" t="s">
        <v>1659</v>
      </c>
      <c r="I93" s="125" t="s">
        <v>63</v>
      </c>
      <c r="J93" s="123"/>
      <c r="K93" s="123"/>
    </row>
    <row r="94" spans="1:11" x14ac:dyDescent="0.25">
      <c r="A94" s="123" t="s">
        <v>1664</v>
      </c>
      <c r="B94" s="123" t="s">
        <v>1234</v>
      </c>
      <c r="C94" s="123" t="s">
        <v>1665</v>
      </c>
      <c r="D94" s="124" t="s">
        <v>1666</v>
      </c>
      <c r="E94" s="123" t="s">
        <v>1667</v>
      </c>
      <c r="F94" s="123" t="s">
        <v>1668</v>
      </c>
      <c r="G94" s="123"/>
      <c r="H94" s="123" t="s">
        <v>1669</v>
      </c>
      <c r="I94" s="125" t="s">
        <v>63</v>
      </c>
      <c r="J94" s="123"/>
      <c r="K94" s="123"/>
    </row>
    <row r="95" spans="1:11" x14ac:dyDescent="0.25">
      <c r="A95" s="123" t="s">
        <v>1684</v>
      </c>
      <c r="B95" s="123" t="s">
        <v>1234</v>
      </c>
      <c r="C95" s="123" t="s">
        <v>1685</v>
      </c>
      <c r="D95" s="124" t="s">
        <v>1686</v>
      </c>
      <c r="E95" s="123" t="s">
        <v>1687</v>
      </c>
      <c r="F95" s="123" t="s">
        <v>1688</v>
      </c>
      <c r="G95" s="123"/>
      <c r="H95" s="123" t="s">
        <v>1245</v>
      </c>
      <c r="I95" s="125" t="s">
        <v>63</v>
      </c>
      <c r="J95" s="123"/>
      <c r="K95" s="123"/>
    </row>
    <row r="96" spans="1:11" x14ac:dyDescent="0.25">
      <c r="A96" s="123" t="s">
        <v>1699</v>
      </c>
      <c r="B96" s="123" t="s">
        <v>551</v>
      </c>
      <c r="C96" s="123" t="s">
        <v>1698</v>
      </c>
      <c r="D96" s="124" t="s">
        <v>1700</v>
      </c>
      <c r="E96" s="123" t="s">
        <v>1701</v>
      </c>
      <c r="F96" s="123" t="s">
        <v>1702</v>
      </c>
      <c r="G96" s="123"/>
      <c r="H96" s="123" t="s">
        <v>1703</v>
      </c>
      <c r="I96" s="125" t="s">
        <v>63</v>
      </c>
      <c r="J96" s="123"/>
      <c r="K96" s="123"/>
    </row>
    <row r="97" spans="1:11" x14ac:dyDescent="0.25">
      <c r="A97" s="123" t="s">
        <v>1707</v>
      </c>
      <c r="B97" s="123" t="s">
        <v>551</v>
      </c>
      <c r="C97" s="123" t="s">
        <v>1706</v>
      </c>
      <c r="D97" s="124" t="s">
        <v>1708</v>
      </c>
      <c r="E97" s="123" t="s">
        <v>1709</v>
      </c>
      <c r="F97" s="123" t="s">
        <v>1711</v>
      </c>
      <c r="G97" s="123"/>
      <c r="H97" s="123" t="s">
        <v>1710</v>
      </c>
      <c r="I97" s="125" t="s">
        <v>63</v>
      </c>
      <c r="J97" s="123"/>
      <c r="K97" s="123"/>
    </row>
    <row r="98" spans="1:11" x14ac:dyDescent="0.25">
      <c r="A98" s="123" t="s">
        <v>1729</v>
      </c>
      <c r="B98" s="123" t="s">
        <v>551</v>
      </c>
      <c r="C98" s="123" t="s">
        <v>1730</v>
      </c>
      <c r="D98" s="124" t="s">
        <v>1731</v>
      </c>
      <c r="E98" s="123" t="s">
        <v>1733</v>
      </c>
      <c r="F98" s="123" t="s">
        <v>1732</v>
      </c>
      <c r="G98" s="123"/>
      <c r="H98" s="123" t="s">
        <v>1734</v>
      </c>
      <c r="I98" s="125" t="s">
        <v>63</v>
      </c>
      <c r="J98" s="123"/>
      <c r="K98" s="123"/>
    </row>
    <row r="99" spans="1:11" x14ac:dyDescent="0.25">
      <c r="A99" s="123" t="s">
        <v>1741</v>
      </c>
      <c r="B99" s="123" t="s">
        <v>1234</v>
      </c>
      <c r="C99" s="123" t="s">
        <v>1742</v>
      </c>
      <c r="D99" s="124" t="s">
        <v>1743</v>
      </c>
      <c r="E99" s="123" t="s">
        <v>1745</v>
      </c>
      <c r="F99" s="123" t="s">
        <v>1746</v>
      </c>
      <c r="G99" s="123"/>
      <c r="H99" s="123" t="s">
        <v>1744</v>
      </c>
      <c r="I99" s="125" t="s">
        <v>63</v>
      </c>
      <c r="J99" s="123"/>
      <c r="K99" s="123"/>
    </row>
    <row r="100" spans="1:11" x14ac:dyDescent="0.25">
      <c r="A100" s="123" t="s">
        <v>1747</v>
      </c>
      <c r="B100" s="123" t="s">
        <v>1234</v>
      </c>
      <c r="C100" s="123" t="s">
        <v>1748</v>
      </c>
      <c r="D100" s="124" t="s">
        <v>1749</v>
      </c>
      <c r="E100" s="123" t="s">
        <v>1750</v>
      </c>
      <c r="F100" s="123" t="s">
        <v>1751</v>
      </c>
      <c r="G100" s="123"/>
      <c r="H100" s="123" t="s">
        <v>1752</v>
      </c>
      <c r="I100" s="125" t="s">
        <v>63</v>
      </c>
      <c r="J100" s="123"/>
      <c r="K100" s="123"/>
    </row>
    <row r="101" spans="1:11" x14ac:dyDescent="0.25">
      <c r="A101" s="123" t="s">
        <v>1754</v>
      </c>
      <c r="B101" s="123" t="s">
        <v>549</v>
      </c>
      <c r="C101" s="123" t="s">
        <v>1755</v>
      </c>
      <c r="D101" s="124" t="s">
        <v>1757</v>
      </c>
      <c r="E101" s="123" t="s">
        <v>1756</v>
      </c>
      <c r="F101" s="123" t="s">
        <v>934</v>
      </c>
      <c r="G101" s="123"/>
      <c r="H101" s="123" t="s">
        <v>237</v>
      </c>
      <c r="I101" s="125" t="s">
        <v>63</v>
      </c>
      <c r="J101" s="123"/>
      <c r="K101" s="123"/>
    </row>
    <row r="102" spans="1:11" x14ac:dyDescent="0.25">
      <c r="A102" s="123" t="s">
        <v>1772</v>
      </c>
      <c r="B102" s="123" t="s">
        <v>1234</v>
      </c>
      <c r="C102" s="123" t="s">
        <v>1797</v>
      </c>
      <c r="D102" s="124" t="s">
        <v>1773</v>
      </c>
      <c r="E102" s="123" t="s">
        <v>1774</v>
      </c>
      <c r="F102" s="239">
        <v>18217000</v>
      </c>
      <c r="G102" s="123"/>
      <c r="H102" s="123" t="s">
        <v>1689</v>
      </c>
      <c r="I102" s="125" t="s">
        <v>63</v>
      </c>
      <c r="J102" s="123"/>
      <c r="K102" s="123"/>
    </row>
    <row r="103" spans="1:11" x14ac:dyDescent="0.25">
      <c r="A103" s="123" t="s">
        <v>1780</v>
      </c>
      <c r="B103" s="123" t="s">
        <v>1234</v>
      </c>
      <c r="C103" s="123" t="s">
        <v>1796</v>
      </c>
      <c r="D103" s="124" t="s">
        <v>1781</v>
      </c>
      <c r="E103" s="123" t="s">
        <v>1782</v>
      </c>
      <c r="F103" s="123" t="s">
        <v>1783</v>
      </c>
      <c r="G103" s="123"/>
      <c r="H103" s="123" t="s">
        <v>1784</v>
      </c>
      <c r="I103" s="125" t="s">
        <v>63</v>
      </c>
      <c r="J103" s="123"/>
      <c r="K103" s="123"/>
    </row>
    <row r="104" spans="1:11" x14ac:dyDescent="0.25">
      <c r="A104" s="123" t="s">
        <v>1790</v>
      </c>
      <c r="B104" s="123" t="s">
        <v>1234</v>
      </c>
      <c r="C104" s="123" t="s">
        <v>1795</v>
      </c>
      <c r="D104" s="124" t="s">
        <v>1791</v>
      </c>
      <c r="E104" s="123" t="s">
        <v>1792</v>
      </c>
      <c r="F104" s="123" t="s">
        <v>1794</v>
      </c>
      <c r="G104" s="123"/>
      <c r="H104" s="123" t="s">
        <v>1793</v>
      </c>
      <c r="I104" s="125" t="s">
        <v>63</v>
      </c>
      <c r="J104" s="123"/>
      <c r="K104" s="123"/>
    </row>
    <row r="105" spans="1:11" x14ac:dyDescent="0.25">
      <c r="A105" s="123" t="s">
        <v>1802</v>
      </c>
      <c r="B105" s="123" t="s">
        <v>1234</v>
      </c>
      <c r="C105" s="123" t="s">
        <v>1801</v>
      </c>
      <c r="D105" s="124" t="s">
        <v>1803</v>
      </c>
      <c r="E105" s="123" t="s">
        <v>1804</v>
      </c>
      <c r="F105" s="123" t="s">
        <v>1805</v>
      </c>
      <c r="G105" s="123"/>
      <c r="H105" s="123" t="s">
        <v>1000</v>
      </c>
      <c r="I105" s="125" t="s">
        <v>63</v>
      </c>
      <c r="J105" s="123"/>
      <c r="K105" s="123"/>
    </row>
    <row r="106" spans="1:11" x14ac:dyDescent="0.25">
      <c r="A106" s="123" t="s">
        <v>1828</v>
      </c>
      <c r="B106" s="123" t="s">
        <v>1234</v>
      </c>
      <c r="C106" s="123" t="s">
        <v>1830</v>
      </c>
      <c r="D106" s="124" t="s">
        <v>1829</v>
      </c>
      <c r="E106" s="123" t="s">
        <v>1831</v>
      </c>
      <c r="F106" s="123" t="s">
        <v>1832</v>
      </c>
      <c r="G106" s="123"/>
      <c r="H106" s="123" t="s">
        <v>1000</v>
      </c>
      <c r="I106" s="125" t="s">
        <v>63</v>
      </c>
      <c r="J106" s="123"/>
      <c r="K106" s="123"/>
    </row>
    <row r="107" spans="1:11" x14ac:dyDescent="0.25">
      <c r="A107" s="123" t="s">
        <v>1842</v>
      </c>
      <c r="B107" s="123" t="s">
        <v>1234</v>
      </c>
      <c r="C107" s="123" t="s">
        <v>1843</v>
      </c>
      <c r="D107" s="124" t="s">
        <v>1850</v>
      </c>
      <c r="E107" s="123" t="s">
        <v>1851</v>
      </c>
      <c r="F107" s="123" t="s">
        <v>1852</v>
      </c>
      <c r="G107" s="123"/>
      <c r="H107" s="123" t="s">
        <v>1853</v>
      </c>
      <c r="I107" s="125" t="s">
        <v>63</v>
      </c>
      <c r="J107" s="123"/>
      <c r="K107" s="123"/>
    </row>
    <row r="108" spans="1:11" x14ac:dyDescent="0.25">
      <c r="A108" s="123" t="s">
        <v>1874</v>
      </c>
      <c r="B108" s="123" t="s">
        <v>1234</v>
      </c>
      <c r="C108" s="123" t="s">
        <v>1875</v>
      </c>
      <c r="D108" s="124" t="s">
        <v>1871</v>
      </c>
      <c r="E108" s="123" t="s">
        <v>1745</v>
      </c>
      <c r="F108" s="123" t="s">
        <v>1872</v>
      </c>
      <c r="G108" s="123"/>
      <c r="H108" s="123" t="s">
        <v>1873</v>
      </c>
      <c r="I108" s="125" t="s">
        <v>63</v>
      </c>
      <c r="J108" s="123"/>
      <c r="K108" s="123"/>
    </row>
    <row r="109" spans="1:11" x14ac:dyDescent="0.25">
      <c r="A109" s="123" t="s">
        <v>1901</v>
      </c>
      <c r="B109" s="123" t="s">
        <v>1234</v>
      </c>
      <c r="C109" s="123" t="s">
        <v>1895</v>
      </c>
      <c r="D109" s="124" t="s">
        <v>1896</v>
      </c>
      <c r="E109" s="123" t="s">
        <v>1897</v>
      </c>
      <c r="F109" s="239">
        <v>7142390</v>
      </c>
      <c r="G109" s="123"/>
      <c r="H109" s="123" t="s">
        <v>1898</v>
      </c>
      <c r="I109" s="125" t="s">
        <v>63</v>
      </c>
      <c r="J109" s="123"/>
      <c r="K109" s="123"/>
    </row>
    <row r="110" spans="1:11" x14ac:dyDescent="0.25">
      <c r="A110" s="123" t="s">
        <v>1902</v>
      </c>
      <c r="B110" s="123" t="s">
        <v>1234</v>
      </c>
      <c r="C110" s="123" t="s">
        <v>1907</v>
      </c>
      <c r="D110" s="124" t="s">
        <v>1903</v>
      </c>
      <c r="E110" s="123" t="s">
        <v>1904</v>
      </c>
      <c r="F110" s="123" t="s">
        <v>1906</v>
      </c>
      <c r="G110" s="123"/>
      <c r="H110" s="123" t="s">
        <v>1905</v>
      </c>
      <c r="I110" s="125" t="s">
        <v>63</v>
      </c>
      <c r="J110" s="123"/>
      <c r="K110" s="123"/>
    </row>
    <row r="111" spans="1:11" x14ac:dyDescent="0.25">
      <c r="A111" s="123" t="s">
        <v>1946</v>
      </c>
      <c r="B111" s="123" t="s">
        <v>1234</v>
      </c>
      <c r="C111" s="123" t="s">
        <v>1947</v>
      </c>
      <c r="D111" s="124" t="s">
        <v>1948</v>
      </c>
      <c r="E111" s="123" t="s">
        <v>1949</v>
      </c>
      <c r="F111" s="123" t="s">
        <v>1951</v>
      </c>
      <c r="G111" s="123"/>
      <c r="H111" s="123" t="s">
        <v>1950</v>
      </c>
      <c r="I111" s="125" t="s">
        <v>63</v>
      </c>
      <c r="J111" s="123"/>
      <c r="K111" s="123"/>
    </row>
    <row r="112" spans="1:11" x14ac:dyDescent="0.25">
      <c r="A112" s="123" t="s">
        <v>2128</v>
      </c>
      <c r="B112" s="123" t="s">
        <v>551</v>
      </c>
      <c r="C112" s="123" t="s">
        <v>2129</v>
      </c>
      <c r="D112" s="124" t="s">
        <v>2130</v>
      </c>
      <c r="E112" s="123" t="s">
        <v>2131</v>
      </c>
      <c r="F112" s="123" t="s">
        <v>2132</v>
      </c>
      <c r="G112" s="123"/>
      <c r="H112" s="123" t="s">
        <v>2133</v>
      </c>
      <c r="I112" s="125" t="s">
        <v>63</v>
      </c>
      <c r="J112" s="123"/>
      <c r="K112" s="123"/>
    </row>
    <row r="113" spans="1:11" x14ac:dyDescent="0.25">
      <c r="A113" s="123" t="s">
        <v>2372</v>
      </c>
      <c r="B113" s="123" t="s">
        <v>549</v>
      </c>
      <c r="C113" s="123" t="s">
        <v>2373</v>
      </c>
      <c r="D113" s="124" t="s">
        <v>2374</v>
      </c>
      <c r="E113" s="123" t="s">
        <v>2375</v>
      </c>
      <c r="F113" s="123" t="s">
        <v>2376</v>
      </c>
      <c r="G113" s="123"/>
      <c r="H113" s="123" t="s">
        <v>978</v>
      </c>
      <c r="I113" s="125" t="s">
        <v>63</v>
      </c>
      <c r="J113" s="123"/>
      <c r="K113" s="123"/>
    </row>
    <row r="114" spans="1:11" x14ac:dyDescent="0.25">
      <c r="A114" s="123" t="s">
        <v>2379</v>
      </c>
      <c r="B114" s="123" t="s">
        <v>1234</v>
      </c>
      <c r="C114" s="123" t="s">
        <v>2380</v>
      </c>
      <c r="D114" s="124" t="s">
        <v>2381</v>
      </c>
      <c r="E114" s="123" t="s">
        <v>2382</v>
      </c>
      <c r="F114" s="123" t="s">
        <v>2384</v>
      </c>
      <c r="G114" s="123"/>
      <c r="H114" s="123" t="s">
        <v>2383</v>
      </c>
      <c r="I114" s="125" t="s">
        <v>63</v>
      </c>
      <c r="J114" s="123"/>
      <c r="K114" s="123"/>
    </row>
    <row r="115" spans="1:11" x14ac:dyDescent="0.25">
      <c r="A115" s="123" t="s">
        <v>1235</v>
      </c>
      <c r="B115" s="123" t="s">
        <v>1234</v>
      </c>
      <c r="C115" s="123" t="s">
        <v>2391</v>
      </c>
      <c r="D115" s="124" t="s">
        <v>2387</v>
      </c>
      <c r="E115" s="123" t="s">
        <v>2388</v>
      </c>
      <c r="F115" s="123" t="s">
        <v>2389</v>
      </c>
      <c r="G115" s="123"/>
      <c r="H115" s="123" t="s">
        <v>2390</v>
      </c>
      <c r="I115" s="125" t="s">
        <v>63</v>
      </c>
      <c r="J115" s="123"/>
      <c r="K115" s="123"/>
    </row>
    <row r="116" spans="1:11" x14ac:dyDescent="0.25">
      <c r="A116" s="123" t="s">
        <v>2432</v>
      </c>
      <c r="B116" s="123" t="s">
        <v>1234</v>
      </c>
      <c r="C116" s="123" t="s">
        <v>2433</v>
      </c>
      <c r="D116" s="124" t="s">
        <v>2434</v>
      </c>
      <c r="E116" s="123" t="s">
        <v>2435</v>
      </c>
      <c r="F116" s="123" t="s">
        <v>2436</v>
      </c>
      <c r="G116" s="123"/>
      <c r="H116" s="123" t="s">
        <v>2437</v>
      </c>
      <c r="I116" s="125" t="s">
        <v>63</v>
      </c>
      <c r="J116" s="123"/>
      <c r="K116" s="123"/>
    </row>
    <row r="117" spans="1:11" x14ac:dyDescent="0.25">
      <c r="A117" s="123" t="s">
        <v>2461</v>
      </c>
      <c r="B117" s="123" t="s">
        <v>551</v>
      </c>
      <c r="C117" s="123" t="s">
        <v>2462</v>
      </c>
      <c r="D117" s="124" t="s">
        <v>2463</v>
      </c>
      <c r="E117" s="123" t="s">
        <v>2464</v>
      </c>
      <c r="F117" s="123" t="s">
        <v>2465</v>
      </c>
      <c r="G117" s="123"/>
      <c r="H117" s="123" t="s">
        <v>2466</v>
      </c>
      <c r="I117" s="125" t="s">
        <v>63</v>
      </c>
      <c r="J117" s="123"/>
      <c r="K117" s="123"/>
    </row>
    <row r="118" spans="1:11" x14ac:dyDescent="0.25">
      <c r="A118" s="123" t="s">
        <v>2623</v>
      </c>
      <c r="B118" s="123" t="s">
        <v>551</v>
      </c>
      <c r="C118" s="123" t="s">
        <v>2622</v>
      </c>
      <c r="D118" s="124" t="s">
        <v>2624</v>
      </c>
      <c r="E118" s="123" t="s">
        <v>699</v>
      </c>
      <c r="F118" s="123" t="s">
        <v>2625</v>
      </c>
      <c r="G118" s="123"/>
      <c r="H118" s="123" t="s">
        <v>2626</v>
      </c>
      <c r="I118" s="125" t="s">
        <v>63</v>
      </c>
      <c r="J118" s="123"/>
      <c r="K118" s="123"/>
    </row>
    <row r="119" spans="1:11" x14ac:dyDescent="0.25">
      <c r="A119" s="123" t="s">
        <v>2698</v>
      </c>
      <c r="B119" s="123" t="s">
        <v>549</v>
      </c>
      <c r="C119" s="123" t="s">
        <v>2699</v>
      </c>
      <c r="D119" s="124" t="s">
        <v>2700</v>
      </c>
      <c r="E119" s="123" t="s">
        <v>2701</v>
      </c>
      <c r="F119" s="123" t="s">
        <v>934</v>
      </c>
      <c r="G119" s="123"/>
      <c r="H119" s="123" t="s">
        <v>935</v>
      </c>
      <c r="I119" s="125" t="s">
        <v>63</v>
      </c>
      <c r="J119" s="123"/>
      <c r="K119" s="123"/>
    </row>
    <row r="120" spans="1:11" x14ac:dyDescent="0.25">
      <c r="A120" s="123" t="s">
        <v>2723</v>
      </c>
      <c r="B120" s="123" t="s">
        <v>551</v>
      </c>
      <c r="C120" s="123" t="s">
        <v>2722</v>
      </c>
      <c r="D120" s="124" t="s">
        <v>2724</v>
      </c>
      <c r="E120" s="123" t="s">
        <v>2726</v>
      </c>
      <c r="F120" s="123" t="s">
        <v>2725</v>
      </c>
      <c r="G120" s="123"/>
      <c r="H120" s="123" t="s">
        <v>1226</v>
      </c>
      <c r="I120" s="125" t="s">
        <v>63</v>
      </c>
      <c r="J120" s="123"/>
      <c r="K120" s="123"/>
    </row>
    <row r="121" spans="1:11" x14ac:dyDescent="0.25">
      <c r="A121" s="123" t="s">
        <v>2747</v>
      </c>
      <c r="B121" s="123" t="s">
        <v>551</v>
      </c>
      <c r="C121" s="123" t="s">
        <v>2746</v>
      </c>
      <c r="D121" s="124" t="s">
        <v>2748</v>
      </c>
      <c r="E121" s="123" t="s">
        <v>2749</v>
      </c>
      <c r="F121" s="123" t="s">
        <v>2750</v>
      </c>
      <c r="G121" s="123"/>
      <c r="H121" s="123" t="s">
        <v>2466</v>
      </c>
      <c r="I121" s="125" t="s">
        <v>63</v>
      </c>
      <c r="J121" s="123"/>
      <c r="K121" s="123"/>
    </row>
    <row r="122" spans="1:11" x14ac:dyDescent="0.25">
      <c r="A122" s="123" t="s">
        <v>2796</v>
      </c>
      <c r="B122" s="123" t="s">
        <v>551</v>
      </c>
      <c r="C122" s="123" t="s">
        <v>2797</v>
      </c>
      <c r="D122" s="124" t="s">
        <v>2793</v>
      </c>
      <c r="E122" s="123" t="s">
        <v>2794</v>
      </c>
      <c r="F122" s="123" t="s">
        <v>2795</v>
      </c>
      <c r="G122" s="123"/>
      <c r="H122" s="123" t="s">
        <v>1710</v>
      </c>
      <c r="I122" s="125" t="s">
        <v>63</v>
      </c>
      <c r="J122" s="123"/>
      <c r="K122" s="123"/>
    </row>
    <row r="123" spans="1:11" x14ac:dyDescent="0.25">
      <c r="A123" s="123" t="s">
        <v>2825</v>
      </c>
      <c r="B123" s="123" t="s">
        <v>551</v>
      </c>
      <c r="C123" s="123" t="s">
        <v>2826</v>
      </c>
      <c r="D123" s="124" t="s">
        <v>2827</v>
      </c>
      <c r="E123" s="123" t="s">
        <v>2828</v>
      </c>
      <c r="F123" s="123" t="s">
        <v>2829</v>
      </c>
      <c r="G123" s="123"/>
      <c r="H123" s="123" t="s">
        <v>1703</v>
      </c>
      <c r="I123" s="125" t="s">
        <v>63</v>
      </c>
      <c r="J123" s="123"/>
      <c r="K123" s="123"/>
    </row>
    <row r="124" spans="1:11" x14ac:dyDescent="0.25">
      <c r="A124" s="123" t="s">
        <v>3239</v>
      </c>
      <c r="B124" s="123" t="s">
        <v>1234</v>
      </c>
      <c r="C124" s="123" t="s">
        <v>3238</v>
      </c>
      <c r="D124" s="124" t="s">
        <v>3240</v>
      </c>
      <c r="E124" s="123" t="s">
        <v>3242</v>
      </c>
      <c r="F124" s="123" t="s">
        <v>1238</v>
      </c>
      <c r="G124" s="123"/>
      <c r="H124" s="123" t="s">
        <v>3241</v>
      </c>
      <c r="I124" s="125" t="s">
        <v>63</v>
      </c>
      <c r="J124" s="123"/>
      <c r="K124" s="123"/>
    </row>
    <row r="125" spans="1:11" x14ac:dyDescent="0.25">
      <c r="A125" s="123" t="s">
        <v>3309</v>
      </c>
      <c r="B125" s="123" t="s">
        <v>551</v>
      </c>
      <c r="C125" s="123" t="s">
        <v>3308</v>
      </c>
      <c r="D125" s="124" t="s">
        <v>3310</v>
      </c>
      <c r="E125" s="123" t="s">
        <v>3311</v>
      </c>
      <c r="F125" s="239">
        <v>11706250</v>
      </c>
      <c r="G125" s="123"/>
      <c r="H125" s="123" t="s">
        <v>1465</v>
      </c>
      <c r="I125" s="125" t="s">
        <v>63</v>
      </c>
      <c r="J125" s="123"/>
      <c r="K125" s="123"/>
    </row>
    <row r="126" spans="1:11" x14ac:dyDescent="0.25">
      <c r="A126" s="123" t="s">
        <v>3324</v>
      </c>
      <c r="B126" s="123" t="s">
        <v>551</v>
      </c>
      <c r="C126" s="123" t="s">
        <v>3325</v>
      </c>
      <c r="D126" s="124" t="s">
        <v>3320</v>
      </c>
      <c r="E126" s="123" t="s">
        <v>3321</v>
      </c>
      <c r="F126" s="123" t="s">
        <v>3322</v>
      </c>
      <c r="G126" s="123"/>
      <c r="H126" s="123" t="s">
        <v>3323</v>
      </c>
      <c r="I126" s="125" t="s">
        <v>63</v>
      </c>
      <c r="J126" s="123"/>
      <c r="K126" s="123"/>
    </row>
    <row r="127" spans="1:11" x14ac:dyDescent="0.25">
      <c r="A127" s="123" t="s">
        <v>3396</v>
      </c>
      <c r="B127" s="123" t="s">
        <v>549</v>
      </c>
      <c r="C127" s="123" t="s">
        <v>3397</v>
      </c>
      <c r="D127" s="124"/>
      <c r="E127" s="123"/>
      <c r="F127" s="123"/>
      <c r="G127" s="123"/>
      <c r="H127" s="123"/>
      <c r="I127" s="125"/>
      <c r="J127" s="123"/>
      <c r="K127" s="123"/>
    </row>
    <row r="128" spans="1:11" x14ac:dyDescent="0.25">
      <c r="A128" s="123" t="s">
        <v>3417</v>
      </c>
      <c r="B128" s="123" t="s">
        <v>549</v>
      </c>
      <c r="C128" s="123" t="s">
        <v>3416</v>
      </c>
      <c r="D128" s="124" t="s">
        <v>3418</v>
      </c>
      <c r="E128" s="123" t="s">
        <v>3419</v>
      </c>
      <c r="F128" s="123" t="s">
        <v>3420</v>
      </c>
      <c r="G128" s="123"/>
      <c r="H128" s="123" t="s">
        <v>61</v>
      </c>
      <c r="I128" s="125" t="s">
        <v>63</v>
      </c>
      <c r="J128" s="123"/>
      <c r="K128" s="123"/>
    </row>
    <row r="129" spans="1:11" x14ac:dyDescent="0.25">
      <c r="A129" s="123" t="s">
        <v>3690</v>
      </c>
      <c r="B129" s="123" t="s">
        <v>549</v>
      </c>
      <c r="C129" s="123" t="s">
        <v>3691</v>
      </c>
      <c r="D129" s="124" t="s">
        <v>3969</v>
      </c>
      <c r="E129" s="123" t="s">
        <v>3970</v>
      </c>
      <c r="F129" s="123" t="s">
        <v>3971</v>
      </c>
      <c r="G129" s="123"/>
      <c r="H129" s="123" t="s">
        <v>3972</v>
      </c>
      <c r="I129" s="125" t="s">
        <v>63</v>
      </c>
      <c r="J129" s="123"/>
      <c r="K129" s="123"/>
    </row>
    <row r="130" spans="1:11" x14ac:dyDescent="0.25">
      <c r="A130" s="123" t="s">
        <v>3777</v>
      </c>
      <c r="B130" s="123" t="s">
        <v>550</v>
      </c>
      <c r="C130" s="123" t="s">
        <v>3778</v>
      </c>
      <c r="D130" s="124" t="s">
        <v>3779</v>
      </c>
      <c r="E130" s="123" t="s">
        <v>3780</v>
      </c>
      <c r="F130" s="123"/>
      <c r="G130" s="123"/>
      <c r="H130" s="123" t="s">
        <v>700</v>
      </c>
      <c r="I130" s="125" t="s">
        <v>63</v>
      </c>
      <c r="J130" s="123"/>
      <c r="K130" s="123"/>
    </row>
    <row r="131" spans="1:11" x14ac:dyDescent="0.25">
      <c r="A131" s="123" t="s">
        <v>4059</v>
      </c>
      <c r="B131" s="123" t="s">
        <v>551</v>
      </c>
      <c r="C131" s="123" t="s">
        <v>4060</v>
      </c>
      <c r="D131" s="124" t="s">
        <v>4061</v>
      </c>
      <c r="E131" s="123" t="s">
        <v>4062</v>
      </c>
      <c r="F131" s="123" t="s">
        <v>4063</v>
      </c>
      <c r="G131" s="123"/>
      <c r="H131" s="123" t="s">
        <v>4064</v>
      </c>
      <c r="I131" s="125" t="s">
        <v>63</v>
      </c>
      <c r="J131" s="123"/>
      <c r="K131" s="123"/>
    </row>
    <row r="132" spans="1:11" x14ac:dyDescent="0.25">
      <c r="A132" s="123" t="s">
        <v>4089</v>
      </c>
      <c r="B132" s="123" t="s">
        <v>551</v>
      </c>
      <c r="C132" s="123" t="s">
        <v>4088</v>
      </c>
      <c r="D132" s="124" t="s">
        <v>4090</v>
      </c>
      <c r="E132" s="123" t="s">
        <v>4091</v>
      </c>
      <c r="F132" s="123" t="s">
        <v>4092</v>
      </c>
      <c r="G132" s="123"/>
      <c r="H132" s="123" t="s">
        <v>2466</v>
      </c>
      <c r="I132" s="125" t="s">
        <v>63</v>
      </c>
      <c r="J132" s="123"/>
      <c r="K132" s="123"/>
    </row>
    <row r="133" spans="1:11" x14ac:dyDescent="0.25">
      <c r="A133" s="123" t="s">
        <v>4164</v>
      </c>
      <c r="B133" s="123" t="s">
        <v>551</v>
      </c>
      <c r="C133" s="123" t="s">
        <v>4165</v>
      </c>
      <c r="D133" s="124" t="s">
        <v>4169</v>
      </c>
      <c r="E133" s="123" t="s">
        <v>4166</v>
      </c>
      <c r="F133" s="123" t="s">
        <v>4167</v>
      </c>
      <c r="G133" s="123"/>
      <c r="H133" s="123" t="s">
        <v>4168</v>
      </c>
      <c r="I133" s="125" t="s">
        <v>63</v>
      </c>
      <c r="J133" s="123"/>
      <c r="K133" s="123"/>
    </row>
    <row r="134" spans="1:11" x14ac:dyDescent="0.25">
      <c r="A134" s="123" t="s">
        <v>4257</v>
      </c>
      <c r="B134" s="123" t="s">
        <v>1234</v>
      </c>
      <c r="C134" s="123" t="s">
        <v>4256</v>
      </c>
      <c r="D134" s="124" t="s">
        <v>4258</v>
      </c>
      <c r="E134" s="123" t="s">
        <v>4259</v>
      </c>
      <c r="F134" s="123" t="s">
        <v>4260</v>
      </c>
      <c r="G134" s="123"/>
      <c r="H134" s="123" t="s">
        <v>4261</v>
      </c>
      <c r="I134" s="125" t="s">
        <v>63</v>
      </c>
      <c r="J134" s="123"/>
      <c r="K134" s="123"/>
    </row>
    <row r="135" spans="1:11" x14ac:dyDescent="0.25">
      <c r="A135" s="123" t="s">
        <v>4912</v>
      </c>
      <c r="B135" s="123" t="s">
        <v>549</v>
      </c>
      <c r="C135" s="123" t="s">
        <v>4911</v>
      </c>
      <c r="D135" s="124" t="s">
        <v>4910</v>
      </c>
      <c r="E135" s="123" t="s">
        <v>4913</v>
      </c>
      <c r="F135" s="123" t="s">
        <v>4914</v>
      </c>
      <c r="G135" s="123"/>
      <c r="H135" s="123" t="s">
        <v>978</v>
      </c>
      <c r="I135" s="125" t="s">
        <v>63</v>
      </c>
      <c r="J135" s="123"/>
      <c r="K135" s="123"/>
    </row>
    <row r="136" spans="1:11" x14ac:dyDescent="0.25">
      <c r="A136" s="123" t="s">
        <v>5025</v>
      </c>
      <c r="B136" s="123" t="s">
        <v>1234</v>
      </c>
      <c r="C136" s="123" t="s">
        <v>5030</v>
      </c>
      <c r="D136" s="124" t="s">
        <v>5026</v>
      </c>
      <c r="E136" s="123" t="s">
        <v>5027</v>
      </c>
      <c r="F136" s="123" t="s">
        <v>5028</v>
      </c>
      <c r="G136" s="123"/>
      <c r="H136" s="123" t="s">
        <v>5029</v>
      </c>
      <c r="I136" s="125" t="s">
        <v>63</v>
      </c>
      <c r="J136" s="123"/>
      <c r="K136" s="123"/>
    </row>
    <row r="137" spans="1:11" x14ac:dyDescent="0.25">
      <c r="A137" s="123" t="s">
        <v>5069</v>
      </c>
      <c r="B137" s="123" t="s">
        <v>551</v>
      </c>
      <c r="C137" s="123" t="s">
        <v>5070</v>
      </c>
      <c r="D137" s="124" t="s">
        <v>5066</v>
      </c>
      <c r="E137" s="123" t="s">
        <v>5067</v>
      </c>
      <c r="F137" s="123" t="s">
        <v>5068</v>
      </c>
      <c r="G137" s="123"/>
      <c r="H137" s="123" t="s">
        <v>2466</v>
      </c>
      <c r="I137" s="125" t="s">
        <v>63</v>
      </c>
      <c r="J137" s="123"/>
      <c r="K137" s="123"/>
    </row>
    <row r="138" spans="1:11" x14ac:dyDescent="0.25">
      <c r="A138" s="123" t="s">
        <v>5170</v>
      </c>
      <c r="B138" s="123" t="s">
        <v>551</v>
      </c>
      <c r="C138" s="123" t="s">
        <v>5169</v>
      </c>
      <c r="D138" s="124" t="s">
        <v>5166</v>
      </c>
      <c r="E138" s="123" t="s">
        <v>1734</v>
      </c>
      <c r="F138" s="123" t="s">
        <v>5168</v>
      </c>
      <c r="G138" s="123"/>
      <c r="H138" s="123" t="s">
        <v>5167</v>
      </c>
      <c r="I138" s="125" t="s">
        <v>63</v>
      </c>
      <c r="J138" s="123"/>
      <c r="K138" s="123"/>
    </row>
    <row r="139" spans="1:11" x14ac:dyDescent="0.25">
      <c r="A139" s="123" t="s">
        <v>5205</v>
      </c>
      <c r="B139" s="123" t="s">
        <v>551</v>
      </c>
      <c r="C139" s="123" t="s">
        <v>5204</v>
      </c>
      <c r="D139" s="124" t="s">
        <v>5203</v>
      </c>
      <c r="E139" s="123" t="s">
        <v>699</v>
      </c>
      <c r="F139" s="123" t="s">
        <v>4063</v>
      </c>
      <c r="G139" s="123"/>
      <c r="H139" s="123" t="s">
        <v>3323</v>
      </c>
      <c r="I139" s="125" t="s">
        <v>63</v>
      </c>
      <c r="J139" s="123"/>
      <c r="K139" s="123"/>
    </row>
    <row r="140" spans="1:11" x14ac:dyDescent="0.25">
      <c r="A140" s="123" t="s">
        <v>5318</v>
      </c>
      <c r="B140" s="123" t="s">
        <v>549</v>
      </c>
      <c r="C140" s="123" t="s">
        <v>5319</v>
      </c>
      <c r="D140" s="124" t="s">
        <v>5322</v>
      </c>
      <c r="E140" s="123" t="s">
        <v>5323</v>
      </c>
      <c r="F140" s="123" t="s">
        <v>5321</v>
      </c>
      <c r="G140" s="123"/>
      <c r="H140" s="123" t="s">
        <v>5320</v>
      </c>
      <c r="I140" s="125" t="s">
        <v>63</v>
      </c>
      <c r="J140" s="123"/>
      <c r="K140" s="123"/>
    </row>
    <row r="141" spans="1:11" x14ac:dyDescent="0.25">
      <c r="A141" s="123" t="s">
        <v>5439</v>
      </c>
      <c r="B141" s="123" t="s">
        <v>551</v>
      </c>
      <c r="C141" s="123" t="s">
        <v>5440</v>
      </c>
      <c r="D141" s="124" t="s">
        <v>5441</v>
      </c>
      <c r="E141" s="123" t="s">
        <v>5067</v>
      </c>
      <c r="F141" s="123" t="s">
        <v>5442</v>
      </c>
      <c r="G141" s="123"/>
      <c r="H141" s="123" t="s">
        <v>1710</v>
      </c>
      <c r="I141" s="125" t="s">
        <v>63</v>
      </c>
      <c r="J141" s="123"/>
      <c r="K141" s="123"/>
    </row>
    <row r="142" spans="1:11" x14ac:dyDescent="0.25">
      <c r="A142" s="123" t="s">
        <v>1638</v>
      </c>
      <c r="B142" s="123" t="s">
        <v>551</v>
      </c>
      <c r="C142" s="123" t="s">
        <v>1639</v>
      </c>
      <c r="D142" s="124" t="s">
        <v>1640</v>
      </c>
      <c r="E142" s="123" t="s">
        <v>1463</v>
      </c>
      <c r="F142" s="123" t="s">
        <v>1641</v>
      </c>
      <c r="G142" s="123"/>
      <c r="H142" s="123" t="s">
        <v>1465</v>
      </c>
      <c r="I142" s="125" t="s">
        <v>63</v>
      </c>
      <c r="J142" s="123"/>
      <c r="K142" s="123"/>
    </row>
    <row r="143" spans="1:11" x14ac:dyDescent="0.25">
      <c r="A143" s="123" t="s">
        <v>5484</v>
      </c>
      <c r="B143" s="123" t="s">
        <v>1234</v>
      </c>
      <c r="C143" s="123" t="s">
        <v>5483</v>
      </c>
      <c r="D143" s="124" t="s">
        <v>5485</v>
      </c>
      <c r="E143" s="123" t="s">
        <v>5486</v>
      </c>
      <c r="F143" s="123" t="s">
        <v>5487</v>
      </c>
      <c r="G143" s="123"/>
      <c r="H143" s="123" t="s">
        <v>2437</v>
      </c>
      <c r="I143" s="125" t="s">
        <v>63</v>
      </c>
      <c r="J143" s="123"/>
      <c r="K143" s="123"/>
    </row>
    <row r="144" spans="1:11" x14ac:dyDescent="0.25">
      <c r="A144" s="123" t="s">
        <v>5494</v>
      </c>
      <c r="B144" s="123" t="s">
        <v>1234</v>
      </c>
      <c r="C144" s="123" t="s">
        <v>5495</v>
      </c>
      <c r="D144" s="124" t="s">
        <v>5490</v>
      </c>
      <c r="E144" s="123" t="s">
        <v>5491</v>
      </c>
      <c r="F144" s="123" t="s">
        <v>5493</v>
      </c>
      <c r="G144" s="123"/>
      <c r="H144" s="123" t="s">
        <v>5492</v>
      </c>
      <c r="I144" s="125" t="s">
        <v>63</v>
      </c>
      <c r="J144" s="123"/>
      <c r="K144" s="123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726A3-C100-43CA-9330-0D02C2FFC878}">
  <sheetPr codeName="Planilha12"/>
  <dimension ref="A1:G311"/>
  <sheetViews>
    <sheetView topLeftCell="A296" workbookViewId="0">
      <selection activeCell="G311" sqref="G311"/>
    </sheetView>
  </sheetViews>
  <sheetFormatPr defaultRowHeight="15" x14ac:dyDescent="0.25"/>
  <cols>
    <col min="1" max="1" width="27" customWidth="1"/>
    <col min="2" max="2" width="63.140625" customWidth="1"/>
    <col min="3" max="3" width="40.85546875" customWidth="1"/>
    <col min="4" max="4" width="12.42578125" customWidth="1"/>
    <col min="5" max="5" width="17.42578125" customWidth="1"/>
    <col min="6" max="6" width="23.140625" customWidth="1"/>
    <col min="7" max="7" width="50.5703125" customWidth="1"/>
  </cols>
  <sheetData>
    <row r="1" spans="1:7" x14ac:dyDescent="0.25">
      <c r="A1" s="58" t="s">
        <v>26</v>
      </c>
      <c r="B1" s="58" t="s">
        <v>131</v>
      </c>
      <c r="C1" s="58" t="s">
        <v>132</v>
      </c>
      <c r="D1" s="56" t="s">
        <v>133</v>
      </c>
      <c r="E1" s="56" t="s">
        <v>134</v>
      </c>
      <c r="F1" t="s">
        <v>192</v>
      </c>
      <c r="G1" t="s">
        <v>275</v>
      </c>
    </row>
    <row r="2" spans="1:7" x14ac:dyDescent="0.25">
      <c r="A2" t="s">
        <v>130</v>
      </c>
      <c r="B2" s="35" t="s">
        <v>135</v>
      </c>
      <c r="C2" s="129" t="s">
        <v>565</v>
      </c>
      <c r="D2" t="s">
        <v>136</v>
      </c>
      <c r="E2" t="s">
        <v>137</v>
      </c>
      <c r="F2" t="s">
        <v>1401</v>
      </c>
      <c r="G2" t="s">
        <v>1402</v>
      </c>
    </row>
    <row r="3" spans="1:7" x14ac:dyDescent="0.25">
      <c r="A3" t="s">
        <v>125</v>
      </c>
      <c r="B3" s="35" t="s">
        <v>541</v>
      </c>
      <c r="C3" s="129" t="s">
        <v>538</v>
      </c>
      <c r="D3" t="s">
        <v>539</v>
      </c>
      <c r="E3" t="s">
        <v>540</v>
      </c>
    </row>
    <row r="4" spans="1:7" x14ac:dyDescent="0.25">
      <c r="A4" t="s">
        <v>142</v>
      </c>
      <c r="B4" s="35" t="s">
        <v>143</v>
      </c>
      <c r="C4" s="129"/>
      <c r="D4" t="s">
        <v>144</v>
      </c>
      <c r="E4" t="s">
        <v>145</v>
      </c>
    </row>
    <row r="5" spans="1:7" x14ac:dyDescent="0.25">
      <c r="A5" t="s">
        <v>147</v>
      </c>
      <c r="B5" s="35" t="s">
        <v>1209</v>
      </c>
      <c r="C5" s="129" t="s">
        <v>150</v>
      </c>
      <c r="D5" t="s">
        <v>149</v>
      </c>
      <c r="E5" t="s">
        <v>148</v>
      </c>
    </row>
    <row r="6" spans="1:7" x14ac:dyDescent="0.25">
      <c r="A6" t="s">
        <v>151</v>
      </c>
      <c r="B6" s="35" t="s">
        <v>152</v>
      </c>
      <c r="C6" s="129" t="s">
        <v>155</v>
      </c>
      <c r="D6" t="s">
        <v>154</v>
      </c>
      <c r="E6" t="s">
        <v>153</v>
      </c>
    </row>
    <row r="7" spans="1:7" x14ac:dyDescent="0.25">
      <c r="A7" t="s">
        <v>156</v>
      </c>
      <c r="B7" s="51" t="s">
        <v>157</v>
      </c>
      <c r="C7" s="59" t="s">
        <v>158</v>
      </c>
      <c r="D7" s="59" t="s">
        <v>159</v>
      </c>
      <c r="E7" s="130" t="s">
        <v>160</v>
      </c>
    </row>
    <row r="8" spans="1:7" x14ac:dyDescent="0.25">
      <c r="A8" t="s">
        <v>161</v>
      </c>
      <c r="B8" s="35" t="s">
        <v>162</v>
      </c>
      <c r="C8" s="59" t="s">
        <v>163</v>
      </c>
      <c r="D8" s="59" t="s">
        <v>165</v>
      </c>
      <c r="E8" s="59" t="s">
        <v>164</v>
      </c>
    </row>
    <row r="9" spans="1:7" x14ac:dyDescent="0.25">
      <c r="A9" t="s">
        <v>166</v>
      </c>
      <c r="B9" s="35" t="s">
        <v>167</v>
      </c>
      <c r="C9" s="129" t="s">
        <v>168</v>
      </c>
      <c r="D9" t="s">
        <v>169</v>
      </c>
      <c r="E9" t="s">
        <v>170</v>
      </c>
    </row>
    <row r="10" spans="1:7" x14ac:dyDescent="0.25">
      <c r="A10" t="s">
        <v>171</v>
      </c>
      <c r="B10" s="35" t="s">
        <v>172</v>
      </c>
      <c r="C10" s="129" t="s">
        <v>173</v>
      </c>
      <c r="D10" t="s">
        <v>174</v>
      </c>
      <c r="E10" t="s">
        <v>175</v>
      </c>
    </row>
    <row r="11" spans="1:7" x14ac:dyDescent="0.25">
      <c r="A11" t="s">
        <v>177</v>
      </c>
      <c r="B11" s="35" t="s">
        <v>178</v>
      </c>
      <c r="C11" s="129" t="s">
        <v>179</v>
      </c>
      <c r="D11" t="s">
        <v>180</v>
      </c>
      <c r="E11" t="s">
        <v>181</v>
      </c>
      <c r="F11" t="s">
        <v>3278</v>
      </c>
    </row>
    <row r="12" spans="1:7" x14ac:dyDescent="0.25">
      <c r="A12" t="s">
        <v>188</v>
      </c>
      <c r="B12" s="35" t="s">
        <v>189</v>
      </c>
      <c r="C12" s="129" t="s">
        <v>190</v>
      </c>
      <c r="D12" t="s">
        <v>191</v>
      </c>
      <c r="E12" t="s">
        <v>259</v>
      </c>
      <c r="F12" t="s">
        <v>308</v>
      </c>
      <c r="G12" t="s">
        <v>309</v>
      </c>
    </row>
    <row r="13" spans="1:7" x14ac:dyDescent="0.25">
      <c r="A13" t="s">
        <v>193</v>
      </c>
      <c r="B13" s="35" t="s">
        <v>194</v>
      </c>
      <c r="C13" s="129" t="s">
        <v>195</v>
      </c>
      <c r="D13" t="s">
        <v>196</v>
      </c>
      <c r="E13" t="s">
        <v>197</v>
      </c>
    </row>
    <row r="14" spans="1:7" x14ac:dyDescent="0.25">
      <c r="A14" t="s">
        <v>198</v>
      </c>
      <c r="B14" s="35" t="s">
        <v>199</v>
      </c>
      <c r="C14" s="129" t="s">
        <v>200</v>
      </c>
      <c r="D14" t="s">
        <v>169</v>
      </c>
      <c r="E14" t="s">
        <v>201</v>
      </c>
      <c r="F14" t="s">
        <v>1220</v>
      </c>
      <c r="G14" t="s">
        <v>1221</v>
      </c>
    </row>
    <row r="15" spans="1:7" x14ac:dyDescent="0.25">
      <c r="A15" t="s">
        <v>202</v>
      </c>
      <c r="B15" s="35" t="s">
        <v>203</v>
      </c>
      <c r="C15" s="129" t="s">
        <v>204</v>
      </c>
      <c r="D15" t="s">
        <v>205</v>
      </c>
      <c r="E15" t="s">
        <v>206</v>
      </c>
    </row>
    <row r="16" spans="1:7" x14ac:dyDescent="0.25">
      <c r="A16" t="s">
        <v>212</v>
      </c>
      <c r="B16" s="35" t="s">
        <v>213</v>
      </c>
      <c r="C16" s="129"/>
    </row>
    <row r="17" spans="1:7" x14ac:dyDescent="0.25">
      <c r="A17" t="s">
        <v>216</v>
      </c>
      <c r="B17" s="35" t="s">
        <v>875</v>
      </c>
      <c r="C17" s="129"/>
      <c r="D17" t="s">
        <v>566</v>
      </c>
      <c r="E17" t="s">
        <v>217</v>
      </c>
      <c r="F17" t="s">
        <v>528</v>
      </c>
      <c r="G17" t="s">
        <v>529</v>
      </c>
    </row>
    <row r="18" spans="1:7" x14ac:dyDescent="0.25">
      <c r="A18" t="s">
        <v>218</v>
      </c>
      <c r="B18" s="35" t="s">
        <v>219</v>
      </c>
      <c r="C18" s="129"/>
      <c r="D18" t="s">
        <v>220</v>
      </c>
      <c r="E18" t="s">
        <v>221</v>
      </c>
    </row>
    <row r="19" spans="1:7" x14ac:dyDescent="0.25">
      <c r="A19" t="s">
        <v>222</v>
      </c>
      <c r="B19" s="35" t="s">
        <v>5244</v>
      </c>
      <c r="C19" s="129"/>
      <c r="D19" t="s">
        <v>223</v>
      </c>
      <c r="E19" t="s">
        <v>224</v>
      </c>
      <c r="F19" t="s">
        <v>497</v>
      </c>
      <c r="G19" t="s">
        <v>498</v>
      </c>
    </row>
    <row r="20" spans="1:7" x14ac:dyDescent="0.25">
      <c r="A20" t="s">
        <v>225</v>
      </c>
      <c r="B20" s="35" t="s">
        <v>226</v>
      </c>
      <c r="C20" s="129" t="s">
        <v>227</v>
      </c>
      <c r="D20" t="s">
        <v>229</v>
      </c>
      <c r="E20" t="s">
        <v>228</v>
      </c>
    </row>
    <row r="21" spans="1:7" x14ac:dyDescent="0.25">
      <c r="A21" t="s">
        <v>230</v>
      </c>
      <c r="B21" s="35" t="s">
        <v>231</v>
      </c>
      <c r="C21" s="129" t="s">
        <v>232</v>
      </c>
      <c r="D21" t="s">
        <v>233</v>
      </c>
      <c r="E21" s="138">
        <v>11963310257</v>
      </c>
      <c r="F21" t="s">
        <v>306</v>
      </c>
      <c r="G21" t="s">
        <v>307</v>
      </c>
    </row>
    <row r="22" spans="1:7" x14ac:dyDescent="0.25">
      <c r="A22" t="s">
        <v>260</v>
      </c>
      <c r="B22" t="s">
        <v>1466</v>
      </c>
      <c r="C22" s="129"/>
      <c r="D22" t="s">
        <v>261</v>
      </c>
      <c r="E22" s="138">
        <v>1133931842</v>
      </c>
    </row>
    <row r="23" spans="1:7" x14ac:dyDescent="0.25">
      <c r="A23" t="s">
        <v>238</v>
      </c>
      <c r="B23" t="s">
        <v>239</v>
      </c>
      <c r="C23" s="129" t="s">
        <v>240</v>
      </c>
      <c r="D23" t="s">
        <v>241</v>
      </c>
      <c r="E23" t="s">
        <v>242</v>
      </c>
    </row>
    <row r="24" spans="1:7" x14ac:dyDescent="0.25">
      <c r="A24" t="s">
        <v>243</v>
      </c>
      <c r="B24" s="35" t="s">
        <v>244</v>
      </c>
      <c r="C24" s="129" t="s">
        <v>245</v>
      </c>
      <c r="D24" t="s">
        <v>246</v>
      </c>
      <c r="E24" s="139" t="s">
        <v>247</v>
      </c>
      <c r="F24" t="s">
        <v>363</v>
      </c>
      <c r="G24" t="s">
        <v>364</v>
      </c>
    </row>
    <row r="25" spans="1:7" x14ac:dyDescent="0.25">
      <c r="A25" t="s">
        <v>248</v>
      </c>
      <c r="B25" s="35" t="s">
        <v>249</v>
      </c>
      <c r="C25" s="129"/>
      <c r="D25" t="s">
        <v>250</v>
      </c>
      <c r="E25" t="s">
        <v>251</v>
      </c>
    </row>
    <row r="26" spans="1:7" x14ac:dyDescent="0.25">
      <c r="A26" t="s">
        <v>269</v>
      </c>
      <c r="B26" s="35" t="s">
        <v>270</v>
      </c>
      <c r="C26" s="129"/>
      <c r="E26" t="s">
        <v>268</v>
      </c>
    </row>
    <row r="27" spans="1:7" x14ac:dyDescent="0.25">
      <c r="A27" t="s">
        <v>271</v>
      </c>
      <c r="B27" s="147" t="s">
        <v>272</v>
      </c>
      <c r="C27" s="129"/>
      <c r="D27" t="s">
        <v>273</v>
      </c>
      <c r="E27" t="s">
        <v>274</v>
      </c>
      <c r="F27" t="s">
        <v>1503</v>
      </c>
      <c r="G27" t="s">
        <v>1504</v>
      </c>
    </row>
    <row r="28" spans="1:7" x14ac:dyDescent="0.25">
      <c r="A28" t="s">
        <v>276</v>
      </c>
      <c r="B28" s="35" t="s">
        <v>279</v>
      </c>
      <c r="C28" s="129" t="s">
        <v>280</v>
      </c>
      <c r="D28" t="s">
        <v>277</v>
      </c>
      <c r="E28" t="s">
        <v>278</v>
      </c>
    </row>
    <row r="29" spans="1:7" x14ac:dyDescent="0.25">
      <c r="A29" t="s">
        <v>281</v>
      </c>
      <c r="B29" s="35" t="s">
        <v>289</v>
      </c>
      <c r="C29" s="129"/>
      <c r="D29" t="s">
        <v>282</v>
      </c>
      <c r="E29" t="s">
        <v>283</v>
      </c>
      <c r="F29" s="149"/>
    </row>
    <row r="30" spans="1:7" x14ac:dyDescent="0.25">
      <c r="A30" t="s">
        <v>288</v>
      </c>
      <c r="B30" s="35" t="s">
        <v>290</v>
      </c>
      <c r="C30" s="129" t="s">
        <v>291</v>
      </c>
      <c r="D30" t="s">
        <v>292</v>
      </c>
      <c r="E30" t="s">
        <v>293</v>
      </c>
      <c r="F30" t="s">
        <v>304</v>
      </c>
      <c r="G30" t="s">
        <v>305</v>
      </c>
    </row>
    <row r="31" spans="1:7" x14ac:dyDescent="0.25">
      <c r="A31" t="s">
        <v>295</v>
      </c>
      <c r="B31" s="35" t="s">
        <v>294</v>
      </c>
      <c r="C31" s="129"/>
      <c r="D31" t="s">
        <v>296</v>
      </c>
      <c r="E31" t="s">
        <v>297</v>
      </c>
      <c r="F31" t="s">
        <v>302</v>
      </c>
      <c r="G31" t="s">
        <v>303</v>
      </c>
    </row>
    <row r="32" spans="1:7" x14ac:dyDescent="0.25">
      <c r="A32" t="s">
        <v>298</v>
      </c>
      <c r="B32" s="35" t="s">
        <v>1394</v>
      </c>
      <c r="C32" s="129" t="s">
        <v>299</v>
      </c>
      <c r="D32" t="s">
        <v>300</v>
      </c>
      <c r="E32" t="s">
        <v>301</v>
      </c>
    </row>
    <row r="33" spans="1:7" ht="15.75" x14ac:dyDescent="0.25">
      <c r="A33" t="s">
        <v>310</v>
      </c>
      <c r="B33" s="157" t="s">
        <v>311</v>
      </c>
      <c r="C33" s="129" t="s">
        <v>312</v>
      </c>
      <c r="D33" t="s">
        <v>313</v>
      </c>
      <c r="E33" t="s">
        <v>314</v>
      </c>
    </row>
    <row r="34" spans="1:7" x14ac:dyDescent="0.25">
      <c r="A34" t="s">
        <v>320</v>
      </c>
      <c r="B34" s="35" t="s">
        <v>319</v>
      </c>
      <c r="C34" s="129" t="s">
        <v>321</v>
      </c>
      <c r="D34" t="s">
        <v>323</v>
      </c>
      <c r="E34" t="s">
        <v>322</v>
      </c>
    </row>
    <row r="35" spans="1:7" x14ac:dyDescent="0.25">
      <c r="A35" t="s">
        <v>328</v>
      </c>
      <c r="B35" s="35" t="s">
        <v>327</v>
      </c>
      <c r="C35" s="129" t="s">
        <v>329</v>
      </c>
      <c r="E35" t="s">
        <v>330</v>
      </c>
    </row>
    <row r="36" spans="1:7" x14ac:dyDescent="0.25">
      <c r="A36" t="s">
        <v>332</v>
      </c>
      <c r="B36" s="35" t="s">
        <v>333</v>
      </c>
      <c r="C36" s="129" t="s">
        <v>334</v>
      </c>
      <c r="D36" t="s">
        <v>335</v>
      </c>
      <c r="E36" t="s">
        <v>228</v>
      </c>
    </row>
    <row r="37" spans="1:7" x14ac:dyDescent="0.25">
      <c r="A37" t="s">
        <v>336</v>
      </c>
      <c r="B37" s="35" t="s">
        <v>337</v>
      </c>
      <c r="C37" s="129" t="s">
        <v>338</v>
      </c>
      <c r="D37" t="s">
        <v>339</v>
      </c>
      <c r="E37" t="s">
        <v>340</v>
      </c>
    </row>
    <row r="38" spans="1:7" x14ac:dyDescent="0.25">
      <c r="A38" t="s">
        <v>341</v>
      </c>
      <c r="B38" s="35" t="s">
        <v>342</v>
      </c>
      <c r="C38" s="129" t="s">
        <v>343</v>
      </c>
      <c r="D38" t="s">
        <v>344</v>
      </c>
      <c r="E38" t="s">
        <v>345</v>
      </c>
    </row>
    <row r="39" spans="1:7" x14ac:dyDescent="0.25">
      <c r="A39" t="s">
        <v>346</v>
      </c>
      <c r="B39" s="35" t="s">
        <v>347</v>
      </c>
      <c r="C39" s="129" t="s">
        <v>348</v>
      </c>
      <c r="D39" t="s">
        <v>349</v>
      </c>
      <c r="E39" t="s">
        <v>350</v>
      </c>
    </row>
    <row r="40" spans="1:7" x14ac:dyDescent="0.25">
      <c r="A40" t="s">
        <v>351</v>
      </c>
      <c r="B40" s="35"/>
      <c r="C40" s="129"/>
    </row>
    <row r="41" spans="1:7" x14ac:dyDescent="0.25">
      <c r="A41" t="s">
        <v>352</v>
      </c>
      <c r="B41" s="35" t="s">
        <v>353</v>
      </c>
      <c r="C41" s="129"/>
      <c r="D41" t="s">
        <v>354</v>
      </c>
      <c r="E41" t="s">
        <v>355</v>
      </c>
      <c r="F41" t="s">
        <v>356</v>
      </c>
      <c r="G41" t="s">
        <v>357</v>
      </c>
    </row>
    <row r="42" spans="1:7" x14ac:dyDescent="0.25">
      <c r="A42" t="s">
        <v>358</v>
      </c>
      <c r="B42" s="35" t="s">
        <v>360</v>
      </c>
      <c r="C42" s="129" t="s">
        <v>359</v>
      </c>
      <c r="D42" t="s">
        <v>361</v>
      </c>
      <c r="E42" t="s">
        <v>362</v>
      </c>
      <c r="F42" t="s">
        <v>546</v>
      </c>
      <c r="G42" t="s">
        <v>547</v>
      </c>
    </row>
    <row r="43" spans="1:7" x14ac:dyDescent="0.25">
      <c r="A43" t="s">
        <v>365</v>
      </c>
      <c r="B43" s="35" t="s">
        <v>366</v>
      </c>
      <c r="C43" s="129"/>
    </row>
    <row r="44" spans="1:7" x14ac:dyDescent="0.25">
      <c r="A44" t="s">
        <v>370</v>
      </c>
      <c r="B44" s="35" t="s">
        <v>367</v>
      </c>
      <c r="C44" s="129" t="s">
        <v>368</v>
      </c>
      <c r="D44" t="s">
        <v>165</v>
      </c>
      <c r="E44" t="s">
        <v>369</v>
      </c>
    </row>
    <row r="45" spans="1:7" x14ac:dyDescent="0.25">
      <c r="A45" t="s">
        <v>371</v>
      </c>
      <c r="B45" s="35" t="s">
        <v>1144</v>
      </c>
      <c r="C45" s="129" t="s">
        <v>823</v>
      </c>
      <c r="D45" t="s">
        <v>824</v>
      </c>
      <c r="E45" t="s">
        <v>825</v>
      </c>
    </row>
    <row r="46" spans="1:7" x14ac:dyDescent="0.25">
      <c r="A46" t="s">
        <v>372</v>
      </c>
      <c r="B46" s="35" t="s">
        <v>373</v>
      </c>
      <c r="C46" s="129"/>
      <c r="D46" t="s">
        <v>344</v>
      </c>
      <c r="E46" t="s">
        <v>374</v>
      </c>
    </row>
    <row r="47" spans="1:7" x14ac:dyDescent="0.25">
      <c r="A47" t="s">
        <v>375</v>
      </c>
      <c r="B47" s="35" t="s">
        <v>376</v>
      </c>
      <c r="C47" s="129"/>
      <c r="D47" t="s">
        <v>377</v>
      </c>
      <c r="E47" t="s">
        <v>378</v>
      </c>
      <c r="F47" t="s">
        <v>4544</v>
      </c>
      <c r="G47" t="s">
        <v>376</v>
      </c>
    </row>
    <row r="48" spans="1:7" x14ac:dyDescent="0.25">
      <c r="A48" t="s">
        <v>379</v>
      </c>
      <c r="B48" s="35" t="s">
        <v>380</v>
      </c>
      <c r="C48" s="129" t="s">
        <v>381</v>
      </c>
      <c r="D48" t="s">
        <v>382</v>
      </c>
      <c r="E48" t="s">
        <v>383</v>
      </c>
    </row>
    <row r="49" spans="1:7" x14ac:dyDescent="0.25">
      <c r="A49" t="s">
        <v>384</v>
      </c>
      <c r="B49" s="171" t="s">
        <v>385</v>
      </c>
      <c r="C49" s="170"/>
      <c r="D49" s="170" t="s">
        <v>386</v>
      </c>
      <c r="E49" t="s">
        <v>387</v>
      </c>
    </row>
    <row r="50" spans="1:7" x14ac:dyDescent="0.25">
      <c r="A50" t="s">
        <v>390</v>
      </c>
      <c r="B50" s="35" t="s">
        <v>391</v>
      </c>
      <c r="C50" s="129"/>
      <c r="D50" t="s">
        <v>392</v>
      </c>
    </row>
    <row r="51" spans="1:7" x14ac:dyDescent="0.25">
      <c r="A51" t="s">
        <v>393</v>
      </c>
      <c r="B51" s="35" t="s">
        <v>394</v>
      </c>
      <c r="C51" s="129"/>
      <c r="D51" t="s">
        <v>395</v>
      </c>
      <c r="E51" t="s">
        <v>396</v>
      </c>
    </row>
    <row r="52" spans="1:7" x14ac:dyDescent="0.25">
      <c r="A52" t="s">
        <v>397</v>
      </c>
      <c r="B52" s="35" t="s">
        <v>398</v>
      </c>
      <c r="C52" s="129"/>
      <c r="D52" t="s">
        <v>399</v>
      </c>
    </row>
    <row r="53" spans="1:7" x14ac:dyDescent="0.25">
      <c r="A53" t="s">
        <v>400</v>
      </c>
      <c r="B53" s="35" t="s">
        <v>401</v>
      </c>
      <c r="C53" s="129" t="s">
        <v>402</v>
      </c>
      <c r="D53" t="s">
        <v>403</v>
      </c>
      <c r="E53" t="s">
        <v>404</v>
      </c>
    </row>
    <row r="54" spans="1:7" x14ac:dyDescent="0.25">
      <c r="A54" t="s">
        <v>405</v>
      </c>
      <c r="B54" s="35" t="s">
        <v>406</v>
      </c>
      <c r="C54" s="129" t="s">
        <v>407</v>
      </c>
      <c r="D54" t="s">
        <v>408</v>
      </c>
      <c r="E54" t="s">
        <v>409</v>
      </c>
    </row>
    <row r="55" spans="1:7" x14ac:dyDescent="0.25">
      <c r="A55" t="s">
        <v>410</v>
      </c>
      <c r="B55" s="35" t="s">
        <v>411</v>
      </c>
      <c r="C55" s="129"/>
      <c r="D55" t="s">
        <v>559</v>
      </c>
      <c r="E55" t="s">
        <v>560</v>
      </c>
    </row>
    <row r="56" spans="1:7" x14ac:dyDescent="0.25">
      <c r="A56" t="s">
        <v>412</v>
      </c>
      <c r="B56" s="35" t="s">
        <v>413</v>
      </c>
      <c r="C56" s="129" t="s">
        <v>414</v>
      </c>
      <c r="D56" t="s">
        <v>415</v>
      </c>
      <c r="E56" t="s">
        <v>416</v>
      </c>
    </row>
    <row r="57" spans="1:7" x14ac:dyDescent="0.25">
      <c r="A57" t="s">
        <v>419</v>
      </c>
      <c r="B57" s="35" t="s">
        <v>420</v>
      </c>
      <c r="C57" s="129" t="s">
        <v>418</v>
      </c>
      <c r="D57" t="s">
        <v>421</v>
      </c>
      <c r="E57" t="s">
        <v>422</v>
      </c>
    </row>
    <row r="58" spans="1:7" x14ac:dyDescent="0.25">
      <c r="A58" t="s">
        <v>423</v>
      </c>
      <c r="B58" s="35" t="s">
        <v>424</v>
      </c>
      <c r="C58" s="129" t="s">
        <v>426</v>
      </c>
      <c r="D58" t="s">
        <v>220</v>
      </c>
      <c r="E58" t="s">
        <v>425</v>
      </c>
      <c r="F58" t="s">
        <v>508</v>
      </c>
      <c r="G58" t="s">
        <v>509</v>
      </c>
    </row>
    <row r="59" spans="1:7" x14ac:dyDescent="0.25">
      <c r="A59" t="s">
        <v>427</v>
      </c>
      <c r="B59" s="35" t="s">
        <v>428</v>
      </c>
      <c r="C59" s="129" t="s">
        <v>429</v>
      </c>
      <c r="D59" t="s">
        <v>430</v>
      </c>
      <c r="E59" t="s">
        <v>197</v>
      </c>
    </row>
    <row r="60" spans="1:7" x14ac:dyDescent="0.25">
      <c r="A60" t="s">
        <v>431</v>
      </c>
      <c r="B60" s="35" t="s">
        <v>431</v>
      </c>
      <c r="C60" s="129"/>
      <c r="D60" t="s">
        <v>432</v>
      </c>
      <c r="E60" t="s">
        <v>433</v>
      </c>
    </row>
    <row r="61" spans="1:7" x14ac:dyDescent="0.25">
      <c r="A61" t="s">
        <v>436</v>
      </c>
      <c r="B61" s="35" t="s">
        <v>437</v>
      </c>
      <c r="C61" s="129" t="s">
        <v>438</v>
      </c>
      <c r="D61" t="s">
        <v>434</v>
      </c>
      <c r="E61" t="s">
        <v>435</v>
      </c>
    </row>
    <row r="62" spans="1:7" x14ac:dyDescent="0.25">
      <c r="A62" t="s">
        <v>445</v>
      </c>
      <c r="B62" s="35" t="s">
        <v>444</v>
      </c>
      <c r="C62" s="129" t="s">
        <v>448</v>
      </c>
      <c r="D62" t="s">
        <v>446</v>
      </c>
      <c r="E62" t="s">
        <v>447</v>
      </c>
      <c r="F62" t="s">
        <v>631</v>
      </c>
      <c r="G62" t="s">
        <v>632</v>
      </c>
    </row>
    <row r="63" spans="1:7" x14ac:dyDescent="0.25">
      <c r="A63" t="s">
        <v>453</v>
      </c>
      <c r="B63" s="35" t="s">
        <v>449</v>
      </c>
      <c r="C63" s="129" t="s">
        <v>450</v>
      </c>
      <c r="D63" t="s">
        <v>451</v>
      </c>
      <c r="E63" t="s">
        <v>452</v>
      </c>
    </row>
    <row r="64" spans="1:7" x14ac:dyDescent="0.25">
      <c r="A64" t="s">
        <v>456</v>
      </c>
      <c r="B64" s="35" t="s">
        <v>457</v>
      </c>
      <c r="C64" s="129" t="s">
        <v>458</v>
      </c>
      <c r="D64" t="s">
        <v>1191</v>
      </c>
      <c r="E64" t="s">
        <v>1192</v>
      </c>
    </row>
    <row r="65" spans="1:7" x14ac:dyDescent="0.25">
      <c r="A65" t="s">
        <v>460</v>
      </c>
      <c r="B65" s="35" t="s">
        <v>461</v>
      </c>
      <c r="C65" s="129" t="s">
        <v>462</v>
      </c>
      <c r="D65" t="s">
        <v>174</v>
      </c>
      <c r="E65" t="s">
        <v>197</v>
      </c>
    </row>
    <row r="66" spans="1:7" x14ac:dyDescent="0.25">
      <c r="A66" t="s">
        <v>463</v>
      </c>
      <c r="B66" s="35" t="s">
        <v>469</v>
      </c>
      <c r="C66" s="129" t="s">
        <v>464</v>
      </c>
      <c r="D66" t="s">
        <v>465</v>
      </c>
      <c r="E66" t="s">
        <v>466</v>
      </c>
    </row>
    <row r="67" spans="1:7" x14ac:dyDescent="0.25">
      <c r="A67" t="s">
        <v>467</v>
      </c>
      <c r="B67" s="35" t="s">
        <v>468</v>
      </c>
      <c r="C67" s="129" t="s">
        <v>464</v>
      </c>
      <c r="D67" t="s">
        <v>465</v>
      </c>
      <c r="E67" t="s">
        <v>466</v>
      </c>
    </row>
    <row r="68" spans="1:7" x14ac:dyDescent="0.25">
      <c r="A68" t="s">
        <v>470</v>
      </c>
      <c r="B68" s="35" t="s">
        <v>472</v>
      </c>
      <c r="C68" s="129" t="s">
        <v>471</v>
      </c>
      <c r="D68" t="s">
        <v>474</v>
      </c>
      <c r="E68" t="s">
        <v>473</v>
      </c>
      <c r="F68">
        <v>11984971323</v>
      </c>
      <c r="G68" t="s">
        <v>475</v>
      </c>
    </row>
    <row r="69" spans="1:7" x14ac:dyDescent="0.25">
      <c r="A69" t="s">
        <v>476</v>
      </c>
      <c r="B69" s="35" t="s">
        <v>476</v>
      </c>
      <c r="C69" s="129" t="s">
        <v>478</v>
      </c>
      <c r="D69" t="s">
        <v>477</v>
      </c>
      <c r="E69" t="s">
        <v>479</v>
      </c>
    </row>
    <row r="70" spans="1:7" x14ac:dyDescent="0.25">
      <c r="A70" t="s">
        <v>480</v>
      </c>
      <c r="B70" s="35" t="s">
        <v>481</v>
      </c>
      <c r="C70" s="129" t="s">
        <v>482</v>
      </c>
      <c r="D70" t="s">
        <v>483</v>
      </c>
      <c r="E70" t="s">
        <v>484</v>
      </c>
    </row>
    <row r="71" spans="1:7" x14ac:dyDescent="0.25">
      <c r="A71" t="s">
        <v>485</v>
      </c>
      <c r="B71" s="35" t="s">
        <v>485</v>
      </c>
      <c r="C71" s="129" t="s">
        <v>487</v>
      </c>
      <c r="D71" t="s">
        <v>486</v>
      </c>
      <c r="E71" t="s">
        <v>488</v>
      </c>
      <c r="F71" t="s">
        <v>489</v>
      </c>
    </row>
    <row r="72" spans="1:7" x14ac:dyDescent="0.25">
      <c r="A72" t="s">
        <v>490</v>
      </c>
      <c r="B72" s="35" t="s">
        <v>491</v>
      </c>
      <c r="C72" s="129" t="s">
        <v>496</v>
      </c>
      <c r="D72" t="s">
        <v>495</v>
      </c>
      <c r="E72" t="s">
        <v>492</v>
      </c>
      <c r="F72" t="s">
        <v>493</v>
      </c>
      <c r="G72" t="s">
        <v>494</v>
      </c>
    </row>
    <row r="73" spans="1:7" x14ac:dyDescent="0.25">
      <c r="A73" t="s">
        <v>505</v>
      </c>
      <c r="B73" s="35" t="s">
        <v>506</v>
      </c>
      <c r="C73" s="129" t="s">
        <v>510</v>
      </c>
      <c r="D73" t="s">
        <v>511</v>
      </c>
      <c r="E73" t="s">
        <v>507</v>
      </c>
    </row>
    <row r="74" spans="1:7" x14ac:dyDescent="0.25">
      <c r="A74" t="s">
        <v>512</v>
      </c>
      <c r="B74" s="35" t="s">
        <v>513</v>
      </c>
      <c r="C74" s="129" t="s">
        <v>514</v>
      </c>
      <c r="D74" t="s">
        <v>516</v>
      </c>
      <c r="E74" t="s">
        <v>515</v>
      </c>
      <c r="F74" t="s">
        <v>517</v>
      </c>
      <c r="G74" t="s">
        <v>518</v>
      </c>
    </row>
    <row r="75" spans="1:7" x14ac:dyDescent="0.25">
      <c r="A75" t="s">
        <v>523</v>
      </c>
      <c r="B75" s="35" t="s">
        <v>524</v>
      </c>
      <c r="C75" s="129" t="s">
        <v>525</v>
      </c>
      <c r="D75" t="s">
        <v>526</v>
      </c>
      <c r="E75" t="s">
        <v>527</v>
      </c>
    </row>
    <row r="76" spans="1:7" x14ac:dyDescent="0.25">
      <c r="A76" t="s">
        <v>530</v>
      </c>
      <c r="B76" s="35" t="s">
        <v>531</v>
      </c>
      <c r="C76" s="129"/>
      <c r="D76" t="s">
        <v>532</v>
      </c>
      <c r="E76" t="s">
        <v>533</v>
      </c>
    </row>
    <row r="77" spans="1:7" x14ac:dyDescent="0.25">
      <c r="A77" t="s">
        <v>534</v>
      </c>
      <c r="B77" s="35" t="s">
        <v>695</v>
      </c>
      <c r="C77" s="129" t="s">
        <v>535</v>
      </c>
      <c r="D77" t="s">
        <v>536</v>
      </c>
      <c r="E77" t="s">
        <v>537</v>
      </c>
      <c r="F77" t="s">
        <v>664</v>
      </c>
      <c r="G77" t="s">
        <v>665</v>
      </c>
    </row>
    <row r="78" spans="1:7" x14ac:dyDescent="0.25">
      <c r="A78" t="s">
        <v>542</v>
      </c>
      <c r="B78" s="35" t="s">
        <v>544</v>
      </c>
      <c r="C78" s="129" t="s">
        <v>543</v>
      </c>
      <c r="D78" t="s">
        <v>415</v>
      </c>
      <c r="E78" t="s">
        <v>416</v>
      </c>
      <c r="F78" t="s">
        <v>543</v>
      </c>
      <c r="G78" t="s">
        <v>545</v>
      </c>
    </row>
    <row r="79" spans="1:7" x14ac:dyDescent="0.25">
      <c r="A79" t="s">
        <v>554</v>
      </c>
      <c r="B79" s="35" t="s">
        <v>555</v>
      </c>
      <c r="C79" s="129" t="s">
        <v>556</v>
      </c>
      <c r="D79" t="s">
        <v>220</v>
      </c>
      <c r="E79" t="s">
        <v>558</v>
      </c>
      <c r="F79" t="s">
        <v>1007</v>
      </c>
      <c r="G79" t="s">
        <v>1008</v>
      </c>
    </row>
    <row r="80" spans="1:7" x14ac:dyDescent="0.25">
      <c r="A80" t="s">
        <v>567</v>
      </c>
      <c r="B80" s="35" t="s">
        <v>568</v>
      </c>
      <c r="C80" s="129" t="s">
        <v>571</v>
      </c>
      <c r="D80" t="s">
        <v>569</v>
      </c>
      <c r="E80" t="s">
        <v>570</v>
      </c>
    </row>
    <row r="81" spans="1:7" x14ac:dyDescent="0.25">
      <c r="A81" t="s">
        <v>587</v>
      </c>
      <c r="B81" s="35" t="s">
        <v>588</v>
      </c>
      <c r="C81" s="129" t="s">
        <v>589</v>
      </c>
      <c r="D81" t="s">
        <v>591</v>
      </c>
      <c r="E81" t="s">
        <v>590</v>
      </c>
    </row>
    <row r="82" spans="1:7" x14ac:dyDescent="0.25">
      <c r="A82" t="s">
        <v>598</v>
      </c>
      <c r="B82" s="35" t="s">
        <v>599</v>
      </c>
      <c r="C82" s="129" t="s">
        <v>601</v>
      </c>
      <c r="D82" t="s">
        <v>758</v>
      </c>
      <c r="E82" t="s">
        <v>600</v>
      </c>
    </row>
    <row r="83" spans="1:7" x14ac:dyDescent="0.25">
      <c r="A83" t="s">
        <v>610</v>
      </c>
      <c r="B83" s="35" t="s">
        <v>611</v>
      </c>
      <c r="C83" s="129" t="s">
        <v>612</v>
      </c>
      <c r="D83" t="s">
        <v>613</v>
      </c>
      <c r="E83" t="s">
        <v>614</v>
      </c>
    </row>
    <row r="84" spans="1:7" x14ac:dyDescent="0.25">
      <c r="A84" t="s">
        <v>615</v>
      </c>
      <c r="B84" s="35" t="s">
        <v>857</v>
      </c>
      <c r="C84" s="129"/>
      <c r="D84" t="s">
        <v>616</v>
      </c>
      <c r="E84" t="s">
        <v>617</v>
      </c>
    </row>
    <row r="85" spans="1:7" x14ac:dyDescent="0.25">
      <c r="A85" t="s">
        <v>618</v>
      </c>
      <c r="B85" s="35" t="s">
        <v>619</v>
      </c>
      <c r="C85" s="129"/>
      <c r="D85" t="s">
        <v>620</v>
      </c>
      <c r="E85" t="s">
        <v>621</v>
      </c>
    </row>
    <row r="86" spans="1:7" x14ac:dyDescent="0.25">
      <c r="A86" t="s">
        <v>622</v>
      </c>
      <c r="B86" s="35" t="s">
        <v>623</v>
      </c>
      <c r="C86" s="129" t="s">
        <v>626</v>
      </c>
      <c r="D86" t="s">
        <v>625</v>
      </c>
      <c r="E86" t="s">
        <v>624</v>
      </c>
    </row>
    <row r="87" spans="1:7" x14ac:dyDescent="0.25">
      <c r="A87" t="s">
        <v>627</v>
      </c>
      <c r="B87" s="35" t="s">
        <v>628</v>
      </c>
      <c r="C87" s="129"/>
      <c r="D87" t="s">
        <v>629</v>
      </c>
      <c r="E87" t="s">
        <v>630</v>
      </c>
    </row>
    <row r="88" spans="1:7" x14ac:dyDescent="0.25">
      <c r="A88" t="s">
        <v>643</v>
      </c>
      <c r="B88" s="35" t="s">
        <v>726</v>
      </c>
      <c r="C88" s="129"/>
      <c r="D88" t="s">
        <v>645</v>
      </c>
      <c r="E88" t="s">
        <v>644</v>
      </c>
      <c r="F88" t="s">
        <v>676</v>
      </c>
      <c r="G88" t="s">
        <v>677</v>
      </c>
    </row>
    <row r="89" spans="1:7" x14ac:dyDescent="0.25">
      <c r="A89" t="s">
        <v>649</v>
      </c>
      <c r="B89" s="35" t="s">
        <v>650</v>
      </c>
      <c r="C89" s="129" t="s">
        <v>652</v>
      </c>
      <c r="D89" t="s">
        <v>653</v>
      </c>
      <c r="E89" t="s">
        <v>651</v>
      </c>
    </row>
    <row r="90" spans="1:7" x14ac:dyDescent="0.25">
      <c r="A90" t="s">
        <v>666</v>
      </c>
      <c r="B90" s="35" t="s">
        <v>667</v>
      </c>
      <c r="C90" s="129"/>
      <c r="D90" t="s">
        <v>668</v>
      </c>
      <c r="E90" t="s">
        <v>669</v>
      </c>
    </row>
    <row r="91" spans="1:7" x14ac:dyDescent="0.25">
      <c r="A91" t="s">
        <v>670</v>
      </c>
      <c r="B91" s="35" t="s">
        <v>671</v>
      </c>
      <c r="C91" s="129" t="s">
        <v>674</v>
      </c>
      <c r="D91" t="s">
        <v>673</v>
      </c>
      <c r="E91" t="s">
        <v>672</v>
      </c>
      <c r="F91" s="169" t="s">
        <v>675</v>
      </c>
      <c r="G91" t="s">
        <v>678</v>
      </c>
    </row>
    <row r="92" spans="1:7" x14ac:dyDescent="0.25">
      <c r="A92" t="s">
        <v>684</v>
      </c>
      <c r="B92" s="35" t="s">
        <v>685</v>
      </c>
      <c r="C92" s="129" t="s">
        <v>686</v>
      </c>
      <c r="D92" t="s">
        <v>690</v>
      </c>
      <c r="E92" t="s">
        <v>689</v>
      </c>
      <c r="F92" t="s">
        <v>687</v>
      </c>
      <c r="G92" t="s">
        <v>688</v>
      </c>
    </row>
    <row r="93" spans="1:7" x14ac:dyDescent="0.25">
      <c r="A93" t="s">
        <v>691</v>
      </c>
      <c r="B93" s="35" t="s">
        <v>692</v>
      </c>
      <c r="C93" s="129" t="s">
        <v>693</v>
      </c>
      <c r="D93" t="s">
        <v>174</v>
      </c>
      <c r="E93" t="s">
        <v>694</v>
      </c>
    </row>
    <row r="94" spans="1:7" x14ac:dyDescent="0.25">
      <c r="A94" t="s">
        <v>706</v>
      </c>
      <c r="B94" s="35" t="s">
        <v>847</v>
      </c>
      <c r="C94" s="129" t="s">
        <v>707</v>
      </c>
      <c r="D94" t="s">
        <v>708</v>
      </c>
      <c r="E94" t="s">
        <v>709</v>
      </c>
    </row>
    <row r="95" spans="1:7" x14ac:dyDescent="0.25">
      <c r="A95" t="s">
        <v>711</v>
      </c>
      <c r="B95" s="35" t="s">
        <v>712</v>
      </c>
      <c r="C95" s="129" t="s">
        <v>713</v>
      </c>
      <c r="D95" t="s">
        <v>229</v>
      </c>
      <c r="E95" t="s">
        <v>714</v>
      </c>
    </row>
    <row r="96" spans="1:7" x14ac:dyDescent="0.25">
      <c r="A96" t="s">
        <v>715</v>
      </c>
      <c r="B96" s="35" t="s">
        <v>716</v>
      </c>
      <c r="C96" s="129" t="s">
        <v>717</v>
      </c>
      <c r="D96" t="s">
        <v>718</v>
      </c>
      <c r="E96" t="s">
        <v>719</v>
      </c>
    </row>
    <row r="97" spans="1:7" x14ac:dyDescent="0.25">
      <c r="A97" t="s">
        <v>720</v>
      </c>
      <c r="B97" s="35" t="s">
        <v>721</v>
      </c>
      <c r="C97" s="129"/>
      <c r="D97" t="s">
        <v>723</v>
      </c>
      <c r="E97" t="s">
        <v>722</v>
      </c>
      <c r="F97" s="200" t="s">
        <v>725</v>
      </c>
      <c r="G97" t="s">
        <v>724</v>
      </c>
    </row>
    <row r="98" spans="1:7" ht="15.75" x14ac:dyDescent="0.25">
      <c r="A98" t="s">
        <v>727</v>
      </c>
      <c r="B98" s="201" t="s">
        <v>728</v>
      </c>
      <c r="C98" s="129" t="s">
        <v>731</v>
      </c>
      <c r="D98" t="s">
        <v>729</v>
      </c>
      <c r="E98" t="s">
        <v>730</v>
      </c>
    </row>
    <row r="99" spans="1:7" x14ac:dyDescent="0.25">
      <c r="A99" t="s">
        <v>732</v>
      </c>
      <c r="B99" s="35" t="s">
        <v>733</v>
      </c>
      <c r="C99" s="129"/>
      <c r="D99" t="s">
        <v>734</v>
      </c>
      <c r="E99" t="s">
        <v>735</v>
      </c>
    </row>
    <row r="100" spans="1:7" x14ac:dyDescent="0.25">
      <c r="A100" t="s">
        <v>738</v>
      </c>
      <c r="B100" s="202" t="s">
        <v>739</v>
      </c>
      <c r="C100" s="129" t="s">
        <v>742</v>
      </c>
      <c r="D100" t="s">
        <v>740</v>
      </c>
      <c r="E100" t="s">
        <v>741</v>
      </c>
    </row>
    <row r="101" spans="1:7" x14ac:dyDescent="0.25">
      <c r="A101" t="s">
        <v>743</v>
      </c>
      <c r="B101" s="35" t="s">
        <v>744</v>
      </c>
      <c r="C101" s="129" t="s">
        <v>745</v>
      </c>
      <c r="D101" t="s">
        <v>557</v>
      </c>
      <c r="E101" t="s">
        <v>558</v>
      </c>
      <c r="F101" t="s">
        <v>1007</v>
      </c>
      <c r="G101" t="s">
        <v>1008</v>
      </c>
    </row>
    <row r="102" spans="1:7" x14ac:dyDescent="0.25">
      <c r="A102" t="s">
        <v>746</v>
      </c>
      <c r="B102" s="35" t="s">
        <v>747</v>
      </c>
      <c r="C102" s="129" t="s">
        <v>749</v>
      </c>
      <c r="D102" t="s">
        <v>750</v>
      </c>
      <c r="E102" t="s">
        <v>748</v>
      </c>
      <c r="F102" t="s">
        <v>751</v>
      </c>
      <c r="G102" t="s">
        <v>752</v>
      </c>
    </row>
    <row r="103" spans="1:7" x14ac:dyDescent="0.25">
      <c r="A103" t="s">
        <v>755</v>
      </c>
      <c r="B103" s="35" t="s">
        <v>756</v>
      </c>
      <c r="C103" s="129" t="s">
        <v>753</v>
      </c>
      <c r="D103" t="s">
        <v>757</v>
      </c>
      <c r="E103" t="s">
        <v>754</v>
      </c>
    </row>
    <row r="104" spans="1:7" x14ac:dyDescent="0.25">
      <c r="A104" t="s">
        <v>759</v>
      </c>
      <c r="B104" s="35" t="s">
        <v>760</v>
      </c>
      <c r="C104" s="129" t="s">
        <v>761</v>
      </c>
      <c r="D104" t="s">
        <v>919</v>
      </c>
      <c r="E104" t="s">
        <v>762</v>
      </c>
    </row>
    <row r="105" spans="1:7" x14ac:dyDescent="0.25">
      <c r="A105" t="s">
        <v>763</v>
      </c>
      <c r="B105" s="35" t="s">
        <v>764</v>
      </c>
      <c r="C105" s="129" t="s">
        <v>765</v>
      </c>
      <c r="D105" t="s">
        <v>766</v>
      </c>
      <c r="E105" t="s">
        <v>767</v>
      </c>
    </row>
    <row r="106" spans="1:7" x14ac:dyDescent="0.25">
      <c r="A106" t="s">
        <v>390</v>
      </c>
      <c r="B106" s="35" t="s">
        <v>391</v>
      </c>
      <c r="C106" s="129"/>
      <c r="D106" t="s">
        <v>392</v>
      </c>
      <c r="E106" t="s">
        <v>768</v>
      </c>
    </row>
    <row r="107" spans="1:7" x14ac:dyDescent="0.25">
      <c r="A107" t="s">
        <v>773</v>
      </c>
      <c r="B107" s="35" t="s">
        <v>774</v>
      </c>
      <c r="C107" s="129" t="s">
        <v>846</v>
      </c>
      <c r="D107" t="s">
        <v>845</v>
      </c>
      <c r="E107" t="s">
        <v>775</v>
      </c>
    </row>
    <row r="108" spans="1:7" x14ac:dyDescent="0.25">
      <c r="A108" t="s">
        <v>776</v>
      </c>
      <c r="B108" s="35" t="s">
        <v>777</v>
      </c>
      <c r="C108" s="129" t="s">
        <v>778</v>
      </c>
      <c r="D108" t="s">
        <v>779</v>
      </c>
      <c r="E108" t="s">
        <v>780</v>
      </c>
    </row>
    <row r="109" spans="1:7" x14ac:dyDescent="0.25">
      <c r="A109" t="s">
        <v>788</v>
      </c>
      <c r="B109" s="35" t="s">
        <v>789</v>
      </c>
      <c r="C109" s="129" t="s">
        <v>792</v>
      </c>
      <c r="D109" t="s">
        <v>791</v>
      </c>
      <c r="E109" t="s">
        <v>790</v>
      </c>
    </row>
    <row r="110" spans="1:7" x14ac:dyDescent="0.25">
      <c r="A110" t="s">
        <v>793</v>
      </c>
      <c r="B110" s="35" t="s">
        <v>794</v>
      </c>
      <c r="C110" s="129" t="s">
        <v>795</v>
      </c>
      <c r="D110" t="s">
        <v>796</v>
      </c>
      <c r="E110" t="s">
        <v>797</v>
      </c>
    </row>
    <row r="111" spans="1:7" x14ac:dyDescent="0.25">
      <c r="A111" t="s">
        <v>798</v>
      </c>
      <c r="B111" s="35" t="s">
        <v>799</v>
      </c>
      <c r="C111" s="129" t="s">
        <v>800</v>
      </c>
      <c r="D111" t="s">
        <v>653</v>
      </c>
      <c r="E111" t="s">
        <v>801</v>
      </c>
      <c r="F111">
        <v>19982722940</v>
      </c>
      <c r="G111" t="s">
        <v>802</v>
      </c>
    </row>
    <row r="112" spans="1:7" x14ac:dyDescent="0.25">
      <c r="A112" t="s">
        <v>803</v>
      </c>
      <c r="B112" s="35" t="s">
        <v>804</v>
      </c>
      <c r="C112" s="129" t="s">
        <v>805</v>
      </c>
      <c r="D112" t="s">
        <v>806</v>
      </c>
      <c r="E112" t="s">
        <v>807</v>
      </c>
    </row>
    <row r="113" spans="1:7" x14ac:dyDescent="0.25">
      <c r="A113" t="s">
        <v>813</v>
      </c>
      <c r="B113" s="35" t="s">
        <v>815</v>
      </c>
      <c r="C113" s="129" t="s">
        <v>814</v>
      </c>
      <c r="D113" t="s">
        <v>816</v>
      </c>
      <c r="E113" t="s">
        <v>817</v>
      </c>
      <c r="F113" t="s">
        <v>818</v>
      </c>
      <c r="G113" t="s">
        <v>819</v>
      </c>
    </row>
    <row r="114" spans="1:7" x14ac:dyDescent="0.25">
      <c r="A114" t="s">
        <v>820</v>
      </c>
      <c r="B114" s="35" t="s">
        <v>821</v>
      </c>
      <c r="C114" s="129" t="s">
        <v>462</v>
      </c>
      <c r="D114" t="s">
        <v>174</v>
      </c>
      <c r="E114" t="s">
        <v>822</v>
      </c>
    </row>
    <row r="115" spans="1:7" x14ac:dyDescent="0.25">
      <c r="A115" t="s">
        <v>827</v>
      </c>
      <c r="B115" s="35" t="s">
        <v>829</v>
      </c>
      <c r="C115" s="129" t="s">
        <v>832</v>
      </c>
      <c r="D115" t="s">
        <v>831</v>
      </c>
      <c r="E115" t="s">
        <v>830</v>
      </c>
      <c r="F115" t="s">
        <v>833</v>
      </c>
      <c r="G115" t="s">
        <v>828</v>
      </c>
    </row>
    <row r="116" spans="1:7" x14ac:dyDescent="0.25">
      <c r="A116" t="s">
        <v>834</v>
      </c>
      <c r="B116" s="35" t="s">
        <v>835</v>
      </c>
      <c r="C116" s="129" t="s">
        <v>836</v>
      </c>
      <c r="D116" t="s">
        <v>837</v>
      </c>
      <c r="E116" t="s">
        <v>838</v>
      </c>
    </row>
    <row r="117" spans="1:7" x14ac:dyDescent="0.25">
      <c r="A117" t="s">
        <v>839</v>
      </c>
      <c r="B117" s="35" t="s">
        <v>840</v>
      </c>
      <c r="C117" s="129" t="s">
        <v>841</v>
      </c>
      <c r="D117" t="s">
        <v>843</v>
      </c>
      <c r="E117" t="s">
        <v>842</v>
      </c>
    </row>
    <row r="118" spans="1:7" x14ac:dyDescent="0.25">
      <c r="A118" t="s">
        <v>848</v>
      </c>
      <c r="B118" s="35" t="s">
        <v>849</v>
      </c>
      <c r="C118" t="s">
        <v>851</v>
      </c>
      <c r="D118" t="s">
        <v>526</v>
      </c>
      <c r="E118" t="s">
        <v>850</v>
      </c>
      <c r="F118" t="s">
        <v>852</v>
      </c>
      <c r="G118" t="s">
        <v>853</v>
      </c>
    </row>
    <row r="119" spans="1:7" x14ac:dyDescent="0.25">
      <c r="A119" t="s">
        <v>874</v>
      </c>
      <c r="B119" s="35" t="s">
        <v>4994</v>
      </c>
      <c r="C119" s="129" t="s">
        <v>873</v>
      </c>
      <c r="D119" t="s">
        <v>871</v>
      </c>
      <c r="E119" t="s">
        <v>870</v>
      </c>
      <c r="F119" s="138" t="s">
        <v>872</v>
      </c>
      <c r="G119" t="s">
        <v>869</v>
      </c>
    </row>
    <row r="120" spans="1:7" x14ac:dyDescent="0.25">
      <c r="A120" t="s">
        <v>880</v>
      </c>
      <c r="B120" s="35" t="s">
        <v>881</v>
      </c>
      <c r="C120" s="200" t="s">
        <v>882</v>
      </c>
      <c r="D120" t="s">
        <v>883</v>
      </c>
      <c r="E120" t="s">
        <v>884</v>
      </c>
    </row>
    <row r="121" spans="1:7" x14ac:dyDescent="0.25">
      <c r="A121" t="s">
        <v>886</v>
      </c>
      <c r="B121" s="35" t="s">
        <v>887</v>
      </c>
      <c r="C121" s="129" t="s">
        <v>889</v>
      </c>
      <c r="D121" t="s">
        <v>174</v>
      </c>
      <c r="E121" t="s">
        <v>888</v>
      </c>
    </row>
    <row r="122" spans="1:7" x14ac:dyDescent="0.25">
      <c r="A122" t="s">
        <v>894</v>
      </c>
      <c r="B122" s="35" t="s">
        <v>1128</v>
      </c>
      <c r="C122" s="129" t="s">
        <v>897</v>
      </c>
      <c r="D122" t="s">
        <v>895</v>
      </c>
      <c r="E122" t="s">
        <v>896</v>
      </c>
      <c r="F122" t="s">
        <v>898</v>
      </c>
      <c r="G122" t="s">
        <v>899</v>
      </c>
    </row>
    <row r="123" spans="1:7" x14ac:dyDescent="0.25">
      <c r="A123" t="s">
        <v>905</v>
      </c>
      <c r="B123" s="35" t="s">
        <v>909</v>
      </c>
      <c r="C123" s="129" t="s">
        <v>908</v>
      </c>
      <c r="D123" t="s">
        <v>907</v>
      </c>
      <c r="E123" t="s">
        <v>906</v>
      </c>
      <c r="F123" t="s">
        <v>910</v>
      </c>
      <c r="G123" t="s">
        <v>911</v>
      </c>
    </row>
    <row r="124" spans="1:7" x14ac:dyDescent="0.25">
      <c r="A124" t="s">
        <v>915</v>
      </c>
      <c r="B124" s="35" t="s">
        <v>916</v>
      </c>
      <c r="C124" s="129"/>
      <c r="D124" t="s">
        <v>917</v>
      </c>
      <c r="E124" t="s">
        <v>918</v>
      </c>
    </row>
    <row r="125" spans="1:7" x14ac:dyDescent="0.25">
      <c r="A125" t="s">
        <v>920</v>
      </c>
      <c r="B125" s="35" t="s">
        <v>922</v>
      </c>
      <c r="C125" s="129" t="s">
        <v>923</v>
      </c>
      <c r="D125" t="s">
        <v>344</v>
      </c>
      <c r="E125" t="s">
        <v>924</v>
      </c>
      <c r="F125" t="s">
        <v>925</v>
      </c>
      <c r="G125" t="s">
        <v>921</v>
      </c>
    </row>
    <row r="126" spans="1:7" x14ac:dyDescent="0.25">
      <c r="A126" t="s">
        <v>941</v>
      </c>
      <c r="B126" s="35" t="s">
        <v>941</v>
      </c>
      <c r="C126" s="129"/>
      <c r="D126" t="s">
        <v>653</v>
      </c>
      <c r="E126" t="s">
        <v>801</v>
      </c>
      <c r="F126" s="200" t="s">
        <v>942</v>
      </c>
      <c r="G126" t="s">
        <v>943</v>
      </c>
    </row>
    <row r="127" spans="1:7" x14ac:dyDescent="0.25">
      <c r="A127" t="s">
        <v>944</v>
      </c>
      <c r="B127" s="35" t="s">
        <v>945</v>
      </c>
      <c r="C127" s="129" t="s">
        <v>948</v>
      </c>
      <c r="D127" t="s">
        <v>946</v>
      </c>
      <c r="E127" t="s">
        <v>947</v>
      </c>
      <c r="F127" t="s">
        <v>950</v>
      </c>
      <c r="G127" t="s">
        <v>949</v>
      </c>
    </row>
    <row r="128" spans="1:7" x14ac:dyDescent="0.25">
      <c r="A128" t="s">
        <v>951</v>
      </c>
      <c r="B128" s="35" t="s">
        <v>956</v>
      </c>
      <c r="C128" s="129" t="s">
        <v>957</v>
      </c>
      <c r="D128" t="s">
        <v>953</v>
      </c>
      <c r="E128" t="s">
        <v>952</v>
      </c>
      <c r="F128" t="s">
        <v>954</v>
      </c>
      <c r="G128" t="s">
        <v>955</v>
      </c>
    </row>
    <row r="129" spans="1:7" x14ac:dyDescent="0.25">
      <c r="A129" t="s">
        <v>958</v>
      </c>
      <c r="B129" s="35" t="s">
        <v>959</v>
      </c>
      <c r="C129" s="129" t="s">
        <v>960</v>
      </c>
      <c r="D129" t="s">
        <v>961</v>
      </c>
      <c r="E129" t="s">
        <v>962</v>
      </c>
    </row>
    <row r="130" spans="1:7" x14ac:dyDescent="0.25">
      <c r="A130" t="s">
        <v>972</v>
      </c>
      <c r="B130" s="35" t="s">
        <v>968</v>
      </c>
      <c r="C130" s="129" t="s">
        <v>970</v>
      </c>
      <c r="D130" t="s">
        <v>971</v>
      </c>
      <c r="E130" t="s">
        <v>969</v>
      </c>
    </row>
    <row r="131" spans="1:7" ht="30" x14ac:dyDescent="0.25">
      <c r="A131" t="s">
        <v>984</v>
      </c>
      <c r="B131" s="147" t="s">
        <v>986</v>
      </c>
      <c r="C131" s="129"/>
      <c r="D131" t="s">
        <v>174</v>
      </c>
      <c r="E131" t="s">
        <v>985</v>
      </c>
    </row>
    <row r="132" spans="1:7" x14ac:dyDescent="0.25">
      <c r="A132" t="s">
        <v>987</v>
      </c>
      <c r="B132" s="35" t="s">
        <v>988</v>
      </c>
      <c r="C132" s="129"/>
      <c r="D132" t="s">
        <v>1026</v>
      </c>
      <c r="E132" t="s">
        <v>989</v>
      </c>
    </row>
    <row r="133" spans="1:7" x14ac:dyDescent="0.25">
      <c r="A133" t="s">
        <v>990</v>
      </c>
      <c r="B133" s="35" t="s">
        <v>991</v>
      </c>
      <c r="C133" s="129" t="s">
        <v>994</v>
      </c>
      <c r="D133" t="s">
        <v>992</v>
      </c>
      <c r="E133" t="s">
        <v>993</v>
      </c>
    </row>
    <row r="134" spans="1:7" x14ac:dyDescent="0.25">
      <c r="A134" t="s">
        <v>1001</v>
      </c>
      <c r="B134" s="35" t="s">
        <v>1006</v>
      </c>
      <c r="C134" s="129" t="s">
        <v>1002</v>
      </c>
      <c r="D134" t="s">
        <v>459</v>
      </c>
      <c r="E134" t="s">
        <v>1003</v>
      </c>
      <c r="F134" s="205" t="s">
        <v>1004</v>
      </c>
      <c r="G134" t="s">
        <v>1005</v>
      </c>
    </row>
    <row r="135" spans="1:7" x14ac:dyDescent="0.25">
      <c r="A135" t="s">
        <v>1009</v>
      </c>
      <c r="B135" s="35" t="s">
        <v>1010</v>
      </c>
      <c r="C135" s="129" t="s">
        <v>1011</v>
      </c>
      <c r="D135" t="s">
        <v>1012</v>
      </c>
      <c r="E135" t="s">
        <v>1013</v>
      </c>
      <c r="F135" s="206" t="s">
        <v>1014</v>
      </c>
      <c r="G135" t="s">
        <v>1015</v>
      </c>
    </row>
    <row r="136" spans="1:7" x14ac:dyDescent="0.25">
      <c r="A136" t="s">
        <v>1021</v>
      </c>
      <c r="B136" s="35" t="s">
        <v>1022</v>
      </c>
      <c r="C136" s="129" t="s">
        <v>1023</v>
      </c>
      <c r="D136" t="s">
        <v>1024</v>
      </c>
      <c r="E136" t="s">
        <v>1025</v>
      </c>
    </row>
    <row r="137" spans="1:7" x14ac:dyDescent="0.25">
      <c r="A137" t="s">
        <v>1027</v>
      </c>
      <c r="B137" s="35" t="s">
        <v>1028</v>
      </c>
      <c r="C137" s="129" t="s">
        <v>1029</v>
      </c>
      <c r="D137" t="s">
        <v>4438</v>
      </c>
      <c r="E137" t="s">
        <v>1030</v>
      </c>
      <c r="F137" s="205" t="s">
        <v>1031</v>
      </c>
      <c r="G137" t="s">
        <v>1032</v>
      </c>
    </row>
    <row r="138" spans="1:7" x14ac:dyDescent="0.25">
      <c r="A138" t="s">
        <v>1033</v>
      </c>
      <c r="B138" s="35" t="s">
        <v>1034</v>
      </c>
      <c r="C138" s="129" t="s">
        <v>1037</v>
      </c>
      <c r="D138" t="s">
        <v>1036</v>
      </c>
      <c r="E138" t="s">
        <v>1035</v>
      </c>
    </row>
    <row r="139" spans="1:7" x14ac:dyDescent="0.25">
      <c r="A139" t="s">
        <v>1039</v>
      </c>
      <c r="B139" s="35" t="s">
        <v>1038</v>
      </c>
      <c r="C139" s="129"/>
      <c r="D139" t="s">
        <v>1040</v>
      </c>
      <c r="E139" t="s">
        <v>1041</v>
      </c>
    </row>
    <row r="140" spans="1:7" x14ac:dyDescent="0.25">
      <c r="A140" t="s">
        <v>1047</v>
      </c>
      <c r="B140" s="35" t="s">
        <v>1042</v>
      </c>
      <c r="C140" s="129" t="s">
        <v>1043</v>
      </c>
      <c r="D140" t="s">
        <v>1044</v>
      </c>
      <c r="E140" t="s">
        <v>1045</v>
      </c>
      <c r="F140" t="s">
        <v>1046</v>
      </c>
      <c r="G140" t="s">
        <v>1048</v>
      </c>
    </row>
    <row r="141" spans="1:7" x14ac:dyDescent="0.25">
      <c r="A141" t="s">
        <v>1080</v>
      </c>
      <c r="B141" s="35" t="s">
        <v>1081</v>
      </c>
      <c r="C141" s="129" t="s">
        <v>1082</v>
      </c>
      <c r="D141" t="s">
        <v>1084</v>
      </c>
      <c r="E141" t="s">
        <v>1083</v>
      </c>
    </row>
    <row r="142" spans="1:7" x14ac:dyDescent="0.25">
      <c r="A142" t="s">
        <v>1085</v>
      </c>
      <c r="B142" s="35" t="s">
        <v>1086</v>
      </c>
      <c r="C142" s="129" t="s">
        <v>1089</v>
      </c>
      <c r="D142" t="s">
        <v>1088</v>
      </c>
      <c r="E142" t="s">
        <v>1087</v>
      </c>
    </row>
    <row r="143" spans="1:7" x14ac:dyDescent="0.25">
      <c r="A143" t="s">
        <v>1096</v>
      </c>
      <c r="B143" s="35" t="s">
        <v>1097</v>
      </c>
      <c r="C143" s="129" t="s">
        <v>1098</v>
      </c>
      <c r="D143" t="s">
        <v>1099</v>
      </c>
      <c r="E143" t="s">
        <v>1100</v>
      </c>
    </row>
    <row r="144" spans="1:7" x14ac:dyDescent="0.25">
      <c r="A144" t="s">
        <v>1106</v>
      </c>
      <c r="B144" s="35" t="s">
        <v>1110</v>
      </c>
      <c r="C144" s="129" t="s">
        <v>1107</v>
      </c>
      <c r="D144" t="s">
        <v>1108</v>
      </c>
      <c r="E144" t="s">
        <v>1109</v>
      </c>
      <c r="F144" t="s">
        <v>1111</v>
      </c>
      <c r="G144" t="s">
        <v>1112</v>
      </c>
    </row>
    <row r="145" spans="1:7" x14ac:dyDescent="0.25">
      <c r="A145" t="s">
        <v>1113</v>
      </c>
      <c r="B145" s="35" t="s">
        <v>1114</v>
      </c>
      <c r="C145" s="129"/>
      <c r="D145" t="s">
        <v>1115</v>
      </c>
      <c r="E145" t="s">
        <v>1116</v>
      </c>
    </row>
    <row r="146" spans="1:7" x14ac:dyDescent="0.25">
      <c r="A146" t="s">
        <v>1117</v>
      </c>
      <c r="B146" s="35" t="s">
        <v>1118</v>
      </c>
      <c r="C146" s="129" t="s">
        <v>1120</v>
      </c>
      <c r="D146" t="s">
        <v>451</v>
      </c>
      <c r="E146" t="s">
        <v>1119</v>
      </c>
    </row>
    <row r="147" spans="1:7" x14ac:dyDescent="0.25">
      <c r="A147" t="s">
        <v>1121</v>
      </c>
      <c r="B147" s="35" t="s">
        <v>1122</v>
      </c>
      <c r="C147" s="129" t="s">
        <v>1123</v>
      </c>
      <c r="D147" t="s">
        <v>1125</v>
      </c>
      <c r="E147" t="s">
        <v>1124</v>
      </c>
      <c r="F147" t="s">
        <v>1126</v>
      </c>
      <c r="G147" t="s">
        <v>1127</v>
      </c>
    </row>
    <row r="148" spans="1:7" x14ac:dyDescent="0.25">
      <c r="A148" t="s">
        <v>1129</v>
      </c>
      <c r="B148" s="35" t="s">
        <v>1130</v>
      </c>
      <c r="C148" s="129" t="s">
        <v>1131</v>
      </c>
      <c r="D148" t="s">
        <v>1132</v>
      </c>
      <c r="E148" t="s">
        <v>1133</v>
      </c>
      <c r="F148" t="s">
        <v>1134</v>
      </c>
      <c r="G148" t="s">
        <v>1135</v>
      </c>
    </row>
    <row r="149" spans="1:7" x14ac:dyDescent="0.25">
      <c r="A149" t="s">
        <v>1141</v>
      </c>
      <c r="B149" s="35" t="s">
        <v>1142</v>
      </c>
      <c r="C149" s="129"/>
      <c r="D149" t="s">
        <v>1143</v>
      </c>
      <c r="E149">
        <v>11</v>
      </c>
    </row>
    <row r="150" spans="1:7" x14ac:dyDescent="0.25">
      <c r="A150" t="s">
        <v>1145</v>
      </c>
      <c r="B150" s="35" t="s">
        <v>1146</v>
      </c>
      <c r="C150" s="129"/>
      <c r="D150" t="s">
        <v>1147</v>
      </c>
      <c r="E150" t="s">
        <v>1148</v>
      </c>
      <c r="F150" t="s">
        <v>1149</v>
      </c>
      <c r="G150" t="s">
        <v>1150</v>
      </c>
    </row>
    <row r="151" spans="1:7" x14ac:dyDescent="0.25">
      <c r="A151" t="s">
        <v>1151</v>
      </c>
      <c r="B151" s="35" t="s">
        <v>1152</v>
      </c>
      <c r="C151" s="129" t="s">
        <v>1153</v>
      </c>
      <c r="D151" t="s">
        <v>1154</v>
      </c>
      <c r="E151" t="s">
        <v>1155</v>
      </c>
    </row>
    <row r="152" spans="1:7" x14ac:dyDescent="0.25">
      <c r="A152" t="s">
        <v>1156</v>
      </c>
      <c r="B152" s="35" t="s">
        <v>1157</v>
      </c>
      <c r="C152" s="129" t="s">
        <v>1158</v>
      </c>
      <c r="D152" t="s">
        <v>1159</v>
      </c>
      <c r="E152" t="s">
        <v>1160</v>
      </c>
    </row>
    <row r="153" spans="1:7" x14ac:dyDescent="0.25">
      <c r="A153" t="s">
        <v>1161</v>
      </c>
      <c r="B153" s="35" t="s">
        <v>1161</v>
      </c>
      <c r="C153" s="129" t="s">
        <v>1162</v>
      </c>
      <c r="D153" t="s">
        <v>1163</v>
      </c>
      <c r="E153" t="s">
        <v>1164</v>
      </c>
      <c r="F153" t="s">
        <v>1165</v>
      </c>
      <c r="G153" t="s">
        <v>1166</v>
      </c>
    </row>
    <row r="154" spans="1:7" x14ac:dyDescent="0.25">
      <c r="A154" t="s">
        <v>1167</v>
      </c>
      <c r="B154" s="35" t="s">
        <v>1168</v>
      </c>
      <c r="C154" s="129" t="s">
        <v>1169</v>
      </c>
      <c r="D154" t="s">
        <v>1170</v>
      </c>
      <c r="E154" t="s">
        <v>1171</v>
      </c>
      <c r="F154" s="200" t="s">
        <v>1169</v>
      </c>
      <c r="G154" t="s">
        <v>1172</v>
      </c>
    </row>
    <row r="155" spans="1:7" x14ac:dyDescent="0.25">
      <c r="A155" t="s">
        <v>1173</v>
      </c>
      <c r="B155" s="35" t="s">
        <v>1175</v>
      </c>
      <c r="C155" s="129"/>
      <c r="D155" t="s">
        <v>1176</v>
      </c>
      <c r="E155" t="s">
        <v>1177</v>
      </c>
      <c r="F155" t="s">
        <v>1174</v>
      </c>
      <c r="G155" t="s">
        <v>1178</v>
      </c>
    </row>
    <row r="156" spans="1:7" x14ac:dyDescent="0.25">
      <c r="A156" t="s">
        <v>1179</v>
      </c>
      <c r="B156" s="35" t="s">
        <v>1180</v>
      </c>
      <c r="C156" s="129"/>
      <c r="D156" t="s">
        <v>953</v>
      </c>
      <c r="E156" t="s">
        <v>1181</v>
      </c>
      <c r="F156" t="s">
        <v>1182</v>
      </c>
      <c r="G156" t="s">
        <v>1183</v>
      </c>
    </row>
    <row r="157" spans="1:7" x14ac:dyDescent="0.25">
      <c r="A157" t="s">
        <v>1184</v>
      </c>
      <c r="B157" s="35" t="s">
        <v>1185</v>
      </c>
      <c r="C157" s="129" t="s">
        <v>1186</v>
      </c>
      <c r="D157" t="s">
        <v>613</v>
      </c>
      <c r="E157" t="s">
        <v>1187</v>
      </c>
    </row>
    <row r="158" spans="1:7" x14ac:dyDescent="0.25">
      <c r="A158" t="s">
        <v>1188</v>
      </c>
      <c r="B158" s="35" t="s">
        <v>1189</v>
      </c>
      <c r="C158" s="129"/>
      <c r="D158" t="s">
        <v>377</v>
      </c>
      <c r="E158" t="s">
        <v>1190</v>
      </c>
    </row>
    <row r="159" spans="1:7" x14ac:dyDescent="0.25">
      <c r="A159" t="s">
        <v>1193</v>
      </c>
      <c r="B159" s="35" t="s">
        <v>1194</v>
      </c>
      <c r="C159" s="129"/>
      <c r="D159" t="s">
        <v>1195</v>
      </c>
      <c r="E159" t="s">
        <v>1196</v>
      </c>
      <c r="F159" t="s">
        <v>1197</v>
      </c>
      <c r="G159" t="s">
        <v>1198</v>
      </c>
    </row>
    <row r="160" spans="1:7" x14ac:dyDescent="0.25">
      <c r="A160" t="s">
        <v>1199</v>
      </c>
      <c r="B160" s="35" t="s">
        <v>1200</v>
      </c>
      <c r="C160" s="129" t="s">
        <v>1201</v>
      </c>
      <c r="D160" t="s">
        <v>1202</v>
      </c>
      <c r="E160" t="s">
        <v>1203</v>
      </c>
      <c r="F160" s="138">
        <v>27862456807</v>
      </c>
      <c r="G160" t="s">
        <v>1204</v>
      </c>
    </row>
    <row r="161" spans="1:7" x14ac:dyDescent="0.25">
      <c r="A161" t="s">
        <v>1205</v>
      </c>
      <c r="B161" s="35" t="s">
        <v>1206</v>
      </c>
      <c r="C161" s="129"/>
      <c r="D161" t="s">
        <v>344</v>
      </c>
      <c r="E161" t="s">
        <v>1207</v>
      </c>
      <c r="F161" t="s">
        <v>1208</v>
      </c>
    </row>
    <row r="162" spans="1:7" x14ac:dyDescent="0.25">
      <c r="A162" t="s">
        <v>1210</v>
      </c>
      <c r="B162" s="35" t="s">
        <v>1211</v>
      </c>
      <c r="C162" s="129" t="s">
        <v>1212</v>
      </c>
      <c r="D162" t="s">
        <v>1213</v>
      </c>
      <c r="E162" t="s">
        <v>1214</v>
      </c>
    </row>
    <row r="163" spans="1:7" x14ac:dyDescent="0.25">
      <c r="A163" t="s">
        <v>1216</v>
      </c>
      <c r="B163" s="35" t="s">
        <v>1215</v>
      </c>
      <c r="C163" s="129"/>
      <c r="D163" t="s">
        <v>1219</v>
      </c>
      <c r="E163" t="s">
        <v>1218</v>
      </c>
      <c r="F163" t="s">
        <v>1217</v>
      </c>
    </row>
    <row r="164" spans="1:7" x14ac:dyDescent="0.25">
      <c r="A164" t="s">
        <v>1230</v>
      </c>
      <c r="B164" s="35" t="s">
        <v>1400</v>
      </c>
      <c r="C164" s="129" t="s">
        <v>1228</v>
      </c>
      <c r="D164" t="s">
        <v>395</v>
      </c>
      <c r="E164" t="s">
        <v>1229</v>
      </c>
    </row>
    <row r="165" spans="1:7" ht="30" x14ac:dyDescent="0.25">
      <c r="A165" t="s">
        <v>1247</v>
      </c>
      <c r="B165" s="147" t="s">
        <v>1248</v>
      </c>
      <c r="C165" s="129" t="s">
        <v>1251</v>
      </c>
      <c r="D165" t="s">
        <v>1249</v>
      </c>
      <c r="E165" t="s">
        <v>1250</v>
      </c>
      <c r="F165" t="s">
        <v>1252</v>
      </c>
      <c r="G165" t="s">
        <v>1253</v>
      </c>
    </row>
    <row r="166" spans="1:7" x14ac:dyDescent="0.25">
      <c r="A166" t="s">
        <v>1255</v>
      </c>
      <c r="B166" s="35" t="s">
        <v>1254</v>
      </c>
      <c r="C166" s="129" t="s">
        <v>1256</v>
      </c>
      <c r="D166" t="s">
        <v>1257</v>
      </c>
      <c r="E166" t="s">
        <v>1258</v>
      </c>
    </row>
    <row r="167" spans="1:7" x14ac:dyDescent="0.25">
      <c r="A167" t="s">
        <v>1259</v>
      </c>
      <c r="B167" s="35" t="s">
        <v>1263</v>
      </c>
      <c r="C167" s="129" t="s">
        <v>1260</v>
      </c>
      <c r="D167" t="s">
        <v>1261</v>
      </c>
      <c r="E167" t="s">
        <v>1262</v>
      </c>
    </row>
    <row r="168" spans="1:7" x14ac:dyDescent="0.25">
      <c r="A168" t="s">
        <v>1264</v>
      </c>
      <c r="B168" s="35" t="s">
        <v>1265</v>
      </c>
      <c r="C168" s="129" t="s">
        <v>1270</v>
      </c>
      <c r="D168" t="s">
        <v>1266</v>
      </c>
      <c r="E168" t="s">
        <v>1267</v>
      </c>
      <c r="F168" t="s">
        <v>1268</v>
      </c>
      <c r="G168" t="s">
        <v>1269</v>
      </c>
    </row>
    <row r="169" spans="1:7" x14ac:dyDescent="0.25">
      <c r="A169" t="s">
        <v>1271</v>
      </c>
      <c r="B169" s="35" t="s">
        <v>1272</v>
      </c>
      <c r="C169" s="129"/>
      <c r="D169" t="s">
        <v>1273</v>
      </c>
      <c r="E169" t="s">
        <v>1274</v>
      </c>
      <c r="F169" t="s">
        <v>1275</v>
      </c>
      <c r="G169" t="s">
        <v>1276</v>
      </c>
    </row>
    <row r="170" spans="1:7" x14ac:dyDescent="0.25">
      <c r="A170" t="s">
        <v>1277</v>
      </c>
      <c r="B170" s="35" t="s">
        <v>1278</v>
      </c>
      <c r="C170" s="129" t="s">
        <v>1279</v>
      </c>
      <c r="D170" t="s">
        <v>1280</v>
      </c>
      <c r="E170" t="s">
        <v>1281</v>
      </c>
      <c r="F170" t="s">
        <v>1282</v>
      </c>
      <c r="G170" t="s">
        <v>1283</v>
      </c>
    </row>
    <row r="171" spans="1:7" x14ac:dyDescent="0.25">
      <c r="A171" t="s">
        <v>1284</v>
      </c>
      <c r="B171" s="35" t="s">
        <v>1285</v>
      </c>
      <c r="C171" s="129" t="s">
        <v>1286</v>
      </c>
      <c r="D171" t="s">
        <v>1287</v>
      </c>
      <c r="E171" t="s">
        <v>1288</v>
      </c>
    </row>
    <row r="172" spans="1:7" x14ac:dyDescent="0.25">
      <c r="A172" t="s">
        <v>1338</v>
      </c>
      <c r="B172" s="35" t="s">
        <v>1337</v>
      </c>
      <c r="C172" s="129" t="s">
        <v>1340</v>
      </c>
      <c r="D172" t="s">
        <v>446</v>
      </c>
      <c r="E172" t="s">
        <v>1339</v>
      </c>
    </row>
    <row r="173" spans="1:7" x14ac:dyDescent="0.25">
      <c r="A173" t="s">
        <v>1377</v>
      </c>
      <c r="B173" s="35" t="s">
        <v>1378</v>
      </c>
      <c r="C173" s="129" t="s">
        <v>1379</v>
      </c>
      <c r="D173" t="s">
        <v>620</v>
      </c>
      <c r="E173" t="s">
        <v>621</v>
      </c>
    </row>
    <row r="174" spans="1:7" x14ac:dyDescent="0.25">
      <c r="A174" t="s">
        <v>1380</v>
      </c>
      <c r="B174" s="35" t="s">
        <v>1381</v>
      </c>
      <c r="C174" s="129" t="s">
        <v>1382</v>
      </c>
      <c r="D174" t="s">
        <v>1383</v>
      </c>
      <c r="E174" t="s">
        <v>1384</v>
      </c>
    </row>
    <row r="175" spans="1:7" x14ac:dyDescent="0.25">
      <c r="A175" t="s">
        <v>1385</v>
      </c>
      <c r="B175" s="35" t="s">
        <v>1386</v>
      </c>
      <c r="C175" s="129" t="s">
        <v>1388</v>
      </c>
      <c r="D175" t="s">
        <v>1036</v>
      </c>
      <c r="E175" t="s">
        <v>1387</v>
      </c>
    </row>
    <row r="176" spans="1:7" x14ac:dyDescent="0.25">
      <c r="A176" t="s">
        <v>1390</v>
      </c>
      <c r="B176" s="35" t="s">
        <v>1389</v>
      </c>
      <c r="C176" s="129" t="s">
        <v>1393</v>
      </c>
      <c r="D176" t="s">
        <v>1392</v>
      </c>
      <c r="E176" t="s">
        <v>1391</v>
      </c>
    </row>
    <row r="177" spans="1:7" x14ac:dyDescent="0.25">
      <c r="A177" t="s">
        <v>1395</v>
      </c>
      <c r="B177" s="35" t="s">
        <v>1396</v>
      </c>
      <c r="C177" s="129" t="s">
        <v>1397</v>
      </c>
      <c r="D177" t="s">
        <v>1399</v>
      </c>
      <c r="E177" t="s">
        <v>1398</v>
      </c>
    </row>
    <row r="178" spans="1:7" x14ac:dyDescent="0.25">
      <c r="A178" t="s">
        <v>1403</v>
      </c>
      <c r="B178" s="35" t="s">
        <v>1404</v>
      </c>
      <c r="C178" s="129"/>
      <c r="D178" t="s">
        <v>1405</v>
      </c>
      <c r="E178" t="s">
        <v>1406</v>
      </c>
      <c r="F178" t="s">
        <v>1407</v>
      </c>
      <c r="G178" t="s">
        <v>1404</v>
      </c>
    </row>
    <row r="179" spans="1:7" x14ac:dyDescent="0.25">
      <c r="A179" t="s">
        <v>1408</v>
      </c>
      <c r="B179" s="147" t="s">
        <v>1410</v>
      </c>
      <c r="C179" s="129"/>
      <c r="D179" t="s">
        <v>953</v>
      </c>
      <c r="E179" t="s">
        <v>1409</v>
      </c>
    </row>
    <row r="180" spans="1:7" x14ac:dyDescent="0.25">
      <c r="A180" t="s">
        <v>1411</v>
      </c>
      <c r="B180" s="35" t="s">
        <v>1412</v>
      </c>
      <c r="C180" s="129" t="s">
        <v>1413</v>
      </c>
      <c r="D180" t="s">
        <v>1414</v>
      </c>
      <c r="E180" t="s">
        <v>1415</v>
      </c>
    </row>
    <row r="181" spans="1:7" x14ac:dyDescent="0.25">
      <c r="A181" t="s">
        <v>1428</v>
      </c>
      <c r="B181" s="35" t="s">
        <v>1429</v>
      </c>
      <c r="C181" s="129" t="s">
        <v>1430</v>
      </c>
      <c r="D181" t="s">
        <v>1036</v>
      </c>
      <c r="E181" t="s">
        <v>1431</v>
      </c>
    </row>
    <row r="182" spans="1:7" x14ac:dyDescent="0.25">
      <c r="A182" t="s">
        <v>1433</v>
      </c>
      <c r="B182" s="35" t="s">
        <v>1432</v>
      </c>
      <c r="C182" s="129"/>
      <c r="D182" t="s">
        <v>1434</v>
      </c>
      <c r="E182" t="s">
        <v>1435</v>
      </c>
      <c r="F182">
        <v>11948939661</v>
      </c>
      <c r="G182" t="s">
        <v>3135</v>
      </c>
    </row>
    <row r="183" spans="1:7" ht="15.75" x14ac:dyDescent="0.25">
      <c r="A183" t="s">
        <v>1436</v>
      </c>
      <c r="B183" s="218" t="s">
        <v>1437</v>
      </c>
      <c r="C183" s="129" t="s">
        <v>1438</v>
      </c>
      <c r="D183" t="s">
        <v>1440</v>
      </c>
      <c r="E183" t="s">
        <v>1439</v>
      </c>
    </row>
    <row r="184" spans="1:7" x14ac:dyDescent="0.25">
      <c r="A184" t="s">
        <v>1441</v>
      </c>
      <c r="B184" s="35" t="s">
        <v>1442</v>
      </c>
      <c r="C184" s="129" t="s">
        <v>1443</v>
      </c>
      <c r="D184" t="s">
        <v>1445</v>
      </c>
      <c r="E184" t="s">
        <v>1444</v>
      </c>
    </row>
    <row r="185" spans="1:7" x14ac:dyDescent="0.25">
      <c r="A185" t="s">
        <v>1447</v>
      </c>
      <c r="B185" s="35" t="s">
        <v>1446</v>
      </c>
      <c r="C185" s="129" t="s">
        <v>1448</v>
      </c>
      <c r="D185" t="s">
        <v>1449</v>
      </c>
      <c r="E185" t="s">
        <v>1450</v>
      </c>
    </row>
    <row r="186" spans="1:7" x14ac:dyDescent="0.25">
      <c r="A186" t="s">
        <v>1456</v>
      </c>
      <c r="B186" s="35" t="s">
        <v>1455</v>
      </c>
      <c r="C186" s="129" t="s">
        <v>1459</v>
      </c>
      <c r="D186" t="s">
        <v>1458</v>
      </c>
      <c r="E186" t="s">
        <v>1457</v>
      </c>
    </row>
    <row r="187" spans="1:7" x14ac:dyDescent="0.25">
      <c r="A187" t="s">
        <v>1468</v>
      </c>
      <c r="B187" s="35" t="s">
        <v>1467</v>
      </c>
      <c r="C187" s="129" t="s">
        <v>1469</v>
      </c>
      <c r="D187" t="s">
        <v>1470</v>
      </c>
      <c r="E187" t="s">
        <v>1471</v>
      </c>
    </row>
    <row r="188" spans="1:7" x14ac:dyDescent="0.25">
      <c r="A188" t="s">
        <v>1472</v>
      </c>
      <c r="B188" s="35" t="s">
        <v>1473</v>
      </c>
      <c r="C188" s="129" t="s">
        <v>1474</v>
      </c>
      <c r="D188" t="s">
        <v>1482</v>
      </c>
      <c r="E188" t="s">
        <v>1483</v>
      </c>
    </row>
    <row r="189" spans="1:7" x14ac:dyDescent="0.25">
      <c r="A189" t="s">
        <v>1481</v>
      </c>
      <c r="B189" s="35" t="s">
        <v>1487</v>
      </c>
      <c r="C189" s="129" t="s">
        <v>1488</v>
      </c>
      <c r="D189" t="s">
        <v>1476</v>
      </c>
      <c r="E189" t="s">
        <v>1475</v>
      </c>
    </row>
    <row r="190" spans="1:7" x14ac:dyDescent="0.25">
      <c r="A190" t="s">
        <v>1484</v>
      </c>
      <c r="B190" s="35" t="s">
        <v>1485</v>
      </c>
      <c r="C190" s="129" t="s">
        <v>1486</v>
      </c>
      <c r="D190" t="s">
        <v>1621</v>
      </c>
      <c r="E190" t="s">
        <v>1622</v>
      </c>
    </row>
    <row r="191" spans="1:7" x14ac:dyDescent="0.25">
      <c r="A191" t="s">
        <v>1489</v>
      </c>
      <c r="B191" s="35" t="s">
        <v>1490</v>
      </c>
      <c r="C191" s="129" t="s">
        <v>1491</v>
      </c>
      <c r="D191" t="s">
        <v>1492</v>
      </c>
      <c r="E191" t="s">
        <v>1493</v>
      </c>
      <c r="F191" s="138">
        <v>31186015829</v>
      </c>
      <c r="G191" t="s">
        <v>1494</v>
      </c>
    </row>
    <row r="192" spans="1:7" x14ac:dyDescent="0.25">
      <c r="A192" t="s">
        <v>1495</v>
      </c>
      <c r="B192" s="35" t="s">
        <v>1496</v>
      </c>
      <c r="C192" s="129"/>
      <c r="D192" t="s">
        <v>613</v>
      </c>
      <c r="E192" t="s">
        <v>1497</v>
      </c>
      <c r="F192" t="s">
        <v>1498</v>
      </c>
      <c r="G192" t="s">
        <v>1496</v>
      </c>
    </row>
    <row r="193" spans="1:7" x14ac:dyDescent="0.25">
      <c r="A193" t="s">
        <v>1499</v>
      </c>
      <c r="B193" s="35" t="s">
        <v>1500</v>
      </c>
      <c r="C193" s="129" t="s">
        <v>1502</v>
      </c>
      <c r="D193" t="s">
        <v>895</v>
      </c>
      <c r="E193" t="s">
        <v>1501</v>
      </c>
    </row>
    <row r="194" spans="1:7" x14ac:dyDescent="0.25">
      <c r="A194" t="s">
        <v>1510</v>
      </c>
      <c r="B194" s="35" t="s">
        <v>1511</v>
      </c>
      <c r="C194" s="129" t="s">
        <v>1512</v>
      </c>
      <c r="D194" t="s">
        <v>1513</v>
      </c>
      <c r="E194" t="s">
        <v>1514</v>
      </c>
      <c r="F194" t="s">
        <v>1515</v>
      </c>
    </row>
    <row r="195" spans="1:7" x14ac:dyDescent="0.25">
      <c r="A195" t="s">
        <v>1516</v>
      </c>
      <c r="B195" s="35" t="s">
        <v>1517</v>
      </c>
      <c r="C195" s="129" t="s">
        <v>1518</v>
      </c>
      <c r="D195" t="s">
        <v>1519</v>
      </c>
      <c r="E195" t="s">
        <v>1520</v>
      </c>
    </row>
    <row r="196" spans="1:7" x14ac:dyDescent="0.25">
      <c r="A196" t="s">
        <v>1522</v>
      </c>
      <c r="B196" s="35" t="s">
        <v>1637</v>
      </c>
      <c r="C196" s="129" t="s">
        <v>1525</v>
      </c>
      <c r="D196" t="s">
        <v>1523</v>
      </c>
      <c r="E196" t="s">
        <v>1524</v>
      </c>
      <c r="F196" t="s">
        <v>1526</v>
      </c>
      <c r="G196" t="s">
        <v>1527</v>
      </c>
    </row>
    <row r="197" spans="1:7" x14ac:dyDescent="0.25">
      <c r="A197" t="s">
        <v>1528</v>
      </c>
      <c r="B197" s="35" t="s">
        <v>1530</v>
      </c>
      <c r="C197" s="129"/>
      <c r="D197" t="s">
        <v>459</v>
      </c>
      <c r="E197" t="s">
        <v>1529</v>
      </c>
      <c r="F197" t="s">
        <v>1531</v>
      </c>
      <c r="G197" t="s">
        <v>1532</v>
      </c>
    </row>
    <row r="198" spans="1:7" x14ac:dyDescent="0.25">
      <c r="A198" t="s">
        <v>1535</v>
      </c>
      <c r="B198" s="35" t="s">
        <v>1536</v>
      </c>
      <c r="C198" s="129" t="s">
        <v>1537</v>
      </c>
      <c r="D198" t="s">
        <v>1533</v>
      </c>
      <c r="E198" t="s">
        <v>1534</v>
      </c>
    </row>
    <row r="199" spans="1:7" x14ac:dyDescent="0.25">
      <c r="A199" t="s">
        <v>1538</v>
      </c>
      <c r="B199" s="35" t="s">
        <v>1549</v>
      </c>
      <c r="C199" s="129"/>
      <c r="D199" t="s">
        <v>1551</v>
      </c>
      <c r="E199" t="s">
        <v>1550</v>
      </c>
      <c r="F199" t="s">
        <v>1548</v>
      </c>
      <c r="G199" t="s">
        <v>1549</v>
      </c>
    </row>
    <row r="200" spans="1:7" x14ac:dyDescent="0.25">
      <c r="A200" t="s">
        <v>1539</v>
      </c>
      <c r="B200" s="35" t="s">
        <v>1539</v>
      </c>
      <c r="C200" s="129" t="s">
        <v>1542</v>
      </c>
      <c r="D200" t="s">
        <v>1541</v>
      </c>
      <c r="E200" t="s">
        <v>1540</v>
      </c>
    </row>
    <row r="201" spans="1:7" x14ac:dyDescent="0.25">
      <c r="A201" t="s">
        <v>1543</v>
      </c>
      <c r="B201" s="35" t="s">
        <v>1544</v>
      </c>
      <c r="C201" s="129"/>
      <c r="D201" t="s">
        <v>837</v>
      </c>
      <c r="E201" t="s">
        <v>1545</v>
      </c>
      <c r="F201" t="s">
        <v>1546</v>
      </c>
      <c r="G201" t="s">
        <v>1547</v>
      </c>
    </row>
    <row r="202" spans="1:7" x14ac:dyDescent="0.25">
      <c r="A202" t="s">
        <v>1553</v>
      </c>
      <c r="B202" s="147" t="s">
        <v>1552</v>
      </c>
      <c r="C202" s="129" t="s">
        <v>1556</v>
      </c>
      <c r="D202" t="s">
        <v>1555</v>
      </c>
      <c r="E202" t="s">
        <v>1554</v>
      </c>
    </row>
    <row r="203" spans="1:7" x14ac:dyDescent="0.25">
      <c r="A203" t="s">
        <v>1560</v>
      </c>
      <c r="B203" s="35" t="s">
        <v>1557</v>
      </c>
      <c r="C203" s="129"/>
      <c r="D203" t="s">
        <v>1558</v>
      </c>
      <c r="E203" t="s">
        <v>1559</v>
      </c>
    </row>
    <row r="204" spans="1:7" x14ac:dyDescent="0.25">
      <c r="A204" t="s">
        <v>1561</v>
      </c>
      <c r="B204" s="35" t="s">
        <v>1563</v>
      </c>
      <c r="C204" s="129" t="s">
        <v>1564</v>
      </c>
      <c r="D204" t="s">
        <v>1565</v>
      </c>
      <c r="E204" t="s">
        <v>1562</v>
      </c>
      <c r="F204" s="225" t="s">
        <v>1566</v>
      </c>
      <c r="G204" t="s">
        <v>1567</v>
      </c>
    </row>
    <row r="205" spans="1:7" x14ac:dyDescent="0.25">
      <c r="A205" t="s">
        <v>1568</v>
      </c>
      <c r="B205" s="35" t="s">
        <v>1569</v>
      </c>
      <c r="C205" s="129" t="s">
        <v>1572</v>
      </c>
      <c r="D205" t="s">
        <v>1570</v>
      </c>
      <c r="E205" t="s">
        <v>1571</v>
      </c>
    </row>
    <row r="206" spans="1:7" x14ac:dyDescent="0.25">
      <c r="A206" t="s">
        <v>1583</v>
      </c>
      <c r="B206" s="35" t="s">
        <v>1584</v>
      </c>
      <c r="C206" s="129" t="s">
        <v>1585</v>
      </c>
      <c r="D206" t="s">
        <v>1586</v>
      </c>
      <c r="E206" t="s">
        <v>1587</v>
      </c>
      <c r="F206" t="s">
        <v>1588</v>
      </c>
      <c r="G206" t="s">
        <v>1589</v>
      </c>
    </row>
    <row r="207" spans="1:7" x14ac:dyDescent="0.25">
      <c r="A207" t="s">
        <v>1590</v>
      </c>
      <c r="B207" s="35" t="s">
        <v>1591</v>
      </c>
      <c r="C207" s="129" t="s">
        <v>1592</v>
      </c>
      <c r="D207" t="s">
        <v>1593</v>
      </c>
      <c r="E207" t="s">
        <v>1594</v>
      </c>
    </row>
    <row r="208" spans="1:7" x14ac:dyDescent="0.25">
      <c r="A208" t="s">
        <v>1595</v>
      </c>
      <c r="B208" s="35" t="s">
        <v>1596</v>
      </c>
      <c r="C208" s="129" t="s">
        <v>1597</v>
      </c>
      <c r="D208" t="s">
        <v>1599</v>
      </c>
      <c r="E208" t="s">
        <v>1598</v>
      </c>
    </row>
    <row r="209" spans="1:7" x14ac:dyDescent="0.25">
      <c r="A209" t="s">
        <v>1606</v>
      </c>
      <c r="B209" s="35" t="s">
        <v>1607</v>
      </c>
      <c r="C209" s="129"/>
      <c r="D209" t="s">
        <v>1608</v>
      </c>
      <c r="E209" t="s">
        <v>1609</v>
      </c>
      <c r="F209" t="s">
        <v>1610</v>
      </c>
      <c r="G209" t="s">
        <v>1611</v>
      </c>
    </row>
    <row r="210" spans="1:7" x14ac:dyDescent="0.25">
      <c r="A210" t="s">
        <v>1612</v>
      </c>
      <c r="B210" s="35" t="s">
        <v>1613</v>
      </c>
      <c r="C210" s="129"/>
      <c r="D210" t="s">
        <v>174</v>
      </c>
      <c r="E210" t="s">
        <v>1614</v>
      </c>
      <c r="F210" t="s">
        <v>1615</v>
      </c>
      <c r="G210" t="s">
        <v>1616</v>
      </c>
    </row>
    <row r="211" spans="1:7" x14ac:dyDescent="0.25">
      <c r="A211" t="s">
        <v>1617</v>
      </c>
      <c r="B211" s="35" t="s">
        <v>1618</v>
      </c>
      <c r="C211" s="129" t="s">
        <v>1620</v>
      </c>
      <c r="D211" t="s">
        <v>1084</v>
      </c>
      <c r="E211" t="s">
        <v>1619</v>
      </c>
    </row>
    <row r="212" spans="1:7" x14ac:dyDescent="0.25">
      <c r="A212" t="s">
        <v>1623</v>
      </c>
      <c r="B212" s="35" t="s">
        <v>1624</v>
      </c>
      <c r="C212" s="129"/>
      <c r="D212" t="s">
        <v>1625</v>
      </c>
      <c r="E212" t="s">
        <v>1626</v>
      </c>
    </row>
    <row r="213" spans="1:7" x14ac:dyDescent="0.25">
      <c r="A213" t="s">
        <v>1627</v>
      </c>
      <c r="B213" s="35" t="s">
        <v>1628</v>
      </c>
      <c r="C213" s="129" t="s">
        <v>1629</v>
      </c>
      <c r="D213" t="s">
        <v>1630</v>
      </c>
      <c r="E213" t="s">
        <v>1631</v>
      </c>
    </row>
    <row r="214" spans="1:7" x14ac:dyDescent="0.25">
      <c r="A214" t="s">
        <v>1636</v>
      </c>
      <c r="B214" s="35" t="s">
        <v>1632</v>
      </c>
      <c r="C214" s="129" t="s">
        <v>1633</v>
      </c>
      <c r="D214" t="s">
        <v>1634</v>
      </c>
      <c r="E214" t="s">
        <v>1635</v>
      </c>
    </row>
    <row r="215" spans="1:7" x14ac:dyDescent="0.25">
      <c r="A215" t="s">
        <v>1642</v>
      </c>
      <c r="B215" s="35" t="s">
        <v>1643</v>
      </c>
      <c r="C215" s="129" t="s">
        <v>1646</v>
      </c>
      <c r="D215" t="s">
        <v>1644</v>
      </c>
      <c r="E215" t="s">
        <v>1645</v>
      </c>
    </row>
    <row r="216" spans="1:7" x14ac:dyDescent="0.25">
      <c r="A216" t="s">
        <v>1648</v>
      </c>
      <c r="B216" s="35" t="s">
        <v>1647</v>
      </c>
      <c r="C216" s="129" t="s">
        <v>1649</v>
      </c>
      <c r="D216" t="s">
        <v>1651</v>
      </c>
      <c r="E216" t="s">
        <v>1650</v>
      </c>
    </row>
    <row r="217" spans="1:7" x14ac:dyDescent="0.25">
      <c r="A217" t="s">
        <v>1652</v>
      </c>
      <c r="B217" s="35" t="s">
        <v>1653</v>
      </c>
      <c r="C217" s="129" t="s">
        <v>1662</v>
      </c>
      <c r="D217" t="s">
        <v>1654</v>
      </c>
      <c r="E217" t="s">
        <v>1655</v>
      </c>
      <c r="F217" s="200" t="s">
        <v>1662</v>
      </c>
      <c r="G217" t="s">
        <v>1663</v>
      </c>
    </row>
    <row r="218" spans="1:7" x14ac:dyDescent="0.25">
      <c r="A218" t="s">
        <v>1670</v>
      </c>
      <c r="B218" s="35" t="s">
        <v>1671</v>
      </c>
      <c r="C218" s="129" t="s">
        <v>1672</v>
      </c>
      <c r="D218" t="s">
        <v>1673</v>
      </c>
      <c r="E218" t="s">
        <v>1674</v>
      </c>
      <c r="F218" t="s">
        <v>1675</v>
      </c>
      <c r="G218" t="s">
        <v>1676</v>
      </c>
    </row>
    <row r="219" spans="1:7" x14ac:dyDescent="0.25">
      <c r="A219" t="s">
        <v>1681</v>
      </c>
      <c r="B219" s="35" t="s">
        <v>1680</v>
      </c>
      <c r="C219" s="129"/>
      <c r="D219" t="s">
        <v>1683</v>
      </c>
      <c r="E219" t="s">
        <v>1682</v>
      </c>
    </row>
    <row r="220" spans="1:7" x14ac:dyDescent="0.25">
      <c r="A220" t="s">
        <v>1764</v>
      </c>
      <c r="B220" s="35" t="s">
        <v>1765</v>
      </c>
      <c r="C220" s="129"/>
      <c r="D220" t="s">
        <v>1766</v>
      </c>
      <c r="E220" t="s">
        <v>1767</v>
      </c>
    </row>
    <row r="221" spans="1:7" x14ac:dyDescent="0.25">
      <c r="A221" t="s">
        <v>1779</v>
      </c>
      <c r="B221" s="35" t="s">
        <v>1768</v>
      </c>
      <c r="C221" s="129"/>
      <c r="D221" t="s">
        <v>1771</v>
      </c>
      <c r="E221" t="s">
        <v>1770</v>
      </c>
    </row>
    <row r="222" spans="1:7" x14ac:dyDescent="0.25">
      <c r="A222" t="s">
        <v>1786</v>
      </c>
      <c r="B222" s="35" t="s">
        <v>1785</v>
      </c>
      <c r="C222" s="129"/>
      <c r="D222" t="s">
        <v>1787</v>
      </c>
      <c r="E222" t="s">
        <v>1788</v>
      </c>
      <c r="F222" t="s">
        <v>1789</v>
      </c>
      <c r="G222" t="s">
        <v>1785</v>
      </c>
    </row>
    <row r="223" spans="1:7" x14ac:dyDescent="0.25">
      <c r="A223" t="s">
        <v>1824</v>
      </c>
      <c r="B223" s="35" t="s">
        <v>1825</v>
      </c>
      <c r="C223" s="129"/>
      <c r="D223" t="s">
        <v>1827</v>
      </c>
      <c r="E223" t="s">
        <v>1826</v>
      </c>
    </row>
    <row r="224" spans="1:7" x14ac:dyDescent="0.25">
      <c r="A224" t="s">
        <v>1845</v>
      </c>
      <c r="B224" s="35" t="s">
        <v>1844</v>
      </c>
      <c r="C224" s="129"/>
      <c r="D224" t="s">
        <v>1847</v>
      </c>
      <c r="E224" t="s">
        <v>1846</v>
      </c>
      <c r="F224" t="s">
        <v>1848</v>
      </c>
      <c r="G224" t="s">
        <v>1849</v>
      </c>
    </row>
    <row r="225" spans="1:7" x14ac:dyDescent="0.25">
      <c r="A225" t="s">
        <v>1886</v>
      </c>
      <c r="B225" s="35" t="s">
        <v>1885</v>
      </c>
      <c r="C225" s="129"/>
      <c r="D225" t="s">
        <v>1887</v>
      </c>
      <c r="E225" t="s">
        <v>1890</v>
      </c>
    </row>
    <row r="226" spans="1:7" x14ac:dyDescent="0.25">
      <c r="A226" t="s">
        <v>1892</v>
      </c>
      <c r="B226" s="35" t="s">
        <v>1891</v>
      </c>
      <c r="C226" s="129"/>
      <c r="D226" t="s">
        <v>1893</v>
      </c>
      <c r="E226" t="s">
        <v>1894</v>
      </c>
    </row>
    <row r="227" spans="1:7" x14ac:dyDescent="0.25">
      <c r="A227" t="s">
        <v>1922</v>
      </c>
      <c r="B227" s="35" t="s">
        <v>1923</v>
      </c>
      <c r="C227" s="129"/>
      <c r="D227" t="s">
        <v>1924</v>
      </c>
      <c r="E227" t="s">
        <v>1925</v>
      </c>
      <c r="F227" t="s">
        <v>1926</v>
      </c>
      <c r="G227" t="s">
        <v>1923</v>
      </c>
    </row>
    <row r="228" spans="1:7" x14ac:dyDescent="0.25">
      <c r="A228" t="s">
        <v>2013</v>
      </c>
      <c r="B228" s="35" t="s">
        <v>2012</v>
      </c>
      <c r="C228" s="129"/>
      <c r="D228" t="s">
        <v>2014</v>
      </c>
      <c r="E228" t="s">
        <v>2015</v>
      </c>
      <c r="F228" t="s">
        <v>2015</v>
      </c>
      <c r="G228" t="s">
        <v>2016</v>
      </c>
    </row>
    <row r="229" spans="1:7" x14ac:dyDescent="0.25">
      <c r="A229" t="s">
        <v>2073</v>
      </c>
      <c r="B229" s="35" t="s">
        <v>2072</v>
      </c>
      <c r="C229" s="129"/>
      <c r="D229" t="s">
        <v>2074</v>
      </c>
      <c r="E229" t="s">
        <v>2075</v>
      </c>
    </row>
    <row r="230" spans="1:7" x14ac:dyDescent="0.25">
      <c r="A230" t="s">
        <v>2208</v>
      </c>
      <c r="B230" s="35" t="s">
        <v>2207</v>
      </c>
      <c r="C230" s="129"/>
      <c r="D230" t="s">
        <v>2014</v>
      </c>
      <c r="E230" t="s">
        <v>2209</v>
      </c>
      <c r="F230" t="s">
        <v>2210</v>
      </c>
      <c r="G230" t="s">
        <v>2207</v>
      </c>
    </row>
    <row r="231" spans="1:7" x14ac:dyDescent="0.25">
      <c r="A231" t="s">
        <v>2220</v>
      </c>
      <c r="B231" s="35" t="s">
        <v>2220</v>
      </c>
      <c r="C231" s="129"/>
      <c r="D231" t="s">
        <v>2221</v>
      </c>
      <c r="E231" t="s">
        <v>2222</v>
      </c>
      <c r="F231" s="244">
        <v>29095714000102</v>
      </c>
      <c r="G231" t="s">
        <v>2223</v>
      </c>
    </row>
    <row r="232" spans="1:7" x14ac:dyDescent="0.25">
      <c r="A232" t="s">
        <v>2285</v>
      </c>
      <c r="B232" s="35" t="s">
        <v>2284</v>
      </c>
      <c r="C232" s="129"/>
      <c r="D232" t="s">
        <v>451</v>
      </c>
      <c r="E232" t="s">
        <v>2286</v>
      </c>
    </row>
    <row r="233" spans="1:7" x14ac:dyDescent="0.25">
      <c r="A233" t="s">
        <v>2362</v>
      </c>
      <c r="B233" s="35" t="s">
        <v>2363</v>
      </c>
      <c r="C233" s="129"/>
      <c r="D233" t="s">
        <v>2364</v>
      </c>
      <c r="E233" t="s">
        <v>2365</v>
      </c>
    </row>
    <row r="234" spans="1:7" x14ac:dyDescent="0.25">
      <c r="A234" t="s">
        <v>2480</v>
      </c>
      <c r="B234" s="35" t="s">
        <v>2481</v>
      </c>
      <c r="C234" s="129"/>
      <c r="D234" t="s">
        <v>2482</v>
      </c>
      <c r="E234" t="s">
        <v>2483</v>
      </c>
    </row>
    <row r="235" spans="1:7" x14ac:dyDescent="0.25">
      <c r="A235" t="s">
        <v>2501</v>
      </c>
      <c r="B235" s="35" t="s">
        <v>2502</v>
      </c>
      <c r="C235" s="129"/>
      <c r="D235" t="s">
        <v>2503</v>
      </c>
      <c r="E235" t="s">
        <v>2505</v>
      </c>
      <c r="F235" t="s">
        <v>2504</v>
      </c>
      <c r="G235" t="s">
        <v>2502</v>
      </c>
    </row>
    <row r="236" spans="1:7" x14ac:dyDescent="0.25">
      <c r="A236" t="s">
        <v>2507</v>
      </c>
      <c r="B236" s="35" t="s">
        <v>2506</v>
      </c>
      <c r="C236" s="129"/>
      <c r="D236" t="s">
        <v>2509</v>
      </c>
      <c r="E236" t="s">
        <v>2508</v>
      </c>
      <c r="F236" t="s">
        <v>2510</v>
      </c>
      <c r="G236" t="s">
        <v>2506</v>
      </c>
    </row>
    <row r="237" spans="1:7" x14ac:dyDescent="0.25">
      <c r="A237" t="s">
        <v>2517</v>
      </c>
      <c r="B237" s="35" t="s">
        <v>2517</v>
      </c>
      <c r="C237" s="129"/>
      <c r="D237" t="s">
        <v>2518</v>
      </c>
      <c r="E237">
        <v>19974207691</v>
      </c>
      <c r="F237">
        <v>19974207691</v>
      </c>
      <c r="G237" t="s">
        <v>2519</v>
      </c>
    </row>
    <row r="238" spans="1:7" x14ac:dyDescent="0.25">
      <c r="A238" t="s">
        <v>2546</v>
      </c>
      <c r="B238" s="35" t="s">
        <v>2547</v>
      </c>
      <c r="C238" s="129"/>
      <c r="D238" t="s">
        <v>2548</v>
      </c>
      <c r="E238" t="s">
        <v>2549</v>
      </c>
      <c r="F238" t="s">
        <v>2882</v>
      </c>
    </row>
    <row r="239" spans="1:7" x14ac:dyDescent="0.25">
      <c r="A239" t="s">
        <v>2629</v>
      </c>
      <c r="B239" s="35" t="s">
        <v>2628</v>
      </c>
      <c r="C239" s="129"/>
      <c r="D239" t="s">
        <v>2630</v>
      </c>
      <c r="E239" t="s">
        <v>1214</v>
      </c>
    </row>
    <row r="240" spans="1:7" x14ac:dyDescent="0.25">
      <c r="A240" t="s">
        <v>2649</v>
      </c>
      <c r="B240" s="35" t="s">
        <v>2648</v>
      </c>
      <c r="C240" s="129"/>
      <c r="D240" t="s">
        <v>1634</v>
      </c>
      <c r="E240" t="s">
        <v>1635</v>
      </c>
    </row>
    <row r="241" spans="1:7" x14ac:dyDescent="0.25">
      <c r="A241" t="s">
        <v>2711</v>
      </c>
      <c r="B241" s="35" t="s">
        <v>2710</v>
      </c>
      <c r="C241" s="129"/>
      <c r="D241" t="s">
        <v>2712</v>
      </c>
      <c r="E241" t="s">
        <v>2713</v>
      </c>
    </row>
    <row r="242" spans="1:7" x14ac:dyDescent="0.25">
      <c r="A242" t="s">
        <v>2768</v>
      </c>
      <c r="B242" s="35" t="s">
        <v>2840</v>
      </c>
      <c r="C242" s="129"/>
      <c r="E242" t="s">
        <v>2769</v>
      </c>
      <c r="F242" t="s">
        <v>2770</v>
      </c>
      <c r="G242" t="s">
        <v>2771</v>
      </c>
    </row>
    <row r="243" spans="1:7" x14ac:dyDescent="0.25">
      <c r="A243" t="s">
        <v>2781</v>
      </c>
      <c r="B243" t="s">
        <v>2781</v>
      </c>
      <c r="C243" s="129"/>
      <c r="D243" t="s">
        <v>953</v>
      </c>
      <c r="E243" t="s">
        <v>2782</v>
      </c>
    </row>
    <row r="244" spans="1:7" x14ac:dyDescent="0.25">
      <c r="A244" t="s">
        <v>2787</v>
      </c>
      <c r="B244" s="35" t="s">
        <v>2786</v>
      </c>
      <c r="C244" s="129"/>
      <c r="D244" t="s">
        <v>2788</v>
      </c>
      <c r="E244" t="s">
        <v>2789</v>
      </c>
    </row>
    <row r="245" spans="1:7" x14ac:dyDescent="0.25">
      <c r="A245" t="s">
        <v>2846</v>
      </c>
      <c r="B245" s="35" t="s">
        <v>2847</v>
      </c>
      <c r="C245" s="129"/>
      <c r="D245" t="s">
        <v>191</v>
      </c>
      <c r="E245" t="s">
        <v>2848</v>
      </c>
    </row>
    <row r="246" spans="1:7" x14ac:dyDescent="0.25">
      <c r="A246" t="s">
        <v>2870</v>
      </c>
      <c r="B246" s="35" t="s">
        <v>2869</v>
      </c>
      <c r="C246" s="129"/>
      <c r="D246" t="s">
        <v>2871</v>
      </c>
      <c r="E246" t="s">
        <v>2872</v>
      </c>
      <c r="F246" t="s">
        <v>2873</v>
      </c>
    </row>
    <row r="247" spans="1:7" x14ac:dyDescent="0.25">
      <c r="A247" t="s">
        <v>2912</v>
      </c>
      <c r="B247" s="35" t="s">
        <v>2911</v>
      </c>
      <c r="C247" s="129"/>
      <c r="D247" t="s">
        <v>174</v>
      </c>
      <c r="E247" t="s">
        <v>2913</v>
      </c>
      <c r="F247" t="s">
        <v>2882</v>
      </c>
    </row>
    <row r="248" spans="1:7" x14ac:dyDescent="0.25">
      <c r="A248" t="s">
        <v>2954</v>
      </c>
      <c r="B248" s="35" t="s">
        <v>2953</v>
      </c>
      <c r="C248" s="129"/>
      <c r="E248" t="s">
        <v>2955</v>
      </c>
    </row>
    <row r="249" spans="1:7" x14ac:dyDescent="0.25">
      <c r="A249" t="s">
        <v>2958</v>
      </c>
      <c r="B249" s="35" t="s">
        <v>2957</v>
      </c>
      <c r="C249" s="129"/>
      <c r="D249" t="s">
        <v>1787</v>
      </c>
      <c r="E249" t="s">
        <v>2959</v>
      </c>
      <c r="F249" t="s">
        <v>2963</v>
      </c>
      <c r="G249" t="s">
        <v>2958</v>
      </c>
    </row>
    <row r="250" spans="1:7" x14ac:dyDescent="0.25">
      <c r="A250" t="s">
        <v>3028</v>
      </c>
      <c r="B250" s="35" t="s">
        <v>3029</v>
      </c>
      <c r="C250" s="129"/>
      <c r="D250" t="s">
        <v>591</v>
      </c>
      <c r="E250" t="s">
        <v>3030</v>
      </c>
      <c r="F250" t="s">
        <v>3031</v>
      </c>
      <c r="G250" t="s">
        <v>3029</v>
      </c>
    </row>
    <row r="251" spans="1:7" x14ac:dyDescent="0.25">
      <c r="A251" t="s">
        <v>3076</v>
      </c>
      <c r="B251" s="35" t="s">
        <v>3075</v>
      </c>
      <c r="C251" s="129"/>
      <c r="D251" t="s">
        <v>3077</v>
      </c>
      <c r="E251" t="s">
        <v>3078</v>
      </c>
    </row>
    <row r="252" spans="1:7" x14ac:dyDescent="0.25">
      <c r="A252" t="s">
        <v>3087</v>
      </c>
      <c r="B252" s="35" t="s">
        <v>3088</v>
      </c>
      <c r="C252" s="129"/>
      <c r="D252" t="s">
        <v>3089</v>
      </c>
      <c r="E252" t="s">
        <v>3090</v>
      </c>
    </row>
    <row r="253" spans="1:7" x14ac:dyDescent="0.25">
      <c r="A253" t="s">
        <v>3115</v>
      </c>
      <c r="B253" s="35" t="s">
        <v>3114</v>
      </c>
      <c r="C253" s="129" t="s">
        <v>3117</v>
      </c>
      <c r="D253" t="s">
        <v>196</v>
      </c>
      <c r="E253" t="s">
        <v>3116</v>
      </c>
      <c r="F253" t="s">
        <v>3116</v>
      </c>
      <c r="G253" t="s">
        <v>3118</v>
      </c>
    </row>
    <row r="254" spans="1:7" x14ac:dyDescent="0.25">
      <c r="A254" t="s">
        <v>3145</v>
      </c>
      <c r="B254" s="35" t="s">
        <v>3144</v>
      </c>
      <c r="C254" s="129"/>
      <c r="D254" t="s">
        <v>3148</v>
      </c>
      <c r="E254" t="s">
        <v>3147</v>
      </c>
      <c r="F254" t="s">
        <v>3146</v>
      </c>
    </row>
    <row r="255" spans="1:7" x14ac:dyDescent="0.25">
      <c r="A255" t="s">
        <v>3161</v>
      </c>
      <c r="B255" s="35" t="s">
        <v>3160</v>
      </c>
      <c r="C255" s="129"/>
      <c r="D255" t="s">
        <v>3162</v>
      </c>
      <c r="E255" t="s">
        <v>3163</v>
      </c>
    </row>
    <row r="256" spans="1:7" x14ac:dyDescent="0.25">
      <c r="A256" t="s">
        <v>3173</v>
      </c>
      <c r="B256" s="35" t="s">
        <v>3172</v>
      </c>
      <c r="C256" s="129"/>
      <c r="D256" t="s">
        <v>3174</v>
      </c>
      <c r="E256" t="s">
        <v>3177</v>
      </c>
      <c r="F256" t="s">
        <v>3175</v>
      </c>
      <c r="G256" t="s">
        <v>3176</v>
      </c>
    </row>
    <row r="257" spans="1:7" x14ac:dyDescent="0.25">
      <c r="A257" t="s">
        <v>3212</v>
      </c>
      <c r="B257" s="35" t="s">
        <v>3211</v>
      </c>
      <c r="C257" s="129"/>
      <c r="D257" t="s">
        <v>750</v>
      </c>
      <c r="E257" t="s">
        <v>3213</v>
      </c>
    </row>
    <row r="258" spans="1:7" x14ac:dyDescent="0.25">
      <c r="A258" t="s">
        <v>3219</v>
      </c>
      <c r="B258" s="35" t="s">
        <v>3220</v>
      </c>
      <c r="C258" s="129"/>
      <c r="D258" t="s">
        <v>653</v>
      </c>
      <c r="E258" t="s">
        <v>3221</v>
      </c>
    </row>
    <row r="259" spans="1:7" x14ac:dyDescent="0.25">
      <c r="A259" t="s">
        <v>3251</v>
      </c>
      <c r="B259" s="35" t="s">
        <v>3250</v>
      </c>
      <c r="C259" s="129"/>
      <c r="D259" t="s">
        <v>3252</v>
      </c>
      <c r="E259" t="s">
        <v>3253</v>
      </c>
    </row>
    <row r="260" spans="1:7" x14ac:dyDescent="0.25">
      <c r="A260" t="s">
        <v>5404</v>
      </c>
      <c r="B260" s="35" t="s">
        <v>5403</v>
      </c>
      <c r="C260" s="129"/>
      <c r="D260" t="s">
        <v>3288</v>
      </c>
      <c r="E260" t="s">
        <v>3289</v>
      </c>
    </row>
    <row r="261" spans="1:7" x14ac:dyDescent="0.25">
      <c r="A261" t="s">
        <v>3368</v>
      </c>
      <c r="B261" s="35" t="s">
        <v>4926</v>
      </c>
      <c r="C261" s="129"/>
      <c r="D261" t="s">
        <v>3369</v>
      </c>
      <c r="E261" t="s">
        <v>3370</v>
      </c>
      <c r="F261" t="s">
        <v>3371</v>
      </c>
      <c r="G261" t="s">
        <v>3367</v>
      </c>
    </row>
    <row r="262" spans="1:7" x14ac:dyDescent="0.25">
      <c r="A262" t="s">
        <v>3468</v>
      </c>
      <c r="B262" s="35" t="s">
        <v>3465</v>
      </c>
      <c r="C262" s="129"/>
      <c r="D262" t="s">
        <v>3466</v>
      </c>
      <c r="E262" t="s">
        <v>3467</v>
      </c>
      <c r="F262" t="s">
        <v>3469</v>
      </c>
    </row>
    <row r="263" spans="1:7" x14ac:dyDescent="0.25">
      <c r="A263" t="s">
        <v>3506</v>
      </c>
      <c r="B263" s="35" t="s">
        <v>3505</v>
      </c>
      <c r="C263" s="129" t="s">
        <v>3508</v>
      </c>
      <c r="D263" t="s">
        <v>1099</v>
      </c>
      <c r="E263" t="s">
        <v>3507</v>
      </c>
    </row>
    <row r="264" spans="1:7" x14ac:dyDescent="0.25">
      <c r="A264" t="s">
        <v>3513</v>
      </c>
      <c r="B264" s="35" t="s">
        <v>3514</v>
      </c>
      <c r="C264" s="129"/>
    </row>
    <row r="265" spans="1:7" x14ac:dyDescent="0.25">
      <c r="A265" t="s">
        <v>3684</v>
      </c>
      <c r="B265" s="35" t="s">
        <v>3685</v>
      </c>
      <c r="C265" s="129"/>
      <c r="E265" t="s">
        <v>3686</v>
      </c>
    </row>
    <row r="266" spans="1:7" x14ac:dyDescent="0.25">
      <c r="A266" t="s">
        <v>3696</v>
      </c>
      <c r="B266" s="35" t="s">
        <v>3697</v>
      </c>
      <c r="C266" s="129"/>
      <c r="D266" t="s">
        <v>766</v>
      </c>
      <c r="E266" t="s">
        <v>3698</v>
      </c>
    </row>
    <row r="267" spans="1:7" x14ac:dyDescent="0.25">
      <c r="A267" t="s">
        <v>3706</v>
      </c>
      <c r="B267" s="35" t="s">
        <v>3705</v>
      </c>
      <c r="C267" s="129"/>
      <c r="D267" t="s">
        <v>3708</v>
      </c>
      <c r="E267" t="s">
        <v>3707</v>
      </c>
    </row>
    <row r="268" spans="1:7" x14ac:dyDescent="0.25">
      <c r="A268" t="s">
        <v>3737</v>
      </c>
      <c r="B268" s="35" t="s">
        <v>3736</v>
      </c>
      <c r="C268" s="129" t="s">
        <v>3739</v>
      </c>
      <c r="D268" t="s">
        <v>3738</v>
      </c>
      <c r="E268" t="s">
        <v>3740</v>
      </c>
    </row>
    <row r="269" spans="1:7" x14ac:dyDescent="0.25">
      <c r="A269" t="s">
        <v>3749</v>
      </c>
      <c r="B269" s="35" t="s">
        <v>3748</v>
      </c>
      <c r="C269" s="129"/>
      <c r="D269" t="s">
        <v>313</v>
      </c>
      <c r="E269" t="s">
        <v>3750</v>
      </c>
    </row>
    <row r="270" spans="1:7" x14ac:dyDescent="0.25">
      <c r="A270" t="s">
        <v>3769</v>
      </c>
      <c r="B270" s="35" t="s">
        <v>3768</v>
      </c>
      <c r="C270" s="129"/>
      <c r="D270" t="s">
        <v>3771</v>
      </c>
      <c r="E270" t="s">
        <v>3770</v>
      </c>
      <c r="F270" t="s">
        <v>3775</v>
      </c>
      <c r="G270" t="s">
        <v>3768</v>
      </c>
    </row>
    <row r="271" spans="1:7" x14ac:dyDescent="0.25">
      <c r="A271" t="s">
        <v>3795</v>
      </c>
      <c r="B271" s="35" t="s">
        <v>3794</v>
      </c>
      <c r="C271" s="129"/>
      <c r="D271" t="s">
        <v>3796</v>
      </c>
      <c r="E271" t="s">
        <v>3797</v>
      </c>
    </row>
    <row r="272" spans="1:7" x14ac:dyDescent="0.25">
      <c r="A272" t="s">
        <v>3805</v>
      </c>
      <c r="B272" s="35" t="s">
        <v>3804</v>
      </c>
      <c r="C272" s="129" t="s">
        <v>3808</v>
      </c>
      <c r="D272" t="s">
        <v>3806</v>
      </c>
      <c r="E272" t="s">
        <v>3807</v>
      </c>
    </row>
    <row r="273" spans="1:7" x14ac:dyDescent="0.25">
      <c r="A273" t="s">
        <v>3841</v>
      </c>
      <c r="B273" s="35" t="s">
        <v>3840</v>
      </c>
      <c r="C273" s="129" t="s">
        <v>3842</v>
      </c>
      <c r="D273" t="s">
        <v>3844</v>
      </c>
      <c r="E273" t="s">
        <v>3843</v>
      </c>
    </row>
    <row r="274" spans="1:7" x14ac:dyDescent="0.25">
      <c r="A274" t="s">
        <v>3857</v>
      </c>
      <c r="B274" s="35" t="s">
        <v>3856</v>
      </c>
      <c r="C274" s="129"/>
    </row>
    <row r="275" spans="1:7" x14ac:dyDescent="0.25">
      <c r="A275" t="s">
        <v>3864</v>
      </c>
      <c r="B275" s="35" t="s">
        <v>3865</v>
      </c>
      <c r="C275" s="129"/>
      <c r="D275" t="s">
        <v>3866</v>
      </c>
      <c r="E275" t="s">
        <v>3867</v>
      </c>
    </row>
    <row r="276" spans="1:7" x14ac:dyDescent="0.25">
      <c r="A276" t="s">
        <v>3871</v>
      </c>
      <c r="B276" s="35" t="s">
        <v>3870</v>
      </c>
      <c r="C276" s="129"/>
      <c r="D276" t="s">
        <v>3873</v>
      </c>
      <c r="E276" t="s">
        <v>3872</v>
      </c>
      <c r="F276" t="s">
        <v>3877</v>
      </c>
      <c r="G276" t="s">
        <v>3878</v>
      </c>
    </row>
    <row r="277" spans="1:7" x14ac:dyDescent="0.25">
      <c r="A277" t="s">
        <v>3947</v>
      </c>
      <c r="B277" s="35" t="s">
        <v>3946</v>
      </c>
      <c r="C277" s="129" t="s">
        <v>3949</v>
      </c>
      <c r="D277" t="s">
        <v>613</v>
      </c>
      <c r="E277" t="s">
        <v>3948</v>
      </c>
    </row>
    <row r="278" spans="1:7" x14ac:dyDescent="0.25">
      <c r="A278" t="s">
        <v>691</v>
      </c>
      <c r="B278" s="35" t="s">
        <v>692</v>
      </c>
      <c r="C278" s="129"/>
      <c r="D278" t="s">
        <v>174</v>
      </c>
      <c r="E278" t="s">
        <v>3978</v>
      </c>
    </row>
    <row r="279" spans="1:7" x14ac:dyDescent="0.25">
      <c r="A279" t="s">
        <v>3997</v>
      </c>
      <c r="B279" s="35" t="s">
        <v>3995</v>
      </c>
      <c r="C279" s="129"/>
      <c r="D279" t="s">
        <v>3998</v>
      </c>
      <c r="E279" t="s">
        <v>3996</v>
      </c>
      <c r="F279" t="s">
        <v>3999</v>
      </c>
      <c r="G279" t="s">
        <v>3995</v>
      </c>
    </row>
    <row r="280" spans="1:7" x14ac:dyDescent="0.25">
      <c r="A280" t="s">
        <v>4022</v>
      </c>
      <c r="B280" s="35" t="s">
        <v>4021</v>
      </c>
      <c r="C280" s="129"/>
      <c r="D280" t="s">
        <v>4023</v>
      </c>
      <c r="E280" t="s">
        <v>4024</v>
      </c>
      <c r="F280" t="s">
        <v>4025</v>
      </c>
      <c r="G280" t="s">
        <v>4021</v>
      </c>
    </row>
    <row r="281" spans="1:7" x14ac:dyDescent="0.25">
      <c r="A281" t="s">
        <v>4119</v>
      </c>
      <c r="B281" s="35" t="s">
        <v>4120</v>
      </c>
      <c r="C281" s="129" t="s">
        <v>4121</v>
      </c>
      <c r="D281" t="s">
        <v>4122</v>
      </c>
      <c r="E281" t="s">
        <v>4123</v>
      </c>
      <c r="F281" t="s">
        <v>4124</v>
      </c>
      <c r="G281" t="s">
        <v>4125</v>
      </c>
    </row>
    <row r="282" spans="1:7" x14ac:dyDescent="0.25">
      <c r="A282" t="s">
        <v>4154</v>
      </c>
      <c r="B282" s="35" t="s">
        <v>4155</v>
      </c>
      <c r="C282" s="129" t="s">
        <v>4156</v>
      </c>
      <c r="D282" t="s">
        <v>4157</v>
      </c>
      <c r="E282" t="s">
        <v>4158</v>
      </c>
    </row>
    <row r="283" spans="1:7" x14ac:dyDescent="0.25">
      <c r="A283" t="s">
        <v>4244</v>
      </c>
      <c r="B283" s="35" t="s">
        <v>4243</v>
      </c>
      <c r="C283" s="129"/>
      <c r="D283" t="s">
        <v>451</v>
      </c>
      <c r="E283" t="s">
        <v>4245</v>
      </c>
    </row>
    <row r="284" spans="1:7" x14ac:dyDescent="0.25">
      <c r="A284" t="s">
        <v>4265</v>
      </c>
      <c r="B284" s="35" t="s">
        <v>4264</v>
      </c>
      <c r="C284" s="129"/>
      <c r="D284" t="s">
        <v>4267</v>
      </c>
      <c r="E284" t="s">
        <v>4266</v>
      </c>
    </row>
    <row r="285" spans="1:7" x14ac:dyDescent="0.25">
      <c r="A285" t="s">
        <v>4288</v>
      </c>
      <c r="B285" s="35" t="s">
        <v>4287</v>
      </c>
      <c r="C285" s="129"/>
      <c r="D285" t="s">
        <v>4289</v>
      </c>
      <c r="E285" t="s">
        <v>4290</v>
      </c>
    </row>
    <row r="286" spans="1:7" x14ac:dyDescent="0.25">
      <c r="A286" t="s">
        <v>4449</v>
      </c>
      <c r="B286" s="35" t="s">
        <v>4449</v>
      </c>
      <c r="C286" s="129" t="s">
        <v>4450</v>
      </c>
      <c r="D286" t="s">
        <v>4452</v>
      </c>
      <c r="E286" t="s">
        <v>4448</v>
      </c>
      <c r="F286" t="s">
        <v>4447</v>
      </c>
      <c r="G286" t="s">
        <v>4451</v>
      </c>
    </row>
    <row r="287" spans="1:7" x14ac:dyDescent="0.25">
      <c r="A287" t="s">
        <v>4497</v>
      </c>
      <c r="B287" s="35" t="s">
        <v>4495</v>
      </c>
      <c r="C287" s="129"/>
      <c r="D287" t="s">
        <v>1470</v>
      </c>
      <c r="E287" t="s">
        <v>4496</v>
      </c>
    </row>
    <row r="288" spans="1:7" x14ac:dyDescent="0.25">
      <c r="A288" t="s">
        <v>4507</v>
      </c>
      <c r="B288" s="35" t="s">
        <v>4506</v>
      </c>
      <c r="C288" s="129"/>
      <c r="D288" t="s">
        <v>4509</v>
      </c>
      <c r="E288" t="s">
        <v>4508</v>
      </c>
    </row>
    <row r="289" spans="1:7" x14ac:dyDescent="0.25">
      <c r="A289" t="s">
        <v>4587</v>
      </c>
      <c r="B289" s="35" t="s">
        <v>4588</v>
      </c>
      <c r="C289" s="129" t="s">
        <v>4586</v>
      </c>
      <c r="E289" t="s">
        <v>4589</v>
      </c>
    </row>
    <row r="290" spans="1:7" x14ac:dyDescent="0.25">
      <c r="A290" t="s">
        <v>4593</v>
      </c>
      <c r="B290" s="35" t="s">
        <v>4591</v>
      </c>
      <c r="C290" s="129"/>
      <c r="F290" t="s">
        <v>4590</v>
      </c>
      <c r="G290" t="s">
        <v>4592</v>
      </c>
    </row>
    <row r="291" spans="1:7" x14ac:dyDescent="0.25">
      <c r="A291" t="s">
        <v>4671</v>
      </c>
      <c r="B291" s="35" t="s">
        <v>4671</v>
      </c>
      <c r="C291" s="129"/>
      <c r="D291" t="s">
        <v>4664</v>
      </c>
      <c r="F291" t="s">
        <v>4663</v>
      </c>
    </row>
    <row r="292" spans="1:7" x14ac:dyDescent="0.25">
      <c r="A292" t="s">
        <v>4692</v>
      </c>
      <c r="B292" s="35" t="s">
        <v>4693</v>
      </c>
      <c r="C292" s="129"/>
      <c r="E292" t="s">
        <v>4694</v>
      </c>
      <c r="F292" t="s">
        <v>4696</v>
      </c>
    </row>
    <row r="293" spans="1:7" x14ac:dyDescent="0.25">
      <c r="A293" t="s">
        <v>4711</v>
      </c>
      <c r="B293" s="35" t="s">
        <v>4712</v>
      </c>
      <c r="C293" s="129"/>
      <c r="D293" t="s">
        <v>4713</v>
      </c>
      <c r="E293" t="s">
        <v>4714</v>
      </c>
      <c r="F293" t="s">
        <v>4715</v>
      </c>
      <c r="G293" t="s">
        <v>4716</v>
      </c>
    </row>
    <row r="294" spans="1:7" x14ac:dyDescent="0.25">
      <c r="A294" t="s">
        <v>4738</v>
      </c>
      <c r="B294" t="s">
        <v>4739</v>
      </c>
      <c r="C294" s="129" t="s">
        <v>4740</v>
      </c>
      <c r="D294" t="s">
        <v>2396</v>
      </c>
      <c r="E294" t="s">
        <v>2397</v>
      </c>
      <c r="F294" t="s">
        <v>4870</v>
      </c>
      <c r="G294" t="s">
        <v>4892</v>
      </c>
    </row>
    <row r="295" spans="1:7" x14ac:dyDescent="0.25">
      <c r="A295" t="s">
        <v>4743</v>
      </c>
      <c r="B295" s="35" t="s">
        <v>4744</v>
      </c>
      <c r="C295" s="129" t="s">
        <v>4745</v>
      </c>
      <c r="D295" t="s">
        <v>4746</v>
      </c>
      <c r="E295" t="s">
        <v>4747</v>
      </c>
      <c r="F295" t="s">
        <v>4748</v>
      </c>
      <c r="G295" t="s">
        <v>4749</v>
      </c>
    </row>
    <row r="296" spans="1:7" x14ac:dyDescent="0.25">
      <c r="A296" t="s">
        <v>4903</v>
      </c>
      <c r="B296" s="35" t="s">
        <v>4902</v>
      </c>
      <c r="C296" s="129"/>
      <c r="D296" t="s">
        <v>4906</v>
      </c>
      <c r="E296" t="s">
        <v>4907</v>
      </c>
    </row>
    <row r="297" spans="1:7" ht="60" x14ac:dyDescent="0.25">
      <c r="A297" t="s">
        <v>4928</v>
      </c>
      <c r="B297" s="35" t="s">
        <v>4930</v>
      </c>
      <c r="C297" s="129"/>
      <c r="F297" s="169" t="s">
        <v>4929</v>
      </c>
      <c r="G297" t="s">
        <v>4928</v>
      </c>
    </row>
    <row r="298" spans="1:7" x14ac:dyDescent="0.25">
      <c r="A298" t="s">
        <v>4992</v>
      </c>
      <c r="B298" t="s">
        <v>4991</v>
      </c>
      <c r="C298" s="129"/>
      <c r="D298" t="s">
        <v>2518</v>
      </c>
      <c r="E298" t="s">
        <v>4993</v>
      </c>
    </row>
    <row r="299" spans="1:7" x14ac:dyDescent="0.25">
      <c r="A299" t="s">
        <v>5073</v>
      </c>
      <c r="B299" s="35" t="s">
        <v>5072</v>
      </c>
      <c r="C299" s="129"/>
      <c r="D299" t="s">
        <v>613</v>
      </c>
      <c r="E299" t="s">
        <v>5074</v>
      </c>
    </row>
    <row r="300" spans="1:7" x14ac:dyDescent="0.25">
      <c r="A300" t="s">
        <v>5222</v>
      </c>
      <c r="B300" s="35" t="s">
        <v>5221</v>
      </c>
      <c r="C300" s="129"/>
      <c r="D300" t="s">
        <v>354</v>
      </c>
      <c r="E300" t="s">
        <v>5223</v>
      </c>
    </row>
    <row r="301" spans="1:7" x14ac:dyDescent="0.25">
      <c r="A301" t="s">
        <v>5236</v>
      </c>
      <c r="B301" s="35" t="s">
        <v>5237</v>
      </c>
      <c r="C301" s="129"/>
      <c r="D301" t="s">
        <v>5238</v>
      </c>
      <c r="E301" t="s">
        <v>5239</v>
      </c>
    </row>
    <row r="302" spans="1:7" x14ac:dyDescent="0.25">
      <c r="A302" t="s">
        <v>5333</v>
      </c>
      <c r="B302" s="35" t="s">
        <v>5332</v>
      </c>
      <c r="C302" s="129"/>
      <c r="F302" t="s">
        <v>5334</v>
      </c>
      <c r="G302" t="s">
        <v>5332</v>
      </c>
    </row>
    <row r="303" spans="1:7" x14ac:dyDescent="0.25">
      <c r="A303" t="s">
        <v>5346</v>
      </c>
      <c r="B303" s="35" t="s">
        <v>5348</v>
      </c>
      <c r="C303" s="129"/>
      <c r="D303" t="s">
        <v>5347</v>
      </c>
      <c r="F303">
        <v>18997363922</v>
      </c>
    </row>
    <row r="304" spans="1:7" x14ac:dyDescent="0.25">
      <c r="A304" t="s">
        <v>5383</v>
      </c>
      <c r="B304" s="35" t="s">
        <v>5384</v>
      </c>
      <c r="C304" s="129"/>
      <c r="D304" t="s">
        <v>5385</v>
      </c>
      <c r="E304" t="s">
        <v>5386</v>
      </c>
    </row>
    <row r="305" spans="1:7" x14ac:dyDescent="0.25">
      <c r="A305" t="s">
        <v>1090</v>
      </c>
      <c r="B305" s="35" t="s">
        <v>1090</v>
      </c>
      <c r="C305" s="129"/>
    </row>
    <row r="306" spans="1:7" x14ac:dyDescent="0.25">
      <c r="A306" s="197" t="s">
        <v>5417</v>
      </c>
      <c r="B306" s="35" t="s">
        <v>5417</v>
      </c>
      <c r="C306" s="129"/>
      <c r="D306" s="35"/>
    </row>
    <row r="307" spans="1:7" x14ac:dyDescent="0.25">
      <c r="A307" t="s">
        <v>5443</v>
      </c>
      <c r="B307" s="35" t="s">
        <v>5444</v>
      </c>
      <c r="C307" s="129"/>
      <c r="D307" t="s">
        <v>653</v>
      </c>
      <c r="E307" t="s">
        <v>5445</v>
      </c>
    </row>
    <row r="308" spans="1:7" x14ac:dyDescent="0.25">
      <c r="A308" t="s">
        <v>5499</v>
      </c>
      <c r="B308" s="35" t="s">
        <v>5498</v>
      </c>
      <c r="C308" s="129"/>
      <c r="D308" t="s">
        <v>5500</v>
      </c>
      <c r="E308" t="s">
        <v>5497</v>
      </c>
    </row>
    <row r="309" spans="1:7" x14ac:dyDescent="0.25">
      <c r="A309" t="s">
        <v>5507</v>
      </c>
      <c r="B309" s="35" t="s">
        <v>5506</v>
      </c>
      <c r="C309" s="129"/>
      <c r="D309" t="s">
        <v>1847</v>
      </c>
      <c r="E309" t="s">
        <v>5508</v>
      </c>
      <c r="F309" t="s">
        <v>5511</v>
      </c>
      <c r="G309" t="s">
        <v>5512</v>
      </c>
    </row>
    <row r="310" spans="1:7" x14ac:dyDescent="0.25">
      <c r="A310" t="s">
        <v>5523</v>
      </c>
      <c r="B310" s="35" t="s">
        <v>5525</v>
      </c>
      <c r="C310" s="129"/>
      <c r="D310" t="s">
        <v>5527</v>
      </c>
      <c r="E310" t="s">
        <v>5524</v>
      </c>
      <c r="F310" t="s">
        <v>5526</v>
      </c>
      <c r="G310" t="s">
        <v>5525</v>
      </c>
    </row>
    <row r="311" spans="1:7" x14ac:dyDescent="0.25">
      <c r="A311" t="s">
        <v>5571</v>
      </c>
      <c r="B311" s="35" t="s">
        <v>5570</v>
      </c>
      <c r="C311" s="129"/>
      <c r="D311" t="s">
        <v>349</v>
      </c>
      <c r="E311" t="s">
        <v>5572</v>
      </c>
      <c r="F311" t="s">
        <v>5573</v>
      </c>
      <c r="G311" t="s">
        <v>5570</v>
      </c>
    </row>
  </sheetData>
  <phoneticPr fontId="1" type="noConversion"/>
  <hyperlinks>
    <hyperlink ref="C2" r:id="rId1" xr:uid="{78F76476-2630-4163-A4A2-24AA45489287}"/>
    <hyperlink ref="C5" r:id="rId2" xr:uid="{314C54A5-83CD-4A88-BE41-6BB1697C7D11}"/>
    <hyperlink ref="C7" r:id="rId3" xr:uid="{7AE60FA5-1B0D-4C12-8646-E1144EDD99A5}"/>
    <hyperlink ref="C8" r:id="rId4" xr:uid="{75DE9369-4C6C-42C7-80AA-6B926FC2836C}"/>
    <hyperlink ref="C9" r:id="rId5" xr:uid="{A4039E72-FD78-4E1E-B775-D786C154F5A6}"/>
    <hyperlink ref="C10" r:id="rId6" xr:uid="{0A840168-0703-4D51-9BB0-4E9A919607E5}"/>
    <hyperlink ref="C11" r:id="rId7" xr:uid="{05206545-1764-4411-AC0B-C715E18864BB}"/>
    <hyperlink ref="C12" r:id="rId8" xr:uid="{9E65DB85-BDCD-4548-B654-4036AB18C9C6}"/>
    <hyperlink ref="C13" r:id="rId9" xr:uid="{E969FF98-02FA-47D4-90DA-054DAD0421B4}"/>
    <hyperlink ref="C14" r:id="rId10" xr:uid="{54B73B79-ADDC-483A-9075-9884BE80DEE2}"/>
    <hyperlink ref="C15" r:id="rId11" xr:uid="{9940B447-5FCF-4B55-AF92-13F1CD77708B}"/>
    <hyperlink ref="C20" r:id="rId12" xr:uid="{CA31E5C2-EC52-4F72-88B7-8B6E38BF6C13}"/>
    <hyperlink ref="C21" r:id="rId13" xr:uid="{FC069B2E-9F7F-4E5B-9835-08B0DE29F044}"/>
    <hyperlink ref="C23" r:id="rId14" xr:uid="{E98E3220-927A-4579-9D9D-2432F3F74646}"/>
    <hyperlink ref="C24" r:id="rId15" xr:uid="{74F27078-FE95-4C30-A79F-2E2AD3272A17}"/>
    <hyperlink ref="C28" r:id="rId16" xr:uid="{CFC6E4EA-5097-4D40-9ABC-EEE49E8751DC}"/>
    <hyperlink ref="C30" r:id="rId17" xr:uid="{CD217B1C-1F0F-445C-8EEF-349ACB758642}"/>
    <hyperlink ref="C32" r:id="rId18" xr:uid="{3AE3DE8B-5328-48F9-94EE-2B0FEEBB27BD}"/>
    <hyperlink ref="C33" r:id="rId19" xr:uid="{C015C2C9-A4FD-436B-8CAB-AAB71057D999}"/>
    <hyperlink ref="C34" r:id="rId20" xr:uid="{CBAE377F-79AD-404D-BF97-300E245CEF75}"/>
    <hyperlink ref="C35" r:id="rId21" xr:uid="{1679CDF4-2E36-4BC2-82DE-5C22F3264302}"/>
    <hyperlink ref="C36" r:id="rId22" xr:uid="{2C460C81-0FD6-4593-81B0-498081609A75}"/>
    <hyperlink ref="C37" r:id="rId23" xr:uid="{06EF0026-9320-48BC-B19C-CDFAE498BD93}"/>
    <hyperlink ref="C38" r:id="rId24" xr:uid="{D8BF7E81-A96A-49CD-A968-46E1D46B669D}"/>
    <hyperlink ref="C39" r:id="rId25" xr:uid="{2177A284-24A6-405D-913A-F4DFBF3376AC}"/>
    <hyperlink ref="C42" r:id="rId26" xr:uid="{A595F80D-0F8C-44A9-8F90-021D666565CB}"/>
    <hyperlink ref="C44" r:id="rId27" xr:uid="{7324F7C7-9B74-424D-A880-A88301FD7755}"/>
    <hyperlink ref="C45" r:id="rId28" xr:uid="{E5650754-8EFF-496C-BB7B-BAC56D8AB426}"/>
    <hyperlink ref="C48" r:id="rId29" xr:uid="{CF1FE64D-D16E-43BE-88BD-AB77904E3E28}"/>
    <hyperlink ref="C53" r:id="rId30" xr:uid="{49A40FA0-7E86-4670-AA39-ACA78012BB5E}"/>
    <hyperlink ref="C54" r:id="rId31" xr:uid="{034C9E7D-D015-4755-AC7B-E4674689A725}"/>
    <hyperlink ref="C56" r:id="rId32" xr:uid="{E0DDD569-3A4D-44CA-A93E-53993FEA169A}"/>
    <hyperlink ref="C57" r:id="rId33" xr:uid="{C23528E8-7F4A-495B-9730-32C9FDB5A0BA}"/>
    <hyperlink ref="C58" r:id="rId34" xr:uid="{08516889-A9B1-469D-905D-72CA43EBE2F9}"/>
    <hyperlink ref="C59" r:id="rId35" xr:uid="{1C7014D4-09C2-4E99-A44E-2872BA89F962}"/>
    <hyperlink ref="C61" r:id="rId36" xr:uid="{E44CA2AE-621C-47B1-919D-4E7E92A4CE92}"/>
    <hyperlink ref="C62" r:id="rId37" xr:uid="{80BBD090-0229-41BA-A9B7-90C9F862495C}"/>
    <hyperlink ref="C66" r:id="rId38" xr:uid="{4B21BEC7-B351-44B4-B529-C4552E83CD1A}"/>
    <hyperlink ref="C67" r:id="rId39" xr:uid="{0CD17BEF-C9CF-4105-A835-B8DEDA7F9A3B}"/>
    <hyperlink ref="C68" r:id="rId40" xr:uid="{BB6186ED-3968-4BE2-9065-DC1728103F56}"/>
    <hyperlink ref="C69" r:id="rId41" xr:uid="{8712C524-75C2-4779-BEEB-C5F827B6A529}"/>
    <hyperlink ref="C70" r:id="rId42" xr:uid="{D3895313-A7A1-47AA-B945-7D2219D335C1}"/>
    <hyperlink ref="C71" r:id="rId43" xr:uid="{4AB2264A-FB7B-46A8-9863-273C8300E4D6}"/>
    <hyperlink ref="C72" r:id="rId44" xr:uid="{45E28990-3457-4FA7-B4DE-62101AC2714B}"/>
    <hyperlink ref="C75" r:id="rId45" xr:uid="{2AE7CB9D-9759-4AC0-A95A-4C9D9B39A58E}"/>
    <hyperlink ref="C3" r:id="rId46" xr:uid="{3616590E-A6C2-47A9-8CA6-C5C3811DC281}"/>
    <hyperlink ref="C80" r:id="rId47" xr:uid="{E0C377EE-E361-43B6-9AC7-38AACDDA464F}"/>
    <hyperlink ref="C81" r:id="rId48" xr:uid="{2860B391-DE98-4EFF-AFFB-201C17A9C50C}"/>
    <hyperlink ref="C82" r:id="rId49" xr:uid="{4AC43986-D9DD-4F3F-84D4-99B18C8E0DAF}"/>
    <hyperlink ref="C83" r:id="rId50" xr:uid="{C1C97E47-E620-47F7-B124-915F18E1153C}"/>
    <hyperlink ref="C86" r:id="rId51" xr:uid="{3FB0B099-E7E7-49C5-8D8F-3906DEA674CF}"/>
    <hyperlink ref="C89" r:id="rId52" xr:uid="{641B1139-48D7-4623-9795-3031FEA25EFC}"/>
    <hyperlink ref="C92" r:id="rId53" xr:uid="{5F61127D-95A8-4990-A149-9008118FEB07}"/>
    <hyperlink ref="C94" r:id="rId54" xr:uid="{4D0AC1CC-EF76-4FBF-B658-F3A61442C87D}"/>
    <hyperlink ref="C95" r:id="rId55" xr:uid="{B61EED08-D247-4056-AF3A-0BE9FB1BB67A}"/>
    <hyperlink ref="F97" r:id="rId56" xr:uid="{E19260F4-4F1B-4988-96E2-9AC013EF02BF}"/>
    <hyperlink ref="C98" r:id="rId57" xr:uid="{F48F168A-608B-49E4-A788-6D862AFEB0BF}"/>
    <hyperlink ref="C100" r:id="rId58" xr:uid="{DEA23A2C-E9EA-47B4-A615-B3C7FA1DA8D9}"/>
    <hyperlink ref="C104" r:id="rId59" xr:uid="{1488285F-7403-4F53-BE93-906755892A6C}"/>
    <hyperlink ref="C108" r:id="rId60" xr:uid="{D6E6AE28-BBB9-4C6C-9D3E-99DFC99FA638}"/>
    <hyperlink ref="C109" r:id="rId61" xr:uid="{8939BF7C-5B1D-4B1A-BA3C-7180FA4C79F5}"/>
    <hyperlink ref="C111" r:id="rId62" xr:uid="{1157031B-141C-4539-9C7A-64E7F9748E82}"/>
    <hyperlink ref="C117" r:id="rId63" xr:uid="{7E03B68F-C1E9-4FD0-95C3-523FF325F939}"/>
    <hyperlink ref="C107" r:id="rId64" xr:uid="{52A1C833-0F42-49FF-8DE7-7200598953D9}"/>
    <hyperlink ref="C120" r:id="rId65" display="mailto:sac@joli.com.br" xr:uid="{55AF47DC-60E5-47B8-815A-429D662791F5}"/>
    <hyperlink ref="C122" r:id="rId66" xr:uid="{53356C47-D8DA-4A5E-A43B-331E482778EA}"/>
    <hyperlink ref="C123" r:id="rId67" xr:uid="{1B2AFA71-B1F6-4FF1-891E-484428669CAD}"/>
    <hyperlink ref="C125" r:id="rId68" xr:uid="{D5BB7492-F209-4BAD-9B49-EDFFB759D2E6}"/>
    <hyperlink ref="F126" r:id="rId69" xr:uid="{AEF32AFC-740C-4D60-90F2-33347BBC5537}"/>
    <hyperlink ref="C127" r:id="rId70" xr:uid="{78B71F50-C0F3-4435-8EC8-2168AE08370F}"/>
    <hyperlink ref="C128" r:id="rId71" xr:uid="{A57BB367-BA4B-4C57-B824-EF338957EB70}"/>
    <hyperlink ref="C129" r:id="rId72" xr:uid="{42823175-5122-4430-8B83-D1E62E8CB8BE}"/>
    <hyperlink ref="C130" r:id="rId73" xr:uid="{6A1C9943-2C8F-4AE4-9B59-364FDE56CEF9}"/>
    <hyperlink ref="C133" r:id="rId74" xr:uid="{38C3C018-079F-44CA-A74E-AFC17A77D805}"/>
    <hyperlink ref="C137" r:id="rId75" xr:uid="{5952ECF6-49FD-4383-8F75-3E620371CB29}"/>
    <hyperlink ref="C141" r:id="rId76" xr:uid="{83533043-E7A7-4763-91C0-EFA2544955CC}"/>
    <hyperlink ref="C143" r:id="rId77" xr:uid="{F6CE347F-2E71-4C49-84B1-2847B3D97DED}"/>
    <hyperlink ref="C144" r:id="rId78" xr:uid="{69C63598-D425-41E3-8509-4137017F2FAD}"/>
    <hyperlink ref="C146" r:id="rId79" xr:uid="{FACBE4AF-BE6D-49B1-B090-53B521693341}"/>
    <hyperlink ref="C147" r:id="rId80" xr:uid="{027AE738-E56D-459C-AC77-2A762A10B78A}"/>
    <hyperlink ref="C148" r:id="rId81" xr:uid="{42B1AFE6-6980-47B3-9DE5-A83945DFF436}"/>
    <hyperlink ref="C152" r:id="rId82" xr:uid="{BF0B35E3-B87F-4BFF-B8A7-3AA2C912FC61}"/>
    <hyperlink ref="C153" r:id="rId83" xr:uid="{3D4934E4-581B-4A27-B9C7-564452068113}"/>
    <hyperlink ref="C154" r:id="rId84" xr:uid="{D015AB96-57B2-4651-9E6C-2C3421BE7EA7}"/>
    <hyperlink ref="F154" r:id="rId85" xr:uid="{6D2C51B4-C607-4294-BCC0-54A270483447}"/>
    <hyperlink ref="C157" r:id="rId86" xr:uid="{943B5B3E-37F1-4142-A148-2D797ACF0AF1}"/>
    <hyperlink ref="C162" r:id="rId87" xr:uid="{2183EBC1-CE80-42C4-AA96-795469B03074}"/>
    <hyperlink ref="C165" r:id="rId88" xr:uid="{5A95C3D3-B7AA-49A3-B681-5BE1135DBCD3}"/>
    <hyperlink ref="C166" r:id="rId89" xr:uid="{C0F2B577-70E2-4306-9169-23171C28B676}"/>
    <hyperlink ref="C168" r:id="rId90" xr:uid="{EEB38E8A-ACC0-45C3-9672-CF64A0DAAA7C}"/>
    <hyperlink ref="C172" r:id="rId91" xr:uid="{468DC9A3-91F5-43FA-9344-3C897571D098}"/>
    <hyperlink ref="C173" r:id="rId92" xr:uid="{9F2F80E4-B39B-4C5A-A9CB-ECF9DAB9591B}"/>
    <hyperlink ref="C174" r:id="rId93" xr:uid="{F4192B15-2AA5-456F-BBD2-E3CF133E85FC}"/>
    <hyperlink ref="C177" r:id="rId94" xr:uid="{2223D8C1-AC3D-49AF-B502-75160B4E3CE1}"/>
    <hyperlink ref="C180" r:id="rId95" xr:uid="{6A174ECA-6E14-4E4E-A297-732B977AD075}"/>
    <hyperlink ref="C183" r:id="rId96" xr:uid="{23F2838C-C5A5-4387-86A5-C2873C4A26FB}"/>
    <hyperlink ref="C184" r:id="rId97" xr:uid="{3B673304-BBE1-490D-A406-F227665001C6}"/>
    <hyperlink ref="C185" r:id="rId98" xr:uid="{C5A3F4C0-E9F7-4DAC-9139-7BEB1403AE62}"/>
    <hyperlink ref="C187" r:id="rId99" xr:uid="{329AF6AD-79CA-419E-B074-2CFBC08AF7E5}"/>
    <hyperlink ref="C188" r:id="rId100" xr:uid="{F48F9724-09C8-42A6-8556-0A5A18FD2C3C}"/>
    <hyperlink ref="C194" r:id="rId101" xr:uid="{C2DCFB48-2BEA-4005-9F4D-BBE3E1E17903}"/>
    <hyperlink ref="C195" r:id="rId102" xr:uid="{917F8B39-9083-4A82-9279-60AED4367C49}"/>
    <hyperlink ref="C196" r:id="rId103" xr:uid="{8BA753D6-962C-4C0A-B0AE-EAE867D95B0C}"/>
    <hyperlink ref="C198" r:id="rId104" xr:uid="{2F860622-B0BB-4D3E-96F7-7F8F5D419747}"/>
    <hyperlink ref="C200" r:id="rId105" xr:uid="{A254AA42-D858-473A-AD5A-CD5836CD931B}"/>
    <hyperlink ref="C204" r:id="rId106" xr:uid="{81268A37-E42E-4F11-997F-D6F2858EBE86}"/>
    <hyperlink ref="C205" r:id="rId107" xr:uid="{08294213-39A0-44A1-9B12-64F70E2CF677}"/>
    <hyperlink ref="C206" r:id="rId108" xr:uid="{EBD5FE31-324F-4993-AD4C-51DA8E03905C}"/>
    <hyperlink ref="C207" r:id="rId109" xr:uid="{FFC254DC-C58D-4853-82C7-5D8B81220D1A}"/>
    <hyperlink ref="C211" r:id="rId110" xr:uid="{6C4E2CAE-F0FC-4030-B93C-9863B35EB8FE}"/>
    <hyperlink ref="C214" r:id="rId111" xr:uid="{6DE25C36-2193-4918-8972-47CBB133BD00}"/>
    <hyperlink ref="C215" r:id="rId112" xr:uid="{634E95C1-707F-4CDE-B1C8-4DF73F128AF0}"/>
    <hyperlink ref="C216" r:id="rId113" xr:uid="{1EF50C20-ED90-4F5A-9007-A0C9881B4AE0}"/>
    <hyperlink ref="F217" r:id="rId114" xr:uid="{4101E7A5-7301-4A50-A42E-10AF4B439499}"/>
    <hyperlink ref="C218" r:id="rId115" xr:uid="{D6E7FFEC-1968-4E61-87F1-4088F2D7EE49}"/>
    <hyperlink ref="C281" r:id="rId116" xr:uid="{FAC31C5A-8F9C-4BE5-B76E-84DB94E2A76A}"/>
    <hyperlink ref="C282" r:id="rId117" xr:uid="{74A69881-1917-4F59-AC91-9FEB702C3844}"/>
    <hyperlink ref="C294" r:id="rId118" xr:uid="{4C699D16-EA35-4278-9D18-193F6E3614B2}"/>
    <hyperlink ref="C295" r:id="rId119" xr:uid="{DC003027-A4B8-42BE-AA80-BEBB407EB028}"/>
  </hyperlinks>
  <pageMargins left="0.511811024" right="0.511811024" top="0.78740157499999996" bottom="0.78740157499999996" header="0.31496062000000002" footer="0.31496062000000002"/>
  <pageSetup paperSize="9" orientation="portrait" r:id="rId120"/>
  <tableParts count="1">
    <tablePart r:id="rId12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18827-023C-44A9-8FAB-CBE5C0B7A1BE}">
  <sheetPr codeName="Planilha13"/>
  <dimension ref="A1:E18"/>
  <sheetViews>
    <sheetView workbookViewId="0">
      <selection activeCell="F19" sqref="F19"/>
    </sheetView>
  </sheetViews>
  <sheetFormatPr defaultRowHeight="15" x14ac:dyDescent="0.25"/>
  <cols>
    <col min="1" max="1" width="20.42578125" style="2" bestFit="1" customWidth="1"/>
    <col min="2" max="2" width="2.85546875" style="2" customWidth="1"/>
    <col min="3" max="3" width="9.28515625" style="2" customWidth="1"/>
    <col min="4" max="4" width="3" style="2" customWidth="1"/>
  </cols>
  <sheetData>
    <row r="1" spans="1:5" x14ac:dyDescent="0.25">
      <c r="A1" s="3" t="s">
        <v>1</v>
      </c>
      <c r="B1" s="3"/>
      <c r="C1" s="3" t="s">
        <v>65</v>
      </c>
      <c r="D1" s="3"/>
      <c r="E1" t="s">
        <v>29</v>
      </c>
    </row>
    <row r="2" spans="1:5" x14ac:dyDescent="0.25">
      <c r="A2" s="2" t="s">
        <v>105</v>
      </c>
      <c r="C2" s="2" t="s">
        <v>65</v>
      </c>
      <c r="E2" t="s">
        <v>192</v>
      </c>
    </row>
    <row r="3" spans="1:5" x14ac:dyDescent="0.25">
      <c r="A3" s="2" t="s">
        <v>106</v>
      </c>
      <c r="C3" s="2" t="s">
        <v>109</v>
      </c>
      <c r="E3" t="s">
        <v>30</v>
      </c>
    </row>
    <row r="4" spans="1:5" x14ac:dyDescent="0.25">
      <c r="A4" s="2" t="s">
        <v>21</v>
      </c>
      <c r="C4" s="2" t="s">
        <v>24</v>
      </c>
      <c r="E4" t="s">
        <v>215</v>
      </c>
    </row>
    <row r="5" spans="1:5" x14ac:dyDescent="0.25">
      <c r="A5" s="2" t="s">
        <v>17</v>
      </c>
      <c r="C5" s="2" t="s">
        <v>110</v>
      </c>
    </row>
    <row r="6" spans="1:5" x14ac:dyDescent="0.25">
      <c r="A6" s="2" t="s">
        <v>107</v>
      </c>
      <c r="C6" s="2" t="s">
        <v>111</v>
      </c>
    </row>
    <row r="7" spans="1:5" x14ac:dyDescent="0.25">
      <c r="A7" s="2" t="s">
        <v>108</v>
      </c>
      <c r="C7" s="2" t="s">
        <v>72</v>
      </c>
    </row>
    <row r="8" spans="1:5" x14ac:dyDescent="0.25">
      <c r="A8" s="2" t="s">
        <v>11</v>
      </c>
      <c r="C8" s="2" t="s">
        <v>22</v>
      </c>
    </row>
    <row r="9" spans="1:5" x14ac:dyDescent="0.25">
      <c r="A9" s="2" t="s">
        <v>16</v>
      </c>
      <c r="C9" s="2" t="s">
        <v>112</v>
      </c>
    </row>
    <row r="10" spans="1:5" x14ac:dyDescent="0.25">
      <c r="A10" s="2" t="s">
        <v>27</v>
      </c>
      <c r="C10" s="2" t="s">
        <v>113</v>
      </c>
    </row>
    <row r="11" spans="1:5" x14ac:dyDescent="0.25">
      <c r="A11" s="2" t="s">
        <v>104</v>
      </c>
      <c r="C11" s="2" t="s">
        <v>23</v>
      </c>
    </row>
    <row r="12" spans="1:5" x14ac:dyDescent="0.25">
      <c r="C12" s="2" t="s">
        <v>114</v>
      </c>
    </row>
    <row r="13" spans="1:5" x14ac:dyDescent="0.25">
      <c r="C13" s="2" t="s">
        <v>115</v>
      </c>
    </row>
    <row r="14" spans="1:5" x14ac:dyDescent="0.25">
      <c r="C14" s="2" t="s">
        <v>116</v>
      </c>
    </row>
    <row r="15" spans="1:5" x14ac:dyDescent="0.25">
      <c r="C15" s="2" t="s">
        <v>120</v>
      </c>
    </row>
    <row r="16" spans="1:5" x14ac:dyDescent="0.25">
      <c r="C16" s="2" t="s">
        <v>139</v>
      </c>
    </row>
    <row r="17" spans="3:3" x14ac:dyDescent="0.25">
      <c r="C17" s="2" t="s">
        <v>140</v>
      </c>
    </row>
    <row r="18" spans="3:3" x14ac:dyDescent="0.25">
      <c r="C18" s="2" t="s">
        <v>141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2"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CE7E-8C86-43F7-86A3-5F8B8B80D666}">
  <sheetPr codeName="Planilha14"/>
  <dimension ref="A1:O78"/>
  <sheetViews>
    <sheetView zoomScale="107" workbookViewId="0">
      <pane ySplit="1" topLeftCell="A55" activePane="bottomLeft" state="frozen"/>
      <selection pane="bottomLeft" activeCell="C49" sqref="C49"/>
    </sheetView>
  </sheetViews>
  <sheetFormatPr defaultColWidth="9" defaultRowHeight="15" x14ac:dyDescent="0.25"/>
  <cols>
    <col min="1" max="1" width="21.85546875" style="2" customWidth="1"/>
    <col min="2" max="2" width="20.42578125" style="2" bestFit="1" customWidth="1"/>
    <col min="3" max="3" width="13.5703125" style="163" customWidth="1"/>
    <col min="4" max="4" width="10.5703125" style="3" customWidth="1"/>
    <col min="5" max="5" width="9.5703125" style="3" customWidth="1"/>
    <col min="6" max="6" width="11.85546875" style="3" customWidth="1"/>
    <col min="7" max="7" width="10.5703125" style="3" bestFit="1" customWidth="1"/>
    <col min="8" max="8" width="10.28515625" style="3" bestFit="1" customWidth="1"/>
    <col min="9" max="10" width="10.5703125" style="3" bestFit="1" customWidth="1"/>
    <col min="11" max="11" width="10.5703125" style="3" customWidth="1"/>
    <col min="12" max="12" width="9" style="3"/>
    <col min="13" max="13" width="16.85546875" style="2" customWidth="1"/>
    <col min="14" max="14" width="9.140625" style="2" bestFit="1" customWidth="1"/>
    <col min="15" max="16384" width="9" style="2"/>
  </cols>
  <sheetData>
    <row r="1" spans="1:14" s="32" customFormat="1" ht="20.25" customHeight="1" thickBot="1" x14ac:dyDescent="0.3">
      <c r="A1" s="24" t="s">
        <v>0</v>
      </c>
      <c r="B1" s="23" t="s">
        <v>1</v>
      </c>
      <c r="C1" s="167" t="s">
        <v>32</v>
      </c>
      <c r="D1" s="18">
        <v>45444</v>
      </c>
      <c r="E1" s="18">
        <v>45474</v>
      </c>
      <c r="F1" s="18">
        <v>45505</v>
      </c>
      <c r="G1" s="18">
        <v>45536</v>
      </c>
      <c r="H1" s="18">
        <v>45566</v>
      </c>
      <c r="I1" s="18">
        <v>45597</v>
      </c>
      <c r="J1" s="18">
        <v>45627</v>
      </c>
      <c r="K1" s="18">
        <v>45658</v>
      </c>
      <c r="L1" s="17"/>
    </row>
    <row r="2" spans="1:14" s="32" customFormat="1" ht="20.65" customHeight="1" thickTop="1" thickBot="1" x14ac:dyDescent="0.3">
      <c r="A2" s="173" t="str">
        <f>A3&amp;"-"&amp;"TOTAL"</f>
        <v>WALDEMAR RIGOTO - B&amp;B-TOTAL</v>
      </c>
      <c r="B2" s="174"/>
      <c r="C2" s="175">
        <f>SUM(D2:L2)</f>
        <v>0</v>
      </c>
      <c r="D2" s="176">
        <f>SUM(D3:D12)</f>
        <v>0</v>
      </c>
      <c r="E2" s="176">
        <f>SUM(E3:E12)</f>
        <v>0</v>
      </c>
      <c r="F2" s="176">
        <f t="shared" ref="F2:L2" si="0">SUM(F3:F12)</f>
        <v>0</v>
      </c>
      <c r="G2" s="176">
        <f t="shared" si="0"/>
        <v>0</v>
      </c>
      <c r="H2" s="176">
        <f t="shared" si="0"/>
        <v>0</v>
      </c>
      <c r="I2" s="176">
        <f t="shared" si="0"/>
        <v>0</v>
      </c>
      <c r="J2" s="176">
        <f t="shared" si="0"/>
        <v>0</v>
      </c>
      <c r="K2" s="176">
        <f t="shared" si="0"/>
        <v>0</v>
      </c>
      <c r="L2" s="177">
        <f t="shared" si="0"/>
        <v>0</v>
      </c>
      <c r="M2" s="172" t="s">
        <v>388</v>
      </c>
    </row>
    <row r="3" spans="1:14" ht="15" customHeight="1" thickTop="1" x14ac:dyDescent="0.25">
      <c r="A3" s="312" t="s">
        <v>331</v>
      </c>
      <c r="B3" s="30" t="s">
        <v>105</v>
      </c>
      <c r="C3" s="160"/>
      <c r="D3" s="164">
        <f>SUMIFS(LANÇAMENTO!$L:$L,LANÇAMENTO!$B:$B,'TOTAL GERAL'!$A$3,LANÇAMENTO!$N:$N,'TOTAL GERAL'!$D$1,LANÇAMENTO!$D:$D,'TOTAL GERAL'!$B3)</f>
        <v>0</v>
      </c>
      <c r="E3" s="164">
        <f>SUMIFS(LANÇAMENTO!$L:$L,LANÇAMENTO!$B:$B,'TOTAL GERAL'!$A$3,LANÇAMENTO!$N:$N,'TOTAL GERAL'!$E$1,LANÇAMENTO!$D:$D,'TOTAL GERAL'!$B3)</f>
        <v>0</v>
      </c>
      <c r="F3" s="164">
        <f>SUMIFS(LANÇAMENTO!$L:$L,LANÇAMENTO!$B:$B,'TOTAL GERAL'!$A$3,LANÇAMENTO!$N:$N,'TOTAL GERAL'!$F$1,LANÇAMENTO!$D:$D,'TOTAL GERAL'!$B3)</f>
        <v>0</v>
      </c>
      <c r="G3" s="27"/>
      <c r="H3" s="27"/>
      <c r="I3" s="27"/>
      <c r="J3" s="27"/>
      <c r="K3" s="16"/>
      <c r="L3" s="21"/>
    </row>
    <row r="4" spans="1:14" ht="15" customHeight="1" x14ac:dyDescent="0.25">
      <c r="A4" s="313"/>
      <c r="B4" s="31" t="s">
        <v>106</v>
      </c>
      <c r="C4" s="161"/>
      <c r="D4" s="165">
        <f>SUMIFS(LANÇAMENTO!$L:$L,LANÇAMENTO!$B:$B,'TOTAL GERAL'!$A$3,LANÇAMENTO!$N:$N,'TOTAL GERAL'!$D$1,LANÇAMENTO!$D:$D,'TOTAL GERAL'!$B4)</f>
        <v>0</v>
      </c>
      <c r="E4" s="165">
        <f>SUMIFS(LANÇAMENTO!$L:$L,LANÇAMENTO!$B:$B,'TOTAL GERAL'!$A$3,LANÇAMENTO!$N:$N,'TOTAL GERAL'!$E$1,LANÇAMENTO!$D:$D,'TOTAL GERAL'!$B4)</f>
        <v>0</v>
      </c>
      <c r="F4" s="165">
        <f>SUMIFS(LANÇAMENTO!$L:$L,LANÇAMENTO!$B:$B,'TOTAL GERAL'!$A$3,LANÇAMENTO!$N:$N,'TOTAL GERAL'!$F$1,LANÇAMENTO!$D:$D,'TOTAL GERAL'!$B4)</f>
        <v>0</v>
      </c>
      <c r="G4" s="26"/>
      <c r="H4" s="26"/>
      <c r="I4" s="26"/>
      <c r="J4" s="26"/>
      <c r="K4" s="15"/>
      <c r="L4" s="20"/>
    </row>
    <row r="5" spans="1:14" ht="15" customHeight="1" x14ac:dyDescent="0.25">
      <c r="A5" s="313"/>
      <c r="B5" s="12" t="s">
        <v>21</v>
      </c>
      <c r="C5" s="162"/>
      <c r="D5" s="166">
        <f>SUMIFS(LANÇAMENTO!$L:$L,LANÇAMENTO!$B:$B,'TOTAL GERAL'!$A$3,LANÇAMENTO!$N:$N,'TOTAL GERAL'!$D$1,LANÇAMENTO!$D:$D,'TOTAL GERAL'!$B5)</f>
        <v>0</v>
      </c>
      <c r="E5" s="166">
        <f>SUMIFS(LANÇAMENTO!$L:$L,LANÇAMENTO!$B:$B,'TOTAL GERAL'!$A$3,LANÇAMENTO!$N:$N,'TOTAL GERAL'!$E$1,LANÇAMENTO!$D:$D,'TOTAL GERAL'!$B5)</f>
        <v>0</v>
      </c>
      <c r="F5" s="166">
        <f>SUMIFS(LANÇAMENTO!$L:$L,LANÇAMENTO!$B:$B,'TOTAL GERAL'!$A$3,LANÇAMENTO!$N:$N,'TOTAL GERAL'!$F$1,LANÇAMENTO!$D:$D,'TOTAL GERAL'!$B5)</f>
        <v>0</v>
      </c>
      <c r="G5" s="25"/>
      <c r="H5" s="25"/>
      <c r="I5" s="25"/>
      <c r="J5" s="25"/>
      <c r="K5" s="14"/>
      <c r="L5" s="19"/>
    </row>
    <row r="6" spans="1:14" ht="15" customHeight="1" x14ac:dyDescent="0.25">
      <c r="A6" s="313"/>
      <c r="B6" s="31" t="s">
        <v>17</v>
      </c>
      <c r="C6" s="161"/>
      <c r="D6" s="165">
        <f>SUMIFS(LANÇAMENTO!$L:$L,LANÇAMENTO!$B:$B,'TOTAL GERAL'!$A$3,LANÇAMENTO!$N:$N,'TOTAL GERAL'!$D$1,LANÇAMENTO!$D:$D,'TOTAL GERAL'!$B6)</f>
        <v>0</v>
      </c>
      <c r="E6" s="165">
        <f>SUMIFS(LANÇAMENTO!$L:$L,LANÇAMENTO!$B:$B,'TOTAL GERAL'!$A$3,LANÇAMENTO!$N:$N,'TOTAL GERAL'!$E$1,LANÇAMENTO!$D:$D,'TOTAL GERAL'!$B6)</f>
        <v>0</v>
      </c>
      <c r="F6" s="165">
        <f>SUMIFS(LANÇAMENTO!$L:$L,LANÇAMENTO!$B:$B,'TOTAL GERAL'!$A$3,LANÇAMENTO!$N:$N,'TOTAL GERAL'!$F$1,LANÇAMENTO!$D:$D,'TOTAL GERAL'!$B6)</f>
        <v>0</v>
      </c>
      <c r="G6" s="26"/>
      <c r="H6" s="26"/>
      <c r="I6" s="26"/>
      <c r="J6" s="26"/>
      <c r="K6" s="15"/>
      <c r="L6" s="20"/>
    </row>
    <row r="7" spans="1:14" ht="15" customHeight="1" x14ac:dyDescent="0.25">
      <c r="A7" s="313"/>
      <c r="B7" s="12" t="s">
        <v>107</v>
      </c>
      <c r="C7" s="162"/>
      <c r="D7" s="166">
        <f>SUMIFS(LANÇAMENTO!$L:$L,LANÇAMENTO!$B:$B,'TOTAL GERAL'!$A$3,LANÇAMENTO!$N:$N,'TOTAL GERAL'!$D$1,LANÇAMENTO!$D:$D,'TOTAL GERAL'!$B7)</f>
        <v>0</v>
      </c>
      <c r="E7" s="166">
        <f>SUMIFS(LANÇAMENTO!$L:$L,LANÇAMENTO!$B:$B,'TOTAL GERAL'!$A$3,LANÇAMENTO!$N:$N,'TOTAL GERAL'!$E$1,LANÇAMENTO!$D:$D,'TOTAL GERAL'!$B7)</f>
        <v>0</v>
      </c>
      <c r="F7" s="166">
        <f>SUMIFS(LANÇAMENTO!$L:$L,LANÇAMENTO!$B:$B,'TOTAL GERAL'!$A$3,LANÇAMENTO!$N:$N,'TOTAL GERAL'!$F$1,LANÇAMENTO!$D:$D,'TOTAL GERAL'!$B7)</f>
        <v>0</v>
      </c>
      <c r="G7" s="25"/>
      <c r="H7" s="25"/>
      <c r="I7" s="25"/>
      <c r="J7" s="25"/>
      <c r="K7" s="14"/>
      <c r="L7" s="19"/>
    </row>
    <row r="8" spans="1:14" ht="15" customHeight="1" x14ac:dyDescent="0.25">
      <c r="A8" s="313"/>
      <c r="B8" s="31" t="s">
        <v>108</v>
      </c>
      <c r="C8" s="161"/>
      <c r="D8" s="165">
        <f>SUMIFS(LANÇAMENTO!$L:$L,LANÇAMENTO!$B:$B,'TOTAL GERAL'!$A$3,LANÇAMENTO!$N:$N,'TOTAL GERAL'!$D$1,LANÇAMENTO!$D:$D,'TOTAL GERAL'!$B8)</f>
        <v>0</v>
      </c>
      <c r="E8" s="165">
        <f>SUMIFS(LANÇAMENTO!$L:$L,LANÇAMENTO!$B:$B,'TOTAL GERAL'!$A$3,LANÇAMENTO!$N:$N,'TOTAL GERAL'!$E$1,LANÇAMENTO!$D:$D,'TOTAL GERAL'!$B8)</f>
        <v>0</v>
      </c>
      <c r="F8" s="165">
        <f>SUMIFS(LANÇAMENTO!$L:$L,LANÇAMENTO!$B:$B,'TOTAL GERAL'!$A$3,LANÇAMENTO!$N:$N,'TOTAL GERAL'!$F$1,LANÇAMENTO!$D:$D,'TOTAL GERAL'!$B8)</f>
        <v>0</v>
      </c>
      <c r="G8" s="26"/>
      <c r="H8" s="26"/>
      <c r="I8" s="26"/>
      <c r="J8" s="26"/>
      <c r="K8" s="15"/>
      <c r="L8" s="20"/>
    </row>
    <row r="9" spans="1:14" ht="15" customHeight="1" x14ac:dyDescent="0.25">
      <c r="A9" s="313"/>
      <c r="B9" s="12" t="s">
        <v>11</v>
      </c>
      <c r="C9" s="162"/>
      <c r="D9" s="166">
        <f>SUMIFS(LANÇAMENTO!$L:$L,LANÇAMENTO!$B:$B,'TOTAL GERAL'!$A$3,LANÇAMENTO!$N:$N,'TOTAL GERAL'!$D$1,LANÇAMENTO!$D:$D,'TOTAL GERAL'!$B9)</f>
        <v>0</v>
      </c>
      <c r="E9" s="166">
        <f>SUMIFS(LANÇAMENTO!$L:$L,LANÇAMENTO!$B:$B,'TOTAL GERAL'!$A$3,LANÇAMENTO!$N:$N,'TOTAL GERAL'!$E$1,LANÇAMENTO!$D:$D,'TOTAL GERAL'!$B9)</f>
        <v>0</v>
      </c>
      <c r="F9" s="166">
        <f>SUMIFS(LANÇAMENTO!$L:$L,LANÇAMENTO!$B:$B,'TOTAL GERAL'!$A$3,LANÇAMENTO!$N:$N,'TOTAL GERAL'!$F$1,LANÇAMENTO!$D:$D,'TOTAL GERAL'!$B9)</f>
        <v>0</v>
      </c>
      <c r="G9" s="25"/>
      <c r="H9" s="25"/>
      <c r="I9" s="25"/>
      <c r="J9" s="25"/>
      <c r="K9" s="14"/>
      <c r="L9" s="19"/>
    </row>
    <row r="10" spans="1:14" ht="15" customHeight="1" x14ac:dyDescent="0.25">
      <c r="A10" s="313"/>
      <c r="B10" s="31" t="s">
        <v>16</v>
      </c>
      <c r="C10" s="161"/>
      <c r="D10" s="165">
        <f>SUMIFS(LANÇAMENTO!$L:$L,LANÇAMENTO!$B:$B,'TOTAL GERAL'!$A$3,LANÇAMENTO!$N:$N,'TOTAL GERAL'!$D$1,LANÇAMENTO!$D:$D,'TOTAL GERAL'!$B10)</f>
        <v>0</v>
      </c>
      <c r="E10" s="165">
        <f>SUMIFS(LANÇAMENTO!$L:$L,LANÇAMENTO!$B:$B,'TOTAL GERAL'!$A$3,LANÇAMENTO!$N:$N,'TOTAL GERAL'!$E$1,LANÇAMENTO!$D:$D,'TOTAL GERAL'!$B10)</f>
        <v>0</v>
      </c>
      <c r="F10" s="165">
        <f>SUMIFS(LANÇAMENTO!$L:$L,LANÇAMENTO!$B:$B,'TOTAL GERAL'!$A$3,LANÇAMENTO!$N:$N,'TOTAL GERAL'!$F$1,LANÇAMENTO!$D:$D,'TOTAL GERAL'!$B10)</f>
        <v>0</v>
      </c>
      <c r="G10" s="26"/>
      <c r="H10" s="26"/>
      <c r="I10" s="26"/>
      <c r="J10" s="26"/>
      <c r="K10" s="15"/>
      <c r="L10" s="20"/>
    </row>
    <row r="11" spans="1:14" ht="15" customHeight="1" x14ac:dyDescent="0.25">
      <c r="A11" s="313"/>
      <c r="B11" s="12" t="s">
        <v>27</v>
      </c>
      <c r="C11" s="162"/>
      <c r="D11" s="166">
        <f>SUMIFS(LANÇAMENTO!$L:$L,LANÇAMENTO!$B:$B,'TOTAL GERAL'!$A$3,LANÇAMENTO!$N:$N,'TOTAL GERAL'!$D$1,LANÇAMENTO!$D:$D,'TOTAL GERAL'!$B11)</f>
        <v>0</v>
      </c>
      <c r="E11" s="166">
        <f>SUMIFS(LANÇAMENTO!$L:$L,LANÇAMENTO!$B:$B,'TOTAL GERAL'!$A$3,LANÇAMENTO!$N:$N,'TOTAL GERAL'!$E$1,LANÇAMENTO!$D:$D,'TOTAL GERAL'!$B11)</f>
        <v>0</v>
      </c>
      <c r="F11" s="166">
        <f>SUMIFS(LANÇAMENTO!$L:$L,LANÇAMENTO!$B:$B,'TOTAL GERAL'!$A$3,LANÇAMENTO!$N:$N,'TOTAL GERAL'!$F$1,LANÇAMENTO!$D:$D,'TOTAL GERAL'!$B11)</f>
        <v>0</v>
      </c>
      <c r="G11" s="25"/>
      <c r="H11" s="25"/>
      <c r="I11" s="25"/>
      <c r="J11" s="25"/>
      <c r="K11" s="14"/>
      <c r="L11" s="19"/>
    </row>
    <row r="12" spans="1:14" ht="15" customHeight="1" thickBot="1" x14ac:dyDescent="0.3">
      <c r="A12" s="313"/>
      <c r="B12" s="31" t="s">
        <v>104</v>
      </c>
      <c r="C12" s="161"/>
      <c r="D12" s="165">
        <f>SUMIFS(LANÇAMENTO!$L:$L,LANÇAMENTO!$B:$B,'TOTAL GERAL'!$A$3,LANÇAMENTO!$N:$N,'TOTAL GERAL'!$D$1,LANÇAMENTO!$D:$D,'TOTAL GERAL'!$B12)</f>
        <v>0</v>
      </c>
      <c r="E12" s="165">
        <f>SUMIFS(LANÇAMENTO!$L:$L,LANÇAMENTO!$B:$B,'TOTAL GERAL'!$A$3,LANÇAMENTO!$N:$N,'TOTAL GERAL'!$E$1,LANÇAMENTO!$D:$D,'TOTAL GERAL'!$B12)</f>
        <v>0</v>
      </c>
      <c r="F12" s="165">
        <f>SUMIFS(LANÇAMENTO!$L:$L,LANÇAMENTO!$B:$B,'TOTAL GERAL'!$A$3,LANÇAMENTO!$N:$N,'TOTAL GERAL'!$F$1,LANÇAMENTO!$D:$D,'TOTAL GERAL'!$B12)</f>
        <v>0</v>
      </c>
      <c r="G12" s="26"/>
      <c r="H12" s="26"/>
      <c r="I12" s="26"/>
      <c r="J12" s="26"/>
      <c r="K12" s="15"/>
      <c r="L12" s="20"/>
    </row>
    <row r="13" spans="1:14" ht="20.25" customHeight="1" thickTop="1" thickBot="1" x14ac:dyDescent="0.3">
      <c r="A13" s="13" t="str">
        <f>A14&amp;"-"&amp;"TOTAL"</f>
        <v>PEDRO COSTA - JB-TOTAL</v>
      </c>
      <c r="B13" s="29"/>
      <c r="C13" s="159">
        <f>SUM(F13:L13)</f>
        <v>0</v>
      </c>
      <c r="D13" s="158"/>
      <c r="E13" s="158"/>
      <c r="F13" s="28">
        <f t="shared" ref="F13:L13" si="1">SUM(F14:F23)</f>
        <v>0</v>
      </c>
      <c r="G13" s="28">
        <f t="shared" si="1"/>
        <v>0</v>
      </c>
      <c r="H13" s="28">
        <f t="shared" si="1"/>
        <v>0</v>
      </c>
      <c r="I13" s="28">
        <f t="shared" si="1"/>
        <v>0</v>
      </c>
      <c r="J13" s="28">
        <f t="shared" si="1"/>
        <v>0</v>
      </c>
      <c r="K13" s="28">
        <f t="shared" si="1"/>
        <v>0</v>
      </c>
      <c r="L13" s="22">
        <f t="shared" si="1"/>
        <v>0</v>
      </c>
      <c r="N13" s="2" t="s">
        <v>129</v>
      </c>
    </row>
    <row r="14" spans="1:14" ht="15" customHeight="1" thickTop="1" x14ac:dyDescent="0.25">
      <c r="A14" s="314" t="s">
        <v>91</v>
      </c>
      <c r="B14" s="30" t="s">
        <v>105</v>
      </c>
      <c r="C14" s="160"/>
      <c r="D14" s="16"/>
      <c r="E14" s="16"/>
      <c r="F14" s="27">
        <f>SUMIFS(LANÇAMENTO!$L:$L,LANÇAMENTO!$B:$B,'TOTAL GERAL'!$A$14,LANÇAMENTO!$N:$N,'TOTAL GERAL'!$F$1,LANÇAMENTO!$D:$D,'TOTAL GERAL'!$B14)</f>
        <v>0</v>
      </c>
      <c r="G14" s="27">
        <f>SUMIFS(LANÇAMENTO!$L:$L,LANÇAMENTO!$B:$B,'TOTAL GERAL'!$A$14,LANÇAMENTO!$N:$N,'TOTAL GERAL'!$G$1,LANÇAMENTO!$D:$D,'TOTAL GERAL'!$B14)</f>
        <v>0</v>
      </c>
      <c r="H14" s="27">
        <f>SUMIFS(LANÇAMENTO!$L:$L,LANÇAMENTO!$B:$B,'TOTAL GERAL'!$A$14,LANÇAMENTO!$N:$N,'TOTAL GERAL'!$H$1,LANÇAMENTO!$D:$D,'TOTAL GERAL'!$B14)</f>
        <v>0</v>
      </c>
      <c r="I14" s="27"/>
      <c r="J14" s="27"/>
      <c r="K14" s="16"/>
      <c r="L14" s="21"/>
    </row>
    <row r="15" spans="1:14" ht="15" customHeight="1" x14ac:dyDescent="0.25">
      <c r="A15" s="315"/>
      <c r="B15" s="31" t="s">
        <v>106</v>
      </c>
      <c r="C15" s="161"/>
      <c r="D15" s="15"/>
      <c r="E15" s="15"/>
      <c r="F15" s="26">
        <f>SUMIFS(LANÇAMENTO!$L:$L,LANÇAMENTO!$B:$B,'TOTAL GERAL'!$A$14,LANÇAMENTO!$N:$N,'TOTAL GERAL'!$F$1,LANÇAMENTO!$D:$D,'TOTAL GERAL'!$B15)</f>
        <v>0</v>
      </c>
      <c r="G15" s="26">
        <f>SUMIFS(LANÇAMENTO!$L:$L,LANÇAMENTO!$B:$B,'TOTAL GERAL'!$A$14,LANÇAMENTO!$N:$N,'TOTAL GERAL'!$G$1,LANÇAMENTO!$D:$D,'TOTAL GERAL'!$B15)</f>
        <v>0</v>
      </c>
      <c r="H15" s="26">
        <f>SUMIFS(LANÇAMENTO!$L:$L,LANÇAMENTO!$B:$B,'TOTAL GERAL'!$A$14,LANÇAMENTO!$N:$N,'TOTAL GERAL'!$H$1,LANÇAMENTO!$D:$D,'TOTAL GERAL'!$B15)</f>
        <v>0</v>
      </c>
      <c r="I15" s="26"/>
      <c r="J15" s="26"/>
      <c r="K15" s="15"/>
      <c r="L15" s="20"/>
    </row>
    <row r="16" spans="1:14" ht="15" customHeight="1" x14ac:dyDescent="0.25">
      <c r="A16" s="315"/>
      <c r="B16" s="12" t="s">
        <v>21</v>
      </c>
      <c r="C16" s="162"/>
      <c r="D16" s="14"/>
      <c r="E16" s="14"/>
      <c r="F16" s="25">
        <f>SUMIFS(LANÇAMENTO!$L:$L,LANÇAMENTO!$B:$B,'TOTAL GERAL'!$A$14,LANÇAMENTO!$N:$N,'TOTAL GERAL'!$F$1,LANÇAMENTO!$D:$D,'TOTAL GERAL'!$B16)</f>
        <v>0</v>
      </c>
      <c r="G16" s="25">
        <f>SUMIFS(LANÇAMENTO!$L:$L,LANÇAMENTO!$B:$B,'TOTAL GERAL'!$A$14,LANÇAMENTO!$N:$N,'TOTAL GERAL'!$G$1,LANÇAMENTO!$D:$D,'TOTAL GERAL'!$B16)</f>
        <v>0</v>
      </c>
      <c r="H16" s="25">
        <f>SUMIFS(LANÇAMENTO!$L:$L,LANÇAMENTO!$B:$B,'TOTAL GERAL'!$A$14,LANÇAMENTO!$N:$N,'TOTAL GERAL'!$H$1,LANÇAMENTO!$D:$D,'TOTAL GERAL'!$B16)</f>
        <v>0</v>
      </c>
      <c r="I16" s="25"/>
      <c r="J16" s="25"/>
      <c r="K16" s="14"/>
      <c r="L16" s="19"/>
    </row>
    <row r="17" spans="1:15" ht="15" customHeight="1" x14ac:dyDescent="0.25">
      <c r="A17" s="315"/>
      <c r="B17" s="31" t="s">
        <v>17</v>
      </c>
      <c r="C17" s="161"/>
      <c r="D17" s="15"/>
      <c r="E17" s="15"/>
      <c r="F17" s="26">
        <f>SUMIFS(LANÇAMENTO!$L:$L,LANÇAMENTO!$B:$B,'TOTAL GERAL'!$A$14,LANÇAMENTO!$N:$N,'TOTAL GERAL'!$F$1,LANÇAMENTO!$D:$D,'TOTAL GERAL'!$B17)</f>
        <v>0</v>
      </c>
      <c r="G17" s="26">
        <f>SUMIFS(LANÇAMENTO!$L:$L,LANÇAMENTO!$B:$B,'TOTAL GERAL'!$A$14,LANÇAMENTO!$N:$N,'TOTAL GERAL'!$G$1,LANÇAMENTO!$D:$D,'TOTAL GERAL'!$B17)</f>
        <v>0</v>
      </c>
      <c r="H17" s="26">
        <f>SUMIFS(LANÇAMENTO!$L:$L,LANÇAMENTO!$B:$B,'TOTAL GERAL'!$A$14,LANÇAMENTO!$N:$N,'TOTAL GERAL'!$H$1,LANÇAMENTO!$D:$D,'TOTAL GERAL'!$B17)</f>
        <v>0</v>
      </c>
      <c r="I17" s="26"/>
      <c r="J17" s="26"/>
      <c r="K17" s="15"/>
      <c r="L17" s="20"/>
    </row>
    <row r="18" spans="1:15" ht="15" customHeight="1" x14ac:dyDescent="0.25">
      <c r="A18" s="315"/>
      <c r="B18" s="12" t="s">
        <v>107</v>
      </c>
      <c r="C18" s="162"/>
      <c r="D18" s="14"/>
      <c r="E18" s="14"/>
      <c r="F18" s="25">
        <f>SUMIFS(LANÇAMENTO!$L:$L,LANÇAMENTO!$B:$B,'TOTAL GERAL'!$A$14,LANÇAMENTO!$N:$N,'TOTAL GERAL'!$F$1,LANÇAMENTO!$D:$D,'TOTAL GERAL'!$B18)</f>
        <v>0</v>
      </c>
      <c r="G18" s="25">
        <f>SUMIFS(LANÇAMENTO!$L:$L,LANÇAMENTO!$B:$B,'TOTAL GERAL'!$A$14,LANÇAMENTO!$N:$N,'TOTAL GERAL'!$G$1,LANÇAMENTO!$D:$D,'TOTAL GERAL'!$B18)</f>
        <v>0</v>
      </c>
      <c r="H18" s="25">
        <f>SUMIFS(LANÇAMENTO!$L:$L,LANÇAMENTO!$B:$B,'TOTAL GERAL'!$A$14,LANÇAMENTO!$N:$N,'TOTAL GERAL'!$H$1,LANÇAMENTO!$D:$D,'TOTAL GERAL'!$B18)</f>
        <v>0</v>
      </c>
      <c r="I18" s="25"/>
      <c r="J18" s="25"/>
      <c r="K18" s="14"/>
      <c r="L18" s="19"/>
    </row>
    <row r="19" spans="1:15" ht="15" customHeight="1" x14ac:dyDescent="0.25">
      <c r="A19" s="315"/>
      <c r="B19" s="31" t="s">
        <v>108</v>
      </c>
      <c r="C19" s="161"/>
      <c r="D19" s="15"/>
      <c r="E19" s="15"/>
      <c r="F19" s="26">
        <f>SUMIFS(LANÇAMENTO!$L:$L,LANÇAMENTO!$B:$B,'TOTAL GERAL'!$A$14,LANÇAMENTO!$N:$N,'TOTAL GERAL'!$F$1,LANÇAMENTO!$D:$D,'TOTAL GERAL'!$B19)</f>
        <v>0</v>
      </c>
      <c r="G19" s="26">
        <f>SUMIFS(LANÇAMENTO!$L:$L,LANÇAMENTO!$B:$B,'TOTAL GERAL'!$A$14,LANÇAMENTO!$N:$N,'TOTAL GERAL'!$G$1,LANÇAMENTO!$D:$D,'TOTAL GERAL'!$B19)</f>
        <v>0</v>
      </c>
      <c r="H19" s="26">
        <f>SUMIFS(LANÇAMENTO!$L:$L,LANÇAMENTO!$B:$B,'TOTAL GERAL'!$A$14,LANÇAMENTO!$N:$N,'TOTAL GERAL'!$H$1,LANÇAMENTO!$D:$D,'TOTAL GERAL'!$B19)</f>
        <v>0</v>
      </c>
      <c r="I19" s="26"/>
      <c r="J19" s="26"/>
      <c r="K19" s="15"/>
      <c r="L19" s="20"/>
    </row>
    <row r="20" spans="1:15" ht="15" customHeight="1" x14ac:dyDescent="0.25">
      <c r="A20" s="315"/>
      <c r="B20" s="12" t="s">
        <v>11</v>
      </c>
      <c r="C20" s="162"/>
      <c r="D20" s="14"/>
      <c r="E20" s="14"/>
      <c r="F20" s="25">
        <f>SUMIFS(LANÇAMENTO!$L:$L,LANÇAMENTO!$B:$B,'TOTAL GERAL'!$A$14,LANÇAMENTO!$N:$N,'TOTAL GERAL'!$F$1,LANÇAMENTO!$D:$D,'TOTAL GERAL'!$B20)</f>
        <v>0</v>
      </c>
      <c r="G20" s="25">
        <f>SUMIFS(LANÇAMENTO!$L:$L,LANÇAMENTO!$B:$B,'TOTAL GERAL'!$A$14,LANÇAMENTO!$N:$N,'TOTAL GERAL'!$G$1,LANÇAMENTO!$D:$D,'TOTAL GERAL'!$B20)</f>
        <v>0</v>
      </c>
      <c r="H20" s="25">
        <f>SUMIFS(LANÇAMENTO!$L:$L,LANÇAMENTO!$B:$B,'TOTAL GERAL'!$A$14,LANÇAMENTO!$N:$N,'TOTAL GERAL'!$H$1,LANÇAMENTO!$D:$D,'TOTAL GERAL'!$B20)</f>
        <v>0</v>
      </c>
      <c r="I20" s="25"/>
      <c r="J20" s="25"/>
      <c r="K20" s="14"/>
      <c r="L20" s="19"/>
    </row>
    <row r="21" spans="1:15" ht="15" customHeight="1" x14ac:dyDescent="0.25">
      <c r="A21" s="315"/>
      <c r="B21" s="31" t="s">
        <v>16</v>
      </c>
      <c r="C21" s="161"/>
      <c r="D21" s="15"/>
      <c r="E21" s="15"/>
      <c r="F21" s="26">
        <f>SUMIFS(LANÇAMENTO!$L:$L,LANÇAMENTO!$B:$B,'TOTAL GERAL'!$A$14,LANÇAMENTO!$N:$N,'TOTAL GERAL'!$F$1,LANÇAMENTO!$D:$D,'TOTAL GERAL'!$B21)</f>
        <v>0</v>
      </c>
      <c r="G21" s="26">
        <f>SUMIFS(LANÇAMENTO!$L:$L,LANÇAMENTO!$B:$B,'TOTAL GERAL'!$A$14,LANÇAMENTO!$N:$N,'TOTAL GERAL'!$G$1,LANÇAMENTO!$D:$D,'TOTAL GERAL'!$B21)</f>
        <v>0</v>
      </c>
      <c r="H21" s="26">
        <f>SUMIFS(LANÇAMENTO!$L:$L,LANÇAMENTO!$B:$B,'TOTAL GERAL'!$A$14,LANÇAMENTO!$N:$N,'TOTAL GERAL'!$H$1,LANÇAMENTO!$D:$D,'TOTAL GERAL'!$B21)</f>
        <v>0</v>
      </c>
      <c r="I21" s="26"/>
      <c r="J21" s="26"/>
      <c r="K21" s="15"/>
      <c r="L21" s="20"/>
    </row>
    <row r="22" spans="1:15" ht="15" customHeight="1" x14ac:dyDescent="0.25">
      <c r="A22" s="315"/>
      <c r="B22" s="12" t="s">
        <v>27</v>
      </c>
      <c r="C22" s="162"/>
      <c r="D22" s="14"/>
      <c r="E22" s="14"/>
      <c r="F22" s="25">
        <f>SUMIFS(LANÇAMENTO!$L:$L,LANÇAMENTO!$B:$B,'TOTAL GERAL'!$A$14,LANÇAMENTO!$N:$N,'TOTAL GERAL'!$F$1,LANÇAMENTO!$D:$D,'TOTAL GERAL'!$B22)</f>
        <v>0</v>
      </c>
      <c r="G22" s="25">
        <f>SUMIFS(LANÇAMENTO!$L:$L,LANÇAMENTO!$B:$B,'TOTAL GERAL'!$A$14,LANÇAMENTO!$N:$N,'TOTAL GERAL'!$G$1,LANÇAMENTO!$D:$D,'TOTAL GERAL'!$B22)</f>
        <v>0</v>
      </c>
      <c r="H22" s="25">
        <f>SUMIFS(LANÇAMENTO!$L:$L,LANÇAMENTO!$B:$B,'TOTAL GERAL'!$A$14,LANÇAMENTO!$N:$N,'TOTAL GERAL'!$H$1,LANÇAMENTO!$D:$D,'TOTAL GERAL'!$B22)</f>
        <v>0</v>
      </c>
      <c r="I22" s="25"/>
      <c r="J22" s="25"/>
      <c r="K22" s="14"/>
      <c r="L22" s="19"/>
      <c r="N22" s="181"/>
    </row>
    <row r="23" spans="1:15" ht="15" customHeight="1" thickBot="1" x14ac:dyDescent="0.3">
      <c r="A23" s="316"/>
      <c r="B23" s="31" t="s">
        <v>104</v>
      </c>
      <c r="C23" s="161"/>
      <c r="D23" s="15"/>
      <c r="E23" s="15"/>
      <c r="F23" s="26">
        <f>SUMIFS(LANÇAMENTO!$L:$L,LANÇAMENTO!$B:$B,'TOTAL GERAL'!$A$14,LANÇAMENTO!$N:$N,'TOTAL GERAL'!$F$1,LANÇAMENTO!$D:$D,'TOTAL GERAL'!$B23)</f>
        <v>0</v>
      </c>
      <c r="G23" s="26">
        <f>SUMIFS(LANÇAMENTO!$L:$L,LANÇAMENTO!$B:$B,'TOTAL GERAL'!$A$14,LANÇAMENTO!$N:$N,'TOTAL GERAL'!$G$1,LANÇAMENTO!$D:$D,'TOTAL GERAL'!$B23)</f>
        <v>0</v>
      </c>
      <c r="H23" s="26">
        <f>SUMIFS(LANÇAMENTO!$L:$L,LANÇAMENTO!$B:$B,'TOTAL GERAL'!$A$14,LANÇAMENTO!$N:$N,'TOTAL GERAL'!$H$1,LANÇAMENTO!$D:$D,'TOTAL GERAL'!$B23)</f>
        <v>0</v>
      </c>
      <c r="I23" s="26"/>
      <c r="J23" s="26"/>
      <c r="K23" s="15"/>
      <c r="L23" s="20"/>
      <c r="N23" s="181"/>
      <c r="O23" s="181"/>
    </row>
    <row r="24" spans="1:15" ht="21.75" customHeight="1" thickTop="1" thickBot="1" x14ac:dyDescent="0.3">
      <c r="A24" s="13" t="str">
        <f>A25&amp;"-"&amp;"TOTAL"</f>
        <v>BENEDITO TOLOSA - JB-TOTAL</v>
      </c>
      <c r="B24" s="29"/>
      <c r="C24" s="159">
        <f>SUM(F24:L24)</f>
        <v>0</v>
      </c>
      <c r="D24" s="158"/>
      <c r="E24" s="158"/>
      <c r="F24" s="28">
        <f t="shared" ref="F24:L24" si="2">SUM(F25:F34)</f>
        <v>0</v>
      </c>
      <c r="G24" s="28">
        <f t="shared" si="2"/>
        <v>0</v>
      </c>
      <c r="H24" s="28">
        <f t="shared" si="2"/>
        <v>0</v>
      </c>
      <c r="I24" s="28">
        <f t="shared" si="2"/>
        <v>0</v>
      </c>
      <c r="J24" s="28">
        <f t="shared" si="2"/>
        <v>0</v>
      </c>
      <c r="K24" s="28">
        <f t="shared" si="2"/>
        <v>0</v>
      </c>
      <c r="L24" s="22">
        <f t="shared" si="2"/>
        <v>0</v>
      </c>
      <c r="N24" s="2" t="s">
        <v>129</v>
      </c>
    </row>
    <row r="25" spans="1:15" ht="15" customHeight="1" thickTop="1" x14ac:dyDescent="0.25">
      <c r="A25" s="314" t="s">
        <v>117</v>
      </c>
      <c r="B25" s="30" t="s">
        <v>105</v>
      </c>
      <c r="C25" s="160"/>
      <c r="D25" s="16"/>
      <c r="E25" s="16"/>
      <c r="F25" s="27">
        <f>SUMIFS(LANÇAMENTO!$L:$L,LANÇAMENTO!$B:$B,'TOTAL GERAL'!$A$25,LANÇAMENTO!$N:$N,'TOTAL GERAL'!$F$1,LANÇAMENTO!$D:$D,'TOTAL GERAL'!$B25)</f>
        <v>0</v>
      </c>
      <c r="G25" s="27">
        <f>SUMIFS(LANÇAMENTO!$L:$L,LANÇAMENTO!$B:$B,'TOTAL GERAL'!$A$25,LANÇAMENTO!$N:$N,'TOTAL GERAL'!$G$1,LANÇAMENTO!$D:$D,'TOTAL GERAL'!$B25)</f>
        <v>0</v>
      </c>
      <c r="H25" s="27">
        <f>SUMIFS(LANÇAMENTO!$L:$L,LANÇAMENTO!$B:$B,'TOTAL GERAL'!$A$25,LANÇAMENTO!$N:$N,'TOTAL GERAL'!$H$1,LANÇAMENTO!$D:$D,'TOTAL GERAL'!$B25)</f>
        <v>0</v>
      </c>
      <c r="I25" s="27"/>
      <c r="J25" s="27"/>
      <c r="K25" s="16"/>
      <c r="L25" s="21"/>
    </row>
    <row r="26" spans="1:15" ht="15" customHeight="1" x14ac:dyDescent="0.25">
      <c r="A26" s="315"/>
      <c r="B26" s="31" t="s">
        <v>106</v>
      </c>
      <c r="C26" s="161"/>
      <c r="D26" s="15"/>
      <c r="E26" s="15"/>
      <c r="F26" s="26">
        <f>SUMIFS(LANÇAMENTO!$L:$L,LANÇAMENTO!$B:$B,'TOTAL GERAL'!$A$25,LANÇAMENTO!$N:$N,'TOTAL GERAL'!$F$1,LANÇAMENTO!$D:$D,'TOTAL GERAL'!$B26)</f>
        <v>0</v>
      </c>
      <c r="G26" s="26">
        <f>SUMIFS(LANÇAMENTO!$L:$L,LANÇAMENTO!$B:$B,'TOTAL GERAL'!$A$25,LANÇAMENTO!$N:$N,'TOTAL GERAL'!$G$1,LANÇAMENTO!$D:$D,'TOTAL GERAL'!$B26)</f>
        <v>0</v>
      </c>
      <c r="H26" s="26">
        <f>SUMIFS(LANÇAMENTO!$L:$L,LANÇAMENTO!$B:$B,'TOTAL GERAL'!$A$25,LANÇAMENTO!$N:$N,'TOTAL GERAL'!$H$1,LANÇAMENTO!$D:$D,'TOTAL GERAL'!$B26)</f>
        <v>0</v>
      </c>
      <c r="I26" s="26"/>
      <c r="J26" s="26"/>
      <c r="K26" s="15"/>
      <c r="L26" s="20"/>
    </row>
    <row r="27" spans="1:15" ht="15" customHeight="1" x14ac:dyDescent="0.25">
      <c r="A27" s="315"/>
      <c r="B27" s="12" t="s">
        <v>21</v>
      </c>
      <c r="C27" s="162"/>
      <c r="D27" s="14"/>
      <c r="E27" s="14"/>
      <c r="F27" s="25">
        <f>SUMIFS(LANÇAMENTO!$L:$L,LANÇAMENTO!$B:$B,'TOTAL GERAL'!$A$25,LANÇAMENTO!$N:$N,'TOTAL GERAL'!$F$1,LANÇAMENTO!$D:$D,'TOTAL GERAL'!$B27)</f>
        <v>0</v>
      </c>
      <c r="G27" s="25">
        <f>SUMIFS(LANÇAMENTO!$L:$L,LANÇAMENTO!$B:$B,'TOTAL GERAL'!$A$25,LANÇAMENTO!$N:$N,'TOTAL GERAL'!G$1,LANÇAMENTO!$D:$D,'TOTAL GERAL'!$B27)</f>
        <v>0</v>
      </c>
      <c r="H27" s="25">
        <f>SUMIFS(LANÇAMENTO!$L:$L,LANÇAMENTO!$B:$B,'TOTAL GERAL'!$A$25,LANÇAMENTO!$N:$N,'TOTAL GERAL'!H$1,LANÇAMENTO!$D:$D,'TOTAL GERAL'!$B27)</f>
        <v>0</v>
      </c>
      <c r="I27" s="25"/>
      <c r="J27" s="25"/>
      <c r="K27" s="14"/>
      <c r="L27" s="19"/>
    </row>
    <row r="28" spans="1:15" ht="15" customHeight="1" x14ac:dyDescent="0.25">
      <c r="A28" s="315"/>
      <c r="B28" s="31" t="s">
        <v>17</v>
      </c>
      <c r="C28" s="161"/>
      <c r="D28" s="15"/>
      <c r="E28" s="15"/>
      <c r="F28" s="26">
        <f>SUMIFS(LANÇAMENTO!$L:$L,LANÇAMENTO!$B:$B,'TOTAL GERAL'!$A$25,LANÇAMENTO!$N:$N,'TOTAL GERAL'!$F$1,LANÇAMENTO!$D:$D,'TOTAL GERAL'!$B28)</f>
        <v>0</v>
      </c>
      <c r="G28" s="26">
        <f>SUMIFS(LANÇAMENTO!$L:$L,LANÇAMENTO!$B:$B,'TOTAL GERAL'!$A$25,LANÇAMENTO!$N:$N,'TOTAL GERAL'!$G$1,LANÇAMENTO!$D:$D,'TOTAL GERAL'!$B28)</f>
        <v>0</v>
      </c>
      <c r="H28" s="26">
        <f>SUMIFS(LANÇAMENTO!$L:$L,LANÇAMENTO!$B:$B,'TOTAL GERAL'!$A$25,LANÇAMENTO!$N:$N,'TOTAL GERAL'!$H$1,LANÇAMENTO!$D:$D,'TOTAL GERAL'!$B28)</f>
        <v>0</v>
      </c>
      <c r="I28" s="26"/>
      <c r="J28" s="26"/>
      <c r="K28" s="15"/>
      <c r="L28" s="20"/>
    </row>
    <row r="29" spans="1:15" ht="15" customHeight="1" x14ac:dyDescent="0.25">
      <c r="A29" s="315"/>
      <c r="B29" s="12" t="s">
        <v>107</v>
      </c>
      <c r="C29" s="162"/>
      <c r="D29" s="14"/>
      <c r="E29" s="14"/>
      <c r="F29" s="25">
        <f>SUMIFS(LANÇAMENTO!$L:$L,LANÇAMENTO!$B:$B,'TOTAL GERAL'!$A$25,LANÇAMENTO!$N:$N,'TOTAL GERAL'!$F$1,LANÇAMENTO!$D:$D,'TOTAL GERAL'!$B29)</f>
        <v>0</v>
      </c>
      <c r="G29" s="25">
        <f>SUMIFS(LANÇAMENTO!$L:$L,LANÇAMENTO!$B:$B,'TOTAL GERAL'!$A$25,LANÇAMENTO!$N:$N,'TOTAL GERAL'!$G$1,LANÇAMENTO!$D:$D,'TOTAL GERAL'!$B29)</f>
        <v>0</v>
      </c>
      <c r="H29" s="25">
        <f>SUMIFS(LANÇAMENTO!$L:$L,LANÇAMENTO!$B:$B,'TOTAL GERAL'!$A$25,LANÇAMENTO!$N:$N,'TOTAL GERAL'!$H$1,LANÇAMENTO!$D:$D,'TOTAL GERAL'!$B29)</f>
        <v>0</v>
      </c>
      <c r="I29" s="25"/>
      <c r="J29" s="25"/>
      <c r="K29" s="14"/>
      <c r="L29" s="19"/>
    </row>
    <row r="30" spans="1:15" ht="15" customHeight="1" x14ac:dyDescent="0.25">
      <c r="A30" s="315"/>
      <c r="B30" s="31" t="s">
        <v>108</v>
      </c>
      <c r="C30" s="161"/>
      <c r="D30" s="15"/>
      <c r="E30" s="15"/>
      <c r="F30" s="26">
        <f>SUMIFS(LANÇAMENTO!$L:$L,LANÇAMENTO!$B:$B,'TOTAL GERAL'!$A$25,LANÇAMENTO!$N:$N,'TOTAL GERAL'!$F$1,LANÇAMENTO!$D:$D,'TOTAL GERAL'!$B30)</f>
        <v>0</v>
      </c>
      <c r="G30" s="26">
        <f>SUMIFS(LANÇAMENTO!$L:$L,LANÇAMENTO!$B:$B,'TOTAL GERAL'!$A$25,LANÇAMENTO!$N:$N,'TOTAL GERAL'!$G$1,LANÇAMENTO!$D:$D,'TOTAL GERAL'!$B30)</f>
        <v>0</v>
      </c>
      <c r="H30" s="26">
        <f>SUMIFS(LANÇAMENTO!$L:$L,LANÇAMENTO!$B:$B,'TOTAL GERAL'!$A$25,LANÇAMENTO!$N:$N,'TOTAL GERAL'!$H$1,LANÇAMENTO!$D:$D,'TOTAL GERAL'!$B30)</f>
        <v>0</v>
      </c>
      <c r="I30" s="26"/>
      <c r="J30" s="26"/>
      <c r="K30" s="15"/>
      <c r="L30" s="20"/>
    </row>
    <row r="31" spans="1:15" ht="15" customHeight="1" x14ac:dyDescent="0.25">
      <c r="A31" s="315"/>
      <c r="B31" s="12" t="s">
        <v>11</v>
      </c>
      <c r="C31" s="162"/>
      <c r="D31" s="14"/>
      <c r="E31" s="14"/>
      <c r="F31" s="25">
        <f>SUMIFS(LANÇAMENTO!$L:$L,LANÇAMENTO!$B:$B,'TOTAL GERAL'!$A$25,LANÇAMENTO!$N:$N,'TOTAL GERAL'!$F$1,LANÇAMENTO!$D:$D,'TOTAL GERAL'!$B31)</f>
        <v>0</v>
      </c>
      <c r="G31" s="25">
        <f>SUMIFS(LANÇAMENTO!$L:$L,LANÇAMENTO!$B:$B,'TOTAL GERAL'!$A$25,LANÇAMENTO!$N:$N,'TOTAL GERAL'!$G$1,LANÇAMENTO!$D:$D,'TOTAL GERAL'!$B31)</f>
        <v>0</v>
      </c>
      <c r="H31" s="25">
        <f>SUMIFS(LANÇAMENTO!$L:$L,LANÇAMENTO!$B:$B,'TOTAL GERAL'!$A$25,LANÇAMENTO!$N:$N,'TOTAL GERAL'!$H$1,LANÇAMENTO!$D:$D,'TOTAL GERAL'!$B31)</f>
        <v>0</v>
      </c>
      <c r="I31" s="25"/>
      <c r="J31" s="25"/>
      <c r="K31" s="14"/>
      <c r="L31" s="19"/>
    </row>
    <row r="32" spans="1:15" ht="15" customHeight="1" x14ac:dyDescent="0.25">
      <c r="A32" s="315"/>
      <c r="B32" s="31" t="s">
        <v>16</v>
      </c>
      <c r="C32" s="161"/>
      <c r="D32" s="15"/>
      <c r="E32" s="15"/>
      <c r="F32" s="26">
        <f>SUMIFS(LANÇAMENTO!$L:$L,LANÇAMENTO!$B:$B,'TOTAL GERAL'!$A$25,LANÇAMENTO!$N:$N,'TOTAL GERAL'!$F$1,LANÇAMENTO!$D:$D,'TOTAL GERAL'!$B32)</f>
        <v>0</v>
      </c>
      <c r="G32" s="26">
        <f>SUMIFS(LANÇAMENTO!$L:$L,LANÇAMENTO!$B:$B,'TOTAL GERAL'!$A$25,LANÇAMENTO!$N:$N,'TOTAL GERAL'!$G$1,LANÇAMENTO!$D:$D,'TOTAL GERAL'!$B32)</f>
        <v>0</v>
      </c>
      <c r="H32" s="26">
        <f>SUMIFS(LANÇAMENTO!$L:$L,LANÇAMENTO!$B:$B,'TOTAL GERAL'!$A$25,LANÇAMENTO!$N:$N,'TOTAL GERAL'!$H$1,LANÇAMENTO!$D:$D,'TOTAL GERAL'!$B32)</f>
        <v>0</v>
      </c>
      <c r="I32" s="26"/>
      <c r="J32" s="26"/>
      <c r="K32" s="15"/>
      <c r="L32" s="20"/>
    </row>
    <row r="33" spans="1:14" ht="15" customHeight="1" x14ac:dyDescent="0.25">
      <c r="A33" s="315"/>
      <c r="B33" s="12" t="s">
        <v>27</v>
      </c>
      <c r="C33" s="162"/>
      <c r="D33" s="14"/>
      <c r="E33" s="14"/>
      <c r="F33" s="25">
        <f>SUMIFS(LANÇAMENTO!$L:$L,LANÇAMENTO!$B:$B,'TOTAL GERAL'!$A$25,LANÇAMENTO!$N:$N,'TOTAL GERAL'!$F$1,LANÇAMENTO!$D:$D,'TOTAL GERAL'!$B33)</f>
        <v>0</v>
      </c>
      <c r="G33" s="25">
        <f>SUMIFS(LANÇAMENTO!$L:$L,LANÇAMENTO!$B:$B,'TOTAL GERAL'!$A$25,LANÇAMENTO!$N:$N,'TOTAL GERAL'!$G$1,LANÇAMENTO!$D:$D,'TOTAL GERAL'!$B33)</f>
        <v>0</v>
      </c>
      <c r="H33" s="25">
        <f>SUMIFS(LANÇAMENTO!$L:$L,LANÇAMENTO!$B:$B,'TOTAL GERAL'!$A$25,LANÇAMENTO!$N:$N,'TOTAL GERAL'!$H$1,LANÇAMENTO!$D:$D,'TOTAL GERAL'!$B33)</f>
        <v>0</v>
      </c>
      <c r="I33" s="25"/>
      <c r="J33" s="25"/>
      <c r="K33" s="14"/>
      <c r="L33" s="19"/>
    </row>
    <row r="34" spans="1:14" ht="15" customHeight="1" thickBot="1" x14ac:dyDescent="0.3">
      <c r="A34" s="316"/>
      <c r="B34" s="31" t="s">
        <v>104</v>
      </c>
      <c r="C34" s="161"/>
      <c r="D34" s="15"/>
      <c r="E34" s="15"/>
      <c r="F34" s="26">
        <f>SUMIFS(LANÇAMENTO!$L:$L,LANÇAMENTO!$B:$B,'TOTAL GERAL'!$A$25,LANÇAMENTO!$N:$N,'TOTAL GERAL'!$F$1,LANÇAMENTO!$D:$D,'TOTAL GERAL'!$B34)</f>
        <v>0</v>
      </c>
      <c r="G34" s="26">
        <f>SUMIFS(LANÇAMENTO!$L:$L,LANÇAMENTO!$B:$B,'TOTAL GERAL'!$A$25,LANÇAMENTO!$N:$N,'TOTAL GERAL'!$G$1,LANÇAMENTO!$D:$D,'TOTAL GERAL'!$B34)</f>
        <v>0</v>
      </c>
      <c r="H34" s="26">
        <f>SUMIFS(LANÇAMENTO!$L:$L,LANÇAMENTO!$B:$B,'TOTAL GERAL'!$A$25,LANÇAMENTO!$N:$N,'TOTAL GERAL'!$H$1,LANÇAMENTO!$D:$D,'TOTAL GERAL'!$B34)</f>
        <v>0</v>
      </c>
      <c r="I34" s="26"/>
      <c r="J34" s="26"/>
      <c r="K34" s="15"/>
      <c r="L34" s="20"/>
    </row>
    <row r="35" spans="1:14" ht="21.75" customHeight="1" thickTop="1" thickBot="1" x14ac:dyDescent="0.3">
      <c r="A35" s="13" t="str">
        <f>A36&amp;"-"&amp;"TOTAL"</f>
        <v>PEDRO BARROS-TOTAL</v>
      </c>
      <c r="B35" s="29"/>
      <c r="C35" s="159">
        <f>SUM(F35:L35)</f>
        <v>0</v>
      </c>
      <c r="D35" s="158"/>
      <c r="E35" s="158"/>
      <c r="F35" s="28">
        <f t="shared" ref="F35:L35" si="3">SUM(F36:F45)</f>
        <v>0</v>
      </c>
      <c r="G35" s="28">
        <f t="shared" si="3"/>
        <v>0</v>
      </c>
      <c r="H35" s="28">
        <f t="shared" si="3"/>
        <v>0</v>
      </c>
      <c r="I35" s="28">
        <f t="shared" si="3"/>
        <v>0</v>
      </c>
      <c r="J35" s="28">
        <f t="shared" si="3"/>
        <v>0</v>
      </c>
      <c r="K35" s="28">
        <f t="shared" si="3"/>
        <v>0</v>
      </c>
      <c r="L35" s="22">
        <f t="shared" si="3"/>
        <v>0</v>
      </c>
      <c r="N35" s="2" t="s">
        <v>129</v>
      </c>
    </row>
    <row r="36" spans="1:14" ht="15" customHeight="1" thickTop="1" x14ac:dyDescent="0.25">
      <c r="A36" s="312" t="s">
        <v>126</v>
      </c>
      <c r="B36" s="30" t="s">
        <v>105</v>
      </c>
      <c r="C36" s="160"/>
      <c r="D36" s="16"/>
      <c r="E36" s="16"/>
      <c r="F36" s="27">
        <f>SUMIFS(LANÇAMENTO!$L:$L,LANÇAMENTO!$B:$B,'TOTAL GERAL'!$A$36,LANÇAMENTO!$N:$N,'TOTAL GERAL'!$F$1,LANÇAMENTO!$D:$D,'TOTAL GERAL'!$B36)</f>
        <v>0</v>
      </c>
      <c r="G36" s="27">
        <f>SUMIFS(LANÇAMENTO!$L:$L,LANÇAMENTO!$B:$B,'TOTAL GERAL'!$A$36,LANÇAMENTO!$N:$N,'TOTAL GERAL'!$G$1,LANÇAMENTO!$D:$D,'TOTAL GERAL'!$B36)</f>
        <v>0</v>
      </c>
      <c r="H36" s="27">
        <f>SUMIFS(LANÇAMENTO!$L:$L,LANÇAMENTO!$B:$B,'TOTAL GERAL'!$A$36,LANÇAMENTO!$N:$N,'TOTAL GERAL'!$H$1,LANÇAMENTO!$D:$D,'TOTAL GERAL'!$B36)</f>
        <v>0</v>
      </c>
      <c r="I36" s="27"/>
      <c r="J36" s="27"/>
      <c r="K36" s="16"/>
      <c r="L36" s="21"/>
    </row>
    <row r="37" spans="1:14" ht="15" customHeight="1" x14ac:dyDescent="0.25">
      <c r="A37" s="313"/>
      <c r="B37" s="31" t="s">
        <v>106</v>
      </c>
      <c r="C37" s="161"/>
      <c r="D37" s="15"/>
      <c r="E37" s="15"/>
      <c r="F37" s="26">
        <f>SUMIFS(LANÇAMENTO!$L:$L,LANÇAMENTO!$B:$B,'TOTAL GERAL'!$A$36,LANÇAMENTO!$N:$N,'TOTAL GERAL'!$F$1,LANÇAMENTO!$D:$D,'TOTAL GERAL'!$B37)</f>
        <v>0</v>
      </c>
      <c r="G37" s="26">
        <f>SUMIFS(LANÇAMENTO!$L:$L,LANÇAMENTO!$B:$B,'TOTAL GERAL'!$A$36,LANÇAMENTO!$N:$N,'TOTAL GERAL'!$G$1,LANÇAMENTO!$D:$D,'TOTAL GERAL'!$B37)</f>
        <v>0</v>
      </c>
      <c r="H37" s="26">
        <f>SUMIFS(LANÇAMENTO!$L:$L,LANÇAMENTO!$B:$B,'TOTAL GERAL'!$A$36,LANÇAMENTO!$N:$N,'TOTAL GERAL'!$H$1,LANÇAMENTO!$D:$D,'TOTAL GERAL'!$B37)</f>
        <v>0</v>
      </c>
      <c r="I37" s="26"/>
      <c r="J37" s="26"/>
      <c r="K37" s="15"/>
      <c r="L37" s="20"/>
    </row>
    <row r="38" spans="1:14" ht="15" customHeight="1" x14ac:dyDescent="0.25">
      <c r="A38" s="313"/>
      <c r="B38" s="12" t="s">
        <v>21</v>
      </c>
      <c r="C38" s="162"/>
      <c r="D38" s="14"/>
      <c r="E38" s="14"/>
      <c r="F38" s="25">
        <f>SUMIFS(LANÇAMENTO!$L:$L,LANÇAMENTO!$B:$B,'TOTAL GERAL'!$A$36,LANÇAMENTO!$N:$N,'TOTAL GERAL'!$F$1,LANÇAMENTO!$D:$D,'TOTAL GERAL'!$B38)</f>
        <v>0</v>
      </c>
      <c r="G38" s="25">
        <f>SUMIFS(LANÇAMENTO!$L:$L,LANÇAMENTO!$B:$B,'TOTAL GERAL'!$A$36,LANÇAMENTO!$N:$N,'TOTAL GERAL'!$G$1,LANÇAMENTO!$D:$D,'TOTAL GERAL'!$B38)</f>
        <v>0</v>
      </c>
      <c r="H38" s="25">
        <f>SUMIFS(LANÇAMENTO!$L:$L,LANÇAMENTO!$B:$B,'TOTAL GERAL'!$A$36,LANÇAMENTO!$N:$N,'TOTAL GERAL'!$H$1,LANÇAMENTO!$D:$D,'TOTAL GERAL'!$B38)</f>
        <v>0</v>
      </c>
      <c r="I38" s="25"/>
      <c r="J38" s="25"/>
      <c r="K38" s="14"/>
      <c r="L38" s="19"/>
    </row>
    <row r="39" spans="1:14" ht="15" customHeight="1" x14ac:dyDescent="0.25">
      <c r="A39" s="313"/>
      <c r="B39" s="31" t="s">
        <v>17</v>
      </c>
      <c r="C39" s="161"/>
      <c r="D39" s="15"/>
      <c r="E39" s="15"/>
      <c r="F39" s="26">
        <f>SUMIFS(LANÇAMENTO!$L:$L,LANÇAMENTO!$B:$B,'TOTAL GERAL'!$A$36,LANÇAMENTO!$N:$N,'TOTAL GERAL'!$F$1,LANÇAMENTO!$D:$D,'TOTAL GERAL'!$B39)</f>
        <v>0</v>
      </c>
      <c r="G39" s="26">
        <f>SUMIFS(LANÇAMENTO!$L:$L,LANÇAMENTO!$B:$B,'TOTAL GERAL'!$A$36,LANÇAMENTO!$N:$N,'TOTAL GERAL'!$G$1,LANÇAMENTO!$D:$D,'TOTAL GERAL'!$B39)</f>
        <v>0</v>
      </c>
      <c r="H39" s="26">
        <f>SUMIFS(LANÇAMENTO!$L:$L,LANÇAMENTO!$B:$B,'TOTAL GERAL'!$A$36,LANÇAMENTO!$N:$N,'TOTAL GERAL'!$H$1,LANÇAMENTO!$D:$D,'TOTAL GERAL'!$B39)</f>
        <v>0</v>
      </c>
      <c r="I39" s="26"/>
      <c r="J39" s="26"/>
      <c r="K39" s="15"/>
      <c r="L39" s="20"/>
    </row>
    <row r="40" spans="1:14" ht="15" customHeight="1" x14ac:dyDescent="0.25">
      <c r="A40" s="313"/>
      <c r="B40" s="12" t="s">
        <v>107</v>
      </c>
      <c r="C40" s="162"/>
      <c r="D40" s="14"/>
      <c r="E40" s="14"/>
      <c r="F40" s="25">
        <f>SUMIFS(LANÇAMENTO!$L:$L,LANÇAMENTO!$B:$B,'TOTAL GERAL'!$A$36,LANÇAMENTO!$N:$N,'TOTAL GERAL'!$F$1,LANÇAMENTO!$D:$D,'TOTAL GERAL'!$B40)</f>
        <v>0</v>
      </c>
      <c r="G40" s="25">
        <f>SUMIFS(LANÇAMENTO!$L:$L,LANÇAMENTO!$B:$B,'TOTAL GERAL'!$A$36,LANÇAMENTO!$N:$N,'TOTAL GERAL'!$G$1,LANÇAMENTO!$D:$D,'TOTAL GERAL'!$B40)</f>
        <v>0</v>
      </c>
      <c r="H40" s="25">
        <f>SUMIFS(LANÇAMENTO!$L:$L,LANÇAMENTO!$B:$B,'TOTAL GERAL'!$A$36,LANÇAMENTO!$N:$N,'TOTAL GERAL'!$H$1,LANÇAMENTO!$D:$D,'TOTAL GERAL'!$B40)</f>
        <v>0</v>
      </c>
      <c r="I40" s="25"/>
      <c r="J40" s="25"/>
      <c r="K40" s="14"/>
      <c r="L40" s="19"/>
    </row>
    <row r="41" spans="1:14" ht="15" customHeight="1" x14ac:dyDescent="0.25">
      <c r="A41" s="313"/>
      <c r="B41" s="31" t="s">
        <v>108</v>
      </c>
      <c r="C41" s="161"/>
      <c r="D41" s="15"/>
      <c r="E41" s="15"/>
      <c r="F41" s="26">
        <f>SUMIFS(LANÇAMENTO!$L:$L,LANÇAMENTO!$B:$B,'TOTAL GERAL'!$A$36,LANÇAMENTO!$N:$N,'TOTAL GERAL'!$F$1,LANÇAMENTO!$D:$D,'TOTAL GERAL'!$B41)</f>
        <v>0</v>
      </c>
      <c r="G41" s="26">
        <f>SUMIFS(LANÇAMENTO!$L:$L,LANÇAMENTO!$B:$B,'TOTAL GERAL'!$A$36,LANÇAMENTO!$N:$N,'TOTAL GERAL'!$G$1,LANÇAMENTO!$D:$D,'TOTAL GERAL'!$B41)</f>
        <v>0</v>
      </c>
      <c r="H41" s="26">
        <f>SUMIFS(LANÇAMENTO!$L:$L,LANÇAMENTO!$B:$B,'TOTAL GERAL'!$A$36,LANÇAMENTO!$N:$N,'TOTAL GERAL'!$H$1,LANÇAMENTO!$D:$D,'TOTAL GERAL'!$B41)</f>
        <v>0</v>
      </c>
      <c r="I41" s="26"/>
      <c r="J41" s="26"/>
      <c r="K41" s="15"/>
      <c r="L41" s="20"/>
    </row>
    <row r="42" spans="1:14" ht="15" customHeight="1" x14ac:dyDescent="0.25">
      <c r="A42" s="313"/>
      <c r="B42" s="12" t="s">
        <v>11</v>
      </c>
      <c r="C42" s="162"/>
      <c r="D42" s="14"/>
      <c r="E42" s="14"/>
      <c r="F42" s="25">
        <f>SUMIFS(LANÇAMENTO!$L:$L,LANÇAMENTO!$B:$B,'TOTAL GERAL'!$A$36,LANÇAMENTO!$N:$N,'TOTAL GERAL'!$F$1,LANÇAMENTO!$D:$D,'TOTAL GERAL'!$B42)</f>
        <v>0</v>
      </c>
      <c r="G42" s="25">
        <f>SUMIFS(LANÇAMENTO!$L:$L,LANÇAMENTO!$B:$B,'TOTAL GERAL'!$A$36,LANÇAMENTO!$N:$N,'TOTAL GERAL'!$G$1,LANÇAMENTO!$D:$D,'TOTAL GERAL'!$B42)</f>
        <v>0</v>
      </c>
      <c r="H42" s="25">
        <f>SUMIFS(LANÇAMENTO!$L:$L,LANÇAMENTO!$B:$B,'TOTAL GERAL'!$A$36,LANÇAMENTO!$N:$N,'TOTAL GERAL'!$H$1,LANÇAMENTO!$D:$D,'TOTAL GERAL'!$B42)</f>
        <v>0</v>
      </c>
      <c r="I42" s="25"/>
      <c r="J42" s="25"/>
      <c r="K42" s="14"/>
      <c r="L42" s="19"/>
    </row>
    <row r="43" spans="1:14" ht="15" customHeight="1" x14ac:dyDescent="0.25">
      <c r="A43" s="313"/>
      <c r="B43" s="31" t="s">
        <v>16</v>
      </c>
      <c r="C43" s="161"/>
      <c r="D43" s="15"/>
      <c r="E43" s="15"/>
      <c r="F43" s="26">
        <f>SUMIFS(LANÇAMENTO!$L:$L,LANÇAMENTO!$B:$B,'TOTAL GERAL'!$A$36,LANÇAMENTO!$N:$N,'TOTAL GERAL'!$F$1,LANÇAMENTO!$D:$D,'TOTAL GERAL'!$B43)</f>
        <v>0</v>
      </c>
      <c r="G43" s="26">
        <f>SUMIFS(LANÇAMENTO!$L:$L,LANÇAMENTO!$B:$B,'TOTAL GERAL'!$A$36,LANÇAMENTO!$N:$N,'TOTAL GERAL'!$G$1,LANÇAMENTO!$D:$D,'TOTAL GERAL'!$B43)</f>
        <v>0</v>
      </c>
      <c r="H43" s="26">
        <f>SUMIFS(LANÇAMENTO!$L:$L,LANÇAMENTO!$B:$B,'TOTAL GERAL'!$A$36,LANÇAMENTO!$N:$N,'TOTAL GERAL'!$H$1,LANÇAMENTO!$D:$D,'TOTAL GERAL'!$B43)</f>
        <v>0</v>
      </c>
      <c r="I43" s="26"/>
      <c r="J43" s="26"/>
      <c r="K43" s="15"/>
      <c r="L43" s="20"/>
    </row>
    <row r="44" spans="1:14" ht="15" customHeight="1" x14ac:dyDescent="0.25">
      <c r="A44" s="313"/>
      <c r="B44" s="12" t="s">
        <v>27</v>
      </c>
      <c r="C44" s="162"/>
      <c r="D44" s="14"/>
      <c r="E44" s="14"/>
      <c r="F44" s="25">
        <f>SUMIFS(LANÇAMENTO!$L:$L,LANÇAMENTO!$B:$B,'TOTAL GERAL'!$A$36,LANÇAMENTO!$N:$N,'TOTAL GERAL'!$F$1,LANÇAMENTO!$D:$D,'TOTAL GERAL'!$B44)</f>
        <v>0</v>
      </c>
      <c r="G44" s="25">
        <f>SUMIFS(LANÇAMENTO!$L:$L,LANÇAMENTO!$B:$B,'TOTAL GERAL'!$A$36,LANÇAMENTO!$N:$N,'TOTAL GERAL'!$G$1,LANÇAMENTO!$D:$D,'TOTAL GERAL'!$B44)</f>
        <v>0</v>
      </c>
      <c r="H44" s="25">
        <f>SUMIFS(LANÇAMENTO!$L:$L,LANÇAMENTO!$B:$B,'TOTAL GERAL'!$A$36,LANÇAMENTO!$N:$N,'TOTAL GERAL'!$H$1,LANÇAMENTO!$D:$D,'TOTAL GERAL'!$B44)</f>
        <v>0</v>
      </c>
      <c r="I44" s="25"/>
      <c r="J44" s="25"/>
      <c r="K44" s="14"/>
      <c r="L44" s="19"/>
    </row>
    <row r="45" spans="1:14" ht="15" customHeight="1" thickBot="1" x14ac:dyDescent="0.3">
      <c r="A45" s="313"/>
      <c r="B45" s="31" t="s">
        <v>104</v>
      </c>
      <c r="C45" s="161"/>
      <c r="D45" s="15"/>
      <c r="E45" s="15"/>
      <c r="F45" s="26">
        <f>SUMIFS(LANÇAMENTO!$L:$L,LANÇAMENTO!$B:$B,'TOTAL GERAL'!$A$36,LANÇAMENTO!$N:$N,'TOTAL GERAL'!$F$1,LANÇAMENTO!$D:$D,'TOTAL GERAL'!$B45)</f>
        <v>0</v>
      </c>
      <c r="G45" s="26">
        <f>SUMIFS(LANÇAMENTO!$L:$L,LANÇAMENTO!$B:$B,'TOTAL GERAL'!$A$36,LANÇAMENTO!$N:$N,'TOTAL GERAL'!$G$1,LANÇAMENTO!$D:$D,'TOTAL GERAL'!$B45)</f>
        <v>0</v>
      </c>
      <c r="H45" s="26">
        <f>SUMIFS(LANÇAMENTO!$L:$L,LANÇAMENTO!$B:$B,'TOTAL GERAL'!$A$36,LANÇAMENTO!$N:$N,'TOTAL GERAL'!$H$1,LANÇAMENTO!$D:$D,'TOTAL GERAL'!$B45)</f>
        <v>0</v>
      </c>
      <c r="I45" s="26"/>
      <c r="J45" s="26"/>
      <c r="K45" s="15"/>
      <c r="L45" s="20"/>
    </row>
    <row r="46" spans="1:14" ht="21.75" customHeight="1" thickTop="1" thickBot="1" x14ac:dyDescent="0.3">
      <c r="A46" s="13" t="str">
        <f>A47&amp;"-"&amp;"TOTAL"</f>
        <v>ALDEIA CAPOEIRÃO-TOTAL</v>
      </c>
      <c r="B46" s="29"/>
      <c r="C46" s="159">
        <f>SUM(F46:L46)</f>
        <v>0</v>
      </c>
      <c r="D46" s="158"/>
      <c r="E46" s="158"/>
      <c r="F46" s="28">
        <f t="shared" ref="F46:L46" si="4">SUM(F47:F56)</f>
        <v>0</v>
      </c>
      <c r="G46" s="28">
        <f t="shared" si="4"/>
        <v>0</v>
      </c>
      <c r="H46" s="28">
        <f t="shared" si="4"/>
        <v>0</v>
      </c>
      <c r="I46" s="28">
        <f t="shared" si="4"/>
        <v>0</v>
      </c>
      <c r="J46" s="28">
        <f t="shared" si="4"/>
        <v>0</v>
      </c>
      <c r="K46" s="28">
        <f t="shared" si="4"/>
        <v>0</v>
      </c>
      <c r="L46" s="22">
        <f t="shared" si="4"/>
        <v>0</v>
      </c>
      <c r="N46" s="2" t="s">
        <v>129</v>
      </c>
    </row>
    <row r="47" spans="1:14" ht="15.75" thickTop="1" x14ac:dyDescent="0.25">
      <c r="A47" s="312" t="s">
        <v>121</v>
      </c>
      <c r="B47" s="30" t="s">
        <v>105</v>
      </c>
      <c r="C47" s="160"/>
      <c r="D47" s="16"/>
      <c r="E47" s="16"/>
      <c r="F47" s="27">
        <f>SUMIFS(LANÇAMENTO!$L:$L,LANÇAMENTO!$B:$B,'TOTAL GERAL'!$A$47,LANÇAMENTO!$N:$N,'TOTAL GERAL'!$F$1,LANÇAMENTO!$D:$D,'TOTAL GERAL'!$B47)</f>
        <v>0</v>
      </c>
      <c r="G47" s="27">
        <f>SUMIFS(LANÇAMENTO!$L:$L,LANÇAMENTO!$B:$B,'TOTAL GERAL'!$A$47,LANÇAMENTO!$N:$N,'TOTAL GERAL'!$G$1,LANÇAMENTO!$D:$D,'TOTAL GERAL'!$B47)</f>
        <v>0</v>
      </c>
      <c r="H47" s="27">
        <f>SUMIFS(LANÇAMENTO!$L:$L,LANÇAMENTO!$B:$B,'TOTAL GERAL'!$A$47,LANÇAMENTO!$N:$N,'TOTAL GERAL'!$H$1,LANÇAMENTO!$D:$D,'TOTAL GERAL'!$B47)</f>
        <v>0</v>
      </c>
      <c r="I47" s="27"/>
      <c r="J47" s="27"/>
      <c r="K47" s="16"/>
      <c r="L47" s="21"/>
    </row>
    <row r="48" spans="1:14" x14ac:dyDescent="0.25">
      <c r="A48" s="313"/>
      <c r="B48" s="31" t="s">
        <v>106</v>
      </c>
      <c r="C48" s="161"/>
      <c r="D48" s="15"/>
      <c r="E48" s="15"/>
      <c r="F48" s="26">
        <f>SUMIFS(LANÇAMENTO!$L:$L,LANÇAMENTO!$B:$B,'TOTAL GERAL'!$A$47,LANÇAMENTO!$N:$N,'TOTAL GERAL'!$F$1,LANÇAMENTO!$D:$D,'TOTAL GERAL'!$B48)</f>
        <v>0</v>
      </c>
      <c r="G48" s="26">
        <f>SUMIFS(LANÇAMENTO!$L:$L,LANÇAMENTO!$B:$B,'TOTAL GERAL'!$A$47,LANÇAMENTO!$N:$N,'TOTAL GERAL'!$G$1,LANÇAMENTO!$D:$D,'TOTAL GERAL'!$B48)</f>
        <v>0</v>
      </c>
      <c r="H48" s="26">
        <f>SUMIFS(LANÇAMENTO!$L:$L,LANÇAMENTO!$B:$B,'TOTAL GERAL'!$A$47,LANÇAMENTO!$N:$N,'TOTAL GERAL'!$H$1,LANÇAMENTO!$D:$D,'TOTAL GERAL'!$B48)</f>
        <v>0</v>
      </c>
      <c r="I48" s="26"/>
      <c r="J48" s="26"/>
      <c r="K48" s="15"/>
      <c r="L48" s="20"/>
    </row>
    <row r="49" spans="1:12" x14ac:dyDescent="0.25">
      <c r="A49" s="313"/>
      <c r="B49" s="12" t="s">
        <v>21</v>
      </c>
      <c r="C49" s="162"/>
      <c r="D49" s="14"/>
      <c r="E49" s="14"/>
      <c r="F49" s="25">
        <f>SUMIFS(LANÇAMENTO!$L:$L,LANÇAMENTO!$B:$B,'TOTAL GERAL'!$A$47,LANÇAMENTO!$N:$N,'TOTAL GERAL'!$F$1,LANÇAMENTO!$D:$D,'TOTAL GERAL'!$B49)</f>
        <v>0</v>
      </c>
      <c r="G49" s="25">
        <f>SUMIFS(LANÇAMENTO!$L:$L,LANÇAMENTO!$B:$B,'TOTAL GERAL'!$A$47,LANÇAMENTO!$N:$N,'TOTAL GERAL'!$G$1,LANÇAMENTO!$D:$D,'TOTAL GERAL'!$B49)</f>
        <v>0</v>
      </c>
      <c r="H49" s="25">
        <f>SUMIFS(LANÇAMENTO!$L:$L,LANÇAMENTO!$B:$B,'TOTAL GERAL'!$A$47,LANÇAMENTO!$N:$N,'TOTAL GERAL'!$H$1,LANÇAMENTO!$D:$D,'TOTAL GERAL'!$B49)</f>
        <v>0</v>
      </c>
      <c r="I49" s="25"/>
      <c r="J49" s="25"/>
      <c r="K49" s="14"/>
      <c r="L49" s="19"/>
    </row>
    <row r="50" spans="1:12" x14ac:dyDescent="0.25">
      <c r="A50" s="313"/>
      <c r="B50" s="31" t="s">
        <v>17</v>
      </c>
      <c r="C50" s="161"/>
      <c r="D50" s="15"/>
      <c r="E50" s="15"/>
      <c r="F50" s="26">
        <f>SUMIFS(LANÇAMENTO!$L:$L,LANÇAMENTO!$B:$B,'TOTAL GERAL'!$A$47,LANÇAMENTO!$N:$N,'TOTAL GERAL'!$F$1,LANÇAMENTO!$D:$D,'TOTAL GERAL'!$B50)</f>
        <v>0</v>
      </c>
      <c r="G50" s="26">
        <f>SUMIFS(LANÇAMENTO!$L:$L,LANÇAMENTO!$B:$B,'TOTAL GERAL'!$A$47,LANÇAMENTO!$N:$N,'TOTAL GERAL'!$G$1,LANÇAMENTO!$D:$D,'TOTAL GERAL'!$B50)</f>
        <v>0</v>
      </c>
      <c r="H50" s="26">
        <f>SUMIFS(LANÇAMENTO!$L:$L,LANÇAMENTO!$B:$B,'TOTAL GERAL'!$A$47,LANÇAMENTO!$N:$N,'TOTAL GERAL'!$H$1,LANÇAMENTO!$D:$D,'TOTAL GERAL'!$B50)</f>
        <v>0</v>
      </c>
      <c r="I50" s="26"/>
      <c r="J50" s="26"/>
      <c r="K50" s="15"/>
      <c r="L50" s="20"/>
    </row>
    <row r="51" spans="1:12" x14ac:dyDescent="0.25">
      <c r="A51" s="313"/>
      <c r="B51" s="12" t="s">
        <v>107</v>
      </c>
      <c r="C51" s="162"/>
      <c r="D51" s="14"/>
      <c r="E51" s="14"/>
      <c r="F51" s="25">
        <f>SUMIFS(LANÇAMENTO!$L:$L,LANÇAMENTO!$B:$B,'TOTAL GERAL'!$A$47,LANÇAMENTO!$N:$N,'TOTAL GERAL'!$F$1,LANÇAMENTO!$D:$D,'TOTAL GERAL'!$B51)</f>
        <v>0</v>
      </c>
      <c r="G51" s="25">
        <f>SUMIFS(LANÇAMENTO!$L:$L,LANÇAMENTO!$B:$B,'TOTAL GERAL'!$A$47,LANÇAMENTO!$N:$N,'TOTAL GERAL'!$G$1,LANÇAMENTO!$D:$D,'TOTAL GERAL'!$B51)</f>
        <v>0</v>
      </c>
      <c r="H51" s="25">
        <f>SUMIFS(LANÇAMENTO!$L:$L,LANÇAMENTO!$B:$B,'TOTAL GERAL'!$A$47,LANÇAMENTO!$N:$N,'TOTAL GERAL'!$H$1,LANÇAMENTO!$D:$D,'TOTAL GERAL'!$B51)</f>
        <v>0</v>
      </c>
      <c r="I51" s="25"/>
      <c r="J51" s="25"/>
      <c r="K51" s="14"/>
      <c r="L51" s="19"/>
    </row>
    <row r="52" spans="1:12" x14ac:dyDescent="0.25">
      <c r="A52" s="313"/>
      <c r="B52" s="31" t="s">
        <v>108</v>
      </c>
      <c r="C52" s="161"/>
      <c r="D52" s="15"/>
      <c r="E52" s="15"/>
      <c r="F52" s="26">
        <f>SUMIFS(LANÇAMENTO!$L:$L,LANÇAMENTO!$B:$B,'TOTAL GERAL'!$A$47,LANÇAMENTO!$N:$N,'TOTAL GERAL'!$F$1,LANÇAMENTO!$D:$D,'TOTAL GERAL'!$B52)</f>
        <v>0</v>
      </c>
      <c r="G52" s="26">
        <f>SUMIFS(LANÇAMENTO!$L:$L,LANÇAMENTO!$B:$B,'TOTAL GERAL'!$A$47,LANÇAMENTO!$N:$N,'TOTAL GERAL'!$G$1,LANÇAMENTO!$D:$D,'TOTAL GERAL'!$B52)</f>
        <v>0</v>
      </c>
      <c r="H52" s="26">
        <f>SUMIFS(LANÇAMENTO!$L:$L,LANÇAMENTO!$B:$B,'TOTAL GERAL'!$A$47,LANÇAMENTO!$N:$N,'TOTAL GERAL'!$H$1,LANÇAMENTO!$D:$D,'TOTAL GERAL'!$B52)</f>
        <v>0</v>
      </c>
      <c r="I52" s="26"/>
      <c r="J52" s="26"/>
      <c r="K52" s="15"/>
      <c r="L52" s="20"/>
    </row>
    <row r="53" spans="1:12" x14ac:dyDescent="0.25">
      <c r="A53" s="313"/>
      <c r="B53" s="12" t="s">
        <v>11</v>
      </c>
      <c r="C53" s="162"/>
      <c r="D53" s="14"/>
      <c r="E53" s="14"/>
      <c r="F53" s="25">
        <f>SUMIFS(LANÇAMENTO!$L:$L,LANÇAMENTO!$B:$B,'TOTAL GERAL'!$A$47,LANÇAMENTO!$N:$N,'TOTAL GERAL'!$F$1,LANÇAMENTO!$D:$D,'TOTAL GERAL'!$B53)</f>
        <v>0</v>
      </c>
      <c r="G53" s="25">
        <f>SUMIFS(LANÇAMENTO!$L:$L,LANÇAMENTO!$B:$B,'TOTAL GERAL'!$A$47,LANÇAMENTO!$N:$N,'TOTAL GERAL'!$G$1,LANÇAMENTO!$D:$D,'TOTAL GERAL'!$B53)</f>
        <v>0</v>
      </c>
      <c r="H53" s="25">
        <f>SUMIFS(LANÇAMENTO!$L:$L,LANÇAMENTO!$B:$B,'TOTAL GERAL'!$A$47,LANÇAMENTO!$N:$N,'TOTAL GERAL'!$H$1,LANÇAMENTO!$D:$D,'TOTAL GERAL'!$B53)</f>
        <v>0</v>
      </c>
      <c r="I53" s="25"/>
      <c r="J53" s="25"/>
      <c r="K53" s="14"/>
      <c r="L53" s="19"/>
    </row>
    <row r="54" spans="1:12" x14ac:dyDescent="0.25">
      <c r="A54" s="313"/>
      <c r="B54" s="31" t="s">
        <v>16</v>
      </c>
      <c r="C54" s="161"/>
      <c r="D54" s="15"/>
      <c r="E54" s="15"/>
      <c r="F54" s="26">
        <f>SUMIFS(LANÇAMENTO!$L:$L,LANÇAMENTO!$B:$B,'TOTAL GERAL'!$A$47,LANÇAMENTO!$N:$N,'TOTAL GERAL'!$F$1,LANÇAMENTO!$D:$D,'TOTAL GERAL'!$B54)</f>
        <v>0</v>
      </c>
      <c r="G54" s="26">
        <f>SUMIFS(LANÇAMENTO!$L:$L,LANÇAMENTO!$B:$B,'TOTAL GERAL'!$A$47,LANÇAMENTO!$N:$N,'TOTAL GERAL'!$G$1,LANÇAMENTO!$D:$D,'TOTAL GERAL'!$B54)</f>
        <v>0</v>
      </c>
      <c r="H54" s="26">
        <f>SUMIFS(LANÇAMENTO!$L:$L,LANÇAMENTO!$B:$B,'TOTAL GERAL'!$A$47,LANÇAMENTO!$N:$N,'TOTAL GERAL'!$H$1,LANÇAMENTO!$D:$D,'TOTAL GERAL'!$B54)</f>
        <v>0</v>
      </c>
      <c r="I54" s="26"/>
      <c r="J54" s="26"/>
      <c r="K54" s="15"/>
      <c r="L54" s="20"/>
    </row>
    <row r="55" spans="1:12" x14ac:dyDescent="0.25">
      <c r="A55" s="313"/>
      <c r="B55" s="12" t="s">
        <v>27</v>
      </c>
      <c r="C55" s="162"/>
      <c r="D55" s="14"/>
      <c r="E55" s="14"/>
      <c r="F55" s="25">
        <f>SUMIFS(LANÇAMENTO!$L:$L,LANÇAMENTO!$B:$B,'TOTAL GERAL'!$A$47,LANÇAMENTO!$N:$N,'TOTAL GERAL'!$F$1,LANÇAMENTO!$D:$D,'TOTAL GERAL'!$B55)</f>
        <v>0</v>
      </c>
      <c r="G55" s="25">
        <f>SUMIFS(LANÇAMENTO!$L:$L,LANÇAMENTO!$B:$B,'TOTAL GERAL'!$A$47,LANÇAMENTO!$N:$N,'TOTAL GERAL'!$G$1,LANÇAMENTO!$D:$D,'TOTAL GERAL'!$B55)</f>
        <v>0</v>
      </c>
      <c r="H55" s="25">
        <f>SUMIFS(LANÇAMENTO!$L:$L,LANÇAMENTO!$B:$B,'TOTAL GERAL'!$A$47,LANÇAMENTO!$N:$N,'TOTAL GERAL'!$H$1,LANÇAMENTO!$D:$D,'TOTAL GERAL'!$B55)</f>
        <v>0</v>
      </c>
      <c r="I55" s="25"/>
      <c r="J55" s="25"/>
      <c r="K55" s="14"/>
      <c r="L55" s="19"/>
    </row>
    <row r="56" spans="1:12" ht="15.75" thickBot="1" x14ac:dyDescent="0.3">
      <c r="A56" s="313"/>
      <c r="B56" s="31" t="s">
        <v>104</v>
      </c>
      <c r="C56" s="161"/>
      <c r="D56" s="15"/>
      <c r="E56" s="15"/>
      <c r="F56" s="26">
        <f>SUMIFS(LANÇAMENTO!$L:$L,LANÇAMENTO!$B:$B,'TOTAL GERAL'!$A$47,LANÇAMENTO!$N:$N,'TOTAL GERAL'!$F$1,LANÇAMENTO!$D:$D,'TOTAL GERAL'!$B56)</f>
        <v>0</v>
      </c>
      <c r="G56" s="26">
        <f>SUMIFS(LANÇAMENTO!$L:$L,LANÇAMENTO!$B:$B,'TOTAL GERAL'!$A$47,LANÇAMENTO!$N:$N,'TOTAL GERAL'!$G$1,LANÇAMENTO!$D:$D,'TOTAL GERAL'!$B56)</f>
        <v>0</v>
      </c>
      <c r="H56" s="26">
        <f>SUMIFS(LANÇAMENTO!$L:$L,LANÇAMENTO!$B:$B,'TOTAL GERAL'!$A$47,LANÇAMENTO!$N:$N,'TOTAL GERAL'!$H$1,LANÇAMENTO!$D:$D,'TOTAL GERAL'!$B56)</f>
        <v>0</v>
      </c>
      <c r="I56" s="26"/>
      <c r="J56" s="26"/>
      <c r="K56" s="15"/>
      <c r="L56" s="20"/>
    </row>
    <row r="57" spans="1:12" ht="21.75" customHeight="1" thickTop="1" thickBot="1" x14ac:dyDescent="0.3">
      <c r="A57" s="13" t="str">
        <f>A58&amp;"-"&amp;"TOTAL"</f>
        <v>EE ITARIRI-TOTAL</v>
      </c>
      <c r="B57" s="29"/>
      <c r="C57" s="159">
        <f>SUM(D57:L57)</f>
        <v>0</v>
      </c>
      <c r="D57" s="28">
        <f t="shared" ref="D57:L57" si="5">SUM(D58:D67)</f>
        <v>0</v>
      </c>
      <c r="E57" s="28">
        <f t="shared" si="5"/>
        <v>0</v>
      </c>
      <c r="F57" s="28">
        <f t="shared" si="5"/>
        <v>0</v>
      </c>
      <c r="G57" s="28">
        <f t="shared" si="5"/>
        <v>0</v>
      </c>
      <c r="H57" s="28">
        <f t="shared" si="5"/>
        <v>0</v>
      </c>
      <c r="I57" s="28">
        <f t="shared" si="5"/>
        <v>0</v>
      </c>
      <c r="J57" s="28">
        <f t="shared" si="5"/>
        <v>0</v>
      </c>
      <c r="K57" s="28">
        <f t="shared" si="5"/>
        <v>0</v>
      </c>
      <c r="L57" s="22">
        <f t="shared" si="5"/>
        <v>0</v>
      </c>
    </row>
    <row r="58" spans="1:12" ht="15.75" thickTop="1" x14ac:dyDescent="0.25">
      <c r="A58" s="312" t="s">
        <v>252</v>
      </c>
      <c r="B58" s="30" t="s">
        <v>105</v>
      </c>
      <c r="C58" s="160"/>
      <c r="D58" s="164">
        <f>SUMIFS(LANÇAMENTO!$L:$L,LANÇAMENTO!$B:$B,'TOTAL GERAL'!$A$58,LANÇAMENTO!$N:$N,'TOTAL GERAL'!$D$1,LANÇAMENTO!$D:$D,'TOTAL GERAL'!$B58)</f>
        <v>0</v>
      </c>
      <c r="E58" s="164">
        <f>SUMIFS(LANÇAMENTO!$L:$L,LANÇAMENTO!$B:$B,'TOTAL GERAL'!$A$58,LANÇAMENTO!$N:$N,'TOTAL GERAL'!$E$1,LANÇAMENTO!$D:$D,'TOTAL GERAL'!$B58)</f>
        <v>0</v>
      </c>
      <c r="F58" s="27">
        <f>SUMIFS(LANÇAMENTO!$L:$L,LANÇAMENTO!$B:$B,'TOTAL GERAL'!$A$58,LANÇAMENTO!$N:$N,'TOTAL GERAL'!$F$1,LANÇAMENTO!$D:$D,'TOTAL GERAL'!$B58)</f>
        <v>0</v>
      </c>
      <c r="G58" s="27">
        <f>SUMIFS(LANÇAMENTO!$L:$L,LANÇAMENTO!$B:$B,'TOTAL GERAL'!$A$58,LANÇAMENTO!$N:$N,'TOTAL GERAL'!$G$1,LANÇAMENTO!$D:$D,'TOTAL GERAL'!$B58)</f>
        <v>0</v>
      </c>
      <c r="H58" s="27">
        <f>SUMIFS(LANÇAMENTO!$L:$L,LANÇAMENTO!$B:$B,'TOTAL GERAL'!$A$58,LANÇAMENTO!$N:$N,'TOTAL GERAL'!$H$1,LANÇAMENTO!$D:$D,'TOTAL GERAL'!$B58)</f>
        <v>0</v>
      </c>
      <c r="I58" s="27"/>
      <c r="J58" s="27"/>
      <c r="K58" s="16"/>
      <c r="L58" s="21"/>
    </row>
    <row r="59" spans="1:12" x14ac:dyDescent="0.25">
      <c r="A59" s="313"/>
      <c r="B59" s="31" t="s">
        <v>106</v>
      </c>
      <c r="C59" s="161"/>
      <c r="D59" s="165">
        <f>SUMIFS(LANÇAMENTO!$L:$L,LANÇAMENTO!$B:$B,'TOTAL GERAL'!$A$58,LANÇAMENTO!$N:$N,'TOTAL GERAL'!$D$1,LANÇAMENTO!$D:$D,'TOTAL GERAL'!$B59)</f>
        <v>0</v>
      </c>
      <c r="E59" s="165">
        <f>SUMIFS(LANÇAMENTO!$L:$L,LANÇAMENTO!$B:$B,'TOTAL GERAL'!$A$58,LANÇAMENTO!$N:$N,'TOTAL GERAL'!$E$1,LANÇAMENTO!$D:$D,'TOTAL GERAL'!$B59)</f>
        <v>0</v>
      </c>
      <c r="F59" s="26">
        <f>SUMIFS(LANÇAMENTO!$L:$L,LANÇAMENTO!$B:$B,'TOTAL GERAL'!$A$58,LANÇAMENTO!$N:$N,'TOTAL GERAL'!$F$1,LANÇAMENTO!$D:$D,'TOTAL GERAL'!$B59)</f>
        <v>0</v>
      </c>
      <c r="G59" s="26">
        <f>SUMIFS(LANÇAMENTO!$L:$L,LANÇAMENTO!$B:$B,'TOTAL GERAL'!$A$58,LANÇAMENTO!$N:$N,'TOTAL GERAL'!$G$1,LANÇAMENTO!$D:$D,'TOTAL GERAL'!$B59)</f>
        <v>0</v>
      </c>
      <c r="H59" s="26">
        <f>SUMIFS(LANÇAMENTO!$L:$L,LANÇAMENTO!$B:$B,'TOTAL GERAL'!$A$58,LANÇAMENTO!$N:$N,'TOTAL GERAL'!$H$1,LANÇAMENTO!$D:$D,'TOTAL GERAL'!$B59)</f>
        <v>0</v>
      </c>
      <c r="I59" s="26"/>
      <c r="J59" s="26"/>
      <c r="K59" s="15"/>
      <c r="L59" s="20"/>
    </row>
    <row r="60" spans="1:12" x14ac:dyDescent="0.25">
      <c r="A60" s="313"/>
      <c r="B60" s="12" t="s">
        <v>21</v>
      </c>
      <c r="C60" s="162"/>
      <c r="D60" s="166">
        <f>SUMIFS(LANÇAMENTO!$L:$L,LANÇAMENTO!$B:$B,'TOTAL GERAL'!$A$58,LANÇAMENTO!$N:$N,'TOTAL GERAL'!$D$1,LANÇAMENTO!$D:$D,'TOTAL GERAL'!$B60)</f>
        <v>0</v>
      </c>
      <c r="E60" s="166">
        <f>SUMIFS(LANÇAMENTO!$L:$L,LANÇAMENTO!$B:$B,'TOTAL GERAL'!$A$58,LANÇAMENTO!$N:$N,'TOTAL GERAL'!$E$1,LANÇAMENTO!$D:$D,'TOTAL GERAL'!$B60)</f>
        <v>0</v>
      </c>
      <c r="F60" s="25">
        <f>SUMIFS(LANÇAMENTO!$L:$L,LANÇAMENTO!$B:$B,'TOTAL GERAL'!$A$58,LANÇAMENTO!$N:$N,'TOTAL GERAL'!$F$1,LANÇAMENTO!$D:$D,'TOTAL GERAL'!$B60)</f>
        <v>0</v>
      </c>
      <c r="G60" s="25">
        <f>SUMIFS(LANÇAMENTO!$L:$L,LANÇAMENTO!$B:$B,'TOTAL GERAL'!$A$58,LANÇAMENTO!$N:$N,'TOTAL GERAL'!$G$1,LANÇAMENTO!$D:$D,'TOTAL GERAL'!$B60)</f>
        <v>0</v>
      </c>
      <c r="H60" s="25">
        <f>SUMIFS(LANÇAMENTO!$L:$L,LANÇAMENTO!$B:$B,'TOTAL GERAL'!$A$58,LANÇAMENTO!$N:$N,'TOTAL GERAL'!$H$1,LANÇAMENTO!$D:$D,'TOTAL GERAL'!$B60)</f>
        <v>0</v>
      </c>
      <c r="I60" s="25"/>
      <c r="J60" s="25"/>
      <c r="K60" s="14"/>
      <c r="L60" s="19"/>
    </row>
    <row r="61" spans="1:12" x14ac:dyDescent="0.25">
      <c r="A61" s="313"/>
      <c r="B61" s="31" t="s">
        <v>17</v>
      </c>
      <c r="C61" s="161"/>
      <c r="D61" s="165">
        <f>SUMIFS(LANÇAMENTO!$L:$L,LANÇAMENTO!$B:$B,'TOTAL GERAL'!$A$58,LANÇAMENTO!$N:$N,'TOTAL GERAL'!$D$1,LANÇAMENTO!$D:$D,'TOTAL GERAL'!$B61)</f>
        <v>0</v>
      </c>
      <c r="E61" s="165">
        <f>SUMIFS(LANÇAMENTO!$L:$L,LANÇAMENTO!$B:$B,'TOTAL GERAL'!$A$58,LANÇAMENTO!$N:$N,'TOTAL GERAL'!$E$1,LANÇAMENTO!$D:$D,'TOTAL GERAL'!$B61)</f>
        <v>0</v>
      </c>
      <c r="F61" s="26">
        <f>SUMIFS(LANÇAMENTO!$L:$L,LANÇAMENTO!$B:$B,'TOTAL GERAL'!$A$58,LANÇAMENTO!$N:$N,'TOTAL GERAL'!$F$1,LANÇAMENTO!$D:$D,'TOTAL GERAL'!$B61)</f>
        <v>0</v>
      </c>
      <c r="G61" s="26">
        <f>SUMIFS(LANÇAMENTO!$L:$L,LANÇAMENTO!$B:$B,'TOTAL GERAL'!$A$58,LANÇAMENTO!$N:$N,'TOTAL GERAL'!$G$1,LANÇAMENTO!$D:$D,'TOTAL GERAL'!$B61)</f>
        <v>0</v>
      </c>
      <c r="H61" s="26">
        <f>SUMIFS(LANÇAMENTO!$L:$L,LANÇAMENTO!$B:$B,'TOTAL GERAL'!$A$58,LANÇAMENTO!$N:$N,'TOTAL GERAL'!$H$1,LANÇAMENTO!$D:$D,'TOTAL GERAL'!$B61)</f>
        <v>0</v>
      </c>
      <c r="I61" s="26"/>
      <c r="J61" s="26"/>
      <c r="K61" s="15"/>
      <c r="L61" s="20"/>
    </row>
    <row r="62" spans="1:12" x14ac:dyDescent="0.25">
      <c r="A62" s="313"/>
      <c r="B62" s="12" t="s">
        <v>107</v>
      </c>
      <c r="C62" s="162"/>
      <c r="D62" s="166">
        <f>SUMIFS(LANÇAMENTO!$L:$L,LANÇAMENTO!$B:$B,'TOTAL GERAL'!$A$58,LANÇAMENTO!$N:$N,'TOTAL GERAL'!$D$1,LANÇAMENTO!$D:$D,'TOTAL GERAL'!$B62)</f>
        <v>0</v>
      </c>
      <c r="E62" s="166">
        <f>SUMIFS(LANÇAMENTO!$L:$L,LANÇAMENTO!$B:$B,'TOTAL GERAL'!$A$58,LANÇAMENTO!$N:$N,'TOTAL GERAL'!$E$1,LANÇAMENTO!$D:$D,'TOTAL GERAL'!$B62)</f>
        <v>0</v>
      </c>
      <c r="F62" s="25">
        <f>SUMIFS(LANÇAMENTO!$L:$L,LANÇAMENTO!$B:$B,'TOTAL GERAL'!$A$58,LANÇAMENTO!$N:$N,'TOTAL GERAL'!$F$1,LANÇAMENTO!$D:$D,'TOTAL GERAL'!$B62)</f>
        <v>0</v>
      </c>
      <c r="G62" s="25">
        <f>SUMIFS(LANÇAMENTO!$L:$L,LANÇAMENTO!$B:$B,'TOTAL GERAL'!$A$58,LANÇAMENTO!$N:$N,'TOTAL GERAL'!$G$1,LANÇAMENTO!$D:$D,'TOTAL GERAL'!$B62)</f>
        <v>0</v>
      </c>
      <c r="H62" s="25">
        <f>SUMIFS(LANÇAMENTO!$L:$L,LANÇAMENTO!$B:$B,'TOTAL GERAL'!$A$58,LANÇAMENTO!$N:$N,'TOTAL GERAL'!$H$1,LANÇAMENTO!$D:$D,'TOTAL GERAL'!$B62)</f>
        <v>0</v>
      </c>
      <c r="I62" s="25"/>
      <c r="J62" s="25"/>
      <c r="K62" s="14"/>
      <c r="L62" s="19"/>
    </row>
    <row r="63" spans="1:12" x14ac:dyDescent="0.25">
      <c r="A63" s="313"/>
      <c r="B63" s="31" t="s">
        <v>108</v>
      </c>
      <c r="C63" s="161"/>
      <c r="D63" s="165">
        <f>SUMIFS(LANÇAMENTO!$L:$L,LANÇAMENTO!$B:$B,'TOTAL GERAL'!$A$58,LANÇAMENTO!$N:$N,'TOTAL GERAL'!$D$1,LANÇAMENTO!$D:$D,'TOTAL GERAL'!$B63)</f>
        <v>0</v>
      </c>
      <c r="E63" s="165">
        <f>SUMIFS(LANÇAMENTO!$L:$L,LANÇAMENTO!$B:$B,'TOTAL GERAL'!$A$58,LANÇAMENTO!$N:$N,'TOTAL GERAL'!$E$1,LANÇAMENTO!$D:$D,'TOTAL GERAL'!$B63)</f>
        <v>0</v>
      </c>
      <c r="F63" s="26">
        <f>SUMIFS(LANÇAMENTO!$L:$L,LANÇAMENTO!$B:$B,'TOTAL GERAL'!$A$58,LANÇAMENTO!$N:$N,'TOTAL GERAL'!$F$1,LANÇAMENTO!$D:$D,'TOTAL GERAL'!$B63)</f>
        <v>0</v>
      </c>
      <c r="G63" s="26">
        <f>SUMIFS(LANÇAMENTO!$L:$L,LANÇAMENTO!$B:$B,'TOTAL GERAL'!$A$58,LANÇAMENTO!$N:$N,'TOTAL GERAL'!$G$1,LANÇAMENTO!$D:$D,'TOTAL GERAL'!$B63)</f>
        <v>0</v>
      </c>
      <c r="H63" s="26">
        <f>SUMIFS(LANÇAMENTO!$L:$L,LANÇAMENTO!$B:$B,'TOTAL GERAL'!$A$58,LANÇAMENTO!$N:$N,'TOTAL GERAL'!$H$1,LANÇAMENTO!$D:$D,'TOTAL GERAL'!$B63)</f>
        <v>0</v>
      </c>
      <c r="I63" s="26"/>
      <c r="J63" s="26"/>
      <c r="K63" s="15"/>
      <c r="L63" s="20"/>
    </row>
    <row r="64" spans="1:12" x14ac:dyDescent="0.25">
      <c r="A64" s="313"/>
      <c r="B64" s="12" t="s">
        <v>11</v>
      </c>
      <c r="C64" s="162"/>
      <c r="D64" s="166">
        <f>SUMIFS(LANÇAMENTO!$L:$L,LANÇAMENTO!$B:$B,'TOTAL GERAL'!$A$58,LANÇAMENTO!$N:$N,'TOTAL GERAL'!$D$1,LANÇAMENTO!$D:$D,'TOTAL GERAL'!$B64)</f>
        <v>0</v>
      </c>
      <c r="E64" s="166">
        <f>SUMIFS(LANÇAMENTO!$L:$L,LANÇAMENTO!$B:$B,'TOTAL GERAL'!$A$58,LANÇAMENTO!$N:$N,'TOTAL GERAL'!$E$1,LANÇAMENTO!$D:$D,'TOTAL GERAL'!$B64)</f>
        <v>0</v>
      </c>
      <c r="F64" s="25">
        <f>SUMIFS(LANÇAMENTO!$L:$L,LANÇAMENTO!$B:$B,'TOTAL GERAL'!$A$58,LANÇAMENTO!$N:$N,'TOTAL GERAL'!$F$1,LANÇAMENTO!$D:$D,'TOTAL GERAL'!$B64)</f>
        <v>0</v>
      </c>
      <c r="G64" s="25">
        <f>SUMIFS(LANÇAMENTO!$L:$L,LANÇAMENTO!$B:$B,'TOTAL GERAL'!$A$58,LANÇAMENTO!$N:$N,'TOTAL GERAL'!$G$1,LANÇAMENTO!$D:$D,'TOTAL GERAL'!$B64)</f>
        <v>0</v>
      </c>
      <c r="H64" s="25">
        <f>SUMIFS(LANÇAMENTO!$L:$L,LANÇAMENTO!$B:$B,'TOTAL GERAL'!$A$58,LANÇAMENTO!$N:$N,'TOTAL GERAL'!$H$1,LANÇAMENTO!$D:$D,'TOTAL GERAL'!$B64)</f>
        <v>0</v>
      </c>
      <c r="I64" s="25"/>
      <c r="J64" s="25"/>
      <c r="K64" s="14"/>
      <c r="L64" s="19"/>
    </row>
    <row r="65" spans="1:12" x14ac:dyDescent="0.25">
      <c r="A65" s="313"/>
      <c r="B65" s="31" t="s">
        <v>16</v>
      </c>
      <c r="C65" s="161"/>
      <c r="D65" s="165">
        <f>SUMIFS(LANÇAMENTO!$L:$L,LANÇAMENTO!$B:$B,'TOTAL GERAL'!$A$58,LANÇAMENTO!$N:$N,'TOTAL GERAL'!$D$1,LANÇAMENTO!$D:$D,'TOTAL GERAL'!$B65)</f>
        <v>0</v>
      </c>
      <c r="E65" s="165">
        <f>SUMIFS(LANÇAMENTO!$L:$L,LANÇAMENTO!$B:$B,'TOTAL GERAL'!$A$58,LANÇAMENTO!$N:$N,'TOTAL GERAL'!$E$1,LANÇAMENTO!$D:$D,'TOTAL GERAL'!$B65)</f>
        <v>0</v>
      </c>
      <c r="F65" s="26">
        <f>SUMIFS(LANÇAMENTO!$L:$L,LANÇAMENTO!$B:$B,'TOTAL GERAL'!$A$58,LANÇAMENTO!$N:$N,'TOTAL GERAL'!$F$1,LANÇAMENTO!$D:$D,'TOTAL GERAL'!$B65)</f>
        <v>0</v>
      </c>
      <c r="G65" s="26">
        <f>SUMIFS(LANÇAMENTO!$L:$L,LANÇAMENTO!$B:$B,'TOTAL GERAL'!$A$58,LANÇAMENTO!$N:$N,'TOTAL GERAL'!$G$1,LANÇAMENTO!$D:$D,'TOTAL GERAL'!$B65)</f>
        <v>0</v>
      </c>
      <c r="H65" s="26">
        <f>SUMIFS(LANÇAMENTO!$L:$L,LANÇAMENTO!$B:$B,'TOTAL GERAL'!$A$58,LANÇAMENTO!$N:$N,'TOTAL GERAL'!$H$1,LANÇAMENTO!$D:$D,'TOTAL GERAL'!$B65)</f>
        <v>0</v>
      </c>
      <c r="I65" s="26"/>
      <c r="J65" s="26"/>
      <c r="K65" s="15"/>
      <c r="L65" s="20"/>
    </row>
    <row r="66" spans="1:12" x14ac:dyDescent="0.25">
      <c r="A66" s="313"/>
      <c r="B66" s="12" t="s">
        <v>27</v>
      </c>
      <c r="C66" s="162"/>
      <c r="D66" s="166">
        <f>SUMIFS(LANÇAMENTO!$L:$L,LANÇAMENTO!$B:$B,'TOTAL GERAL'!$A$58,LANÇAMENTO!$N:$N,'TOTAL GERAL'!$D$1,LANÇAMENTO!$D:$D,'TOTAL GERAL'!$B66)</f>
        <v>0</v>
      </c>
      <c r="E66" s="166">
        <f>SUMIFS(LANÇAMENTO!$L:$L,LANÇAMENTO!$B:$B,'TOTAL GERAL'!$A$58,LANÇAMENTO!$N:$N,'TOTAL GERAL'!$E$1,LANÇAMENTO!$D:$D,'TOTAL GERAL'!$B66)</f>
        <v>0</v>
      </c>
      <c r="F66" s="25">
        <f>SUMIFS(LANÇAMENTO!$L:$L,LANÇAMENTO!$B:$B,'TOTAL GERAL'!$A$58,LANÇAMENTO!$N:$N,'TOTAL GERAL'!$F$1,LANÇAMENTO!$D:$D,'TOTAL GERAL'!$B66)</f>
        <v>0</v>
      </c>
      <c r="G66" s="25">
        <f>SUMIFS(LANÇAMENTO!$L:$L,LANÇAMENTO!$B:$B,'TOTAL GERAL'!$A$58,LANÇAMENTO!$N:$N,'TOTAL GERAL'!$G$1,LANÇAMENTO!$D:$D,'TOTAL GERAL'!$B66)</f>
        <v>0</v>
      </c>
      <c r="H66" s="25">
        <f>SUMIFS(LANÇAMENTO!$L:$L,LANÇAMENTO!$B:$B,'TOTAL GERAL'!$A$58,LANÇAMENTO!$N:$N,'TOTAL GERAL'!$H$1,LANÇAMENTO!$D:$D,'TOTAL GERAL'!$B66)</f>
        <v>0</v>
      </c>
      <c r="I66" s="25"/>
      <c r="J66" s="25"/>
      <c r="K66" s="14"/>
      <c r="L66" s="19"/>
    </row>
    <row r="67" spans="1:12" ht="15.75" thickBot="1" x14ac:dyDescent="0.3">
      <c r="A67" s="313"/>
      <c r="B67" s="31" t="s">
        <v>104</v>
      </c>
      <c r="C67" s="161"/>
      <c r="D67" s="165">
        <f>SUMIFS(LANÇAMENTO!$L:$L,LANÇAMENTO!$B:$B,'TOTAL GERAL'!$A$58,LANÇAMENTO!$N:$N,'TOTAL GERAL'!$D$1,LANÇAMENTO!$D:$D,'TOTAL GERAL'!$B67)</f>
        <v>0</v>
      </c>
      <c r="E67" s="165">
        <f>SUMIFS(LANÇAMENTO!$L:$L,LANÇAMENTO!$B:$B,'TOTAL GERAL'!$A$58,LANÇAMENTO!$N:$N,'TOTAL GERAL'!$E$1,LANÇAMENTO!$D:$D,'TOTAL GERAL'!$B67)</f>
        <v>0</v>
      </c>
      <c r="F67" s="26">
        <f>SUMIFS(LANÇAMENTO!$L:$L,LANÇAMENTO!$B:$B,'TOTAL GERAL'!$A$58,LANÇAMENTO!$N:$N,'TOTAL GERAL'!$F$1,LANÇAMENTO!$D:$D,'TOTAL GERAL'!$B67)</f>
        <v>0</v>
      </c>
      <c r="G67" s="26">
        <f>SUMIFS(LANÇAMENTO!$L:$L,LANÇAMENTO!$B:$B,'TOTAL GERAL'!$A$58,LANÇAMENTO!$N:$N,'TOTAL GERAL'!$G$1,LANÇAMENTO!$D:$D,'TOTAL GERAL'!$B67)</f>
        <v>0</v>
      </c>
      <c r="H67" s="26">
        <f>SUMIFS(LANÇAMENTO!$L:$L,LANÇAMENTO!$B:$B,'TOTAL GERAL'!$A$58,LANÇAMENTO!$N:$N,'TOTAL GERAL'!$H$1,LANÇAMENTO!$D:$D,'TOTAL GERAL'!$B67)</f>
        <v>0</v>
      </c>
      <c r="I67" s="26"/>
      <c r="J67" s="26"/>
      <c r="K67" s="15"/>
      <c r="L67" s="20"/>
    </row>
    <row r="68" spans="1:12" ht="16.5" thickTop="1" thickBot="1" x14ac:dyDescent="0.3">
      <c r="A68" s="13" t="str">
        <f>A69&amp;"-"&amp;"TOTAL"</f>
        <v>EE GODOFREDO FURTADO - JB-TOTAL</v>
      </c>
      <c r="B68" s="29"/>
      <c r="C68" s="159">
        <f>SUM(D68:L68)</f>
        <v>0</v>
      </c>
      <c r="D68" s="28">
        <f t="shared" ref="D68:L68" si="6">SUM(D69:D78)</f>
        <v>0</v>
      </c>
      <c r="E68" s="28">
        <f t="shared" si="6"/>
        <v>0</v>
      </c>
      <c r="F68" s="28">
        <f t="shared" si="6"/>
        <v>0</v>
      </c>
      <c r="G68" s="28">
        <f t="shared" si="6"/>
        <v>0</v>
      </c>
      <c r="H68" s="28">
        <f t="shared" si="6"/>
        <v>0</v>
      </c>
      <c r="I68" s="28">
        <f t="shared" si="6"/>
        <v>0</v>
      </c>
      <c r="J68" s="28">
        <f t="shared" si="6"/>
        <v>0</v>
      </c>
      <c r="K68" s="28">
        <f t="shared" si="6"/>
        <v>0</v>
      </c>
      <c r="L68" s="22">
        <f t="shared" si="6"/>
        <v>0</v>
      </c>
    </row>
    <row r="69" spans="1:12" ht="15.75" thickTop="1" x14ac:dyDescent="0.25">
      <c r="A69" s="312" t="s">
        <v>519</v>
      </c>
      <c r="B69" s="30" t="s">
        <v>105</v>
      </c>
      <c r="C69" s="160"/>
      <c r="D69" s="164">
        <f>SUMIFS(LANÇAMENTO!$L:$L,LANÇAMENTO!$B:$B,'TOTAL GERAL'!$A$69,LANÇAMENTO!$N:$N,'TOTAL GERAL'!$D$1,LANÇAMENTO!$D:$D,'TOTAL GERAL'!$B69)</f>
        <v>0</v>
      </c>
      <c r="E69" s="164">
        <f>SUMIFS(LANÇAMENTO!$L:$L,LANÇAMENTO!$B:$B,'TOTAL GERAL'!$A$69,LANÇAMENTO!$N:$N,'TOTAL GERAL'!$E$1,LANÇAMENTO!$D:$D,'TOTAL GERAL'!$B69)</f>
        <v>0</v>
      </c>
      <c r="F69" s="27">
        <f>SUMIFS(LANÇAMENTO!$L:$L,LANÇAMENTO!$B:$B,'TOTAL GERAL'!$A$69,LANÇAMENTO!$N:$N,'TOTAL GERAL'!$F$1,LANÇAMENTO!$D:$D,'TOTAL GERAL'!$B69)</f>
        <v>0</v>
      </c>
      <c r="G69" s="27">
        <f>SUMIFS(LANÇAMENTO!$L:$L,LANÇAMENTO!$B:$B,'TOTAL GERAL'!$A$69,LANÇAMENTO!$N:$N,'TOTAL GERAL'!$G$1,LANÇAMENTO!$D:$D,'TOTAL GERAL'!$B69)</f>
        <v>0</v>
      </c>
      <c r="H69" s="27">
        <f>SUMIFS(LANÇAMENTO!$L:$L,LANÇAMENTO!$B:$B,'TOTAL GERAL'!$A$69,LANÇAMENTO!$N:$N,'TOTAL GERAL'!$H$1,LANÇAMENTO!$D:$D,'TOTAL GERAL'!$B69)</f>
        <v>0</v>
      </c>
      <c r="I69" s="27"/>
      <c r="J69" s="27"/>
      <c r="K69" s="16"/>
      <c r="L69" s="21"/>
    </row>
    <row r="70" spans="1:12" x14ac:dyDescent="0.25">
      <c r="A70" s="313"/>
      <c r="B70" s="31" t="s">
        <v>106</v>
      </c>
      <c r="C70" s="161"/>
      <c r="D70" s="165">
        <f>SUMIFS(LANÇAMENTO!$L:$L,LANÇAMENTO!$B:$B,'TOTAL GERAL'!$A$69,LANÇAMENTO!$N:$N,'TOTAL GERAL'!$D$1,LANÇAMENTO!$D:$D,'TOTAL GERAL'!$B70)</f>
        <v>0</v>
      </c>
      <c r="E70" s="165">
        <f>SUMIFS(LANÇAMENTO!$L:$L,LANÇAMENTO!$B:$B,'TOTAL GERAL'!$A$69,LANÇAMENTO!$N:$N,'TOTAL GERAL'!$E$1,LANÇAMENTO!$D:$D,'TOTAL GERAL'!$B70)</f>
        <v>0</v>
      </c>
      <c r="F70" s="26">
        <f>SUMIFS(LANÇAMENTO!$L:$L,LANÇAMENTO!$B:$B,'TOTAL GERAL'!$A$69,LANÇAMENTO!$N:$N,'TOTAL GERAL'!$F$1,LANÇAMENTO!$D:$D,'TOTAL GERAL'!$B70)</f>
        <v>0</v>
      </c>
      <c r="G70" s="26">
        <f>SUMIFS(LANÇAMENTO!$L:$L,LANÇAMENTO!$B:$B,'TOTAL GERAL'!$A$69,LANÇAMENTO!$N:$N,'TOTAL GERAL'!$G$1,LANÇAMENTO!$D:$D,'TOTAL GERAL'!$B70)</f>
        <v>0</v>
      </c>
      <c r="H70" s="26">
        <f>SUMIFS(LANÇAMENTO!$L:$L,LANÇAMENTO!$B:$B,'TOTAL GERAL'!$A$69,LANÇAMENTO!$N:$N,'TOTAL GERAL'!$H$1,LANÇAMENTO!$D:$D,'TOTAL GERAL'!$B70)</f>
        <v>0</v>
      </c>
      <c r="I70" s="26"/>
      <c r="J70" s="26"/>
      <c r="K70" s="15"/>
      <c r="L70" s="20"/>
    </row>
    <row r="71" spans="1:12" x14ac:dyDescent="0.25">
      <c r="A71" s="313"/>
      <c r="B71" s="12" t="s">
        <v>21</v>
      </c>
      <c r="C71" s="162"/>
      <c r="D71" s="166">
        <f>SUMIFS(LANÇAMENTO!$L:$L,LANÇAMENTO!$B:$B,'TOTAL GERAL'!$A$69,LANÇAMENTO!$N:$N,'TOTAL GERAL'!$D$1,LANÇAMENTO!$D:$D,'TOTAL GERAL'!$B71)</f>
        <v>0</v>
      </c>
      <c r="E71" s="166">
        <f>SUMIFS(LANÇAMENTO!$L:$L,LANÇAMENTO!$B:$B,'TOTAL GERAL'!$A$69,LANÇAMENTO!$N:$N,'TOTAL GERAL'!$E$1,LANÇAMENTO!$D:$D,'TOTAL GERAL'!$B71)</f>
        <v>0</v>
      </c>
      <c r="F71" s="25">
        <f>SUMIFS(LANÇAMENTO!$L:$L,LANÇAMENTO!$B:$B,'TOTAL GERAL'!$A$69,LANÇAMENTO!$N:$N,'TOTAL GERAL'!$F$1,LANÇAMENTO!$D:$D,'TOTAL GERAL'!$B71)</f>
        <v>0</v>
      </c>
      <c r="G71" s="25">
        <f>SUMIFS(LANÇAMENTO!$L:$L,LANÇAMENTO!$B:$B,'TOTAL GERAL'!$A$69,LANÇAMENTO!$N:$N,'TOTAL GERAL'!$G$1,LANÇAMENTO!$D:$D,'TOTAL GERAL'!$B71)</f>
        <v>0</v>
      </c>
      <c r="H71" s="25">
        <f>SUMIFS(LANÇAMENTO!$L:$L,LANÇAMENTO!$B:$B,'TOTAL GERAL'!$A$69,LANÇAMENTO!$N:$N,'TOTAL GERAL'!$H$1,LANÇAMENTO!$D:$D,'TOTAL GERAL'!$B71)</f>
        <v>0</v>
      </c>
      <c r="I71" s="25"/>
      <c r="J71" s="25"/>
      <c r="K71" s="14"/>
      <c r="L71" s="19"/>
    </row>
    <row r="72" spans="1:12" x14ac:dyDescent="0.25">
      <c r="A72" s="313"/>
      <c r="B72" s="31" t="s">
        <v>17</v>
      </c>
      <c r="C72" s="161"/>
      <c r="D72" s="165">
        <f>SUMIFS(LANÇAMENTO!$L:$L,LANÇAMENTO!$B:$B,'TOTAL GERAL'!$A$69,LANÇAMENTO!$N:$N,'TOTAL GERAL'!$D$1,LANÇAMENTO!$D:$D,'TOTAL GERAL'!$B72)</f>
        <v>0</v>
      </c>
      <c r="E72" s="165">
        <f>SUMIFS(LANÇAMENTO!$L:$L,LANÇAMENTO!$B:$B,'TOTAL GERAL'!$A$69,LANÇAMENTO!$N:$N,'TOTAL GERAL'!$E$1,LANÇAMENTO!$D:$D,'TOTAL GERAL'!$B72)</f>
        <v>0</v>
      </c>
      <c r="F72" s="26">
        <f>SUMIFS(LANÇAMENTO!$L:$L,LANÇAMENTO!$B:$B,'TOTAL GERAL'!$A$69,LANÇAMENTO!$N:$N,'TOTAL GERAL'!$F$1,LANÇAMENTO!$D:$D,'TOTAL GERAL'!$B72)</f>
        <v>0</v>
      </c>
      <c r="G72" s="26">
        <f>SUMIFS(LANÇAMENTO!$L:$L,LANÇAMENTO!$B:$B,'TOTAL GERAL'!$A$69,LANÇAMENTO!$N:$N,'TOTAL GERAL'!$G$1,LANÇAMENTO!$D:$D,'TOTAL GERAL'!$B72)</f>
        <v>0</v>
      </c>
      <c r="H72" s="26">
        <f>SUMIFS(LANÇAMENTO!$L:$L,LANÇAMENTO!$B:$B,'TOTAL GERAL'!$A$69,LANÇAMENTO!$N:$N,'TOTAL GERAL'!$H$1,LANÇAMENTO!$D:$D,'TOTAL GERAL'!$B72)</f>
        <v>0</v>
      </c>
      <c r="I72" s="26"/>
      <c r="J72" s="26"/>
      <c r="K72" s="15"/>
      <c r="L72" s="20"/>
    </row>
    <row r="73" spans="1:12" x14ac:dyDescent="0.25">
      <c r="A73" s="313"/>
      <c r="B73" s="12" t="s">
        <v>107</v>
      </c>
      <c r="C73" s="162"/>
      <c r="D73" s="166">
        <f>SUMIFS(LANÇAMENTO!$L:$L,LANÇAMENTO!$B:$B,'TOTAL GERAL'!$A$69,LANÇAMENTO!$N:$N,'TOTAL GERAL'!$D$1,LANÇAMENTO!$D:$D,'TOTAL GERAL'!$B73)</f>
        <v>0</v>
      </c>
      <c r="E73" s="166">
        <f>SUMIFS(LANÇAMENTO!$L:$L,LANÇAMENTO!$B:$B,'TOTAL GERAL'!$A$69,LANÇAMENTO!$N:$N,'TOTAL GERAL'!$E$1,LANÇAMENTO!$D:$D,'TOTAL GERAL'!$B73)</f>
        <v>0</v>
      </c>
      <c r="F73" s="25">
        <f>SUMIFS(LANÇAMENTO!$L:$L,LANÇAMENTO!$B:$B,'TOTAL GERAL'!$A$69,LANÇAMENTO!$N:$N,'TOTAL GERAL'!$F$1,LANÇAMENTO!$D:$D,'TOTAL GERAL'!$B73)</f>
        <v>0</v>
      </c>
      <c r="G73" s="25">
        <f>SUMIFS(LANÇAMENTO!$L:$L,LANÇAMENTO!$B:$B,'TOTAL GERAL'!$A$69,LANÇAMENTO!$N:$N,'TOTAL GERAL'!$G$1,LANÇAMENTO!$D:$D,'TOTAL GERAL'!$B73)</f>
        <v>0</v>
      </c>
      <c r="H73" s="25">
        <f>SUMIFS(LANÇAMENTO!$L:$L,LANÇAMENTO!$B:$B,'TOTAL GERAL'!$A$69,LANÇAMENTO!$N:$N,'TOTAL GERAL'!$H$1,LANÇAMENTO!$D:$D,'TOTAL GERAL'!$B73)</f>
        <v>0</v>
      </c>
      <c r="I73" s="25"/>
      <c r="J73" s="25"/>
      <c r="K73" s="14"/>
      <c r="L73" s="19"/>
    </row>
    <row r="74" spans="1:12" x14ac:dyDescent="0.25">
      <c r="A74" s="313"/>
      <c r="B74" s="31" t="s">
        <v>108</v>
      </c>
      <c r="C74" s="161"/>
      <c r="D74" s="165">
        <f>SUMIFS(LANÇAMENTO!$L:$L,LANÇAMENTO!$B:$B,'TOTAL GERAL'!$A$69,LANÇAMENTO!$N:$N,'TOTAL GERAL'!$D$1,LANÇAMENTO!$D:$D,'TOTAL GERAL'!$B74)</f>
        <v>0</v>
      </c>
      <c r="E74" s="165">
        <f>SUMIFS(LANÇAMENTO!$L:$L,LANÇAMENTO!$B:$B,'TOTAL GERAL'!$A$69,LANÇAMENTO!$N:$N,'TOTAL GERAL'!$E$1,LANÇAMENTO!$D:$D,'TOTAL GERAL'!$B74)</f>
        <v>0</v>
      </c>
      <c r="F74" s="26">
        <f>SUMIFS(LANÇAMENTO!$L:$L,LANÇAMENTO!$B:$B,'TOTAL GERAL'!$A$69,LANÇAMENTO!$N:$N,'TOTAL GERAL'!$F$1,LANÇAMENTO!$D:$D,'TOTAL GERAL'!$B74)</f>
        <v>0</v>
      </c>
      <c r="G74" s="26">
        <f>SUMIFS(LANÇAMENTO!$L:$L,LANÇAMENTO!$B:$B,'TOTAL GERAL'!$A$69,LANÇAMENTO!$N:$N,'TOTAL GERAL'!$G$1,LANÇAMENTO!$D:$D,'TOTAL GERAL'!$B74)</f>
        <v>0</v>
      </c>
      <c r="H74" s="26">
        <f>SUMIFS(LANÇAMENTO!$L:$L,LANÇAMENTO!$B:$B,'TOTAL GERAL'!$A$69,LANÇAMENTO!$N:$N,'TOTAL GERAL'!$H$1,LANÇAMENTO!$D:$D,'TOTAL GERAL'!$B74)</f>
        <v>0</v>
      </c>
      <c r="I74" s="26"/>
      <c r="J74" s="26"/>
      <c r="K74" s="15"/>
      <c r="L74" s="20"/>
    </row>
    <row r="75" spans="1:12" x14ac:dyDescent="0.25">
      <c r="A75" s="313"/>
      <c r="B75" s="12" t="s">
        <v>11</v>
      </c>
      <c r="C75" s="162"/>
      <c r="D75" s="166">
        <f>SUMIFS(LANÇAMENTO!$L:$L,LANÇAMENTO!$B:$B,'TOTAL GERAL'!$A$69,LANÇAMENTO!$N:$N,'TOTAL GERAL'!$D$1,LANÇAMENTO!$D:$D,'TOTAL GERAL'!$B75)</f>
        <v>0</v>
      </c>
      <c r="E75" s="166">
        <f>SUMIFS(LANÇAMENTO!$L:$L,LANÇAMENTO!$B:$B,'TOTAL GERAL'!$A$69,LANÇAMENTO!$N:$N,'TOTAL GERAL'!$E$1,LANÇAMENTO!$D:$D,'TOTAL GERAL'!$B75)</f>
        <v>0</v>
      </c>
      <c r="F75" s="25">
        <f>SUMIFS(LANÇAMENTO!$L:$L,LANÇAMENTO!$B:$B,'TOTAL GERAL'!$A$69,LANÇAMENTO!$N:$N,'TOTAL GERAL'!$F$1,LANÇAMENTO!$D:$D,'TOTAL GERAL'!$B75)</f>
        <v>0</v>
      </c>
      <c r="G75" s="25">
        <f>SUMIFS(LANÇAMENTO!$L:$L,LANÇAMENTO!$B:$B,'TOTAL GERAL'!$A$69,LANÇAMENTO!$N:$N,'TOTAL GERAL'!$G$1,LANÇAMENTO!$D:$D,'TOTAL GERAL'!$B75)</f>
        <v>0</v>
      </c>
      <c r="H75" s="25">
        <f>SUMIFS(LANÇAMENTO!$L:$L,LANÇAMENTO!$B:$B,'TOTAL GERAL'!$A$69,LANÇAMENTO!$N:$N,'TOTAL GERAL'!$H$1,LANÇAMENTO!$D:$D,'TOTAL GERAL'!$B75)</f>
        <v>0</v>
      </c>
      <c r="I75" s="25"/>
      <c r="J75" s="25"/>
      <c r="K75" s="14"/>
      <c r="L75" s="19"/>
    </row>
    <row r="76" spans="1:12" x14ac:dyDescent="0.25">
      <c r="A76" s="313"/>
      <c r="B76" s="31" t="s">
        <v>16</v>
      </c>
      <c r="C76" s="161"/>
      <c r="D76" s="165">
        <f>SUMIFS(LANÇAMENTO!$L:$L,LANÇAMENTO!$B:$B,'TOTAL GERAL'!$A$69,LANÇAMENTO!$N:$N,'TOTAL GERAL'!$D$1,LANÇAMENTO!$D:$D,'TOTAL GERAL'!$B76)</f>
        <v>0</v>
      </c>
      <c r="E76" s="165">
        <f>SUMIFS(LANÇAMENTO!$L:$L,LANÇAMENTO!$B:$B,'TOTAL GERAL'!$A$69,LANÇAMENTO!$N:$N,'TOTAL GERAL'!$E$1,LANÇAMENTO!$D:$D,'TOTAL GERAL'!$B76)</f>
        <v>0</v>
      </c>
      <c r="F76" s="26">
        <f>SUMIFS(LANÇAMENTO!$L:$L,LANÇAMENTO!$B:$B,'TOTAL GERAL'!$A$69,LANÇAMENTO!$N:$N,'TOTAL GERAL'!$F$1,LANÇAMENTO!$D:$D,'TOTAL GERAL'!$B76)</f>
        <v>0</v>
      </c>
      <c r="G76" s="26">
        <f>SUMIFS(LANÇAMENTO!$L:$L,LANÇAMENTO!$B:$B,'TOTAL GERAL'!$A$69,LANÇAMENTO!$N:$N,'TOTAL GERAL'!$G$1,LANÇAMENTO!$D:$D,'TOTAL GERAL'!$B76)</f>
        <v>0</v>
      </c>
      <c r="H76" s="26">
        <f>SUMIFS(LANÇAMENTO!$L:$L,LANÇAMENTO!$B:$B,'TOTAL GERAL'!$A$69,LANÇAMENTO!$N:$N,'TOTAL GERAL'!$H$1,LANÇAMENTO!$D:$D,'TOTAL GERAL'!$B76)</f>
        <v>0</v>
      </c>
      <c r="I76" s="26"/>
      <c r="J76" s="26"/>
      <c r="K76" s="15"/>
      <c r="L76" s="20"/>
    </row>
    <row r="77" spans="1:12" x14ac:dyDescent="0.25">
      <c r="A77" s="313"/>
      <c r="B77" s="12" t="s">
        <v>27</v>
      </c>
      <c r="C77" s="162"/>
      <c r="D77" s="166">
        <f>SUMIFS(LANÇAMENTO!$L:$L,LANÇAMENTO!$B:$B,'TOTAL GERAL'!$A$69,LANÇAMENTO!$N:$N,'TOTAL GERAL'!$D$1,LANÇAMENTO!$D:$D,'TOTAL GERAL'!$B77)</f>
        <v>0</v>
      </c>
      <c r="E77" s="166">
        <f>SUMIFS(LANÇAMENTO!$L:$L,LANÇAMENTO!$B:$B,'TOTAL GERAL'!$A$69,LANÇAMENTO!$N:$N,'TOTAL GERAL'!$E$1,LANÇAMENTO!$D:$D,'TOTAL GERAL'!$B77)</f>
        <v>0</v>
      </c>
      <c r="F77" s="25">
        <f>SUMIFS(LANÇAMENTO!$L:$L,LANÇAMENTO!$B:$B,'TOTAL GERAL'!$A$69,LANÇAMENTO!$N:$N,'TOTAL GERAL'!$F$1,LANÇAMENTO!$D:$D,'TOTAL GERAL'!$B77)</f>
        <v>0</v>
      </c>
      <c r="G77" s="25">
        <f>SUMIFS(LANÇAMENTO!$L:$L,LANÇAMENTO!$B:$B,'TOTAL GERAL'!$A$69,LANÇAMENTO!$N:$N,'TOTAL GERAL'!$G$1,LANÇAMENTO!$D:$D,'TOTAL GERAL'!$B77)</f>
        <v>0</v>
      </c>
      <c r="H77" s="25">
        <f>SUMIFS(LANÇAMENTO!$L:$L,LANÇAMENTO!$B:$B,'TOTAL GERAL'!$A$69,LANÇAMENTO!$N:$N,'TOTAL GERAL'!$H$1,LANÇAMENTO!$D:$D,'TOTAL GERAL'!$B77)</f>
        <v>0</v>
      </c>
      <c r="I77" s="25"/>
      <c r="J77" s="25"/>
      <c r="K77" s="14"/>
      <c r="L77" s="19"/>
    </row>
    <row r="78" spans="1:12" x14ac:dyDescent="0.25">
      <c r="A78" s="313"/>
      <c r="B78" s="31" t="s">
        <v>104</v>
      </c>
      <c r="C78" s="161"/>
      <c r="D78" s="165">
        <f>SUMIFS(LANÇAMENTO!$L:$L,LANÇAMENTO!$B:$B,'TOTAL GERAL'!$A$69,LANÇAMENTO!$N:$N,'TOTAL GERAL'!$D$1,LANÇAMENTO!$D:$D,'TOTAL GERAL'!$B78)</f>
        <v>0</v>
      </c>
      <c r="E78" s="165">
        <f>SUMIFS(LANÇAMENTO!$L:$L,LANÇAMENTO!$B:$B,'TOTAL GERAL'!$A$69,LANÇAMENTO!$N:$N,'TOTAL GERAL'!$E$1,LANÇAMENTO!$D:$D,'TOTAL GERAL'!$B78)</f>
        <v>0</v>
      </c>
      <c r="F78" s="26">
        <f>SUMIFS(LANÇAMENTO!$L:$L,LANÇAMENTO!$B:$B,'TOTAL GERAL'!$A$69,LANÇAMENTO!$N:$N,'TOTAL GERAL'!$F$1,LANÇAMENTO!$D:$D,'TOTAL GERAL'!$B78)</f>
        <v>0</v>
      </c>
      <c r="G78" s="26">
        <f>SUMIFS(LANÇAMENTO!$L:$L,LANÇAMENTO!$B:$B,'TOTAL GERAL'!$A$69,LANÇAMENTO!$N:$N,'TOTAL GERAL'!$G$1,LANÇAMENTO!$D:$D,'TOTAL GERAL'!$B78)</f>
        <v>0</v>
      </c>
      <c r="H78" s="26">
        <f>SUMIFS(LANÇAMENTO!$L:$L,LANÇAMENTO!$B:$B,'TOTAL GERAL'!$A$69,LANÇAMENTO!$N:$N,'TOTAL GERAL'!$H$1,LANÇAMENTO!$D:$D,'TOTAL GERAL'!$B78)</f>
        <v>0</v>
      </c>
      <c r="I78" s="26"/>
      <c r="J78" s="26"/>
      <c r="K78" s="15"/>
      <c r="L78" s="20"/>
    </row>
  </sheetData>
  <autoFilter ref="A1:L67" xr:uid="{F2E5CE7E-8C86-43F7-86A3-5F8B8B80D666}"/>
  <mergeCells count="7">
    <mergeCell ref="A69:A78"/>
    <mergeCell ref="A58:A67"/>
    <mergeCell ref="A3:A12"/>
    <mergeCell ref="A14:A23"/>
    <mergeCell ref="A25:A34"/>
    <mergeCell ref="A36:A45"/>
    <mergeCell ref="A47:A5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40559-89AE-4166-9066-AEC647C65FEE}">
  <sheetPr codeName="Planilha15"/>
  <dimension ref="A1:G5300"/>
  <sheetViews>
    <sheetView workbookViewId="0">
      <selection activeCell="D4" sqref="D4"/>
    </sheetView>
  </sheetViews>
  <sheetFormatPr defaultColWidth="9" defaultRowHeight="15" x14ac:dyDescent="0.25"/>
  <cols>
    <col min="1" max="1" width="26.140625" style="2" customWidth="1"/>
    <col min="2" max="2" width="8.7109375" style="2" customWidth="1"/>
    <col min="3" max="3" width="23.85546875" style="2" customWidth="1"/>
    <col min="4" max="4" width="26.5703125" style="1" customWidth="1"/>
    <col min="5" max="5" width="8" style="3" bestFit="1" customWidth="1"/>
    <col min="6" max="6" width="8.7109375" style="2" bestFit="1" customWidth="1"/>
    <col min="7" max="7" width="13.140625" style="2" bestFit="1" customWidth="1"/>
    <col min="8" max="16384" width="9" style="2"/>
  </cols>
  <sheetData>
    <row r="1" spans="1:7" x14ac:dyDescent="0.25">
      <c r="A1"/>
      <c r="B1"/>
    </row>
    <row r="2" spans="1:7" x14ac:dyDescent="0.25">
      <c r="A2" s="126" t="s">
        <v>0</v>
      </c>
      <c r="B2" s="2" t="s">
        <v>826</v>
      </c>
    </row>
    <row r="3" spans="1:7" s="10" customFormat="1" ht="27.4" customHeight="1" x14ac:dyDescent="0.25">
      <c r="A3"/>
      <c r="B3"/>
      <c r="C3"/>
      <c r="D3" s="169"/>
      <c r="E3"/>
      <c r="F3"/>
      <c r="G3"/>
    </row>
    <row r="4" spans="1:7" s="10" customFormat="1" ht="34.5" customHeight="1" x14ac:dyDescent="0.25">
      <c r="A4" s="168" t="s">
        <v>1</v>
      </c>
      <c r="B4" s="126" t="s">
        <v>2</v>
      </c>
      <c r="C4" s="126" t="s">
        <v>26</v>
      </c>
      <c r="D4" s="168" t="s">
        <v>4</v>
      </c>
      <c r="E4" s="168" t="s">
        <v>6</v>
      </c>
      <c r="F4" s="10" t="s">
        <v>417</v>
      </c>
      <c r="G4" s="10" t="s">
        <v>19</v>
      </c>
    </row>
    <row r="5" spans="1:7" ht="17.45" customHeight="1" x14ac:dyDescent="0.25">
      <c r="A5" s="3" t="s">
        <v>18</v>
      </c>
      <c r="B5" s="3"/>
      <c r="C5" s="3"/>
      <c r="D5" s="3"/>
      <c r="G5" s="6"/>
    </row>
    <row r="6" spans="1:7" ht="17.45" customHeight="1" x14ac:dyDescent="0.25">
      <c r="A6"/>
      <c r="B6"/>
      <c r="C6"/>
      <c r="D6"/>
      <c r="E6"/>
      <c r="F6"/>
      <c r="G6"/>
    </row>
    <row r="7" spans="1:7" ht="17.45" customHeight="1" x14ac:dyDescent="0.25">
      <c r="A7"/>
      <c r="B7"/>
      <c r="C7"/>
      <c r="D7"/>
      <c r="E7"/>
      <c r="F7"/>
      <c r="G7"/>
    </row>
    <row r="8" spans="1:7" ht="17.45" customHeight="1" x14ac:dyDescent="0.25">
      <c r="A8"/>
      <c r="B8"/>
      <c r="C8"/>
      <c r="D8"/>
      <c r="E8"/>
      <c r="F8"/>
      <c r="G8"/>
    </row>
    <row r="9" spans="1:7" ht="17.45" customHeight="1" x14ac:dyDescent="0.25">
      <c r="A9"/>
      <c r="B9"/>
      <c r="C9"/>
      <c r="D9"/>
      <c r="E9"/>
      <c r="F9"/>
      <c r="G9"/>
    </row>
    <row r="10" spans="1:7" ht="17.45" customHeight="1" x14ac:dyDescent="0.25">
      <c r="A10"/>
      <c r="B10"/>
      <c r="C10"/>
      <c r="D10"/>
      <c r="E10"/>
      <c r="F10"/>
      <c r="G10"/>
    </row>
    <row r="11" spans="1:7" ht="17.45" customHeight="1" x14ac:dyDescent="0.25">
      <c r="A11"/>
      <c r="B11"/>
      <c r="C11"/>
      <c r="D11"/>
      <c r="E11"/>
      <c r="F11"/>
      <c r="G11"/>
    </row>
    <row r="12" spans="1:7" ht="17.45" customHeight="1" x14ac:dyDescent="0.25">
      <c r="A12"/>
      <c r="B12"/>
      <c r="C12"/>
      <c r="D12"/>
      <c r="E12"/>
      <c r="F12"/>
      <c r="G12"/>
    </row>
    <row r="13" spans="1:7" ht="17.45" customHeight="1" x14ac:dyDescent="0.25">
      <c r="A13"/>
      <c r="B13"/>
      <c r="C13"/>
      <c r="D13"/>
      <c r="E13"/>
      <c r="F13"/>
      <c r="G13"/>
    </row>
    <row r="14" spans="1:7" ht="17.45" customHeight="1" x14ac:dyDescent="0.25">
      <c r="A14"/>
      <c r="B14"/>
      <c r="C14"/>
      <c r="D14"/>
      <c r="E14"/>
      <c r="F14"/>
      <c r="G14"/>
    </row>
    <row r="15" spans="1:7" ht="17.45" customHeight="1" x14ac:dyDescent="0.25">
      <c r="A15"/>
      <c r="B15"/>
      <c r="C15"/>
      <c r="D15"/>
      <c r="E15"/>
      <c r="F15"/>
      <c r="G15"/>
    </row>
    <row r="16" spans="1:7" ht="17.45" customHeight="1" x14ac:dyDescent="0.25">
      <c r="A16"/>
      <c r="B16"/>
      <c r="C16"/>
      <c r="D16"/>
      <c r="E16"/>
      <c r="F16"/>
      <c r="G16"/>
    </row>
    <row r="17" spans="1:7" ht="17.45" customHeight="1" x14ac:dyDescent="0.25">
      <c r="A17"/>
      <c r="B17"/>
      <c r="C17"/>
      <c r="D17"/>
      <c r="E17"/>
      <c r="F17"/>
      <c r="G17"/>
    </row>
    <row r="18" spans="1:7" ht="17.45" customHeight="1" x14ac:dyDescent="0.25">
      <c r="A18"/>
      <c r="B18"/>
      <c r="C18"/>
      <c r="D18"/>
      <c r="E18"/>
      <c r="F18"/>
      <c r="G18"/>
    </row>
    <row r="19" spans="1:7" ht="17.45" customHeight="1" x14ac:dyDescent="0.25">
      <c r="A19"/>
      <c r="B19"/>
      <c r="C19"/>
      <c r="D19"/>
      <c r="E19"/>
      <c r="F19"/>
      <c r="G19"/>
    </row>
    <row r="20" spans="1:7" ht="17.45" customHeight="1" x14ac:dyDescent="0.25">
      <c r="A20"/>
      <c r="B20"/>
      <c r="C20"/>
      <c r="D20"/>
      <c r="E20"/>
      <c r="F20"/>
      <c r="G20"/>
    </row>
    <row r="21" spans="1:7" ht="17.45" customHeight="1" x14ac:dyDescent="0.25">
      <c r="A21"/>
      <c r="B21"/>
      <c r="C21"/>
      <c r="D21"/>
      <c r="E21"/>
      <c r="F21"/>
      <c r="G21"/>
    </row>
    <row r="22" spans="1:7" ht="17.45" customHeight="1" x14ac:dyDescent="0.25">
      <c r="A22"/>
      <c r="B22"/>
      <c r="C22"/>
      <c r="D22"/>
      <c r="E22"/>
      <c r="F22"/>
      <c r="G22"/>
    </row>
    <row r="23" spans="1:7" ht="17.45" customHeight="1" x14ac:dyDescent="0.25">
      <c r="A23"/>
      <c r="B23"/>
      <c r="C23"/>
      <c r="D23"/>
      <c r="E23"/>
      <c r="F23"/>
      <c r="G23"/>
    </row>
    <row r="24" spans="1:7" ht="17.45" customHeight="1" x14ac:dyDescent="0.25">
      <c r="A24"/>
      <c r="B24"/>
      <c r="C24"/>
      <c r="D24"/>
      <c r="E24"/>
      <c r="F24"/>
      <c r="G24"/>
    </row>
    <row r="25" spans="1:7" ht="17.45" customHeight="1" x14ac:dyDescent="0.25">
      <c r="A25"/>
      <c r="B25"/>
      <c r="C25"/>
      <c r="D25"/>
      <c r="E25"/>
      <c r="F25"/>
      <c r="G25"/>
    </row>
    <row r="26" spans="1:7" ht="17.45" customHeight="1" x14ac:dyDescent="0.25">
      <c r="A26"/>
      <c r="B26"/>
      <c r="C26"/>
      <c r="D26"/>
      <c r="E26"/>
      <c r="F26"/>
      <c r="G26"/>
    </row>
    <row r="27" spans="1:7" ht="17.45" customHeight="1" x14ac:dyDescent="0.25">
      <c r="A27"/>
      <c r="B27"/>
      <c r="C27"/>
      <c r="D27"/>
      <c r="E27"/>
      <c r="F27"/>
      <c r="G27"/>
    </row>
    <row r="28" spans="1:7" ht="17.45" customHeight="1" x14ac:dyDescent="0.25">
      <c r="A28"/>
      <c r="B28"/>
      <c r="C28"/>
      <c r="D28"/>
      <c r="E28"/>
      <c r="F28"/>
      <c r="G28"/>
    </row>
    <row r="29" spans="1:7" ht="17.45" customHeight="1" x14ac:dyDescent="0.25">
      <c r="A29"/>
      <c r="B29"/>
      <c r="C29"/>
      <c r="D29"/>
      <c r="E29"/>
      <c r="F29"/>
      <c r="G29"/>
    </row>
    <row r="30" spans="1:7" ht="17.45" customHeight="1" x14ac:dyDescent="0.25">
      <c r="A30"/>
      <c r="B30"/>
      <c r="C30"/>
      <c r="D30"/>
      <c r="E30"/>
      <c r="F30"/>
      <c r="G30"/>
    </row>
    <row r="31" spans="1:7" ht="17.45" customHeight="1" x14ac:dyDescent="0.25">
      <c r="A31"/>
      <c r="B31"/>
      <c r="C31"/>
      <c r="D31"/>
      <c r="E31"/>
      <c r="F31"/>
      <c r="G31"/>
    </row>
    <row r="32" spans="1:7" ht="17.45" customHeight="1" x14ac:dyDescent="0.25">
      <c r="A32"/>
      <c r="B32"/>
      <c r="C32"/>
      <c r="D32"/>
      <c r="E32"/>
      <c r="F32"/>
      <c r="G32"/>
    </row>
    <row r="33" spans="1:7" ht="17.45" customHeight="1" x14ac:dyDescent="0.25">
      <c r="A33"/>
      <c r="B33"/>
      <c r="C33"/>
      <c r="D33"/>
      <c r="E33"/>
      <c r="F33"/>
      <c r="G33"/>
    </row>
    <row r="34" spans="1:7" ht="17.45" customHeight="1" x14ac:dyDescent="0.25">
      <c r="A34"/>
      <c r="B34"/>
      <c r="C34"/>
      <c r="D34"/>
      <c r="E34"/>
      <c r="F34"/>
      <c r="G34"/>
    </row>
    <row r="35" spans="1:7" ht="17.45" customHeight="1" x14ac:dyDescent="0.25">
      <c r="A35"/>
      <c r="B35"/>
      <c r="C35"/>
      <c r="D35"/>
      <c r="E35"/>
      <c r="F35"/>
      <c r="G35"/>
    </row>
    <row r="36" spans="1:7" ht="17.45" customHeight="1" x14ac:dyDescent="0.25">
      <c r="A36"/>
      <c r="B36"/>
      <c r="C36"/>
      <c r="D36"/>
      <c r="E36"/>
      <c r="F36"/>
      <c r="G36"/>
    </row>
    <row r="37" spans="1:7" ht="17.45" customHeight="1" x14ac:dyDescent="0.25">
      <c r="A37"/>
      <c r="B37"/>
      <c r="C37"/>
      <c r="D37"/>
      <c r="E37"/>
      <c r="F37"/>
      <c r="G37"/>
    </row>
    <row r="38" spans="1:7" ht="17.45" customHeight="1" x14ac:dyDescent="0.25">
      <c r="A38"/>
      <c r="B38"/>
      <c r="C38"/>
      <c r="D38"/>
      <c r="E38"/>
      <c r="F38"/>
      <c r="G38"/>
    </row>
    <row r="39" spans="1:7" ht="17.45" customHeight="1" x14ac:dyDescent="0.25">
      <c r="A39"/>
      <c r="B39"/>
      <c r="C39"/>
      <c r="D39"/>
      <c r="E39"/>
      <c r="F39"/>
      <c r="G39"/>
    </row>
    <row r="40" spans="1:7" ht="17.45" customHeight="1" x14ac:dyDescent="0.25">
      <c r="A40"/>
      <c r="B40"/>
      <c r="C40"/>
      <c r="D40"/>
      <c r="E40"/>
      <c r="F40"/>
      <c r="G40"/>
    </row>
    <row r="41" spans="1:7" ht="17.45" customHeight="1" x14ac:dyDescent="0.25">
      <c r="A41"/>
      <c r="B41"/>
      <c r="C41"/>
      <c r="D41"/>
      <c r="E41"/>
      <c r="F41"/>
      <c r="G41"/>
    </row>
    <row r="42" spans="1:7" ht="17.45" customHeight="1" x14ac:dyDescent="0.25">
      <c r="A42"/>
      <c r="B42"/>
      <c r="C42"/>
      <c r="D42"/>
      <c r="E42"/>
      <c r="F42"/>
      <c r="G42"/>
    </row>
    <row r="43" spans="1:7" ht="17.45" customHeight="1" x14ac:dyDescent="0.25">
      <c r="A43"/>
      <c r="B43"/>
      <c r="C43"/>
      <c r="D43"/>
      <c r="E43"/>
      <c r="F43"/>
      <c r="G43"/>
    </row>
    <row r="44" spans="1:7" ht="17.45" customHeight="1" x14ac:dyDescent="0.25">
      <c r="A44"/>
      <c r="B44"/>
      <c r="C44"/>
      <c r="D44"/>
      <c r="E44"/>
      <c r="F44"/>
      <c r="G44"/>
    </row>
    <row r="45" spans="1:7" ht="17.45" customHeight="1" x14ac:dyDescent="0.25">
      <c r="A45"/>
      <c r="B45"/>
      <c r="C45"/>
      <c r="D45"/>
      <c r="E45"/>
      <c r="F45"/>
      <c r="G45"/>
    </row>
    <row r="46" spans="1:7" ht="17.45" customHeight="1" x14ac:dyDescent="0.25">
      <c r="A46"/>
      <c r="B46"/>
      <c r="C46"/>
      <c r="D46"/>
      <c r="E46"/>
      <c r="F46"/>
      <c r="G46"/>
    </row>
    <row r="47" spans="1:7" ht="17.45" customHeight="1" x14ac:dyDescent="0.25">
      <c r="A47"/>
      <c r="B47"/>
      <c r="C47"/>
      <c r="D47"/>
      <c r="E47"/>
      <c r="F47"/>
      <c r="G47"/>
    </row>
    <row r="48" spans="1:7" ht="17.45" customHeight="1" x14ac:dyDescent="0.25">
      <c r="A48"/>
      <c r="B48"/>
      <c r="C48"/>
      <c r="D48"/>
      <c r="E48"/>
      <c r="F48"/>
      <c r="G48"/>
    </row>
    <row r="49" spans="1:7" ht="17.45" customHeight="1" x14ac:dyDescent="0.25">
      <c r="A49"/>
      <c r="B49"/>
      <c r="C49"/>
      <c r="D49"/>
      <c r="E49"/>
      <c r="F49"/>
      <c r="G49"/>
    </row>
    <row r="50" spans="1:7" ht="17.45" customHeight="1" x14ac:dyDescent="0.25">
      <c r="A50"/>
      <c r="B50"/>
      <c r="C50"/>
      <c r="D50"/>
      <c r="E50"/>
      <c r="F50"/>
      <c r="G50"/>
    </row>
    <row r="51" spans="1:7" ht="17.45" customHeight="1" x14ac:dyDescent="0.25">
      <c r="A51"/>
      <c r="B51"/>
      <c r="C51"/>
      <c r="D51"/>
      <c r="E51"/>
      <c r="F51"/>
      <c r="G51"/>
    </row>
    <row r="52" spans="1:7" ht="17.45" customHeight="1" x14ac:dyDescent="0.25">
      <c r="A52"/>
      <c r="B52"/>
      <c r="C52"/>
      <c r="D52"/>
      <c r="E52"/>
      <c r="F52"/>
      <c r="G52"/>
    </row>
    <row r="53" spans="1:7" x14ac:dyDescent="0.25">
      <c r="A53"/>
      <c r="B53"/>
      <c r="C53"/>
      <c r="D53"/>
      <c r="E53"/>
      <c r="F53"/>
      <c r="G53"/>
    </row>
    <row r="54" spans="1:7" ht="17.45" customHeight="1" x14ac:dyDescent="0.25">
      <c r="A54"/>
      <c r="B54"/>
      <c r="C54"/>
      <c r="D54"/>
      <c r="E54"/>
      <c r="F54"/>
      <c r="G54"/>
    </row>
    <row r="55" spans="1:7" ht="17.45" customHeight="1" x14ac:dyDescent="0.25">
      <c r="A55"/>
      <c r="B55"/>
      <c r="C55"/>
      <c r="D55"/>
      <c r="E55"/>
      <c r="F55"/>
      <c r="G55"/>
    </row>
    <row r="56" spans="1:7" ht="17.45" customHeight="1" x14ac:dyDescent="0.25">
      <c r="A56"/>
      <c r="B56"/>
      <c r="C56"/>
      <c r="D56"/>
      <c r="E56"/>
      <c r="F56"/>
      <c r="G56"/>
    </row>
    <row r="57" spans="1:7" ht="17.45" customHeight="1" x14ac:dyDescent="0.25">
      <c r="A57"/>
      <c r="B57"/>
      <c r="C57"/>
      <c r="D57"/>
      <c r="E57"/>
      <c r="F57"/>
      <c r="G57"/>
    </row>
    <row r="58" spans="1:7" ht="17.45" customHeight="1" x14ac:dyDescent="0.25">
      <c r="A58"/>
      <c r="B58"/>
      <c r="C58"/>
      <c r="D58"/>
      <c r="E58"/>
      <c r="F58"/>
      <c r="G58"/>
    </row>
    <row r="59" spans="1:7" ht="17.45" customHeight="1" x14ac:dyDescent="0.25">
      <c r="A59"/>
      <c r="B59"/>
      <c r="C59"/>
      <c r="D59"/>
      <c r="E59"/>
      <c r="F59"/>
      <c r="G59"/>
    </row>
    <row r="60" spans="1:7" ht="17.45" customHeight="1" x14ac:dyDescent="0.25">
      <c r="A60"/>
      <c r="B60"/>
      <c r="C60"/>
      <c r="D60"/>
      <c r="E60"/>
      <c r="F60"/>
      <c r="G60"/>
    </row>
    <row r="61" spans="1:7" ht="17.45" customHeight="1" x14ac:dyDescent="0.25">
      <c r="A61"/>
      <c r="B61"/>
      <c r="C61"/>
      <c r="D61"/>
      <c r="E61"/>
      <c r="F61"/>
      <c r="G61"/>
    </row>
    <row r="62" spans="1:7" ht="17.45" customHeight="1" x14ac:dyDescent="0.25">
      <c r="A62"/>
      <c r="B62"/>
      <c r="C62"/>
      <c r="D62"/>
      <c r="E62"/>
      <c r="F62"/>
      <c r="G62"/>
    </row>
    <row r="63" spans="1:7" x14ac:dyDescent="0.25">
      <c r="A63"/>
      <c r="B63"/>
      <c r="C63"/>
      <c r="D63"/>
      <c r="E63"/>
      <c r="F63"/>
      <c r="G63"/>
    </row>
    <row r="64" spans="1:7" ht="17.45" customHeight="1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  <row r="66" spans="1:7" ht="17.45" customHeight="1" x14ac:dyDescent="0.25">
      <c r="A66"/>
      <c r="B66"/>
      <c r="C66"/>
      <c r="D66"/>
      <c r="E66"/>
      <c r="F66"/>
      <c r="G66"/>
    </row>
    <row r="67" spans="1:7" ht="17.45" customHeight="1" x14ac:dyDescent="0.25">
      <c r="A67"/>
      <c r="B67"/>
      <c r="C67"/>
      <c r="D67"/>
      <c r="E67"/>
      <c r="F67"/>
      <c r="G67"/>
    </row>
    <row r="68" spans="1:7" ht="17.45" customHeight="1" x14ac:dyDescent="0.25">
      <c r="A68"/>
      <c r="B68"/>
      <c r="C68"/>
      <c r="D68"/>
      <c r="E68"/>
      <c r="F68"/>
      <c r="G68"/>
    </row>
    <row r="69" spans="1:7" ht="17.45" customHeight="1" x14ac:dyDescent="0.25">
      <c r="A69"/>
      <c r="B69"/>
      <c r="C69"/>
      <c r="D69"/>
      <c r="E69"/>
      <c r="F69"/>
      <c r="G69"/>
    </row>
    <row r="70" spans="1:7" ht="17.45" customHeight="1" x14ac:dyDescent="0.25">
      <c r="A70"/>
      <c r="B70"/>
      <c r="C70"/>
      <c r="D70"/>
      <c r="E70"/>
      <c r="F70"/>
      <c r="G70"/>
    </row>
    <row r="71" spans="1:7" ht="17.45" customHeight="1" x14ac:dyDescent="0.25">
      <c r="A71"/>
      <c r="B71"/>
      <c r="C71"/>
      <c r="D71"/>
      <c r="E71"/>
      <c r="F71"/>
      <c r="G71"/>
    </row>
    <row r="72" spans="1:7" x14ac:dyDescent="0.25">
      <c r="A72"/>
      <c r="B72"/>
      <c r="C72"/>
      <c r="D72"/>
      <c r="E72"/>
      <c r="F72"/>
      <c r="G72"/>
    </row>
    <row r="73" spans="1:7" ht="17.45" customHeight="1" x14ac:dyDescent="0.25">
      <c r="A73"/>
      <c r="B73"/>
      <c r="C73"/>
      <c r="D73"/>
      <c r="E73"/>
      <c r="F73"/>
      <c r="G73"/>
    </row>
    <row r="74" spans="1:7" ht="17.45" customHeight="1" x14ac:dyDescent="0.25">
      <c r="A74"/>
      <c r="B74"/>
      <c r="C74"/>
      <c r="D74"/>
      <c r="E74"/>
      <c r="F74"/>
      <c r="G74"/>
    </row>
    <row r="75" spans="1:7" x14ac:dyDescent="0.25">
      <c r="A75"/>
      <c r="B75"/>
      <c r="C75"/>
      <c r="D75"/>
      <c r="E75"/>
      <c r="F75"/>
      <c r="G75"/>
    </row>
    <row r="76" spans="1:7" x14ac:dyDescent="0.25">
      <c r="A76"/>
      <c r="B76"/>
      <c r="C76"/>
      <c r="D76"/>
      <c r="E76"/>
      <c r="F76"/>
      <c r="G76"/>
    </row>
    <row r="77" spans="1:7" x14ac:dyDescent="0.25">
      <c r="A77"/>
      <c r="B77"/>
      <c r="C77"/>
      <c r="D77"/>
      <c r="E77"/>
      <c r="F77"/>
      <c r="G77"/>
    </row>
    <row r="78" spans="1:7" x14ac:dyDescent="0.25">
      <c r="A78"/>
      <c r="B78"/>
      <c r="C78"/>
      <c r="D78"/>
      <c r="E78"/>
      <c r="F78"/>
      <c r="G78"/>
    </row>
    <row r="79" spans="1:7" x14ac:dyDescent="0.25">
      <c r="A79"/>
      <c r="B79"/>
      <c r="C79"/>
      <c r="D79"/>
      <c r="E79"/>
      <c r="F79"/>
      <c r="G79"/>
    </row>
    <row r="80" spans="1:7" x14ac:dyDescent="0.25">
      <c r="A80"/>
      <c r="B80"/>
      <c r="C80"/>
      <c r="D80"/>
      <c r="E80"/>
      <c r="F80"/>
      <c r="G80"/>
    </row>
    <row r="81" spans="1:7" x14ac:dyDescent="0.25">
      <c r="A81"/>
      <c r="B81"/>
      <c r="C81"/>
      <c r="D81"/>
      <c r="E81"/>
      <c r="F81"/>
      <c r="G81"/>
    </row>
    <row r="82" spans="1:7" x14ac:dyDescent="0.25">
      <c r="A82"/>
      <c r="B82"/>
      <c r="C82"/>
      <c r="D82"/>
      <c r="E82"/>
      <c r="F82"/>
      <c r="G82"/>
    </row>
    <row r="83" spans="1:7" x14ac:dyDescent="0.25">
      <c r="A83"/>
      <c r="B83"/>
      <c r="C83"/>
      <c r="D83"/>
      <c r="E83"/>
      <c r="F83"/>
      <c r="G83"/>
    </row>
    <row r="84" spans="1:7" x14ac:dyDescent="0.25">
      <c r="A84"/>
      <c r="B84"/>
      <c r="C84"/>
      <c r="D84"/>
      <c r="E84"/>
      <c r="F84"/>
      <c r="G84"/>
    </row>
    <row r="85" spans="1:7" x14ac:dyDescent="0.25">
      <c r="A85"/>
      <c r="B85"/>
      <c r="C85"/>
      <c r="D85"/>
      <c r="E85"/>
      <c r="F85"/>
      <c r="G85"/>
    </row>
    <row r="86" spans="1:7" x14ac:dyDescent="0.25">
      <c r="A86"/>
      <c r="B86"/>
      <c r="C86"/>
      <c r="D86"/>
      <c r="E86"/>
      <c r="F86"/>
      <c r="G86"/>
    </row>
    <row r="87" spans="1:7" x14ac:dyDescent="0.25">
      <c r="A87"/>
      <c r="B87"/>
      <c r="C87"/>
      <c r="D87"/>
      <c r="E87"/>
      <c r="F87"/>
      <c r="G87"/>
    </row>
    <row r="88" spans="1:7" x14ac:dyDescent="0.25">
      <c r="A88"/>
      <c r="B88"/>
      <c r="C88"/>
      <c r="D88"/>
      <c r="E88"/>
      <c r="F88"/>
      <c r="G88"/>
    </row>
    <row r="89" spans="1:7" x14ac:dyDescent="0.25">
      <c r="A89"/>
      <c r="B89"/>
      <c r="C89"/>
      <c r="D89"/>
      <c r="E89"/>
      <c r="F89"/>
      <c r="G89"/>
    </row>
    <row r="90" spans="1:7" x14ac:dyDescent="0.25">
      <c r="A90"/>
      <c r="B90"/>
      <c r="C90"/>
      <c r="D90"/>
      <c r="E90"/>
      <c r="F90"/>
      <c r="G90"/>
    </row>
    <row r="91" spans="1:7" x14ac:dyDescent="0.25">
      <c r="A91"/>
      <c r="B91"/>
      <c r="C91"/>
      <c r="D91"/>
      <c r="E91"/>
      <c r="F91"/>
      <c r="G91"/>
    </row>
    <row r="92" spans="1:7" x14ac:dyDescent="0.25">
      <c r="A92"/>
      <c r="B92"/>
      <c r="C92"/>
      <c r="D92"/>
      <c r="E92"/>
      <c r="F92"/>
      <c r="G92"/>
    </row>
    <row r="93" spans="1:7" x14ac:dyDescent="0.25">
      <c r="A93"/>
      <c r="B93"/>
      <c r="C93"/>
      <c r="D93"/>
      <c r="E93"/>
      <c r="F93"/>
      <c r="G93"/>
    </row>
    <row r="94" spans="1:7" x14ac:dyDescent="0.25">
      <c r="A94"/>
      <c r="B94"/>
      <c r="C94"/>
      <c r="D94"/>
      <c r="E94"/>
      <c r="F94"/>
      <c r="G94"/>
    </row>
    <row r="95" spans="1:7" x14ac:dyDescent="0.25">
      <c r="A95"/>
      <c r="B95"/>
      <c r="C95"/>
      <c r="D95"/>
      <c r="E95"/>
      <c r="F95"/>
      <c r="G95"/>
    </row>
    <row r="96" spans="1:7" x14ac:dyDescent="0.25">
      <c r="A96"/>
      <c r="B96"/>
      <c r="C96"/>
      <c r="D96"/>
      <c r="E96"/>
      <c r="F96"/>
      <c r="G96"/>
    </row>
    <row r="97" spans="1:7" x14ac:dyDescent="0.25">
      <c r="A97"/>
      <c r="B97"/>
      <c r="C97"/>
      <c r="D97"/>
      <c r="E97"/>
      <c r="F97"/>
      <c r="G97"/>
    </row>
    <row r="98" spans="1:7" x14ac:dyDescent="0.25">
      <c r="A98"/>
      <c r="B98"/>
      <c r="C98"/>
      <c r="D98"/>
      <c r="E98"/>
      <c r="F98"/>
      <c r="G98"/>
    </row>
    <row r="99" spans="1:7" x14ac:dyDescent="0.25">
      <c r="A99"/>
      <c r="B99"/>
      <c r="C99"/>
      <c r="D99"/>
      <c r="E99"/>
      <c r="F99"/>
      <c r="G99"/>
    </row>
    <row r="100" spans="1:7" x14ac:dyDescent="0.25">
      <c r="A100"/>
      <c r="B100"/>
      <c r="C100"/>
      <c r="D100"/>
      <c r="E100"/>
      <c r="F100"/>
      <c r="G100"/>
    </row>
    <row r="101" spans="1:7" x14ac:dyDescent="0.25">
      <c r="A101"/>
      <c r="B101"/>
      <c r="C101"/>
      <c r="D101"/>
      <c r="E101"/>
      <c r="F101"/>
      <c r="G101"/>
    </row>
    <row r="102" spans="1:7" x14ac:dyDescent="0.25">
      <c r="A102"/>
      <c r="B102"/>
      <c r="C102"/>
      <c r="D102"/>
      <c r="E102"/>
      <c r="F102"/>
      <c r="G102"/>
    </row>
    <row r="103" spans="1:7" x14ac:dyDescent="0.25">
      <c r="A103"/>
      <c r="B103"/>
      <c r="C103"/>
      <c r="D103"/>
      <c r="E103"/>
      <c r="F103"/>
      <c r="G103"/>
    </row>
    <row r="104" spans="1:7" x14ac:dyDescent="0.25">
      <c r="A104"/>
      <c r="B104"/>
      <c r="C104"/>
      <c r="D104"/>
      <c r="E104"/>
      <c r="F104"/>
      <c r="G104"/>
    </row>
    <row r="105" spans="1:7" x14ac:dyDescent="0.25">
      <c r="A105"/>
      <c r="B105"/>
      <c r="C105"/>
      <c r="D105"/>
      <c r="E105"/>
      <c r="F105"/>
      <c r="G105"/>
    </row>
    <row r="106" spans="1:7" x14ac:dyDescent="0.25">
      <c r="A106"/>
      <c r="B106"/>
      <c r="C106"/>
      <c r="D106"/>
      <c r="E106"/>
      <c r="F106"/>
      <c r="G106"/>
    </row>
    <row r="107" spans="1:7" x14ac:dyDescent="0.25">
      <c r="A107"/>
      <c r="B107"/>
      <c r="C107"/>
      <c r="D107"/>
      <c r="E107"/>
      <c r="F107"/>
      <c r="G107"/>
    </row>
    <row r="108" spans="1:7" x14ac:dyDescent="0.25">
      <c r="A108"/>
      <c r="B108"/>
      <c r="C108"/>
      <c r="D108"/>
      <c r="E108"/>
      <c r="F108"/>
      <c r="G108"/>
    </row>
    <row r="109" spans="1:7" x14ac:dyDescent="0.25">
      <c r="A109"/>
      <c r="B109"/>
      <c r="C109"/>
      <c r="D109"/>
      <c r="E109"/>
      <c r="F109"/>
      <c r="G109"/>
    </row>
    <row r="110" spans="1:7" x14ac:dyDescent="0.25">
      <c r="A110"/>
      <c r="B110"/>
      <c r="C110"/>
      <c r="D110"/>
      <c r="E110"/>
      <c r="F110"/>
      <c r="G110"/>
    </row>
    <row r="111" spans="1:7" x14ac:dyDescent="0.25">
      <c r="A111"/>
      <c r="B111"/>
      <c r="C111"/>
      <c r="D111"/>
      <c r="E111"/>
      <c r="F111"/>
      <c r="G111"/>
    </row>
    <row r="112" spans="1:7" x14ac:dyDescent="0.25">
      <c r="A112"/>
      <c r="B112"/>
      <c r="C112"/>
      <c r="D112"/>
      <c r="E112"/>
      <c r="F112"/>
      <c r="G112"/>
    </row>
    <row r="113" spans="1:7" x14ac:dyDescent="0.25">
      <c r="A113"/>
      <c r="B113"/>
      <c r="C113"/>
      <c r="D113"/>
      <c r="E113"/>
      <c r="F113"/>
      <c r="G113"/>
    </row>
    <row r="114" spans="1:7" x14ac:dyDescent="0.25">
      <c r="A114"/>
      <c r="B114"/>
      <c r="C114"/>
      <c r="D114"/>
      <c r="E114"/>
      <c r="F114"/>
      <c r="G114"/>
    </row>
    <row r="115" spans="1:7" x14ac:dyDescent="0.25">
      <c r="A115"/>
      <c r="B115"/>
      <c r="C115"/>
      <c r="D115"/>
      <c r="E115"/>
      <c r="F115"/>
      <c r="G115"/>
    </row>
    <row r="116" spans="1:7" x14ac:dyDescent="0.25">
      <c r="A116"/>
      <c r="B116"/>
      <c r="C116"/>
      <c r="D116"/>
      <c r="E116"/>
      <c r="F116"/>
      <c r="G116"/>
    </row>
    <row r="117" spans="1:7" x14ac:dyDescent="0.25">
      <c r="A117"/>
      <c r="B117"/>
      <c r="C117"/>
      <c r="D117"/>
      <c r="E117"/>
      <c r="F117"/>
      <c r="G117"/>
    </row>
    <row r="118" spans="1:7" x14ac:dyDescent="0.25">
      <c r="A118"/>
      <c r="B118"/>
      <c r="C118"/>
      <c r="D118"/>
      <c r="E118"/>
      <c r="F118"/>
      <c r="G118"/>
    </row>
    <row r="119" spans="1:7" x14ac:dyDescent="0.25">
      <c r="A119"/>
      <c r="B119"/>
      <c r="C119"/>
      <c r="D119"/>
      <c r="E119"/>
      <c r="F119"/>
      <c r="G119"/>
    </row>
    <row r="120" spans="1:7" x14ac:dyDescent="0.25">
      <c r="A120"/>
      <c r="B120"/>
      <c r="C120"/>
      <c r="D120"/>
      <c r="E120"/>
      <c r="F120"/>
      <c r="G120"/>
    </row>
    <row r="121" spans="1:7" x14ac:dyDescent="0.25">
      <c r="A121"/>
      <c r="B121"/>
      <c r="C121"/>
      <c r="D121"/>
      <c r="E121"/>
      <c r="F121"/>
      <c r="G121"/>
    </row>
    <row r="122" spans="1:7" x14ac:dyDescent="0.25">
      <c r="A122"/>
      <c r="B122"/>
      <c r="C122"/>
      <c r="D122"/>
      <c r="E122"/>
      <c r="F122"/>
      <c r="G122"/>
    </row>
    <row r="123" spans="1:7" x14ac:dyDescent="0.25">
      <c r="A123"/>
      <c r="B123"/>
      <c r="C123"/>
      <c r="D123"/>
      <c r="E123"/>
      <c r="F123"/>
      <c r="G123"/>
    </row>
    <row r="124" spans="1:7" x14ac:dyDescent="0.25">
      <c r="A124"/>
      <c r="B124"/>
      <c r="C124"/>
      <c r="D124"/>
      <c r="E124"/>
      <c r="F124"/>
      <c r="G124"/>
    </row>
    <row r="125" spans="1:7" x14ac:dyDescent="0.25">
      <c r="A125"/>
      <c r="B125"/>
      <c r="C125"/>
      <c r="D125"/>
      <c r="E125"/>
      <c r="F125"/>
      <c r="G125"/>
    </row>
    <row r="126" spans="1:7" x14ac:dyDescent="0.25">
      <c r="A126"/>
      <c r="B126"/>
      <c r="C126"/>
      <c r="D126"/>
      <c r="E126"/>
      <c r="F126"/>
      <c r="G126"/>
    </row>
    <row r="127" spans="1:7" x14ac:dyDescent="0.25">
      <c r="A127"/>
      <c r="B127"/>
      <c r="C127"/>
      <c r="D127"/>
      <c r="E127"/>
      <c r="F127"/>
      <c r="G127"/>
    </row>
    <row r="128" spans="1:7" x14ac:dyDescent="0.25">
      <c r="A128"/>
      <c r="B128"/>
      <c r="C128"/>
      <c r="D128"/>
      <c r="E128"/>
      <c r="F128"/>
      <c r="G128"/>
    </row>
    <row r="129" spans="1:7" x14ac:dyDescent="0.25">
      <c r="A129"/>
      <c r="B129"/>
      <c r="C129"/>
      <c r="D129"/>
      <c r="E129"/>
      <c r="F129"/>
      <c r="G129"/>
    </row>
    <row r="130" spans="1:7" x14ac:dyDescent="0.25">
      <c r="A130"/>
      <c r="B130"/>
      <c r="C130"/>
      <c r="D130"/>
      <c r="E130"/>
      <c r="F130"/>
      <c r="G130"/>
    </row>
    <row r="131" spans="1:7" x14ac:dyDescent="0.25">
      <c r="A131"/>
      <c r="B131"/>
      <c r="C131"/>
      <c r="D131"/>
      <c r="E131"/>
      <c r="F131"/>
      <c r="G131"/>
    </row>
    <row r="132" spans="1:7" x14ac:dyDescent="0.25">
      <c r="A132"/>
      <c r="B132"/>
      <c r="C132"/>
      <c r="D132"/>
      <c r="E132"/>
      <c r="F132"/>
      <c r="G132"/>
    </row>
    <row r="133" spans="1:7" x14ac:dyDescent="0.25">
      <c r="A133"/>
      <c r="B133"/>
      <c r="C133"/>
      <c r="D133"/>
      <c r="E133"/>
      <c r="F133"/>
      <c r="G133"/>
    </row>
    <row r="134" spans="1:7" x14ac:dyDescent="0.25">
      <c r="A134"/>
      <c r="B134"/>
      <c r="C134"/>
      <c r="D134"/>
      <c r="E134"/>
      <c r="F134"/>
      <c r="G134"/>
    </row>
    <row r="135" spans="1:7" x14ac:dyDescent="0.25">
      <c r="A135"/>
      <c r="B135"/>
      <c r="C135"/>
      <c r="D135"/>
      <c r="E135"/>
      <c r="F135"/>
      <c r="G135"/>
    </row>
    <row r="136" spans="1:7" x14ac:dyDescent="0.25">
      <c r="A136"/>
      <c r="B136"/>
      <c r="C136"/>
      <c r="D136"/>
      <c r="E136"/>
      <c r="F136"/>
      <c r="G136"/>
    </row>
    <row r="137" spans="1:7" x14ac:dyDescent="0.25">
      <c r="A137"/>
      <c r="B137"/>
      <c r="C137"/>
      <c r="D137"/>
      <c r="E137"/>
      <c r="F137"/>
      <c r="G137"/>
    </row>
    <row r="138" spans="1:7" x14ac:dyDescent="0.25">
      <c r="A138"/>
      <c r="B138"/>
      <c r="C138"/>
      <c r="D138"/>
      <c r="E138"/>
      <c r="F138"/>
      <c r="G138"/>
    </row>
    <row r="139" spans="1:7" x14ac:dyDescent="0.25">
      <c r="A139"/>
      <c r="B139"/>
      <c r="C139"/>
      <c r="D139"/>
      <c r="E139"/>
      <c r="F139"/>
      <c r="G139"/>
    </row>
    <row r="140" spans="1:7" x14ac:dyDescent="0.25">
      <c r="A140"/>
      <c r="B140"/>
      <c r="C140"/>
      <c r="D140"/>
      <c r="E140"/>
      <c r="F140"/>
      <c r="G140"/>
    </row>
    <row r="141" spans="1:7" x14ac:dyDescent="0.25">
      <c r="A141"/>
      <c r="B141"/>
      <c r="C141"/>
      <c r="D141"/>
      <c r="E141"/>
      <c r="F141"/>
      <c r="G141"/>
    </row>
    <row r="142" spans="1:7" x14ac:dyDescent="0.25">
      <c r="A142"/>
      <c r="B142"/>
      <c r="C142"/>
      <c r="D142"/>
      <c r="E142"/>
      <c r="F142"/>
      <c r="G142"/>
    </row>
    <row r="143" spans="1:7" x14ac:dyDescent="0.25">
      <c r="A143"/>
      <c r="B143"/>
      <c r="C143"/>
      <c r="D143"/>
      <c r="E143"/>
      <c r="F143"/>
      <c r="G143"/>
    </row>
    <row r="144" spans="1:7" x14ac:dyDescent="0.25">
      <c r="A144"/>
      <c r="B144"/>
      <c r="C144"/>
      <c r="D144"/>
      <c r="E144"/>
      <c r="F144"/>
      <c r="G144"/>
    </row>
    <row r="145" spans="1:7" x14ac:dyDescent="0.25">
      <c r="A145"/>
      <c r="B145"/>
      <c r="C145"/>
      <c r="D145"/>
      <c r="E145"/>
      <c r="F145"/>
      <c r="G145"/>
    </row>
    <row r="146" spans="1:7" x14ac:dyDescent="0.25">
      <c r="A146"/>
      <c r="B146"/>
      <c r="C146"/>
      <c r="D146"/>
      <c r="E146"/>
      <c r="F146"/>
      <c r="G146"/>
    </row>
    <row r="147" spans="1:7" x14ac:dyDescent="0.25">
      <c r="A147"/>
      <c r="B147"/>
      <c r="C147"/>
      <c r="D147"/>
      <c r="E147"/>
      <c r="F147"/>
      <c r="G147"/>
    </row>
    <row r="148" spans="1:7" x14ac:dyDescent="0.25">
      <c r="A148"/>
      <c r="B148"/>
      <c r="C148"/>
      <c r="D148"/>
      <c r="E148"/>
      <c r="F148"/>
      <c r="G148"/>
    </row>
    <row r="149" spans="1:7" x14ac:dyDescent="0.25">
      <c r="A149"/>
      <c r="B149"/>
      <c r="C149"/>
      <c r="D149"/>
      <c r="E149"/>
      <c r="F149"/>
      <c r="G149"/>
    </row>
    <row r="150" spans="1:7" x14ac:dyDescent="0.25">
      <c r="A150"/>
      <c r="B150"/>
      <c r="C150"/>
      <c r="D150"/>
      <c r="E150"/>
      <c r="F150"/>
      <c r="G150"/>
    </row>
    <row r="151" spans="1:7" x14ac:dyDescent="0.25">
      <c r="A151"/>
      <c r="B151"/>
      <c r="C151"/>
      <c r="D151"/>
      <c r="E151"/>
      <c r="F151"/>
      <c r="G151"/>
    </row>
    <row r="152" spans="1:7" x14ac:dyDescent="0.25">
      <c r="A152"/>
      <c r="B152"/>
      <c r="C152"/>
      <c r="D152"/>
      <c r="E152"/>
      <c r="F152"/>
      <c r="G152"/>
    </row>
    <row r="153" spans="1:7" x14ac:dyDescent="0.25">
      <c r="A153"/>
      <c r="B153"/>
      <c r="C153"/>
      <c r="D153"/>
      <c r="E153"/>
      <c r="F153"/>
      <c r="G153"/>
    </row>
    <row r="154" spans="1:7" x14ac:dyDescent="0.25">
      <c r="A154"/>
      <c r="B154"/>
      <c r="C154"/>
      <c r="D154"/>
      <c r="E154"/>
      <c r="F154"/>
      <c r="G154"/>
    </row>
    <row r="155" spans="1:7" x14ac:dyDescent="0.25">
      <c r="A155"/>
      <c r="B155"/>
      <c r="C155"/>
      <c r="D155"/>
      <c r="E155"/>
      <c r="F155"/>
      <c r="G155"/>
    </row>
    <row r="156" spans="1:7" x14ac:dyDescent="0.25">
      <c r="A156"/>
      <c r="B156"/>
      <c r="C156"/>
      <c r="D156"/>
      <c r="E156"/>
      <c r="F156"/>
      <c r="G156"/>
    </row>
    <row r="157" spans="1:7" x14ac:dyDescent="0.25">
      <c r="A157"/>
      <c r="B157"/>
      <c r="C157"/>
      <c r="D157"/>
      <c r="E157"/>
      <c r="F157"/>
      <c r="G157"/>
    </row>
    <row r="158" spans="1:7" x14ac:dyDescent="0.25">
      <c r="A158"/>
      <c r="B158"/>
      <c r="C158"/>
      <c r="D158"/>
      <c r="E158"/>
      <c r="F158"/>
      <c r="G158"/>
    </row>
    <row r="159" spans="1:7" x14ac:dyDescent="0.25">
      <c r="A159"/>
      <c r="B159"/>
      <c r="C159"/>
      <c r="D159"/>
      <c r="E159"/>
      <c r="F159"/>
      <c r="G159"/>
    </row>
    <row r="160" spans="1:7" x14ac:dyDescent="0.25">
      <c r="A160"/>
      <c r="B160"/>
      <c r="C160"/>
      <c r="D160"/>
      <c r="E160"/>
      <c r="F160"/>
      <c r="G160"/>
    </row>
    <row r="161" spans="1:7" x14ac:dyDescent="0.25">
      <c r="A161"/>
      <c r="B161"/>
      <c r="C161"/>
      <c r="D161"/>
      <c r="E161"/>
      <c r="F161"/>
      <c r="G161"/>
    </row>
    <row r="162" spans="1:7" x14ac:dyDescent="0.25">
      <c r="A162"/>
      <c r="B162"/>
      <c r="C162"/>
      <c r="D162"/>
      <c r="E162"/>
      <c r="F162"/>
      <c r="G162"/>
    </row>
    <row r="163" spans="1:7" x14ac:dyDescent="0.25">
      <c r="A163"/>
      <c r="B163"/>
      <c r="C163"/>
      <c r="D163"/>
      <c r="E163"/>
      <c r="F163"/>
      <c r="G163"/>
    </row>
    <row r="164" spans="1:7" x14ac:dyDescent="0.25">
      <c r="A164"/>
      <c r="B164"/>
      <c r="C164"/>
      <c r="D164"/>
      <c r="E164"/>
      <c r="F164"/>
      <c r="G164"/>
    </row>
    <row r="165" spans="1:7" x14ac:dyDescent="0.25">
      <c r="A165"/>
      <c r="B165"/>
      <c r="C165"/>
      <c r="D165"/>
      <c r="E165"/>
      <c r="F165"/>
      <c r="G165"/>
    </row>
    <row r="166" spans="1:7" x14ac:dyDescent="0.25">
      <c r="A166"/>
      <c r="B166"/>
      <c r="C166"/>
      <c r="D166"/>
      <c r="E166"/>
      <c r="F166"/>
      <c r="G166"/>
    </row>
    <row r="167" spans="1:7" x14ac:dyDescent="0.25">
      <c r="A167"/>
      <c r="B167"/>
      <c r="C167"/>
      <c r="D167"/>
      <c r="E167"/>
      <c r="F167"/>
      <c r="G167"/>
    </row>
    <row r="168" spans="1:7" x14ac:dyDescent="0.25">
      <c r="A168"/>
      <c r="B168"/>
      <c r="C168"/>
      <c r="D168"/>
      <c r="E168"/>
      <c r="F168"/>
      <c r="G168"/>
    </row>
    <row r="169" spans="1:7" x14ac:dyDescent="0.25">
      <c r="A169"/>
      <c r="B169"/>
      <c r="C169"/>
      <c r="D169"/>
      <c r="E169"/>
      <c r="F169"/>
      <c r="G169"/>
    </row>
    <row r="170" spans="1:7" x14ac:dyDescent="0.25">
      <c r="A170"/>
      <c r="B170"/>
      <c r="C170"/>
      <c r="D170"/>
      <c r="E170"/>
      <c r="F170"/>
      <c r="G170"/>
    </row>
    <row r="171" spans="1:7" x14ac:dyDescent="0.25">
      <c r="A171"/>
      <c r="B171"/>
      <c r="C171"/>
      <c r="D171"/>
      <c r="E171"/>
      <c r="F171"/>
      <c r="G171"/>
    </row>
    <row r="172" spans="1:7" x14ac:dyDescent="0.25">
      <c r="A172"/>
      <c r="B172"/>
      <c r="C172"/>
      <c r="D172"/>
      <c r="E172"/>
      <c r="F172"/>
      <c r="G172"/>
    </row>
    <row r="173" spans="1:7" x14ac:dyDescent="0.25">
      <c r="A173"/>
      <c r="B173"/>
      <c r="C173"/>
      <c r="D173"/>
      <c r="E173"/>
      <c r="F173"/>
      <c r="G173"/>
    </row>
    <row r="174" spans="1:7" x14ac:dyDescent="0.25">
      <c r="A174"/>
      <c r="B174"/>
      <c r="C174"/>
      <c r="D174"/>
      <c r="E174"/>
      <c r="F174"/>
      <c r="G174"/>
    </row>
    <row r="175" spans="1:7" x14ac:dyDescent="0.25">
      <c r="A175"/>
      <c r="B175"/>
      <c r="C175"/>
      <c r="D175"/>
      <c r="E175"/>
      <c r="F175"/>
      <c r="G175"/>
    </row>
    <row r="176" spans="1:7" x14ac:dyDescent="0.25">
      <c r="A176"/>
      <c r="B176"/>
      <c r="C176"/>
      <c r="D176"/>
      <c r="E176"/>
      <c r="F176"/>
      <c r="G176"/>
    </row>
    <row r="177" spans="1:7" x14ac:dyDescent="0.25">
      <c r="A177"/>
      <c r="B177"/>
      <c r="C177"/>
      <c r="D177"/>
      <c r="E177"/>
      <c r="F177"/>
      <c r="G177"/>
    </row>
    <row r="178" spans="1:7" x14ac:dyDescent="0.25">
      <c r="A178"/>
      <c r="B178"/>
      <c r="C178"/>
      <c r="D178"/>
      <c r="E178"/>
      <c r="F178"/>
      <c r="G178"/>
    </row>
    <row r="179" spans="1:7" x14ac:dyDescent="0.25">
      <c r="A179"/>
      <c r="B179"/>
      <c r="C179"/>
      <c r="D179"/>
      <c r="E179"/>
      <c r="F179"/>
      <c r="G179"/>
    </row>
    <row r="180" spans="1:7" x14ac:dyDescent="0.25">
      <c r="A180"/>
      <c r="B180"/>
      <c r="C180"/>
      <c r="D180"/>
      <c r="E180"/>
      <c r="F180"/>
      <c r="G180"/>
    </row>
    <row r="181" spans="1:7" x14ac:dyDescent="0.25">
      <c r="A181"/>
      <c r="B181"/>
      <c r="C181"/>
      <c r="D181"/>
      <c r="E181"/>
      <c r="F181"/>
      <c r="G181"/>
    </row>
    <row r="182" spans="1:7" x14ac:dyDescent="0.25">
      <c r="A182"/>
      <c r="B182"/>
      <c r="C182"/>
      <c r="D182"/>
      <c r="E182"/>
      <c r="F182"/>
      <c r="G182"/>
    </row>
    <row r="183" spans="1:7" x14ac:dyDescent="0.25">
      <c r="A183"/>
      <c r="B183"/>
      <c r="C183"/>
      <c r="D183"/>
      <c r="E183"/>
      <c r="F183"/>
      <c r="G183"/>
    </row>
    <row r="184" spans="1:7" x14ac:dyDescent="0.25">
      <c r="A184"/>
      <c r="B184"/>
      <c r="C184"/>
      <c r="D184"/>
      <c r="E184"/>
      <c r="F184"/>
      <c r="G184"/>
    </row>
    <row r="185" spans="1:7" x14ac:dyDescent="0.25">
      <c r="A185"/>
      <c r="B185"/>
      <c r="C185"/>
      <c r="D185"/>
      <c r="E185"/>
      <c r="F185"/>
      <c r="G185"/>
    </row>
    <row r="186" spans="1:7" x14ac:dyDescent="0.25">
      <c r="A186"/>
      <c r="B186"/>
      <c r="C186"/>
      <c r="D186"/>
      <c r="E186"/>
      <c r="F186"/>
      <c r="G186"/>
    </row>
    <row r="187" spans="1:7" x14ac:dyDescent="0.25">
      <c r="A187"/>
      <c r="B187"/>
      <c r="C187"/>
      <c r="D187"/>
      <c r="E187"/>
      <c r="F187"/>
      <c r="G187"/>
    </row>
    <row r="188" spans="1:7" x14ac:dyDescent="0.25">
      <c r="A188"/>
      <c r="B188"/>
      <c r="C188"/>
      <c r="D188"/>
      <c r="E188"/>
      <c r="F188"/>
      <c r="G188"/>
    </row>
    <row r="189" spans="1:7" x14ac:dyDescent="0.25">
      <c r="A189"/>
      <c r="B189"/>
      <c r="C189"/>
      <c r="D189"/>
      <c r="E189"/>
      <c r="F189"/>
      <c r="G189"/>
    </row>
    <row r="190" spans="1:7" x14ac:dyDescent="0.25">
      <c r="A190"/>
      <c r="B190"/>
      <c r="C190"/>
      <c r="D190"/>
      <c r="E190"/>
      <c r="F190"/>
      <c r="G190"/>
    </row>
    <row r="191" spans="1:7" x14ac:dyDescent="0.25">
      <c r="A191"/>
      <c r="B191"/>
      <c r="C191"/>
      <c r="D191"/>
      <c r="E191"/>
      <c r="F191"/>
      <c r="G191"/>
    </row>
    <row r="192" spans="1:7" x14ac:dyDescent="0.25">
      <c r="A192"/>
      <c r="B192"/>
      <c r="C192"/>
      <c r="D192"/>
      <c r="E192"/>
      <c r="F192"/>
      <c r="G192"/>
    </row>
    <row r="193" spans="1:7" x14ac:dyDescent="0.25">
      <c r="A193"/>
      <c r="B193"/>
      <c r="C193"/>
      <c r="D193"/>
      <c r="E193"/>
      <c r="F193"/>
      <c r="G193"/>
    </row>
    <row r="194" spans="1:7" x14ac:dyDescent="0.25">
      <c r="A194"/>
      <c r="B194"/>
      <c r="C194"/>
      <c r="D194"/>
      <c r="E194"/>
      <c r="F194"/>
      <c r="G194"/>
    </row>
    <row r="195" spans="1:7" x14ac:dyDescent="0.25">
      <c r="A195"/>
      <c r="B195"/>
      <c r="C195"/>
      <c r="D195"/>
      <c r="E195"/>
      <c r="F195"/>
      <c r="G195"/>
    </row>
    <row r="196" spans="1:7" x14ac:dyDescent="0.25">
      <c r="A196"/>
      <c r="B196"/>
      <c r="C196"/>
      <c r="D196"/>
      <c r="E196"/>
      <c r="F196"/>
      <c r="G196"/>
    </row>
    <row r="197" spans="1:7" x14ac:dyDescent="0.25">
      <c r="A197"/>
      <c r="B197"/>
      <c r="C197"/>
      <c r="D197"/>
      <c r="E197"/>
      <c r="F197"/>
      <c r="G197"/>
    </row>
    <row r="198" spans="1:7" x14ac:dyDescent="0.25">
      <c r="A198"/>
      <c r="B198"/>
      <c r="C198"/>
      <c r="D198"/>
      <c r="E198"/>
      <c r="F198"/>
      <c r="G198"/>
    </row>
    <row r="199" spans="1:7" x14ac:dyDescent="0.25">
      <c r="A199"/>
      <c r="B199"/>
      <c r="C199"/>
      <c r="D199"/>
      <c r="E199"/>
      <c r="F199"/>
      <c r="G199"/>
    </row>
    <row r="200" spans="1:7" x14ac:dyDescent="0.25">
      <c r="A200"/>
      <c r="B200"/>
      <c r="C200"/>
      <c r="D200"/>
      <c r="E200"/>
      <c r="F200"/>
      <c r="G200"/>
    </row>
    <row r="201" spans="1:7" x14ac:dyDescent="0.25">
      <c r="A201"/>
      <c r="B201"/>
      <c r="C201"/>
      <c r="D201"/>
      <c r="E201"/>
      <c r="F201"/>
      <c r="G201"/>
    </row>
    <row r="202" spans="1:7" x14ac:dyDescent="0.25">
      <c r="A202"/>
      <c r="B202"/>
      <c r="C202"/>
      <c r="D202"/>
      <c r="E202"/>
      <c r="F202"/>
      <c r="G202"/>
    </row>
    <row r="203" spans="1:7" x14ac:dyDescent="0.25">
      <c r="A203"/>
      <c r="B203"/>
      <c r="C203"/>
      <c r="D203"/>
      <c r="E203"/>
      <c r="F203"/>
      <c r="G203"/>
    </row>
    <row r="204" spans="1:7" x14ac:dyDescent="0.25">
      <c r="A204"/>
      <c r="B204"/>
      <c r="C204"/>
      <c r="D204"/>
      <c r="E204"/>
      <c r="F204"/>
      <c r="G204"/>
    </row>
    <row r="205" spans="1:7" x14ac:dyDescent="0.25">
      <c r="A205"/>
      <c r="B205"/>
      <c r="C205"/>
      <c r="D205"/>
      <c r="E205"/>
      <c r="F205"/>
      <c r="G205"/>
    </row>
    <row r="206" spans="1:7" x14ac:dyDescent="0.25">
      <c r="A206"/>
      <c r="B206"/>
      <c r="C206"/>
      <c r="D206"/>
      <c r="E206"/>
      <c r="F206"/>
      <c r="G206"/>
    </row>
    <row r="207" spans="1:7" x14ac:dyDescent="0.25">
      <c r="A207"/>
      <c r="B207"/>
      <c r="C207"/>
      <c r="D207"/>
      <c r="E207"/>
      <c r="F207"/>
      <c r="G207"/>
    </row>
    <row r="208" spans="1:7" x14ac:dyDescent="0.25">
      <c r="A208"/>
      <c r="B208"/>
      <c r="C208"/>
      <c r="D208"/>
      <c r="E208"/>
      <c r="F208"/>
      <c r="G208"/>
    </row>
    <row r="209" spans="1:7" x14ac:dyDescent="0.25">
      <c r="A209"/>
      <c r="B209"/>
      <c r="C209"/>
      <c r="D209"/>
      <c r="E209"/>
      <c r="F209"/>
      <c r="G209"/>
    </row>
    <row r="210" spans="1:7" x14ac:dyDescent="0.25">
      <c r="A210"/>
      <c r="B210"/>
      <c r="C210"/>
      <c r="D210"/>
      <c r="E210"/>
      <c r="F210"/>
      <c r="G210"/>
    </row>
    <row r="211" spans="1:7" x14ac:dyDescent="0.25">
      <c r="A211"/>
      <c r="B211"/>
      <c r="C211"/>
      <c r="D211"/>
      <c r="E211"/>
      <c r="F211"/>
      <c r="G211"/>
    </row>
    <row r="212" spans="1:7" x14ac:dyDescent="0.25">
      <c r="A212"/>
      <c r="B212"/>
      <c r="C212"/>
      <c r="D212"/>
      <c r="E212"/>
      <c r="F212"/>
      <c r="G212"/>
    </row>
    <row r="213" spans="1:7" x14ac:dyDescent="0.25">
      <c r="A213"/>
      <c r="B213"/>
      <c r="C213"/>
      <c r="D213"/>
      <c r="E213"/>
      <c r="F213"/>
      <c r="G213"/>
    </row>
    <row r="214" spans="1:7" x14ac:dyDescent="0.25">
      <c r="A214"/>
      <c r="B214"/>
      <c r="C214"/>
      <c r="D214"/>
      <c r="E214"/>
      <c r="F214"/>
      <c r="G214"/>
    </row>
    <row r="215" spans="1:7" x14ac:dyDescent="0.25">
      <c r="A215"/>
      <c r="B215"/>
      <c r="C215"/>
      <c r="D215"/>
      <c r="E215"/>
      <c r="F215"/>
      <c r="G215"/>
    </row>
    <row r="216" spans="1:7" x14ac:dyDescent="0.25">
      <c r="A216"/>
      <c r="B216"/>
      <c r="C216"/>
      <c r="D216"/>
      <c r="E216"/>
      <c r="F216"/>
      <c r="G216"/>
    </row>
    <row r="217" spans="1:7" x14ac:dyDescent="0.25">
      <c r="A217"/>
      <c r="B217"/>
      <c r="C217"/>
      <c r="D217"/>
      <c r="E217"/>
      <c r="F217"/>
      <c r="G217"/>
    </row>
    <row r="218" spans="1:7" x14ac:dyDescent="0.25">
      <c r="A218"/>
      <c r="B218"/>
      <c r="C218"/>
      <c r="D218"/>
      <c r="E218"/>
      <c r="F218"/>
      <c r="G218"/>
    </row>
    <row r="219" spans="1:7" x14ac:dyDescent="0.25">
      <c r="A219"/>
      <c r="B219"/>
      <c r="C219"/>
      <c r="D219"/>
      <c r="E219"/>
      <c r="F219"/>
      <c r="G219"/>
    </row>
    <row r="220" spans="1:7" x14ac:dyDescent="0.25">
      <c r="A220"/>
      <c r="B220"/>
      <c r="C220"/>
      <c r="D220"/>
      <c r="E220"/>
      <c r="F220"/>
      <c r="G220"/>
    </row>
    <row r="221" spans="1:7" x14ac:dyDescent="0.25">
      <c r="A221"/>
      <c r="B221"/>
      <c r="C221"/>
      <c r="D221"/>
      <c r="E221"/>
      <c r="F221"/>
      <c r="G221"/>
    </row>
    <row r="222" spans="1:7" x14ac:dyDescent="0.25">
      <c r="A222"/>
      <c r="B222"/>
      <c r="C222"/>
      <c r="D222"/>
      <c r="E222"/>
      <c r="F222"/>
      <c r="G222"/>
    </row>
    <row r="223" spans="1:7" x14ac:dyDescent="0.25">
      <c r="A223"/>
      <c r="B223"/>
      <c r="C223"/>
      <c r="D223"/>
      <c r="E223"/>
      <c r="F223"/>
      <c r="G223"/>
    </row>
    <row r="224" spans="1:7" x14ac:dyDescent="0.25">
      <c r="A224"/>
      <c r="B224"/>
      <c r="C224"/>
      <c r="D224"/>
      <c r="E224"/>
      <c r="F224"/>
      <c r="G224"/>
    </row>
    <row r="225" spans="1:7" x14ac:dyDescent="0.25">
      <c r="A225"/>
      <c r="B225"/>
      <c r="C225"/>
      <c r="D225"/>
      <c r="E225"/>
      <c r="F225"/>
      <c r="G225"/>
    </row>
    <row r="226" spans="1:7" x14ac:dyDescent="0.25">
      <c r="A226"/>
      <c r="B226"/>
      <c r="C226"/>
      <c r="D226"/>
      <c r="E226"/>
      <c r="F226"/>
      <c r="G226"/>
    </row>
    <row r="227" spans="1:7" x14ac:dyDescent="0.25">
      <c r="A227"/>
      <c r="B227"/>
      <c r="C227"/>
      <c r="D227"/>
      <c r="E227"/>
      <c r="F227"/>
      <c r="G227"/>
    </row>
    <row r="228" spans="1:7" x14ac:dyDescent="0.25">
      <c r="A228"/>
      <c r="B228"/>
      <c r="C228"/>
      <c r="D228"/>
      <c r="E228"/>
      <c r="F228"/>
      <c r="G228"/>
    </row>
    <row r="229" spans="1:7" x14ac:dyDescent="0.25">
      <c r="A229"/>
      <c r="B229"/>
      <c r="C229"/>
      <c r="D229"/>
      <c r="E229"/>
      <c r="F229"/>
      <c r="G229"/>
    </row>
    <row r="230" spans="1:7" x14ac:dyDescent="0.25">
      <c r="A230"/>
      <c r="B230"/>
      <c r="C230"/>
      <c r="D230"/>
      <c r="E230"/>
      <c r="F230"/>
      <c r="G230"/>
    </row>
    <row r="231" spans="1:7" x14ac:dyDescent="0.25">
      <c r="A231"/>
      <c r="B231"/>
      <c r="C231"/>
      <c r="D231"/>
      <c r="E231"/>
      <c r="F231"/>
      <c r="G231"/>
    </row>
    <row r="232" spans="1:7" x14ac:dyDescent="0.25">
      <c r="A232"/>
      <c r="B232"/>
      <c r="C232"/>
      <c r="D232"/>
      <c r="E232"/>
      <c r="F232"/>
      <c r="G232"/>
    </row>
    <row r="233" spans="1:7" x14ac:dyDescent="0.25">
      <c r="A233"/>
      <c r="B233"/>
      <c r="C233"/>
      <c r="D233"/>
      <c r="E233"/>
      <c r="F233"/>
      <c r="G233"/>
    </row>
    <row r="234" spans="1:7" x14ac:dyDescent="0.25">
      <c r="A234"/>
      <c r="B234"/>
      <c r="C234"/>
      <c r="D234"/>
      <c r="E234"/>
      <c r="F234"/>
      <c r="G234"/>
    </row>
    <row r="235" spans="1:7" x14ac:dyDescent="0.25">
      <c r="A235"/>
      <c r="B235"/>
      <c r="C235"/>
      <c r="D235"/>
      <c r="E235"/>
      <c r="F235"/>
      <c r="G235"/>
    </row>
    <row r="236" spans="1:7" x14ac:dyDescent="0.25">
      <c r="A236"/>
      <c r="B236"/>
      <c r="C236"/>
      <c r="D236"/>
      <c r="E236"/>
      <c r="F236"/>
      <c r="G236"/>
    </row>
    <row r="237" spans="1:7" x14ac:dyDescent="0.25">
      <c r="A237"/>
      <c r="B237"/>
      <c r="C237"/>
      <c r="D237"/>
      <c r="E237"/>
      <c r="F237"/>
      <c r="G237"/>
    </row>
    <row r="238" spans="1:7" x14ac:dyDescent="0.25">
      <c r="A238"/>
      <c r="B238"/>
      <c r="C238"/>
      <c r="D238"/>
      <c r="E238"/>
      <c r="F238"/>
      <c r="G238"/>
    </row>
    <row r="239" spans="1:7" x14ac:dyDescent="0.25">
      <c r="A239"/>
      <c r="B239"/>
      <c r="C239"/>
      <c r="D239"/>
      <c r="E239"/>
      <c r="F239"/>
      <c r="G239"/>
    </row>
    <row r="240" spans="1:7" x14ac:dyDescent="0.25">
      <c r="A240"/>
      <c r="B240"/>
      <c r="C240"/>
      <c r="D240"/>
      <c r="E240"/>
      <c r="F240"/>
      <c r="G240"/>
    </row>
    <row r="241" spans="1:7" x14ac:dyDescent="0.25">
      <c r="A241"/>
      <c r="B241"/>
      <c r="C241"/>
      <c r="D241"/>
      <c r="E241"/>
      <c r="F241"/>
      <c r="G241"/>
    </row>
    <row r="242" spans="1:7" x14ac:dyDescent="0.25">
      <c r="A242"/>
      <c r="B242"/>
      <c r="C242"/>
      <c r="D242"/>
      <c r="E242"/>
      <c r="F242"/>
      <c r="G242"/>
    </row>
    <row r="243" spans="1:7" x14ac:dyDescent="0.25">
      <c r="A243"/>
      <c r="B243"/>
      <c r="C243"/>
      <c r="D243"/>
      <c r="E243"/>
      <c r="F243"/>
      <c r="G243"/>
    </row>
    <row r="244" spans="1:7" x14ac:dyDescent="0.25">
      <c r="A244"/>
      <c r="B244"/>
      <c r="C244"/>
      <c r="D244"/>
      <c r="E244"/>
      <c r="F244"/>
      <c r="G244"/>
    </row>
    <row r="245" spans="1:7" x14ac:dyDescent="0.25">
      <c r="A245"/>
      <c r="B245"/>
      <c r="C245"/>
      <c r="D245"/>
      <c r="E245"/>
      <c r="F245"/>
      <c r="G245"/>
    </row>
    <row r="246" spans="1:7" x14ac:dyDescent="0.25">
      <c r="A246"/>
      <c r="B246"/>
      <c r="C246"/>
      <c r="D246"/>
      <c r="E246"/>
      <c r="F246"/>
      <c r="G246"/>
    </row>
    <row r="247" spans="1:7" x14ac:dyDescent="0.25">
      <c r="A247"/>
      <c r="B247"/>
      <c r="C247"/>
      <c r="D247"/>
      <c r="E247"/>
      <c r="F247"/>
      <c r="G247"/>
    </row>
    <row r="248" spans="1:7" x14ac:dyDescent="0.25">
      <c r="A248"/>
      <c r="B248"/>
      <c r="C248"/>
      <c r="D248"/>
      <c r="E248"/>
      <c r="F248"/>
      <c r="G248"/>
    </row>
    <row r="249" spans="1:7" x14ac:dyDescent="0.25">
      <c r="A249"/>
      <c r="B249"/>
      <c r="C249"/>
      <c r="D249"/>
      <c r="E249"/>
      <c r="F249"/>
      <c r="G249"/>
    </row>
    <row r="250" spans="1:7" x14ac:dyDescent="0.25">
      <c r="A250"/>
      <c r="B250"/>
      <c r="C250"/>
      <c r="D250"/>
      <c r="E250"/>
      <c r="F250"/>
      <c r="G250"/>
    </row>
    <row r="251" spans="1:7" x14ac:dyDescent="0.25">
      <c r="A251"/>
      <c r="B251"/>
      <c r="C251"/>
      <c r="D251"/>
      <c r="E251"/>
      <c r="F251"/>
      <c r="G251"/>
    </row>
    <row r="252" spans="1:7" x14ac:dyDescent="0.25">
      <c r="A252"/>
      <c r="B252"/>
      <c r="C252"/>
      <c r="D252"/>
      <c r="E252"/>
      <c r="F252"/>
      <c r="G252"/>
    </row>
    <row r="253" spans="1:7" x14ac:dyDescent="0.25">
      <c r="A253"/>
      <c r="B253"/>
      <c r="C253"/>
      <c r="D253"/>
      <c r="E253"/>
      <c r="F253"/>
      <c r="G253"/>
    </row>
    <row r="254" spans="1:7" x14ac:dyDescent="0.25">
      <c r="A254"/>
      <c r="B254"/>
      <c r="C254"/>
      <c r="D254"/>
      <c r="E254"/>
      <c r="F254"/>
      <c r="G254"/>
    </row>
    <row r="255" spans="1:7" x14ac:dyDescent="0.25">
      <c r="A255"/>
      <c r="B255"/>
      <c r="C255"/>
      <c r="D255"/>
      <c r="E255"/>
      <c r="F255"/>
      <c r="G255"/>
    </row>
    <row r="256" spans="1:7" x14ac:dyDescent="0.25">
      <c r="A256"/>
      <c r="B256"/>
      <c r="C256"/>
      <c r="D256"/>
      <c r="E256"/>
      <c r="F256"/>
      <c r="G256"/>
    </row>
    <row r="257" spans="1:7" x14ac:dyDescent="0.25">
      <c r="A257"/>
      <c r="B257"/>
      <c r="C257"/>
      <c r="D257"/>
      <c r="E257"/>
      <c r="F257"/>
      <c r="G257"/>
    </row>
    <row r="258" spans="1:7" x14ac:dyDescent="0.25">
      <c r="A258"/>
      <c r="B258"/>
      <c r="C258"/>
      <c r="D258"/>
      <c r="E258"/>
      <c r="F258"/>
      <c r="G258"/>
    </row>
    <row r="259" spans="1:7" x14ac:dyDescent="0.25">
      <c r="A259"/>
      <c r="B259"/>
      <c r="C259"/>
      <c r="D259"/>
      <c r="E259"/>
      <c r="F259"/>
      <c r="G259"/>
    </row>
    <row r="260" spans="1:7" x14ac:dyDescent="0.25">
      <c r="A260"/>
      <c r="B260"/>
      <c r="C260"/>
      <c r="D260"/>
      <c r="E260"/>
      <c r="F260"/>
      <c r="G260"/>
    </row>
    <row r="261" spans="1:7" x14ac:dyDescent="0.25">
      <c r="A261"/>
      <c r="B261"/>
      <c r="C261"/>
      <c r="D261"/>
      <c r="E261"/>
      <c r="F261"/>
      <c r="G261"/>
    </row>
    <row r="262" spans="1:7" x14ac:dyDescent="0.25">
      <c r="A262"/>
      <c r="B262"/>
      <c r="C262"/>
      <c r="D262"/>
      <c r="E262"/>
      <c r="F262"/>
      <c r="G262"/>
    </row>
    <row r="263" spans="1:7" x14ac:dyDescent="0.25">
      <c r="A263"/>
      <c r="B263"/>
      <c r="C263"/>
      <c r="D263"/>
      <c r="E263"/>
      <c r="F263"/>
      <c r="G263"/>
    </row>
    <row r="264" spans="1:7" x14ac:dyDescent="0.25">
      <c r="A264"/>
      <c r="B264"/>
      <c r="C264"/>
      <c r="D264"/>
      <c r="E264"/>
      <c r="F264"/>
      <c r="G264"/>
    </row>
    <row r="265" spans="1:7" x14ac:dyDescent="0.25">
      <c r="A265"/>
      <c r="B265"/>
      <c r="C265"/>
      <c r="D265"/>
      <c r="E265"/>
      <c r="F265"/>
      <c r="G265"/>
    </row>
    <row r="266" spans="1:7" x14ac:dyDescent="0.25">
      <c r="A266"/>
      <c r="B266"/>
      <c r="C266"/>
      <c r="D266"/>
      <c r="E266"/>
      <c r="F266"/>
      <c r="G266"/>
    </row>
    <row r="267" spans="1:7" x14ac:dyDescent="0.25">
      <c r="A267"/>
      <c r="B267"/>
      <c r="C267"/>
      <c r="D267"/>
      <c r="E267"/>
      <c r="F267"/>
      <c r="G267"/>
    </row>
    <row r="268" spans="1:7" x14ac:dyDescent="0.25">
      <c r="A268"/>
      <c r="B268"/>
      <c r="C268"/>
      <c r="D268"/>
      <c r="E268"/>
      <c r="F268"/>
      <c r="G268"/>
    </row>
    <row r="269" spans="1:7" x14ac:dyDescent="0.25">
      <c r="A269"/>
      <c r="B269"/>
      <c r="C269"/>
      <c r="D269"/>
      <c r="E269"/>
      <c r="F269"/>
      <c r="G269"/>
    </row>
    <row r="270" spans="1:7" x14ac:dyDescent="0.25">
      <c r="A270"/>
      <c r="B270"/>
      <c r="C270"/>
      <c r="D270"/>
      <c r="E270"/>
      <c r="F270"/>
      <c r="G270"/>
    </row>
    <row r="271" spans="1:7" x14ac:dyDescent="0.25">
      <c r="A271"/>
      <c r="B271"/>
      <c r="C271"/>
      <c r="D271"/>
      <c r="E271"/>
      <c r="F271"/>
      <c r="G271"/>
    </row>
    <row r="272" spans="1:7" x14ac:dyDescent="0.25">
      <c r="A272"/>
      <c r="B272"/>
      <c r="C272"/>
      <c r="D272"/>
      <c r="E272"/>
      <c r="F272"/>
      <c r="G272"/>
    </row>
    <row r="273" spans="1:7" x14ac:dyDescent="0.25">
      <c r="A273"/>
      <c r="B273"/>
      <c r="C273"/>
      <c r="D273"/>
      <c r="E273"/>
      <c r="F273"/>
      <c r="G273"/>
    </row>
    <row r="274" spans="1:7" x14ac:dyDescent="0.25">
      <c r="A274"/>
      <c r="B274"/>
      <c r="C274"/>
      <c r="D274"/>
      <c r="E274"/>
      <c r="F274"/>
      <c r="G274"/>
    </row>
    <row r="275" spans="1:7" x14ac:dyDescent="0.25">
      <c r="A275"/>
      <c r="B275"/>
      <c r="C275"/>
      <c r="D275"/>
      <c r="E275"/>
      <c r="F275"/>
      <c r="G275"/>
    </row>
    <row r="276" spans="1:7" x14ac:dyDescent="0.25">
      <c r="A276"/>
      <c r="B276"/>
      <c r="C276"/>
      <c r="D276"/>
      <c r="E276"/>
      <c r="F276"/>
      <c r="G276"/>
    </row>
    <row r="277" spans="1:7" x14ac:dyDescent="0.25">
      <c r="A277"/>
      <c r="B277"/>
      <c r="C277"/>
      <c r="D277"/>
      <c r="E277"/>
      <c r="F277"/>
      <c r="G277"/>
    </row>
    <row r="278" spans="1:7" x14ac:dyDescent="0.25">
      <c r="A278"/>
      <c r="B278"/>
      <c r="C278"/>
      <c r="D278"/>
      <c r="E278"/>
      <c r="F278"/>
      <c r="G278"/>
    </row>
    <row r="279" spans="1:7" x14ac:dyDescent="0.25">
      <c r="A279"/>
      <c r="B279"/>
      <c r="C279"/>
      <c r="D279"/>
      <c r="E279"/>
      <c r="F279"/>
      <c r="G279"/>
    </row>
    <row r="280" spans="1:7" x14ac:dyDescent="0.25">
      <c r="A280"/>
      <c r="B280"/>
      <c r="C280"/>
      <c r="D280"/>
      <c r="E280"/>
      <c r="F280"/>
      <c r="G280"/>
    </row>
    <row r="281" spans="1:7" x14ac:dyDescent="0.25">
      <c r="A281"/>
      <c r="B281"/>
      <c r="C281"/>
      <c r="D281"/>
      <c r="E281"/>
      <c r="F281"/>
      <c r="G281"/>
    </row>
    <row r="282" spans="1:7" x14ac:dyDescent="0.25">
      <c r="A282"/>
      <c r="B282"/>
      <c r="C282"/>
      <c r="D282"/>
      <c r="E282"/>
      <c r="F282"/>
      <c r="G282"/>
    </row>
    <row r="283" spans="1:7" x14ac:dyDescent="0.25">
      <c r="A283"/>
      <c r="B283"/>
      <c r="C283"/>
      <c r="D283"/>
      <c r="E283"/>
      <c r="F283"/>
      <c r="G283"/>
    </row>
    <row r="284" spans="1:7" x14ac:dyDescent="0.25">
      <c r="A284"/>
      <c r="B284"/>
      <c r="C284"/>
      <c r="D284"/>
      <c r="E284"/>
      <c r="F284"/>
      <c r="G284"/>
    </row>
    <row r="285" spans="1:7" x14ac:dyDescent="0.25">
      <c r="A285"/>
      <c r="B285"/>
      <c r="C285"/>
      <c r="D285"/>
      <c r="E285"/>
      <c r="F285"/>
      <c r="G285"/>
    </row>
    <row r="286" spans="1:7" x14ac:dyDescent="0.25">
      <c r="A286"/>
      <c r="B286"/>
      <c r="C286"/>
      <c r="D286"/>
      <c r="E286"/>
      <c r="F286"/>
      <c r="G286"/>
    </row>
    <row r="287" spans="1:7" x14ac:dyDescent="0.25">
      <c r="A287"/>
      <c r="B287"/>
      <c r="C287"/>
      <c r="D287"/>
      <c r="E287"/>
      <c r="F287"/>
      <c r="G287"/>
    </row>
    <row r="288" spans="1:7" x14ac:dyDescent="0.25">
      <c r="A288"/>
      <c r="B288"/>
      <c r="C288"/>
      <c r="D288"/>
      <c r="E288"/>
      <c r="F288"/>
      <c r="G288"/>
    </row>
    <row r="289" spans="1:7" x14ac:dyDescent="0.25">
      <c r="A289"/>
      <c r="B289"/>
      <c r="C289"/>
      <c r="D289"/>
      <c r="E289"/>
      <c r="F289"/>
      <c r="G289"/>
    </row>
    <row r="290" spans="1:7" x14ac:dyDescent="0.25">
      <c r="A290"/>
      <c r="B290"/>
      <c r="C290"/>
      <c r="D290"/>
      <c r="E290"/>
      <c r="F290"/>
      <c r="G290"/>
    </row>
    <row r="291" spans="1:7" x14ac:dyDescent="0.25">
      <c r="A291"/>
      <c r="B291"/>
      <c r="C291"/>
      <c r="D291"/>
      <c r="E291"/>
      <c r="F291"/>
      <c r="G291"/>
    </row>
    <row r="292" spans="1:7" x14ac:dyDescent="0.25">
      <c r="A292"/>
      <c r="B292"/>
      <c r="C292"/>
      <c r="D292"/>
      <c r="E292"/>
      <c r="F292"/>
      <c r="G292"/>
    </row>
    <row r="293" spans="1:7" x14ac:dyDescent="0.25">
      <c r="A293"/>
      <c r="B293"/>
      <c r="C293"/>
      <c r="D293"/>
      <c r="E293"/>
      <c r="F293"/>
      <c r="G293"/>
    </row>
    <row r="294" spans="1:7" x14ac:dyDescent="0.25">
      <c r="A294"/>
      <c r="B294"/>
      <c r="C294"/>
      <c r="D294"/>
      <c r="E294"/>
      <c r="F294"/>
      <c r="G294"/>
    </row>
    <row r="295" spans="1:7" x14ac:dyDescent="0.25">
      <c r="A295"/>
      <c r="B295"/>
      <c r="C295"/>
      <c r="D295"/>
      <c r="E295"/>
      <c r="F295"/>
      <c r="G295"/>
    </row>
    <row r="296" spans="1:7" x14ac:dyDescent="0.25">
      <c r="A296"/>
      <c r="B296"/>
      <c r="C296"/>
      <c r="D296"/>
      <c r="E296"/>
      <c r="F296"/>
      <c r="G296"/>
    </row>
    <row r="297" spans="1:7" x14ac:dyDescent="0.25">
      <c r="A297"/>
      <c r="B297"/>
      <c r="C297"/>
      <c r="D297"/>
      <c r="E297"/>
      <c r="F297"/>
      <c r="G297"/>
    </row>
    <row r="298" spans="1:7" x14ac:dyDescent="0.25">
      <c r="A298"/>
      <c r="B298"/>
      <c r="C298"/>
      <c r="D298"/>
      <c r="E298"/>
      <c r="F298"/>
      <c r="G298"/>
    </row>
    <row r="299" spans="1:7" x14ac:dyDescent="0.25">
      <c r="A299"/>
      <c r="B299"/>
      <c r="C299"/>
      <c r="D299"/>
      <c r="E299"/>
      <c r="F299"/>
      <c r="G299"/>
    </row>
    <row r="300" spans="1:7" x14ac:dyDescent="0.25">
      <c r="A300"/>
      <c r="B300"/>
      <c r="C300"/>
      <c r="D300"/>
      <c r="E300"/>
      <c r="F300"/>
      <c r="G300"/>
    </row>
    <row r="301" spans="1:7" x14ac:dyDescent="0.25">
      <c r="A301"/>
      <c r="B301"/>
      <c r="C301"/>
      <c r="D301"/>
      <c r="E301"/>
      <c r="F301"/>
      <c r="G301"/>
    </row>
    <row r="302" spans="1:7" x14ac:dyDescent="0.25">
      <c r="A302"/>
      <c r="B302"/>
      <c r="C302"/>
      <c r="D302"/>
      <c r="E302"/>
      <c r="F302"/>
      <c r="G302"/>
    </row>
    <row r="303" spans="1:7" x14ac:dyDescent="0.25">
      <c r="A303"/>
      <c r="B303"/>
      <c r="C303"/>
      <c r="D303"/>
      <c r="E303"/>
      <c r="F303"/>
      <c r="G303"/>
    </row>
    <row r="304" spans="1:7" x14ac:dyDescent="0.25">
      <c r="A304"/>
      <c r="B304"/>
      <c r="C304"/>
      <c r="D304"/>
      <c r="E304"/>
      <c r="F304"/>
      <c r="G304"/>
    </row>
    <row r="305" spans="1:7" x14ac:dyDescent="0.25">
      <c r="A305"/>
      <c r="B305"/>
      <c r="C305"/>
      <c r="D305"/>
      <c r="E305"/>
      <c r="F305"/>
      <c r="G305"/>
    </row>
    <row r="306" spans="1:7" x14ac:dyDescent="0.25">
      <c r="A306"/>
      <c r="B306"/>
      <c r="C306"/>
      <c r="D306"/>
      <c r="E306"/>
      <c r="F306"/>
      <c r="G306"/>
    </row>
    <row r="307" spans="1:7" x14ac:dyDescent="0.25">
      <c r="A307"/>
      <c r="B307"/>
      <c r="C307"/>
      <c r="D307"/>
      <c r="E307"/>
      <c r="F307"/>
      <c r="G307"/>
    </row>
    <row r="308" spans="1:7" x14ac:dyDescent="0.25">
      <c r="A308"/>
      <c r="B308"/>
      <c r="C308"/>
      <c r="D308"/>
      <c r="E308"/>
      <c r="F308"/>
      <c r="G308"/>
    </row>
    <row r="309" spans="1:7" x14ac:dyDescent="0.25">
      <c r="A309"/>
      <c r="B309"/>
      <c r="C309"/>
      <c r="D309"/>
      <c r="E309"/>
      <c r="F309"/>
      <c r="G309"/>
    </row>
    <row r="310" spans="1:7" x14ac:dyDescent="0.25">
      <c r="A310"/>
      <c r="B310"/>
      <c r="C310"/>
      <c r="D310"/>
      <c r="E310"/>
      <c r="F310"/>
      <c r="G310"/>
    </row>
    <row r="311" spans="1:7" x14ac:dyDescent="0.25">
      <c r="A311"/>
      <c r="B311"/>
      <c r="C311"/>
      <c r="D311"/>
      <c r="E311"/>
      <c r="F311"/>
      <c r="G311"/>
    </row>
    <row r="312" spans="1:7" x14ac:dyDescent="0.25">
      <c r="A312"/>
      <c r="B312"/>
      <c r="C312"/>
      <c r="D312"/>
      <c r="E312"/>
      <c r="F312"/>
      <c r="G312"/>
    </row>
    <row r="313" spans="1:7" x14ac:dyDescent="0.25">
      <c r="A313"/>
      <c r="B313"/>
      <c r="C313"/>
      <c r="D313"/>
      <c r="E313"/>
      <c r="F313"/>
      <c r="G313"/>
    </row>
    <row r="314" spans="1:7" x14ac:dyDescent="0.25">
      <c r="A314"/>
      <c r="B314"/>
      <c r="C314"/>
      <c r="D314"/>
      <c r="E314"/>
      <c r="F314"/>
      <c r="G314"/>
    </row>
    <row r="315" spans="1:7" x14ac:dyDescent="0.25">
      <c r="A315"/>
      <c r="B315"/>
      <c r="C315"/>
      <c r="D315"/>
      <c r="E315"/>
      <c r="F315"/>
      <c r="G315"/>
    </row>
    <row r="316" spans="1:7" x14ac:dyDescent="0.25">
      <c r="A316"/>
      <c r="B316"/>
      <c r="C316"/>
      <c r="D316"/>
      <c r="E316"/>
      <c r="F316"/>
      <c r="G316"/>
    </row>
    <row r="317" spans="1:7" x14ac:dyDescent="0.25">
      <c r="A317"/>
      <c r="B317"/>
      <c r="C317"/>
      <c r="D317"/>
      <c r="E317"/>
      <c r="F317"/>
      <c r="G317"/>
    </row>
    <row r="318" spans="1:7" x14ac:dyDescent="0.25">
      <c r="A318"/>
      <c r="B318"/>
      <c r="C318"/>
      <c r="D318"/>
      <c r="E318"/>
      <c r="F318"/>
      <c r="G318"/>
    </row>
    <row r="319" spans="1:7" x14ac:dyDescent="0.25">
      <c r="A319"/>
      <c r="B319"/>
      <c r="C319"/>
      <c r="D319"/>
      <c r="E319"/>
      <c r="F319"/>
      <c r="G319"/>
    </row>
    <row r="320" spans="1:7" x14ac:dyDescent="0.25">
      <c r="A320"/>
      <c r="B320"/>
      <c r="C320"/>
      <c r="D320"/>
      <c r="E320"/>
      <c r="F320"/>
      <c r="G320"/>
    </row>
    <row r="321" spans="1:7" x14ac:dyDescent="0.25">
      <c r="A321"/>
      <c r="B321"/>
      <c r="C321"/>
      <c r="D321"/>
      <c r="E321"/>
      <c r="F321"/>
      <c r="G321"/>
    </row>
    <row r="322" spans="1:7" x14ac:dyDescent="0.25">
      <c r="A322"/>
      <c r="B322"/>
      <c r="C322"/>
      <c r="D322"/>
      <c r="E322"/>
      <c r="F322"/>
      <c r="G322"/>
    </row>
    <row r="323" spans="1:7" x14ac:dyDescent="0.25">
      <c r="A323"/>
      <c r="B323"/>
      <c r="C323"/>
      <c r="D323"/>
      <c r="E323"/>
      <c r="F323"/>
      <c r="G323"/>
    </row>
    <row r="324" spans="1:7" x14ac:dyDescent="0.25">
      <c r="A324"/>
      <c r="B324"/>
      <c r="C324"/>
      <c r="D324"/>
      <c r="E324"/>
      <c r="F324"/>
      <c r="G324"/>
    </row>
    <row r="325" spans="1:7" x14ac:dyDescent="0.25">
      <c r="A325"/>
      <c r="B325"/>
      <c r="C325"/>
      <c r="D325"/>
      <c r="E325"/>
      <c r="F325"/>
      <c r="G325"/>
    </row>
    <row r="326" spans="1:7" x14ac:dyDescent="0.25">
      <c r="A326"/>
      <c r="B326"/>
      <c r="C326"/>
      <c r="D326"/>
      <c r="E326"/>
      <c r="F326"/>
      <c r="G326"/>
    </row>
    <row r="327" spans="1:7" x14ac:dyDescent="0.25">
      <c r="A327"/>
      <c r="B327"/>
      <c r="C327"/>
      <c r="D327"/>
      <c r="E327"/>
      <c r="F327"/>
      <c r="G327"/>
    </row>
    <row r="328" spans="1:7" x14ac:dyDescent="0.25">
      <c r="A328"/>
      <c r="B328"/>
      <c r="C328"/>
      <c r="D328"/>
      <c r="E328"/>
      <c r="F328"/>
      <c r="G328"/>
    </row>
    <row r="329" spans="1:7" x14ac:dyDescent="0.25">
      <c r="A329"/>
      <c r="B329"/>
      <c r="C329"/>
      <c r="D329"/>
      <c r="E329"/>
      <c r="F329"/>
      <c r="G329"/>
    </row>
    <row r="330" spans="1:7" x14ac:dyDescent="0.25">
      <c r="A330"/>
      <c r="B330"/>
      <c r="C330"/>
      <c r="D330"/>
      <c r="E330"/>
      <c r="F330"/>
      <c r="G330"/>
    </row>
    <row r="331" spans="1:7" x14ac:dyDescent="0.25">
      <c r="A331"/>
      <c r="B331"/>
      <c r="C331"/>
      <c r="D331"/>
      <c r="E331"/>
      <c r="F331"/>
      <c r="G331"/>
    </row>
    <row r="332" spans="1:7" x14ac:dyDescent="0.25">
      <c r="A332"/>
      <c r="B332"/>
      <c r="C332"/>
      <c r="D332"/>
      <c r="E332"/>
      <c r="F332"/>
      <c r="G332"/>
    </row>
    <row r="333" spans="1:7" x14ac:dyDescent="0.25">
      <c r="A333"/>
      <c r="B333"/>
      <c r="C333"/>
      <c r="D333"/>
      <c r="E333"/>
      <c r="F333"/>
      <c r="G333"/>
    </row>
    <row r="334" spans="1:7" x14ac:dyDescent="0.25">
      <c r="A334"/>
      <c r="B334"/>
      <c r="C334"/>
      <c r="D334"/>
      <c r="E334"/>
      <c r="F334"/>
      <c r="G334"/>
    </row>
    <row r="335" spans="1:7" x14ac:dyDescent="0.25">
      <c r="A335"/>
      <c r="B335"/>
      <c r="C335"/>
      <c r="D335"/>
      <c r="E335"/>
      <c r="F335"/>
      <c r="G335"/>
    </row>
    <row r="336" spans="1:7" x14ac:dyDescent="0.25">
      <c r="A336"/>
      <c r="B336"/>
      <c r="C336"/>
      <c r="D336"/>
      <c r="E336"/>
      <c r="F336"/>
      <c r="G336"/>
    </row>
    <row r="337" spans="1:7" x14ac:dyDescent="0.25">
      <c r="A337"/>
      <c r="B337"/>
      <c r="C337"/>
      <c r="D337"/>
      <c r="E337"/>
      <c r="F337"/>
      <c r="G337"/>
    </row>
    <row r="338" spans="1:7" x14ac:dyDescent="0.25">
      <c r="A338"/>
      <c r="B338"/>
      <c r="C338"/>
      <c r="D338"/>
      <c r="E338"/>
      <c r="F338"/>
      <c r="G338"/>
    </row>
    <row r="339" spans="1:7" x14ac:dyDescent="0.25">
      <c r="A339"/>
      <c r="B339"/>
      <c r="C339"/>
      <c r="D339"/>
      <c r="E339"/>
      <c r="F339"/>
      <c r="G339"/>
    </row>
    <row r="340" spans="1:7" x14ac:dyDescent="0.25">
      <c r="A340"/>
      <c r="B340"/>
      <c r="C340"/>
      <c r="D340"/>
      <c r="E340"/>
      <c r="F340"/>
      <c r="G340"/>
    </row>
    <row r="341" spans="1:7" x14ac:dyDescent="0.25">
      <c r="A341"/>
      <c r="B341"/>
      <c r="C341"/>
      <c r="D341"/>
      <c r="E341"/>
      <c r="F341"/>
      <c r="G341"/>
    </row>
    <row r="342" spans="1:7" x14ac:dyDescent="0.25">
      <c r="A342"/>
      <c r="B342"/>
      <c r="C342"/>
      <c r="D342"/>
      <c r="E342"/>
      <c r="F342"/>
      <c r="G342"/>
    </row>
    <row r="343" spans="1:7" x14ac:dyDescent="0.25">
      <c r="A343"/>
      <c r="B343"/>
      <c r="C343"/>
      <c r="D343"/>
      <c r="E343"/>
      <c r="F343"/>
      <c r="G343"/>
    </row>
    <row r="344" spans="1:7" x14ac:dyDescent="0.25">
      <c r="A344"/>
      <c r="B344"/>
      <c r="C344"/>
      <c r="D344"/>
      <c r="E344"/>
      <c r="F344"/>
      <c r="G344"/>
    </row>
    <row r="345" spans="1:7" x14ac:dyDescent="0.25">
      <c r="A345"/>
      <c r="B345"/>
      <c r="C345"/>
      <c r="D345"/>
      <c r="E345"/>
      <c r="F345"/>
      <c r="G345"/>
    </row>
    <row r="346" spans="1:7" x14ac:dyDescent="0.25">
      <c r="A346"/>
      <c r="B346"/>
      <c r="C346"/>
      <c r="D346"/>
      <c r="E346"/>
      <c r="F346"/>
      <c r="G346"/>
    </row>
    <row r="347" spans="1:7" x14ac:dyDescent="0.25">
      <c r="A347"/>
      <c r="B347"/>
      <c r="C347"/>
      <c r="D347"/>
      <c r="E347"/>
      <c r="F347"/>
      <c r="G347"/>
    </row>
    <row r="348" spans="1:7" x14ac:dyDescent="0.25">
      <c r="A348"/>
      <c r="B348"/>
      <c r="C348"/>
      <c r="D348"/>
      <c r="E348"/>
      <c r="F348"/>
      <c r="G348"/>
    </row>
    <row r="349" spans="1:7" x14ac:dyDescent="0.25">
      <c r="A349"/>
      <c r="B349"/>
      <c r="C349"/>
      <c r="D349"/>
      <c r="E349"/>
      <c r="F349"/>
      <c r="G349"/>
    </row>
    <row r="350" spans="1:7" x14ac:dyDescent="0.25">
      <c r="A350"/>
      <c r="B350"/>
      <c r="C350"/>
      <c r="D350"/>
      <c r="E350"/>
      <c r="F350"/>
      <c r="G350"/>
    </row>
    <row r="351" spans="1:7" x14ac:dyDescent="0.25">
      <c r="A351"/>
      <c r="B351"/>
      <c r="C351"/>
      <c r="D351"/>
      <c r="E351"/>
      <c r="F351"/>
      <c r="G351"/>
    </row>
    <row r="352" spans="1:7" x14ac:dyDescent="0.25">
      <c r="A352"/>
      <c r="B352"/>
      <c r="C352"/>
      <c r="D352"/>
      <c r="E352"/>
      <c r="F352"/>
      <c r="G352"/>
    </row>
    <row r="353" spans="1:7" x14ac:dyDescent="0.25">
      <c r="A353"/>
      <c r="B353"/>
      <c r="C353"/>
      <c r="D353"/>
      <c r="E353"/>
      <c r="F353"/>
      <c r="G353"/>
    </row>
    <row r="354" spans="1:7" x14ac:dyDescent="0.25">
      <c r="A354"/>
      <c r="B354"/>
      <c r="C354"/>
      <c r="D354"/>
      <c r="E354"/>
      <c r="F354"/>
      <c r="G354"/>
    </row>
    <row r="355" spans="1:7" x14ac:dyDescent="0.25">
      <c r="A355"/>
      <c r="B355"/>
      <c r="C355"/>
      <c r="D355"/>
      <c r="E355"/>
      <c r="F355"/>
      <c r="G355"/>
    </row>
    <row r="356" spans="1:7" x14ac:dyDescent="0.25">
      <c r="A356"/>
      <c r="B356"/>
      <c r="C356"/>
      <c r="D356"/>
      <c r="E356"/>
      <c r="F356"/>
      <c r="G356"/>
    </row>
    <row r="357" spans="1:7" x14ac:dyDescent="0.25">
      <c r="A357"/>
      <c r="B357"/>
      <c r="C357"/>
      <c r="D357"/>
      <c r="E357"/>
      <c r="F357"/>
      <c r="G357"/>
    </row>
    <row r="358" spans="1:7" x14ac:dyDescent="0.25">
      <c r="A358"/>
      <c r="B358"/>
      <c r="C358"/>
      <c r="D358"/>
      <c r="E358"/>
      <c r="F358"/>
      <c r="G358"/>
    </row>
    <row r="359" spans="1:7" x14ac:dyDescent="0.25">
      <c r="A359"/>
      <c r="B359"/>
      <c r="C359"/>
      <c r="D359"/>
      <c r="E359"/>
      <c r="F359"/>
      <c r="G359"/>
    </row>
    <row r="360" spans="1:7" x14ac:dyDescent="0.25">
      <c r="A360"/>
      <c r="B360"/>
      <c r="C360"/>
      <c r="D360"/>
      <c r="E360"/>
      <c r="F360"/>
      <c r="G360"/>
    </row>
    <row r="361" spans="1:7" x14ac:dyDescent="0.25">
      <c r="A361"/>
      <c r="B361"/>
      <c r="C361"/>
      <c r="D361"/>
      <c r="E361"/>
      <c r="F361"/>
      <c r="G361"/>
    </row>
    <row r="362" spans="1:7" x14ac:dyDescent="0.25">
      <c r="A362"/>
      <c r="B362"/>
      <c r="C362"/>
      <c r="D362"/>
      <c r="E362"/>
      <c r="F362"/>
      <c r="G362"/>
    </row>
    <row r="363" spans="1:7" x14ac:dyDescent="0.25">
      <c r="A363"/>
      <c r="B363"/>
      <c r="C363"/>
      <c r="D363"/>
      <c r="E363"/>
      <c r="F363"/>
      <c r="G363"/>
    </row>
    <row r="364" spans="1:7" x14ac:dyDescent="0.25">
      <c r="A364"/>
      <c r="B364"/>
      <c r="C364"/>
      <c r="D364"/>
      <c r="E364"/>
      <c r="F364"/>
      <c r="G364"/>
    </row>
    <row r="365" spans="1:7" x14ac:dyDescent="0.25">
      <c r="A365"/>
      <c r="B365"/>
      <c r="C365"/>
      <c r="D365"/>
      <c r="E365"/>
      <c r="F365"/>
      <c r="G365"/>
    </row>
    <row r="366" spans="1:7" x14ac:dyDescent="0.25">
      <c r="A366"/>
      <c r="B366"/>
      <c r="C366"/>
      <c r="D366"/>
      <c r="E366"/>
      <c r="F366"/>
      <c r="G366"/>
    </row>
    <row r="367" spans="1:7" x14ac:dyDescent="0.25">
      <c r="A367"/>
      <c r="B367"/>
      <c r="C367"/>
      <c r="D367"/>
      <c r="E367"/>
      <c r="F367"/>
      <c r="G367"/>
    </row>
    <row r="368" spans="1:7" x14ac:dyDescent="0.25">
      <c r="A368"/>
      <c r="B368"/>
      <c r="C368"/>
      <c r="D368"/>
      <c r="E368"/>
      <c r="F368"/>
      <c r="G368"/>
    </row>
    <row r="369" spans="1:7" x14ac:dyDescent="0.25">
      <c r="A369"/>
      <c r="B369"/>
      <c r="C369"/>
      <c r="D369"/>
      <c r="E369"/>
      <c r="F369"/>
      <c r="G369"/>
    </row>
    <row r="370" spans="1:7" x14ac:dyDescent="0.25">
      <c r="A370"/>
      <c r="B370"/>
      <c r="C370"/>
      <c r="D370"/>
      <c r="E370"/>
      <c r="F370"/>
      <c r="G370"/>
    </row>
    <row r="371" spans="1:7" x14ac:dyDescent="0.25">
      <c r="A371"/>
      <c r="B371"/>
      <c r="C371"/>
      <c r="D371"/>
      <c r="E371"/>
      <c r="F371"/>
      <c r="G371"/>
    </row>
    <row r="372" spans="1:7" x14ac:dyDescent="0.25">
      <c r="A372"/>
      <c r="B372"/>
      <c r="C372"/>
      <c r="D372"/>
      <c r="E372"/>
      <c r="F372"/>
      <c r="G372"/>
    </row>
    <row r="373" spans="1:7" x14ac:dyDescent="0.25">
      <c r="A373"/>
      <c r="B373"/>
      <c r="C373"/>
      <c r="D373"/>
      <c r="E373"/>
      <c r="F373"/>
      <c r="G373"/>
    </row>
    <row r="374" spans="1:7" x14ac:dyDescent="0.25">
      <c r="A374"/>
      <c r="B374"/>
      <c r="C374"/>
      <c r="D374"/>
      <c r="E374"/>
      <c r="F374"/>
      <c r="G374"/>
    </row>
    <row r="375" spans="1:7" x14ac:dyDescent="0.25">
      <c r="A375"/>
      <c r="B375"/>
      <c r="C375"/>
      <c r="D375"/>
      <c r="E375"/>
      <c r="F375"/>
      <c r="G375"/>
    </row>
    <row r="376" spans="1:7" x14ac:dyDescent="0.25">
      <c r="A376"/>
      <c r="B376"/>
      <c r="C376"/>
      <c r="D376"/>
      <c r="E376"/>
      <c r="F376"/>
      <c r="G376"/>
    </row>
    <row r="377" spans="1:7" x14ac:dyDescent="0.25">
      <c r="A377"/>
      <c r="B377"/>
      <c r="C377"/>
      <c r="D377"/>
      <c r="E377"/>
      <c r="F377"/>
      <c r="G377"/>
    </row>
    <row r="378" spans="1:7" x14ac:dyDescent="0.25">
      <c r="A378"/>
      <c r="B378"/>
      <c r="C378"/>
      <c r="D378"/>
      <c r="E378"/>
      <c r="F378"/>
      <c r="G378"/>
    </row>
    <row r="379" spans="1:7" x14ac:dyDescent="0.25">
      <c r="A379"/>
      <c r="B379"/>
      <c r="C379"/>
      <c r="D379"/>
      <c r="E379"/>
      <c r="F379"/>
      <c r="G379"/>
    </row>
    <row r="380" spans="1:7" x14ac:dyDescent="0.25">
      <c r="A380"/>
      <c r="B380"/>
      <c r="C380"/>
      <c r="D380"/>
      <c r="E380"/>
      <c r="F380"/>
      <c r="G380"/>
    </row>
    <row r="381" spans="1:7" x14ac:dyDescent="0.25">
      <c r="A381"/>
      <c r="B381"/>
      <c r="C381"/>
      <c r="D381"/>
      <c r="E381"/>
      <c r="F381"/>
      <c r="G381"/>
    </row>
    <row r="382" spans="1:7" x14ac:dyDescent="0.25">
      <c r="A382"/>
      <c r="B382"/>
      <c r="C382"/>
      <c r="D382"/>
      <c r="E382"/>
      <c r="F382"/>
      <c r="G382"/>
    </row>
    <row r="383" spans="1:7" x14ac:dyDescent="0.25">
      <c r="A383"/>
      <c r="B383"/>
      <c r="C383"/>
      <c r="D383"/>
      <c r="E383"/>
      <c r="F383"/>
      <c r="G383"/>
    </row>
    <row r="384" spans="1:7" x14ac:dyDescent="0.25">
      <c r="A384"/>
      <c r="B384"/>
      <c r="C384"/>
      <c r="D384"/>
      <c r="E384"/>
      <c r="F384"/>
      <c r="G384"/>
    </row>
    <row r="385" spans="1:7" x14ac:dyDescent="0.25">
      <c r="A385"/>
      <c r="B385"/>
      <c r="C385"/>
      <c r="D385"/>
      <c r="E385"/>
      <c r="F385"/>
      <c r="G385"/>
    </row>
    <row r="386" spans="1:7" x14ac:dyDescent="0.25">
      <c r="A386"/>
      <c r="B386"/>
      <c r="C386"/>
      <c r="D386"/>
      <c r="E386"/>
      <c r="F386"/>
      <c r="G386"/>
    </row>
    <row r="387" spans="1:7" x14ac:dyDescent="0.25">
      <c r="A387"/>
      <c r="B387"/>
      <c r="C387"/>
      <c r="D387"/>
      <c r="E387"/>
      <c r="F387"/>
      <c r="G387"/>
    </row>
    <row r="388" spans="1:7" x14ac:dyDescent="0.25">
      <c r="A388"/>
      <c r="B388"/>
      <c r="C388"/>
      <c r="D388"/>
      <c r="E388"/>
      <c r="F388"/>
      <c r="G388"/>
    </row>
    <row r="389" spans="1:7" x14ac:dyDescent="0.25">
      <c r="A389"/>
      <c r="B389"/>
      <c r="C389"/>
      <c r="D389"/>
      <c r="E389"/>
      <c r="F389"/>
      <c r="G389"/>
    </row>
    <row r="390" spans="1:7" x14ac:dyDescent="0.25">
      <c r="A390"/>
      <c r="B390"/>
      <c r="C390"/>
      <c r="D390"/>
      <c r="E390"/>
      <c r="F390"/>
      <c r="G390"/>
    </row>
    <row r="391" spans="1:7" x14ac:dyDescent="0.25">
      <c r="A391"/>
      <c r="B391"/>
      <c r="C391"/>
      <c r="D391"/>
      <c r="E391"/>
      <c r="F391"/>
      <c r="G391"/>
    </row>
    <row r="392" spans="1:7" x14ac:dyDescent="0.25">
      <c r="A392"/>
      <c r="B392"/>
      <c r="C392"/>
      <c r="D392"/>
      <c r="E392"/>
      <c r="F392"/>
      <c r="G392"/>
    </row>
    <row r="393" spans="1:7" x14ac:dyDescent="0.25">
      <c r="A393"/>
      <c r="B393"/>
      <c r="C393"/>
      <c r="D393"/>
      <c r="E393"/>
      <c r="F393"/>
      <c r="G393"/>
    </row>
    <row r="394" spans="1:7" x14ac:dyDescent="0.25">
      <c r="A394"/>
      <c r="B394"/>
      <c r="C394"/>
      <c r="D394"/>
      <c r="E394"/>
      <c r="F394"/>
      <c r="G394"/>
    </row>
    <row r="395" spans="1:7" x14ac:dyDescent="0.25">
      <c r="A395"/>
      <c r="B395"/>
      <c r="C395"/>
      <c r="D395"/>
      <c r="E395"/>
      <c r="F395"/>
      <c r="G395"/>
    </row>
    <row r="396" spans="1:7" x14ac:dyDescent="0.25">
      <c r="A396"/>
      <c r="B396"/>
      <c r="C396"/>
      <c r="D396"/>
      <c r="E396"/>
      <c r="F396"/>
      <c r="G396"/>
    </row>
    <row r="397" spans="1:7" x14ac:dyDescent="0.25">
      <c r="A397"/>
      <c r="B397"/>
      <c r="C397"/>
      <c r="D397"/>
      <c r="E397"/>
      <c r="F397"/>
      <c r="G397"/>
    </row>
    <row r="398" spans="1:7" x14ac:dyDescent="0.25">
      <c r="A398"/>
      <c r="B398"/>
      <c r="C398"/>
      <c r="D398"/>
      <c r="E398"/>
      <c r="F398"/>
      <c r="G398"/>
    </row>
    <row r="399" spans="1:7" x14ac:dyDescent="0.25">
      <c r="A399"/>
      <c r="B399"/>
      <c r="C399"/>
      <c r="D399"/>
      <c r="E399"/>
      <c r="F399"/>
      <c r="G399"/>
    </row>
    <row r="400" spans="1:7" x14ac:dyDescent="0.25">
      <c r="A400"/>
      <c r="B400"/>
      <c r="C400"/>
      <c r="D400"/>
      <c r="E400"/>
      <c r="F400"/>
      <c r="G400"/>
    </row>
    <row r="401" spans="1:7" x14ac:dyDescent="0.25">
      <c r="A401"/>
      <c r="B401"/>
      <c r="C401"/>
      <c r="D401"/>
      <c r="E401"/>
      <c r="F401"/>
      <c r="G401"/>
    </row>
    <row r="402" spans="1:7" x14ac:dyDescent="0.25">
      <c r="A402"/>
      <c r="B402"/>
      <c r="C402"/>
      <c r="D402"/>
      <c r="E402"/>
      <c r="F402"/>
      <c r="G402"/>
    </row>
    <row r="403" spans="1:7" x14ac:dyDescent="0.25">
      <c r="A403"/>
      <c r="B403"/>
      <c r="C403"/>
      <c r="D403"/>
      <c r="E403"/>
      <c r="F403"/>
      <c r="G403"/>
    </row>
    <row r="404" spans="1:7" x14ac:dyDescent="0.25">
      <c r="A404"/>
      <c r="B404"/>
      <c r="C404"/>
      <c r="D404"/>
      <c r="E404"/>
      <c r="F404"/>
      <c r="G404"/>
    </row>
    <row r="405" spans="1:7" x14ac:dyDescent="0.25">
      <c r="A405"/>
      <c r="B405"/>
      <c r="C405"/>
      <c r="D405"/>
      <c r="E405"/>
      <c r="F405"/>
      <c r="G405"/>
    </row>
    <row r="406" spans="1:7" x14ac:dyDescent="0.25">
      <c r="A406"/>
      <c r="B406"/>
      <c r="C406"/>
      <c r="D406"/>
      <c r="E406"/>
      <c r="F406"/>
      <c r="G406"/>
    </row>
    <row r="407" spans="1:7" x14ac:dyDescent="0.25">
      <c r="A407"/>
      <c r="B407"/>
      <c r="C407"/>
      <c r="D407"/>
      <c r="E407"/>
      <c r="F407"/>
      <c r="G407"/>
    </row>
    <row r="408" spans="1:7" x14ac:dyDescent="0.25">
      <c r="A408"/>
      <c r="B408"/>
      <c r="C408"/>
      <c r="D408"/>
      <c r="E408"/>
      <c r="F408"/>
      <c r="G408"/>
    </row>
    <row r="409" spans="1:7" x14ac:dyDescent="0.25">
      <c r="A409"/>
      <c r="B409"/>
      <c r="C409"/>
      <c r="D409"/>
      <c r="E409"/>
      <c r="F409"/>
      <c r="G409"/>
    </row>
    <row r="410" spans="1:7" x14ac:dyDescent="0.25">
      <c r="A410"/>
      <c r="B410"/>
      <c r="C410"/>
      <c r="D410"/>
      <c r="E410"/>
      <c r="F410"/>
      <c r="G410"/>
    </row>
    <row r="411" spans="1:7" x14ac:dyDescent="0.25">
      <c r="A411"/>
      <c r="B411"/>
      <c r="C411"/>
      <c r="D411"/>
      <c r="E411"/>
      <c r="F411"/>
      <c r="G411"/>
    </row>
    <row r="412" spans="1:7" x14ac:dyDescent="0.25">
      <c r="A412"/>
      <c r="B412"/>
      <c r="C412"/>
      <c r="D412"/>
      <c r="E412"/>
      <c r="F412"/>
      <c r="G412"/>
    </row>
    <row r="413" spans="1:7" x14ac:dyDescent="0.25">
      <c r="A413"/>
      <c r="B413"/>
      <c r="C413"/>
      <c r="D413"/>
      <c r="E413"/>
      <c r="F413"/>
      <c r="G413"/>
    </row>
    <row r="414" spans="1:7" x14ac:dyDescent="0.25">
      <c r="A414"/>
      <c r="B414"/>
      <c r="C414"/>
      <c r="D414"/>
      <c r="E414"/>
      <c r="F414"/>
      <c r="G414"/>
    </row>
    <row r="415" spans="1:7" x14ac:dyDescent="0.25">
      <c r="A415"/>
      <c r="B415"/>
      <c r="C415"/>
      <c r="D415"/>
      <c r="E415"/>
      <c r="F415"/>
      <c r="G415"/>
    </row>
    <row r="416" spans="1:7" x14ac:dyDescent="0.25">
      <c r="A416"/>
      <c r="B416"/>
      <c r="C416"/>
      <c r="D416"/>
      <c r="E416"/>
      <c r="F416"/>
      <c r="G416"/>
    </row>
    <row r="417" spans="1:7" x14ac:dyDescent="0.25">
      <c r="A417"/>
      <c r="B417"/>
      <c r="C417"/>
      <c r="D417"/>
      <c r="E417"/>
      <c r="F417"/>
      <c r="G417"/>
    </row>
    <row r="418" spans="1:7" x14ac:dyDescent="0.25">
      <c r="A418"/>
      <c r="B418"/>
      <c r="C418"/>
      <c r="D418"/>
      <c r="E418"/>
      <c r="F418"/>
      <c r="G418"/>
    </row>
    <row r="419" spans="1:7" x14ac:dyDescent="0.25">
      <c r="A419"/>
      <c r="B419"/>
      <c r="C419"/>
      <c r="D419"/>
      <c r="E419"/>
      <c r="F419"/>
      <c r="G419"/>
    </row>
    <row r="420" spans="1:7" x14ac:dyDescent="0.25">
      <c r="A420"/>
      <c r="B420"/>
      <c r="C420"/>
      <c r="D420"/>
      <c r="E420"/>
      <c r="F420"/>
      <c r="G420"/>
    </row>
    <row r="421" spans="1:7" x14ac:dyDescent="0.25">
      <c r="A421"/>
      <c r="B421"/>
      <c r="C421"/>
      <c r="D421"/>
      <c r="E421"/>
      <c r="F421"/>
      <c r="G421"/>
    </row>
    <row r="422" spans="1:7" x14ac:dyDescent="0.25">
      <c r="A422"/>
      <c r="B422"/>
      <c r="C422"/>
      <c r="D422"/>
      <c r="E422"/>
      <c r="F422"/>
      <c r="G422"/>
    </row>
    <row r="423" spans="1:7" x14ac:dyDescent="0.25">
      <c r="A423"/>
      <c r="B423"/>
      <c r="C423"/>
      <c r="D423"/>
      <c r="E423"/>
      <c r="F423"/>
      <c r="G423"/>
    </row>
    <row r="424" spans="1:7" x14ac:dyDescent="0.25">
      <c r="A424"/>
      <c r="B424"/>
      <c r="C424"/>
      <c r="D424"/>
      <c r="E424"/>
      <c r="F424"/>
      <c r="G424"/>
    </row>
    <row r="425" spans="1:7" x14ac:dyDescent="0.25">
      <c r="A425"/>
      <c r="B425"/>
      <c r="C425"/>
      <c r="D425"/>
      <c r="E425"/>
      <c r="F425"/>
      <c r="G425"/>
    </row>
    <row r="426" spans="1:7" x14ac:dyDescent="0.25">
      <c r="A426"/>
      <c r="B426"/>
      <c r="C426"/>
      <c r="D426"/>
      <c r="E426"/>
      <c r="F426"/>
      <c r="G426"/>
    </row>
    <row r="427" spans="1:7" x14ac:dyDescent="0.25">
      <c r="A427"/>
      <c r="B427"/>
      <c r="C427"/>
      <c r="D427"/>
      <c r="E427"/>
      <c r="F427"/>
      <c r="G427"/>
    </row>
    <row r="428" spans="1:7" x14ac:dyDescent="0.25">
      <c r="A428"/>
      <c r="B428"/>
      <c r="C428"/>
      <c r="D428"/>
      <c r="E428"/>
      <c r="F428"/>
      <c r="G428"/>
    </row>
    <row r="429" spans="1:7" x14ac:dyDescent="0.25">
      <c r="A429"/>
      <c r="B429"/>
      <c r="C429"/>
      <c r="D429"/>
      <c r="E429"/>
      <c r="F429"/>
      <c r="G429"/>
    </row>
    <row r="430" spans="1:7" x14ac:dyDescent="0.25">
      <c r="A430"/>
      <c r="B430"/>
      <c r="C430"/>
      <c r="D430"/>
      <c r="E430"/>
      <c r="F430"/>
      <c r="G430"/>
    </row>
    <row r="431" spans="1:7" x14ac:dyDescent="0.25">
      <c r="A431"/>
      <c r="B431"/>
      <c r="C431"/>
      <c r="D431"/>
      <c r="E431"/>
      <c r="F431"/>
      <c r="G431"/>
    </row>
    <row r="432" spans="1:7" x14ac:dyDescent="0.25">
      <c r="A432"/>
      <c r="B432"/>
      <c r="C432"/>
      <c r="D432"/>
      <c r="E432"/>
      <c r="F432"/>
      <c r="G432"/>
    </row>
    <row r="433" spans="1:7" x14ac:dyDescent="0.25">
      <c r="A433"/>
      <c r="B433"/>
      <c r="C433"/>
      <c r="D433"/>
      <c r="E433"/>
      <c r="F433"/>
      <c r="G433"/>
    </row>
    <row r="434" spans="1:7" x14ac:dyDescent="0.25">
      <c r="A434"/>
      <c r="B434"/>
      <c r="C434"/>
      <c r="D434"/>
      <c r="E434"/>
      <c r="F434"/>
      <c r="G434"/>
    </row>
    <row r="435" spans="1:7" x14ac:dyDescent="0.25">
      <c r="A435"/>
      <c r="B435"/>
      <c r="C435"/>
      <c r="D435"/>
      <c r="E435"/>
      <c r="F435"/>
      <c r="G435"/>
    </row>
    <row r="436" spans="1:7" x14ac:dyDescent="0.25">
      <c r="A436"/>
      <c r="B436"/>
      <c r="C436"/>
      <c r="D436"/>
      <c r="E436"/>
      <c r="F436"/>
      <c r="G436"/>
    </row>
    <row r="437" spans="1:7" x14ac:dyDescent="0.25">
      <c r="A437"/>
      <c r="B437"/>
      <c r="C437"/>
      <c r="D437"/>
      <c r="E437"/>
      <c r="F437"/>
      <c r="G437"/>
    </row>
    <row r="438" spans="1:7" x14ac:dyDescent="0.25">
      <c r="A438"/>
      <c r="B438"/>
      <c r="C438"/>
      <c r="D438"/>
      <c r="E438"/>
      <c r="F438"/>
      <c r="G438"/>
    </row>
    <row r="439" spans="1:7" x14ac:dyDescent="0.25">
      <c r="A439"/>
      <c r="B439"/>
      <c r="C439"/>
      <c r="D439"/>
      <c r="E439"/>
      <c r="F439"/>
      <c r="G439"/>
    </row>
    <row r="440" spans="1:7" x14ac:dyDescent="0.25">
      <c r="A440"/>
      <c r="B440"/>
      <c r="C440"/>
      <c r="D440"/>
      <c r="E440"/>
      <c r="F440"/>
      <c r="G440"/>
    </row>
    <row r="441" spans="1:7" x14ac:dyDescent="0.25">
      <c r="A441"/>
      <c r="B441"/>
      <c r="C441"/>
      <c r="D441"/>
      <c r="E441"/>
      <c r="F441"/>
      <c r="G441"/>
    </row>
    <row r="442" spans="1:7" x14ac:dyDescent="0.25">
      <c r="A442"/>
      <c r="B442"/>
      <c r="C442"/>
      <c r="D442"/>
      <c r="E442"/>
      <c r="F442"/>
      <c r="G442"/>
    </row>
    <row r="443" spans="1:7" x14ac:dyDescent="0.25">
      <c r="A443"/>
      <c r="B443"/>
      <c r="C443"/>
      <c r="D443"/>
      <c r="E443"/>
      <c r="F443"/>
      <c r="G443"/>
    </row>
    <row r="444" spans="1:7" x14ac:dyDescent="0.25">
      <c r="A444"/>
      <c r="B444"/>
      <c r="C444"/>
      <c r="D444"/>
      <c r="E444"/>
      <c r="F444"/>
      <c r="G444"/>
    </row>
    <row r="445" spans="1:7" x14ac:dyDescent="0.25">
      <c r="A445"/>
      <c r="B445"/>
      <c r="C445"/>
      <c r="D445"/>
      <c r="E445"/>
      <c r="F445"/>
      <c r="G445"/>
    </row>
    <row r="446" spans="1:7" x14ac:dyDescent="0.25">
      <c r="A446"/>
      <c r="B446"/>
      <c r="C446"/>
      <c r="D446"/>
      <c r="E446"/>
      <c r="F446"/>
      <c r="G446"/>
    </row>
    <row r="447" spans="1:7" x14ac:dyDescent="0.25">
      <c r="A447"/>
      <c r="B447"/>
      <c r="C447"/>
      <c r="D447"/>
      <c r="E447"/>
      <c r="F447"/>
      <c r="G447"/>
    </row>
    <row r="448" spans="1:7" x14ac:dyDescent="0.25">
      <c r="A448"/>
      <c r="B448"/>
      <c r="C448"/>
      <c r="D448"/>
      <c r="E448"/>
      <c r="F448"/>
      <c r="G448"/>
    </row>
    <row r="449" spans="1:7" x14ac:dyDescent="0.25">
      <c r="A449"/>
      <c r="B449"/>
      <c r="C449"/>
      <c r="D449"/>
      <c r="E449"/>
      <c r="F449"/>
      <c r="G449"/>
    </row>
    <row r="450" spans="1:7" x14ac:dyDescent="0.25">
      <c r="A450"/>
      <c r="B450"/>
      <c r="C450"/>
      <c r="D450"/>
      <c r="E450"/>
      <c r="F450"/>
      <c r="G450"/>
    </row>
    <row r="451" spans="1:7" x14ac:dyDescent="0.25">
      <c r="A451"/>
      <c r="B451"/>
      <c r="C451"/>
      <c r="D451"/>
      <c r="E451"/>
      <c r="F451"/>
      <c r="G451"/>
    </row>
    <row r="452" spans="1:7" x14ac:dyDescent="0.25">
      <c r="A452"/>
      <c r="B452"/>
      <c r="C452"/>
      <c r="D452"/>
      <c r="E452"/>
      <c r="F452"/>
      <c r="G452"/>
    </row>
    <row r="453" spans="1:7" x14ac:dyDescent="0.25">
      <c r="A453"/>
      <c r="B453"/>
      <c r="C453"/>
      <c r="D453"/>
      <c r="E453"/>
      <c r="F453"/>
      <c r="G453"/>
    </row>
    <row r="454" spans="1:7" x14ac:dyDescent="0.25">
      <c r="A454"/>
      <c r="B454"/>
      <c r="C454"/>
      <c r="D454"/>
      <c r="E454"/>
      <c r="F454"/>
      <c r="G454"/>
    </row>
    <row r="455" spans="1:7" x14ac:dyDescent="0.25">
      <c r="A455"/>
      <c r="B455"/>
      <c r="C455"/>
      <c r="D455"/>
      <c r="E455"/>
      <c r="F455"/>
      <c r="G455"/>
    </row>
    <row r="456" spans="1:7" x14ac:dyDescent="0.25">
      <c r="A456"/>
      <c r="B456"/>
      <c r="C456"/>
      <c r="D456"/>
      <c r="E456"/>
      <c r="F456"/>
      <c r="G456"/>
    </row>
    <row r="457" spans="1:7" x14ac:dyDescent="0.25">
      <c r="A457"/>
      <c r="B457"/>
      <c r="C457"/>
      <c r="D457"/>
      <c r="E457"/>
      <c r="F457"/>
      <c r="G457"/>
    </row>
    <row r="458" spans="1:7" x14ac:dyDescent="0.25">
      <c r="A458"/>
      <c r="B458"/>
      <c r="C458"/>
      <c r="D458"/>
      <c r="E458"/>
      <c r="F458"/>
      <c r="G458"/>
    </row>
    <row r="459" spans="1:7" x14ac:dyDescent="0.25">
      <c r="A459"/>
      <c r="B459"/>
      <c r="C459"/>
      <c r="D459"/>
      <c r="E459"/>
      <c r="F459"/>
      <c r="G459"/>
    </row>
    <row r="460" spans="1:7" x14ac:dyDescent="0.25">
      <c r="A460"/>
      <c r="B460"/>
      <c r="C460"/>
      <c r="D460"/>
      <c r="E460"/>
      <c r="F460"/>
      <c r="G460"/>
    </row>
    <row r="461" spans="1:7" x14ac:dyDescent="0.25">
      <c r="A461"/>
      <c r="B461"/>
      <c r="C461"/>
      <c r="D461"/>
      <c r="E461"/>
      <c r="F461"/>
      <c r="G461"/>
    </row>
    <row r="462" spans="1:7" x14ac:dyDescent="0.25">
      <c r="A462"/>
      <c r="B462"/>
      <c r="C462"/>
      <c r="D462"/>
      <c r="E462"/>
      <c r="F462"/>
      <c r="G462"/>
    </row>
    <row r="463" spans="1:7" x14ac:dyDescent="0.25">
      <c r="A463"/>
      <c r="B463"/>
      <c r="C463"/>
      <c r="D463"/>
      <c r="E463"/>
      <c r="F463"/>
      <c r="G463"/>
    </row>
    <row r="464" spans="1:7" x14ac:dyDescent="0.25">
      <c r="A464"/>
      <c r="B464"/>
      <c r="C464"/>
      <c r="D464"/>
      <c r="E464"/>
      <c r="F464"/>
      <c r="G464"/>
    </row>
    <row r="465" spans="1:7" x14ac:dyDescent="0.25">
      <c r="A465"/>
      <c r="B465"/>
      <c r="C465"/>
      <c r="D465"/>
      <c r="E465"/>
      <c r="F465"/>
      <c r="G465"/>
    </row>
    <row r="466" spans="1:7" x14ac:dyDescent="0.25">
      <c r="A466"/>
      <c r="B466"/>
      <c r="C466"/>
      <c r="D466"/>
      <c r="E466"/>
      <c r="F466"/>
      <c r="G466"/>
    </row>
    <row r="467" spans="1:7" x14ac:dyDescent="0.25">
      <c r="A467"/>
      <c r="B467"/>
      <c r="C467"/>
      <c r="D467"/>
      <c r="E467"/>
      <c r="F467"/>
      <c r="G467"/>
    </row>
    <row r="468" spans="1:7" x14ac:dyDescent="0.25">
      <c r="A468"/>
      <c r="B468"/>
      <c r="C468"/>
      <c r="D468"/>
      <c r="E468"/>
      <c r="F468"/>
      <c r="G468"/>
    </row>
    <row r="469" spans="1:7" x14ac:dyDescent="0.25">
      <c r="A469"/>
      <c r="B469"/>
      <c r="C469"/>
      <c r="D469"/>
      <c r="E469"/>
      <c r="F469"/>
      <c r="G469"/>
    </row>
    <row r="470" spans="1:7" x14ac:dyDescent="0.25">
      <c r="A470"/>
      <c r="B470"/>
      <c r="C470"/>
      <c r="D470"/>
      <c r="E470"/>
      <c r="F470"/>
      <c r="G470"/>
    </row>
    <row r="471" spans="1:7" x14ac:dyDescent="0.25">
      <c r="A471"/>
      <c r="B471"/>
      <c r="C471"/>
      <c r="D471"/>
      <c r="E471"/>
      <c r="F471"/>
      <c r="G471"/>
    </row>
    <row r="472" spans="1:7" x14ac:dyDescent="0.25">
      <c r="A472"/>
      <c r="B472"/>
      <c r="C472"/>
      <c r="D472"/>
      <c r="E472"/>
      <c r="F472"/>
      <c r="G472"/>
    </row>
    <row r="473" spans="1:7" x14ac:dyDescent="0.25">
      <c r="A473"/>
      <c r="B473"/>
      <c r="C473"/>
      <c r="D473"/>
      <c r="E473"/>
      <c r="F473"/>
      <c r="G473"/>
    </row>
    <row r="474" spans="1:7" x14ac:dyDescent="0.25">
      <c r="A474"/>
      <c r="B474"/>
      <c r="C474"/>
      <c r="D474"/>
      <c r="E474"/>
      <c r="F474"/>
      <c r="G474"/>
    </row>
    <row r="475" spans="1:7" x14ac:dyDescent="0.25">
      <c r="A475"/>
      <c r="B475"/>
      <c r="C475"/>
      <c r="D475"/>
      <c r="E475"/>
      <c r="F475"/>
      <c r="G475"/>
    </row>
    <row r="476" spans="1:7" x14ac:dyDescent="0.25">
      <c r="A476"/>
      <c r="B476"/>
      <c r="C476"/>
      <c r="D476"/>
      <c r="E476"/>
      <c r="F476"/>
      <c r="G476"/>
    </row>
    <row r="477" spans="1:7" x14ac:dyDescent="0.25">
      <c r="A477"/>
      <c r="B477"/>
      <c r="C477"/>
      <c r="D477"/>
      <c r="E477"/>
      <c r="F477"/>
      <c r="G477"/>
    </row>
    <row r="478" spans="1:7" x14ac:dyDescent="0.25">
      <c r="A478"/>
      <c r="B478"/>
      <c r="C478"/>
      <c r="D478"/>
      <c r="E478"/>
      <c r="F478"/>
      <c r="G478"/>
    </row>
    <row r="479" spans="1:7" x14ac:dyDescent="0.25">
      <c r="A479"/>
      <c r="B479"/>
      <c r="C479"/>
      <c r="D479"/>
      <c r="E479"/>
      <c r="F479"/>
      <c r="G479"/>
    </row>
    <row r="480" spans="1:7" x14ac:dyDescent="0.25">
      <c r="A480"/>
      <c r="B480"/>
      <c r="C480"/>
      <c r="D480"/>
      <c r="E480"/>
      <c r="F480"/>
      <c r="G480"/>
    </row>
    <row r="481" spans="1:7" x14ac:dyDescent="0.25">
      <c r="A481"/>
      <c r="B481"/>
      <c r="C481"/>
      <c r="D481"/>
      <c r="E481"/>
      <c r="F481"/>
      <c r="G481"/>
    </row>
    <row r="482" spans="1:7" x14ac:dyDescent="0.25">
      <c r="A482"/>
      <c r="B482"/>
      <c r="C482"/>
      <c r="D482"/>
      <c r="E482"/>
      <c r="F482"/>
      <c r="G482"/>
    </row>
    <row r="483" spans="1:7" x14ac:dyDescent="0.25">
      <c r="A483"/>
      <c r="B483"/>
      <c r="C483"/>
      <c r="D483"/>
      <c r="E483"/>
      <c r="F483"/>
      <c r="G483"/>
    </row>
    <row r="484" spans="1:7" x14ac:dyDescent="0.25">
      <c r="A484"/>
      <c r="B484"/>
      <c r="C484"/>
      <c r="D484"/>
      <c r="E484"/>
      <c r="F484"/>
      <c r="G484"/>
    </row>
    <row r="485" spans="1:7" x14ac:dyDescent="0.25">
      <c r="A485"/>
      <c r="B485"/>
      <c r="C485"/>
      <c r="D485"/>
      <c r="E485"/>
      <c r="F485"/>
      <c r="G485"/>
    </row>
    <row r="486" spans="1:7" x14ac:dyDescent="0.25">
      <c r="A486"/>
      <c r="B486"/>
      <c r="C486"/>
      <c r="D486"/>
      <c r="E486"/>
      <c r="F486"/>
      <c r="G486"/>
    </row>
    <row r="487" spans="1:7" x14ac:dyDescent="0.25">
      <c r="A487"/>
      <c r="B487"/>
      <c r="C487"/>
      <c r="D487"/>
      <c r="E487"/>
      <c r="F487"/>
      <c r="G487"/>
    </row>
    <row r="488" spans="1:7" x14ac:dyDescent="0.25">
      <c r="A488"/>
      <c r="B488"/>
      <c r="C488"/>
      <c r="D488"/>
      <c r="E488"/>
      <c r="F488"/>
      <c r="G488"/>
    </row>
    <row r="489" spans="1:7" x14ac:dyDescent="0.25">
      <c r="A489"/>
      <c r="B489"/>
      <c r="C489"/>
      <c r="D489"/>
      <c r="E489"/>
      <c r="F489"/>
      <c r="G489"/>
    </row>
    <row r="490" spans="1:7" x14ac:dyDescent="0.25">
      <c r="A490"/>
      <c r="B490"/>
      <c r="C490"/>
      <c r="D490"/>
      <c r="E490"/>
      <c r="F490"/>
      <c r="G490"/>
    </row>
    <row r="491" spans="1:7" x14ac:dyDescent="0.25">
      <c r="A491"/>
      <c r="B491"/>
      <c r="C491"/>
      <c r="D491"/>
      <c r="E491"/>
      <c r="F491"/>
      <c r="G491"/>
    </row>
    <row r="492" spans="1:7" x14ac:dyDescent="0.25">
      <c r="A492"/>
      <c r="B492"/>
      <c r="C492"/>
      <c r="D492"/>
      <c r="E492"/>
      <c r="F492"/>
      <c r="G492"/>
    </row>
    <row r="493" spans="1:7" x14ac:dyDescent="0.25">
      <c r="A493"/>
      <c r="B493"/>
      <c r="C493"/>
      <c r="D493"/>
      <c r="E493"/>
      <c r="F493"/>
      <c r="G493"/>
    </row>
    <row r="494" spans="1:7" x14ac:dyDescent="0.25">
      <c r="A494"/>
      <c r="B494"/>
      <c r="C494"/>
      <c r="D494"/>
      <c r="E494"/>
      <c r="F494"/>
      <c r="G494"/>
    </row>
    <row r="495" spans="1:7" x14ac:dyDescent="0.25">
      <c r="A495"/>
      <c r="B495"/>
      <c r="C495"/>
      <c r="D495"/>
      <c r="E495"/>
      <c r="F495"/>
      <c r="G495"/>
    </row>
    <row r="496" spans="1:7" x14ac:dyDescent="0.25">
      <c r="A496"/>
      <c r="B496"/>
      <c r="C496"/>
      <c r="D496"/>
      <c r="E496"/>
      <c r="F496"/>
      <c r="G496"/>
    </row>
    <row r="497" spans="1:7" x14ac:dyDescent="0.25">
      <c r="A497"/>
      <c r="B497"/>
      <c r="C497"/>
      <c r="D497"/>
      <c r="E497"/>
      <c r="F497"/>
      <c r="G497"/>
    </row>
    <row r="498" spans="1:7" x14ac:dyDescent="0.25">
      <c r="A498"/>
      <c r="B498"/>
      <c r="C498"/>
      <c r="D498"/>
      <c r="E498"/>
      <c r="F498"/>
      <c r="G498"/>
    </row>
    <row r="499" spans="1:7" x14ac:dyDescent="0.25">
      <c r="A499"/>
      <c r="B499"/>
      <c r="C499"/>
      <c r="D499"/>
      <c r="E499"/>
      <c r="F499"/>
      <c r="G499"/>
    </row>
    <row r="500" spans="1:7" x14ac:dyDescent="0.25">
      <c r="A500"/>
      <c r="B500"/>
      <c r="C500"/>
      <c r="D500"/>
      <c r="E500"/>
      <c r="F500"/>
      <c r="G500"/>
    </row>
    <row r="501" spans="1:7" x14ac:dyDescent="0.25">
      <c r="A501"/>
      <c r="B501"/>
      <c r="C501"/>
      <c r="D501"/>
      <c r="E501"/>
      <c r="F501"/>
      <c r="G501"/>
    </row>
    <row r="502" spans="1:7" x14ac:dyDescent="0.25">
      <c r="A502"/>
      <c r="B502"/>
      <c r="C502"/>
      <c r="D502"/>
      <c r="E502"/>
      <c r="F502"/>
      <c r="G502"/>
    </row>
    <row r="503" spans="1:7" x14ac:dyDescent="0.25">
      <c r="A503"/>
      <c r="B503"/>
      <c r="C503"/>
      <c r="D503"/>
      <c r="E503"/>
      <c r="F503"/>
      <c r="G503"/>
    </row>
    <row r="504" spans="1:7" x14ac:dyDescent="0.25">
      <c r="A504"/>
      <c r="B504"/>
      <c r="C504"/>
      <c r="D504"/>
      <c r="E504"/>
      <c r="F504"/>
      <c r="G504"/>
    </row>
    <row r="505" spans="1:7" x14ac:dyDescent="0.25">
      <c r="A505"/>
      <c r="B505"/>
      <c r="C505"/>
      <c r="D505"/>
      <c r="E505"/>
      <c r="F505"/>
      <c r="G505"/>
    </row>
    <row r="506" spans="1:7" x14ac:dyDescent="0.25">
      <c r="A506"/>
      <c r="B506"/>
      <c r="C506"/>
      <c r="D506"/>
      <c r="E506"/>
      <c r="F506"/>
      <c r="G506"/>
    </row>
    <row r="507" spans="1:7" x14ac:dyDescent="0.25">
      <c r="A507"/>
      <c r="B507"/>
      <c r="C507"/>
      <c r="D507"/>
      <c r="E507"/>
      <c r="F507"/>
      <c r="G507"/>
    </row>
    <row r="508" spans="1:7" x14ac:dyDescent="0.25">
      <c r="A508"/>
      <c r="B508"/>
      <c r="C508"/>
      <c r="D508"/>
      <c r="E508"/>
      <c r="F508"/>
      <c r="G508"/>
    </row>
    <row r="509" spans="1:7" x14ac:dyDescent="0.25">
      <c r="A509"/>
      <c r="B509"/>
      <c r="C509"/>
      <c r="D509"/>
      <c r="E509"/>
      <c r="F509"/>
      <c r="G509"/>
    </row>
    <row r="510" spans="1:7" x14ac:dyDescent="0.25">
      <c r="A510"/>
      <c r="B510"/>
      <c r="C510"/>
      <c r="D510"/>
      <c r="E510"/>
      <c r="F510"/>
      <c r="G510"/>
    </row>
    <row r="511" spans="1:7" x14ac:dyDescent="0.25">
      <c r="A511"/>
      <c r="B511"/>
      <c r="C511"/>
      <c r="D511"/>
      <c r="E511"/>
      <c r="F511"/>
      <c r="G511"/>
    </row>
    <row r="512" spans="1:7" x14ac:dyDescent="0.25">
      <c r="A512"/>
      <c r="B512"/>
      <c r="C512"/>
      <c r="D512"/>
      <c r="E512"/>
      <c r="F512"/>
      <c r="G512"/>
    </row>
    <row r="513" spans="1:7" x14ac:dyDescent="0.25">
      <c r="A513"/>
      <c r="B513"/>
      <c r="C513"/>
      <c r="D513"/>
      <c r="E513"/>
      <c r="F513"/>
      <c r="G513"/>
    </row>
    <row r="514" spans="1:7" x14ac:dyDescent="0.25">
      <c r="A514"/>
      <c r="B514"/>
      <c r="C514"/>
      <c r="D514"/>
      <c r="E514"/>
      <c r="F514"/>
      <c r="G514"/>
    </row>
    <row r="515" spans="1:7" x14ac:dyDescent="0.25">
      <c r="A515"/>
      <c r="B515"/>
      <c r="C515"/>
      <c r="D515"/>
      <c r="E515"/>
      <c r="F515"/>
      <c r="G515"/>
    </row>
    <row r="516" spans="1:7" x14ac:dyDescent="0.25">
      <c r="A516"/>
      <c r="B516"/>
      <c r="C516"/>
      <c r="D516"/>
      <c r="E516"/>
      <c r="F516"/>
      <c r="G516"/>
    </row>
    <row r="517" spans="1:7" x14ac:dyDescent="0.25">
      <c r="A517"/>
      <c r="B517"/>
      <c r="C517"/>
      <c r="D517"/>
      <c r="E517"/>
      <c r="F517"/>
      <c r="G517"/>
    </row>
    <row r="518" spans="1:7" x14ac:dyDescent="0.25">
      <c r="A518"/>
      <c r="B518"/>
      <c r="C518"/>
      <c r="D518"/>
      <c r="E518"/>
      <c r="F518"/>
      <c r="G518"/>
    </row>
    <row r="519" spans="1:7" x14ac:dyDescent="0.25">
      <c r="A519"/>
      <c r="B519"/>
      <c r="C519"/>
      <c r="D519"/>
      <c r="E519"/>
      <c r="F519"/>
      <c r="G519"/>
    </row>
    <row r="520" spans="1:7" x14ac:dyDescent="0.25">
      <c r="A520"/>
      <c r="B520"/>
      <c r="C520"/>
      <c r="D520"/>
      <c r="E520"/>
      <c r="F520"/>
      <c r="G520"/>
    </row>
    <row r="521" spans="1:7" x14ac:dyDescent="0.25">
      <c r="A521"/>
      <c r="B521"/>
      <c r="C521"/>
      <c r="D521"/>
      <c r="E521"/>
      <c r="F521"/>
      <c r="G521"/>
    </row>
    <row r="522" spans="1:7" x14ac:dyDescent="0.25">
      <c r="A522"/>
      <c r="B522"/>
      <c r="C522"/>
      <c r="D522"/>
      <c r="E522"/>
      <c r="F522"/>
      <c r="G522"/>
    </row>
    <row r="523" spans="1:7" x14ac:dyDescent="0.25">
      <c r="A523"/>
      <c r="B523"/>
      <c r="C523"/>
      <c r="D523"/>
      <c r="E523"/>
      <c r="F523"/>
      <c r="G523"/>
    </row>
    <row r="524" spans="1:7" x14ac:dyDescent="0.25">
      <c r="A524"/>
      <c r="B524"/>
      <c r="C524"/>
      <c r="D524"/>
      <c r="E524"/>
      <c r="F524"/>
      <c r="G524"/>
    </row>
    <row r="525" spans="1:7" x14ac:dyDescent="0.25">
      <c r="A525"/>
      <c r="B525"/>
      <c r="C525"/>
      <c r="D525"/>
      <c r="E525"/>
      <c r="F525"/>
      <c r="G525"/>
    </row>
    <row r="526" spans="1:7" x14ac:dyDescent="0.25">
      <c r="A526"/>
      <c r="B526"/>
      <c r="C526"/>
      <c r="D526"/>
      <c r="E526"/>
      <c r="F526"/>
      <c r="G526"/>
    </row>
    <row r="527" spans="1:7" x14ac:dyDescent="0.25">
      <c r="A527"/>
      <c r="B527"/>
      <c r="C527"/>
      <c r="D527"/>
      <c r="E527"/>
      <c r="F527"/>
      <c r="G527"/>
    </row>
    <row r="528" spans="1:7" x14ac:dyDescent="0.25">
      <c r="A528"/>
      <c r="B528"/>
      <c r="C528"/>
      <c r="D528"/>
      <c r="E528"/>
      <c r="F528"/>
      <c r="G528"/>
    </row>
    <row r="529" spans="1:7" x14ac:dyDescent="0.25">
      <c r="A529"/>
      <c r="B529"/>
      <c r="C529"/>
      <c r="D529"/>
      <c r="E529"/>
      <c r="F529"/>
      <c r="G529"/>
    </row>
    <row r="530" spans="1:7" x14ac:dyDescent="0.25">
      <c r="A530"/>
      <c r="B530"/>
      <c r="C530"/>
      <c r="D530"/>
      <c r="E530"/>
      <c r="F530"/>
      <c r="G530"/>
    </row>
    <row r="531" spans="1:7" x14ac:dyDescent="0.25">
      <c r="A531"/>
      <c r="B531"/>
      <c r="C531"/>
      <c r="D531"/>
      <c r="E531"/>
      <c r="F531"/>
      <c r="G531"/>
    </row>
    <row r="532" spans="1:7" x14ac:dyDescent="0.25">
      <c r="A532"/>
      <c r="B532"/>
      <c r="C532"/>
      <c r="D532"/>
      <c r="E532"/>
      <c r="F532"/>
      <c r="G532"/>
    </row>
    <row r="533" spans="1:7" x14ac:dyDescent="0.25">
      <c r="A533"/>
      <c r="B533"/>
      <c r="C533"/>
      <c r="D533"/>
      <c r="E533"/>
      <c r="F533"/>
      <c r="G533"/>
    </row>
    <row r="534" spans="1:7" x14ac:dyDescent="0.25">
      <c r="A534"/>
      <c r="B534"/>
      <c r="C534"/>
      <c r="D534"/>
      <c r="E534"/>
      <c r="F534"/>
      <c r="G534"/>
    </row>
    <row r="535" spans="1:7" x14ac:dyDescent="0.25">
      <c r="A535"/>
      <c r="B535"/>
      <c r="C535"/>
      <c r="D535"/>
      <c r="E535"/>
      <c r="F535"/>
      <c r="G535"/>
    </row>
    <row r="536" spans="1:7" x14ac:dyDescent="0.25">
      <c r="A536"/>
      <c r="B536"/>
      <c r="C536"/>
      <c r="D536"/>
      <c r="E536"/>
      <c r="F536"/>
      <c r="G536"/>
    </row>
    <row r="537" spans="1:7" x14ac:dyDescent="0.25">
      <c r="A537"/>
      <c r="B537"/>
      <c r="C537"/>
      <c r="D537"/>
      <c r="E537"/>
      <c r="F537"/>
      <c r="G537"/>
    </row>
    <row r="538" spans="1:7" x14ac:dyDescent="0.25">
      <c r="A538"/>
      <c r="B538"/>
      <c r="C538"/>
      <c r="D538"/>
      <c r="E538"/>
      <c r="F538"/>
      <c r="G538"/>
    </row>
    <row r="539" spans="1:7" x14ac:dyDescent="0.25">
      <c r="A539"/>
      <c r="B539"/>
      <c r="C539"/>
      <c r="D539"/>
      <c r="E539"/>
      <c r="F539"/>
      <c r="G539"/>
    </row>
    <row r="540" spans="1:7" x14ac:dyDescent="0.25">
      <c r="A540"/>
      <c r="B540"/>
      <c r="C540"/>
      <c r="D540"/>
      <c r="E540"/>
      <c r="F540"/>
      <c r="G540"/>
    </row>
    <row r="541" spans="1:7" x14ac:dyDescent="0.25">
      <c r="A541"/>
      <c r="B541"/>
      <c r="C541"/>
      <c r="D541"/>
      <c r="E541"/>
      <c r="F541"/>
      <c r="G541"/>
    </row>
    <row r="542" spans="1:7" x14ac:dyDescent="0.25">
      <c r="A542"/>
      <c r="B542"/>
      <c r="C542"/>
      <c r="D542"/>
      <c r="E542"/>
      <c r="F542"/>
      <c r="G542"/>
    </row>
    <row r="543" spans="1:7" x14ac:dyDescent="0.25">
      <c r="A543"/>
      <c r="B543"/>
      <c r="C543"/>
      <c r="D543"/>
      <c r="E543"/>
      <c r="F543"/>
      <c r="G543"/>
    </row>
    <row r="544" spans="1:7" x14ac:dyDescent="0.25">
      <c r="A544"/>
      <c r="B544"/>
      <c r="C544"/>
      <c r="D544"/>
      <c r="E544"/>
      <c r="F544"/>
      <c r="G544"/>
    </row>
    <row r="545" spans="1:7" x14ac:dyDescent="0.25">
      <c r="A545"/>
      <c r="B545"/>
      <c r="C545"/>
      <c r="D545"/>
      <c r="E545"/>
      <c r="F545"/>
      <c r="G545"/>
    </row>
    <row r="546" spans="1:7" x14ac:dyDescent="0.25">
      <c r="A546"/>
      <c r="B546"/>
      <c r="C546"/>
      <c r="D546"/>
      <c r="E546"/>
      <c r="F546"/>
      <c r="G546"/>
    </row>
    <row r="547" spans="1:7" x14ac:dyDescent="0.25">
      <c r="A547"/>
      <c r="B547"/>
      <c r="C547"/>
      <c r="D547"/>
      <c r="E547"/>
      <c r="F547"/>
      <c r="G547"/>
    </row>
    <row r="548" spans="1:7" x14ac:dyDescent="0.25">
      <c r="A548"/>
      <c r="B548"/>
      <c r="C548"/>
      <c r="D548"/>
      <c r="E548"/>
      <c r="F548"/>
      <c r="G548"/>
    </row>
    <row r="549" spans="1:7" x14ac:dyDescent="0.25">
      <c r="A549"/>
      <c r="B549"/>
      <c r="C549"/>
      <c r="D549"/>
      <c r="E549"/>
      <c r="F549"/>
      <c r="G549"/>
    </row>
    <row r="550" spans="1:7" x14ac:dyDescent="0.25">
      <c r="A550"/>
      <c r="B550"/>
      <c r="C550"/>
      <c r="D550"/>
      <c r="E550"/>
      <c r="F550"/>
      <c r="G550"/>
    </row>
    <row r="551" spans="1:7" x14ac:dyDescent="0.25">
      <c r="A551"/>
      <c r="B551"/>
      <c r="C551"/>
      <c r="D551"/>
      <c r="E551"/>
      <c r="F551"/>
      <c r="G551"/>
    </row>
    <row r="552" spans="1:7" x14ac:dyDescent="0.25">
      <c r="A552"/>
      <c r="B552"/>
      <c r="C552"/>
      <c r="D552"/>
      <c r="E552"/>
      <c r="F552"/>
      <c r="G552"/>
    </row>
    <row r="553" spans="1:7" x14ac:dyDescent="0.25">
      <c r="A553"/>
      <c r="B553"/>
      <c r="C553"/>
      <c r="D553"/>
      <c r="E553"/>
      <c r="F553"/>
      <c r="G553"/>
    </row>
    <row r="554" spans="1:7" x14ac:dyDescent="0.25">
      <c r="A554"/>
      <c r="B554"/>
      <c r="C554"/>
      <c r="D554"/>
      <c r="E554"/>
      <c r="F554"/>
      <c r="G554"/>
    </row>
    <row r="555" spans="1:7" x14ac:dyDescent="0.25">
      <c r="A555"/>
      <c r="B555"/>
      <c r="C555"/>
      <c r="D555"/>
      <c r="E555"/>
      <c r="F555"/>
      <c r="G555"/>
    </row>
    <row r="556" spans="1:7" x14ac:dyDescent="0.25">
      <c r="A556"/>
      <c r="B556"/>
      <c r="C556"/>
      <c r="D556"/>
      <c r="E556"/>
      <c r="F556"/>
      <c r="G556"/>
    </row>
    <row r="557" spans="1:7" x14ac:dyDescent="0.25">
      <c r="A557"/>
      <c r="B557"/>
      <c r="C557"/>
      <c r="D557"/>
      <c r="E557"/>
      <c r="F557"/>
      <c r="G557"/>
    </row>
    <row r="558" spans="1:7" x14ac:dyDescent="0.25">
      <c r="A558"/>
      <c r="B558"/>
      <c r="C558"/>
      <c r="D558"/>
      <c r="E558"/>
      <c r="F558"/>
      <c r="G558"/>
    </row>
    <row r="559" spans="1:7" x14ac:dyDescent="0.25">
      <c r="A559"/>
      <c r="B559"/>
      <c r="C559"/>
      <c r="D559"/>
      <c r="E559"/>
      <c r="F559"/>
      <c r="G559"/>
    </row>
    <row r="560" spans="1:7" x14ac:dyDescent="0.25">
      <c r="A560"/>
      <c r="B560"/>
      <c r="C560"/>
      <c r="D560"/>
      <c r="E560"/>
      <c r="F560"/>
      <c r="G560"/>
    </row>
    <row r="561" spans="1:7" x14ac:dyDescent="0.25">
      <c r="A561"/>
      <c r="B561"/>
      <c r="C561"/>
      <c r="D561"/>
      <c r="E561"/>
      <c r="F561"/>
      <c r="G561"/>
    </row>
    <row r="562" spans="1:7" x14ac:dyDescent="0.25">
      <c r="A562"/>
      <c r="B562"/>
      <c r="C562"/>
      <c r="D562"/>
      <c r="E562"/>
      <c r="F562"/>
      <c r="G562"/>
    </row>
    <row r="563" spans="1:7" x14ac:dyDescent="0.25">
      <c r="A563"/>
      <c r="B563"/>
      <c r="C563"/>
      <c r="D563"/>
      <c r="E563"/>
      <c r="F563"/>
      <c r="G563"/>
    </row>
    <row r="564" spans="1:7" x14ac:dyDescent="0.25">
      <c r="A564"/>
      <c r="B564"/>
      <c r="C564"/>
      <c r="D564"/>
      <c r="E564"/>
      <c r="F564"/>
      <c r="G564"/>
    </row>
    <row r="565" spans="1:7" x14ac:dyDescent="0.25">
      <c r="A565"/>
      <c r="B565"/>
      <c r="C565"/>
      <c r="D565"/>
      <c r="E565"/>
      <c r="F565"/>
      <c r="G565"/>
    </row>
    <row r="566" spans="1:7" x14ac:dyDescent="0.25">
      <c r="A566"/>
      <c r="B566"/>
      <c r="C566"/>
      <c r="D566"/>
      <c r="E566"/>
      <c r="F566"/>
      <c r="G566"/>
    </row>
    <row r="567" spans="1:7" x14ac:dyDescent="0.25">
      <c r="A567"/>
      <c r="B567"/>
      <c r="C567"/>
      <c r="D567"/>
      <c r="E567"/>
      <c r="F567"/>
      <c r="G567"/>
    </row>
    <row r="568" spans="1:7" x14ac:dyDescent="0.25">
      <c r="A568"/>
      <c r="B568"/>
      <c r="C568"/>
      <c r="D568"/>
      <c r="E568"/>
      <c r="F568"/>
      <c r="G568"/>
    </row>
    <row r="569" spans="1:7" x14ac:dyDescent="0.25">
      <c r="A569"/>
      <c r="B569"/>
      <c r="C569"/>
      <c r="D569"/>
      <c r="E569"/>
      <c r="F569"/>
      <c r="G569"/>
    </row>
    <row r="570" spans="1:7" x14ac:dyDescent="0.25">
      <c r="A570"/>
      <c r="B570"/>
      <c r="C570"/>
      <c r="D570"/>
      <c r="E570"/>
      <c r="F570"/>
      <c r="G570"/>
    </row>
    <row r="571" spans="1:7" x14ac:dyDescent="0.25">
      <c r="A571"/>
      <c r="B571"/>
      <c r="C571"/>
      <c r="D571"/>
      <c r="E571"/>
      <c r="F571"/>
      <c r="G571"/>
    </row>
    <row r="572" spans="1:7" x14ac:dyDescent="0.25">
      <c r="A572"/>
      <c r="B572"/>
      <c r="C572"/>
      <c r="D572"/>
      <c r="E572"/>
      <c r="F572"/>
      <c r="G572"/>
    </row>
    <row r="573" spans="1:7" x14ac:dyDescent="0.25">
      <c r="A573"/>
      <c r="B573"/>
      <c r="C573"/>
      <c r="D573"/>
      <c r="E573"/>
      <c r="F573"/>
      <c r="G573"/>
    </row>
    <row r="574" spans="1:7" x14ac:dyDescent="0.25">
      <c r="A574"/>
      <c r="B574"/>
      <c r="C574"/>
      <c r="D574"/>
      <c r="E574"/>
      <c r="F574"/>
      <c r="G574"/>
    </row>
    <row r="575" spans="1:7" x14ac:dyDescent="0.25">
      <c r="A575"/>
      <c r="B575"/>
      <c r="C575"/>
      <c r="D575"/>
      <c r="E575"/>
      <c r="F575"/>
      <c r="G575"/>
    </row>
    <row r="576" spans="1:7" x14ac:dyDescent="0.25">
      <c r="A576"/>
      <c r="B576"/>
      <c r="C576"/>
      <c r="D576"/>
      <c r="E576"/>
      <c r="F576"/>
      <c r="G576"/>
    </row>
    <row r="577" spans="1:7" x14ac:dyDescent="0.25">
      <c r="A577"/>
      <c r="B577"/>
      <c r="C577"/>
      <c r="D577"/>
      <c r="E577"/>
      <c r="F577"/>
      <c r="G577"/>
    </row>
    <row r="578" spans="1:7" x14ac:dyDescent="0.25">
      <c r="A578"/>
      <c r="B578"/>
      <c r="C578"/>
      <c r="D578"/>
      <c r="E578"/>
      <c r="F578"/>
      <c r="G578"/>
    </row>
    <row r="579" spans="1:7" x14ac:dyDescent="0.25">
      <c r="A579"/>
      <c r="B579"/>
      <c r="C579"/>
      <c r="D579"/>
      <c r="E579"/>
      <c r="F579"/>
      <c r="G579"/>
    </row>
    <row r="580" spans="1:7" x14ac:dyDescent="0.25">
      <c r="A580"/>
      <c r="B580"/>
      <c r="C580"/>
      <c r="D580"/>
      <c r="E580"/>
      <c r="F580"/>
      <c r="G580"/>
    </row>
    <row r="581" spans="1:7" x14ac:dyDescent="0.25">
      <c r="A581"/>
      <c r="B581"/>
      <c r="C581"/>
      <c r="D581"/>
      <c r="E581"/>
      <c r="F581"/>
      <c r="G581"/>
    </row>
    <row r="582" spans="1:7" x14ac:dyDescent="0.25">
      <c r="A582"/>
      <c r="B582"/>
      <c r="C582"/>
      <c r="D582"/>
      <c r="E582"/>
      <c r="F582"/>
      <c r="G582"/>
    </row>
    <row r="583" spans="1:7" x14ac:dyDescent="0.25">
      <c r="A583"/>
      <c r="B583"/>
      <c r="C583"/>
      <c r="D583"/>
      <c r="E583"/>
      <c r="F583"/>
      <c r="G583"/>
    </row>
    <row r="584" spans="1:7" x14ac:dyDescent="0.25">
      <c r="A584"/>
      <c r="B584"/>
      <c r="C584"/>
      <c r="D584"/>
      <c r="E584"/>
      <c r="F584"/>
      <c r="G584"/>
    </row>
    <row r="585" spans="1:7" x14ac:dyDescent="0.25">
      <c r="A585"/>
      <c r="B585"/>
      <c r="C585"/>
      <c r="D585"/>
      <c r="E585"/>
      <c r="F585"/>
      <c r="G585"/>
    </row>
    <row r="586" spans="1:7" x14ac:dyDescent="0.25">
      <c r="A586"/>
      <c r="B586"/>
      <c r="C586"/>
      <c r="D586"/>
      <c r="E586"/>
      <c r="F586"/>
      <c r="G586"/>
    </row>
    <row r="587" spans="1:7" x14ac:dyDescent="0.25">
      <c r="A587"/>
      <c r="B587"/>
      <c r="C587"/>
      <c r="D587"/>
      <c r="E587"/>
      <c r="F587"/>
      <c r="G587"/>
    </row>
    <row r="588" spans="1:7" x14ac:dyDescent="0.25">
      <c r="A588"/>
      <c r="B588"/>
      <c r="C588"/>
      <c r="D588"/>
      <c r="E588"/>
      <c r="F588"/>
      <c r="G588"/>
    </row>
    <row r="589" spans="1:7" x14ac:dyDescent="0.25">
      <c r="A589"/>
      <c r="B589"/>
      <c r="C589"/>
      <c r="D589"/>
      <c r="E589"/>
      <c r="F589"/>
      <c r="G589"/>
    </row>
    <row r="590" spans="1:7" x14ac:dyDescent="0.25">
      <c r="A590"/>
      <c r="B590"/>
      <c r="C590"/>
      <c r="D590"/>
      <c r="E590"/>
      <c r="F590"/>
      <c r="G590"/>
    </row>
    <row r="591" spans="1:7" x14ac:dyDescent="0.25">
      <c r="A591"/>
      <c r="B591"/>
      <c r="C591"/>
      <c r="D591"/>
      <c r="E591"/>
      <c r="F591"/>
      <c r="G591"/>
    </row>
    <row r="592" spans="1:7" x14ac:dyDescent="0.25">
      <c r="A592"/>
      <c r="B592"/>
      <c r="C592"/>
      <c r="D592"/>
      <c r="E592"/>
      <c r="F592"/>
      <c r="G592"/>
    </row>
    <row r="593" spans="1:7" x14ac:dyDescent="0.25">
      <c r="A593"/>
      <c r="B593"/>
      <c r="C593"/>
      <c r="D593"/>
      <c r="E593"/>
      <c r="F593"/>
      <c r="G593"/>
    </row>
    <row r="594" spans="1:7" x14ac:dyDescent="0.25">
      <c r="A594"/>
      <c r="B594"/>
      <c r="C594"/>
      <c r="D594"/>
      <c r="E594"/>
      <c r="F594"/>
      <c r="G594"/>
    </row>
    <row r="595" spans="1:7" x14ac:dyDescent="0.25">
      <c r="A595"/>
      <c r="B595"/>
      <c r="C595"/>
      <c r="D595"/>
      <c r="E595"/>
      <c r="F595"/>
      <c r="G595"/>
    </row>
    <row r="596" spans="1:7" x14ac:dyDescent="0.25">
      <c r="A596"/>
      <c r="B596"/>
      <c r="C596"/>
      <c r="D596"/>
      <c r="E596"/>
      <c r="F596"/>
      <c r="G596"/>
    </row>
    <row r="597" spans="1:7" x14ac:dyDescent="0.25">
      <c r="A597"/>
      <c r="B597"/>
      <c r="C597"/>
      <c r="D597"/>
      <c r="E597"/>
      <c r="F597"/>
      <c r="G597"/>
    </row>
    <row r="598" spans="1:7" x14ac:dyDescent="0.25">
      <c r="A598"/>
      <c r="B598"/>
      <c r="C598"/>
      <c r="D598"/>
      <c r="E598"/>
      <c r="F598"/>
      <c r="G598"/>
    </row>
    <row r="599" spans="1:7" x14ac:dyDescent="0.25">
      <c r="A599"/>
      <c r="B599"/>
      <c r="C599"/>
      <c r="D599"/>
      <c r="E599"/>
      <c r="F599"/>
      <c r="G599"/>
    </row>
    <row r="600" spans="1:7" x14ac:dyDescent="0.25">
      <c r="A600"/>
      <c r="B600"/>
      <c r="C600"/>
      <c r="D600"/>
      <c r="E600"/>
      <c r="F600"/>
      <c r="G600"/>
    </row>
    <row r="601" spans="1:7" x14ac:dyDescent="0.25">
      <c r="A601"/>
      <c r="B601"/>
      <c r="C601"/>
      <c r="D601"/>
      <c r="E601"/>
      <c r="F601"/>
      <c r="G601"/>
    </row>
    <row r="602" spans="1:7" x14ac:dyDescent="0.25">
      <c r="A602"/>
      <c r="B602"/>
      <c r="C602"/>
      <c r="D602"/>
      <c r="E602"/>
      <c r="F602"/>
      <c r="G602"/>
    </row>
    <row r="603" spans="1:7" x14ac:dyDescent="0.25">
      <c r="A603"/>
      <c r="B603"/>
      <c r="C603"/>
      <c r="D603"/>
      <c r="E603"/>
      <c r="F603"/>
      <c r="G603"/>
    </row>
    <row r="604" spans="1:7" x14ac:dyDescent="0.25">
      <c r="A604"/>
      <c r="B604"/>
      <c r="C604"/>
      <c r="D604"/>
      <c r="E604"/>
      <c r="F604"/>
      <c r="G604"/>
    </row>
    <row r="605" spans="1:7" x14ac:dyDescent="0.25">
      <c r="A605"/>
      <c r="B605"/>
      <c r="C605"/>
      <c r="D605"/>
      <c r="E605"/>
      <c r="F605"/>
      <c r="G605"/>
    </row>
    <row r="606" spans="1:7" x14ac:dyDescent="0.25">
      <c r="A606"/>
      <c r="B606"/>
      <c r="C606"/>
      <c r="D606"/>
      <c r="E606"/>
      <c r="F606"/>
      <c r="G606"/>
    </row>
    <row r="607" spans="1:7" x14ac:dyDescent="0.25">
      <c r="A607"/>
      <c r="B607"/>
      <c r="C607"/>
      <c r="D607"/>
      <c r="E607"/>
      <c r="F607"/>
      <c r="G607"/>
    </row>
    <row r="608" spans="1:7" x14ac:dyDescent="0.25">
      <c r="A608"/>
      <c r="B608"/>
      <c r="C608"/>
      <c r="D608"/>
      <c r="E608"/>
      <c r="F608"/>
      <c r="G608"/>
    </row>
    <row r="609" spans="1:7" x14ac:dyDescent="0.25">
      <c r="A609"/>
      <c r="B609"/>
      <c r="C609"/>
      <c r="D609"/>
      <c r="E609"/>
      <c r="F609"/>
      <c r="G609"/>
    </row>
    <row r="610" spans="1:7" x14ac:dyDescent="0.25">
      <c r="A610"/>
      <c r="B610"/>
      <c r="C610"/>
      <c r="D610"/>
      <c r="E610"/>
      <c r="F610"/>
      <c r="G610"/>
    </row>
    <row r="611" spans="1:7" x14ac:dyDescent="0.25">
      <c r="A611"/>
      <c r="B611"/>
      <c r="C611"/>
      <c r="D611"/>
      <c r="E611"/>
      <c r="F611"/>
      <c r="G611"/>
    </row>
    <row r="612" spans="1:7" x14ac:dyDescent="0.25">
      <c r="A612"/>
      <c r="B612"/>
      <c r="C612"/>
      <c r="D612"/>
      <c r="E612"/>
      <c r="F612"/>
      <c r="G612"/>
    </row>
    <row r="613" spans="1:7" x14ac:dyDescent="0.25">
      <c r="A613"/>
      <c r="B613"/>
      <c r="C613"/>
      <c r="D613"/>
      <c r="E613"/>
      <c r="F613"/>
      <c r="G613"/>
    </row>
    <row r="614" spans="1:7" x14ac:dyDescent="0.25">
      <c r="A614"/>
      <c r="B614"/>
      <c r="C614"/>
      <c r="D614"/>
      <c r="E614"/>
      <c r="F614"/>
      <c r="G614"/>
    </row>
    <row r="615" spans="1:7" x14ac:dyDescent="0.25">
      <c r="A615"/>
      <c r="B615"/>
      <c r="C615"/>
      <c r="D615"/>
      <c r="E615"/>
      <c r="F615"/>
      <c r="G615"/>
    </row>
    <row r="616" spans="1:7" x14ac:dyDescent="0.25">
      <c r="A616"/>
      <c r="B616"/>
      <c r="C616"/>
      <c r="D616"/>
      <c r="E616"/>
      <c r="F616"/>
      <c r="G616"/>
    </row>
    <row r="617" spans="1:7" x14ac:dyDescent="0.25">
      <c r="A617"/>
      <c r="B617"/>
      <c r="C617"/>
      <c r="D617"/>
      <c r="E617"/>
      <c r="F617"/>
      <c r="G617"/>
    </row>
    <row r="618" spans="1:7" x14ac:dyDescent="0.25">
      <c r="A618"/>
      <c r="B618"/>
      <c r="C618"/>
      <c r="D618"/>
      <c r="E618"/>
      <c r="F618"/>
      <c r="G618"/>
    </row>
    <row r="619" spans="1:7" x14ac:dyDescent="0.25">
      <c r="A619"/>
      <c r="B619"/>
      <c r="C619"/>
      <c r="D619"/>
      <c r="E619"/>
      <c r="F619"/>
      <c r="G619"/>
    </row>
    <row r="620" spans="1:7" x14ac:dyDescent="0.25">
      <c r="A620"/>
      <c r="B620"/>
      <c r="C620"/>
      <c r="D620"/>
      <c r="E620"/>
      <c r="F620"/>
      <c r="G620"/>
    </row>
    <row r="621" spans="1:7" x14ac:dyDescent="0.25">
      <c r="A621"/>
      <c r="B621"/>
      <c r="C621"/>
      <c r="D621"/>
      <c r="E621"/>
      <c r="F621"/>
      <c r="G621"/>
    </row>
    <row r="622" spans="1:7" x14ac:dyDescent="0.25">
      <c r="A622"/>
      <c r="B622"/>
      <c r="C622"/>
      <c r="D622"/>
      <c r="E622"/>
      <c r="F622"/>
      <c r="G622"/>
    </row>
    <row r="623" spans="1:7" x14ac:dyDescent="0.25">
      <c r="A623"/>
      <c r="B623"/>
      <c r="C623"/>
      <c r="D623"/>
      <c r="E623"/>
      <c r="F623"/>
      <c r="G623"/>
    </row>
    <row r="624" spans="1:7" x14ac:dyDescent="0.25">
      <c r="A624"/>
      <c r="B624"/>
      <c r="C624"/>
      <c r="D624"/>
      <c r="E624"/>
      <c r="F624"/>
      <c r="G624"/>
    </row>
    <row r="625" spans="1:7" x14ac:dyDescent="0.25">
      <c r="A625"/>
      <c r="B625"/>
      <c r="C625"/>
      <c r="D625"/>
      <c r="E625"/>
      <c r="F625"/>
      <c r="G625"/>
    </row>
    <row r="626" spans="1:7" x14ac:dyDescent="0.25">
      <c r="A626"/>
      <c r="B626"/>
      <c r="C626"/>
      <c r="D626"/>
      <c r="E626"/>
      <c r="F626"/>
      <c r="G626"/>
    </row>
    <row r="627" spans="1:7" x14ac:dyDescent="0.25">
      <c r="A627"/>
      <c r="B627"/>
      <c r="C627"/>
      <c r="D627"/>
      <c r="E627"/>
      <c r="F627"/>
      <c r="G627"/>
    </row>
    <row r="628" spans="1:7" x14ac:dyDescent="0.25">
      <c r="A628"/>
      <c r="B628"/>
      <c r="C628"/>
      <c r="D628"/>
      <c r="E628"/>
      <c r="F628"/>
      <c r="G628"/>
    </row>
    <row r="629" spans="1:7" x14ac:dyDescent="0.25">
      <c r="A629"/>
      <c r="B629"/>
      <c r="C629"/>
      <c r="D629"/>
      <c r="E629"/>
      <c r="F629"/>
      <c r="G629"/>
    </row>
    <row r="630" spans="1:7" x14ac:dyDescent="0.25">
      <c r="A630"/>
      <c r="B630"/>
      <c r="C630"/>
      <c r="D630"/>
      <c r="E630"/>
      <c r="F630"/>
      <c r="G630"/>
    </row>
    <row r="631" spans="1:7" x14ac:dyDescent="0.25">
      <c r="A631"/>
      <c r="B631"/>
      <c r="C631"/>
      <c r="D631"/>
      <c r="E631"/>
      <c r="F631"/>
      <c r="G631"/>
    </row>
    <row r="632" spans="1:7" x14ac:dyDescent="0.25">
      <c r="A632"/>
      <c r="B632"/>
      <c r="C632"/>
      <c r="D632"/>
      <c r="E632"/>
      <c r="F632"/>
      <c r="G632"/>
    </row>
    <row r="633" spans="1:7" x14ac:dyDescent="0.25">
      <c r="A633"/>
      <c r="B633"/>
      <c r="C633"/>
      <c r="D633"/>
      <c r="E633"/>
      <c r="F633"/>
      <c r="G633"/>
    </row>
    <row r="634" spans="1:7" x14ac:dyDescent="0.25">
      <c r="A634"/>
      <c r="B634"/>
      <c r="C634"/>
      <c r="D634"/>
      <c r="E634"/>
      <c r="F634"/>
      <c r="G634"/>
    </row>
    <row r="635" spans="1:7" x14ac:dyDescent="0.25">
      <c r="A635"/>
      <c r="B635"/>
      <c r="C635"/>
      <c r="D635"/>
      <c r="E635"/>
      <c r="F635"/>
      <c r="G635"/>
    </row>
    <row r="636" spans="1:7" x14ac:dyDescent="0.25">
      <c r="A636"/>
      <c r="B636"/>
      <c r="C636"/>
      <c r="D636"/>
      <c r="E636"/>
      <c r="F636"/>
      <c r="G636"/>
    </row>
    <row r="637" spans="1:7" x14ac:dyDescent="0.25">
      <c r="A637"/>
      <c r="B637"/>
      <c r="C637"/>
      <c r="D637"/>
      <c r="E637"/>
      <c r="F637"/>
      <c r="G637"/>
    </row>
    <row r="638" spans="1:7" x14ac:dyDescent="0.25">
      <c r="A638"/>
      <c r="B638"/>
      <c r="C638"/>
      <c r="D638"/>
      <c r="E638"/>
      <c r="F638"/>
      <c r="G638"/>
    </row>
    <row r="639" spans="1:7" x14ac:dyDescent="0.25">
      <c r="A639"/>
      <c r="B639"/>
      <c r="C639"/>
      <c r="D639"/>
      <c r="E639"/>
      <c r="F639"/>
      <c r="G639"/>
    </row>
    <row r="640" spans="1:7" x14ac:dyDescent="0.25">
      <c r="A640"/>
      <c r="B640"/>
      <c r="C640"/>
      <c r="D640"/>
      <c r="E640"/>
      <c r="F640"/>
      <c r="G640"/>
    </row>
    <row r="641" spans="1:7" x14ac:dyDescent="0.25">
      <c r="A641"/>
      <c r="B641"/>
      <c r="C641"/>
      <c r="D641"/>
      <c r="E641"/>
      <c r="F641"/>
      <c r="G641"/>
    </row>
    <row r="642" spans="1:7" x14ac:dyDescent="0.25">
      <c r="A642"/>
      <c r="B642"/>
      <c r="C642"/>
      <c r="D642"/>
      <c r="E642"/>
      <c r="F642"/>
      <c r="G642"/>
    </row>
    <row r="643" spans="1:7" x14ac:dyDescent="0.25">
      <c r="A643"/>
      <c r="B643"/>
      <c r="C643"/>
      <c r="D643"/>
      <c r="E643"/>
      <c r="F643"/>
      <c r="G643"/>
    </row>
    <row r="644" spans="1:7" x14ac:dyDescent="0.25">
      <c r="A644"/>
      <c r="B644"/>
      <c r="C644"/>
      <c r="D644"/>
      <c r="E644"/>
      <c r="F644"/>
      <c r="G644"/>
    </row>
    <row r="645" spans="1:7" x14ac:dyDescent="0.25">
      <c r="A645"/>
      <c r="B645"/>
      <c r="C645"/>
      <c r="D645"/>
      <c r="E645"/>
      <c r="F645"/>
      <c r="G645"/>
    </row>
    <row r="646" spans="1:7" x14ac:dyDescent="0.25">
      <c r="A646"/>
      <c r="B646"/>
      <c r="C646"/>
      <c r="D646"/>
      <c r="E646"/>
      <c r="F646"/>
      <c r="G646"/>
    </row>
    <row r="647" spans="1:7" x14ac:dyDescent="0.25">
      <c r="A647"/>
      <c r="B647"/>
      <c r="C647"/>
      <c r="D647"/>
      <c r="E647"/>
      <c r="F647"/>
      <c r="G647"/>
    </row>
    <row r="648" spans="1:7" x14ac:dyDescent="0.25">
      <c r="A648"/>
      <c r="B648"/>
      <c r="C648"/>
      <c r="D648"/>
      <c r="E648"/>
      <c r="F648"/>
      <c r="G648"/>
    </row>
    <row r="649" spans="1:7" x14ac:dyDescent="0.25">
      <c r="A649"/>
      <c r="B649"/>
      <c r="C649"/>
      <c r="D649"/>
      <c r="E649"/>
      <c r="F649"/>
      <c r="G649"/>
    </row>
    <row r="650" spans="1:7" x14ac:dyDescent="0.25">
      <c r="A650"/>
      <c r="B650"/>
      <c r="C650"/>
      <c r="D650"/>
      <c r="E650"/>
      <c r="F650"/>
      <c r="G650"/>
    </row>
    <row r="651" spans="1:7" x14ac:dyDescent="0.25">
      <c r="A651"/>
      <c r="B651"/>
      <c r="C651"/>
      <c r="D651"/>
      <c r="E651"/>
      <c r="F651"/>
      <c r="G651"/>
    </row>
    <row r="652" spans="1:7" x14ac:dyDescent="0.25">
      <c r="A652"/>
      <c r="B652"/>
      <c r="C652"/>
      <c r="D652"/>
      <c r="E652"/>
      <c r="F652"/>
      <c r="G652"/>
    </row>
    <row r="653" spans="1:7" x14ac:dyDescent="0.25">
      <c r="A653"/>
      <c r="B653"/>
      <c r="C653"/>
      <c r="D653"/>
      <c r="E653"/>
      <c r="F653"/>
      <c r="G653"/>
    </row>
    <row r="654" spans="1:7" x14ac:dyDescent="0.25">
      <c r="A654"/>
      <c r="B654"/>
      <c r="C654"/>
      <c r="D654"/>
      <c r="E654"/>
      <c r="F654"/>
      <c r="G654"/>
    </row>
    <row r="655" spans="1:7" x14ac:dyDescent="0.25">
      <c r="A655"/>
      <c r="B655"/>
      <c r="C655"/>
      <c r="D655"/>
      <c r="E655"/>
      <c r="F655"/>
      <c r="G655"/>
    </row>
    <row r="656" spans="1:7" x14ac:dyDescent="0.25">
      <c r="A656"/>
      <c r="B656"/>
      <c r="C656"/>
      <c r="D656"/>
      <c r="E656"/>
      <c r="F656"/>
      <c r="G656"/>
    </row>
    <row r="657" spans="1:7" x14ac:dyDescent="0.25">
      <c r="A657"/>
      <c r="B657"/>
      <c r="C657"/>
      <c r="D657"/>
      <c r="E657"/>
      <c r="F657"/>
      <c r="G657"/>
    </row>
    <row r="658" spans="1:7" x14ac:dyDescent="0.25">
      <c r="A658"/>
      <c r="B658"/>
      <c r="C658"/>
      <c r="D658"/>
      <c r="E658"/>
      <c r="F658"/>
      <c r="G658"/>
    </row>
    <row r="659" spans="1:7" x14ac:dyDescent="0.25">
      <c r="A659"/>
      <c r="B659"/>
      <c r="C659"/>
      <c r="D659"/>
      <c r="E659"/>
      <c r="F659"/>
      <c r="G659"/>
    </row>
    <row r="660" spans="1:7" x14ac:dyDescent="0.25">
      <c r="A660"/>
      <c r="B660"/>
      <c r="C660"/>
      <c r="D660"/>
      <c r="E660"/>
      <c r="F660"/>
      <c r="G660"/>
    </row>
    <row r="661" spans="1:7" x14ac:dyDescent="0.25">
      <c r="A661"/>
      <c r="B661"/>
      <c r="C661"/>
      <c r="D661"/>
      <c r="E661"/>
      <c r="F661"/>
      <c r="G661"/>
    </row>
    <row r="662" spans="1:7" x14ac:dyDescent="0.25">
      <c r="A662"/>
      <c r="B662"/>
      <c r="C662"/>
      <c r="D662"/>
      <c r="E662"/>
      <c r="F662"/>
      <c r="G662"/>
    </row>
    <row r="663" spans="1:7" x14ac:dyDescent="0.25">
      <c r="A663"/>
      <c r="B663"/>
      <c r="C663"/>
      <c r="D663"/>
      <c r="E663"/>
      <c r="F663"/>
      <c r="G663"/>
    </row>
    <row r="664" spans="1:7" x14ac:dyDescent="0.25">
      <c r="A664"/>
      <c r="B664"/>
      <c r="C664"/>
      <c r="D664"/>
      <c r="E664"/>
      <c r="F664"/>
      <c r="G664"/>
    </row>
    <row r="665" spans="1:7" x14ac:dyDescent="0.25">
      <c r="A665"/>
      <c r="B665"/>
      <c r="C665"/>
      <c r="D665"/>
      <c r="E665"/>
      <c r="F665"/>
      <c r="G665"/>
    </row>
    <row r="666" spans="1:7" x14ac:dyDescent="0.25">
      <c r="A666"/>
      <c r="B666"/>
      <c r="C666"/>
      <c r="D666"/>
      <c r="E666"/>
      <c r="F666"/>
      <c r="G666"/>
    </row>
    <row r="667" spans="1:7" x14ac:dyDescent="0.25">
      <c r="A667"/>
      <c r="B667"/>
      <c r="C667"/>
      <c r="D667"/>
      <c r="E667"/>
      <c r="F667"/>
      <c r="G667"/>
    </row>
    <row r="668" spans="1:7" x14ac:dyDescent="0.25">
      <c r="A668"/>
      <c r="B668"/>
      <c r="C668"/>
      <c r="D668"/>
      <c r="E668"/>
      <c r="F668"/>
      <c r="G668"/>
    </row>
    <row r="669" spans="1:7" x14ac:dyDescent="0.25">
      <c r="A669"/>
      <c r="B669"/>
      <c r="C669"/>
      <c r="D669"/>
      <c r="E669"/>
      <c r="F669"/>
      <c r="G669"/>
    </row>
    <row r="670" spans="1:7" x14ac:dyDescent="0.25">
      <c r="A670"/>
      <c r="B670"/>
      <c r="C670"/>
      <c r="D670"/>
      <c r="E670"/>
      <c r="F670"/>
      <c r="G670"/>
    </row>
    <row r="671" spans="1:7" x14ac:dyDescent="0.25">
      <c r="A671"/>
      <c r="B671"/>
      <c r="C671"/>
      <c r="D671"/>
      <c r="E671"/>
      <c r="F671"/>
      <c r="G671"/>
    </row>
    <row r="672" spans="1:7" x14ac:dyDescent="0.25">
      <c r="A672"/>
      <c r="B672"/>
      <c r="C672"/>
      <c r="D672"/>
      <c r="E672"/>
      <c r="F672"/>
      <c r="G672"/>
    </row>
    <row r="673" spans="1:7" x14ac:dyDescent="0.25">
      <c r="A673"/>
      <c r="B673"/>
      <c r="C673"/>
      <c r="D673"/>
      <c r="E673"/>
      <c r="F673"/>
      <c r="G673"/>
    </row>
    <row r="674" spans="1:7" x14ac:dyDescent="0.25">
      <c r="A674"/>
      <c r="B674"/>
      <c r="C674"/>
      <c r="D674"/>
      <c r="E674"/>
      <c r="F674"/>
      <c r="G674"/>
    </row>
    <row r="675" spans="1:7" x14ac:dyDescent="0.25">
      <c r="A675"/>
      <c r="B675"/>
      <c r="C675"/>
      <c r="D675"/>
      <c r="E675"/>
      <c r="F675"/>
      <c r="G675"/>
    </row>
    <row r="676" spans="1:7" x14ac:dyDescent="0.25">
      <c r="A676"/>
      <c r="B676"/>
      <c r="C676"/>
      <c r="D676"/>
      <c r="E676"/>
      <c r="F676"/>
      <c r="G676"/>
    </row>
    <row r="677" spans="1:7" x14ac:dyDescent="0.25">
      <c r="A677"/>
      <c r="B677"/>
      <c r="C677"/>
      <c r="D677"/>
      <c r="E677"/>
      <c r="F677"/>
      <c r="G677"/>
    </row>
    <row r="678" spans="1:7" x14ac:dyDescent="0.25">
      <c r="A678"/>
      <c r="B678"/>
      <c r="C678"/>
      <c r="D678"/>
      <c r="E678"/>
      <c r="F678"/>
      <c r="G678"/>
    </row>
    <row r="679" spans="1:7" x14ac:dyDescent="0.25">
      <c r="A679"/>
      <c r="B679"/>
      <c r="C679"/>
      <c r="D679"/>
      <c r="E679"/>
      <c r="F679"/>
      <c r="G679"/>
    </row>
    <row r="680" spans="1:7" x14ac:dyDescent="0.25">
      <c r="A680"/>
      <c r="B680"/>
      <c r="C680"/>
      <c r="D680"/>
      <c r="E680"/>
      <c r="F680"/>
      <c r="G680"/>
    </row>
    <row r="681" spans="1:7" x14ac:dyDescent="0.25">
      <c r="A681"/>
      <c r="B681"/>
      <c r="C681"/>
      <c r="D681"/>
      <c r="E681"/>
      <c r="F681"/>
      <c r="G681"/>
    </row>
    <row r="682" spans="1:7" x14ac:dyDescent="0.25">
      <c r="A682"/>
      <c r="B682"/>
      <c r="C682"/>
      <c r="D682"/>
      <c r="E682"/>
      <c r="F682"/>
      <c r="G682"/>
    </row>
    <row r="683" spans="1:7" x14ac:dyDescent="0.25">
      <c r="A683"/>
      <c r="B683"/>
      <c r="C683"/>
      <c r="D683"/>
      <c r="E683"/>
      <c r="F683"/>
      <c r="G683"/>
    </row>
    <row r="684" spans="1:7" x14ac:dyDescent="0.25">
      <c r="A684"/>
      <c r="B684"/>
      <c r="C684"/>
      <c r="D684"/>
      <c r="E684"/>
      <c r="F684"/>
      <c r="G684"/>
    </row>
    <row r="685" spans="1:7" x14ac:dyDescent="0.25">
      <c r="A685"/>
      <c r="B685"/>
      <c r="C685"/>
      <c r="D685"/>
      <c r="E685"/>
      <c r="F685"/>
      <c r="G685"/>
    </row>
    <row r="686" spans="1:7" x14ac:dyDescent="0.25">
      <c r="A686"/>
      <c r="B686"/>
      <c r="C686"/>
      <c r="D686"/>
      <c r="E686"/>
      <c r="F686"/>
      <c r="G686"/>
    </row>
    <row r="687" spans="1:7" x14ac:dyDescent="0.25">
      <c r="A687"/>
      <c r="B687"/>
      <c r="C687"/>
      <c r="D687"/>
      <c r="E687"/>
      <c r="F687"/>
      <c r="G687"/>
    </row>
    <row r="688" spans="1:7" x14ac:dyDescent="0.25">
      <c r="A688"/>
      <c r="B688"/>
      <c r="C688"/>
      <c r="D688"/>
      <c r="E688"/>
      <c r="F688"/>
      <c r="G688"/>
    </row>
    <row r="689" spans="1:7" x14ac:dyDescent="0.25">
      <c r="A689"/>
      <c r="B689"/>
      <c r="C689"/>
      <c r="D689"/>
      <c r="E689"/>
      <c r="F689"/>
      <c r="G689"/>
    </row>
    <row r="690" spans="1:7" x14ac:dyDescent="0.25">
      <c r="A690"/>
      <c r="B690"/>
      <c r="C690"/>
      <c r="D690"/>
      <c r="E690"/>
      <c r="F690"/>
      <c r="G690"/>
    </row>
    <row r="691" spans="1:7" x14ac:dyDescent="0.25">
      <c r="A691"/>
      <c r="B691"/>
      <c r="C691"/>
      <c r="D691"/>
      <c r="E691"/>
      <c r="F691"/>
      <c r="G691"/>
    </row>
    <row r="692" spans="1:7" x14ac:dyDescent="0.25">
      <c r="A692"/>
      <c r="B692"/>
      <c r="C692"/>
      <c r="D692"/>
      <c r="E692"/>
      <c r="F692"/>
      <c r="G692"/>
    </row>
    <row r="693" spans="1:7" x14ac:dyDescent="0.25">
      <c r="A693"/>
      <c r="B693"/>
      <c r="C693"/>
      <c r="D693"/>
      <c r="E693"/>
      <c r="F693"/>
      <c r="G693"/>
    </row>
    <row r="694" spans="1:7" x14ac:dyDescent="0.25">
      <c r="A694"/>
      <c r="B694"/>
      <c r="C694"/>
      <c r="D694"/>
      <c r="E694"/>
      <c r="F694"/>
      <c r="G694"/>
    </row>
    <row r="695" spans="1:7" x14ac:dyDescent="0.25">
      <c r="A695"/>
      <c r="B695"/>
      <c r="C695"/>
      <c r="D695"/>
      <c r="E695"/>
      <c r="F695"/>
      <c r="G695"/>
    </row>
    <row r="696" spans="1:7" x14ac:dyDescent="0.25">
      <c r="A696"/>
      <c r="B696"/>
      <c r="C696"/>
      <c r="D696"/>
      <c r="E696"/>
      <c r="F696"/>
      <c r="G696"/>
    </row>
    <row r="697" spans="1:7" x14ac:dyDescent="0.25">
      <c r="A697"/>
      <c r="B697"/>
      <c r="C697"/>
      <c r="D697"/>
      <c r="E697"/>
      <c r="F697"/>
      <c r="G697"/>
    </row>
    <row r="698" spans="1:7" x14ac:dyDescent="0.25">
      <c r="A698"/>
      <c r="B698"/>
      <c r="C698"/>
      <c r="D698"/>
      <c r="E698"/>
      <c r="F698"/>
      <c r="G698"/>
    </row>
    <row r="699" spans="1:7" x14ac:dyDescent="0.25">
      <c r="A699"/>
      <c r="B699"/>
      <c r="C699"/>
      <c r="D699"/>
      <c r="E699"/>
      <c r="F699"/>
      <c r="G699"/>
    </row>
    <row r="700" spans="1:7" x14ac:dyDescent="0.25">
      <c r="A700"/>
      <c r="B700"/>
      <c r="C700"/>
      <c r="D700"/>
      <c r="E700"/>
      <c r="F700"/>
      <c r="G700"/>
    </row>
    <row r="701" spans="1:7" x14ac:dyDescent="0.25">
      <c r="A701"/>
      <c r="B701"/>
      <c r="C701"/>
      <c r="D701"/>
      <c r="E701"/>
      <c r="F701"/>
      <c r="G701"/>
    </row>
    <row r="702" spans="1:7" x14ac:dyDescent="0.25">
      <c r="A702"/>
      <c r="B702"/>
      <c r="C702"/>
      <c r="D702"/>
      <c r="E702"/>
      <c r="F702"/>
      <c r="G702"/>
    </row>
    <row r="703" spans="1:7" x14ac:dyDescent="0.25">
      <c r="A703"/>
      <c r="B703"/>
      <c r="C703"/>
      <c r="D703"/>
      <c r="E703"/>
      <c r="F703"/>
      <c r="G703"/>
    </row>
    <row r="704" spans="1:7" x14ac:dyDescent="0.25">
      <c r="A704"/>
      <c r="B704"/>
      <c r="C704"/>
      <c r="D704"/>
      <c r="E704"/>
      <c r="F704"/>
      <c r="G704"/>
    </row>
    <row r="705" spans="1:7" x14ac:dyDescent="0.25">
      <c r="A705"/>
      <c r="B705"/>
      <c r="C705"/>
      <c r="D705"/>
      <c r="E705"/>
      <c r="F705"/>
      <c r="G705"/>
    </row>
    <row r="706" spans="1:7" x14ac:dyDescent="0.25">
      <c r="A706"/>
      <c r="B706"/>
      <c r="C706"/>
      <c r="D706"/>
      <c r="E706"/>
      <c r="F706"/>
      <c r="G706"/>
    </row>
    <row r="707" spans="1:7" x14ac:dyDescent="0.25">
      <c r="A707"/>
      <c r="B707"/>
      <c r="C707"/>
      <c r="D707"/>
      <c r="E707"/>
      <c r="F707"/>
      <c r="G707"/>
    </row>
    <row r="708" spans="1:7" x14ac:dyDescent="0.25">
      <c r="A708"/>
      <c r="B708"/>
      <c r="C708"/>
      <c r="D708"/>
      <c r="E708"/>
      <c r="F708"/>
      <c r="G708"/>
    </row>
    <row r="709" spans="1:7" x14ac:dyDescent="0.25">
      <c r="A709"/>
      <c r="B709"/>
      <c r="C709"/>
      <c r="D709"/>
      <c r="E709"/>
      <c r="F709"/>
      <c r="G709"/>
    </row>
    <row r="710" spans="1:7" x14ac:dyDescent="0.25">
      <c r="A710"/>
      <c r="B710"/>
      <c r="C710"/>
      <c r="D710"/>
      <c r="E710"/>
      <c r="F710"/>
      <c r="G710"/>
    </row>
    <row r="711" spans="1:7" x14ac:dyDescent="0.25">
      <c r="A711"/>
      <c r="B711"/>
      <c r="C711"/>
      <c r="D711"/>
      <c r="E711"/>
      <c r="F711"/>
      <c r="G711"/>
    </row>
    <row r="712" spans="1:7" x14ac:dyDescent="0.25">
      <c r="A712"/>
      <c r="B712"/>
      <c r="C712"/>
      <c r="D712"/>
      <c r="E712"/>
      <c r="F712"/>
      <c r="G712"/>
    </row>
    <row r="713" spans="1:7" x14ac:dyDescent="0.25">
      <c r="A713"/>
      <c r="B713"/>
      <c r="C713"/>
      <c r="D713"/>
      <c r="E713"/>
      <c r="F713"/>
      <c r="G713"/>
    </row>
    <row r="714" spans="1:7" x14ac:dyDescent="0.25">
      <c r="A714"/>
      <c r="B714"/>
      <c r="C714"/>
      <c r="D714"/>
      <c r="E714"/>
      <c r="F714"/>
      <c r="G714"/>
    </row>
    <row r="715" spans="1:7" x14ac:dyDescent="0.25">
      <c r="A715"/>
      <c r="B715"/>
      <c r="C715"/>
      <c r="D715"/>
      <c r="E715"/>
      <c r="F715"/>
      <c r="G715"/>
    </row>
    <row r="716" spans="1:7" x14ac:dyDescent="0.25">
      <c r="A716"/>
      <c r="B716"/>
      <c r="C716"/>
      <c r="D716"/>
      <c r="E716"/>
      <c r="F716"/>
      <c r="G716"/>
    </row>
    <row r="717" spans="1:7" x14ac:dyDescent="0.25">
      <c r="A717"/>
      <c r="B717"/>
      <c r="C717"/>
      <c r="D717"/>
      <c r="E717"/>
      <c r="F717"/>
      <c r="G717"/>
    </row>
    <row r="718" spans="1:7" x14ac:dyDescent="0.25">
      <c r="A718"/>
      <c r="B718"/>
      <c r="C718"/>
      <c r="D718"/>
      <c r="E718"/>
      <c r="F718"/>
      <c r="G718"/>
    </row>
    <row r="719" spans="1:7" x14ac:dyDescent="0.25">
      <c r="A719"/>
      <c r="B719"/>
      <c r="C719"/>
      <c r="D719"/>
      <c r="E719"/>
      <c r="F719"/>
      <c r="G719"/>
    </row>
    <row r="720" spans="1:7" x14ac:dyDescent="0.25">
      <c r="A720"/>
      <c r="B720"/>
      <c r="C720"/>
      <c r="D720"/>
      <c r="E720"/>
      <c r="F720"/>
      <c r="G720"/>
    </row>
    <row r="721" spans="1:7" x14ac:dyDescent="0.25">
      <c r="A721"/>
      <c r="B721"/>
      <c r="C721"/>
      <c r="D721"/>
      <c r="E721"/>
      <c r="F721"/>
      <c r="G721"/>
    </row>
    <row r="722" spans="1:7" x14ac:dyDescent="0.25">
      <c r="A722"/>
      <c r="B722"/>
      <c r="C722"/>
      <c r="D722"/>
      <c r="E722"/>
      <c r="F722"/>
      <c r="G722"/>
    </row>
    <row r="723" spans="1:7" x14ac:dyDescent="0.25">
      <c r="A723"/>
      <c r="B723"/>
      <c r="C723"/>
      <c r="D723"/>
      <c r="E723"/>
      <c r="F723"/>
      <c r="G723"/>
    </row>
    <row r="724" spans="1:7" x14ac:dyDescent="0.25">
      <c r="A724"/>
      <c r="B724"/>
      <c r="C724"/>
      <c r="D724"/>
      <c r="E724"/>
      <c r="F724"/>
      <c r="G724"/>
    </row>
    <row r="725" spans="1:7" x14ac:dyDescent="0.25">
      <c r="A725"/>
      <c r="B725"/>
      <c r="C725"/>
      <c r="D725"/>
      <c r="E725"/>
      <c r="F725"/>
      <c r="G725"/>
    </row>
    <row r="726" spans="1:7" x14ac:dyDescent="0.25">
      <c r="A726"/>
      <c r="B726"/>
      <c r="C726"/>
      <c r="D726"/>
      <c r="E726"/>
      <c r="F726"/>
      <c r="G726"/>
    </row>
    <row r="727" spans="1:7" x14ac:dyDescent="0.25">
      <c r="A727"/>
      <c r="B727"/>
      <c r="C727"/>
      <c r="D727"/>
      <c r="E727"/>
      <c r="F727"/>
      <c r="G727"/>
    </row>
    <row r="728" spans="1:7" x14ac:dyDescent="0.25">
      <c r="A728"/>
      <c r="B728"/>
      <c r="C728"/>
      <c r="D728"/>
      <c r="E728"/>
      <c r="F728"/>
      <c r="G728"/>
    </row>
    <row r="729" spans="1:7" x14ac:dyDescent="0.25">
      <c r="A729"/>
      <c r="B729"/>
      <c r="C729"/>
      <c r="D729"/>
      <c r="E729"/>
      <c r="F729"/>
      <c r="G729"/>
    </row>
    <row r="730" spans="1:7" x14ac:dyDescent="0.25">
      <c r="A730"/>
      <c r="B730"/>
      <c r="C730"/>
      <c r="D730"/>
      <c r="E730"/>
      <c r="F730"/>
      <c r="G730"/>
    </row>
    <row r="731" spans="1:7" x14ac:dyDescent="0.25">
      <c r="A731"/>
      <c r="B731"/>
      <c r="C731"/>
      <c r="D731"/>
      <c r="E731"/>
      <c r="F731"/>
      <c r="G731"/>
    </row>
    <row r="732" spans="1:7" x14ac:dyDescent="0.25">
      <c r="A732"/>
      <c r="B732"/>
      <c r="C732"/>
      <c r="D732"/>
      <c r="E732"/>
      <c r="F732"/>
      <c r="G732"/>
    </row>
    <row r="733" spans="1:7" x14ac:dyDescent="0.25">
      <c r="A733"/>
      <c r="B733"/>
      <c r="C733"/>
      <c r="D733"/>
      <c r="E733"/>
      <c r="F733"/>
      <c r="G733"/>
    </row>
    <row r="734" spans="1:7" x14ac:dyDescent="0.25">
      <c r="A734"/>
      <c r="B734"/>
      <c r="C734"/>
      <c r="D734"/>
      <c r="E734"/>
      <c r="F734"/>
      <c r="G734"/>
    </row>
    <row r="735" spans="1:7" x14ac:dyDescent="0.25">
      <c r="A735"/>
      <c r="B735"/>
      <c r="C735"/>
      <c r="D735"/>
      <c r="E735"/>
      <c r="F735"/>
      <c r="G735"/>
    </row>
    <row r="736" spans="1:7" x14ac:dyDescent="0.25">
      <c r="A736"/>
      <c r="B736"/>
      <c r="C736"/>
      <c r="D736"/>
      <c r="E736"/>
      <c r="F736"/>
      <c r="G736"/>
    </row>
    <row r="737" spans="1:7" x14ac:dyDescent="0.25">
      <c r="A737"/>
      <c r="B737"/>
      <c r="C737"/>
      <c r="D737"/>
      <c r="E737"/>
      <c r="F737"/>
      <c r="G737"/>
    </row>
    <row r="738" spans="1:7" x14ac:dyDescent="0.25">
      <c r="A738"/>
      <c r="B738"/>
      <c r="C738"/>
      <c r="D738"/>
      <c r="E738"/>
      <c r="F738"/>
      <c r="G738"/>
    </row>
    <row r="739" spans="1:7" x14ac:dyDescent="0.25">
      <c r="A739"/>
      <c r="B739"/>
      <c r="C739"/>
      <c r="D739"/>
      <c r="E739"/>
      <c r="F739"/>
      <c r="G739"/>
    </row>
    <row r="740" spans="1:7" x14ac:dyDescent="0.25">
      <c r="A740"/>
      <c r="B740"/>
      <c r="C740"/>
      <c r="D740"/>
      <c r="E740"/>
      <c r="F740"/>
      <c r="G740"/>
    </row>
    <row r="741" spans="1:7" x14ac:dyDescent="0.25">
      <c r="A741"/>
      <c r="B741"/>
      <c r="C741"/>
      <c r="D741"/>
      <c r="E741"/>
      <c r="F741"/>
      <c r="G741"/>
    </row>
    <row r="742" spans="1:7" x14ac:dyDescent="0.25">
      <c r="A742"/>
      <c r="B742"/>
      <c r="C742"/>
      <c r="D742"/>
      <c r="E742"/>
      <c r="F742"/>
      <c r="G742"/>
    </row>
    <row r="743" spans="1:7" x14ac:dyDescent="0.25">
      <c r="A743"/>
      <c r="B743"/>
      <c r="C743"/>
      <c r="D743"/>
      <c r="E743"/>
      <c r="F743"/>
      <c r="G743"/>
    </row>
    <row r="744" spans="1:7" x14ac:dyDescent="0.25">
      <c r="A744"/>
      <c r="B744"/>
      <c r="C744"/>
      <c r="D744"/>
      <c r="E744"/>
      <c r="F744"/>
      <c r="G744"/>
    </row>
    <row r="745" spans="1:7" x14ac:dyDescent="0.25">
      <c r="A745"/>
      <c r="B745"/>
      <c r="C745"/>
      <c r="D745"/>
      <c r="E745"/>
      <c r="F745"/>
      <c r="G745"/>
    </row>
    <row r="746" spans="1:7" x14ac:dyDescent="0.25">
      <c r="A746"/>
      <c r="B746"/>
      <c r="C746"/>
      <c r="D746"/>
      <c r="E746"/>
      <c r="F746"/>
      <c r="G746"/>
    </row>
    <row r="747" spans="1:7" x14ac:dyDescent="0.25">
      <c r="A747"/>
      <c r="B747"/>
      <c r="C747"/>
      <c r="D747"/>
      <c r="E747"/>
      <c r="F747"/>
      <c r="G747"/>
    </row>
    <row r="748" spans="1:7" x14ac:dyDescent="0.25">
      <c r="A748"/>
      <c r="B748"/>
      <c r="C748"/>
      <c r="D748"/>
      <c r="E748"/>
      <c r="F748"/>
      <c r="G748"/>
    </row>
    <row r="749" spans="1:7" x14ac:dyDescent="0.25">
      <c r="A749"/>
      <c r="B749"/>
      <c r="C749"/>
      <c r="D749"/>
      <c r="E749"/>
      <c r="F749"/>
      <c r="G749"/>
    </row>
    <row r="750" spans="1:7" x14ac:dyDescent="0.25">
      <c r="A750"/>
      <c r="B750"/>
      <c r="C750"/>
      <c r="D750"/>
      <c r="E750"/>
      <c r="F750"/>
      <c r="G750"/>
    </row>
    <row r="751" spans="1:7" x14ac:dyDescent="0.25">
      <c r="A751"/>
      <c r="B751"/>
      <c r="C751"/>
      <c r="D751"/>
      <c r="E751"/>
      <c r="F751"/>
      <c r="G751"/>
    </row>
    <row r="752" spans="1:7" x14ac:dyDescent="0.25">
      <c r="A752"/>
      <c r="B752"/>
      <c r="C752"/>
      <c r="D752"/>
      <c r="E752"/>
      <c r="F752"/>
      <c r="G752"/>
    </row>
    <row r="753" spans="1:7" x14ac:dyDescent="0.25">
      <c r="A753"/>
      <c r="B753"/>
      <c r="C753"/>
      <c r="D753"/>
      <c r="E753"/>
      <c r="F753"/>
      <c r="G753"/>
    </row>
    <row r="754" spans="1:7" x14ac:dyDescent="0.25">
      <c r="A754"/>
      <c r="B754"/>
      <c r="C754"/>
      <c r="D754"/>
      <c r="E754"/>
      <c r="F754"/>
      <c r="G754"/>
    </row>
    <row r="755" spans="1:7" x14ac:dyDescent="0.25">
      <c r="A755"/>
      <c r="B755"/>
      <c r="C755"/>
      <c r="D755"/>
      <c r="E755"/>
      <c r="F755"/>
      <c r="G755"/>
    </row>
    <row r="756" spans="1:7" x14ac:dyDescent="0.25">
      <c r="A756"/>
      <c r="B756"/>
      <c r="C756"/>
      <c r="D756"/>
      <c r="E756"/>
      <c r="F756"/>
      <c r="G756"/>
    </row>
    <row r="757" spans="1:7" x14ac:dyDescent="0.25">
      <c r="A757"/>
      <c r="B757"/>
      <c r="C757"/>
      <c r="D757"/>
      <c r="E757"/>
      <c r="F757"/>
      <c r="G757"/>
    </row>
    <row r="758" spans="1:7" x14ac:dyDescent="0.25">
      <c r="A758"/>
      <c r="B758"/>
      <c r="C758"/>
      <c r="D758"/>
      <c r="E758"/>
      <c r="F758"/>
      <c r="G758"/>
    </row>
    <row r="759" spans="1:7" x14ac:dyDescent="0.25">
      <c r="A759"/>
      <c r="B759"/>
      <c r="C759"/>
      <c r="D759"/>
      <c r="E759"/>
      <c r="F759"/>
      <c r="G759"/>
    </row>
    <row r="760" spans="1:7" x14ac:dyDescent="0.25">
      <c r="A760"/>
      <c r="B760"/>
      <c r="C760"/>
      <c r="D760"/>
      <c r="E760"/>
      <c r="F760"/>
      <c r="G760"/>
    </row>
    <row r="761" spans="1:7" x14ac:dyDescent="0.25">
      <c r="A761"/>
      <c r="B761"/>
      <c r="C761"/>
      <c r="D761"/>
      <c r="E761"/>
      <c r="F761"/>
      <c r="G761"/>
    </row>
    <row r="762" spans="1:7" x14ac:dyDescent="0.25">
      <c r="A762"/>
      <c r="B762"/>
      <c r="C762"/>
      <c r="D762"/>
      <c r="E762"/>
      <c r="F762"/>
      <c r="G762"/>
    </row>
    <row r="763" spans="1:7" x14ac:dyDescent="0.25">
      <c r="A763"/>
      <c r="B763"/>
      <c r="C763"/>
      <c r="D763"/>
      <c r="E763"/>
      <c r="F763"/>
      <c r="G763"/>
    </row>
    <row r="764" spans="1:7" x14ac:dyDescent="0.25">
      <c r="A764"/>
      <c r="B764"/>
      <c r="C764"/>
      <c r="D764"/>
      <c r="E764"/>
      <c r="F764"/>
      <c r="G764"/>
    </row>
    <row r="765" spans="1:7" x14ac:dyDescent="0.25">
      <c r="A765"/>
      <c r="B765"/>
      <c r="C765"/>
      <c r="D765"/>
      <c r="E765"/>
      <c r="F765"/>
      <c r="G765"/>
    </row>
    <row r="766" spans="1:7" x14ac:dyDescent="0.25">
      <c r="A766"/>
      <c r="B766"/>
      <c r="C766"/>
      <c r="D766"/>
      <c r="E766"/>
      <c r="F766"/>
      <c r="G766"/>
    </row>
    <row r="767" spans="1:7" x14ac:dyDescent="0.25">
      <c r="A767"/>
      <c r="B767"/>
      <c r="C767"/>
      <c r="D767"/>
      <c r="E767"/>
      <c r="F767"/>
      <c r="G767"/>
    </row>
    <row r="768" spans="1:7" x14ac:dyDescent="0.25">
      <c r="A768"/>
      <c r="B768"/>
      <c r="C768"/>
      <c r="D768"/>
      <c r="E768"/>
      <c r="F768"/>
      <c r="G768"/>
    </row>
    <row r="769" spans="1:7" x14ac:dyDescent="0.25">
      <c r="A769"/>
      <c r="B769"/>
      <c r="C769"/>
      <c r="D769"/>
      <c r="E769"/>
      <c r="F769"/>
      <c r="G769"/>
    </row>
    <row r="770" spans="1:7" x14ac:dyDescent="0.25">
      <c r="A770"/>
      <c r="B770"/>
      <c r="C770"/>
      <c r="D770"/>
      <c r="E770"/>
      <c r="F770"/>
      <c r="G770"/>
    </row>
    <row r="771" spans="1:7" x14ac:dyDescent="0.25">
      <c r="A771"/>
      <c r="B771"/>
      <c r="C771"/>
      <c r="D771"/>
      <c r="E771"/>
      <c r="F771"/>
      <c r="G771"/>
    </row>
    <row r="772" spans="1:7" x14ac:dyDescent="0.25">
      <c r="A772"/>
      <c r="B772"/>
      <c r="C772"/>
      <c r="D772"/>
      <c r="E772"/>
      <c r="F772"/>
      <c r="G772"/>
    </row>
    <row r="773" spans="1:7" x14ac:dyDescent="0.25">
      <c r="A773"/>
      <c r="B773"/>
      <c r="C773"/>
      <c r="D773"/>
      <c r="E773"/>
      <c r="F773"/>
      <c r="G773"/>
    </row>
    <row r="774" spans="1:7" x14ac:dyDescent="0.25">
      <c r="A774"/>
      <c r="B774"/>
      <c r="C774"/>
      <c r="D774"/>
      <c r="E774"/>
      <c r="F774"/>
      <c r="G774"/>
    </row>
    <row r="775" spans="1:7" x14ac:dyDescent="0.25">
      <c r="A775"/>
      <c r="B775"/>
      <c r="C775"/>
      <c r="D775"/>
      <c r="E775"/>
      <c r="F775"/>
      <c r="G775"/>
    </row>
    <row r="776" spans="1:7" x14ac:dyDescent="0.25">
      <c r="A776"/>
      <c r="B776"/>
      <c r="C776"/>
      <c r="D776"/>
      <c r="E776"/>
      <c r="F776"/>
      <c r="G776"/>
    </row>
    <row r="777" spans="1:7" x14ac:dyDescent="0.25">
      <c r="A777"/>
      <c r="B777"/>
      <c r="C777"/>
      <c r="D777"/>
      <c r="E777"/>
      <c r="F777"/>
      <c r="G777"/>
    </row>
    <row r="778" spans="1:7" x14ac:dyDescent="0.25">
      <c r="A778"/>
      <c r="B778"/>
      <c r="C778"/>
      <c r="D778"/>
      <c r="E778"/>
      <c r="F778"/>
      <c r="G778"/>
    </row>
    <row r="779" spans="1:7" x14ac:dyDescent="0.25">
      <c r="A779"/>
      <c r="B779"/>
      <c r="C779"/>
      <c r="D779"/>
      <c r="E779"/>
      <c r="F779"/>
      <c r="G779"/>
    </row>
    <row r="780" spans="1:7" x14ac:dyDescent="0.25">
      <c r="A780"/>
      <c r="B780"/>
      <c r="C780"/>
      <c r="D780"/>
      <c r="E780"/>
      <c r="F780"/>
      <c r="G780"/>
    </row>
    <row r="781" spans="1:7" x14ac:dyDescent="0.25">
      <c r="A781"/>
      <c r="B781"/>
      <c r="C781"/>
      <c r="D781"/>
      <c r="E781"/>
      <c r="F781"/>
      <c r="G781"/>
    </row>
    <row r="782" spans="1:7" x14ac:dyDescent="0.25">
      <c r="A782"/>
      <c r="B782"/>
      <c r="C782"/>
      <c r="D782"/>
      <c r="E782"/>
      <c r="F782"/>
      <c r="G782"/>
    </row>
    <row r="783" spans="1:7" x14ac:dyDescent="0.25">
      <c r="A783"/>
      <c r="B783"/>
      <c r="C783"/>
      <c r="D783"/>
      <c r="E783"/>
      <c r="F783"/>
      <c r="G783"/>
    </row>
    <row r="784" spans="1:7" x14ac:dyDescent="0.25">
      <c r="A784"/>
      <c r="B784"/>
      <c r="C784"/>
      <c r="D784"/>
      <c r="E784"/>
      <c r="F784"/>
      <c r="G784"/>
    </row>
    <row r="785" spans="1:7" x14ac:dyDescent="0.25">
      <c r="A785"/>
      <c r="B785"/>
      <c r="C785"/>
      <c r="D785"/>
      <c r="E785"/>
      <c r="F785"/>
      <c r="G785"/>
    </row>
    <row r="786" spans="1:7" x14ac:dyDescent="0.25">
      <c r="A786"/>
      <c r="B786"/>
      <c r="C786"/>
      <c r="D786"/>
      <c r="E786"/>
      <c r="F786"/>
      <c r="G786"/>
    </row>
    <row r="787" spans="1:7" x14ac:dyDescent="0.25">
      <c r="A787"/>
      <c r="B787"/>
      <c r="C787"/>
      <c r="D787"/>
      <c r="E787"/>
      <c r="F787"/>
      <c r="G787"/>
    </row>
    <row r="788" spans="1:7" x14ac:dyDescent="0.25">
      <c r="A788"/>
      <c r="B788"/>
      <c r="C788"/>
      <c r="D788"/>
      <c r="E788"/>
      <c r="F788"/>
      <c r="G788"/>
    </row>
    <row r="789" spans="1:7" x14ac:dyDescent="0.25">
      <c r="A789"/>
      <c r="B789"/>
      <c r="C789"/>
      <c r="D789"/>
      <c r="E789"/>
      <c r="F789"/>
      <c r="G789"/>
    </row>
    <row r="790" spans="1:7" x14ac:dyDescent="0.25">
      <c r="A790"/>
      <c r="B790"/>
      <c r="C790"/>
      <c r="D790"/>
      <c r="E790"/>
      <c r="F790"/>
      <c r="G790"/>
    </row>
    <row r="791" spans="1:7" x14ac:dyDescent="0.25">
      <c r="A791"/>
      <c r="B791"/>
      <c r="C791"/>
      <c r="D791"/>
      <c r="E791"/>
      <c r="F791"/>
      <c r="G791"/>
    </row>
    <row r="792" spans="1:7" x14ac:dyDescent="0.25">
      <c r="A792"/>
      <c r="B792"/>
      <c r="C792"/>
      <c r="D792"/>
      <c r="E792"/>
      <c r="F792"/>
      <c r="G792"/>
    </row>
    <row r="793" spans="1:7" x14ac:dyDescent="0.25">
      <c r="A793"/>
      <c r="B793"/>
      <c r="C793"/>
      <c r="D793"/>
      <c r="E793"/>
      <c r="F793"/>
      <c r="G793"/>
    </row>
    <row r="794" spans="1:7" x14ac:dyDescent="0.25">
      <c r="A794"/>
      <c r="B794"/>
      <c r="C794"/>
      <c r="D794"/>
      <c r="E794"/>
      <c r="F794"/>
      <c r="G794"/>
    </row>
    <row r="795" spans="1:7" x14ac:dyDescent="0.25">
      <c r="A795"/>
      <c r="B795"/>
      <c r="C795"/>
      <c r="D795"/>
      <c r="E795"/>
      <c r="F795"/>
      <c r="G795"/>
    </row>
    <row r="796" spans="1:7" x14ac:dyDescent="0.25">
      <c r="A796"/>
      <c r="B796"/>
      <c r="C796"/>
      <c r="D796"/>
      <c r="E796"/>
      <c r="F796"/>
      <c r="G796"/>
    </row>
    <row r="797" spans="1:7" x14ac:dyDescent="0.25">
      <c r="A797"/>
      <c r="B797"/>
      <c r="C797"/>
      <c r="D797"/>
      <c r="E797"/>
      <c r="F797"/>
      <c r="G797"/>
    </row>
    <row r="798" spans="1:7" x14ac:dyDescent="0.25">
      <c r="A798"/>
      <c r="B798"/>
      <c r="C798"/>
      <c r="D798"/>
      <c r="E798"/>
      <c r="F798"/>
      <c r="G798"/>
    </row>
    <row r="799" spans="1:7" x14ac:dyDescent="0.25">
      <c r="A799"/>
      <c r="B799"/>
      <c r="C799"/>
      <c r="D799"/>
      <c r="E799"/>
      <c r="F799"/>
      <c r="G799"/>
    </row>
    <row r="800" spans="1:7" x14ac:dyDescent="0.25">
      <c r="A800"/>
      <c r="B800"/>
      <c r="C800"/>
      <c r="D800"/>
      <c r="E800"/>
      <c r="F800"/>
      <c r="G800"/>
    </row>
    <row r="801" spans="1:7" x14ac:dyDescent="0.25">
      <c r="A801"/>
      <c r="B801"/>
      <c r="C801"/>
      <c r="D801"/>
      <c r="E801"/>
      <c r="F801"/>
      <c r="G801"/>
    </row>
    <row r="802" spans="1:7" x14ac:dyDescent="0.25">
      <c r="A802"/>
      <c r="B802"/>
      <c r="C802"/>
      <c r="D802"/>
      <c r="E802"/>
      <c r="F802"/>
      <c r="G802"/>
    </row>
    <row r="803" spans="1:7" x14ac:dyDescent="0.25">
      <c r="A803"/>
      <c r="B803"/>
      <c r="C803"/>
      <c r="D803"/>
      <c r="E803"/>
      <c r="F803"/>
      <c r="G803"/>
    </row>
    <row r="804" spans="1:7" x14ac:dyDescent="0.25">
      <c r="A804"/>
      <c r="B804"/>
      <c r="C804"/>
      <c r="D804"/>
      <c r="E804"/>
      <c r="F804"/>
      <c r="G804"/>
    </row>
    <row r="805" spans="1:7" x14ac:dyDescent="0.25">
      <c r="A805"/>
      <c r="B805"/>
      <c r="C805"/>
      <c r="D805"/>
      <c r="E805"/>
      <c r="F805"/>
      <c r="G805"/>
    </row>
    <row r="806" spans="1:7" x14ac:dyDescent="0.25">
      <c r="A806"/>
      <c r="B806"/>
      <c r="C806"/>
      <c r="D806"/>
      <c r="E806"/>
      <c r="F806"/>
      <c r="G806"/>
    </row>
    <row r="807" spans="1:7" x14ac:dyDescent="0.25">
      <c r="A807"/>
      <c r="B807"/>
      <c r="C807"/>
      <c r="D807"/>
      <c r="E807"/>
      <c r="F807"/>
      <c r="G807"/>
    </row>
    <row r="808" spans="1:7" x14ac:dyDescent="0.25">
      <c r="A808"/>
      <c r="B808"/>
      <c r="C808"/>
      <c r="D808"/>
      <c r="E808"/>
      <c r="F808"/>
      <c r="G808"/>
    </row>
    <row r="809" spans="1:7" x14ac:dyDescent="0.25">
      <c r="A809"/>
      <c r="B809"/>
      <c r="C809"/>
      <c r="D809"/>
      <c r="E809"/>
      <c r="F809"/>
      <c r="G809"/>
    </row>
    <row r="810" spans="1:7" x14ac:dyDescent="0.25">
      <c r="A810"/>
      <c r="B810"/>
      <c r="C810"/>
      <c r="D810"/>
      <c r="E810"/>
      <c r="F810"/>
      <c r="G810"/>
    </row>
    <row r="811" spans="1:7" x14ac:dyDescent="0.25">
      <c r="A811"/>
      <c r="B811"/>
      <c r="C811"/>
      <c r="D811"/>
      <c r="E811"/>
      <c r="F811"/>
      <c r="G811"/>
    </row>
    <row r="812" spans="1:7" x14ac:dyDescent="0.25">
      <c r="A812"/>
      <c r="B812"/>
      <c r="C812"/>
      <c r="D812"/>
      <c r="E812"/>
      <c r="F812"/>
      <c r="G812"/>
    </row>
    <row r="813" spans="1:7" x14ac:dyDescent="0.25">
      <c r="A813"/>
      <c r="B813"/>
      <c r="C813"/>
      <c r="D813"/>
      <c r="E813"/>
      <c r="F813"/>
      <c r="G813"/>
    </row>
    <row r="814" spans="1:7" x14ac:dyDescent="0.25">
      <c r="A814"/>
      <c r="B814"/>
      <c r="C814"/>
      <c r="D814"/>
      <c r="E814"/>
      <c r="F814"/>
      <c r="G814"/>
    </row>
    <row r="815" spans="1:7" x14ac:dyDescent="0.25">
      <c r="A815"/>
      <c r="B815"/>
      <c r="C815"/>
      <c r="D815"/>
      <c r="E815"/>
      <c r="F815"/>
      <c r="G815"/>
    </row>
    <row r="816" spans="1:7" x14ac:dyDescent="0.25">
      <c r="A816"/>
      <c r="B816"/>
      <c r="C816"/>
      <c r="D816"/>
      <c r="E816"/>
      <c r="F816"/>
      <c r="G816"/>
    </row>
    <row r="817" spans="1:7" x14ac:dyDescent="0.25">
      <c r="A817"/>
      <c r="B817"/>
      <c r="C817"/>
      <c r="D817"/>
      <c r="E817"/>
      <c r="F817"/>
      <c r="G817"/>
    </row>
    <row r="818" spans="1:7" x14ac:dyDescent="0.25">
      <c r="A818"/>
      <c r="B818"/>
      <c r="C818"/>
      <c r="D818"/>
      <c r="E818"/>
      <c r="F818"/>
      <c r="G818"/>
    </row>
    <row r="819" spans="1:7" x14ac:dyDescent="0.25">
      <c r="A819"/>
      <c r="B819"/>
      <c r="C819"/>
      <c r="D819"/>
      <c r="E819"/>
      <c r="F819"/>
      <c r="G819"/>
    </row>
    <row r="820" spans="1:7" x14ac:dyDescent="0.25">
      <c r="A820"/>
      <c r="B820"/>
      <c r="C820"/>
      <c r="D820"/>
      <c r="E820"/>
      <c r="F820"/>
      <c r="G820"/>
    </row>
    <row r="821" spans="1:7" x14ac:dyDescent="0.25">
      <c r="A821"/>
      <c r="B821"/>
      <c r="C821"/>
      <c r="D821"/>
      <c r="E821"/>
      <c r="F821"/>
      <c r="G821"/>
    </row>
    <row r="822" spans="1:7" x14ac:dyDescent="0.25">
      <c r="A822"/>
      <c r="B822"/>
      <c r="C822"/>
      <c r="D822"/>
      <c r="E822"/>
      <c r="F822"/>
      <c r="G822"/>
    </row>
    <row r="823" spans="1:7" x14ac:dyDescent="0.25">
      <c r="A823"/>
      <c r="B823"/>
      <c r="C823"/>
      <c r="D823"/>
      <c r="E823"/>
      <c r="F823"/>
      <c r="G823"/>
    </row>
    <row r="824" spans="1:7" x14ac:dyDescent="0.25">
      <c r="A824"/>
      <c r="B824"/>
      <c r="C824"/>
      <c r="D824"/>
      <c r="E824"/>
      <c r="F824"/>
      <c r="G824"/>
    </row>
    <row r="825" spans="1:7" x14ac:dyDescent="0.25">
      <c r="A825"/>
      <c r="B825"/>
      <c r="C825"/>
      <c r="D825"/>
      <c r="E825"/>
      <c r="F825"/>
      <c r="G825"/>
    </row>
    <row r="826" spans="1:7" x14ac:dyDescent="0.25">
      <c r="A826"/>
      <c r="B826"/>
      <c r="C826"/>
      <c r="D826"/>
      <c r="E826"/>
      <c r="F826"/>
      <c r="G826"/>
    </row>
    <row r="827" spans="1:7" x14ac:dyDescent="0.25">
      <c r="A827"/>
      <c r="B827"/>
      <c r="C827"/>
      <c r="D827"/>
      <c r="E827"/>
      <c r="F827"/>
      <c r="G827"/>
    </row>
    <row r="828" spans="1:7" x14ac:dyDescent="0.25">
      <c r="A828"/>
      <c r="B828"/>
      <c r="C828"/>
      <c r="D828"/>
      <c r="E828"/>
      <c r="F828"/>
      <c r="G828"/>
    </row>
    <row r="829" spans="1:7" x14ac:dyDescent="0.25">
      <c r="A829"/>
      <c r="B829"/>
      <c r="C829"/>
      <c r="D829"/>
      <c r="E829"/>
      <c r="F829"/>
      <c r="G829"/>
    </row>
    <row r="830" spans="1:7" x14ac:dyDescent="0.25">
      <c r="A830"/>
      <c r="B830"/>
      <c r="C830"/>
      <c r="D830"/>
      <c r="E830"/>
      <c r="F830"/>
      <c r="G830"/>
    </row>
    <row r="831" spans="1:7" x14ac:dyDescent="0.25">
      <c r="A831"/>
      <c r="B831"/>
      <c r="C831"/>
      <c r="D831"/>
      <c r="E831"/>
      <c r="F831"/>
      <c r="G831"/>
    </row>
    <row r="832" spans="1:7" x14ac:dyDescent="0.25">
      <c r="A832"/>
      <c r="B832"/>
      <c r="C832"/>
      <c r="D832"/>
      <c r="E832"/>
      <c r="F832"/>
      <c r="G832"/>
    </row>
    <row r="833" spans="1:7" x14ac:dyDescent="0.25">
      <c r="A833"/>
      <c r="B833"/>
      <c r="C833"/>
      <c r="D833"/>
      <c r="E833"/>
      <c r="F833"/>
      <c r="G833"/>
    </row>
    <row r="834" spans="1:7" x14ac:dyDescent="0.25">
      <c r="A834"/>
      <c r="B834"/>
      <c r="C834"/>
      <c r="D834"/>
      <c r="E834"/>
      <c r="F834"/>
      <c r="G834"/>
    </row>
    <row r="835" spans="1:7" x14ac:dyDescent="0.25">
      <c r="A835"/>
      <c r="B835"/>
      <c r="C835"/>
      <c r="D835"/>
      <c r="E835"/>
      <c r="F835"/>
      <c r="G835"/>
    </row>
    <row r="836" spans="1:7" x14ac:dyDescent="0.25">
      <c r="A836"/>
      <c r="B836"/>
      <c r="C836"/>
      <c r="D836"/>
      <c r="E836"/>
      <c r="F836"/>
      <c r="G836"/>
    </row>
    <row r="837" spans="1:7" x14ac:dyDescent="0.25">
      <c r="A837"/>
      <c r="B837"/>
      <c r="C837"/>
      <c r="D837"/>
      <c r="E837"/>
      <c r="F837"/>
      <c r="G837"/>
    </row>
    <row r="838" spans="1:7" x14ac:dyDescent="0.25">
      <c r="A838"/>
      <c r="B838"/>
      <c r="C838"/>
      <c r="D838"/>
      <c r="E838"/>
      <c r="F838"/>
      <c r="G838"/>
    </row>
    <row r="839" spans="1:7" x14ac:dyDescent="0.25">
      <c r="A839"/>
      <c r="B839"/>
      <c r="C839"/>
      <c r="D839"/>
      <c r="E839"/>
      <c r="F839"/>
      <c r="G839"/>
    </row>
    <row r="840" spans="1:7" x14ac:dyDescent="0.25">
      <c r="A840"/>
      <c r="B840"/>
      <c r="C840"/>
      <c r="D840"/>
      <c r="E840"/>
      <c r="F840"/>
      <c r="G840"/>
    </row>
    <row r="841" spans="1:7" x14ac:dyDescent="0.25">
      <c r="A841"/>
      <c r="B841"/>
      <c r="C841"/>
      <c r="D841"/>
      <c r="E841"/>
      <c r="F841"/>
      <c r="G841"/>
    </row>
    <row r="842" spans="1:7" x14ac:dyDescent="0.25">
      <c r="A842"/>
      <c r="B842"/>
      <c r="C842"/>
      <c r="D842"/>
      <c r="E842"/>
      <c r="F842"/>
      <c r="G842"/>
    </row>
    <row r="843" spans="1:7" x14ac:dyDescent="0.25">
      <c r="A843"/>
      <c r="B843"/>
      <c r="C843"/>
      <c r="D843"/>
      <c r="E843"/>
      <c r="F843"/>
      <c r="G843"/>
    </row>
    <row r="844" spans="1:7" x14ac:dyDescent="0.25">
      <c r="A844"/>
      <c r="B844"/>
      <c r="C844"/>
      <c r="D844"/>
      <c r="E844"/>
      <c r="F844"/>
      <c r="G844"/>
    </row>
    <row r="845" spans="1:7" x14ac:dyDescent="0.25">
      <c r="A845"/>
      <c r="B845"/>
      <c r="C845"/>
      <c r="D845"/>
      <c r="E845"/>
      <c r="F845"/>
      <c r="G845"/>
    </row>
    <row r="846" spans="1:7" x14ac:dyDescent="0.25">
      <c r="A846"/>
      <c r="B846"/>
      <c r="C846"/>
      <c r="D846"/>
      <c r="E846"/>
      <c r="F846"/>
      <c r="G846"/>
    </row>
    <row r="847" spans="1:7" x14ac:dyDescent="0.25">
      <c r="A847"/>
      <c r="B847"/>
      <c r="C847"/>
      <c r="D847"/>
      <c r="E847"/>
      <c r="F847"/>
      <c r="G847"/>
    </row>
    <row r="848" spans="1:7" x14ac:dyDescent="0.25">
      <c r="A848"/>
      <c r="B848"/>
      <c r="C848"/>
      <c r="D848"/>
      <c r="E848"/>
      <c r="F848"/>
      <c r="G848"/>
    </row>
    <row r="849" spans="1:7" x14ac:dyDescent="0.25">
      <c r="A849"/>
      <c r="B849"/>
      <c r="C849"/>
      <c r="D849"/>
      <c r="E849"/>
      <c r="F849"/>
      <c r="G849"/>
    </row>
    <row r="850" spans="1:7" x14ac:dyDescent="0.25">
      <c r="A850"/>
      <c r="B850"/>
      <c r="C850"/>
      <c r="D850"/>
      <c r="E850"/>
      <c r="F850"/>
      <c r="G850"/>
    </row>
    <row r="851" spans="1:7" x14ac:dyDescent="0.25">
      <c r="A851"/>
      <c r="B851"/>
      <c r="C851"/>
      <c r="D851"/>
      <c r="E851"/>
      <c r="F851"/>
      <c r="G851"/>
    </row>
    <row r="852" spans="1:7" x14ac:dyDescent="0.25">
      <c r="A852"/>
      <c r="B852"/>
      <c r="C852"/>
      <c r="D852"/>
      <c r="E852"/>
      <c r="F852"/>
      <c r="G852"/>
    </row>
    <row r="853" spans="1:7" x14ac:dyDescent="0.25">
      <c r="A853"/>
      <c r="B853"/>
      <c r="C853"/>
      <c r="D853"/>
      <c r="E853"/>
      <c r="F853"/>
      <c r="G853"/>
    </row>
    <row r="854" spans="1:7" x14ac:dyDescent="0.25">
      <c r="A854"/>
      <c r="B854"/>
      <c r="C854"/>
      <c r="D854"/>
      <c r="E854"/>
      <c r="F854"/>
      <c r="G854"/>
    </row>
    <row r="855" spans="1:7" x14ac:dyDescent="0.25">
      <c r="A855"/>
      <c r="B855"/>
      <c r="C855"/>
      <c r="D855"/>
      <c r="E855"/>
      <c r="F855"/>
      <c r="G855"/>
    </row>
    <row r="856" spans="1:7" x14ac:dyDescent="0.25">
      <c r="A856"/>
      <c r="B856"/>
      <c r="C856"/>
      <c r="D856"/>
      <c r="E856"/>
      <c r="F856"/>
      <c r="G856"/>
    </row>
    <row r="857" spans="1:7" x14ac:dyDescent="0.25">
      <c r="A857"/>
      <c r="B857"/>
      <c r="C857"/>
      <c r="D857"/>
      <c r="E857"/>
      <c r="F857"/>
      <c r="G857"/>
    </row>
    <row r="858" spans="1:7" x14ac:dyDescent="0.25">
      <c r="A858"/>
      <c r="B858"/>
      <c r="C858"/>
      <c r="D858"/>
      <c r="E858"/>
      <c r="F858"/>
      <c r="G858"/>
    </row>
    <row r="859" spans="1:7" x14ac:dyDescent="0.25">
      <c r="A859"/>
      <c r="B859"/>
      <c r="C859"/>
      <c r="D859"/>
      <c r="E859"/>
      <c r="F859"/>
      <c r="G859"/>
    </row>
    <row r="860" spans="1:7" x14ac:dyDescent="0.25">
      <c r="A860"/>
      <c r="B860"/>
      <c r="C860"/>
      <c r="D860"/>
      <c r="E860"/>
      <c r="F860"/>
      <c r="G860"/>
    </row>
    <row r="861" spans="1:7" x14ac:dyDescent="0.25">
      <c r="A861"/>
      <c r="B861"/>
      <c r="C861"/>
      <c r="D861"/>
      <c r="E861"/>
      <c r="F861"/>
      <c r="G861"/>
    </row>
    <row r="862" spans="1:7" x14ac:dyDescent="0.25">
      <c r="A862"/>
      <c r="B862"/>
      <c r="C862"/>
      <c r="D862"/>
      <c r="E862"/>
      <c r="F862"/>
      <c r="G862"/>
    </row>
    <row r="863" spans="1:7" x14ac:dyDescent="0.25">
      <c r="A863"/>
      <c r="B863"/>
      <c r="C863"/>
      <c r="D863"/>
      <c r="E863"/>
      <c r="F863"/>
      <c r="G863"/>
    </row>
    <row r="864" spans="1:7" x14ac:dyDescent="0.25">
      <c r="A864"/>
      <c r="B864"/>
      <c r="C864"/>
      <c r="D864"/>
      <c r="E864"/>
      <c r="F864"/>
      <c r="G864"/>
    </row>
    <row r="865" spans="1:7" x14ac:dyDescent="0.25">
      <c r="A865"/>
      <c r="B865"/>
      <c r="C865"/>
      <c r="D865"/>
      <c r="E865"/>
      <c r="F865"/>
      <c r="G865"/>
    </row>
    <row r="866" spans="1:7" x14ac:dyDescent="0.25">
      <c r="A866"/>
      <c r="B866"/>
      <c r="C866"/>
      <c r="D866"/>
      <c r="E866"/>
      <c r="F866"/>
      <c r="G866"/>
    </row>
    <row r="867" spans="1:7" x14ac:dyDescent="0.25">
      <c r="A867"/>
      <c r="B867"/>
      <c r="C867"/>
      <c r="D867"/>
      <c r="E867"/>
      <c r="F867"/>
      <c r="G867"/>
    </row>
    <row r="868" spans="1:7" x14ac:dyDescent="0.25">
      <c r="A868"/>
      <c r="B868"/>
      <c r="C868"/>
      <c r="D868"/>
      <c r="E868"/>
      <c r="F868"/>
      <c r="G868"/>
    </row>
    <row r="869" spans="1:7" x14ac:dyDescent="0.25">
      <c r="A869"/>
      <c r="B869"/>
      <c r="C869"/>
      <c r="D869"/>
      <c r="E869"/>
      <c r="F869"/>
      <c r="G869"/>
    </row>
    <row r="870" spans="1:7" x14ac:dyDescent="0.25">
      <c r="A870"/>
      <c r="B870"/>
      <c r="C870"/>
      <c r="D870"/>
      <c r="E870"/>
      <c r="F870"/>
      <c r="G870"/>
    </row>
    <row r="871" spans="1:7" x14ac:dyDescent="0.25">
      <c r="A871"/>
      <c r="B871"/>
      <c r="C871"/>
      <c r="D871"/>
      <c r="E871"/>
      <c r="F871"/>
      <c r="G871"/>
    </row>
    <row r="872" spans="1:7" x14ac:dyDescent="0.25">
      <c r="A872"/>
      <c r="B872"/>
      <c r="C872"/>
      <c r="D872"/>
      <c r="E872"/>
      <c r="F872"/>
      <c r="G872"/>
    </row>
    <row r="873" spans="1:7" x14ac:dyDescent="0.25">
      <c r="A873"/>
      <c r="B873"/>
      <c r="C873"/>
      <c r="D873"/>
      <c r="E873"/>
      <c r="F873"/>
      <c r="G873"/>
    </row>
    <row r="874" spans="1:7" x14ac:dyDescent="0.25">
      <c r="A874"/>
      <c r="B874"/>
      <c r="C874"/>
      <c r="D874"/>
      <c r="E874"/>
      <c r="F874"/>
      <c r="G874"/>
    </row>
    <row r="875" spans="1:7" x14ac:dyDescent="0.25">
      <c r="A875"/>
      <c r="B875"/>
      <c r="C875"/>
      <c r="D875"/>
      <c r="E875"/>
      <c r="F875"/>
      <c r="G875"/>
    </row>
    <row r="876" spans="1:7" x14ac:dyDescent="0.25">
      <c r="A876"/>
      <c r="B876"/>
      <c r="C876"/>
      <c r="D876"/>
      <c r="E876"/>
      <c r="F876"/>
      <c r="G876"/>
    </row>
    <row r="877" spans="1:7" x14ac:dyDescent="0.25">
      <c r="A877"/>
      <c r="B877"/>
      <c r="C877"/>
      <c r="D877"/>
      <c r="E877"/>
      <c r="F877"/>
      <c r="G877"/>
    </row>
    <row r="878" spans="1:7" x14ac:dyDescent="0.25">
      <c r="A878"/>
      <c r="B878"/>
      <c r="C878"/>
      <c r="D878"/>
      <c r="E878"/>
      <c r="F878"/>
      <c r="G878"/>
    </row>
    <row r="879" spans="1:7" x14ac:dyDescent="0.25">
      <c r="A879"/>
      <c r="B879"/>
      <c r="C879"/>
      <c r="D879"/>
      <c r="E879"/>
      <c r="F879"/>
      <c r="G879"/>
    </row>
    <row r="880" spans="1:7" x14ac:dyDescent="0.25">
      <c r="A880"/>
      <c r="B880"/>
      <c r="C880"/>
      <c r="D880"/>
      <c r="E880"/>
      <c r="F880"/>
      <c r="G880"/>
    </row>
    <row r="881" spans="1:7" x14ac:dyDescent="0.25">
      <c r="A881"/>
      <c r="B881"/>
      <c r="C881"/>
      <c r="D881"/>
      <c r="E881"/>
      <c r="F881"/>
      <c r="G881"/>
    </row>
    <row r="882" spans="1:7" x14ac:dyDescent="0.25">
      <c r="A882"/>
      <c r="B882"/>
      <c r="C882"/>
      <c r="D882"/>
      <c r="E882"/>
      <c r="F882"/>
      <c r="G882"/>
    </row>
    <row r="883" spans="1:7" x14ac:dyDescent="0.25">
      <c r="A883"/>
      <c r="B883"/>
      <c r="C883"/>
      <c r="D883"/>
      <c r="E883"/>
      <c r="F883"/>
      <c r="G883"/>
    </row>
    <row r="884" spans="1:7" x14ac:dyDescent="0.25">
      <c r="A884"/>
      <c r="B884"/>
      <c r="C884"/>
      <c r="D884"/>
      <c r="E884"/>
      <c r="F884"/>
      <c r="G884"/>
    </row>
    <row r="885" spans="1:7" x14ac:dyDescent="0.25">
      <c r="A885"/>
      <c r="B885"/>
      <c r="C885"/>
      <c r="D885"/>
      <c r="E885"/>
      <c r="F885"/>
      <c r="G885"/>
    </row>
    <row r="886" spans="1:7" x14ac:dyDescent="0.25">
      <c r="A886"/>
      <c r="B886"/>
      <c r="C886"/>
      <c r="D886"/>
      <c r="E886"/>
      <c r="F886"/>
      <c r="G886"/>
    </row>
    <row r="887" spans="1:7" x14ac:dyDescent="0.25">
      <c r="A887"/>
      <c r="B887"/>
      <c r="C887"/>
      <c r="D887"/>
      <c r="E887"/>
      <c r="F887"/>
      <c r="G887"/>
    </row>
    <row r="888" spans="1:7" x14ac:dyDescent="0.25">
      <c r="A888"/>
      <c r="B888"/>
      <c r="C888"/>
      <c r="D888"/>
      <c r="E888"/>
      <c r="F888"/>
      <c r="G888"/>
    </row>
    <row r="889" spans="1:7" x14ac:dyDescent="0.25">
      <c r="A889"/>
      <c r="B889"/>
      <c r="C889"/>
      <c r="D889"/>
      <c r="E889"/>
      <c r="F889"/>
      <c r="G889"/>
    </row>
    <row r="890" spans="1:7" x14ac:dyDescent="0.25">
      <c r="A890"/>
      <c r="B890"/>
      <c r="C890"/>
      <c r="D890"/>
      <c r="E890"/>
      <c r="F890"/>
      <c r="G890"/>
    </row>
    <row r="891" spans="1:7" x14ac:dyDescent="0.25">
      <c r="A891"/>
      <c r="B891"/>
      <c r="C891"/>
      <c r="D891"/>
      <c r="E891"/>
      <c r="F891"/>
      <c r="G891"/>
    </row>
    <row r="892" spans="1:7" x14ac:dyDescent="0.25">
      <c r="A892"/>
      <c r="B892"/>
      <c r="C892"/>
      <c r="D892"/>
      <c r="E892"/>
      <c r="F892"/>
      <c r="G892"/>
    </row>
    <row r="893" spans="1:7" x14ac:dyDescent="0.25">
      <c r="A893"/>
      <c r="B893"/>
      <c r="C893"/>
      <c r="D893"/>
      <c r="E893"/>
      <c r="F893"/>
      <c r="G893"/>
    </row>
    <row r="894" spans="1:7" x14ac:dyDescent="0.25">
      <c r="A894"/>
      <c r="B894"/>
      <c r="C894"/>
      <c r="D894"/>
      <c r="E894"/>
      <c r="F894"/>
      <c r="G894"/>
    </row>
    <row r="895" spans="1:7" x14ac:dyDescent="0.25">
      <c r="A895"/>
      <c r="B895"/>
      <c r="C895"/>
      <c r="D895"/>
      <c r="E895"/>
      <c r="F895"/>
      <c r="G895"/>
    </row>
    <row r="896" spans="1:7" x14ac:dyDescent="0.25">
      <c r="A896"/>
      <c r="B896"/>
      <c r="C896"/>
      <c r="D896"/>
      <c r="E896"/>
      <c r="F896"/>
      <c r="G896"/>
    </row>
    <row r="897" spans="1:7" x14ac:dyDescent="0.25">
      <c r="A897"/>
      <c r="B897"/>
      <c r="C897"/>
      <c r="D897"/>
      <c r="E897"/>
      <c r="F897"/>
      <c r="G897"/>
    </row>
    <row r="898" spans="1:7" x14ac:dyDescent="0.25">
      <c r="A898"/>
      <c r="B898"/>
      <c r="C898"/>
      <c r="D898"/>
      <c r="E898"/>
      <c r="F898"/>
      <c r="G898"/>
    </row>
    <row r="899" spans="1:7" x14ac:dyDescent="0.25">
      <c r="A899"/>
      <c r="B899"/>
      <c r="C899"/>
      <c r="D899"/>
      <c r="E899"/>
      <c r="F899"/>
      <c r="G899"/>
    </row>
    <row r="900" spans="1:7" x14ac:dyDescent="0.25">
      <c r="A900"/>
      <c r="B900"/>
      <c r="C900"/>
      <c r="D900"/>
      <c r="E900"/>
      <c r="F900"/>
      <c r="G900"/>
    </row>
    <row r="901" spans="1:7" x14ac:dyDescent="0.25">
      <c r="A901"/>
      <c r="B901"/>
      <c r="C901"/>
      <c r="D901"/>
      <c r="E901"/>
      <c r="F901"/>
      <c r="G901"/>
    </row>
    <row r="902" spans="1:7" x14ac:dyDescent="0.25">
      <c r="A902"/>
      <c r="B902"/>
      <c r="C902"/>
      <c r="D902"/>
      <c r="E902"/>
      <c r="F902"/>
      <c r="G902"/>
    </row>
    <row r="903" spans="1:7" x14ac:dyDescent="0.25">
      <c r="A903"/>
      <c r="B903"/>
      <c r="C903"/>
      <c r="D903"/>
      <c r="E903"/>
      <c r="F903"/>
      <c r="G903"/>
    </row>
    <row r="904" spans="1:7" x14ac:dyDescent="0.25">
      <c r="A904"/>
      <c r="B904"/>
      <c r="C904"/>
      <c r="D904"/>
      <c r="E904"/>
      <c r="F904"/>
      <c r="G904"/>
    </row>
    <row r="905" spans="1:7" x14ac:dyDescent="0.25">
      <c r="A905"/>
      <c r="B905"/>
      <c r="C905"/>
      <c r="D905"/>
      <c r="E905"/>
      <c r="F905"/>
      <c r="G905"/>
    </row>
    <row r="906" spans="1:7" x14ac:dyDescent="0.25">
      <c r="A906"/>
      <c r="B906"/>
      <c r="C906"/>
      <c r="D906"/>
      <c r="E906"/>
      <c r="F906"/>
      <c r="G906"/>
    </row>
    <row r="907" spans="1:7" x14ac:dyDescent="0.25">
      <c r="A907"/>
      <c r="B907"/>
      <c r="C907"/>
      <c r="D907"/>
      <c r="E907"/>
      <c r="F907"/>
      <c r="G907"/>
    </row>
    <row r="908" spans="1:7" x14ac:dyDescent="0.25">
      <c r="A908"/>
      <c r="B908"/>
      <c r="C908"/>
      <c r="D908"/>
      <c r="E908"/>
      <c r="F908"/>
      <c r="G908"/>
    </row>
    <row r="909" spans="1:7" x14ac:dyDescent="0.25">
      <c r="A909"/>
      <c r="B909"/>
      <c r="C909"/>
      <c r="D909"/>
      <c r="E909"/>
      <c r="F909"/>
      <c r="G909"/>
    </row>
    <row r="910" spans="1:7" x14ac:dyDescent="0.25">
      <c r="A910"/>
      <c r="B910"/>
      <c r="C910"/>
      <c r="D910"/>
      <c r="E910"/>
      <c r="F910"/>
      <c r="G910"/>
    </row>
    <row r="911" spans="1:7" x14ac:dyDescent="0.25">
      <c r="A911"/>
      <c r="B911"/>
      <c r="C911"/>
      <c r="D911"/>
      <c r="E911"/>
      <c r="F911"/>
      <c r="G911"/>
    </row>
    <row r="912" spans="1:7" x14ac:dyDescent="0.25">
      <c r="A912"/>
      <c r="B912"/>
      <c r="C912"/>
      <c r="D912"/>
      <c r="E912"/>
      <c r="F912"/>
      <c r="G912"/>
    </row>
    <row r="913" spans="1:7" x14ac:dyDescent="0.25">
      <c r="A913"/>
      <c r="B913"/>
      <c r="C913"/>
      <c r="D913"/>
      <c r="E913"/>
      <c r="F913"/>
      <c r="G913"/>
    </row>
    <row r="914" spans="1:7" x14ac:dyDescent="0.25">
      <c r="A914"/>
      <c r="B914"/>
      <c r="C914"/>
      <c r="D914"/>
      <c r="E914"/>
      <c r="F914"/>
      <c r="G914"/>
    </row>
    <row r="915" spans="1:7" x14ac:dyDescent="0.25">
      <c r="A915"/>
      <c r="B915"/>
      <c r="C915"/>
      <c r="D915"/>
      <c r="E915"/>
      <c r="F915"/>
      <c r="G915"/>
    </row>
    <row r="916" spans="1:7" x14ac:dyDescent="0.25">
      <c r="A916"/>
      <c r="B916"/>
      <c r="C916"/>
      <c r="D916"/>
      <c r="E916"/>
      <c r="F916"/>
      <c r="G916"/>
    </row>
    <row r="917" spans="1:7" x14ac:dyDescent="0.25">
      <c r="A917"/>
      <c r="B917"/>
      <c r="C917"/>
      <c r="D917"/>
      <c r="E917"/>
      <c r="F917"/>
      <c r="G917"/>
    </row>
    <row r="918" spans="1:7" x14ac:dyDescent="0.25">
      <c r="A918"/>
      <c r="B918"/>
      <c r="C918"/>
      <c r="D918"/>
      <c r="E918"/>
      <c r="F918"/>
      <c r="G918"/>
    </row>
    <row r="919" spans="1:7" x14ac:dyDescent="0.25">
      <c r="A919"/>
      <c r="B919"/>
      <c r="C919"/>
      <c r="D919"/>
      <c r="E919"/>
      <c r="F919"/>
      <c r="G919"/>
    </row>
    <row r="920" spans="1:7" x14ac:dyDescent="0.25">
      <c r="A920"/>
      <c r="B920"/>
      <c r="C920"/>
      <c r="D920"/>
      <c r="E920"/>
      <c r="F920"/>
      <c r="G920"/>
    </row>
    <row r="921" spans="1:7" x14ac:dyDescent="0.25">
      <c r="A921"/>
      <c r="B921"/>
      <c r="C921"/>
      <c r="D921"/>
      <c r="E921"/>
      <c r="F921"/>
      <c r="G921"/>
    </row>
    <row r="922" spans="1:7" x14ac:dyDescent="0.25">
      <c r="A922"/>
      <c r="B922"/>
      <c r="C922"/>
      <c r="D922"/>
      <c r="E922"/>
      <c r="F922"/>
      <c r="G922"/>
    </row>
    <row r="923" spans="1:7" x14ac:dyDescent="0.25">
      <c r="A923"/>
      <c r="B923"/>
      <c r="C923"/>
      <c r="D923"/>
      <c r="E923"/>
      <c r="F923"/>
      <c r="G923"/>
    </row>
    <row r="924" spans="1:7" x14ac:dyDescent="0.25">
      <c r="A924"/>
      <c r="B924"/>
      <c r="C924"/>
      <c r="D924"/>
      <c r="E924"/>
      <c r="F924"/>
      <c r="G924"/>
    </row>
    <row r="925" spans="1:7" x14ac:dyDescent="0.25">
      <c r="A925"/>
      <c r="B925"/>
      <c r="C925"/>
      <c r="D925"/>
      <c r="E925"/>
      <c r="F925"/>
      <c r="G925"/>
    </row>
    <row r="926" spans="1:7" x14ac:dyDescent="0.25">
      <c r="A926"/>
      <c r="B926"/>
      <c r="C926"/>
      <c r="D926"/>
      <c r="E926"/>
      <c r="F926"/>
      <c r="G926"/>
    </row>
    <row r="927" spans="1:7" x14ac:dyDescent="0.25">
      <c r="A927"/>
      <c r="B927"/>
      <c r="C927"/>
      <c r="D927"/>
      <c r="E927"/>
      <c r="F927"/>
      <c r="G927"/>
    </row>
    <row r="928" spans="1:7" x14ac:dyDescent="0.25">
      <c r="A928"/>
      <c r="B928"/>
      <c r="C928"/>
      <c r="D928"/>
      <c r="E928"/>
      <c r="F928"/>
      <c r="G928"/>
    </row>
    <row r="929" spans="1:7" x14ac:dyDescent="0.25">
      <c r="A929"/>
      <c r="B929"/>
      <c r="C929"/>
      <c r="D929"/>
      <c r="E929"/>
      <c r="F929"/>
      <c r="G929"/>
    </row>
    <row r="930" spans="1:7" x14ac:dyDescent="0.25">
      <c r="A930"/>
      <c r="B930"/>
      <c r="C930"/>
      <c r="D930"/>
      <c r="E930"/>
      <c r="F930"/>
      <c r="G930"/>
    </row>
    <row r="931" spans="1:7" x14ac:dyDescent="0.25">
      <c r="A931"/>
      <c r="B931"/>
      <c r="C931"/>
      <c r="D931"/>
      <c r="E931"/>
      <c r="F931"/>
      <c r="G931"/>
    </row>
    <row r="932" spans="1:7" x14ac:dyDescent="0.25">
      <c r="A932"/>
      <c r="B932"/>
      <c r="C932"/>
      <c r="D932"/>
      <c r="E932"/>
      <c r="F932"/>
      <c r="G932"/>
    </row>
    <row r="933" spans="1:7" x14ac:dyDescent="0.25">
      <c r="A933"/>
      <c r="B933"/>
      <c r="C933"/>
      <c r="D933"/>
      <c r="E933"/>
      <c r="F933"/>
      <c r="G933"/>
    </row>
    <row r="934" spans="1:7" x14ac:dyDescent="0.25">
      <c r="A934"/>
      <c r="B934"/>
      <c r="C934"/>
      <c r="D934"/>
      <c r="E934"/>
      <c r="F934"/>
      <c r="G934"/>
    </row>
    <row r="935" spans="1:7" x14ac:dyDescent="0.25">
      <c r="A935"/>
      <c r="B935"/>
      <c r="C935"/>
      <c r="D935"/>
      <c r="E935"/>
      <c r="F935"/>
      <c r="G935"/>
    </row>
    <row r="936" spans="1:7" x14ac:dyDescent="0.25">
      <c r="A936"/>
      <c r="B936"/>
      <c r="C936"/>
      <c r="D936"/>
      <c r="E936"/>
      <c r="F936"/>
      <c r="G936"/>
    </row>
    <row r="937" spans="1:7" x14ac:dyDescent="0.25">
      <c r="A937"/>
      <c r="B937"/>
      <c r="C937"/>
      <c r="D937"/>
      <c r="E937"/>
      <c r="F937"/>
      <c r="G937"/>
    </row>
    <row r="938" spans="1:7" x14ac:dyDescent="0.25">
      <c r="A938"/>
      <c r="B938"/>
      <c r="C938"/>
      <c r="D938"/>
      <c r="E938"/>
      <c r="F938"/>
      <c r="G938"/>
    </row>
    <row r="939" spans="1:7" x14ac:dyDescent="0.25">
      <c r="A939"/>
      <c r="B939"/>
      <c r="C939"/>
      <c r="D939"/>
      <c r="E939"/>
      <c r="F939"/>
      <c r="G939"/>
    </row>
    <row r="940" spans="1:7" x14ac:dyDescent="0.25">
      <c r="A940"/>
      <c r="B940"/>
      <c r="C940"/>
      <c r="D940"/>
      <c r="E940"/>
      <c r="F940"/>
      <c r="G940"/>
    </row>
    <row r="941" spans="1:7" x14ac:dyDescent="0.25">
      <c r="A941"/>
      <c r="B941"/>
      <c r="C941"/>
      <c r="D941"/>
      <c r="E941"/>
      <c r="F941"/>
      <c r="G941"/>
    </row>
    <row r="942" spans="1:7" x14ac:dyDescent="0.25">
      <c r="A942"/>
      <c r="B942"/>
      <c r="C942"/>
      <c r="D942"/>
      <c r="E942"/>
      <c r="F942"/>
      <c r="G942"/>
    </row>
    <row r="943" spans="1:7" x14ac:dyDescent="0.25">
      <c r="A943"/>
      <c r="B943"/>
      <c r="C943"/>
      <c r="D943"/>
      <c r="E943"/>
      <c r="F943"/>
      <c r="G943"/>
    </row>
    <row r="944" spans="1:7" x14ac:dyDescent="0.25">
      <c r="A944"/>
      <c r="B944"/>
      <c r="C944"/>
      <c r="D944"/>
      <c r="E944"/>
      <c r="F944"/>
      <c r="G944"/>
    </row>
    <row r="945" spans="1:7" x14ac:dyDescent="0.25">
      <c r="A945"/>
      <c r="B945"/>
      <c r="C945"/>
      <c r="D945"/>
      <c r="E945"/>
      <c r="F945"/>
      <c r="G945"/>
    </row>
    <row r="946" spans="1:7" x14ac:dyDescent="0.25">
      <c r="A946"/>
      <c r="B946"/>
      <c r="C946"/>
      <c r="D946"/>
      <c r="E946"/>
      <c r="F946"/>
      <c r="G946"/>
    </row>
    <row r="947" spans="1:7" x14ac:dyDescent="0.25">
      <c r="A947"/>
      <c r="B947"/>
      <c r="C947"/>
      <c r="D947"/>
      <c r="E947"/>
      <c r="F947"/>
      <c r="G947"/>
    </row>
    <row r="948" spans="1:7" x14ac:dyDescent="0.25">
      <c r="A948"/>
      <c r="B948"/>
      <c r="C948"/>
      <c r="D948"/>
      <c r="E948"/>
      <c r="F948"/>
      <c r="G948"/>
    </row>
    <row r="949" spans="1:7" x14ac:dyDescent="0.25">
      <c r="A949"/>
      <c r="B949"/>
      <c r="C949"/>
      <c r="D949"/>
      <c r="E949"/>
      <c r="F949"/>
      <c r="G949"/>
    </row>
    <row r="950" spans="1:7" x14ac:dyDescent="0.25">
      <c r="A950"/>
      <c r="B950"/>
      <c r="C950"/>
      <c r="D950"/>
      <c r="E950"/>
      <c r="F950"/>
      <c r="G950"/>
    </row>
    <row r="951" spans="1:7" x14ac:dyDescent="0.25">
      <c r="A951"/>
      <c r="B951"/>
      <c r="C951"/>
      <c r="D951"/>
      <c r="E951"/>
      <c r="F951"/>
      <c r="G951"/>
    </row>
    <row r="952" spans="1:7" x14ac:dyDescent="0.25">
      <c r="A952"/>
      <c r="B952"/>
      <c r="C952"/>
      <c r="D952"/>
      <c r="E952"/>
      <c r="F952"/>
      <c r="G952"/>
    </row>
    <row r="953" spans="1:7" x14ac:dyDescent="0.25">
      <c r="A953"/>
      <c r="B953"/>
      <c r="C953"/>
      <c r="D953"/>
      <c r="E953"/>
      <c r="F953"/>
      <c r="G953"/>
    </row>
    <row r="954" spans="1:7" x14ac:dyDescent="0.25">
      <c r="A954"/>
      <c r="B954"/>
      <c r="C954"/>
      <c r="D954"/>
      <c r="E954"/>
      <c r="F954"/>
      <c r="G954"/>
    </row>
    <row r="955" spans="1:7" x14ac:dyDescent="0.25">
      <c r="A955"/>
      <c r="B955"/>
      <c r="C955"/>
      <c r="D955"/>
      <c r="E955"/>
      <c r="F955"/>
      <c r="G955"/>
    </row>
    <row r="956" spans="1:7" x14ac:dyDescent="0.25">
      <c r="A956"/>
      <c r="B956"/>
      <c r="C956"/>
      <c r="D956"/>
      <c r="E956"/>
      <c r="F956"/>
      <c r="G956"/>
    </row>
    <row r="957" spans="1:7" x14ac:dyDescent="0.25">
      <c r="A957"/>
      <c r="B957"/>
      <c r="C957"/>
      <c r="D957"/>
      <c r="E957"/>
      <c r="F957"/>
      <c r="G957"/>
    </row>
    <row r="958" spans="1:7" x14ac:dyDescent="0.25">
      <c r="A958"/>
      <c r="B958"/>
      <c r="C958"/>
      <c r="D958"/>
      <c r="E958"/>
      <c r="F958"/>
      <c r="G958"/>
    </row>
    <row r="959" spans="1:7" x14ac:dyDescent="0.25">
      <c r="A959"/>
      <c r="B959"/>
      <c r="C959"/>
      <c r="D959"/>
      <c r="E959"/>
      <c r="F959"/>
      <c r="G959"/>
    </row>
    <row r="960" spans="1:7" x14ac:dyDescent="0.25">
      <c r="A960"/>
      <c r="B960"/>
      <c r="C960"/>
      <c r="D960"/>
      <c r="E960"/>
      <c r="F960"/>
      <c r="G960"/>
    </row>
    <row r="961" spans="1:7" x14ac:dyDescent="0.25">
      <c r="A961"/>
      <c r="B961"/>
      <c r="C961"/>
      <c r="D961"/>
      <c r="E961"/>
      <c r="F961"/>
      <c r="G961"/>
    </row>
    <row r="962" spans="1:7" x14ac:dyDescent="0.25">
      <c r="A962"/>
      <c r="B962"/>
      <c r="C962"/>
      <c r="D962"/>
      <c r="E962"/>
      <c r="F962"/>
      <c r="G962"/>
    </row>
    <row r="963" spans="1:7" x14ac:dyDescent="0.25">
      <c r="A963"/>
      <c r="B963"/>
      <c r="C963"/>
      <c r="D963"/>
      <c r="E963"/>
      <c r="F963"/>
      <c r="G963"/>
    </row>
    <row r="964" spans="1:7" x14ac:dyDescent="0.25">
      <c r="A964"/>
      <c r="B964"/>
      <c r="C964"/>
      <c r="D964"/>
      <c r="E964"/>
      <c r="F964"/>
      <c r="G964"/>
    </row>
    <row r="965" spans="1:7" x14ac:dyDescent="0.25">
      <c r="A965"/>
      <c r="B965"/>
      <c r="C965"/>
      <c r="D965"/>
      <c r="E965"/>
      <c r="F965"/>
      <c r="G965"/>
    </row>
    <row r="966" spans="1:7" x14ac:dyDescent="0.25">
      <c r="A966"/>
      <c r="B966"/>
      <c r="C966"/>
      <c r="D966"/>
      <c r="E966"/>
      <c r="F966"/>
      <c r="G966"/>
    </row>
    <row r="967" spans="1:7" x14ac:dyDescent="0.25">
      <c r="A967"/>
      <c r="B967"/>
      <c r="C967"/>
      <c r="D967"/>
      <c r="E967"/>
      <c r="F967"/>
      <c r="G967"/>
    </row>
    <row r="968" spans="1:7" x14ac:dyDescent="0.25">
      <c r="A968"/>
      <c r="B968"/>
      <c r="C968"/>
      <c r="D968"/>
      <c r="E968"/>
      <c r="F968"/>
      <c r="G968"/>
    </row>
    <row r="969" spans="1:7" x14ac:dyDescent="0.25">
      <c r="A969"/>
      <c r="B969"/>
      <c r="C969"/>
      <c r="D969"/>
      <c r="E969"/>
      <c r="F969"/>
      <c r="G969"/>
    </row>
    <row r="970" spans="1:7" x14ac:dyDescent="0.25">
      <c r="A970"/>
      <c r="B970"/>
      <c r="C970"/>
      <c r="D970"/>
      <c r="E970"/>
      <c r="F970"/>
      <c r="G970"/>
    </row>
    <row r="971" spans="1:7" x14ac:dyDescent="0.25">
      <c r="A971"/>
      <c r="B971"/>
      <c r="C971"/>
      <c r="D971"/>
      <c r="E971"/>
      <c r="F971"/>
      <c r="G971"/>
    </row>
    <row r="972" spans="1:7" x14ac:dyDescent="0.25">
      <c r="A972"/>
      <c r="B972"/>
      <c r="C972"/>
      <c r="D972"/>
      <c r="E972"/>
      <c r="F972"/>
      <c r="G972"/>
    </row>
    <row r="973" spans="1:7" x14ac:dyDescent="0.25">
      <c r="A973"/>
      <c r="B973"/>
      <c r="C973"/>
      <c r="D973"/>
      <c r="E973"/>
      <c r="F973"/>
      <c r="G973"/>
    </row>
    <row r="974" spans="1:7" x14ac:dyDescent="0.25">
      <c r="A974"/>
      <c r="B974"/>
      <c r="C974"/>
      <c r="D974"/>
      <c r="E974"/>
      <c r="F974"/>
      <c r="G974"/>
    </row>
    <row r="975" spans="1:7" x14ac:dyDescent="0.25">
      <c r="A975"/>
      <c r="B975"/>
      <c r="C975"/>
      <c r="D975"/>
      <c r="E975"/>
      <c r="F975"/>
      <c r="G975"/>
    </row>
    <row r="976" spans="1:7" x14ac:dyDescent="0.25">
      <c r="A976"/>
      <c r="B976"/>
      <c r="C976"/>
      <c r="D976"/>
      <c r="E976"/>
      <c r="F976"/>
      <c r="G976"/>
    </row>
    <row r="977" spans="1:7" x14ac:dyDescent="0.25">
      <c r="A977"/>
      <c r="B977"/>
      <c r="C977"/>
      <c r="D977"/>
      <c r="E977"/>
      <c r="F977"/>
      <c r="G977"/>
    </row>
    <row r="978" spans="1:7" x14ac:dyDescent="0.25">
      <c r="A978"/>
      <c r="B978"/>
      <c r="C978"/>
      <c r="D978"/>
      <c r="E978"/>
      <c r="F978"/>
      <c r="G978"/>
    </row>
    <row r="979" spans="1:7" x14ac:dyDescent="0.25">
      <c r="A979"/>
      <c r="B979"/>
      <c r="C979"/>
      <c r="D979"/>
      <c r="E979"/>
      <c r="F979"/>
      <c r="G979"/>
    </row>
    <row r="980" spans="1:7" x14ac:dyDescent="0.25">
      <c r="A980"/>
      <c r="B980"/>
      <c r="C980"/>
      <c r="D980"/>
      <c r="E980"/>
      <c r="F980"/>
      <c r="G980"/>
    </row>
    <row r="981" spans="1:7" x14ac:dyDescent="0.25">
      <c r="A981"/>
      <c r="B981"/>
      <c r="C981"/>
      <c r="D981"/>
      <c r="E981"/>
      <c r="F981"/>
      <c r="G981"/>
    </row>
    <row r="982" spans="1:7" x14ac:dyDescent="0.25">
      <c r="A982"/>
      <c r="B982"/>
      <c r="C982"/>
      <c r="D982"/>
      <c r="E982"/>
      <c r="F982"/>
      <c r="G982"/>
    </row>
    <row r="983" spans="1:7" x14ac:dyDescent="0.25">
      <c r="A983"/>
      <c r="B983"/>
      <c r="C983"/>
      <c r="D983"/>
      <c r="E983"/>
      <c r="F983"/>
      <c r="G983"/>
    </row>
    <row r="984" spans="1:7" x14ac:dyDescent="0.25">
      <c r="A984"/>
      <c r="B984"/>
      <c r="C984"/>
      <c r="D984"/>
      <c r="E984"/>
      <c r="F984"/>
      <c r="G984"/>
    </row>
    <row r="985" spans="1:7" x14ac:dyDescent="0.25">
      <c r="A985"/>
      <c r="B985"/>
      <c r="C985"/>
      <c r="D985"/>
      <c r="E985"/>
      <c r="F985"/>
      <c r="G985"/>
    </row>
    <row r="986" spans="1:7" x14ac:dyDescent="0.25">
      <c r="A986"/>
      <c r="B986"/>
      <c r="C986"/>
      <c r="D986"/>
      <c r="E986"/>
      <c r="F986"/>
      <c r="G986"/>
    </row>
    <row r="987" spans="1:7" x14ac:dyDescent="0.25">
      <c r="A987"/>
      <c r="B987"/>
      <c r="C987"/>
      <c r="D987"/>
      <c r="E987"/>
      <c r="F987"/>
      <c r="G987"/>
    </row>
    <row r="988" spans="1:7" x14ac:dyDescent="0.25">
      <c r="A988"/>
      <c r="B988"/>
      <c r="C988"/>
      <c r="D988"/>
      <c r="E988"/>
      <c r="F988"/>
      <c r="G988"/>
    </row>
    <row r="989" spans="1:7" x14ac:dyDescent="0.25">
      <c r="A989"/>
      <c r="B989"/>
      <c r="C989"/>
      <c r="D989"/>
      <c r="E989"/>
      <c r="F989"/>
      <c r="G989"/>
    </row>
    <row r="990" spans="1:7" x14ac:dyDescent="0.25">
      <c r="A990"/>
      <c r="B990"/>
      <c r="C990"/>
      <c r="D990"/>
      <c r="E990"/>
      <c r="F990"/>
      <c r="G990"/>
    </row>
    <row r="991" spans="1:7" x14ac:dyDescent="0.25">
      <c r="A991"/>
      <c r="B991"/>
      <c r="C991"/>
      <c r="D991"/>
      <c r="E991"/>
      <c r="F991"/>
      <c r="G991"/>
    </row>
    <row r="992" spans="1:7" x14ac:dyDescent="0.25">
      <c r="A992"/>
      <c r="B992"/>
      <c r="C992"/>
      <c r="D992"/>
      <c r="E992"/>
      <c r="F992"/>
      <c r="G992"/>
    </row>
    <row r="993" spans="1:7" x14ac:dyDescent="0.25">
      <c r="A993"/>
      <c r="B993"/>
      <c r="C993"/>
      <c r="D993"/>
      <c r="E993"/>
      <c r="F993"/>
      <c r="G993"/>
    </row>
    <row r="994" spans="1:7" x14ac:dyDescent="0.25">
      <c r="A994"/>
      <c r="B994"/>
      <c r="C994"/>
      <c r="D994"/>
      <c r="E994"/>
      <c r="F994"/>
      <c r="G994"/>
    </row>
    <row r="995" spans="1:7" x14ac:dyDescent="0.25">
      <c r="A995"/>
      <c r="B995"/>
      <c r="C995"/>
      <c r="D995"/>
      <c r="E995"/>
      <c r="F995"/>
      <c r="G995"/>
    </row>
    <row r="996" spans="1:7" x14ac:dyDescent="0.25">
      <c r="A996"/>
      <c r="B996"/>
      <c r="C996"/>
      <c r="D996"/>
      <c r="E996"/>
      <c r="F996"/>
      <c r="G996"/>
    </row>
    <row r="997" spans="1:7" x14ac:dyDescent="0.25">
      <c r="A997"/>
      <c r="B997"/>
      <c r="C997"/>
      <c r="D997"/>
      <c r="E997"/>
      <c r="F997"/>
      <c r="G997"/>
    </row>
    <row r="998" spans="1:7" x14ac:dyDescent="0.25">
      <c r="A998"/>
      <c r="B998"/>
      <c r="C998"/>
      <c r="D998"/>
      <c r="E998"/>
      <c r="F998"/>
      <c r="G998"/>
    </row>
    <row r="999" spans="1:7" x14ac:dyDescent="0.25">
      <c r="A999"/>
      <c r="B999"/>
      <c r="C999"/>
      <c r="D999"/>
      <c r="E999"/>
      <c r="F999"/>
      <c r="G999"/>
    </row>
    <row r="1000" spans="1:7" x14ac:dyDescent="0.25">
      <c r="A1000"/>
      <c r="B1000"/>
      <c r="C1000"/>
      <c r="D1000"/>
      <c r="E1000"/>
      <c r="F1000"/>
      <c r="G1000"/>
    </row>
    <row r="1001" spans="1:7" x14ac:dyDescent="0.25">
      <c r="A1001"/>
      <c r="B1001"/>
      <c r="C1001"/>
      <c r="D1001"/>
      <c r="E1001"/>
      <c r="F1001"/>
      <c r="G1001"/>
    </row>
    <row r="1002" spans="1:7" x14ac:dyDescent="0.25">
      <c r="A1002"/>
      <c r="B1002"/>
      <c r="C1002"/>
      <c r="D1002"/>
      <c r="E1002"/>
      <c r="F1002"/>
      <c r="G1002"/>
    </row>
    <row r="1003" spans="1:7" x14ac:dyDescent="0.25">
      <c r="A1003"/>
      <c r="B1003"/>
      <c r="C1003"/>
      <c r="D1003"/>
      <c r="E1003"/>
      <c r="F1003"/>
      <c r="G1003"/>
    </row>
    <row r="1004" spans="1:7" x14ac:dyDescent="0.25">
      <c r="A1004"/>
      <c r="B1004"/>
      <c r="C1004"/>
      <c r="D1004"/>
      <c r="E1004"/>
      <c r="F1004"/>
      <c r="G1004"/>
    </row>
    <row r="1005" spans="1:7" x14ac:dyDescent="0.25">
      <c r="A1005"/>
      <c r="B1005"/>
      <c r="C1005"/>
      <c r="D1005"/>
      <c r="E1005"/>
      <c r="F1005"/>
      <c r="G1005"/>
    </row>
    <row r="1006" spans="1:7" x14ac:dyDescent="0.25">
      <c r="A1006"/>
      <c r="B1006"/>
      <c r="C1006"/>
      <c r="D1006"/>
      <c r="E1006"/>
      <c r="F1006"/>
      <c r="G1006"/>
    </row>
    <row r="1007" spans="1:7" x14ac:dyDescent="0.25">
      <c r="A1007"/>
      <c r="B1007"/>
      <c r="C1007"/>
      <c r="D1007"/>
      <c r="E1007"/>
      <c r="F1007"/>
      <c r="G1007"/>
    </row>
    <row r="1008" spans="1:7" x14ac:dyDescent="0.25">
      <c r="A1008"/>
      <c r="B1008"/>
      <c r="C1008"/>
      <c r="D1008"/>
      <c r="E1008"/>
      <c r="F1008"/>
      <c r="G1008"/>
    </row>
    <row r="1009" spans="1:7" x14ac:dyDescent="0.25">
      <c r="A1009"/>
      <c r="B1009"/>
      <c r="C1009"/>
      <c r="D1009"/>
      <c r="E1009"/>
      <c r="F1009"/>
      <c r="G1009"/>
    </row>
    <row r="1010" spans="1:7" x14ac:dyDescent="0.25">
      <c r="A1010"/>
      <c r="B1010"/>
      <c r="C1010"/>
      <c r="D1010"/>
      <c r="E1010"/>
      <c r="F1010"/>
      <c r="G1010"/>
    </row>
    <row r="1011" spans="1:7" x14ac:dyDescent="0.25">
      <c r="A1011"/>
      <c r="B1011"/>
      <c r="C1011"/>
      <c r="D1011"/>
      <c r="E1011"/>
      <c r="F1011"/>
      <c r="G1011"/>
    </row>
    <row r="1012" spans="1:7" x14ac:dyDescent="0.25">
      <c r="A1012"/>
      <c r="B1012"/>
      <c r="C1012"/>
      <c r="D1012"/>
      <c r="E1012"/>
      <c r="F1012"/>
      <c r="G1012"/>
    </row>
    <row r="1013" spans="1:7" x14ac:dyDescent="0.25">
      <c r="A1013"/>
      <c r="B1013"/>
      <c r="C1013"/>
      <c r="D1013"/>
      <c r="E1013"/>
      <c r="F1013"/>
      <c r="G1013"/>
    </row>
    <row r="1014" spans="1:7" x14ac:dyDescent="0.25">
      <c r="A1014"/>
      <c r="B1014"/>
      <c r="C1014"/>
      <c r="D1014"/>
      <c r="E1014"/>
      <c r="F1014"/>
      <c r="G1014"/>
    </row>
    <row r="1015" spans="1:7" x14ac:dyDescent="0.25">
      <c r="A1015"/>
      <c r="B1015"/>
      <c r="C1015"/>
      <c r="D1015"/>
      <c r="E1015"/>
      <c r="F1015"/>
      <c r="G1015"/>
    </row>
    <row r="1016" spans="1:7" x14ac:dyDescent="0.25">
      <c r="A1016"/>
      <c r="B1016"/>
      <c r="C1016"/>
      <c r="D1016"/>
      <c r="E1016"/>
      <c r="F1016"/>
      <c r="G1016"/>
    </row>
    <row r="1017" spans="1:7" x14ac:dyDescent="0.25">
      <c r="A1017"/>
      <c r="B1017"/>
      <c r="C1017"/>
      <c r="D1017"/>
      <c r="E1017"/>
      <c r="F1017"/>
      <c r="G1017"/>
    </row>
    <row r="1018" spans="1:7" x14ac:dyDescent="0.25">
      <c r="A1018"/>
      <c r="B1018"/>
      <c r="C1018"/>
      <c r="D1018"/>
      <c r="E1018"/>
      <c r="F1018"/>
      <c r="G1018"/>
    </row>
    <row r="1019" spans="1:7" x14ac:dyDescent="0.25">
      <c r="A1019"/>
      <c r="B1019"/>
      <c r="C1019"/>
      <c r="D1019"/>
      <c r="E1019"/>
      <c r="F1019"/>
      <c r="G1019"/>
    </row>
    <row r="1020" spans="1:7" x14ac:dyDescent="0.25">
      <c r="A1020"/>
      <c r="B1020"/>
      <c r="C1020"/>
      <c r="D1020"/>
      <c r="E1020"/>
      <c r="F1020"/>
      <c r="G1020"/>
    </row>
    <row r="1021" spans="1:7" x14ac:dyDescent="0.25">
      <c r="A1021"/>
      <c r="B1021"/>
      <c r="C1021"/>
      <c r="D1021"/>
      <c r="E1021"/>
      <c r="F1021"/>
      <c r="G1021"/>
    </row>
    <row r="1022" spans="1:7" x14ac:dyDescent="0.25">
      <c r="A1022"/>
      <c r="B1022"/>
      <c r="C1022"/>
      <c r="D1022"/>
      <c r="E1022"/>
      <c r="F1022"/>
      <c r="G1022"/>
    </row>
    <row r="1023" spans="1:7" x14ac:dyDescent="0.25">
      <c r="A1023"/>
      <c r="B1023"/>
      <c r="C1023"/>
      <c r="D1023"/>
      <c r="E1023"/>
      <c r="F1023"/>
      <c r="G1023"/>
    </row>
    <row r="1024" spans="1:7" x14ac:dyDescent="0.25">
      <c r="A1024"/>
      <c r="B1024"/>
      <c r="C1024"/>
      <c r="D1024"/>
      <c r="E1024"/>
      <c r="F1024"/>
      <c r="G1024"/>
    </row>
    <row r="1025" spans="1:7" x14ac:dyDescent="0.25">
      <c r="A1025"/>
      <c r="B1025"/>
      <c r="C1025"/>
      <c r="D1025"/>
      <c r="E1025"/>
      <c r="F1025"/>
      <c r="G1025"/>
    </row>
    <row r="1026" spans="1:7" x14ac:dyDescent="0.25">
      <c r="A1026"/>
      <c r="B1026"/>
      <c r="C1026"/>
      <c r="D1026"/>
      <c r="E1026"/>
      <c r="F1026"/>
      <c r="G1026"/>
    </row>
    <row r="1027" spans="1:7" x14ac:dyDescent="0.25">
      <c r="A1027"/>
      <c r="B1027"/>
      <c r="C1027"/>
      <c r="D1027"/>
      <c r="E1027"/>
      <c r="F1027"/>
      <c r="G1027"/>
    </row>
    <row r="1028" spans="1:7" x14ac:dyDescent="0.25">
      <c r="A1028"/>
      <c r="B1028"/>
      <c r="C1028"/>
      <c r="D1028"/>
      <c r="E1028"/>
      <c r="F1028"/>
      <c r="G1028"/>
    </row>
    <row r="1029" spans="1:7" x14ac:dyDescent="0.25">
      <c r="A1029"/>
      <c r="B1029"/>
      <c r="C1029"/>
      <c r="D1029"/>
      <c r="E1029"/>
      <c r="F1029"/>
      <c r="G1029"/>
    </row>
    <row r="1030" spans="1:7" x14ac:dyDescent="0.25">
      <c r="A1030"/>
      <c r="B1030"/>
      <c r="C1030"/>
      <c r="D1030"/>
      <c r="E1030"/>
      <c r="F1030"/>
      <c r="G1030"/>
    </row>
    <row r="1031" spans="1:7" x14ac:dyDescent="0.25">
      <c r="A1031"/>
      <c r="B1031"/>
      <c r="C1031"/>
      <c r="D1031"/>
      <c r="E1031"/>
      <c r="F1031"/>
      <c r="G1031"/>
    </row>
    <row r="1032" spans="1:7" x14ac:dyDescent="0.25">
      <c r="A1032"/>
      <c r="B1032"/>
      <c r="C1032"/>
      <c r="D1032"/>
      <c r="E1032"/>
      <c r="F1032"/>
      <c r="G1032"/>
    </row>
    <row r="1033" spans="1:7" x14ac:dyDescent="0.25">
      <c r="A1033"/>
      <c r="B1033"/>
      <c r="C1033"/>
      <c r="D1033"/>
      <c r="E1033"/>
      <c r="F1033"/>
      <c r="G1033"/>
    </row>
    <row r="1034" spans="1:7" x14ac:dyDescent="0.25">
      <c r="A1034"/>
      <c r="B1034"/>
      <c r="C1034"/>
      <c r="D1034"/>
      <c r="E1034"/>
      <c r="F1034"/>
      <c r="G1034"/>
    </row>
    <row r="1035" spans="1:7" x14ac:dyDescent="0.25">
      <c r="A1035"/>
      <c r="B1035"/>
      <c r="C1035"/>
      <c r="D1035"/>
      <c r="E1035"/>
      <c r="F1035"/>
      <c r="G1035"/>
    </row>
    <row r="1036" spans="1:7" x14ac:dyDescent="0.25">
      <c r="A1036"/>
      <c r="B1036"/>
      <c r="C1036"/>
      <c r="D1036"/>
      <c r="E1036"/>
      <c r="F1036"/>
      <c r="G1036"/>
    </row>
    <row r="1037" spans="1:7" x14ac:dyDescent="0.25">
      <c r="A1037"/>
      <c r="B1037"/>
      <c r="C1037"/>
      <c r="D1037"/>
      <c r="E1037"/>
      <c r="F1037"/>
      <c r="G1037"/>
    </row>
    <row r="1038" spans="1:7" x14ac:dyDescent="0.25">
      <c r="A1038"/>
      <c r="B1038"/>
      <c r="C1038"/>
      <c r="D1038"/>
      <c r="E1038"/>
      <c r="F1038"/>
      <c r="G1038"/>
    </row>
    <row r="1039" spans="1:7" x14ac:dyDescent="0.25">
      <c r="A1039"/>
      <c r="B1039"/>
      <c r="C1039"/>
      <c r="D1039"/>
      <c r="E1039"/>
      <c r="F1039"/>
      <c r="G1039"/>
    </row>
    <row r="1040" spans="1:7" x14ac:dyDescent="0.25">
      <c r="A1040"/>
      <c r="B1040"/>
      <c r="C1040"/>
      <c r="D1040"/>
      <c r="E1040"/>
      <c r="F1040"/>
      <c r="G1040"/>
    </row>
    <row r="1041" spans="1:7" x14ac:dyDescent="0.25">
      <c r="A1041"/>
      <c r="B1041"/>
      <c r="C1041"/>
      <c r="D1041"/>
      <c r="E1041"/>
      <c r="F1041"/>
      <c r="G1041"/>
    </row>
    <row r="1042" spans="1:7" x14ac:dyDescent="0.25">
      <c r="A1042"/>
      <c r="B1042"/>
      <c r="C1042"/>
      <c r="D1042"/>
      <c r="E1042"/>
      <c r="F1042"/>
      <c r="G1042"/>
    </row>
    <row r="1043" spans="1:7" x14ac:dyDescent="0.25">
      <c r="A1043"/>
      <c r="B1043"/>
      <c r="C1043"/>
      <c r="D1043"/>
      <c r="E1043"/>
      <c r="F1043"/>
      <c r="G1043"/>
    </row>
    <row r="1044" spans="1:7" x14ac:dyDescent="0.25">
      <c r="A1044"/>
      <c r="B1044"/>
      <c r="C1044"/>
      <c r="D1044"/>
      <c r="E1044"/>
      <c r="F1044"/>
      <c r="G1044"/>
    </row>
    <row r="1045" spans="1:7" x14ac:dyDescent="0.25">
      <c r="A1045"/>
      <c r="B1045"/>
      <c r="C1045"/>
      <c r="D1045"/>
      <c r="E1045"/>
      <c r="F1045"/>
      <c r="G1045"/>
    </row>
    <row r="1046" spans="1:7" x14ac:dyDescent="0.25">
      <c r="A1046"/>
      <c r="B1046"/>
      <c r="C1046"/>
      <c r="D1046"/>
      <c r="E1046"/>
      <c r="F1046"/>
      <c r="G1046"/>
    </row>
    <row r="1047" spans="1:7" x14ac:dyDescent="0.25">
      <c r="A1047"/>
      <c r="B1047"/>
      <c r="C1047"/>
      <c r="D1047"/>
      <c r="E1047"/>
      <c r="F1047"/>
      <c r="G1047"/>
    </row>
    <row r="1048" spans="1:7" x14ac:dyDescent="0.25">
      <c r="A1048"/>
      <c r="B1048"/>
      <c r="C1048"/>
      <c r="D1048"/>
      <c r="E1048"/>
      <c r="F1048"/>
      <c r="G1048"/>
    </row>
    <row r="1049" spans="1:7" x14ac:dyDescent="0.25">
      <c r="A1049"/>
      <c r="B1049"/>
      <c r="C1049"/>
      <c r="D1049"/>
      <c r="E1049"/>
      <c r="F1049"/>
      <c r="G1049"/>
    </row>
    <row r="1050" spans="1:7" x14ac:dyDescent="0.25">
      <c r="A1050"/>
      <c r="B1050"/>
      <c r="C1050"/>
      <c r="D1050"/>
      <c r="E1050"/>
      <c r="F1050"/>
      <c r="G1050"/>
    </row>
    <row r="1051" spans="1:7" x14ac:dyDescent="0.25">
      <c r="A1051"/>
      <c r="B1051"/>
      <c r="C1051"/>
      <c r="D1051"/>
      <c r="E1051"/>
      <c r="F1051"/>
      <c r="G1051"/>
    </row>
    <row r="1052" spans="1:7" x14ac:dyDescent="0.25">
      <c r="A1052"/>
      <c r="B1052"/>
      <c r="C1052"/>
      <c r="D1052"/>
      <c r="E1052"/>
      <c r="F1052"/>
      <c r="G1052"/>
    </row>
    <row r="1053" spans="1:7" x14ac:dyDescent="0.25">
      <c r="A1053"/>
      <c r="B1053"/>
      <c r="C1053"/>
      <c r="D1053"/>
      <c r="E1053"/>
      <c r="F1053"/>
      <c r="G1053"/>
    </row>
    <row r="1054" spans="1:7" x14ac:dyDescent="0.25">
      <c r="A1054"/>
      <c r="B1054"/>
      <c r="C1054"/>
      <c r="D1054"/>
      <c r="E1054"/>
      <c r="F1054"/>
      <c r="G1054"/>
    </row>
    <row r="1055" spans="1:7" x14ac:dyDescent="0.25">
      <c r="A1055"/>
      <c r="B1055"/>
      <c r="C1055"/>
      <c r="D1055"/>
      <c r="E1055"/>
      <c r="F1055"/>
      <c r="G1055"/>
    </row>
    <row r="1056" spans="1:7" x14ac:dyDescent="0.25">
      <c r="A1056"/>
      <c r="B1056"/>
      <c r="C1056"/>
      <c r="D1056"/>
      <c r="E1056"/>
      <c r="F1056"/>
      <c r="G1056"/>
    </row>
    <row r="1057" spans="1:7" x14ac:dyDescent="0.25">
      <c r="A1057"/>
      <c r="B1057"/>
      <c r="C1057"/>
      <c r="D1057"/>
      <c r="E1057"/>
      <c r="F1057"/>
      <c r="G1057"/>
    </row>
    <row r="1058" spans="1:7" x14ac:dyDescent="0.25">
      <c r="A1058"/>
      <c r="B1058"/>
      <c r="C1058"/>
      <c r="D1058"/>
      <c r="E1058"/>
      <c r="F1058"/>
      <c r="G1058"/>
    </row>
    <row r="1059" spans="1:7" x14ac:dyDescent="0.25">
      <c r="A1059"/>
      <c r="B1059"/>
      <c r="C1059"/>
      <c r="D1059"/>
      <c r="E1059"/>
      <c r="F1059"/>
      <c r="G1059"/>
    </row>
    <row r="1060" spans="1:7" x14ac:dyDescent="0.25">
      <c r="A1060"/>
      <c r="B1060"/>
      <c r="C1060"/>
      <c r="D1060"/>
      <c r="E1060"/>
      <c r="F1060"/>
      <c r="G1060"/>
    </row>
    <row r="1061" spans="1:7" x14ac:dyDescent="0.25">
      <c r="A1061"/>
      <c r="B1061"/>
      <c r="C1061"/>
      <c r="D1061"/>
      <c r="E1061"/>
      <c r="F1061"/>
      <c r="G1061"/>
    </row>
    <row r="1062" spans="1:7" x14ac:dyDescent="0.25">
      <c r="A1062"/>
      <c r="B1062"/>
      <c r="C1062"/>
      <c r="D1062"/>
      <c r="E1062"/>
      <c r="F1062"/>
      <c r="G1062"/>
    </row>
    <row r="1063" spans="1:7" x14ac:dyDescent="0.25">
      <c r="A1063"/>
      <c r="B1063"/>
      <c r="C1063"/>
      <c r="D1063"/>
      <c r="E1063"/>
      <c r="F1063"/>
      <c r="G1063"/>
    </row>
    <row r="1064" spans="1:7" x14ac:dyDescent="0.25">
      <c r="A1064"/>
      <c r="B1064"/>
      <c r="C1064"/>
      <c r="D1064"/>
      <c r="E1064"/>
      <c r="F1064"/>
      <c r="G1064"/>
    </row>
    <row r="1065" spans="1:7" x14ac:dyDescent="0.25">
      <c r="A1065"/>
      <c r="B1065"/>
      <c r="C1065"/>
      <c r="D1065"/>
      <c r="E1065"/>
      <c r="F1065"/>
      <c r="G1065"/>
    </row>
    <row r="1066" spans="1:7" x14ac:dyDescent="0.25">
      <c r="A1066"/>
      <c r="B1066"/>
      <c r="C1066"/>
      <c r="D1066"/>
      <c r="E1066"/>
      <c r="F1066"/>
      <c r="G1066"/>
    </row>
    <row r="1067" spans="1:7" x14ac:dyDescent="0.25">
      <c r="A1067"/>
      <c r="B1067"/>
      <c r="C1067"/>
      <c r="D1067"/>
      <c r="E1067"/>
      <c r="F1067"/>
      <c r="G1067"/>
    </row>
    <row r="1068" spans="1:7" x14ac:dyDescent="0.25">
      <c r="A1068"/>
      <c r="B1068"/>
      <c r="C1068"/>
      <c r="D1068"/>
      <c r="E1068"/>
      <c r="F1068"/>
      <c r="G1068"/>
    </row>
    <row r="1069" spans="1:7" x14ac:dyDescent="0.25">
      <c r="A1069"/>
      <c r="B1069"/>
      <c r="C1069"/>
      <c r="D1069"/>
      <c r="E1069"/>
      <c r="F1069"/>
      <c r="G1069"/>
    </row>
    <row r="1070" spans="1:7" x14ac:dyDescent="0.25">
      <c r="A1070"/>
      <c r="B1070"/>
      <c r="C1070"/>
      <c r="D1070"/>
      <c r="E1070"/>
      <c r="F1070"/>
      <c r="G1070"/>
    </row>
    <row r="1071" spans="1:7" x14ac:dyDescent="0.25">
      <c r="A1071"/>
      <c r="B1071"/>
      <c r="C1071"/>
      <c r="D1071"/>
      <c r="E1071"/>
      <c r="F1071"/>
      <c r="G1071"/>
    </row>
    <row r="1072" spans="1:7" x14ac:dyDescent="0.25">
      <c r="A1072"/>
      <c r="B1072"/>
      <c r="C1072"/>
      <c r="D1072"/>
      <c r="E1072"/>
      <c r="F1072"/>
      <c r="G1072"/>
    </row>
    <row r="1073" spans="1:7" x14ac:dyDescent="0.25">
      <c r="A1073"/>
      <c r="B1073"/>
      <c r="C1073"/>
      <c r="D1073"/>
      <c r="E1073"/>
      <c r="F1073"/>
      <c r="G1073"/>
    </row>
    <row r="1074" spans="1:7" x14ac:dyDescent="0.25">
      <c r="A1074"/>
      <c r="B1074"/>
      <c r="C1074"/>
      <c r="D1074"/>
      <c r="E1074"/>
      <c r="F1074"/>
      <c r="G1074"/>
    </row>
    <row r="1075" spans="1:7" x14ac:dyDescent="0.25">
      <c r="A1075"/>
      <c r="B1075"/>
      <c r="C1075"/>
      <c r="D1075"/>
      <c r="E1075"/>
      <c r="F1075"/>
      <c r="G1075"/>
    </row>
    <row r="1076" spans="1:7" x14ac:dyDescent="0.25">
      <c r="A1076"/>
      <c r="B1076"/>
      <c r="C1076"/>
      <c r="D1076"/>
      <c r="E1076"/>
      <c r="F1076"/>
      <c r="G1076"/>
    </row>
    <row r="1077" spans="1:7" x14ac:dyDescent="0.25">
      <c r="A1077"/>
      <c r="B1077"/>
      <c r="C1077"/>
      <c r="D1077"/>
      <c r="E1077"/>
      <c r="F1077"/>
      <c r="G1077"/>
    </row>
    <row r="1078" spans="1:7" x14ac:dyDescent="0.25">
      <c r="A1078"/>
      <c r="B1078"/>
      <c r="C1078"/>
      <c r="D1078"/>
      <c r="E1078"/>
      <c r="F1078"/>
      <c r="G1078"/>
    </row>
    <row r="1079" spans="1:7" x14ac:dyDescent="0.25">
      <c r="A1079"/>
      <c r="B1079"/>
      <c r="C1079"/>
      <c r="D1079"/>
      <c r="E1079"/>
      <c r="F1079"/>
      <c r="G1079"/>
    </row>
    <row r="1080" spans="1:7" x14ac:dyDescent="0.25">
      <c r="A1080"/>
      <c r="B1080"/>
      <c r="C1080"/>
      <c r="D1080"/>
      <c r="E1080"/>
      <c r="F1080"/>
      <c r="G1080"/>
    </row>
    <row r="1081" spans="1:7" x14ac:dyDescent="0.25">
      <c r="A1081"/>
      <c r="B1081"/>
      <c r="C1081"/>
      <c r="D1081"/>
      <c r="E1081"/>
      <c r="F1081"/>
      <c r="G1081"/>
    </row>
    <row r="1082" spans="1:7" x14ac:dyDescent="0.25">
      <c r="A1082"/>
      <c r="B1082"/>
      <c r="C1082"/>
      <c r="D1082"/>
      <c r="E1082"/>
      <c r="F1082"/>
      <c r="G1082"/>
    </row>
    <row r="1083" spans="1:7" x14ac:dyDescent="0.25">
      <c r="A1083"/>
      <c r="B1083"/>
      <c r="C1083"/>
      <c r="D1083"/>
      <c r="E1083"/>
      <c r="F1083"/>
      <c r="G1083"/>
    </row>
    <row r="1084" spans="1:7" x14ac:dyDescent="0.25">
      <c r="A1084"/>
      <c r="B1084"/>
      <c r="C1084"/>
      <c r="D1084"/>
      <c r="E1084"/>
      <c r="F1084"/>
      <c r="G1084"/>
    </row>
    <row r="1085" spans="1:7" x14ac:dyDescent="0.25">
      <c r="A1085"/>
      <c r="B1085"/>
      <c r="C1085"/>
      <c r="D1085"/>
      <c r="E1085"/>
      <c r="F1085"/>
      <c r="G1085"/>
    </row>
    <row r="1086" spans="1:7" x14ac:dyDescent="0.25">
      <c r="A1086"/>
      <c r="B1086"/>
      <c r="C1086"/>
      <c r="D1086"/>
      <c r="E1086"/>
      <c r="F1086"/>
      <c r="G1086"/>
    </row>
    <row r="1087" spans="1:7" x14ac:dyDescent="0.25">
      <c r="A1087"/>
      <c r="B1087"/>
      <c r="C1087"/>
      <c r="D1087"/>
      <c r="E1087"/>
      <c r="F1087"/>
      <c r="G1087"/>
    </row>
    <row r="1088" spans="1:7" x14ac:dyDescent="0.25">
      <c r="A1088"/>
      <c r="B1088"/>
      <c r="C1088"/>
      <c r="D1088"/>
      <c r="E1088"/>
      <c r="F1088"/>
      <c r="G1088"/>
    </row>
    <row r="1089" spans="1:7" x14ac:dyDescent="0.25">
      <c r="A1089"/>
      <c r="B1089"/>
      <c r="C1089"/>
      <c r="D1089"/>
      <c r="E1089"/>
      <c r="F1089"/>
      <c r="G1089"/>
    </row>
    <row r="1090" spans="1:7" x14ac:dyDescent="0.25">
      <c r="A1090"/>
      <c r="B1090"/>
      <c r="C1090"/>
      <c r="D1090"/>
      <c r="E1090"/>
      <c r="F1090"/>
      <c r="G1090"/>
    </row>
    <row r="1091" spans="1:7" x14ac:dyDescent="0.25">
      <c r="A1091"/>
      <c r="B1091"/>
      <c r="C1091"/>
      <c r="D1091"/>
      <c r="E1091"/>
      <c r="F1091"/>
      <c r="G1091"/>
    </row>
    <row r="1092" spans="1:7" x14ac:dyDescent="0.25">
      <c r="A1092"/>
      <c r="B1092"/>
      <c r="C1092"/>
      <c r="D1092"/>
      <c r="E1092"/>
      <c r="F1092"/>
      <c r="G1092"/>
    </row>
    <row r="1093" spans="1:7" x14ac:dyDescent="0.25">
      <c r="A1093"/>
      <c r="B1093"/>
      <c r="C1093"/>
      <c r="D1093"/>
      <c r="E1093"/>
      <c r="F1093"/>
      <c r="G1093"/>
    </row>
    <row r="1094" spans="1:7" x14ac:dyDescent="0.25">
      <c r="A1094"/>
      <c r="B1094"/>
      <c r="C1094"/>
      <c r="D1094"/>
      <c r="E1094"/>
      <c r="F1094"/>
      <c r="G1094"/>
    </row>
    <row r="1095" spans="1:7" x14ac:dyDescent="0.25">
      <c r="A1095"/>
      <c r="B1095"/>
      <c r="C1095"/>
      <c r="D1095"/>
      <c r="E1095"/>
      <c r="F1095"/>
      <c r="G1095"/>
    </row>
    <row r="1096" spans="1:7" x14ac:dyDescent="0.25">
      <c r="A1096"/>
      <c r="B1096"/>
      <c r="C1096"/>
      <c r="D1096"/>
      <c r="E1096"/>
      <c r="F1096"/>
      <c r="G1096"/>
    </row>
    <row r="1097" spans="1:7" x14ac:dyDescent="0.25">
      <c r="A1097"/>
      <c r="B1097"/>
      <c r="C1097"/>
      <c r="D1097"/>
      <c r="E1097"/>
      <c r="F1097"/>
      <c r="G1097"/>
    </row>
    <row r="1098" spans="1:7" x14ac:dyDescent="0.25">
      <c r="A1098"/>
      <c r="B1098"/>
      <c r="C1098"/>
      <c r="D1098"/>
      <c r="E1098"/>
      <c r="F1098"/>
      <c r="G1098"/>
    </row>
    <row r="1099" spans="1:7" x14ac:dyDescent="0.25">
      <c r="A1099"/>
      <c r="B1099"/>
      <c r="C1099"/>
      <c r="D1099"/>
      <c r="E1099"/>
      <c r="F1099"/>
      <c r="G1099"/>
    </row>
    <row r="1100" spans="1:7" x14ac:dyDescent="0.25">
      <c r="A1100"/>
      <c r="B1100"/>
      <c r="C1100"/>
      <c r="D1100"/>
      <c r="E1100"/>
      <c r="F1100"/>
      <c r="G1100"/>
    </row>
    <row r="1101" spans="1:7" x14ac:dyDescent="0.25">
      <c r="A1101"/>
      <c r="B1101"/>
      <c r="C1101"/>
      <c r="D1101"/>
      <c r="E1101"/>
      <c r="F1101"/>
      <c r="G1101"/>
    </row>
    <row r="1102" spans="1:7" x14ac:dyDescent="0.25">
      <c r="A1102"/>
      <c r="B1102"/>
      <c r="C1102"/>
      <c r="D1102"/>
      <c r="E1102"/>
      <c r="F1102"/>
      <c r="G1102"/>
    </row>
    <row r="1103" spans="1:7" x14ac:dyDescent="0.25">
      <c r="A1103"/>
      <c r="B1103"/>
      <c r="C1103"/>
      <c r="D1103"/>
      <c r="E1103"/>
      <c r="F1103"/>
      <c r="G1103"/>
    </row>
    <row r="1104" spans="1:7" x14ac:dyDescent="0.25">
      <c r="A1104"/>
      <c r="B1104"/>
      <c r="C1104"/>
      <c r="D1104"/>
      <c r="E1104"/>
      <c r="F1104"/>
      <c r="G1104"/>
    </row>
    <row r="1105" spans="1:7" x14ac:dyDescent="0.25">
      <c r="A1105"/>
      <c r="B1105"/>
      <c r="C1105"/>
      <c r="D1105"/>
      <c r="E1105"/>
      <c r="F1105"/>
      <c r="G1105"/>
    </row>
    <row r="1106" spans="1:7" x14ac:dyDescent="0.25">
      <c r="A1106"/>
      <c r="B1106"/>
      <c r="C1106"/>
      <c r="D1106"/>
      <c r="E1106"/>
      <c r="F1106"/>
      <c r="G1106"/>
    </row>
    <row r="1107" spans="1:7" x14ac:dyDescent="0.25">
      <c r="A1107"/>
      <c r="B1107"/>
      <c r="C1107"/>
      <c r="D1107"/>
      <c r="E1107"/>
      <c r="F1107"/>
      <c r="G1107"/>
    </row>
    <row r="1108" spans="1:7" x14ac:dyDescent="0.25">
      <c r="A1108"/>
      <c r="B1108"/>
      <c r="C1108"/>
      <c r="D1108"/>
      <c r="E1108"/>
      <c r="F1108"/>
      <c r="G1108"/>
    </row>
    <row r="1109" spans="1:7" x14ac:dyDescent="0.25">
      <c r="A1109"/>
      <c r="B1109"/>
      <c r="C1109"/>
      <c r="D1109"/>
      <c r="E1109"/>
      <c r="F1109"/>
      <c r="G1109"/>
    </row>
    <row r="1110" spans="1:7" x14ac:dyDescent="0.25">
      <c r="A1110"/>
      <c r="B1110"/>
      <c r="C1110"/>
      <c r="D1110"/>
      <c r="E1110"/>
      <c r="F1110"/>
      <c r="G1110"/>
    </row>
    <row r="1111" spans="1:7" x14ac:dyDescent="0.25">
      <c r="A1111"/>
      <c r="B1111"/>
      <c r="C1111"/>
      <c r="D1111"/>
      <c r="E1111"/>
      <c r="F1111"/>
      <c r="G1111"/>
    </row>
    <row r="1112" spans="1:7" x14ac:dyDescent="0.25">
      <c r="A1112"/>
      <c r="B1112"/>
      <c r="C1112"/>
      <c r="D1112"/>
      <c r="E1112"/>
      <c r="F1112"/>
      <c r="G1112"/>
    </row>
    <row r="1113" spans="1:7" x14ac:dyDescent="0.25">
      <c r="A1113"/>
      <c r="B1113"/>
      <c r="C1113"/>
      <c r="D1113"/>
      <c r="E1113"/>
      <c r="F1113"/>
      <c r="G1113"/>
    </row>
    <row r="1114" spans="1:7" x14ac:dyDescent="0.25">
      <c r="A1114"/>
      <c r="B1114"/>
      <c r="C1114"/>
      <c r="D1114"/>
      <c r="E1114"/>
      <c r="F1114"/>
      <c r="G1114"/>
    </row>
    <row r="1115" spans="1:7" x14ac:dyDescent="0.25">
      <c r="A1115"/>
      <c r="B1115"/>
      <c r="C1115"/>
      <c r="D1115"/>
      <c r="E1115"/>
      <c r="F1115"/>
      <c r="G1115"/>
    </row>
    <row r="1116" spans="1:7" x14ac:dyDescent="0.25">
      <c r="A1116"/>
      <c r="B1116"/>
      <c r="C1116"/>
      <c r="D1116"/>
      <c r="E1116"/>
      <c r="F1116"/>
      <c r="G1116"/>
    </row>
    <row r="1117" spans="1:7" x14ac:dyDescent="0.25">
      <c r="A1117"/>
      <c r="B1117"/>
      <c r="C1117"/>
      <c r="D1117"/>
      <c r="E1117"/>
      <c r="F1117"/>
      <c r="G1117"/>
    </row>
    <row r="1118" spans="1:7" x14ac:dyDescent="0.25">
      <c r="A1118"/>
      <c r="B1118"/>
      <c r="C1118"/>
      <c r="D1118"/>
      <c r="E1118"/>
      <c r="F1118"/>
      <c r="G1118"/>
    </row>
    <row r="1119" spans="1:7" x14ac:dyDescent="0.25">
      <c r="A1119"/>
      <c r="B1119"/>
      <c r="C1119"/>
      <c r="D1119"/>
      <c r="E1119"/>
      <c r="F1119"/>
      <c r="G1119"/>
    </row>
    <row r="1120" spans="1:7" x14ac:dyDescent="0.25">
      <c r="A1120"/>
      <c r="B1120"/>
      <c r="C1120"/>
      <c r="D1120"/>
      <c r="E1120"/>
      <c r="F1120"/>
      <c r="G1120"/>
    </row>
    <row r="1121" spans="1:7" x14ac:dyDescent="0.25">
      <c r="A1121"/>
      <c r="B1121"/>
      <c r="C1121"/>
      <c r="D1121"/>
      <c r="E1121"/>
      <c r="F1121"/>
      <c r="G1121"/>
    </row>
    <row r="1122" spans="1:7" x14ac:dyDescent="0.25">
      <c r="A1122"/>
      <c r="B1122"/>
      <c r="C1122"/>
      <c r="D1122"/>
      <c r="E1122"/>
      <c r="F1122"/>
      <c r="G1122"/>
    </row>
    <row r="1123" spans="1:7" x14ac:dyDescent="0.25">
      <c r="A1123"/>
      <c r="B1123"/>
      <c r="C1123"/>
      <c r="D1123"/>
      <c r="E1123"/>
      <c r="F1123"/>
      <c r="G1123"/>
    </row>
    <row r="1124" spans="1:7" x14ac:dyDescent="0.25">
      <c r="A1124"/>
      <c r="B1124"/>
      <c r="C1124"/>
      <c r="D1124"/>
      <c r="E1124"/>
      <c r="F1124"/>
      <c r="G1124"/>
    </row>
    <row r="1125" spans="1:7" x14ac:dyDescent="0.25">
      <c r="A1125"/>
      <c r="B1125"/>
      <c r="C1125"/>
      <c r="D1125"/>
      <c r="E1125"/>
      <c r="F1125"/>
      <c r="G1125"/>
    </row>
    <row r="1126" spans="1:7" x14ac:dyDescent="0.25">
      <c r="A1126"/>
      <c r="B1126"/>
      <c r="C1126"/>
      <c r="D1126"/>
      <c r="E1126"/>
      <c r="F1126"/>
      <c r="G1126"/>
    </row>
    <row r="1127" spans="1:7" x14ac:dyDescent="0.25">
      <c r="A1127"/>
      <c r="B1127"/>
      <c r="C1127"/>
      <c r="D1127"/>
      <c r="E1127"/>
      <c r="F1127"/>
      <c r="G1127"/>
    </row>
    <row r="1128" spans="1:7" x14ac:dyDescent="0.25">
      <c r="A1128"/>
      <c r="B1128"/>
      <c r="C1128"/>
      <c r="D1128"/>
      <c r="E1128"/>
      <c r="F1128"/>
      <c r="G1128"/>
    </row>
    <row r="1129" spans="1:7" x14ac:dyDescent="0.25">
      <c r="A1129"/>
      <c r="B1129"/>
      <c r="C1129"/>
      <c r="D1129"/>
      <c r="E1129"/>
      <c r="F1129"/>
      <c r="G1129"/>
    </row>
    <row r="1130" spans="1:7" x14ac:dyDescent="0.25">
      <c r="A1130"/>
      <c r="B1130"/>
      <c r="C1130"/>
      <c r="D1130"/>
      <c r="E1130"/>
      <c r="F1130"/>
      <c r="G1130"/>
    </row>
    <row r="1131" spans="1:7" x14ac:dyDescent="0.25">
      <c r="A1131"/>
      <c r="B1131"/>
      <c r="C1131"/>
      <c r="D1131"/>
      <c r="E1131"/>
      <c r="F1131"/>
      <c r="G1131"/>
    </row>
    <row r="1132" spans="1:7" x14ac:dyDescent="0.25">
      <c r="A1132"/>
      <c r="B1132"/>
      <c r="C1132"/>
      <c r="D1132"/>
      <c r="E1132"/>
      <c r="F1132"/>
      <c r="G1132"/>
    </row>
    <row r="1133" spans="1:7" x14ac:dyDescent="0.25">
      <c r="A1133"/>
      <c r="B1133"/>
      <c r="C1133"/>
      <c r="D1133"/>
      <c r="E1133"/>
      <c r="F1133"/>
      <c r="G1133"/>
    </row>
    <row r="1134" spans="1:7" x14ac:dyDescent="0.25">
      <c r="A1134"/>
      <c r="B1134"/>
      <c r="C1134"/>
      <c r="D1134"/>
      <c r="E1134"/>
      <c r="F1134"/>
      <c r="G1134"/>
    </row>
    <row r="1135" spans="1:7" x14ac:dyDescent="0.25">
      <c r="A1135"/>
      <c r="B1135"/>
      <c r="C1135"/>
      <c r="D1135"/>
      <c r="E1135"/>
      <c r="F1135"/>
      <c r="G1135"/>
    </row>
    <row r="1136" spans="1:7" x14ac:dyDescent="0.25">
      <c r="A1136"/>
      <c r="B1136"/>
      <c r="C1136"/>
      <c r="D1136"/>
      <c r="E1136"/>
      <c r="F1136"/>
      <c r="G1136"/>
    </row>
    <row r="1137" spans="1:7" x14ac:dyDescent="0.25">
      <c r="A1137"/>
      <c r="B1137"/>
      <c r="C1137"/>
      <c r="D1137"/>
      <c r="E1137"/>
      <c r="F1137"/>
      <c r="G1137"/>
    </row>
    <row r="1138" spans="1:7" x14ac:dyDescent="0.25">
      <c r="A1138"/>
      <c r="B1138"/>
      <c r="C1138"/>
      <c r="D1138"/>
      <c r="E1138"/>
      <c r="F1138"/>
      <c r="G1138"/>
    </row>
    <row r="1139" spans="1:7" x14ac:dyDescent="0.25">
      <c r="A1139"/>
      <c r="B1139"/>
      <c r="C1139"/>
      <c r="D1139"/>
      <c r="E1139"/>
      <c r="F1139"/>
      <c r="G1139"/>
    </row>
    <row r="1140" spans="1:7" x14ac:dyDescent="0.25">
      <c r="A1140"/>
      <c r="B1140"/>
      <c r="C1140"/>
      <c r="D1140"/>
      <c r="E1140"/>
      <c r="F1140"/>
      <c r="G1140"/>
    </row>
    <row r="1141" spans="1:7" x14ac:dyDescent="0.25">
      <c r="A1141"/>
      <c r="B1141"/>
      <c r="C1141"/>
      <c r="D1141"/>
      <c r="E1141"/>
      <c r="F1141"/>
      <c r="G1141"/>
    </row>
    <row r="1142" spans="1:7" x14ac:dyDescent="0.25">
      <c r="A1142"/>
      <c r="B1142"/>
      <c r="C1142"/>
      <c r="D1142"/>
      <c r="E1142"/>
      <c r="F1142"/>
      <c r="G1142"/>
    </row>
    <row r="1143" spans="1:7" x14ac:dyDescent="0.25">
      <c r="A1143"/>
      <c r="B1143"/>
      <c r="C1143"/>
      <c r="D1143"/>
      <c r="E1143"/>
      <c r="F1143"/>
      <c r="G1143"/>
    </row>
    <row r="1144" spans="1:7" x14ac:dyDescent="0.25">
      <c r="A1144"/>
      <c r="B1144"/>
      <c r="C1144"/>
      <c r="D1144"/>
      <c r="E1144"/>
      <c r="F1144"/>
      <c r="G1144"/>
    </row>
    <row r="1145" spans="1:7" x14ac:dyDescent="0.25">
      <c r="A1145"/>
      <c r="B1145"/>
      <c r="C1145"/>
      <c r="D1145"/>
      <c r="E1145"/>
      <c r="F1145"/>
      <c r="G1145"/>
    </row>
    <row r="1146" spans="1:7" x14ac:dyDescent="0.25">
      <c r="A1146"/>
      <c r="B1146"/>
      <c r="C1146"/>
      <c r="D1146"/>
      <c r="E1146"/>
      <c r="F1146"/>
      <c r="G1146"/>
    </row>
    <row r="1147" spans="1:7" x14ac:dyDescent="0.25">
      <c r="A1147"/>
      <c r="B1147"/>
      <c r="C1147"/>
      <c r="D1147"/>
      <c r="E1147"/>
      <c r="F1147"/>
      <c r="G1147"/>
    </row>
    <row r="1148" spans="1:7" x14ac:dyDescent="0.25">
      <c r="A1148"/>
      <c r="B1148"/>
      <c r="C1148"/>
      <c r="D1148"/>
      <c r="E1148"/>
      <c r="F1148"/>
      <c r="G1148"/>
    </row>
    <row r="1149" spans="1:7" x14ac:dyDescent="0.25">
      <c r="A1149"/>
      <c r="B1149"/>
      <c r="C1149"/>
      <c r="D1149"/>
      <c r="E1149"/>
      <c r="F1149"/>
      <c r="G1149"/>
    </row>
    <row r="1150" spans="1:7" x14ac:dyDescent="0.25">
      <c r="A1150"/>
      <c r="B1150"/>
      <c r="C1150"/>
      <c r="D1150"/>
      <c r="E1150"/>
      <c r="F1150"/>
      <c r="G1150"/>
    </row>
    <row r="1151" spans="1:7" x14ac:dyDescent="0.25">
      <c r="A1151"/>
      <c r="B1151"/>
      <c r="C1151"/>
      <c r="D1151"/>
      <c r="E1151"/>
      <c r="F1151"/>
      <c r="G1151"/>
    </row>
    <row r="1152" spans="1:7" x14ac:dyDescent="0.25">
      <c r="A1152"/>
      <c r="B1152"/>
      <c r="C1152"/>
      <c r="D1152"/>
      <c r="E1152"/>
      <c r="F1152"/>
      <c r="G1152"/>
    </row>
    <row r="1153" spans="1:7" x14ac:dyDescent="0.25">
      <c r="A1153"/>
      <c r="B1153"/>
      <c r="C1153"/>
      <c r="D1153"/>
      <c r="E1153"/>
      <c r="F1153"/>
      <c r="G1153"/>
    </row>
    <row r="1154" spans="1:7" x14ac:dyDescent="0.25">
      <c r="A1154"/>
      <c r="B1154"/>
      <c r="C1154"/>
      <c r="D1154"/>
      <c r="E1154"/>
      <c r="F1154"/>
      <c r="G1154"/>
    </row>
    <row r="1155" spans="1:7" x14ac:dyDescent="0.25">
      <c r="A1155"/>
      <c r="B1155"/>
      <c r="C1155"/>
      <c r="D1155"/>
      <c r="E1155"/>
      <c r="F1155"/>
      <c r="G1155"/>
    </row>
    <row r="1156" spans="1:7" x14ac:dyDescent="0.25">
      <c r="A1156"/>
      <c r="B1156"/>
      <c r="C1156"/>
      <c r="D1156"/>
      <c r="E1156"/>
      <c r="F1156"/>
      <c r="G1156"/>
    </row>
    <row r="1157" spans="1:7" x14ac:dyDescent="0.25">
      <c r="A1157"/>
      <c r="B1157"/>
      <c r="C1157"/>
      <c r="D1157"/>
      <c r="E1157"/>
      <c r="F1157"/>
      <c r="G1157"/>
    </row>
    <row r="1158" spans="1:7" x14ac:dyDescent="0.25">
      <c r="A1158"/>
      <c r="B1158"/>
      <c r="C1158"/>
      <c r="D1158"/>
      <c r="E1158"/>
      <c r="F1158"/>
      <c r="G1158"/>
    </row>
    <row r="1159" spans="1:7" x14ac:dyDescent="0.25">
      <c r="A1159"/>
      <c r="B1159"/>
      <c r="C1159"/>
      <c r="D1159"/>
      <c r="E1159"/>
      <c r="F1159"/>
      <c r="G1159"/>
    </row>
    <row r="1160" spans="1:7" x14ac:dyDescent="0.25">
      <c r="A1160"/>
      <c r="B1160"/>
      <c r="C1160"/>
      <c r="D1160"/>
      <c r="E1160"/>
      <c r="F1160"/>
      <c r="G1160"/>
    </row>
    <row r="1161" spans="1:7" x14ac:dyDescent="0.25">
      <c r="A1161"/>
      <c r="B1161"/>
      <c r="C1161"/>
      <c r="D1161"/>
      <c r="E1161"/>
      <c r="F1161"/>
      <c r="G1161"/>
    </row>
    <row r="1162" spans="1:7" x14ac:dyDescent="0.25">
      <c r="A1162"/>
      <c r="B1162"/>
      <c r="C1162"/>
      <c r="D1162"/>
      <c r="E1162"/>
      <c r="F1162"/>
      <c r="G1162"/>
    </row>
    <row r="1163" spans="1:7" x14ac:dyDescent="0.25">
      <c r="A1163"/>
      <c r="B1163"/>
      <c r="C1163"/>
      <c r="D1163"/>
      <c r="E1163"/>
      <c r="F1163"/>
      <c r="G1163"/>
    </row>
    <row r="1164" spans="1:7" x14ac:dyDescent="0.25">
      <c r="A1164"/>
      <c r="B1164"/>
      <c r="C1164"/>
      <c r="D1164"/>
      <c r="E1164"/>
      <c r="F1164"/>
      <c r="G1164"/>
    </row>
    <row r="1165" spans="1:7" x14ac:dyDescent="0.25">
      <c r="A1165"/>
      <c r="B1165"/>
      <c r="C1165"/>
      <c r="D1165"/>
      <c r="E1165"/>
      <c r="F1165"/>
      <c r="G1165"/>
    </row>
    <row r="1166" spans="1:7" x14ac:dyDescent="0.25">
      <c r="A1166"/>
      <c r="B1166"/>
      <c r="C1166"/>
      <c r="D1166"/>
      <c r="E1166"/>
      <c r="F1166"/>
      <c r="G1166"/>
    </row>
    <row r="1167" spans="1:7" x14ac:dyDescent="0.25">
      <c r="A1167"/>
      <c r="B1167"/>
      <c r="C1167"/>
      <c r="D1167"/>
      <c r="E1167"/>
      <c r="F1167"/>
      <c r="G1167"/>
    </row>
    <row r="1168" spans="1:7" x14ac:dyDescent="0.25">
      <c r="A1168"/>
      <c r="B1168"/>
      <c r="C1168"/>
      <c r="D1168"/>
      <c r="E1168"/>
      <c r="F1168"/>
      <c r="G1168"/>
    </row>
    <row r="1169" spans="1:7" x14ac:dyDescent="0.25">
      <c r="A1169"/>
      <c r="B1169"/>
      <c r="C1169"/>
      <c r="D1169"/>
      <c r="E1169"/>
      <c r="F1169"/>
      <c r="G1169"/>
    </row>
    <row r="1170" spans="1:7" x14ac:dyDescent="0.25">
      <c r="A1170"/>
      <c r="B1170"/>
      <c r="C1170"/>
      <c r="D1170"/>
      <c r="E1170"/>
      <c r="F1170"/>
      <c r="G1170"/>
    </row>
    <row r="1171" spans="1:7" x14ac:dyDescent="0.25">
      <c r="A1171"/>
      <c r="B1171"/>
      <c r="C1171"/>
      <c r="D1171"/>
      <c r="E1171"/>
      <c r="F1171"/>
      <c r="G1171"/>
    </row>
    <row r="1172" spans="1:7" x14ac:dyDescent="0.25">
      <c r="A1172"/>
      <c r="B1172"/>
      <c r="C1172"/>
      <c r="D1172"/>
      <c r="E1172"/>
      <c r="F1172"/>
      <c r="G1172"/>
    </row>
    <row r="1173" spans="1:7" x14ac:dyDescent="0.25">
      <c r="A1173"/>
      <c r="B1173"/>
      <c r="C1173"/>
      <c r="D1173"/>
      <c r="E1173"/>
      <c r="F1173"/>
      <c r="G1173"/>
    </row>
    <row r="1174" spans="1:7" x14ac:dyDescent="0.25">
      <c r="A1174"/>
      <c r="B1174"/>
      <c r="C1174"/>
      <c r="D1174"/>
      <c r="E1174"/>
      <c r="F1174"/>
      <c r="G1174"/>
    </row>
    <row r="1175" spans="1:7" x14ac:dyDescent="0.25">
      <c r="A1175"/>
      <c r="B1175"/>
      <c r="C1175"/>
      <c r="D1175"/>
      <c r="E1175"/>
      <c r="F1175"/>
      <c r="G1175"/>
    </row>
    <row r="1176" spans="1:7" x14ac:dyDescent="0.25">
      <c r="A1176"/>
      <c r="B1176"/>
      <c r="C1176"/>
      <c r="D1176"/>
      <c r="E1176"/>
      <c r="F1176"/>
      <c r="G1176"/>
    </row>
    <row r="1177" spans="1:7" x14ac:dyDescent="0.25">
      <c r="A1177"/>
      <c r="B1177"/>
      <c r="C1177"/>
      <c r="D1177"/>
      <c r="E1177"/>
      <c r="F1177"/>
      <c r="G1177"/>
    </row>
    <row r="1178" spans="1:7" x14ac:dyDescent="0.25">
      <c r="A1178"/>
      <c r="B1178"/>
      <c r="C1178"/>
      <c r="D1178"/>
      <c r="E1178"/>
      <c r="F1178"/>
      <c r="G1178"/>
    </row>
    <row r="1179" spans="1:7" x14ac:dyDescent="0.25">
      <c r="A1179"/>
      <c r="B1179"/>
      <c r="C1179"/>
      <c r="D1179"/>
      <c r="E1179"/>
      <c r="F1179"/>
      <c r="G1179"/>
    </row>
    <row r="1180" spans="1:7" x14ac:dyDescent="0.25">
      <c r="A1180"/>
      <c r="B1180"/>
      <c r="C1180"/>
      <c r="D1180"/>
      <c r="E1180"/>
      <c r="F1180"/>
      <c r="G1180"/>
    </row>
    <row r="1181" spans="1:7" x14ac:dyDescent="0.25">
      <c r="A1181"/>
      <c r="B1181"/>
      <c r="C1181"/>
      <c r="D1181"/>
      <c r="E1181"/>
      <c r="F1181"/>
      <c r="G1181"/>
    </row>
    <row r="1182" spans="1:7" x14ac:dyDescent="0.25">
      <c r="A1182"/>
      <c r="B1182"/>
      <c r="C1182"/>
      <c r="D1182"/>
      <c r="E1182"/>
      <c r="F1182"/>
      <c r="G1182"/>
    </row>
    <row r="1183" spans="1:7" x14ac:dyDescent="0.25">
      <c r="A1183"/>
      <c r="B1183"/>
      <c r="C1183"/>
      <c r="D1183"/>
      <c r="E1183"/>
      <c r="F1183"/>
      <c r="G1183"/>
    </row>
    <row r="1184" spans="1:7" x14ac:dyDescent="0.25">
      <c r="A1184"/>
      <c r="B1184"/>
      <c r="C1184"/>
      <c r="D1184"/>
      <c r="E1184"/>
      <c r="F1184"/>
      <c r="G1184"/>
    </row>
    <row r="1185" spans="1:7" x14ac:dyDescent="0.25">
      <c r="A1185"/>
      <c r="B1185"/>
      <c r="C1185"/>
      <c r="D1185"/>
      <c r="E1185"/>
      <c r="F1185"/>
      <c r="G1185"/>
    </row>
    <row r="1186" spans="1:7" x14ac:dyDescent="0.25">
      <c r="A1186"/>
      <c r="B1186"/>
      <c r="C1186"/>
      <c r="D1186"/>
      <c r="E1186"/>
      <c r="F1186"/>
      <c r="G1186"/>
    </row>
    <row r="1187" spans="1:7" x14ac:dyDescent="0.25">
      <c r="A1187"/>
      <c r="B1187"/>
      <c r="C1187"/>
      <c r="D1187"/>
      <c r="E1187"/>
      <c r="F1187"/>
      <c r="G1187"/>
    </row>
    <row r="1188" spans="1:7" x14ac:dyDescent="0.25">
      <c r="A1188"/>
      <c r="B1188"/>
      <c r="C1188"/>
      <c r="D1188"/>
      <c r="E1188"/>
      <c r="F1188"/>
      <c r="G1188"/>
    </row>
    <row r="1189" spans="1:7" x14ac:dyDescent="0.25">
      <c r="A1189"/>
      <c r="B1189"/>
      <c r="C1189"/>
      <c r="D1189"/>
      <c r="E1189"/>
      <c r="F1189"/>
      <c r="G1189"/>
    </row>
    <row r="1190" spans="1:7" x14ac:dyDescent="0.25">
      <c r="A1190"/>
      <c r="B1190"/>
      <c r="C1190"/>
      <c r="D1190"/>
      <c r="E1190"/>
      <c r="F1190"/>
      <c r="G1190"/>
    </row>
    <row r="1191" spans="1:7" x14ac:dyDescent="0.25">
      <c r="A1191"/>
      <c r="B1191"/>
      <c r="C1191"/>
      <c r="D1191"/>
      <c r="E1191"/>
      <c r="F1191"/>
      <c r="G1191"/>
    </row>
    <row r="1192" spans="1:7" x14ac:dyDescent="0.25">
      <c r="A1192"/>
      <c r="B1192"/>
      <c r="C1192"/>
      <c r="D1192"/>
      <c r="E1192"/>
      <c r="F1192"/>
      <c r="G1192"/>
    </row>
    <row r="1193" spans="1:7" x14ac:dyDescent="0.25">
      <c r="A1193"/>
      <c r="B1193"/>
      <c r="C1193"/>
      <c r="D1193"/>
      <c r="E1193"/>
      <c r="F1193"/>
      <c r="G1193"/>
    </row>
    <row r="1194" spans="1:7" x14ac:dyDescent="0.25">
      <c r="A1194"/>
      <c r="B1194"/>
      <c r="C1194"/>
      <c r="D1194"/>
      <c r="E1194"/>
      <c r="F1194"/>
      <c r="G1194"/>
    </row>
    <row r="1195" spans="1:7" x14ac:dyDescent="0.25">
      <c r="A1195"/>
      <c r="B1195"/>
      <c r="C1195"/>
      <c r="D1195"/>
      <c r="E1195"/>
      <c r="F1195"/>
      <c r="G1195"/>
    </row>
    <row r="1196" spans="1:7" x14ac:dyDescent="0.25">
      <c r="A1196"/>
      <c r="B1196"/>
      <c r="C1196"/>
      <c r="D1196"/>
      <c r="E1196"/>
      <c r="F1196"/>
      <c r="G1196"/>
    </row>
    <row r="1197" spans="1:7" x14ac:dyDescent="0.25">
      <c r="A1197"/>
      <c r="B1197"/>
      <c r="C1197"/>
      <c r="D1197"/>
      <c r="E1197"/>
      <c r="F1197"/>
      <c r="G1197"/>
    </row>
    <row r="1198" spans="1:7" x14ac:dyDescent="0.25">
      <c r="A1198"/>
      <c r="B1198"/>
      <c r="C1198"/>
      <c r="D1198"/>
      <c r="E1198"/>
      <c r="F1198"/>
      <c r="G1198"/>
    </row>
    <row r="1199" spans="1:7" x14ac:dyDescent="0.25">
      <c r="A1199"/>
      <c r="B1199"/>
      <c r="C1199"/>
      <c r="D1199"/>
      <c r="E1199"/>
      <c r="F1199"/>
      <c r="G1199"/>
    </row>
    <row r="1200" spans="1:7" x14ac:dyDescent="0.25">
      <c r="A1200"/>
      <c r="B1200"/>
      <c r="C1200"/>
      <c r="D1200"/>
      <c r="E1200"/>
      <c r="F1200"/>
      <c r="G1200"/>
    </row>
    <row r="1201" spans="1:7" x14ac:dyDescent="0.25">
      <c r="A1201"/>
      <c r="B1201"/>
      <c r="C1201"/>
      <c r="D1201"/>
      <c r="E1201"/>
      <c r="F1201"/>
      <c r="G1201"/>
    </row>
    <row r="1202" spans="1:7" x14ac:dyDescent="0.25">
      <c r="A1202"/>
      <c r="B1202"/>
      <c r="C1202"/>
      <c r="D1202"/>
      <c r="E1202"/>
      <c r="F1202"/>
      <c r="G1202"/>
    </row>
    <row r="1203" spans="1:7" x14ac:dyDescent="0.25">
      <c r="A1203"/>
      <c r="B1203"/>
      <c r="C1203"/>
      <c r="D1203"/>
      <c r="E1203"/>
      <c r="F1203"/>
      <c r="G1203"/>
    </row>
    <row r="1204" spans="1:7" x14ac:dyDescent="0.25">
      <c r="A1204"/>
      <c r="B1204"/>
      <c r="C1204"/>
      <c r="D1204"/>
      <c r="E1204"/>
      <c r="F1204"/>
      <c r="G1204"/>
    </row>
    <row r="1205" spans="1:7" x14ac:dyDescent="0.25">
      <c r="A1205"/>
      <c r="B1205"/>
      <c r="C1205"/>
      <c r="D1205"/>
      <c r="E1205"/>
      <c r="F1205"/>
      <c r="G1205"/>
    </row>
    <row r="1206" spans="1:7" x14ac:dyDescent="0.25">
      <c r="A1206"/>
      <c r="B1206"/>
      <c r="C1206"/>
      <c r="D1206"/>
      <c r="E1206"/>
      <c r="F1206"/>
      <c r="G1206"/>
    </row>
    <row r="1207" spans="1:7" x14ac:dyDescent="0.25">
      <c r="A1207"/>
      <c r="B1207"/>
      <c r="C1207"/>
      <c r="D1207"/>
      <c r="E1207"/>
      <c r="F1207"/>
      <c r="G1207"/>
    </row>
    <row r="1208" spans="1:7" x14ac:dyDescent="0.25">
      <c r="A1208"/>
      <c r="B1208"/>
      <c r="C1208"/>
      <c r="D1208"/>
      <c r="E1208"/>
      <c r="F1208"/>
      <c r="G1208"/>
    </row>
    <row r="1209" spans="1:7" x14ac:dyDescent="0.25">
      <c r="A1209"/>
      <c r="B1209"/>
      <c r="C1209"/>
      <c r="D1209"/>
      <c r="E1209"/>
      <c r="F1209"/>
      <c r="G1209"/>
    </row>
    <row r="1210" spans="1:7" x14ac:dyDescent="0.25">
      <c r="A1210"/>
      <c r="B1210"/>
      <c r="C1210"/>
      <c r="D1210"/>
      <c r="E1210"/>
      <c r="F1210"/>
      <c r="G1210"/>
    </row>
    <row r="1211" spans="1:7" x14ac:dyDescent="0.25">
      <c r="A1211"/>
      <c r="B1211"/>
      <c r="C1211"/>
      <c r="D1211"/>
      <c r="E1211"/>
      <c r="F1211"/>
      <c r="G1211"/>
    </row>
    <row r="1212" spans="1:7" x14ac:dyDescent="0.25">
      <c r="A1212"/>
      <c r="B1212"/>
      <c r="C1212"/>
      <c r="D1212"/>
      <c r="E1212"/>
      <c r="F1212"/>
      <c r="G1212"/>
    </row>
    <row r="1213" spans="1:7" x14ac:dyDescent="0.25">
      <c r="A1213"/>
      <c r="B1213"/>
      <c r="C1213"/>
      <c r="D1213"/>
      <c r="E1213"/>
      <c r="F1213"/>
      <c r="G1213"/>
    </row>
    <row r="1214" spans="1:7" x14ac:dyDescent="0.25">
      <c r="A1214"/>
      <c r="B1214"/>
      <c r="C1214"/>
      <c r="D1214"/>
      <c r="E1214"/>
      <c r="F1214"/>
      <c r="G1214"/>
    </row>
    <row r="1215" spans="1:7" x14ac:dyDescent="0.25">
      <c r="A1215"/>
      <c r="B1215"/>
      <c r="C1215"/>
      <c r="D1215"/>
      <c r="E1215"/>
      <c r="F1215"/>
      <c r="G1215"/>
    </row>
    <row r="1216" spans="1:7" x14ac:dyDescent="0.25">
      <c r="A1216"/>
      <c r="B1216"/>
      <c r="C1216"/>
      <c r="D1216"/>
      <c r="E1216"/>
      <c r="F1216"/>
      <c r="G1216"/>
    </row>
    <row r="1217" spans="1:7" x14ac:dyDescent="0.25">
      <c r="A1217"/>
      <c r="B1217"/>
      <c r="C1217"/>
      <c r="D1217"/>
      <c r="E1217"/>
      <c r="F1217"/>
      <c r="G1217"/>
    </row>
    <row r="1218" spans="1:7" x14ac:dyDescent="0.25">
      <c r="A1218"/>
      <c r="B1218"/>
      <c r="C1218"/>
      <c r="D1218"/>
      <c r="E1218"/>
      <c r="F1218"/>
      <c r="G1218"/>
    </row>
    <row r="1219" spans="1:7" x14ac:dyDescent="0.25">
      <c r="A1219"/>
      <c r="B1219"/>
      <c r="C1219"/>
      <c r="D1219"/>
      <c r="E1219"/>
      <c r="F1219"/>
      <c r="G1219"/>
    </row>
    <row r="1220" spans="1:7" x14ac:dyDescent="0.25">
      <c r="A1220"/>
      <c r="B1220"/>
      <c r="C1220"/>
      <c r="D1220"/>
      <c r="E1220"/>
      <c r="F1220"/>
      <c r="G1220"/>
    </row>
    <row r="1221" spans="1:7" x14ac:dyDescent="0.25">
      <c r="A1221"/>
      <c r="B1221"/>
      <c r="C1221"/>
      <c r="D1221"/>
      <c r="E1221"/>
      <c r="F1221"/>
      <c r="G1221"/>
    </row>
    <row r="1222" spans="1:7" x14ac:dyDescent="0.25">
      <c r="A1222"/>
      <c r="B1222"/>
      <c r="C1222"/>
      <c r="D1222"/>
      <c r="E1222"/>
      <c r="F1222"/>
      <c r="G1222"/>
    </row>
    <row r="1223" spans="1:7" x14ac:dyDescent="0.25">
      <c r="A1223"/>
      <c r="B1223"/>
      <c r="C1223"/>
      <c r="D1223"/>
      <c r="E1223"/>
      <c r="F1223"/>
      <c r="G1223"/>
    </row>
    <row r="1224" spans="1:7" x14ac:dyDescent="0.25">
      <c r="A1224"/>
      <c r="B1224"/>
      <c r="C1224"/>
      <c r="D1224"/>
      <c r="E1224"/>
      <c r="F1224"/>
      <c r="G1224"/>
    </row>
    <row r="1225" spans="1:7" x14ac:dyDescent="0.25">
      <c r="A1225"/>
      <c r="B1225"/>
      <c r="C1225"/>
      <c r="D1225"/>
      <c r="E1225"/>
      <c r="F1225"/>
      <c r="G1225"/>
    </row>
    <row r="1226" spans="1:7" x14ac:dyDescent="0.25">
      <c r="A1226"/>
      <c r="B1226"/>
      <c r="C1226"/>
      <c r="D1226"/>
      <c r="E1226"/>
      <c r="F1226"/>
      <c r="G1226"/>
    </row>
    <row r="1227" spans="1:7" x14ac:dyDescent="0.25">
      <c r="A1227"/>
      <c r="B1227"/>
      <c r="C1227"/>
      <c r="D1227"/>
      <c r="E1227"/>
      <c r="F1227"/>
      <c r="G1227"/>
    </row>
    <row r="1228" spans="1:7" x14ac:dyDescent="0.25">
      <c r="A1228"/>
      <c r="B1228"/>
      <c r="C1228"/>
      <c r="D1228"/>
      <c r="E1228"/>
      <c r="F1228"/>
      <c r="G1228"/>
    </row>
    <row r="1229" spans="1:7" x14ac:dyDescent="0.25">
      <c r="A1229"/>
      <c r="B1229"/>
      <c r="C1229"/>
      <c r="D1229"/>
      <c r="E1229"/>
      <c r="F1229"/>
      <c r="G1229"/>
    </row>
    <row r="1230" spans="1:7" x14ac:dyDescent="0.25">
      <c r="A1230"/>
      <c r="B1230"/>
      <c r="C1230"/>
      <c r="D1230"/>
      <c r="E1230"/>
      <c r="F1230"/>
      <c r="G1230"/>
    </row>
    <row r="1231" spans="1:7" x14ac:dyDescent="0.25">
      <c r="A1231"/>
      <c r="B1231"/>
      <c r="C1231"/>
      <c r="D1231"/>
      <c r="E1231"/>
      <c r="F1231"/>
      <c r="G1231"/>
    </row>
    <row r="1232" spans="1:7" x14ac:dyDescent="0.25">
      <c r="A1232"/>
      <c r="B1232"/>
      <c r="C1232"/>
      <c r="D1232"/>
      <c r="E1232"/>
      <c r="F1232"/>
      <c r="G1232"/>
    </row>
    <row r="1233" spans="1:7" x14ac:dyDescent="0.25">
      <c r="A1233"/>
      <c r="B1233"/>
      <c r="C1233"/>
      <c r="D1233"/>
      <c r="E1233"/>
      <c r="F1233"/>
      <c r="G1233"/>
    </row>
    <row r="1234" spans="1:7" x14ac:dyDescent="0.25">
      <c r="A1234"/>
      <c r="B1234"/>
      <c r="C1234"/>
      <c r="D1234"/>
      <c r="E1234"/>
      <c r="F1234"/>
      <c r="G1234"/>
    </row>
    <row r="1235" spans="1:7" x14ac:dyDescent="0.25">
      <c r="A1235"/>
      <c r="B1235"/>
      <c r="C1235"/>
      <c r="D1235"/>
      <c r="E1235"/>
      <c r="F1235"/>
      <c r="G1235"/>
    </row>
    <row r="1236" spans="1:7" x14ac:dyDescent="0.25">
      <c r="A1236"/>
      <c r="B1236"/>
      <c r="C1236"/>
      <c r="D1236"/>
      <c r="E1236"/>
      <c r="F1236"/>
      <c r="G1236"/>
    </row>
    <row r="1237" spans="1:7" x14ac:dyDescent="0.25">
      <c r="A1237"/>
      <c r="B1237"/>
      <c r="C1237"/>
      <c r="D1237"/>
      <c r="E1237"/>
      <c r="F1237"/>
      <c r="G1237"/>
    </row>
    <row r="1238" spans="1:7" x14ac:dyDescent="0.25">
      <c r="A1238"/>
      <c r="B1238"/>
      <c r="C1238"/>
      <c r="D1238"/>
      <c r="E1238"/>
      <c r="F1238"/>
      <c r="G1238"/>
    </row>
    <row r="1239" spans="1:7" x14ac:dyDescent="0.25">
      <c r="A1239"/>
      <c r="B1239"/>
      <c r="C1239"/>
      <c r="D1239"/>
      <c r="E1239"/>
      <c r="F1239"/>
      <c r="G1239"/>
    </row>
    <row r="1240" spans="1:7" x14ac:dyDescent="0.25">
      <c r="A1240"/>
      <c r="B1240"/>
      <c r="C1240"/>
      <c r="D1240"/>
      <c r="E1240"/>
      <c r="F1240"/>
      <c r="G1240"/>
    </row>
    <row r="1241" spans="1:7" x14ac:dyDescent="0.25">
      <c r="A1241"/>
      <c r="B1241"/>
      <c r="C1241"/>
      <c r="D1241"/>
      <c r="E1241"/>
      <c r="F1241"/>
      <c r="G1241"/>
    </row>
    <row r="1242" spans="1:7" x14ac:dyDescent="0.25">
      <c r="A1242"/>
      <c r="B1242"/>
      <c r="C1242"/>
      <c r="D1242"/>
      <c r="E1242"/>
      <c r="F1242"/>
      <c r="G1242"/>
    </row>
    <row r="1243" spans="1:7" x14ac:dyDescent="0.25">
      <c r="A1243"/>
      <c r="B1243"/>
      <c r="C1243"/>
      <c r="D1243"/>
      <c r="E1243"/>
      <c r="F1243"/>
      <c r="G1243"/>
    </row>
    <row r="1244" spans="1:7" x14ac:dyDescent="0.25">
      <c r="A1244"/>
      <c r="B1244"/>
      <c r="C1244"/>
      <c r="D1244"/>
      <c r="E1244"/>
      <c r="F1244"/>
      <c r="G1244"/>
    </row>
    <row r="1245" spans="1:7" x14ac:dyDescent="0.25">
      <c r="A1245"/>
      <c r="B1245"/>
      <c r="C1245"/>
      <c r="D1245"/>
      <c r="E1245"/>
      <c r="F1245"/>
      <c r="G1245"/>
    </row>
    <row r="1246" spans="1:7" x14ac:dyDescent="0.25">
      <c r="A1246"/>
      <c r="B1246"/>
      <c r="C1246"/>
      <c r="D1246"/>
      <c r="E1246"/>
      <c r="F1246"/>
      <c r="G1246"/>
    </row>
    <row r="1247" spans="1:7" x14ac:dyDescent="0.25">
      <c r="A1247"/>
      <c r="B1247"/>
      <c r="C1247"/>
      <c r="D1247"/>
      <c r="E1247"/>
      <c r="F1247"/>
      <c r="G1247"/>
    </row>
    <row r="1248" spans="1:7" x14ac:dyDescent="0.25">
      <c r="A1248"/>
      <c r="B1248"/>
      <c r="C1248"/>
      <c r="D1248"/>
      <c r="E1248"/>
      <c r="F1248"/>
      <c r="G1248"/>
    </row>
    <row r="1249" spans="1:7" x14ac:dyDescent="0.25">
      <c r="A1249"/>
      <c r="B1249"/>
      <c r="C1249"/>
      <c r="D1249"/>
      <c r="E1249"/>
      <c r="F1249"/>
      <c r="G1249"/>
    </row>
    <row r="1250" spans="1:7" x14ac:dyDescent="0.25">
      <c r="A1250"/>
      <c r="B1250"/>
      <c r="C1250"/>
      <c r="D1250"/>
      <c r="E1250"/>
      <c r="F1250"/>
      <c r="G1250"/>
    </row>
    <row r="1251" spans="1:7" x14ac:dyDescent="0.25">
      <c r="A1251"/>
      <c r="B1251"/>
      <c r="C1251"/>
      <c r="D1251"/>
      <c r="E1251"/>
      <c r="F1251"/>
      <c r="G1251"/>
    </row>
    <row r="1252" spans="1:7" x14ac:dyDescent="0.25">
      <c r="A1252"/>
      <c r="B1252"/>
      <c r="C1252"/>
      <c r="D1252"/>
      <c r="E1252"/>
      <c r="F1252"/>
      <c r="G1252"/>
    </row>
    <row r="1253" spans="1:7" x14ac:dyDescent="0.25">
      <c r="A1253"/>
      <c r="B1253"/>
      <c r="C1253"/>
      <c r="D1253"/>
      <c r="E1253"/>
      <c r="F1253"/>
      <c r="G1253"/>
    </row>
    <row r="1254" spans="1:7" x14ac:dyDescent="0.25">
      <c r="A1254"/>
      <c r="B1254"/>
      <c r="C1254"/>
      <c r="D1254"/>
      <c r="E1254"/>
      <c r="F1254"/>
      <c r="G1254"/>
    </row>
    <row r="1255" spans="1:7" x14ac:dyDescent="0.25">
      <c r="A1255"/>
      <c r="B1255"/>
      <c r="C1255"/>
      <c r="D1255"/>
      <c r="E1255"/>
      <c r="F1255"/>
      <c r="G1255"/>
    </row>
    <row r="1256" spans="1:7" x14ac:dyDescent="0.25">
      <c r="A1256"/>
      <c r="B1256"/>
      <c r="C1256"/>
      <c r="D1256"/>
      <c r="E1256"/>
      <c r="F1256"/>
      <c r="G1256"/>
    </row>
    <row r="1257" spans="1:7" x14ac:dyDescent="0.25">
      <c r="A1257"/>
      <c r="B1257"/>
      <c r="C1257"/>
      <c r="D1257"/>
      <c r="E1257"/>
      <c r="F1257"/>
      <c r="G1257"/>
    </row>
    <row r="1258" spans="1:7" x14ac:dyDescent="0.25">
      <c r="A1258"/>
      <c r="B1258"/>
      <c r="C1258"/>
      <c r="D1258"/>
      <c r="E1258"/>
      <c r="F1258"/>
      <c r="G1258"/>
    </row>
    <row r="1259" spans="1:7" x14ac:dyDescent="0.25">
      <c r="A1259"/>
      <c r="B1259"/>
      <c r="C1259"/>
      <c r="D1259"/>
      <c r="E1259"/>
      <c r="F1259"/>
      <c r="G1259"/>
    </row>
    <row r="1260" spans="1:7" x14ac:dyDescent="0.25">
      <c r="A1260"/>
      <c r="B1260"/>
      <c r="C1260"/>
      <c r="D1260"/>
      <c r="E1260"/>
      <c r="F1260"/>
      <c r="G1260"/>
    </row>
    <row r="1261" spans="1:7" x14ac:dyDescent="0.25">
      <c r="A1261"/>
      <c r="B1261"/>
      <c r="C1261"/>
      <c r="D1261"/>
      <c r="E1261"/>
      <c r="F1261"/>
      <c r="G1261"/>
    </row>
    <row r="1262" spans="1:7" x14ac:dyDescent="0.25">
      <c r="A1262"/>
      <c r="B1262"/>
      <c r="C1262"/>
      <c r="D1262"/>
      <c r="E1262"/>
      <c r="F1262"/>
      <c r="G1262"/>
    </row>
    <row r="1263" spans="1:7" x14ac:dyDescent="0.25">
      <c r="A1263"/>
      <c r="B1263"/>
      <c r="C1263"/>
      <c r="D1263"/>
      <c r="E1263"/>
      <c r="F1263"/>
      <c r="G1263"/>
    </row>
    <row r="1264" spans="1:7" x14ac:dyDescent="0.25">
      <c r="A1264"/>
      <c r="B1264"/>
      <c r="C1264"/>
      <c r="D1264"/>
      <c r="E1264"/>
      <c r="F1264"/>
      <c r="G1264"/>
    </row>
    <row r="1265" spans="1:7" x14ac:dyDescent="0.25">
      <c r="A1265"/>
      <c r="B1265"/>
      <c r="C1265"/>
      <c r="D1265"/>
      <c r="E1265"/>
      <c r="F1265"/>
      <c r="G1265"/>
    </row>
    <row r="1266" spans="1:7" x14ac:dyDescent="0.25">
      <c r="A1266"/>
      <c r="B1266"/>
      <c r="C1266"/>
      <c r="D1266"/>
      <c r="E1266"/>
      <c r="F1266"/>
      <c r="G1266"/>
    </row>
    <row r="1267" spans="1:7" x14ac:dyDescent="0.25">
      <c r="A1267"/>
      <c r="B1267"/>
      <c r="C1267"/>
      <c r="D1267"/>
      <c r="E1267"/>
      <c r="F1267"/>
      <c r="G1267"/>
    </row>
    <row r="1268" spans="1:7" x14ac:dyDescent="0.25">
      <c r="A1268"/>
      <c r="B1268"/>
      <c r="C1268"/>
      <c r="D1268"/>
      <c r="E1268"/>
      <c r="F1268"/>
      <c r="G1268"/>
    </row>
    <row r="1269" spans="1:7" x14ac:dyDescent="0.25">
      <c r="A1269"/>
      <c r="B1269"/>
      <c r="C1269"/>
      <c r="D1269"/>
      <c r="E1269"/>
      <c r="F1269"/>
      <c r="G1269"/>
    </row>
    <row r="1270" spans="1:7" x14ac:dyDescent="0.25">
      <c r="A1270"/>
      <c r="B1270"/>
      <c r="C1270"/>
      <c r="D1270"/>
      <c r="E1270"/>
      <c r="F1270"/>
      <c r="G1270"/>
    </row>
    <row r="1271" spans="1:7" x14ac:dyDescent="0.25">
      <c r="A1271"/>
      <c r="B1271"/>
      <c r="C1271"/>
      <c r="D1271"/>
      <c r="E1271"/>
      <c r="F1271"/>
      <c r="G1271"/>
    </row>
    <row r="1272" spans="1:7" x14ac:dyDescent="0.25">
      <c r="A1272"/>
      <c r="B1272"/>
      <c r="C1272"/>
      <c r="D1272"/>
      <c r="E1272"/>
      <c r="F1272"/>
      <c r="G1272"/>
    </row>
    <row r="1273" spans="1:7" x14ac:dyDescent="0.25">
      <c r="A1273"/>
      <c r="B1273"/>
      <c r="C1273"/>
      <c r="D1273"/>
      <c r="E1273"/>
      <c r="F1273"/>
      <c r="G1273"/>
    </row>
    <row r="1274" spans="1:7" x14ac:dyDescent="0.25">
      <c r="A1274"/>
      <c r="B1274"/>
      <c r="C1274"/>
      <c r="D1274"/>
      <c r="E1274"/>
      <c r="F1274"/>
      <c r="G1274"/>
    </row>
    <row r="1275" spans="1:7" x14ac:dyDescent="0.25">
      <c r="A1275"/>
      <c r="B1275"/>
      <c r="C1275"/>
      <c r="D1275"/>
      <c r="E1275"/>
      <c r="F1275"/>
      <c r="G1275"/>
    </row>
    <row r="1276" spans="1:7" x14ac:dyDescent="0.25">
      <c r="A1276"/>
      <c r="B1276"/>
      <c r="C1276"/>
      <c r="D1276"/>
      <c r="E1276"/>
      <c r="F1276"/>
      <c r="G1276"/>
    </row>
    <row r="1277" spans="1:7" x14ac:dyDescent="0.25">
      <c r="A1277"/>
      <c r="B1277"/>
      <c r="C1277"/>
      <c r="D1277"/>
      <c r="E1277"/>
      <c r="F1277"/>
      <c r="G1277"/>
    </row>
    <row r="1278" spans="1:7" x14ac:dyDescent="0.25">
      <c r="A1278"/>
      <c r="B1278"/>
      <c r="C1278"/>
      <c r="D1278"/>
      <c r="E1278"/>
      <c r="F1278"/>
      <c r="G1278"/>
    </row>
    <row r="1279" spans="1:7" x14ac:dyDescent="0.25">
      <c r="A1279"/>
      <c r="B1279"/>
      <c r="C1279"/>
      <c r="D1279"/>
      <c r="E1279"/>
      <c r="F1279"/>
      <c r="G1279"/>
    </row>
    <row r="1280" spans="1:7" x14ac:dyDescent="0.25">
      <c r="A1280"/>
      <c r="B1280"/>
      <c r="C1280"/>
      <c r="D1280"/>
      <c r="E1280"/>
      <c r="F1280"/>
      <c r="G1280"/>
    </row>
    <row r="1281" spans="1:7" x14ac:dyDescent="0.25">
      <c r="A1281"/>
      <c r="B1281"/>
      <c r="C1281"/>
      <c r="D1281"/>
      <c r="E1281"/>
      <c r="F1281"/>
      <c r="G1281"/>
    </row>
    <row r="1282" spans="1:7" x14ac:dyDescent="0.25">
      <c r="A1282"/>
      <c r="B1282"/>
      <c r="C1282"/>
      <c r="D1282"/>
      <c r="E1282"/>
      <c r="F1282"/>
      <c r="G1282"/>
    </row>
    <row r="1283" spans="1:7" x14ac:dyDescent="0.25">
      <c r="A1283"/>
      <c r="B1283"/>
      <c r="C1283"/>
      <c r="D1283"/>
      <c r="E1283"/>
      <c r="F1283"/>
      <c r="G1283"/>
    </row>
    <row r="1284" spans="1:7" x14ac:dyDescent="0.25">
      <c r="A1284"/>
      <c r="B1284"/>
      <c r="C1284"/>
      <c r="D1284"/>
      <c r="E1284"/>
      <c r="F1284"/>
      <c r="G1284"/>
    </row>
    <row r="1285" spans="1:7" x14ac:dyDescent="0.25">
      <c r="A1285"/>
      <c r="B1285"/>
      <c r="C1285"/>
      <c r="D1285"/>
      <c r="E1285"/>
      <c r="F1285"/>
      <c r="G1285"/>
    </row>
    <row r="1286" spans="1:7" x14ac:dyDescent="0.25">
      <c r="A1286"/>
      <c r="B1286"/>
      <c r="C1286"/>
      <c r="D1286"/>
      <c r="E1286"/>
      <c r="F1286"/>
      <c r="G1286"/>
    </row>
    <row r="1287" spans="1:7" x14ac:dyDescent="0.25">
      <c r="A1287"/>
      <c r="B1287"/>
      <c r="C1287"/>
      <c r="D1287"/>
      <c r="E1287"/>
      <c r="F1287"/>
      <c r="G1287"/>
    </row>
    <row r="1288" spans="1:7" x14ac:dyDescent="0.25">
      <c r="A1288"/>
      <c r="B1288"/>
      <c r="C1288"/>
      <c r="D1288"/>
      <c r="E1288"/>
      <c r="F1288"/>
      <c r="G1288"/>
    </row>
    <row r="1289" spans="1:7" x14ac:dyDescent="0.25">
      <c r="A1289"/>
      <c r="B1289"/>
      <c r="C1289"/>
      <c r="D1289"/>
      <c r="E1289"/>
      <c r="F1289"/>
      <c r="G1289"/>
    </row>
    <row r="1290" spans="1:7" x14ac:dyDescent="0.25">
      <c r="A1290"/>
      <c r="B1290"/>
      <c r="C1290"/>
      <c r="D1290"/>
      <c r="E1290"/>
      <c r="F1290"/>
      <c r="G1290"/>
    </row>
    <row r="1291" spans="1:7" x14ac:dyDescent="0.25">
      <c r="A1291"/>
      <c r="B1291"/>
      <c r="C1291"/>
      <c r="D1291"/>
      <c r="E1291"/>
      <c r="F1291"/>
      <c r="G1291"/>
    </row>
    <row r="1292" spans="1:7" x14ac:dyDescent="0.25">
      <c r="A1292"/>
      <c r="B1292"/>
      <c r="C1292"/>
      <c r="D1292"/>
      <c r="E1292"/>
      <c r="F1292"/>
      <c r="G1292"/>
    </row>
    <row r="1293" spans="1:7" x14ac:dyDescent="0.25">
      <c r="A1293"/>
      <c r="B1293"/>
      <c r="C1293"/>
      <c r="D1293"/>
      <c r="E1293"/>
      <c r="F1293"/>
      <c r="G1293"/>
    </row>
    <row r="1294" spans="1:7" x14ac:dyDescent="0.25">
      <c r="A1294"/>
      <c r="B1294"/>
      <c r="C1294"/>
      <c r="D1294"/>
      <c r="E1294"/>
      <c r="F1294"/>
      <c r="G1294"/>
    </row>
    <row r="1295" spans="1:7" x14ac:dyDescent="0.25">
      <c r="A1295"/>
      <c r="B1295"/>
      <c r="C1295"/>
      <c r="D1295"/>
      <c r="E1295"/>
      <c r="F1295"/>
      <c r="G1295"/>
    </row>
    <row r="1296" spans="1:7" x14ac:dyDescent="0.25">
      <c r="A1296"/>
      <c r="B1296"/>
      <c r="C1296"/>
      <c r="D1296"/>
      <c r="E1296"/>
      <c r="F1296"/>
      <c r="G1296"/>
    </row>
    <row r="1297" spans="1:7" x14ac:dyDescent="0.25">
      <c r="A1297"/>
      <c r="B1297"/>
      <c r="C1297"/>
      <c r="D1297"/>
      <c r="E1297"/>
      <c r="F1297"/>
      <c r="G1297"/>
    </row>
    <row r="1298" spans="1:7" x14ac:dyDescent="0.25">
      <c r="A1298"/>
      <c r="B1298"/>
      <c r="C1298"/>
      <c r="D1298"/>
      <c r="E1298"/>
      <c r="F1298"/>
      <c r="G1298"/>
    </row>
    <row r="1299" spans="1:7" x14ac:dyDescent="0.25">
      <c r="A1299"/>
      <c r="B1299"/>
      <c r="C1299"/>
      <c r="D1299"/>
      <c r="E1299"/>
      <c r="F1299"/>
      <c r="G1299"/>
    </row>
    <row r="1300" spans="1:7" x14ac:dyDescent="0.25">
      <c r="A1300"/>
      <c r="B1300"/>
      <c r="C1300"/>
      <c r="D1300"/>
      <c r="E1300"/>
      <c r="F1300"/>
      <c r="G1300"/>
    </row>
    <row r="1301" spans="1:7" x14ac:dyDescent="0.25">
      <c r="A1301"/>
      <c r="B1301"/>
      <c r="C1301"/>
      <c r="D1301"/>
      <c r="E1301"/>
      <c r="F1301"/>
      <c r="G1301"/>
    </row>
    <row r="1302" spans="1:7" x14ac:dyDescent="0.25">
      <c r="A1302"/>
      <c r="B1302"/>
      <c r="C1302"/>
      <c r="D1302"/>
      <c r="E1302"/>
      <c r="F1302"/>
      <c r="G1302"/>
    </row>
    <row r="1303" spans="1:7" x14ac:dyDescent="0.25">
      <c r="A1303"/>
      <c r="B1303"/>
      <c r="C1303"/>
      <c r="D1303"/>
      <c r="E1303"/>
      <c r="F1303"/>
      <c r="G1303"/>
    </row>
    <row r="1304" spans="1:7" x14ac:dyDescent="0.25">
      <c r="A1304"/>
      <c r="B1304"/>
      <c r="C1304"/>
      <c r="D1304"/>
      <c r="E1304"/>
      <c r="F1304"/>
      <c r="G1304"/>
    </row>
    <row r="1305" spans="1:7" x14ac:dyDescent="0.25">
      <c r="A1305"/>
      <c r="B1305"/>
      <c r="C1305"/>
      <c r="D1305"/>
      <c r="E1305"/>
      <c r="F1305"/>
      <c r="G1305"/>
    </row>
    <row r="1306" spans="1:7" x14ac:dyDescent="0.25">
      <c r="A1306"/>
      <c r="B1306"/>
      <c r="C1306"/>
      <c r="D1306"/>
      <c r="E1306"/>
      <c r="F1306"/>
      <c r="G1306"/>
    </row>
    <row r="1307" spans="1:7" x14ac:dyDescent="0.25">
      <c r="A1307"/>
      <c r="B1307"/>
      <c r="C1307"/>
      <c r="D1307"/>
      <c r="E1307"/>
      <c r="F1307"/>
      <c r="G1307"/>
    </row>
    <row r="1308" spans="1:7" x14ac:dyDescent="0.25">
      <c r="A1308"/>
      <c r="B1308"/>
      <c r="C1308"/>
      <c r="D1308"/>
      <c r="E1308"/>
      <c r="F1308"/>
      <c r="G1308"/>
    </row>
    <row r="1309" spans="1:7" x14ac:dyDescent="0.25">
      <c r="A1309"/>
      <c r="B1309"/>
      <c r="C1309"/>
      <c r="D1309"/>
      <c r="E1309"/>
      <c r="F1309"/>
      <c r="G1309"/>
    </row>
    <row r="1310" spans="1:7" x14ac:dyDescent="0.25">
      <c r="A1310"/>
      <c r="B1310"/>
      <c r="C1310"/>
      <c r="D1310"/>
      <c r="E1310"/>
      <c r="F1310"/>
      <c r="G1310"/>
    </row>
    <row r="1311" spans="1:7" x14ac:dyDescent="0.25">
      <c r="A1311"/>
      <c r="B1311"/>
      <c r="C1311"/>
      <c r="D1311"/>
      <c r="E1311"/>
      <c r="F1311"/>
      <c r="G1311"/>
    </row>
    <row r="1312" spans="1:7" x14ac:dyDescent="0.25">
      <c r="A1312"/>
      <c r="B1312"/>
      <c r="C1312"/>
      <c r="D1312"/>
      <c r="E1312"/>
      <c r="F1312"/>
      <c r="G1312"/>
    </row>
    <row r="1313" spans="1:7" x14ac:dyDescent="0.25">
      <c r="A1313"/>
      <c r="B1313"/>
      <c r="C1313"/>
      <c r="D1313"/>
      <c r="E1313"/>
      <c r="F1313"/>
      <c r="G1313"/>
    </row>
    <row r="1314" spans="1:7" x14ac:dyDescent="0.25">
      <c r="A1314"/>
      <c r="B1314"/>
      <c r="C1314"/>
      <c r="D1314"/>
      <c r="E1314"/>
      <c r="F1314"/>
      <c r="G1314"/>
    </row>
    <row r="1315" spans="1:7" x14ac:dyDescent="0.25">
      <c r="A1315"/>
      <c r="B1315"/>
      <c r="C1315"/>
      <c r="D1315"/>
      <c r="E1315"/>
      <c r="F1315"/>
      <c r="G1315"/>
    </row>
    <row r="1316" spans="1:7" x14ac:dyDescent="0.25">
      <c r="A1316"/>
      <c r="B1316"/>
      <c r="C1316"/>
      <c r="D1316"/>
      <c r="E1316"/>
      <c r="F1316"/>
      <c r="G1316"/>
    </row>
    <row r="1317" spans="1:7" x14ac:dyDescent="0.25">
      <c r="A1317"/>
      <c r="B1317"/>
      <c r="C1317"/>
      <c r="D1317"/>
      <c r="E1317"/>
      <c r="F1317"/>
      <c r="G1317"/>
    </row>
    <row r="1318" spans="1:7" x14ac:dyDescent="0.25">
      <c r="A1318"/>
      <c r="B1318"/>
      <c r="C1318"/>
      <c r="D1318"/>
      <c r="E1318"/>
      <c r="F1318"/>
      <c r="G1318"/>
    </row>
    <row r="1319" spans="1:7" x14ac:dyDescent="0.25">
      <c r="A1319"/>
      <c r="B1319"/>
      <c r="C1319"/>
      <c r="D1319"/>
      <c r="E1319"/>
      <c r="F1319"/>
      <c r="G1319"/>
    </row>
    <row r="1320" spans="1:7" x14ac:dyDescent="0.25">
      <c r="A1320"/>
      <c r="B1320"/>
      <c r="C1320"/>
      <c r="D1320"/>
      <c r="E1320"/>
      <c r="F1320"/>
      <c r="G1320"/>
    </row>
    <row r="1321" spans="1:7" x14ac:dyDescent="0.25">
      <c r="A1321"/>
      <c r="B1321"/>
      <c r="C1321"/>
      <c r="D1321"/>
      <c r="E1321"/>
      <c r="F1321"/>
      <c r="G1321"/>
    </row>
    <row r="1322" spans="1:7" x14ac:dyDescent="0.25">
      <c r="A1322"/>
      <c r="B1322"/>
      <c r="C1322"/>
      <c r="D1322"/>
      <c r="E1322"/>
      <c r="F1322"/>
      <c r="G1322"/>
    </row>
    <row r="1323" spans="1:7" x14ac:dyDescent="0.25">
      <c r="A1323"/>
      <c r="B1323"/>
      <c r="C1323"/>
      <c r="D1323"/>
      <c r="E1323"/>
      <c r="F1323"/>
      <c r="G1323"/>
    </row>
    <row r="1324" spans="1:7" x14ac:dyDescent="0.25">
      <c r="A1324"/>
      <c r="B1324"/>
      <c r="C1324"/>
      <c r="D1324"/>
      <c r="E1324"/>
      <c r="F1324"/>
      <c r="G1324"/>
    </row>
    <row r="1325" spans="1:7" x14ac:dyDescent="0.25">
      <c r="A1325"/>
      <c r="B1325"/>
      <c r="C1325"/>
      <c r="D1325"/>
      <c r="E1325"/>
      <c r="F1325"/>
      <c r="G1325"/>
    </row>
    <row r="1326" spans="1:7" x14ac:dyDescent="0.25">
      <c r="A1326"/>
      <c r="B1326"/>
      <c r="C1326"/>
      <c r="D1326"/>
      <c r="E1326"/>
      <c r="F1326"/>
      <c r="G1326"/>
    </row>
    <row r="1327" spans="1:7" x14ac:dyDescent="0.25">
      <c r="A1327"/>
      <c r="B1327"/>
      <c r="C1327"/>
      <c r="D1327"/>
      <c r="E1327"/>
      <c r="F1327"/>
      <c r="G1327"/>
    </row>
    <row r="1328" spans="1:7" x14ac:dyDescent="0.25">
      <c r="A1328"/>
      <c r="B1328"/>
      <c r="C1328"/>
      <c r="D1328"/>
      <c r="E1328"/>
      <c r="F1328"/>
      <c r="G1328"/>
    </row>
    <row r="1329" spans="1:7" x14ac:dyDescent="0.25">
      <c r="A1329"/>
      <c r="B1329"/>
      <c r="C1329"/>
      <c r="D1329"/>
      <c r="E1329"/>
      <c r="F1329"/>
      <c r="G1329"/>
    </row>
    <row r="1330" spans="1:7" x14ac:dyDescent="0.25">
      <c r="A1330"/>
      <c r="B1330"/>
      <c r="C1330"/>
      <c r="D1330"/>
      <c r="E1330"/>
      <c r="F1330"/>
      <c r="G1330"/>
    </row>
    <row r="1331" spans="1:7" x14ac:dyDescent="0.25">
      <c r="A1331"/>
      <c r="B1331"/>
      <c r="C1331"/>
      <c r="D1331"/>
      <c r="E1331"/>
      <c r="F1331"/>
      <c r="G1331"/>
    </row>
    <row r="1332" spans="1:7" x14ac:dyDescent="0.25">
      <c r="A1332"/>
      <c r="B1332"/>
      <c r="C1332"/>
      <c r="D1332"/>
      <c r="E1332"/>
      <c r="F1332"/>
      <c r="G1332"/>
    </row>
    <row r="1333" spans="1:7" x14ac:dyDescent="0.25">
      <c r="A1333"/>
      <c r="B1333"/>
      <c r="C1333"/>
      <c r="D1333"/>
      <c r="E1333"/>
      <c r="F1333"/>
      <c r="G1333"/>
    </row>
    <row r="1334" spans="1:7" x14ac:dyDescent="0.25">
      <c r="A1334"/>
      <c r="B1334"/>
      <c r="C1334"/>
      <c r="D1334"/>
      <c r="E1334"/>
      <c r="F1334"/>
      <c r="G1334"/>
    </row>
    <row r="1335" spans="1:7" x14ac:dyDescent="0.25">
      <c r="A1335"/>
      <c r="B1335"/>
      <c r="C1335"/>
      <c r="D1335"/>
      <c r="E1335"/>
      <c r="F1335"/>
      <c r="G1335"/>
    </row>
    <row r="1336" spans="1:7" x14ac:dyDescent="0.25">
      <c r="A1336"/>
      <c r="B1336"/>
      <c r="C1336"/>
      <c r="D1336"/>
      <c r="E1336"/>
      <c r="F1336"/>
      <c r="G1336"/>
    </row>
    <row r="1337" spans="1:7" x14ac:dyDescent="0.25">
      <c r="A1337"/>
      <c r="B1337"/>
      <c r="C1337"/>
      <c r="D1337"/>
      <c r="E1337"/>
      <c r="F1337"/>
      <c r="G1337"/>
    </row>
    <row r="1338" spans="1:7" x14ac:dyDescent="0.25">
      <c r="A1338"/>
      <c r="B1338"/>
      <c r="C1338"/>
      <c r="D1338"/>
      <c r="E1338"/>
      <c r="F1338"/>
      <c r="G1338"/>
    </row>
    <row r="1339" spans="1:7" x14ac:dyDescent="0.25">
      <c r="A1339"/>
      <c r="B1339"/>
      <c r="C1339"/>
      <c r="D1339"/>
      <c r="E1339"/>
      <c r="F1339"/>
      <c r="G1339"/>
    </row>
    <row r="1340" spans="1:7" x14ac:dyDescent="0.25">
      <c r="A1340"/>
      <c r="B1340"/>
      <c r="C1340"/>
      <c r="D1340"/>
      <c r="E1340"/>
      <c r="F1340"/>
      <c r="G1340"/>
    </row>
    <row r="1341" spans="1:7" x14ac:dyDescent="0.25">
      <c r="A1341"/>
      <c r="B1341"/>
      <c r="C1341"/>
      <c r="D1341"/>
      <c r="E1341"/>
      <c r="F1341"/>
      <c r="G1341"/>
    </row>
    <row r="1342" spans="1:7" x14ac:dyDescent="0.25">
      <c r="A1342"/>
      <c r="B1342"/>
      <c r="C1342"/>
      <c r="D1342"/>
      <c r="E1342"/>
      <c r="F1342"/>
      <c r="G1342"/>
    </row>
    <row r="1343" spans="1:7" x14ac:dyDescent="0.25">
      <c r="A1343"/>
      <c r="B1343"/>
      <c r="C1343"/>
      <c r="D1343"/>
      <c r="E1343"/>
      <c r="F1343"/>
      <c r="G1343"/>
    </row>
    <row r="1344" spans="1:7" x14ac:dyDescent="0.25">
      <c r="A1344"/>
      <c r="B1344"/>
      <c r="C1344"/>
      <c r="D1344"/>
      <c r="E1344"/>
      <c r="F1344"/>
      <c r="G1344"/>
    </row>
    <row r="1345" spans="1:7" x14ac:dyDescent="0.25">
      <c r="A1345"/>
      <c r="B1345"/>
      <c r="C1345"/>
      <c r="D1345"/>
      <c r="E1345"/>
      <c r="F1345"/>
      <c r="G1345"/>
    </row>
    <row r="1346" spans="1:7" x14ac:dyDescent="0.25">
      <c r="A1346"/>
      <c r="B1346"/>
      <c r="C1346"/>
      <c r="D1346"/>
      <c r="E1346"/>
      <c r="F1346"/>
      <c r="G1346"/>
    </row>
    <row r="1347" spans="1:7" x14ac:dyDescent="0.25">
      <c r="A1347"/>
      <c r="B1347"/>
      <c r="C1347"/>
      <c r="D1347"/>
      <c r="E1347"/>
      <c r="F1347"/>
      <c r="G1347"/>
    </row>
    <row r="1348" spans="1:7" x14ac:dyDescent="0.25">
      <c r="A1348"/>
      <c r="B1348"/>
      <c r="C1348"/>
      <c r="D1348"/>
      <c r="E1348"/>
      <c r="F1348"/>
      <c r="G1348"/>
    </row>
    <row r="1349" spans="1:7" x14ac:dyDescent="0.25">
      <c r="A1349"/>
      <c r="B1349"/>
      <c r="C1349"/>
      <c r="D1349"/>
      <c r="E1349"/>
      <c r="F1349"/>
      <c r="G1349"/>
    </row>
    <row r="1350" spans="1:7" x14ac:dyDescent="0.25">
      <c r="A1350"/>
      <c r="B1350"/>
      <c r="C1350"/>
      <c r="D1350"/>
      <c r="E1350"/>
      <c r="F1350"/>
      <c r="G1350"/>
    </row>
    <row r="1351" spans="1:7" x14ac:dyDescent="0.25">
      <c r="A1351"/>
      <c r="B1351"/>
      <c r="C1351"/>
      <c r="D1351"/>
      <c r="E1351"/>
      <c r="F1351"/>
      <c r="G1351"/>
    </row>
    <row r="1352" spans="1:7" x14ac:dyDescent="0.25">
      <c r="A1352"/>
      <c r="B1352"/>
      <c r="C1352"/>
      <c r="D1352"/>
      <c r="E1352"/>
      <c r="F1352"/>
      <c r="G1352"/>
    </row>
    <row r="1353" spans="1:7" x14ac:dyDescent="0.25">
      <c r="A1353"/>
      <c r="B1353"/>
      <c r="C1353"/>
      <c r="D1353"/>
      <c r="E1353"/>
      <c r="F1353"/>
      <c r="G1353"/>
    </row>
    <row r="1354" spans="1:7" x14ac:dyDescent="0.25">
      <c r="A1354"/>
      <c r="B1354"/>
      <c r="C1354"/>
      <c r="D1354"/>
      <c r="E1354"/>
      <c r="F1354"/>
      <c r="G1354"/>
    </row>
    <row r="1355" spans="1:7" x14ac:dyDescent="0.25">
      <c r="A1355"/>
      <c r="B1355"/>
      <c r="C1355"/>
      <c r="D1355"/>
      <c r="E1355"/>
      <c r="F1355"/>
      <c r="G1355"/>
    </row>
    <row r="1356" spans="1:7" x14ac:dyDescent="0.25">
      <c r="A1356"/>
      <c r="B1356"/>
      <c r="C1356"/>
      <c r="D1356"/>
      <c r="E1356"/>
      <c r="F1356"/>
      <c r="G1356"/>
    </row>
    <row r="1357" spans="1:7" x14ac:dyDescent="0.25">
      <c r="A1357"/>
      <c r="B1357"/>
      <c r="C1357"/>
      <c r="D1357"/>
      <c r="E1357"/>
      <c r="F1357"/>
      <c r="G1357"/>
    </row>
    <row r="1358" spans="1:7" x14ac:dyDescent="0.25">
      <c r="A1358"/>
      <c r="B1358"/>
      <c r="C1358"/>
      <c r="D1358"/>
      <c r="E1358"/>
      <c r="F1358"/>
      <c r="G1358"/>
    </row>
    <row r="1359" spans="1:7" x14ac:dyDescent="0.25">
      <c r="A1359"/>
      <c r="B1359"/>
      <c r="C1359"/>
      <c r="D1359"/>
      <c r="E1359"/>
      <c r="F1359"/>
      <c r="G1359"/>
    </row>
    <row r="1360" spans="1:7" x14ac:dyDescent="0.25">
      <c r="A1360"/>
      <c r="B1360"/>
      <c r="C1360"/>
      <c r="D1360"/>
      <c r="E1360"/>
      <c r="F1360"/>
      <c r="G1360"/>
    </row>
    <row r="1361" spans="1:7" x14ac:dyDescent="0.25">
      <c r="A1361"/>
      <c r="B1361"/>
      <c r="C1361"/>
      <c r="D1361"/>
      <c r="E1361"/>
      <c r="F1361"/>
      <c r="G1361"/>
    </row>
    <row r="1362" spans="1:7" x14ac:dyDescent="0.25">
      <c r="A1362"/>
      <c r="B1362"/>
      <c r="C1362"/>
      <c r="D1362"/>
      <c r="E1362"/>
      <c r="F1362"/>
      <c r="G1362"/>
    </row>
    <row r="1363" spans="1:7" x14ac:dyDescent="0.25">
      <c r="A1363"/>
      <c r="B1363"/>
      <c r="C1363"/>
      <c r="D1363"/>
      <c r="E1363"/>
      <c r="F1363"/>
      <c r="G1363"/>
    </row>
    <row r="1364" spans="1:7" x14ac:dyDescent="0.25">
      <c r="A1364"/>
      <c r="B1364"/>
      <c r="C1364"/>
      <c r="D1364"/>
      <c r="E1364"/>
      <c r="F1364"/>
      <c r="G1364"/>
    </row>
    <row r="1365" spans="1:7" x14ac:dyDescent="0.25">
      <c r="A1365"/>
      <c r="B1365"/>
      <c r="C1365"/>
      <c r="D1365"/>
      <c r="E1365"/>
      <c r="F1365"/>
      <c r="G1365"/>
    </row>
    <row r="1366" spans="1:7" x14ac:dyDescent="0.25">
      <c r="A1366"/>
      <c r="B1366"/>
      <c r="C1366"/>
      <c r="D1366"/>
      <c r="E1366"/>
      <c r="F1366"/>
      <c r="G1366"/>
    </row>
    <row r="1367" spans="1:7" x14ac:dyDescent="0.25">
      <c r="A1367"/>
      <c r="B1367"/>
      <c r="C1367"/>
      <c r="D1367"/>
      <c r="E1367"/>
      <c r="F1367"/>
      <c r="G1367"/>
    </row>
    <row r="1368" spans="1:7" x14ac:dyDescent="0.25">
      <c r="A1368"/>
      <c r="B1368"/>
      <c r="C1368"/>
      <c r="D1368"/>
      <c r="E1368"/>
      <c r="F1368"/>
      <c r="G1368"/>
    </row>
    <row r="1369" spans="1:7" x14ac:dyDescent="0.25">
      <c r="A1369"/>
      <c r="B1369"/>
      <c r="C1369"/>
      <c r="D1369"/>
      <c r="E1369"/>
      <c r="F1369"/>
      <c r="G1369"/>
    </row>
    <row r="1370" spans="1:7" x14ac:dyDescent="0.25">
      <c r="A1370"/>
      <c r="B1370"/>
      <c r="C1370"/>
      <c r="D1370"/>
      <c r="E1370"/>
      <c r="F1370"/>
      <c r="G1370"/>
    </row>
    <row r="1371" spans="1:7" x14ac:dyDescent="0.25">
      <c r="A1371"/>
      <c r="B1371"/>
      <c r="C1371"/>
      <c r="D1371"/>
      <c r="E1371"/>
      <c r="F1371"/>
      <c r="G1371"/>
    </row>
    <row r="1372" spans="1:7" x14ac:dyDescent="0.25">
      <c r="A1372"/>
      <c r="B1372"/>
      <c r="C1372"/>
      <c r="D1372"/>
      <c r="E1372"/>
      <c r="F1372"/>
      <c r="G1372"/>
    </row>
    <row r="1373" spans="1:7" x14ac:dyDescent="0.25">
      <c r="A1373"/>
      <c r="B1373"/>
      <c r="C1373"/>
      <c r="D1373"/>
      <c r="E1373"/>
      <c r="F1373"/>
      <c r="G1373"/>
    </row>
    <row r="1374" spans="1:7" x14ac:dyDescent="0.25">
      <c r="A1374"/>
      <c r="B1374"/>
      <c r="C1374"/>
      <c r="D1374"/>
      <c r="E1374"/>
      <c r="F1374"/>
      <c r="G1374"/>
    </row>
    <row r="1375" spans="1:7" x14ac:dyDescent="0.25">
      <c r="A1375"/>
      <c r="B1375"/>
      <c r="C1375"/>
      <c r="D1375"/>
      <c r="E1375"/>
      <c r="F1375"/>
      <c r="G1375"/>
    </row>
    <row r="1376" spans="1:7" x14ac:dyDescent="0.25">
      <c r="A1376"/>
      <c r="B1376"/>
      <c r="C1376"/>
      <c r="D1376"/>
      <c r="E1376"/>
      <c r="F1376"/>
      <c r="G1376"/>
    </row>
    <row r="1377" spans="1:7" x14ac:dyDescent="0.25">
      <c r="A1377"/>
      <c r="B1377"/>
      <c r="C1377"/>
      <c r="D1377"/>
      <c r="E1377"/>
      <c r="F1377"/>
      <c r="G1377"/>
    </row>
    <row r="1378" spans="1:7" x14ac:dyDescent="0.25">
      <c r="A1378"/>
      <c r="B1378"/>
      <c r="C1378"/>
      <c r="D1378"/>
      <c r="E1378"/>
      <c r="F1378"/>
      <c r="G1378"/>
    </row>
    <row r="1379" spans="1:7" x14ac:dyDescent="0.25">
      <c r="A1379"/>
      <c r="B1379"/>
      <c r="C1379"/>
      <c r="D1379"/>
      <c r="E1379"/>
      <c r="F1379"/>
      <c r="G1379"/>
    </row>
    <row r="1380" spans="1:7" x14ac:dyDescent="0.25">
      <c r="A1380"/>
      <c r="B1380"/>
      <c r="C1380"/>
      <c r="D1380"/>
      <c r="E1380"/>
      <c r="F1380"/>
      <c r="G1380"/>
    </row>
    <row r="1381" spans="1:7" x14ac:dyDescent="0.25">
      <c r="A1381"/>
      <c r="B1381"/>
      <c r="C1381"/>
      <c r="D1381"/>
      <c r="E1381"/>
      <c r="F1381"/>
      <c r="G1381"/>
    </row>
    <row r="1382" spans="1:7" x14ac:dyDescent="0.25">
      <c r="A1382"/>
      <c r="B1382"/>
      <c r="C1382"/>
      <c r="D1382"/>
      <c r="E1382"/>
      <c r="F1382"/>
      <c r="G1382"/>
    </row>
    <row r="1383" spans="1:7" x14ac:dyDescent="0.25">
      <c r="A1383"/>
      <c r="B1383"/>
      <c r="C1383"/>
      <c r="D1383"/>
      <c r="E1383"/>
      <c r="F1383"/>
      <c r="G1383"/>
    </row>
    <row r="1384" spans="1:7" x14ac:dyDescent="0.25">
      <c r="A1384"/>
      <c r="B1384"/>
      <c r="C1384"/>
      <c r="D1384"/>
      <c r="E1384"/>
      <c r="F1384"/>
      <c r="G1384"/>
    </row>
    <row r="1385" spans="1:7" x14ac:dyDescent="0.25">
      <c r="A1385"/>
      <c r="B1385"/>
      <c r="C1385"/>
      <c r="D1385"/>
      <c r="E1385"/>
      <c r="F1385"/>
      <c r="G1385"/>
    </row>
    <row r="1386" spans="1:7" x14ac:dyDescent="0.25">
      <c r="A1386"/>
      <c r="B1386"/>
      <c r="C1386"/>
      <c r="D1386"/>
      <c r="E1386"/>
      <c r="F1386"/>
      <c r="G1386"/>
    </row>
    <row r="1387" spans="1:7" x14ac:dyDescent="0.25">
      <c r="A1387"/>
      <c r="B1387"/>
      <c r="C1387"/>
      <c r="D1387"/>
      <c r="E1387"/>
      <c r="F1387"/>
      <c r="G1387"/>
    </row>
    <row r="1388" spans="1:7" x14ac:dyDescent="0.25">
      <c r="A1388"/>
      <c r="B1388"/>
      <c r="C1388"/>
      <c r="D1388"/>
      <c r="E1388"/>
      <c r="F1388"/>
      <c r="G1388"/>
    </row>
    <row r="1389" spans="1:7" x14ac:dyDescent="0.25">
      <c r="A1389"/>
      <c r="B1389"/>
      <c r="C1389"/>
      <c r="D1389"/>
      <c r="E1389"/>
      <c r="F1389"/>
      <c r="G1389"/>
    </row>
    <row r="1390" spans="1:7" x14ac:dyDescent="0.25">
      <c r="A1390"/>
      <c r="B1390"/>
      <c r="C1390"/>
      <c r="D1390"/>
      <c r="E1390"/>
      <c r="F1390"/>
      <c r="G1390"/>
    </row>
    <row r="1391" spans="1:7" x14ac:dyDescent="0.25">
      <c r="A1391"/>
      <c r="B1391"/>
      <c r="C1391"/>
      <c r="D1391"/>
      <c r="E1391"/>
      <c r="F1391"/>
      <c r="G1391"/>
    </row>
    <row r="1392" spans="1:7" x14ac:dyDescent="0.25">
      <c r="A1392"/>
      <c r="B1392"/>
      <c r="C1392"/>
      <c r="D1392"/>
      <c r="E1392"/>
      <c r="F1392"/>
      <c r="G1392"/>
    </row>
    <row r="1393" spans="1:7" x14ac:dyDescent="0.25">
      <c r="A1393"/>
      <c r="B1393"/>
      <c r="C1393"/>
      <c r="D1393"/>
      <c r="E1393"/>
      <c r="F1393"/>
      <c r="G1393"/>
    </row>
    <row r="1394" spans="1:7" x14ac:dyDescent="0.25">
      <c r="A1394"/>
      <c r="B1394"/>
      <c r="C1394"/>
      <c r="D1394"/>
      <c r="E1394"/>
      <c r="F1394"/>
      <c r="G1394"/>
    </row>
    <row r="1395" spans="1:7" x14ac:dyDescent="0.25">
      <c r="A1395"/>
      <c r="B1395"/>
      <c r="C1395"/>
      <c r="D1395"/>
      <c r="E1395"/>
      <c r="F1395"/>
      <c r="G1395"/>
    </row>
    <row r="1396" spans="1:7" x14ac:dyDescent="0.25">
      <c r="A1396"/>
      <c r="B1396"/>
      <c r="C1396"/>
      <c r="D1396"/>
      <c r="E1396"/>
      <c r="F1396"/>
      <c r="G1396"/>
    </row>
    <row r="1397" spans="1:7" x14ac:dyDescent="0.25">
      <c r="A1397"/>
      <c r="B1397"/>
      <c r="C1397"/>
      <c r="D1397"/>
      <c r="E1397"/>
      <c r="F1397"/>
      <c r="G1397"/>
    </row>
    <row r="1398" spans="1:7" x14ac:dyDescent="0.25">
      <c r="A1398"/>
      <c r="B1398"/>
      <c r="C1398"/>
      <c r="D1398"/>
      <c r="E1398"/>
      <c r="F1398"/>
      <c r="G1398"/>
    </row>
    <row r="1399" spans="1:7" x14ac:dyDescent="0.25">
      <c r="A1399"/>
      <c r="B1399"/>
      <c r="C1399"/>
      <c r="D1399"/>
      <c r="E1399"/>
      <c r="F1399"/>
      <c r="G1399"/>
    </row>
    <row r="1400" spans="1:7" x14ac:dyDescent="0.25">
      <c r="A1400"/>
      <c r="B1400"/>
      <c r="C1400"/>
      <c r="D1400"/>
      <c r="E1400"/>
      <c r="F1400"/>
      <c r="G1400"/>
    </row>
    <row r="1401" spans="1:7" x14ac:dyDescent="0.25">
      <c r="A1401"/>
      <c r="B1401"/>
      <c r="C1401"/>
      <c r="D1401"/>
      <c r="E1401"/>
      <c r="F1401"/>
      <c r="G1401"/>
    </row>
    <row r="1402" spans="1:7" x14ac:dyDescent="0.25">
      <c r="A1402"/>
      <c r="B1402"/>
      <c r="C1402"/>
      <c r="D1402"/>
      <c r="E1402"/>
      <c r="F1402"/>
      <c r="G1402"/>
    </row>
    <row r="1403" spans="1:7" x14ac:dyDescent="0.25">
      <c r="A1403"/>
      <c r="B1403"/>
      <c r="C1403"/>
      <c r="D1403"/>
      <c r="E1403"/>
      <c r="F1403"/>
      <c r="G1403"/>
    </row>
    <row r="1404" spans="1:7" x14ac:dyDescent="0.25">
      <c r="A1404"/>
      <c r="B1404"/>
      <c r="C1404"/>
      <c r="D1404"/>
      <c r="E1404"/>
      <c r="F1404"/>
      <c r="G1404"/>
    </row>
    <row r="1405" spans="1:7" x14ac:dyDescent="0.25">
      <c r="A1405"/>
      <c r="B1405"/>
      <c r="C1405"/>
      <c r="D1405"/>
      <c r="E1405"/>
      <c r="F1405"/>
      <c r="G1405"/>
    </row>
    <row r="1406" spans="1:7" x14ac:dyDescent="0.25">
      <c r="A1406"/>
      <c r="B1406"/>
      <c r="C1406"/>
      <c r="D1406"/>
      <c r="E1406"/>
      <c r="F1406"/>
      <c r="G1406"/>
    </row>
    <row r="1407" spans="1:7" x14ac:dyDescent="0.25">
      <c r="A1407"/>
      <c r="B1407"/>
      <c r="C1407"/>
      <c r="D1407"/>
      <c r="E1407"/>
      <c r="F1407"/>
      <c r="G1407"/>
    </row>
    <row r="1408" spans="1:7" x14ac:dyDescent="0.25">
      <c r="A1408"/>
      <c r="B1408"/>
      <c r="C1408"/>
      <c r="D1408"/>
      <c r="E1408"/>
      <c r="F1408"/>
      <c r="G1408"/>
    </row>
    <row r="1409" spans="1:7" x14ac:dyDescent="0.25">
      <c r="A1409"/>
      <c r="B1409"/>
      <c r="C1409"/>
      <c r="D1409"/>
      <c r="E1409"/>
      <c r="F1409"/>
      <c r="G1409"/>
    </row>
    <row r="1410" spans="1:7" x14ac:dyDescent="0.25">
      <c r="A1410"/>
      <c r="B1410"/>
      <c r="C1410"/>
      <c r="D1410"/>
      <c r="E1410"/>
      <c r="F1410"/>
      <c r="G1410"/>
    </row>
    <row r="1411" spans="1:7" x14ac:dyDescent="0.25">
      <c r="A1411"/>
      <c r="B1411"/>
      <c r="C1411"/>
      <c r="D1411"/>
      <c r="E1411"/>
      <c r="F1411"/>
      <c r="G1411"/>
    </row>
    <row r="1412" spans="1:7" x14ac:dyDescent="0.25">
      <c r="A1412"/>
      <c r="B1412"/>
      <c r="C1412"/>
      <c r="D1412"/>
      <c r="E1412"/>
      <c r="F1412"/>
      <c r="G1412"/>
    </row>
    <row r="1413" spans="1:7" x14ac:dyDescent="0.25">
      <c r="A1413"/>
      <c r="B1413"/>
      <c r="C1413"/>
      <c r="D1413"/>
      <c r="E1413"/>
      <c r="F1413"/>
      <c r="G1413"/>
    </row>
    <row r="1414" spans="1:7" x14ac:dyDescent="0.25">
      <c r="A1414"/>
      <c r="B1414"/>
      <c r="C1414"/>
      <c r="D1414"/>
      <c r="E1414"/>
      <c r="F1414"/>
      <c r="G1414"/>
    </row>
    <row r="1415" spans="1:7" x14ac:dyDescent="0.25">
      <c r="A1415"/>
      <c r="B1415"/>
      <c r="C1415"/>
      <c r="D1415"/>
      <c r="E1415"/>
      <c r="F1415"/>
      <c r="G1415"/>
    </row>
    <row r="1416" spans="1:7" x14ac:dyDescent="0.25">
      <c r="A1416"/>
      <c r="B1416"/>
      <c r="C1416"/>
      <c r="D1416"/>
      <c r="E1416"/>
      <c r="F1416"/>
      <c r="G1416"/>
    </row>
    <row r="1417" spans="1:7" x14ac:dyDescent="0.25">
      <c r="A1417"/>
      <c r="B1417"/>
      <c r="C1417"/>
      <c r="D1417"/>
      <c r="E1417"/>
      <c r="F1417"/>
      <c r="G1417"/>
    </row>
    <row r="1418" spans="1:7" x14ac:dyDescent="0.25">
      <c r="A1418"/>
      <c r="B1418"/>
      <c r="C1418"/>
      <c r="D1418"/>
      <c r="E1418"/>
      <c r="F1418"/>
      <c r="G1418"/>
    </row>
    <row r="1419" spans="1:7" x14ac:dyDescent="0.25">
      <c r="A1419"/>
      <c r="B1419"/>
      <c r="C1419"/>
      <c r="D1419"/>
      <c r="E1419"/>
      <c r="F1419"/>
      <c r="G1419"/>
    </row>
    <row r="1420" spans="1:7" x14ac:dyDescent="0.25">
      <c r="A1420"/>
      <c r="B1420"/>
      <c r="C1420"/>
      <c r="D1420"/>
      <c r="E1420"/>
      <c r="F1420"/>
      <c r="G1420"/>
    </row>
    <row r="1421" spans="1:7" x14ac:dyDescent="0.25">
      <c r="A1421"/>
      <c r="B1421"/>
      <c r="C1421"/>
      <c r="D1421"/>
      <c r="E1421"/>
      <c r="F1421"/>
      <c r="G1421"/>
    </row>
    <row r="1422" spans="1:7" x14ac:dyDescent="0.25">
      <c r="A1422"/>
      <c r="B1422"/>
      <c r="C1422"/>
      <c r="D1422"/>
      <c r="E1422"/>
      <c r="F1422"/>
      <c r="G1422"/>
    </row>
    <row r="1423" spans="1:7" x14ac:dyDescent="0.25">
      <c r="A1423"/>
      <c r="B1423"/>
      <c r="C1423"/>
      <c r="D1423"/>
      <c r="E1423"/>
      <c r="F1423"/>
      <c r="G1423"/>
    </row>
    <row r="1424" spans="1:7" x14ac:dyDescent="0.25">
      <c r="A1424"/>
      <c r="B1424"/>
      <c r="C1424"/>
      <c r="D1424"/>
      <c r="E1424"/>
      <c r="F1424"/>
      <c r="G1424"/>
    </row>
    <row r="1425" spans="1:7" x14ac:dyDescent="0.25">
      <c r="A1425"/>
      <c r="B1425"/>
      <c r="C1425"/>
      <c r="D1425"/>
      <c r="E1425"/>
      <c r="F1425"/>
      <c r="G1425"/>
    </row>
    <row r="1426" spans="1:7" x14ac:dyDescent="0.25">
      <c r="A1426"/>
      <c r="B1426"/>
      <c r="C1426"/>
      <c r="D1426"/>
      <c r="E1426"/>
      <c r="F1426"/>
      <c r="G1426"/>
    </row>
    <row r="1427" spans="1:7" x14ac:dyDescent="0.25">
      <c r="A1427"/>
      <c r="B1427"/>
      <c r="C1427"/>
      <c r="D1427"/>
      <c r="E1427"/>
      <c r="F1427"/>
      <c r="G1427"/>
    </row>
    <row r="1428" spans="1:7" x14ac:dyDescent="0.25">
      <c r="A1428"/>
      <c r="B1428"/>
      <c r="C1428"/>
      <c r="D1428"/>
      <c r="E1428"/>
      <c r="F1428"/>
      <c r="G1428"/>
    </row>
    <row r="1429" spans="1:7" x14ac:dyDescent="0.25">
      <c r="A1429"/>
      <c r="B1429"/>
      <c r="C1429"/>
      <c r="D1429"/>
      <c r="E1429"/>
      <c r="F1429"/>
      <c r="G1429"/>
    </row>
    <row r="1430" spans="1:7" x14ac:dyDescent="0.25">
      <c r="A1430"/>
      <c r="B1430"/>
      <c r="C1430"/>
      <c r="D1430"/>
      <c r="E1430"/>
      <c r="F1430"/>
      <c r="G1430"/>
    </row>
    <row r="1431" spans="1:7" x14ac:dyDescent="0.25">
      <c r="A1431"/>
      <c r="B1431"/>
      <c r="C1431"/>
      <c r="D1431"/>
      <c r="E1431"/>
      <c r="F1431"/>
      <c r="G1431"/>
    </row>
    <row r="1432" spans="1:7" x14ac:dyDescent="0.25">
      <c r="A1432"/>
      <c r="B1432"/>
      <c r="C1432"/>
      <c r="D1432"/>
      <c r="E1432"/>
      <c r="F1432"/>
      <c r="G1432"/>
    </row>
    <row r="1433" spans="1:7" x14ac:dyDescent="0.25">
      <c r="A1433"/>
      <c r="B1433"/>
      <c r="C1433"/>
      <c r="D1433"/>
      <c r="E1433"/>
      <c r="F1433"/>
      <c r="G1433"/>
    </row>
    <row r="1434" spans="1:7" x14ac:dyDescent="0.25">
      <c r="A1434"/>
      <c r="B1434"/>
      <c r="C1434"/>
      <c r="D1434"/>
      <c r="E1434"/>
      <c r="F1434"/>
      <c r="G1434"/>
    </row>
    <row r="1435" spans="1:7" x14ac:dyDescent="0.25">
      <c r="A1435"/>
      <c r="B1435"/>
      <c r="C1435"/>
      <c r="D1435"/>
      <c r="E1435"/>
      <c r="F1435"/>
      <c r="G1435"/>
    </row>
    <row r="1436" spans="1:7" x14ac:dyDescent="0.25">
      <c r="A1436"/>
      <c r="B1436"/>
      <c r="C1436"/>
      <c r="D1436"/>
      <c r="E1436"/>
      <c r="F1436"/>
      <c r="G1436"/>
    </row>
    <row r="1437" spans="1:7" x14ac:dyDescent="0.25">
      <c r="A1437"/>
      <c r="B1437"/>
      <c r="C1437"/>
      <c r="D1437"/>
      <c r="E1437"/>
      <c r="F1437"/>
      <c r="G1437"/>
    </row>
    <row r="1438" spans="1:7" x14ac:dyDescent="0.25">
      <c r="A1438"/>
      <c r="B1438"/>
      <c r="C1438"/>
      <c r="D1438"/>
      <c r="E1438"/>
      <c r="F1438"/>
      <c r="G1438"/>
    </row>
    <row r="1439" spans="1:7" x14ac:dyDescent="0.25">
      <c r="A1439"/>
      <c r="B1439"/>
      <c r="C1439"/>
      <c r="D1439"/>
      <c r="E1439"/>
      <c r="F1439"/>
      <c r="G1439"/>
    </row>
    <row r="1440" spans="1:7" x14ac:dyDescent="0.25">
      <c r="A1440"/>
      <c r="B1440"/>
      <c r="C1440"/>
      <c r="D1440"/>
      <c r="E1440"/>
      <c r="F1440"/>
      <c r="G1440"/>
    </row>
    <row r="1441" spans="1:7" x14ac:dyDescent="0.25">
      <c r="A1441"/>
      <c r="B1441"/>
      <c r="C1441"/>
      <c r="D1441"/>
      <c r="E1441"/>
      <c r="F1441"/>
      <c r="G1441"/>
    </row>
    <row r="1442" spans="1:7" x14ac:dyDescent="0.25">
      <c r="A1442"/>
      <c r="B1442"/>
      <c r="C1442"/>
      <c r="D1442"/>
      <c r="E1442"/>
      <c r="F1442"/>
      <c r="G1442"/>
    </row>
    <row r="1443" spans="1:7" x14ac:dyDescent="0.25">
      <c r="A1443"/>
      <c r="B1443"/>
      <c r="C1443"/>
      <c r="D1443"/>
      <c r="E1443"/>
      <c r="F1443"/>
      <c r="G1443"/>
    </row>
    <row r="1444" spans="1:7" x14ac:dyDescent="0.25">
      <c r="A1444"/>
      <c r="B1444"/>
      <c r="C1444"/>
      <c r="D1444"/>
      <c r="E1444"/>
      <c r="F1444"/>
      <c r="G1444"/>
    </row>
    <row r="1445" spans="1:7" x14ac:dyDescent="0.25">
      <c r="A1445"/>
      <c r="B1445"/>
      <c r="C1445"/>
      <c r="D1445"/>
      <c r="E1445"/>
      <c r="F1445"/>
      <c r="G1445"/>
    </row>
    <row r="1446" spans="1:7" x14ac:dyDescent="0.25">
      <c r="A1446"/>
      <c r="B1446"/>
      <c r="C1446"/>
      <c r="D1446"/>
      <c r="E1446"/>
      <c r="F1446"/>
      <c r="G1446"/>
    </row>
    <row r="1447" spans="1:7" x14ac:dyDescent="0.25">
      <c r="A1447"/>
      <c r="B1447"/>
      <c r="C1447"/>
      <c r="D1447"/>
      <c r="E1447"/>
      <c r="F1447"/>
      <c r="G1447"/>
    </row>
    <row r="1448" spans="1:7" x14ac:dyDescent="0.25">
      <c r="A1448"/>
      <c r="B1448"/>
      <c r="C1448"/>
      <c r="D1448"/>
      <c r="E1448"/>
      <c r="F1448"/>
      <c r="G1448"/>
    </row>
    <row r="1449" spans="1:7" x14ac:dyDescent="0.25">
      <c r="A1449"/>
      <c r="B1449"/>
      <c r="C1449"/>
      <c r="D1449"/>
      <c r="E1449"/>
      <c r="F1449"/>
      <c r="G1449"/>
    </row>
    <row r="1450" spans="1:7" x14ac:dyDescent="0.25">
      <c r="A1450"/>
      <c r="B1450"/>
      <c r="C1450"/>
      <c r="D1450"/>
      <c r="E1450"/>
      <c r="F1450"/>
      <c r="G1450"/>
    </row>
    <row r="1451" spans="1:7" x14ac:dyDescent="0.25">
      <c r="A1451"/>
      <c r="B1451"/>
      <c r="C1451"/>
      <c r="D1451"/>
      <c r="E1451"/>
      <c r="F1451"/>
      <c r="G1451"/>
    </row>
    <row r="1452" spans="1:7" x14ac:dyDescent="0.25">
      <c r="A1452"/>
      <c r="B1452"/>
      <c r="C1452"/>
      <c r="D1452"/>
      <c r="E1452"/>
      <c r="F1452"/>
      <c r="G1452"/>
    </row>
    <row r="1453" spans="1:7" x14ac:dyDescent="0.25">
      <c r="A1453"/>
      <c r="B1453"/>
      <c r="C1453"/>
      <c r="D1453"/>
      <c r="E1453"/>
      <c r="F1453"/>
      <c r="G1453"/>
    </row>
    <row r="1454" spans="1:7" x14ac:dyDescent="0.25">
      <c r="A1454"/>
      <c r="B1454"/>
      <c r="C1454"/>
      <c r="D1454"/>
      <c r="E1454"/>
      <c r="F1454"/>
      <c r="G1454"/>
    </row>
    <row r="1455" spans="1:7" x14ac:dyDescent="0.25">
      <c r="A1455"/>
      <c r="B1455"/>
      <c r="C1455"/>
      <c r="D1455"/>
      <c r="E1455"/>
      <c r="F1455"/>
      <c r="G1455"/>
    </row>
    <row r="1456" spans="1:7" x14ac:dyDescent="0.25">
      <c r="A1456"/>
      <c r="B1456"/>
      <c r="C1456"/>
      <c r="D1456"/>
      <c r="E1456"/>
      <c r="F1456"/>
      <c r="G1456"/>
    </row>
    <row r="1457" spans="1:7" x14ac:dyDescent="0.25">
      <c r="A1457"/>
      <c r="B1457"/>
      <c r="C1457"/>
      <c r="D1457"/>
      <c r="E1457"/>
      <c r="F1457"/>
      <c r="G1457"/>
    </row>
    <row r="1458" spans="1:7" x14ac:dyDescent="0.25">
      <c r="A1458"/>
      <c r="B1458"/>
      <c r="C1458"/>
      <c r="D1458"/>
      <c r="E1458"/>
      <c r="F1458"/>
      <c r="G1458"/>
    </row>
    <row r="1459" spans="1:7" x14ac:dyDescent="0.25">
      <c r="A1459"/>
      <c r="B1459"/>
      <c r="C1459"/>
      <c r="D1459"/>
      <c r="E1459"/>
      <c r="F1459"/>
      <c r="G1459"/>
    </row>
    <row r="1460" spans="1:7" x14ac:dyDescent="0.25">
      <c r="A1460"/>
      <c r="B1460"/>
      <c r="C1460"/>
      <c r="D1460"/>
      <c r="E1460"/>
      <c r="F1460"/>
      <c r="G1460"/>
    </row>
    <row r="1461" spans="1:7" x14ac:dyDescent="0.25">
      <c r="A1461"/>
      <c r="B1461"/>
      <c r="C1461"/>
      <c r="D1461"/>
      <c r="E1461"/>
      <c r="F1461"/>
      <c r="G1461"/>
    </row>
    <row r="1462" spans="1:7" x14ac:dyDescent="0.25">
      <c r="A1462"/>
      <c r="B1462"/>
      <c r="C1462"/>
      <c r="D1462"/>
      <c r="E1462"/>
      <c r="F1462"/>
      <c r="G1462"/>
    </row>
    <row r="1463" spans="1:7" x14ac:dyDescent="0.25">
      <c r="A1463"/>
      <c r="B1463"/>
      <c r="C1463"/>
      <c r="D1463"/>
      <c r="E1463"/>
      <c r="F1463"/>
      <c r="G1463"/>
    </row>
    <row r="1464" spans="1:7" x14ac:dyDescent="0.25">
      <c r="A1464"/>
      <c r="B1464"/>
      <c r="C1464"/>
      <c r="D1464"/>
      <c r="E1464"/>
      <c r="F1464"/>
      <c r="G1464"/>
    </row>
    <row r="1465" spans="1:7" x14ac:dyDescent="0.25">
      <c r="A1465"/>
      <c r="B1465"/>
      <c r="C1465"/>
      <c r="D1465"/>
      <c r="E1465"/>
      <c r="F1465"/>
      <c r="G1465"/>
    </row>
    <row r="1466" spans="1:7" x14ac:dyDescent="0.25">
      <c r="A1466"/>
      <c r="B1466"/>
      <c r="C1466"/>
      <c r="D1466"/>
      <c r="E1466"/>
      <c r="F1466"/>
      <c r="G1466"/>
    </row>
    <row r="1467" spans="1:7" x14ac:dyDescent="0.25">
      <c r="A1467"/>
      <c r="B1467"/>
      <c r="C1467"/>
      <c r="D1467"/>
      <c r="E1467"/>
      <c r="F1467"/>
      <c r="G1467"/>
    </row>
    <row r="1468" spans="1:7" x14ac:dyDescent="0.25">
      <c r="A1468"/>
      <c r="B1468"/>
      <c r="C1468"/>
      <c r="D1468"/>
      <c r="E1468"/>
      <c r="F1468"/>
      <c r="G1468"/>
    </row>
    <row r="1469" spans="1:7" x14ac:dyDescent="0.25">
      <c r="A1469"/>
      <c r="B1469"/>
      <c r="C1469"/>
      <c r="D1469"/>
      <c r="E1469"/>
      <c r="F1469"/>
      <c r="G1469"/>
    </row>
    <row r="1470" spans="1:7" x14ac:dyDescent="0.25">
      <c r="A1470"/>
      <c r="B1470"/>
      <c r="C1470"/>
      <c r="D1470"/>
      <c r="E1470"/>
      <c r="F1470"/>
      <c r="G1470"/>
    </row>
    <row r="1471" spans="1:7" x14ac:dyDescent="0.25">
      <c r="A1471"/>
      <c r="B1471"/>
      <c r="C1471"/>
      <c r="D1471"/>
      <c r="E1471"/>
      <c r="F1471"/>
      <c r="G1471"/>
    </row>
    <row r="1472" spans="1:7" x14ac:dyDescent="0.25">
      <c r="A1472"/>
      <c r="B1472"/>
      <c r="C1472"/>
      <c r="D1472"/>
      <c r="E1472"/>
      <c r="F1472"/>
      <c r="G1472"/>
    </row>
    <row r="1473" spans="1:7" x14ac:dyDescent="0.25">
      <c r="A1473"/>
      <c r="B1473"/>
      <c r="C1473"/>
      <c r="D1473"/>
      <c r="E1473"/>
      <c r="F1473"/>
      <c r="G1473"/>
    </row>
    <row r="1474" spans="1:7" x14ac:dyDescent="0.25">
      <c r="A1474"/>
      <c r="B1474"/>
      <c r="C1474"/>
      <c r="D1474"/>
      <c r="E1474"/>
      <c r="F1474"/>
      <c r="G1474"/>
    </row>
    <row r="1475" spans="1:7" x14ac:dyDescent="0.25">
      <c r="A1475"/>
      <c r="B1475"/>
      <c r="C1475"/>
      <c r="D1475"/>
      <c r="E1475"/>
      <c r="F1475"/>
      <c r="G1475"/>
    </row>
    <row r="1476" spans="1:7" x14ac:dyDescent="0.25">
      <c r="A1476"/>
      <c r="B1476"/>
      <c r="C1476"/>
      <c r="D1476"/>
      <c r="E1476"/>
      <c r="F1476"/>
      <c r="G1476"/>
    </row>
    <row r="1477" spans="1:7" x14ac:dyDescent="0.25">
      <c r="A1477"/>
      <c r="B1477"/>
      <c r="C1477"/>
      <c r="D1477"/>
      <c r="E1477"/>
      <c r="F1477"/>
      <c r="G1477"/>
    </row>
    <row r="1478" spans="1:7" x14ac:dyDescent="0.25">
      <c r="A1478"/>
      <c r="B1478"/>
      <c r="C1478"/>
      <c r="D1478"/>
      <c r="E1478"/>
      <c r="F1478"/>
      <c r="G1478"/>
    </row>
    <row r="1479" spans="1:7" x14ac:dyDescent="0.25">
      <c r="A1479"/>
      <c r="B1479"/>
      <c r="C1479"/>
      <c r="D1479"/>
      <c r="E1479"/>
      <c r="F1479"/>
      <c r="G1479"/>
    </row>
    <row r="1480" spans="1:7" x14ac:dyDescent="0.25">
      <c r="A1480"/>
      <c r="B1480"/>
      <c r="C1480"/>
      <c r="D1480"/>
      <c r="E1480"/>
      <c r="F1480"/>
      <c r="G1480"/>
    </row>
    <row r="1481" spans="1:7" x14ac:dyDescent="0.25">
      <c r="A1481"/>
      <c r="B1481"/>
      <c r="C1481"/>
      <c r="D1481"/>
      <c r="E1481"/>
      <c r="F1481"/>
      <c r="G1481"/>
    </row>
    <row r="1482" spans="1:7" x14ac:dyDescent="0.25">
      <c r="A1482"/>
      <c r="B1482"/>
      <c r="C1482"/>
      <c r="D1482"/>
      <c r="E1482"/>
      <c r="F1482"/>
      <c r="G1482"/>
    </row>
    <row r="1483" spans="1:7" x14ac:dyDescent="0.25">
      <c r="A1483"/>
      <c r="B1483"/>
      <c r="C1483"/>
      <c r="D1483"/>
      <c r="E1483"/>
      <c r="F1483"/>
      <c r="G1483"/>
    </row>
    <row r="1484" spans="1:7" x14ac:dyDescent="0.25">
      <c r="A1484"/>
      <c r="B1484"/>
      <c r="C1484"/>
      <c r="D1484"/>
      <c r="E1484"/>
      <c r="F1484"/>
      <c r="G1484"/>
    </row>
    <row r="1485" spans="1:7" x14ac:dyDescent="0.25">
      <c r="A1485"/>
      <c r="B1485"/>
      <c r="C1485"/>
      <c r="D1485"/>
      <c r="E1485"/>
      <c r="F1485"/>
      <c r="G1485"/>
    </row>
    <row r="1486" spans="1:7" x14ac:dyDescent="0.25">
      <c r="A1486"/>
      <c r="B1486"/>
      <c r="C1486"/>
      <c r="D1486"/>
      <c r="E1486"/>
      <c r="F1486"/>
      <c r="G1486"/>
    </row>
    <row r="1487" spans="1:7" x14ac:dyDescent="0.25">
      <c r="A1487"/>
      <c r="B1487"/>
      <c r="C1487"/>
      <c r="D1487"/>
      <c r="E1487"/>
      <c r="F1487"/>
      <c r="G1487"/>
    </row>
    <row r="1488" spans="1:7" x14ac:dyDescent="0.25">
      <c r="A1488"/>
      <c r="B1488"/>
      <c r="C1488"/>
      <c r="D1488"/>
      <c r="E1488"/>
      <c r="F1488"/>
      <c r="G1488"/>
    </row>
    <row r="1489" spans="1:7" x14ac:dyDescent="0.25">
      <c r="A1489"/>
      <c r="B1489"/>
      <c r="C1489"/>
      <c r="D1489"/>
      <c r="E1489"/>
      <c r="F1489"/>
      <c r="G1489"/>
    </row>
    <row r="1490" spans="1:7" x14ac:dyDescent="0.25">
      <c r="A1490"/>
      <c r="B1490"/>
      <c r="C1490"/>
      <c r="D1490"/>
      <c r="E1490"/>
      <c r="F1490"/>
      <c r="G1490"/>
    </row>
    <row r="1491" spans="1:7" x14ac:dyDescent="0.25">
      <c r="A1491"/>
      <c r="B1491"/>
      <c r="C1491"/>
      <c r="D1491"/>
      <c r="E1491"/>
      <c r="F1491"/>
      <c r="G1491"/>
    </row>
    <row r="1492" spans="1:7" x14ac:dyDescent="0.25">
      <c r="A1492"/>
      <c r="B1492"/>
      <c r="C1492"/>
      <c r="D1492"/>
      <c r="E1492"/>
      <c r="F1492"/>
      <c r="G1492"/>
    </row>
    <row r="1493" spans="1:7" x14ac:dyDescent="0.25">
      <c r="A1493"/>
      <c r="B1493"/>
      <c r="C1493"/>
      <c r="D1493"/>
      <c r="E1493"/>
      <c r="F1493"/>
      <c r="G1493"/>
    </row>
    <row r="1494" spans="1:7" x14ac:dyDescent="0.25">
      <c r="A1494"/>
      <c r="B1494"/>
      <c r="C1494"/>
      <c r="D1494"/>
      <c r="E1494"/>
      <c r="F1494"/>
      <c r="G1494"/>
    </row>
    <row r="1495" spans="1:7" x14ac:dyDescent="0.25">
      <c r="A1495"/>
      <c r="B1495"/>
      <c r="C1495"/>
      <c r="D1495"/>
      <c r="E1495"/>
      <c r="F1495"/>
      <c r="G1495"/>
    </row>
    <row r="1496" spans="1:7" x14ac:dyDescent="0.25">
      <c r="A1496"/>
      <c r="B1496"/>
      <c r="C1496"/>
      <c r="D1496"/>
      <c r="E1496"/>
      <c r="F1496"/>
      <c r="G1496"/>
    </row>
    <row r="1497" spans="1:7" x14ac:dyDescent="0.25">
      <c r="A1497"/>
      <c r="B1497"/>
      <c r="C1497"/>
      <c r="D1497"/>
      <c r="E1497"/>
      <c r="F1497"/>
      <c r="G1497"/>
    </row>
    <row r="1498" spans="1:7" x14ac:dyDescent="0.25">
      <c r="A1498"/>
      <c r="B1498"/>
      <c r="C1498"/>
      <c r="D1498"/>
      <c r="E1498"/>
      <c r="F1498"/>
      <c r="G1498"/>
    </row>
    <row r="1499" spans="1:7" x14ac:dyDescent="0.25">
      <c r="A1499"/>
      <c r="B1499"/>
      <c r="C1499"/>
      <c r="D1499"/>
      <c r="E1499"/>
      <c r="F1499"/>
      <c r="G1499"/>
    </row>
    <row r="1500" spans="1:7" x14ac:dyDescent="0.25">
      <c r="A1500"/>
      <c r="B1500"/>
      <c r="C1500"/>
      <c r="D1500"/>
      <c r="E1500"/>
      <c r="F1500"/>
      <c r="G1500"/>
    </row>
    <row r="1501" spans="1:7" x14ac:dyDescent="0.25">
      <c r="A1501"/>
      <c r="B1501"/>
      <c r="C1501"/>
      <c r="D1501"/>
      <c r="E1501"/>
      <c r="F1501"/>
      <c r="G1501"/>
    </row>
    <row r="1502" spans="1:7" x14ac:dyDescent="0.25">
      <c r="A1502"/>
      <c r="B1502"/>
      <c r="C1502"/>
      <c r="D1502"/>
      <c r="E1502"/>
      <c r="F1502"/>
      <c r="G1502"/>
    </row>
    <row r="1503" spans="1:7" x14ac:dyDescent="0.25">
      <c r="A1503"/>
      <c r="B1503"/>
      <c r="C1503"/>
      <c r="D1503"/>
      <c r="E1503"/>
      <c r="F1503"/>
      <c r="G1503"/>
    </row>
    <row r="1504" spans="1:7" x14ac:dyDescent="0.25">
      <c r="A1504"/>
      <c r="B1504"/>
      <c r="C1504"/>
      <c r="D1504"/>
      <c r="E1504"/>
      <c r="F1504"/>
      <c r="G1504"/>
    </row>
    <row r="1505" spans="1:7" x14ac:dyDescent="0.25">
      <c r="A1505"/>
      <c r="B1505"/>
      <c r="C1505"/>
      <c r="D1505"/>
      <c r="E1505"/>
      <c r="F1505"/>
      <c r="G1505"/>
    </row>
    <row r="1506" spans="1:7" x14ac:dyDescent="0.25">
      <c r="A1506"/>
      <c r="B1506"/>
      <c r="C1506"/>
      <c r="D1506"/>
      <c r="E1506"/>
      <c r="F1506"/>
      <c r="G1506"/>
    </row>
    <row r="1507" spans="1:7" x14ac:dyDescent="0.25">
      <c r="A1507"/>
      <c r="B1507"/>
      <c r="C1507"/>
      <c r="D1507"/>
      <c r="E1507"/>
      <c r="F1507"/>
      <c r="G1507"/>
    </row>
    <row r="1508" spans="1:7" x14ac:dyDescent="0.25">
      <c r="A1508"/>
      <c r="B1508"/>
      <c r="C1508"/>
      <c r="D1508"/>
      <c r="E1508"/>
      <c r="F1508"/>
      <c r="G1508"/>
    </row>
    <row r="1509" spans="1:7" x14ac:dyDescent="0.25">
      <c r="A1509"/>
      <c r="B1509"/>
      <c r="C1509"/>
      <c r="D1509"/>
      <c r="E1509"/>
      <c r="F1509"/>
      <c r="G1509"/>
    </row>
    <row r="1510" spans="1:7" x14ac:dyDescent="0.25">
      <c r="A1510"/>
      <c r="B1510"/>
      <c r="C1510"/>
      <c r="D1510"/>
      <c r="E1510"/>
      <c r="F1510"/>
      <c r="G1510"/>
    </row>
    <row r="1511" spans="1:7" x14ac:dyDescent="0.25">
      <c r="A1511"/>
      <c r="B1511"/>
      <c r="C1511"/>
      <c r="D1511"/>
      <c r="E1511"/>
      <c r="F1511"/>
      <c r="G1511"/>
    </row>
    <row r="1512" spans="1:7" x14ac:dyDescent="0.25">
      <c r="A1512"/>
      <c r="B1512"/>
      <c r="C1512"/>
      <c r="D1512"/>
      <c r="E1512"/>
      <c r="F1512"/>
      <c r="G1512"/>
    </row>
    <row r="1513" spans="1:7" x14ac:dyDescent="0.25">
      <c r="A1513"/>
      <c r="B1513"/>
      <c r="C1513"/>
      <c r="D1513"/>
      <c r="E1513"/>
      <c r="F1513"/>
      <c r="G1513"/>
    </row>
    <row r="1514" spans="1:7" x14ac:dyDescent="0.25">
      <c r="A1514"/>
      <c r="B1514"/>
      <c r="C1514"/>
      <c r="D1514"/>
      <c r="E1514"/>
      <c r="F1514"/>
      <c r="G1514"/>
    </row>
    <row r="1515" spans="1:7" x14ac:dyDescent="0.25">
      <c r="A1515"/>
      <c r="B1515"/>
      <c r="C1515"/>
      <c r="D1515"/>
      <c r="E1515"/>
      <c r="F1515"/>
      <c r="G1515"/>
    </row>
    <row r="1516" spans="1:7" x14ac:dyDescent="0.25">
      <c r="A1516"/>
      <c r="B1516"/>
      <c r="C1516"/>
      <c r="D1516"/>
      <c r="E1516"/>
      <c r="F1516"/>
      <c r="G1516"/>
    </row>
    <row r="1517" spans="1:7" x14ac:dyDescent="0.25">
      <c r="A1517"/>
      <c r="B1517"/>
      <c r="C1517"/>
      <c r="D1517"/>
      <c r="E1517"/>
      <c r="F1517"/>
      <c r="G1517"/>
    </row>
    <row r="1518" spans="1:7" x14ac:dyDescent="0.25">
      <c r="A1518"/>
      <c r="B1518"/>
      <c r="C1518"/>
      <c r="D1518"/>
      <c r="E1518"/>
      <c r="F1518"/>
      <c r="G1518"/>
    </row>
    <row r="1519" spans="1:7" x14ac:dyDescent="0.25">
      <c r="A1519"/>
      <c r="B1519"/>
      <c r="C1519"/>
      <c r="D1519"/>
      <c r="E1519"/>
      <c r="F1519"/>
      <c r="G1519"/>
    </row>
    <row r="1520" spans="1:7" x14ac:dyDescent="0.25">
      <c r="A1520"/>
      <c r="B1520"/>
      <c r="C1520"/>
      <c r="D1520"/>
      <c r="E1520"/>
      <c r="F1520"/>
      <c r="G1520"/>
    </row>
    <row r="1521" spans="1:7" x14ac:dyDescent="0.25">
      <c r="A1521"/>
      <c r="B1521"/>
      <c r="C1521"/>
      <c r="D1521"/>
      <c r="E1521"/>
      <c r="F1521"/>
      <c r="G1521"/>
    </row>
    <row r="1522" spans="1:7" x14ac:dyDescent="0.25">
      <c r="A1522"/>
      <c r="B1522"/>
      <c r="C1522"/>
      <c r="D1522"/>
      <c r="E1522"/>
      <c r="F1522"/>
      <c r="G1522"/>
    </row>
    <row r="1523" spans="1:7" x14ac:dyDescent="0.25">
      <c r="A1523"/>
      <c r="B1523"/>
      <c r="C1523"/>
      <c r="D1523"/>
      <c r="E1523"/>
      <c r="F1523"/>
      <c r="G1523"/>
    </row>
    <row r="1524" spans="1:7" x14ac:dyDescent="0.25">
      <c r="A1524"/>
      <c r="B1524"/>
      <c r="C1524"/>
      <c r="D1524"/>
      <c r="E1524"/>
      <c r="F1524"/>
      <c r="G1524"/>
    </row>
    <row r="1525" spans="1:7" x14ac:dyDescent="0.25">
      <c r="A1525"/>
      <c r="B1525"/>
      <c r="C1525"/>
      <c r="D1525"/>
      <c r="E1525"/>
      <c r="F1525"/>
      <c r="G1525"/>
    </row>
    <row r="1526" spans="1:7" x14ac:dyDescent="0.25">
      <c r="A1526"/>
      <c r="B1526"/>
      <c r="C1526"/>
      <c r="D1526"/>
      <c r="E1526"/>
      <c r="F1526"/>
      <c r="G1526"/>
    </row>
    <row r="1527" spans="1:7" x14ac:dyDescent="0.25">
      <c r="A1527"/>
      <c r="B1527"/>
      <c r="C1527"/>
      <c r="D1527"/>
      <c r="E1527"/>
      <c r="F1527"/>
      <c r="G1527"/>
    </row>
    <row r="1528" spans="1:7" x14ac:dyDescent="0.25">
      <c r="A1528"/>
      <c r="B1528"/>
      <c r="C1528"/>
      <c r="D1528"/>
      <c r="E1528"/>
      <c r="F1528"/>
      <c r="G1528"/>
    </row>
    <row r="1529" spans="1:7" x14ac:dyDescent="0.25">
      <c r="A1529"/>
      <c r="B1529"/>
      <c r="C1529"/>
      <c r="D1529"/>
      <c r="E1529"/>
      <c r="F1529"/>
      <c r="G1529"/>
    </row>
    <row r="1530" spans="1:7" x14ac:dyDescent="0.25">
      <c r="A1530"/>
      <c r="B1530"/>
      <c r="C1530"/>
      <c r="D1530"/>
      <c r="E1530"/>
      <c r="F1530"/>
      <c r="G1530"/>
    </row>
    <row r="1531" spans="1:7" x14ac:dyDescent="0.25">
      <c r="A1531"/>
      <c r="B1531"/>
      <c r="C1531"/>
      <c r="D1531"/>
      <c r="E1531"/>
      <c r="F1531"/>
      <c r="G1531"/>
    </row>
    <row r="1532" spans="1:7" x14ac:dyDescent="0.25">
      <c r="A1532"/>
      <c r="B1532"/>
      <c r="C1532"/>
      <c r="D1532"/>
      <c r="E1532"/>
      <c r="F1532"/>
      <c r="G1532"/>
    </row>
    <row r="1533" spans="1:7" x14ac:dyDescent="0.25">
      <c r="A1533"/>
      <c r="B1533"/>
      <c r="C1533"/>
      <c r="D1533"/>
      <c r="E1533"/>
      <c r="F1533"/>
      <c r="G1533"/>
    </row>
    <row r="1534" spans="1:7" x14ac:dyDescent="0.25">
      <c r="A1534"/>
      <c r="B1534"/>
      <c r="C1534"/>
      <c r="D1534"/>
      <c r="E1534"/>
      <c r="F1534"/>
      <c r="G1534"/>
    </row>
    <row r="1535" spans="1:7" x14ac:dyDescent="0.25">
      <c r="A1535"/>
      <c r="B1535"/>
      <c r="C1535"/>
      <c r="D1535"/>
      <c r="E1535"/>
      <c r="F1535"/>
      <c r="G1535"/>
    </row>
    <row r="1536" spans="1:7" x14ac:dyDescent="0.25">
      <c r="A1536"/>
      <c r="B1536"/>
      <c r="C1536"/>
      <c r="D1536"/>
      <c r="E1536"/>
      <c r="F1536"/>
      <c r="G1536"/>
    </row>
    <row r="1537" spans="1:7" x14ac:dyDescent="0.25">
      <c r="A1537"/>
      <c r="B1537"/>
      <c r="C1537"/>
      <c r="D1537"/>
      <c r="E1537"/>
      <c r="F1537"/>
      <c r="G1537"/>
    </row>
    <row r="1538" spans="1:7" x14ac:dyDescent="0.25">
      <c r="A1538"/>
      <c r="B1538"/>
      <c r="C1538"/>
      <c r="D1538"/>
      <c r="E1538"/>
      <c r="F1538"/>
      <c r="G1538"/>
    </row>
    <row r="1539" spans="1:7" x14ac:dyDescent="0.25">
      <c r="A1539"/>
      <c r="B1539"/>
      <c r="C1539"/>
      <c r="D1539"/>
      <c r="E1539"/>
      <c r="F1539"/>
      <c r="G1539"/>
    </row>
    <row r="1540" spans="1:7" x14ac:dyDescent="0.25">
      <c r="A1540"/>
      <c r="B1540"/>
      <c r="C1540"/>
      <c r="D1540"/>
      <c r="E1540"/>
      <c r="F1540"/>
      <c r="G1540"/>
    </row>
    <row r="1541" spans="1:7" x14ac:dyDescent="0.25">
      <c r="A1541"/>
      <c r="B1541"/>
      <c r="C1541"/>
      <c r="D1541"/>
      <c r="E1541"/>
      <c r="F1541"/>
      <c r="G1541"/>
    </row>
    <row r="1542" spans="1:7" x14ac:dyDescent="0.25">
      <c r="A1542"/>
      <c r="B1542"/>
      <c r="C1542"/>
      <c r="D1542"/>
      <c r="E1542"/>
      <c r="F1542"/>
      <c r="G1542"/>
    </row>
    <row r="1543" spans="1:7" x14ac:dyDescent="0.25">
      <c r="A1543"/>
      <c r="B1543"/>
      <c r="C1543"/>
      <c r="D1543"/>
      <c r="E1543"/>
      <c r="F1543"/>
      <c r="G1543"/>
    </row>
    <row r="1544" spans="1:7" x14ac:dyDescent="0.25">
      <c r="A1544"/>
      <c r="B1544"/>
      <c r="C1544"/>
      <c r="D1544"/>
      <c r="E1544"/>
      <c r="F1544"/>
      <c r="G1544"/>
    </row>
    <row r="1545" spans="1:7" x14ac:dyDescent="0.25">
      <c r="A1545"/>
      <c r="B1545"/>
      <c r="C1545"/>
      <c r="D1545"/>
      <c r="E1545"/>
      <c r="F1545"/>
      <c r="G1545"/>
    </row>
    <row r="1546" spans="1:7" x14ac:dyDescent="0.25">
      <c r="A1546"/>
      <c r="B1546"/>
      <c r="C1546"/>
      <c r="D1546"/>
      <c r="E1546"/>
      <c r="F1546"/>
      <c r="G1546"/>
    </row>
    <row r="1547" spans="1:7" x14ac:dyDescent="0.25">
      <c r="A1547"/>
      <c r="B1547"/>
      <c r="C1547"/>
      <c r="D1547"/>
      <c r="E1547"/>
      <c r="F1547"/>
      <c r="G1547"/>
    </row>
    <row r="1548" spans="1:7" x14ac:dyDescent="0.25">
      <c r="A1548"/>
      <c r="B1548"/>
      <c r="C1548"/>
      <c r="D1548"/>
      <c r="E1548"/>
      <c r="F1548"/>
      <c r="G1548"/>
    </row>
    <row r="1549" spans="1:7" x14ac:dyDescent="0.25">
      <c r="A1549"/>
      <c r="B1549"/>
      <c r="C1549"/>
      <c r="D1549"/>
      <c r="E1549"/>
      <c r="F1549"/>
      <c r="G1549"/>
    </row>
    <row r="1550" spans="1:7" x14ac:dyDescent="0.25">
      <c r="A1550"/>
      <c r="B1550"/>
      <c r="C1550"/>
      <c r="D1550"/>
      <c r="E1550"/>
      <c r="F1550"/>
      <c r="G1550"/>
    </row>
    <row r="1551" spans="1:7" x14ac:dyDescent="0.25">
      <c r="A1551"/>
      <c r="B1551"/>
      <c r="C1551"/>
      <c r="D1551"/>
      <c r="E1551"/>
      <c r="F1551"/>
      <c r="G1551"/>
    </row>
    <row r="1552" spans="1:7" x14ac:dyDescent="0.25">
      <c r="A1552"/>
      <c r="B1552"/>
      <c r="C1552"/>
      <c r="D1552"/>
      <c r="E1552"/>
      <c r="F1552"/>
      <c r="G1552"/>
    </row>
    <row r="1553" spans="1:7" x14ac:dyDescent="0.25">
      <c r="A1553"/>
      <c r="B1553"/>
      <c r="C1553"/>
      <c r="D1553"/>
      <c r="E1553"/>
      <c r="F1553"/>
      <c r="G1553"/>
    </row>
    <row r="1554" spans="1:7" x14ac:dyDescent="0.25">
      <c r="A1554"/>
      <c r="B1554"/>
      <c r="C1554"/>
      <c r="D1554"/>
      <c r="E1554"/>
      <c r="F1554"/>
      <c r="G1554"/>
    </row>
    <row r="1555" spans="1:7" x14ac:dyDescent="0.25">
      <c r="A1555"/>
      <c r="B1555"/>
      <c r="C1555"/>
      <c r="D1555"/>
      <c r="E1555"/>
      <c r="F1555"/>
      <c r="G1555"/>
    </row>
    <row r="1556" spans="1:7" x14ac:dyDescent="0.25">
      <c r="A1556"/>
      <c r="B1556"/>
      <c r="C1556"/>
      <c r="D1556"/>
      <c r="E1556"/>
      <c r="F1556"/>
      <c r="G1556"/>
    </row>
    <row r="1557" spans="1:7" x14ac:dyDescent="0.25">
      <c r="A1557"/>
      <c r="B1557"/>
      <c r="C1557"/>
      <c r="D1557"/>
      <c r="E1557"/>
      <c r="F1557"/>
      <c r="G1557"/>
    </row>
    <row r="1558" spans="1:7" x14ac:dyDescent="0.25">
      <c r="A1558"/>
      <c r="B1558"/>
      <c r="C1558"/>
      <c r="D1558"/>
      <c r="E1558"/>
      <c r="F1558"/>
      <c r="G1558"/>
    </row>
    <row r="1559" spans="1:7" x14ac:dyDescent="0.25">
      <c r="A1559"/>
      <c r="B1559"/>
      <c r="C1559"/>
      <c r="D1559"/>
      <c r="E1559"/>
      <c r="F1559"/>
      <c r="G1559"/>
    </row>
    <row r="1560" spans="1:7" x14ac:dyDescent="0.25">
      <c r="A1560"/>
      <c r="B1560"/>
      <c r="C1560"/>
      <c r="D1560"/>
      <c r="E1560"/>
      <c r="F1560"/>
      <c r="G1560"/>
    </row>
    <row r="1561" spans="1:7" x14ac:dyDescent="0.25">
      <c r="A1561"/>
      <c r="B1561"/>
      <c r="C1561"/>
      <c r="D1561"/>
      <c r="E1561"/>
      <c r="F1561"/>
      <c r="G1561"/>
    </row>
    <row r="1562" spans="1:7" x14ac:dyDescent="0.25">
      <c r="A1562"/>
      <c r="B1562"/>
      <c r="C1562"/>
      <c r="D1562"/>
      <c r="E1562"/>
      <c r="F1562"/>
      <c r="G1562"/>
    </row>
    <row r="1563" spans="1:7" x14ac:dyDescent="0.25">
      <c r="A1563"/>
      <c r="B1563"/>
      <c r="C1563"/>
      <c r="D1563"/>
      <c r="E1563"/>
      <c r="F1563"/>
      <c r="G1563"/>
    </row>
    <row r="1564" spans="1:7" x14ac:dyDescent="0.25">
      <c r="A1564"/>
      <c r="B1564"/>
      <c r="C1564"/>
      <c r="D1564"/>
      <c r="E1564"/>
      <c r="F1564"/>
      <c r="G1564"/>
    </row>
    <row r="1565" spans="1:7" x14ac:dyDescent="0.25">
      <c r="A1565"/>
      <c r="B1565"/>
      <c r="C1565"/>
      <c r="D1565"/>
      <c r="E1565"/>
      <c r="F1565"/>
      <c r="G1565"/>
    </row>
    <row r="1566" spans="1:7" x14ac:dyDescent="0.25">
      <c r="A1566"/>
      <c r="B1566"/>
      <c r="C1566"/>
      <c r="D1566"/>
      <c r="E1566"/>
      <c r="F1566"/>
      <c r="G1566"/>
    </row>
    <row r="1567" spans="1:7" x14ac:dyDescent="0.25">
      <c r="A1567"/>
      <c r="B1567"/>
      <c r="C1567"/>
      <c r="D1567"/>
      <c r="E1567"/>
      <c r="F1567"/>
      <c r="G1567"/>
    </row>
    <row r="1568" spans="1:7" x14ac:dyDescent="0.25">
      <c r="A1568"/>
      <c r="B1568"/>
      <c r="C1568"/>
      <c r="D1568"/>
      <c r="E1568"/>
      <c r="F1568"/>
      <c r="G1568"/>
    </row>
    <row r="1569" spans="1:7" x14ac:dyDescent="0.25">
      <c r="A1569"/>
      <c r="B1569"/>
      <c r="C1569"/>
      <c r="D1569"/>
      <c r="E1569"/>
      <c r="F1569"/>
      <c r="G1569"/>
    </row>
    <row r="1570" spans="1:7" x14ac:dyDescent="0.25">
      <c r="A1570"/>
      <c r="B1570"/>
      <c r="C1570"/>
      <c r="D1570"/>
      <c r="E1570"/>
      <c r="F1570"/>
      <c r="G1570"/>
    </row>
    <row r="1571" spans="1:7" x14ac:dyDescent="0.25">
      <c r="A1571"/>
      <c r="B1571"/>
      <c r="C1571"/>
      <c r="D1571"/>
      <c r="E1571"/>
      <c r="F1571"/>
      <c r="G1571"/>
    </row>
    <row r="1572" spans="1:7" x14ac:dyDescent="0.25">
      <c r="A1572"/>
      <c r="B1572"/>
      <c r="C1572"/>
      <c r="D1572"/>
      <c r="E1572"/>
      <c r="F1572"/>
      <c r="G1572"/>
    </row>
    <row r="1573" spans="1:7" x14ac:dyDescent="0.25">
      <c r="A1573"/>
      <c r="B1573"/>
      <c r="C1573"/>
      <c r="D1573"/>
      <c r="E1573"/>
      <c r="F1573"/>
      <c r="G1573"/>
    </row>
    <row r="1574" spans="1:7" x14ac:dyDescent="0.25">
      <c r="A1574"/>
      <c r="B1574"/>
      <c r="C1574"/>
      <c r="D1574"/>
      <c r="E1574"/>
      <c r="F1574"/>
      <c r="G1574"/>
    </row>
    <row r="1575" spans="1:7" x14ac:dyDescent="0.25">
      <c r="A1575"/>
      <c r="B1575"/>
      <c r="C1575"/>
      <c r="D1575"/>
      <c r="E1575"/>
      <c r="F1575"/>
      <c r="G1575"/>
    </row>
    <row r="1576" spans="1:7" x14ac:dyDescent="0.25">
      <c r="A1576"/>
      <c r="B1576"/>
      <c r="C1576"/>
      <c r="D1576"/>
      <c r="E1576"/>
      <c r="F1576"/>
      <c r="G1576"/>
    </row>
    <row r="1577" spans="1:7" x14ac:dyDescent="0.25">
      <c r="A1577"/>
      <c r="B1577"/>
      <c r="C1577"/>
      <c r="D1577"/>
      <c r="E1577"/>
      <c r="F1577"/>
      <c r="G1577"/>
    </row>
    <row r="1578" spans="1:7" x14ac:dyDescent="0.25">
      <c r="A1578"/>
      <c r="B1578"/>
      <c r="C1578"/>
      <c r="D1578"/>
      <c r="E1578"/>
      <c r="F1578"/>
      <c r="G1578"/>
    </row>
    <row r="1579" spans="1:7" x14ac:dyDescent="0.25">
      <c r="A1579"/>
      <c r="B1579"/>
      <c r="C1579"/>
      <c r="D1579"/>
      <c r="E1579"/>
      <c r="F1579"/>
      <c r="G1579"/>
    </row>
    <row r="1580" spans="1:7" x14ac:dyDescent="0.25">
      <c r="A1580"/>
      <c r="B1580"/>
      <c r="C1580"/>
      <c r="D1580"/>
      <c r="E1580"/>
      <c r="F1580"/>
      <c r="G1580"/>
    </row>
    <row r="1581" spans="1:7" x14ac:dyDescent="0.25">
      <c r="A1581"/>
      <c r="B1581"/>
      <c r="C1581"/>
      <c r="D1581"/>
      <c r="E1581"/>
      <c r="F1581"/>
      <c r="G1581"/>
    </row>
    <row r="1582" spans="1:7" x14ac:dyDescent="0.25">
      <c r="A1582"/>
      <c r="B1582"/>
      <c r="C1582"/>
      <c r="D1582"/>
      <c r="E1582"/>
      <c r="F1582"/>
      <c r="G1582"/>
    </row>
    <row r="1583" spans="1:7" x14ac:dyDescent="0.25">
      <c r="A1583"/>
      <c r="B1583"/>
      <c r="C1583"/>
      <c r="D1583"/>
      <c r="E1583"/>
      <c r="F1583"/>
      <c r="G1583"/>
    </row>
    <row r="1584" spans="1:7" x14ac:dyDescent="0.25">
      <c r="A1584"/>
      <c r="B1584"/>
      <c r="C1584"/>
      <c r="D1584"/>
      <c r="E1584"/>
      <c r="F1584"/>
      <c r="G1584"/>
    </row>
    <row r="1585" spans="1:7" x14ac:dyDescent="0.25">
      <c r="A1585"/>
      <c r="B1585"/>
      <c r="C1585"/>
      <c r="D1585"/>
      <c r="E1585"/>
      <c r="F1585"/>
      <c r="G1585"/>
    </row>
    <row r="1586" spans="1:7" x14ac:dyDescent="0.25">
      <c r="A1586"/>
      <c r="B1586"/>
      <c r="C1586"/>
      <c r="D1586"/>
      <c r="E1586"/>
      <c r="F1586"/>
      <c r="G1586"/>
    </row>
    <row r="1587" spans="1:7" x14ac:dyDescent="0.25">
      <c r="A1587"/>
      <c r="B1587"/>
      <c r="C1587"/>
      <c r="D1587"/>
      <c r="E1587"/>
      <c r="F1587"/>
      <c r="G1587"/>
    </row>
    <row r="1588" spans="1:7" x14ac:dyDescent="0.25">
      <c r="A1588"/>
      <c r="B1588"/>
      <c r="C1588"/>
      <c r="D1588"/>
      <c r="E1588"/>
      <c r="F1588"/>
      <c r="G1588"/>
    </row>
    <row r="1589" spans="1:7" x14ac:dyDescent="0.25">
      <c r="A1589"/>
      <c r="B1589"/>
      <c r="C1589"/>
      <c r="D1589"/>
      <c r="E1589"/>
      <c r="F1589"/>
      <c r="G1589"/>
    </row>
    <row r="1590" spans="1:7" x14ac:dyDescent="0.25">
      <c r="A1590"/>
      <c r="B1590"/>
      <c r="C1590"/>
      <c r="D1590"/>
      <c r="E1590"/>
      <c r="F1590"/>
      <c r="G1590"/>
    </row>
    <row r="1591" spans="1:7" x14ac:dyDescent="0.25">
      <c r="A1591"/>
      <c r="B1591"/>
      <c r="C1591"/>
      <c r="D1591"/>
      <c r="E1591"/>
      <c r="F1591"/>
      <c r="G1591"/>
    </row>
    <row r="1592" spans="1:7" x14ac:dyDescent="0.25">
      <c r="A1592"/>
      <c r="B1592"/>
      <c r="C1592"/>
      <c r="D1592"/>
      <c r="E1592"/>
      <c r="F1592"/>
      <c r="G1592"/>
    </row>
    <row r="1593" spans="1:7" x14ac:dyDescent="0.25">
      <c r="A1593"/>
      <c r="B1593"/>
      <c r="C1593"/>
      <c r="D1593"/>
      <c r="E1593"/>
      <c r="F1593"/>
      <c r="G1593"/>
    </row>
    <row r="1594" spans="1:7" x14ac:dyDescent="0.25">
      <c r="A1594"/>
      <c r="B1594"/>
      <c r="C1594"/>
      <c r="D1594"/>
      <c r="E1594"/>
      <c r="F1594"/>
      <c r="G1594"/>
    </row>
    <row r="1595" spans="1:7" x14ac:dyDescent="0.25">
      <c r="A1595"/>
      <c r="B1595"/>
      <c r="C1595"/>
      <c r="D1595"/>
      <c r="E1595"/>
      <c r="F1595"/>
      <c r="G1595"/>
    </row>
    <row r="1596" spans="1:7" x14ac:dyDescent="0.25">
      <c r="A1596"/>
      <c r="B1596"/>
      <c r="C1596"/>
      <c r="D1596"/>
      <c r="E1596"/>
      <c r="F1596"/>
      <c r="G1596"/>
    </row>
    <row r="1597" spans="1:7" x14ac:dyDescent="0.25">
      <c r="A1597"/>
      <c r="B1597"/>
      <c r="C1597"/>
      <c r="D1597"/>
      <c r="E1597"/>
      <c r="F1597"/>
      <c r="G1597"/>
    </row>
    <row r="1598" spans="1:7" x14ac:dyDescent="0.25">
      <c r="A1598"/>
      <c r="B1598"/>
      <c r="C1598"/>
      <c r="D1598"/>
      <c r="E1598"/>
      <c r="F1598"/>
      <c r="G1598"/>
    </row>
    <row r="1599" spans="1:7" x14ac:dyDescent="0.25">
      <c r="A1599"/>
      <c r="B1599"/>
      <c r="C1599"/>
      <c r="D1599"/>
      <c r="E1599"/>
      <c r="F1599"/>
      <c r="G1599"/>
    </row>
    <row r="1600" spans="1:7" x14ac:dyDescent="0.25">
      <c r="A1600"/>
      <c r="B1600"/>
      <c r="C1600"/>
      <c r="D1600"/>
      <c r="E1600"/>
      <c r="F1600"/>
      <c r="G1600"/>
    </row>
    <row r="1601" spans="1:7" x14ac:dyDescent="0.25">
      <c r="A1601"/>
      <c r="B1601"/>
      <c r="C1601"/>
      <c r="D1601"/>
      <c r="E1601"/>
      <c r="F1601"/>
      <c r="G1601"/>
    </row>
    <row r="1602" spans="1:7" x14ac:dyDescent="0.25">
      <c r="A1602"/>
      <c r="B1602"/>
      <c r="C1602"/>
      <c r="D1602"/>
      <c r="E1602"/>
      <c r="F1602"/>
      <c r="G1602"/>
    </row>
    <row r="1603" spans="1:7" x14ac:dyDescent="0.25">
      <c r="A1603"/>
      <c r="B1603"/>
      <c r="C1603"/>
      <c r="D1603"/>
      <c r="E1603"/>
      <c r="F1603"/>
      <c r="G1603"/>
    </row>
    <row r="1604" spans="1:7" x14ac:dyDescent="0.25">
      <c r="A1604"/>
      <c r="B1604"/>
      <c r="C1604"/>
      <c r="D1604"/>
      <c r="E1604"/>
      <c r="F1604"/>
      <c r="G1604"/>
    </row>
    <row r="1605" spans="1:7" x14ac:dyDescent="0.25">
      <c r="A1605"/>
      <c r="B1605"/>
      <c r="C1605"/>
      <c r="D1605"/>
      <c r="E1605"/>
      <c r="F1605"/>
      <c r="G1605"/>
    </row>
    <row r="1606" spans="1:7" x14ac:dyDescent="0.25">
      <c r="A1606"/>
      <c r="B1606"/>
      <c r="C1606"/>
      <c r="D1606"/>
      <c r="E1606"/>
      <c r="F1606"/>
      <c r="G1606"/>
    </row>
    <row r="1607" spans="1:7" x14ac:dyDescent="0.25">
      <c r="A1607"/>
      <c r="B1607"/>
      <c r="C1607"/>
      <c r="D1607"/>
      <c r="E1607"/>
      <c r="F1607"/>
      <c r="G1607"/>
    </row>
    <row r="1608" spans="1:7" x14ac:dyDescent="0.25">
      <c r="A1608"/>
      <c r="B1608"/>
      <c r="C1608"/>
      <c r="D1608"/>
      <c r="E1608"/>
      <c r="F1608"/>
      <c r="G1608"/>
    </row>
    <row r="1609" spans="1:7" x14ac:dyDescent="0.25">
      <c r="A1609"/>
      <c r="B1609"/>
      <c r="C1609"/>
      <c r="D1609"/>
      <c r="E1609"/>
      <c r="F1609"/>
      <c r="G1609"/>
    </row>
    <row r="1610" spans="1:7" x14ac:dyDescent="0.25">
      <c r="A1610"/>
      <c r="B1610"/>
      <c r="C1610"/>
      <c r="D1610"/>
      <c r="E1610"/>
      <c r="F1610"/>
      <c r="G1610"/>
    </row>
    <row r="1611" spans="1:7" x14ac:dyDescent="0.25">
      <c r="A1611"/>
      <c r="B1611"/>
      <c r="C1611"/>
      <c r="D1611"/>
      <c r="E1611"/>
      <c r="F1611"/>
      <c r="G1611"/>
    </row>
    <row r="1612" spans="1:7" x14ac:dyDescent="0.25">
      <c r="A1612"/>
      <c r="B1612"/>
      <c r="C1612"/>
      <c r="D1612"/>
      <c r="E1612"/>
      <c r="F1612"/>
      <c r="G1612"/>
    </row>
    <row r="1613" spans="1:7" x14ac:dyDescent="0.25">
      <c r="A1613"/>
      <c r="B1613"/>
      <c r="C1613"/>
      <c r="D1613"/>
      <c r="E1613"/>
      <c r="F1613"/>
      <c r="G1613"/>
    </row>
    <row r="1614" spans="1:7" x14ac:dyDescent="0.25">
      <c r="A1614"/>
      <c r="B1614"/>
      <c r="C1614"/>
      <c r="D1614"/>
      <c r="E1614"/>
      <c r="F1614"/>
      <c r="G1614"/>
    </row>
    <row r="1615" spans="1:7" x14ac:dyDescent="0.25">
      <c r="A1615"/>
      <c r="B1615"/>
      <c r="C1615"/>
      <c r="D1615"/>
      <c r="E1615"/>
      <c r="F1615"/>
      <c r="G1615"/>
    </row>
    <row r="1616" spans="1:7" x14ac:dyDescent="0.25">
      <c r="A1616"/>
      <c r="B1616"/>
      <c r="C1616"/>
      <c r="D1616"/>
      <c r="E1616"/>
      <c r="F1616"/>
      <c r="G1616"/>
    </row>
    <row r="1617" spans="1:7" x14ac:dyDescent="0.25">
      <c r="A1617"/>
      <c r="B1617"/>
      <c r="C1617"/>
      <c r="D1617"/>
      <c r="E1617"/>
      <c r="F1617"/>
      <c r="G1617"/>
    </row>
    <row r="1618" spans="1:7" x14ac:dyDescent="0.25">
      <c r="A1618"/>
      <c r="B1618"/>
      <c r="C1618"/>
      <c r="D1618"/>
      <c r="E1618"/>
      <c r="F1618"/>
      <c r="G1618"/>
    </row>
    <row r="1619" spans="1:7" x14ac:dyDescent="0.25">
      <c r="A1619"/>
      <c r="B1619"/>
      <c r="C1619"/>
      <c r="D1619"/>
      <c r="E1619"/>
      <c r="F1619"/>
      <c r="G1619"/>
    </row>
    <row r="1620" spans="1:7" x14ac:dyDescent="0.25">
      <c r="A1620"/>
      <c r="B1620"/>
      <c r="C1620"/>
      <c r="D1620"/>
      <c r="E1620"/>
      <c r="F1620"/>
      <c r="G1620"/>
    </row>
    <row r="1621" spans="1:7" x14ac:dyDescent="0.25">
      <c r="A1621"/>
      <c r="B1621"/>
      <c r="C1621"/>
      <c r="D1621"/>
      <c r="E1621"/>
      <c r="F1621"/>
      <c r="G1621"/>
    </row>
    <row r="1622" spans="1:7" x14ac:dyDescent="0.25">
      <c r="A1622"/>
      <c r="B1622"/>
      <c r="C1622"/>
      <c r="D1622"/>
      <c r="E1622"/>
      <c r="F1622"/>
      <c r="G1622"/>
    </row>
    <row r="1623" spans="1:7" x14ac:dyDescent="0.25">
      <c r="A1623"/>
      <c r="B1623"/>
      <c r="C1623"/>
      <c r="D1623"/>
      <c r="E1623"/>
      <c r="F1623"/>
      <c r="G1623"/>
    </row>
    <row r="1624" spans="1:7" x14ac:dyDescent="0.25">
      <c r="A1624"/>
      <c r="B1624"/>
      <c r="C1624"/>
      <c r="D1624"/>
      <c r="E1624"/>
      <c r="F1624"/>
      <c r="G1624"/>
    </row>
    <row r="1625" spans="1:7" x14ac:dyDescent="0.25">
      <c r="A1625"/>
      <c r="B1625"/>
      <c r="C1625"/>
      <c r="D1625"/>
      <c r="E1625"/>
      <c r="F1625"/>
      <c r="G1625"/>
    </row>
    <row r="1626" spans="1:7" x14ac:dyDescent="0.25">
      <c r="A1626"/>
      <c r="B1626"/>
      <c r="C1626"/>
      <c r="D1626"/>
      <c r="E1626"/>
      <c r="F1626"/>
      <c r="G1626"/>
    </row>
    <row r="1627" spans="1:7" x14ac:dyDescent="0.25">
      <c r="A1627"/>
      <c r="B1627"/>
      <c r="C1627"/>
      <c r="D1627"/>
      <c r="E1627"/>
      <c r="F1627"/>
      <c r="G1627"/>
    </row>
    <row r="1628" spans="1:7" x14ac:dyDescent="0.25">
      <c r="A1628"/>
      <c r="B1628"/>
      <c r="C1628"/>
      <c r="D1628"/>
      <c r="E1628"/>
      <c r="F1628"/>
      <c r="G1628"/>
    </row>
    <row r="1629" spans="1:7" x14ac:dyDescent="0.25">
      <c r="A1629"/>
      <c r="B1629"/>
      <c r="C1629"/>
      <c r="D1629"/>
      <c r="E1629"/>
      <c r="F1629"/>
      <c r="G1629"/>
    </row>
    <row r="1630" spans="1:7" x14ac:dyDescent="0.25">
      <c r="A1630"/>
      <c r="B1630"/>
      <c r="C1630"/>
      <c r="D1630"/>
      <c r="E1630"/>
      <c r="F1630"/>
      <c r="G1630"/>
    </row>
    <row r="1631" spans="1:7" x14ac:dyDescent="0.25">
      <c r="A1631"/>
      <c r="B1631"/>
      <c r="C1631"/>
      <c r="D1631"/>
      <c r="E1631"/>
      <c r="F1631"/>
      <c r="G1631"/>
    </row>
    <row r="1632" spans="1:7" x14ac:dyDescent="0.25">
      <c r="A1632"/>
      <c r="B1632"/>
      <c r="C1632"/>
      <c r="D1632"/>
      <c r="E1632"/>
      <c r="F1632"/>
      <c r="G1632"/>
    </row>
    <row r="1633" spans="1:7" x14ac:dyDescent="0.25">
      <c r="A1633"/>
      <c r="B1633"/>
      <c r="C1633"/>
      <c r="D1633"/>
      <c r="E1633"/>
      <c r="F1633"/>
      <c r="G1633"/>
    </row>
    <row r="1634" spans="1:7" x14ac:dyDescent="0.25">
      <c r="A1634"/>
      <c r="B1634"/>
      <c r="C1634"/>
      <c r="D1634"/>
      <c r="E1634"/>
      <c r="F1634"/>
      <c r="G1634"/>
    </row>
    <row r="1635" spans="1:7" x14ac:dyDescent="0.25">
      <c r="A1635"/>
      <c r="B1635"/>
      <c r="C1635"/>
      <c r="D1635"/>
      <c r="E1635"/>
      <c r="F1635"/>
      <c r="G1635"/>
    </row>
    <row r="1636" spans="1:7" x14ac:dyDescent="0.25">
      <c r="A1636"/>
      <c r="B1636"/>
      <c r="C1636"/>
      <c r="D1636"/>
      <c r="E1636"/>
      <c r="F1636"/>
      <c r="G1636"/>
    </row>
    <row r="1637" spans="1:7" x14ac:dyDescent="0.25">
      <c r="A1637"/>
      <c r="B1637"/>
      <c r="C1637"/>
      <c r="D1637"/>
      <c r="E1637"/>
      <c r="F1637"/>
      <c r="G1637"/>
    </row>
    <row r="1638" spans="1:7" x14ac:dyDescent="0.25">
      <c r="A1638"/>
      <c r="B1638"/>
      <c r="C1638"/>
      <c r="D1638"/>
      <c r="E1638"/>
      <c r="F1638"/>
      <c r="G1638"/>
    </row>
    <row r="1639" spans="1:7" x14ac:dyDescent="0.25">
      <c r="A1639"/>
      <c r="B1639"/>
      <c r="C1639"/>
      <c r="D1639"/>
      <c r="E1639"/>
      <c r="F1639"/>
      <c r="G1639"/>
    </row>
    <row r="1640" spans="1:7" x14ac:dyDescent="0.25">
      <c r="A1640"/>
      <c r="B1640"/>
      <c r="C1640"/>
      <c r="D1640"/>
      <c r="E1640"/>
      <c r="F1640"/>
      <c r="G1640"/>
    </row>
    <row r="1641" spans="1:7" x14ac:dyDescent="0.25">
      <c r="A1641"/>
      <c r="B1641"/>
      <c r="C1641"/>
      <c r="D1641"/>
      <c r="E1641"/>
      <c r="F1641"/>
      <c r="G1641"/>
    </row>
    <row r="1642" spans="1:7" x14ac:dyDescent="0.25">
      <c r="A1642"/>
      <c r="B1642"/>
      <c r="C1642"/>
      <c r="D1642"/>
      <c r="E1642"/>
      <c r="F1642"/>
      <c r="G1642"/>
    </row>
    <row r="1643" spans="1:7" x14ac:dyDescent="0.25">
      <c r="A1643"/>
      <c r="B1643"/>
      <c r="C1643"/>
      <c r="D1643"/>
      <c r="E1643"/>
      <c r="F1643"/>
      <c r="G1643"/>
    </row>
    <row r="1644" spans="1:7" x14ac:dyDescent="0.25">
      <c r="A1644"/>
      <c r="B1644"/>
      <c r="C1644"/>
      <c r="D1644"/>
      <c r="E1644"/>
      <c r="F1644"/>
      <c r="G1644"/>
    </row>
    <row r="1645" spans="1:7" x14ac:dyDescent="0.25">
      <c r="A1645"/>
      <c r="B1645"/>
      <c r="C1645"/>
      <c r="D1645"/>
      <c r="E1645"/>
      <c r="F1645"/>
      <c r="G1645"/>
    </row>
    <row r="1646" spans="1:7" x14ac:dyDescent="0.25">
      <c r="A1646"/>
      <c r="B1646"/>
      <c r="C1646"/>
      <c r="D1646"/>
      <c r="E1646"/>
      <c r="F1646"/>
      <c r="G1646"/>
    </row>
    <row r="1647" spans="1:7" x14ac:dyDescent="0.25">
      <c r="A1647"/>
      <c r="B1647"/>
      <c r="C1647"/>
      <c r="D1647"/>
      <c r="E1647"/>
      <c r="F1647"/>
      <c r="G1647"/>
    </row>
    <row r="1648" spans="1:7" x14ac:dyDescent="0.25">
      <c r="A1648"/>
      <c r="B1648"/>
      <c r="C1648"/>
      <c r="D1648"/>
      <c r="E1648"/>
      <c r="F1648"/>
      <c r="G1648"/>
    </row>
    <row r="1649" spans="1:7" x14ac:dyDescent="0.25">
      <c r="A1649"/>
      <c r="B1649"/>
      <c r="C1649"/>
      <c r="D1649"/>
      <c r="E1649"/>
      <c r="F1649"/>
      <c r="G1649"/>
    </row>
    <row r="1650" spans="1:7" x14ac:dyDescent="0.25">
      <c r="A1650"/>
      <c r="B1650"/>
      <c r="C1650"/>
      <c r="D1650"/>
      <c r="E1650"/>
      <c r="F1650"/>
      <c r="G1650"/>
    </row>
    <row r="1651" spans="1:7" x14ac:dyDescent="0.25">
      <c r="A1651"/>
      <c r="B1651"/>
      <c r="C1651"/>
      <c r="D1651"/>
      <c r="E1651"/>
      <c r="F1651"/>
      <c r="G1651"/>
    </row>
    <row r="1652" spans="1:7" x14ac:dyDescent="0.25">
      <c r="A1652"/>
      <c r="B1652"/>
      <c r="C1652"/>
      <c r="D1652"/>
      <c r="E1652"/>
      <c r="F1652"/>
      <c r="G1652"/>
    </row>
    <row r="1653" spans="1:7" x14ac:dyDescent="0.25">
      <c r="A1653"/>
      <c r="B1653"/>
      <c r="C1653"/>
      <c r="D1653"/>
      <c r="E1653"/>
      <c r="F1653"/>
      <c r="G1653"/>
    </row>
    <row r="1654" spans="1:7" x14ac:dyDescent="0.25">
      <c r="A1654"/>
      <c r="B1654"/>
      <c r="C1654"/>
      <c r="D1654"/>
      <c r="E1654"/>
      <c r="F1654"/>
      <c r="G1654"/>
    </row>
    <row r="1655" spans="1:7" x14ac:dyDescent="0.25">
      <c r="A1655"/>
      <c r="B1655"/>
      <c r="C1655"/>
      <c r="D1655"/>
      <c r="E1655"/>
      <c r="F1655"/>
      <c r="G1655"/>
    </row>
    <row r="1656" spans="1:7" x14ac:dyDescent="0.25">
      <c r="A1656"/>
      <c r="B1656"/>
      <c r="C1656"/>
      <c r="D1656"/>
      <c r="E1656"/>
      <c r="F1656"/>
      <c r="G1656"/>
    </row>
    <row r="1657" spans="1:7" x14ac:dyDescent="0.25">
      <c r="A1657"/>
      <c r="B1657"/>
      <c r="C1657"/>
      <c r="D1657"/>
      <c r="E1657"/>
      <c r="F1657"/>
      <c r="G1657"/>
    </row>
    <row r="1658" spans="1:7" x14ac:dyDescent="0.25">
      <c r="A1658"/>
      <c r="B1658"/>
      <c r="C1658"/>
      <c r="D1658"/>
      <c r="E1658"/>
      <c r="F1658"/>
      <c r="G1658"/>
    </row>
    <row r="1659" spans="1:7" x14ac:dyDescent="0.25">
      <c r="A1659"/>
      <c r="B1659"/>
      <c r="C1659"/>
      <c r="D1659"/>
      <c r="E1659"/>
      <c r="F1659"/>
      <c r="G1659"/>
    </row>
    <row r="1660" spans="1:7" x14ac:dyDescent="0.25">
      <c r="A1660"/>
      <c r="B1660"/>
      <c r="C1660"/>
      <c r="D1660"/>
      <c r="E1660"/>
      <c r="F1660"/>
      <c r="G1660"/>
    </row>
    <row r="1661" spans="1:7" x14ac:dyDescent="0.25">
      <c r="A1661"/>
      <c r="B1661"/>
      <c r="C1661"/>
      <c r="D1661"/>
      <c r="E1661"/>
      <c r="F1661"/>
      <c r="G1661"/>
    </row>
    <row r="1662" spans="1:7" x14ac:dyDescent="0.25">
      <c r="A1662"/>
      <c r="B1662"/>
      <c r="C1662"/>
      <c r="D1662"/>
      <c r="E1662"/>
      <c r="F1662"/>
      <c r="G1662"/>
    </row>
    <row r="1663" spans="1:7" x14ac:dyDescent="0.25">
      <c r="A1663"/>
      <c r="B1663"/>
      <c r="C1663"/>
      <c r="D1663"/>
      <c r="E1663"/>
      <c r="F1663"/>
      <c r="G1663"/>
    </row>
    <row r="1664" spans="1:7" x14ac:dyDescent="0.25">
      <c r="A1664"/>
      <c r="B1664"/>
      <c r="C1664"/>
      <c r="D1664"/>
      <c r="E1664"/>
      <c r="F1664"/>
      <c r="G1664"/>
    </row>
    <row r="1665" spans="1:7" x14ac:dyDescent="0.25">
      <c r="A1665"/>
      <c r="B1665"/>
      <c r="C1665"/>
      <c r="D1665"/>
      <c r="E1665"/>
      <c r="F1665"/>
      <c r="G1665"/>
    </row>
    <row r="1666" spans="1:7" x14ac:dyDescent="0.25">
      <c r="A1666"/>
      <c r="B1666"/>
      <c r="C1666"/>
      <c r="D1666"/>
      <c r="E1666"/>
      <c r="F1666"/>
      <c r="G1666"/>
    </row>
    <row r="1667" spans="1:7" x14ac:dyDescent="0.25">
      <c r="A1667"/>
      <c r="B1667"/>
      <c r="C1667"/>
      <c r="D1667"/>
      <c r="E1667"/>
      <c r="F1667"/>
      <c r="G1667"/>
    </row>
    <row r="1668" spans="1:7" x14ac:dyDescent="0.25">
      <c r="A1668"/>
      <c r="B1668"/>
      <c r="C1668"/>
      <c r="D1668"/>
      <c r="E1668"/>
      <c r="F1668"/>
      <c r="G1668"/>
    </row>
    <row r="1669" spans="1:7" x14ac:dyDescent="0.25">
      <c r="A1669"/>
      <c r="B1669"/>
      <c r="C1669"/>
      <c r="D1669"/>
      <c r="E1669"/>
      <c r="F1669"/>
      <c r="G1669"/>
    </row>
    <row r="1670" spans="1:7" x14ac:dyDescent="0.25">
      <c r="A1670"/>
      <c r="B1670"/>
      <c r="C1670"/>
      <c r="D1670"/>
      <c r="E1670"/>
      <c r="F1670"/>
      <c r="G1670"/>
    </row>
    <row r="1671" spans="1:7" x14ac:dyDescent="0.25">
      <c r="A1671"/>
      <c r="B1671"/>
      <c r="C1671"/>
      <c r="D1671"/>
      <c r="E1671"/>
      <c r="F1671"/>
      <c r="G1671"/>
    </row>
    <row r="1672" spans="1:7" x14ac:dyDescent="0.25">
      <c r="A1672"/>
      <c r="B1672"/>
      <c r="C1672"/>
      <c r="D1672"/>
      <c r="E1672"/>
      <c r="F1672"/>
      <c r="G1672"/>
    </row>
    <row r="1673" spans="1:7" x14ac:dyDescent="0.25">
      <c r="A1673"/>
      <c r="B1673"/>
      <c r="C1673"/>
      <c r="D1673"/>
      <c r="E1673"/>
      <c r="F1673"/>
      <c r="G1673"/>
    </row>
    <row r="1674" spans="1:7" x14ac:dyDescent="0.25">
      <c r="A1674"/>
      <c r="B1674"/>
      <c r="C1674"/>
      <c r="D1674"/>
      <c r="E1674"/>
      <c r="F1674"/>
      <c r="G1674"/>
    </row>
    <row r="1675" spans="1:7" x14ac:dyDescent="0.25">
      <c r="A1675"/>
      <c r="B1675"/>
      <c r="C1675"/>
      <c r="D1675"/>
      <c r="E1675"/>
      <c r="F1675"/>
      <c r="G1675"/>
    </row>
    <row r="1676" spans="1:7" x14ac:dyDescent="0.25">
      <c r="A1676"/>
      <c r="B1676"/>
      <c r="C1676"/>
      <c r="D1676"/>
      <c r="E1676"/>
      <c r="F1676"/>
      <c r="G1676"/>
    </row>
    <row r="1677" spans="1:7" x14ac:dyDescent="0.25">
      <c r="A1677"/>
      <c r="B1677"/>
      <c r="C1677"/>
      <c r="D1677"/>
      <c r="E1677"/>
      <c r="F1677"/>
      <c r="G1677"/>
    </row>
    <row r="1678" spans="1:7" x14ac:dyDescent="0.25">
      <c r="A1678"/>
      <c r="B1678"/>
      <c r="C1678"/>
      <c r="D1678"/>
      <c r="E1678"/>
      <c r="F1678"/>
      <c r="G1678"/>
    </row>
    <row r="1679" spans="1:7" x14ac:dyDescent="0.25">
      <c r="A1679"/>
      <c r="B1679"/>
      <c r="C1679"/>
      <c r="D1679"/>
      <c r="E1679"/>
      <c r="F1679"/>
      <c r="G1679"/>
    </row>
    <row r="1680" spans="1:7" x14ac:dyDescent="0.25">
      <c r="A1680"/>
      <c r="B1680"/>
      <c r="C1680"/>
      <c r="D1680"/>
      <c r="E1680"/>
      <c r="F1680"/>
      <c r="G1680"/>
    </row>
    <row r="1681" spans="1:7" x14ac:dyDescent="0.25">
      <c r="A1681"/>
      <c r="B1681"/>
      <c r="C1681"/>
      <c r="D1681"/>
      <c r="E1681"/>
      <c r="F1681"/>
      <c r="G1681"/>
    </row>
    <row r="1682" spans="1:7" x14ac:dyDescent="0.25">
      <c r="A1682"/>
      <c r="B1682"/>
      <c r="C1682"/>
      <c r="D1682"/>
      <c r="E1682"/>
      <c r="F1682"/>
      <c r="G1682"/>
    </row>
    <row r="1683" spans="1:7" x14ac:dyDescent="0.25">
      <c r="A1683"/>
      <c r="B1683"/>
      <c r="C1683"/>
      <c r="D1683"/>
      <c r="E1683"/>
      <c r="F1683"/>
      <c r="G1683"/>
    </row>
    <row r="1684" spans="1:7" x14ac:dyDescent="0.25">
      <c r="A1684"/>
      <c r="B1684"/>
      <c r="C1684"/>
      <c r="D1684"/>
      <c r="E1684"/>
      <c r="F1684"/>
      <c r="G1684"/>
    </row>
    <row r="1685" spans="1:7" x14ac:dyDescent="0.25">
      <c r="A1685"/>
      <c r="B1685"/>
      <c r="C1685"/>
      <c r="D1685"/>
      <c r="E1685"/>
      <c r="F1685"/>
      <c r="G1685"/>
    </row>
    <row r="1686" spans="1:7" x14ac:dyDescent="0.25">
      <c r="A1686"/>
      <c r="B1686"/>
      <c r="C1686"/>
      <c r="D1686"/>
      <c r="E1686"/>
      <c r="F1686"/>
      <c r="G1686"/>
    </row>
    <row r="1687" spans="1:7" x14ac:dyDescent="0.25">
      <c r="A1687"/>
      <c r="B1687"/>
      <c r="C1687"/>
      <c r="D1687"/>
      <c r="E1687"/>
      <c r="F1687"/>
      <c r="G1687"/>
    </row>
    <row r="1688" spans="1:7" x14ac:dyDescent="0.25">
      <c r="A1688"/>
      <c r="B1688"/>
      <c r="C1688"/>
      <c r="D1688"/>
      <c r="E1688"/>
      <c r="F1688"/>
      <c r="G1688"/>
    </row>
    <row r="1689" spans="1:7" x14ac:dyDescent="0.25">
      <c r="A1689"/>
      <c r="B1689"/>
      <c r="C1689"/>
      <c r="D1689"/>
      <c r="E1689"/>
      <c r="F1689"/>
      <c r="G1689"/>
    </row>
    <row r="1690" spans="1:7" x14ac:dyDescent="0.25">
      <c r="A1690"/>
      <c r="B1690"/>
      <c r="C1690"/>
      <c r="D1690"/>
      <c r="E1690"/>
      <c r="F1690"/>
      <c r="G1690"/>
    </row>
    <row r="1691" spans="1:7" x14ac:dyDescent="0.25">
      <c r="A1691"/>
      <c r="B1691"/>
      <c r="C1691"/>
      <c r="D1691"/>
      <c r="E1691"/>
      <c r="F1691"/>
      <c r="G1691"/>
    </row>
    <row r="1692" spans="1:7" x14ac:dyDescent="0.25">
      <c r="A1692"/>
      <c r="B1692"/>
      <c r="C1692"/>
      <c r="D1692"/>
      <c r="E1692"/>
      <c r="F1692"/>
      <c r="G1692"/>
    </row>
    <row r="1693" spans="1:7" x14ac:dyDescent="0.25">
      <c r="A1693"/>
      <c r="B1693"/>
      <c r="C1693"/>
      <c r="D1693"/>
      <c r="E1693"/>
      <c r="F1693"/>
      <c r="G1693"/>
    </row>
    <row r="1694" spans="1:7" x14ac:dyDescent="0.25">
      <c r="A1694"/>
      <c r="B1694"/>
      <c r="C1694"/>
      <c r="D1694"/>
      <c r="E1694"/>
      <c r="F1694"/>
      <c r="G1694"/>
    </row>
    <row r="1695" spans="1:7" x14ac:dyDescent="0.25">
      <c r="A1695"/>
      <c r="B1695"/>
      <c r="C1695"/>
      <c r="D1695"/>
      <c r="E1695"/>
      <c r="F1695"/>
      <c r="G1695"/>
    </row>
    <row r="1696" spans="1:7" x14ac:dyDescent="0.25">
      <c r="A1696"/>
      <c r="B1696"/>
      <c r="C1696"/>
      <c r="D1696"/>
      <c r="E1696"/>
      <c r="F1696"/>
      <c r="G1696"/>
    </row>
    <row r="1697" spans="1:7" x14ac:dyDescent="0.25">
      <c r="A1697"/>
      <c r="B1697"/>
      <c r="C1697"/>
      <c r="D1697"/>
      <c r="E1697"/>
      <c r="F1697"/>
      <c r="G1697"/>
    </row>
    <row r="1698" spans="1:7" x14ac:dyDescent="0.25">
      <c r="A1698"/>
      <c r="B1698"/>
      <c r="C1698"/>
      <c r="D1698"/>
      <c r="E1698"/>
      <c r="F1698"/>
      <c r="G1698"/>
    </row>
    <row r="1699" spans="1:7" x14ac:dyDescent="0.25">
      <c r="A1699"/>
      <c r="B1699"/>
      <c r="C1699"/>
      <c r="D1699"/>
      <c r="E1699"/>
      <c r="F1699"/>
      <c r="G1699"/>
    </row>
    <row r="1700" spans="1:7" x14ac:dyDescent="0.25">
      <c r="A1700"/>
      <c r="B1700"/>
      <c r="C1700"/>
      <c r="D1700"/>
      <c r="E1700"/>
      <c r="F1700"/>
      <c r="G1700"/>
    </row>
    <row r="1701" spans="1:7" x14ac:dyDescent="0.25">
      <c r="A1701"/>
      <c r="B1701"/>
      <c r="C1701"/>
      <c r="D1701"/>
      <c r="E1701"/>
      <c r="F1701"/>
      <c r="G1701"/>
    </row>
    <row r="1702" spans="1:7" x14ac:dyDescent="0.25">
      <c r="A1702"/>
      <c r="B1702"/>
      <c r="C1702"/>
      <c r="D1702"/>
      <c r="E1702"/>
      <c r="F1702"/>
      <c r="G1702"/>
    </row>
    <row r="1703" spans="1:7" x14ac:dyDescent="0.25">
      <c r="A1703"/>
      <c r="B1703"/>
      <c r="C1703"/>
      <c r="D1703"/>
      <c r="E1703"/>
      <c r="F1703"/>
      <c r="G1703"/>
    </row>
    <row r="1704" spans="1:7" x14ac:dyDescent="0.25">
      <c r="A1704"/>
      <c r="B1704"/>
      <c r="C1704"/>
      <c r="D1704"/>
      <c r="E1704"/>
      <c r="F1704"/>
      <c r="G1704"/>
    </row>
    <row r="1705" spans="1:7" x14ac:dyDescent="0.25">
      <c r="A1705"/>
      <c r="B1705"/>
      <c r="C1705"/>
      <c r="D1705"/>
      <c r="E1705"/>
      <c r="F1705"/>
      <c r="G1705"/>
    </row>
    <row r="1706" spans="1:7" x14ac:dyDescent="0.25">
      <c r="A1706"/>
      <c r="B1706"/>
      <c r="C1706"/>
      <c r="D1706"/>
      <c r="E1706"/>
      <c r="F1706"/>
      <c r="G1706"/>
    </row>
    <row r="1707" spans="1:7" x14ac:dyDescent="0.25">
      <c r="A1707"/>
      <c r="B1707"/>
      <c r="C1707"/>
      <c r="D1707"/>
      <c r="E1707"/>
      <c r="F1707"/>
      <c r="G1707"/>
    </row>
    <row r="1708" spans="1:7" x14ac:dyDescent="0.25">
      <c r="A1708"/>
      <c r="B1708"/>
      <c r="C1708"/>
      <c r="D1708"/>
      <c r="E1708"/>
      <c r="F1708"/>
      <c r="G1708"/>
    </row>
    <row r="1709" spans="1:7" x14ac:dyDescent="0.25">
      <c r="A1709"/>
      <c r="B1709"/>
      <c r="C1709"/>
      <c r="D1709"/>
      <c r="E1709"/>
      <c r="F1709"/>
      <c r="G1709"/>
    </row>
    <row r="1710" spans="1:7" x14ac:dyDescent="0.25">
      <c r="A1710"/>
      <c r="B1710"/>
      <c r="C1710"/>
      <c r="D1710"/>
      <c r="E1710"/>
      <c r="F1710"/>
      <c r="G1710"/>
    </row>
    <row r="1711" spans="1:7" x14ac:dyDescent="0.25">
      <c r="A1711"/>
      <c r="B1711"/>
      <c r="C1711"/>
      <c r="D1711"/>
      <c r="E1711"/>
      <c r="F1711"/>
      <c r="G1711"/>
    </row>
    <row r="1712" spans="1:7" x14ac:dyDescent="0.25">
      <c r="A1712"/>
      <c r="B1712"/>
      <c r="C1712"/>
      <c r="D1712"/>
      <c r="E1712"/>
      <c r="F1712"/>
      <c r="G1712"/>
    </row>
    <row r="1713" spans="1:7" x14ac:dyDescent="0.25">
      <c r="A1713"/>
      <c r="B1713"/>
      <c r="C1713"/>
      <c r="D1713"/>
      <c r="E1713"/>
      <c r="F1713"/>
      <c r="G1713"/>
    </row>
    <row r="1714" spans="1:7" x14ac:dyDescent="0.25">
      <c r="A1714"/>
      <c r="B1714"/>
      <c r="C1714"/>
      <c r="D1714"/>
      <c r="E1714"/>
      <c r="F1714"/>
      <c r="G1714"/>
    </row>
    <row r="1715" spans="1:7" x14ac:dyDescent="0.25">
      <c r="A1715"/>
      <c r="B1715"/>
      <c r="C1715"/>
      <c r="D1715"/>
      <c r="E1715"/>
      <c r="F1715"/>
      <c r="G1715"/>
    </row>
    <row r="1716" spans="1:7" x14ac:dyDescent="0.25">
      <c r="A1716"/>
      <c r="B1716"/>
      <c r="C1716"/>
      <c r="D1716"/>
      <c r="E1716"/>
      <c r="F1716"/>
      <c r="G1716"/>
    </row>
    <row r="1717" spans="1:7" x14ac:dyDescent="0.25">
      <c r="A1717"/>
      <c r="B1717"/>
      <c r="C1717"/>
      <c r="D1717"/>
      <c r="E1717"/>
      <c r="F1717"/>
      <c r="G1717"/>
    </row>
    <row r="1718" spans="1:7" x14ac:dyDescent="0.25">
      <c r="A1718"/>
      <c r="B1718"/>
      <c r="C1718"/>
      <c r="D1718"/>
      <c r="E1718"/>
      <c r="F1718"/>
      <c r="G1718"/>
    </row>
    <row r="1719" spans="1:7" x14ac:dyDescent="0.25">
      <c r="A1719"/>
      <c r="B1719"/>
      <c r="C1719"/>
      <c r="D1719"/>
      <c r="E1719"/>
      <c r="F1719"/>
      <c r="G1719"/>
    </row>
    <row r="1720" spans="1:7" x14ac:dyDescent="0.25">
      <c r="A1720"/>
      <c r="B1720"/>
      <c r="C1720"/>
      <c r="D1720"/>
      <c r="E1720"/>
      <c r="F1720"/>
      <c r="G1720"/>
    </row>
    <row r="1721" spans="1:7" x14ac:dyDescent="0.25">
      <c r="A1721"/>
      <c r="B1721"/>
      <c r="C1721"/>
      <c r="D1721"/>
      <c r="E1721"/>
      <c r="F1721"/>
      <c r="G1721"/>
    </row>
    <row r="1722" spans="1:7" x14ac:dyDescent="0.25">
      <c r="A1722"/>
      <c r="B1722"/>
      <c r="C1722"/>
      <c r="D1722"/>
      <c r="E1722"/>
      <c r="F1722"/>
      <c r="G1722"/>
    </row>
    <row r="1723" spans="1:7" x14ac:dyDescent="0.25">
      <c r="A1723"/>
      <c r="B1723"/>
      <c r="C1723"/>
      <c r="D1723"/>
      <c r="E1723"/>
      <c r="F1723"/>
      <c r="G1723"/>
    </row>
    <row r="1724" spans="1:7" x14ac:dyDescent="0.25">
      <c r="A1724"/>
      <c r="B1724"/>
      <c r="C1724"/>
      <c r="D1724"/>
      <c r="E1724"/>
      <c r="F1724"/>
      <c r="G1724"/>
    </row>
    <row r="1725" spans="1:7" x14ac:dyDescent="0.25">
      <c r="A1725"/>
      <c r="B1725"/>
      <c r="C1725"/>
      <c r="D1725"/>
      <c r="E1725"/>
      <c r="F1725"/>
      <c r="G1725"/>
    </row>
    <row r="1726" spans="1:7" x14ac:dyDescent="0.25">
      <c r="A1726"/>
      <c r="B1726"/>
      <c r="C1726"/>
      <c r="D1726"/>
      <c r="E1726"/>
      <c r="F1726"/>
      <c r="G1726"/>
    </row>
    <row r="1727" spans="1:7" x14ac:dyDescent="0.25">
      <c r="A1727"/>
      <c r="B1727"/>
      <c r="C1727"/>
      <c r="D1727"/>
      <c r="E1727"/>
      <c r="F1727"/>
      <c r="G1727"/>
    </row>
    <row r="1728" spans="1:7" x14ac:dyDescent="0.25">
      <c r="A1728"/>
      <c r="B1728"/>
      <c r="C1728"/>
      <c r="D1728"/>
      <c r="E1728"/>
      <c r="F1728"/>
      <c r="G1728"/>
    </row>
    <row r="1729" spans="1:7" x14ac:dyDescent="0.25">
      <c r="A1729"/>
      <c r="B1729"/>
      <c r="C1729"/>
      <c r="D1729"/>
      <c r="E1729"/>
      <c r="F1729"/>
      <c r="G1729"/>
    </row>
    <row r="1730" spans="1:7" x14ac:dyDescent="0.25">
      <c r="A1730"/>
      <c r="B1730"/>
      <c r="C1730"/>
      <c r="D1730"/>
      <c r="E1730"/>
      <c r="F1730"/>
      <c r="G1730"/>
    </row>
    <row r="1731" spans="1:7" x14ac:dyDescent="0.25">
      <c r="A1731"/>
      <c r="B1731"/>
      <c r="C1731"/>
      <c r="D1731"/>
      <c r="E1731"/>
      <c r="F1731"/>
      <c r="G1731"/>
    </row>
    <row r="1732" spans="1:7" x14ac:dyDescent="0.25">
      <c r="A1732"/>
      <c r="B1732"/>
      <c r="C1732"/>
      <c r="D1732"/>
      <c r="E1732"/>
      <c r="F1732"/>
      <c r="G1732"/>
    </row>
    <row r="1733" spans="1:7" x14ac:dyDescent="0.25">
      <c r="A1733"/>
      <c r="B1733"/>
      <c r="C1733"/>
      <c r="D1733"/>
      <c r="E1733"/>
      <c r="F1733"/>
      <c r="G1733"/>
    </row>
    <row r="1734" spans="1:7" x14ac:dyDescent="0.25">
      <c r="A1734"/>
      <c r="B1734"/>
      <c r="C1734"/>
      <c r="D1734"/>
      <c r="E1734"/>
      <c r="F1734"/>
      <c r="G1734"/>
    </row>
    <row r="1735" spans="1:7" x14ac:dyDescent="0.25">
      <c r="A1735"/>
      <c r="B1735"/>
      <c r="C1735"/>
      <c r="D1735"/>
      <c r="E1735"/>
      <c r="F1735"/>
      <c r="G1735"/>
    </row>
    <row r="1736" spans="1:7" x14ac:dyDescent="0.25">
      <c r="A1736"/>
      <c r="B1736"/>
      <c r="C1736"/>
      <c r="D1736"/>
      <c r="E1736"/>
      <c r="F1736"/>
      <c r="G1736"/>
    </row>
    <row r="1737" spans="1:7" x14ac:dyDescent="0.25">
      <c r="A1737"/>
      <c r="B1737"/>
      <c r="C1737"/>
      <c r="D1737"/>
      <c r="E1737"/>
      <c r="F1737"/>
      <c r="G1737"/>
    </row>
    <row r="1738" spans="1:7" x14ac:dyDescent="0.25">
      <c r="A1738"/>
      <c r="B1738"/>
      <c r="C1738"/>
      <c r="D1738"/>
      <c r="E1738"/>
      <c r="F1738"/>
      <c r="G1738"/>
    </row>
    <row r="1739" spans="1:7" x14ac:dyDescent="0.25">
      <c r="A1739"/>
      <c r="B1739"/>
      <c r="C1739"/>
      <c r="D1739"/>
      <c r="E1739"/>
      <c r="F1739"/>
      <c r="G1739"/>
    </row>
    <row r="1740" spans="1:7" x14ac:dyDescent="0.25">
      <c r="A1740"/>
      <c r="B1740"/>
      <c r="C1740"/>
      <c r="D1740"/>
      <c r="E1740"/>
      <c r="F1740"/>
      <c r="G1740"/>
    </row>
    <row r="1741" spans="1:7" x14ac:dyDescent="0.25">
      <c r="A1741"/>
      <c r="B1741"/>
      <c r="C1741"/>
      <c r="D1741"/>
      <c r="E1741"/>
      <c r="F1741"/>
      <c r="G1741"/>
    </row>
    <row r="1742" spans="1:7" x14ac:dyDescent="0.25">
      <c r="A1742"/>
      <c r="B1742"/>
      <c r="C1742"/>
      <c r="D1742"/>
      <c r="E1742"/>
      <c r="F1742"/>
      <c r="G1742"/>
    </row>
    <row r="1743" spans="1:7" x14ac:dyDescent="0.25">
      <c r="A1743"/>
      <c r="B1743"/>
      <c r="C1743"/>
      <c r="D1743"/>
      <c r="E1743"/>
      <c r="F1743"/>
      <c r="G1743"/>
    </row>
    <row r="1744" spans="1:7" x14ac:dyDescent="0.25">
      <c r="A1744"/>
      <c r="B1744"/>
      <c r="C1744"/>
      <c r="D1744"/>
      <c r="E1744"/>
      <c r="F1744"/>
      <c r="G1744"/>
    </row>
    <row r="1745" spans="1:7" x14ac:dyDescent="0.25">
      <c r="A1745"/>
      <c r="B1745"/>
      <c r="C1745"/>
      <c r="D1745"/>
      <c r="E1745"/>
      <c r="F1745"/>
      <c r="G1745"/>
    </row>
    <row r="1746" spans="1:7" x14ac:dyDescent="0.25">
      <c r="A1746"/>
      <c r="B1746"/>
      <c r="C1746"/>
      <c r="D1746"/>
      <c r="E1746"/>
      <c r="F1746"/>
      <c r="G1746"/>
    </row>
    <row r="1747" spans="1:7" x14ac:dyDescent="0.25">
      <c r="A1747"/>
      <c r="B1747"/>
      <c r="C1747"/>
      <c r="D1747"/>
      <c r="E1747"/>
      <c r="F1747"/>
      <c r="G1747"/>
    </row>
    <row r="1748" spans="1:7" x14ac:dyDescent="0.25">
      <c r="A1748"/>
      <c r="B1748"/>
      <c r="C1748"/>
      <c r="D1748"/>
      <c r="E1748"/>
      <c r="F1748"/>
      <c r="G1748"/>
    </row>
    <row r="1749" spans="1:7" x14ac:dyDescent="0.25">
      <c r="A1749"/>
      <c r="B1749"/>
      <c r="C1749"/>
      <c r="D1749"/>
      <c r="E1749"/>
      <c r="F1749"/>
      <c r="G1749"/>
    </row>
    <row r="1750" spans="1:7" x14ac:dyDescent="0.25">
      <c r="A1750"/>
      <c r="B1750"/>
      <c r="C1750"/>
      <c r="D1750"/>
      <c r="E1750"/>
      <c r="F1750"/>
      <c r="G1750"/>
    </row>
    <row r="1751" spans="1:7" x14ac:dyDescent="0.25">
      <c r="A1751"/>
      <c r="B1751"/>
      <c r="C1751"/>
      <c r="D1751"/>
      <c r="E1751"/>
      <c r="F1751"/>
      <c r="G1751"/>
    </row>
    <row r="1752" spans="1:7" x14ac:dyDescent="0.25">
      <c r="A1752"/>
      <c r="B1752"/>
      <c r="C1752"/>
      <c r="D1752"/>
      <c r="E1752"/>
      <c r="F1752"/>
      <c r="G1752"/>
    </row>
    <row r="1753" spans="1:7" x14ac:dyDescent="0.25">
      <c r="A1753"/>
      <c r="B1753"/>
      <c r="C1753"/>
      <c r="D1753"/>
      <c r="E1753"/>
      <c r="F1753"/>
      <c r="G1753"/>
    </row>
    <row r="1754" spans="1:7" x14ac:dyDescent="0.25">
      <c r="A1754"/>
      <c r="B1754"/>
      <c r="C1754"/>
      <c r="D1754"/>
      <c r="E1754"/>
      <c r="F1754"/>
      <c r="G1754"/>
    </row>
    <row r="1755" spans="1:7" x14ac:dyDescent="0.25">
      <c r="A1755"/>
      <c r="B1755"/>
      <c r="C1755"/>
      <c r="D1755"/>
      <c r="E1755"/>
      <c r="F1755"/>
      <c r="G1755"/>
    </row>
    <row r="1756" spans="1:7" x14ac:dyDescent="0.25">
      <c r="A1756"/>
      <c r="B1756"/>
      <c r="C1756"/>
      <c r="D1756"/>
      <c r="E1756"/>
      <c r="F1756"/>
      <c r="G1756"/>
    </row>
    <row r="1757" spans="1:7" x14ac:dyDescent="0.25">
      <c r="A1757"/>
      <c r="B1757"/>
      <c r="C1757"/>
      <c r="D1757"/>
      <c r="E1757"/>
      <c r="F1757"/>
      <c r="G1757"/>
    </row>
    <row r="1758" spans="1:7" x14ac:dyDescent="0.25">
      <c r="A1758"/>
      <c r="B1758"/>
      <c r="C1758"/>
      <c r="D1758"/>
      <c r="E1758"/>
      <c r="F1758"/>
      <c r="G1758"/>
    </row>
    <row r="1759" spans="1:7" x14ac:dyDescent="0.25">
      <c r="A1759"/>
      <c r="B1759"/>
      <c r="C1759"/>
      <c r="D1759"/>
      <c r="E1759"/>
      <c r="F1759"/>
      <c r="G1759"/>
    </row>
    <row r="1760" spans="1:7" x14ac:dyDescent="0.25">
      <c r="A1760"/>
      <c r="B1760"/>
      <c r="C1760"/>
      <c r="D1760"/>
      <c r="E1760"/>
      <c r="F1760"/>
      <c r="G1760"/>
    </row>
    <row r="1761" spans="1:7" x14ac:dyDescent="0.25">
      <c r="A1761"/>
      <c r="B1761"/>
      <c r="C1761"/>
      <c r="D1761"/>
      <c r="E1761"/>
      <c r="F1761"/>
      <c r="G1761"/>
    </row>
    <row r="1762" spans="1:7" x14ac:dyDescent="0.25">
      <c r="A1762"/>
      <c r="B1762"/>
      <c r="C1762"/>
      <c r="D1762"/>
      <c r="E1762"/>
      <c r="F1762"/>
      <c r="G1762"/>
    </row>
    <row r="1763" spans="1:7" x14ac:dyDescent="0.25">
      <c r="A1763"/>
      <c r="B1763"/>
      <c r="C1763"/>
      <c r="D1763"/>
      <c r="E1763"/>
      <c r="F1763"/>
      <c r="G1763"/>
    </row>
    <row r="1764" spans="1:7" x14ac:dyDescent="0.25">
      <c r="A1764"/>
      <c r="B1764"/>
      <c r="C1764"/>
      <c r="D1764"/>
      <c r="E1764"/>
      <c r="F1764"/>
      <c r="G1764"/>
    </row>
    <row r="1765" spans="1:7" x14ac:dyDescent="0.25">
      <c r="A1765"/>
      <c r="B1765"/>
      <c r="C1765"/>
      <c r="D1765"/>
      <c r="E1765"/>
      <c r="F1765"/>
      <c r="G1765"/>
    </row>
    <row r="1766" spans="1:7" x14ac:dyDescent="0.25">
      <c r="A1766"/>
      <c r="B1766"/>
      <c r="C1766"/>
      <c r="D1766"/>
      <c r="E1766"/>
      <c r="F1766"/>
      <c r="G1766"/>
    </row>
    <row r="1767" spans="1:7" x14ac:dyDescent="0.25">
      <c r="A1767"/>
      <c r="B1767"/>
      <c r="C1767"/>
      <c r="D1767"/>
      <c r="E1767"/>
      <c r="F1767"/>
      <c r="G1767"/>
    </row>
    <row r="1768" spans="1:7" x14ac:dyDescent="0.25">
      <c r="A1768"/>
      <c r="B1768"/>
      <c r="C1768"/>
      <c r="D1768"/>
      <c r="E1768"/>
      <c r="F1768"/>
      <c r="G1768"/>
    </row>
    <row r="1769" spans="1:7" x14ac:dyDescent="0.25">
      <c r="A1769"/>
      <c r="B1769"/>
      <c r="C1769"/>
      <c r="D1769"/>
      <c r="E1769"/>
      <c r="F1769"/>
      <c r="G1769"/>
    </row>
    <row r="1770" spans="1:7" x14ac:dyDescent="0.25">
      <c r="A1770"/>
      <c r="B1770"/>
      <c r="C1770"/>
      <c r="D1770"/>
      <c r="E1770"/>
      <c r="F1770"/>
      <c r="G1770"/>
    </row>
    <row r="1771" spans="1:7" x14ac:dyDescent="0.25">
      <c r="A1771"/>
      <c r="B1771"/>
      <c r="C1771"/>
      <c r="D1771"/>
      <c r="E1771"/>
      <c r="F1771"/>
      <c r="G1771"/>
    </row>
    <row r="1772" spans="1:7" x14ac:dyDescent="0.25">
      <c r="A1772"/>
      <c r="B1772"/>
      <c r="C1772"/>
      <c r="D1772"/>
      <c r="E1772"/>
      <c r="F1772"/>
      <c r="G1772"/>
    </row>
    <row r="1773" spans="1:7" x14ac:dyDescent="0.25">
      <c r="A1773"/>
      <c r="B1773"/>
      <c r="C1773"/>
      <c r="D1773"/>
      <c r="E1773"/>
      <c r="F1773"/>
      <c r="G1773"/>
    </row>
    <row r="1774" spans="1:7" x14ac:dyDescent="0.25">
      <c r="A1774"/>
      <c r="B1774"/>
      <c r="C1774"/>
      <c r="D1774"/>
      <c r="E1774"/>
      <c r="F1774"/>
      <c r="G1774"/>
    </row>
    <row r="1775" spans="1:7" x14ac:dyDescent="0.25">
      <c r="A1775"/>
      <c r="B1775"/>
      <c r="C1775"/>
      <c r="D1775"/>
      <c r="E1775"/>
      <c r="F1775"/>
      <c r="G1775"/>
    </row>
    <row r="1776" spans="1:7" x14ac:dyDescent="0.25">
      <c r="A1776"/>
      <c r="B1776"/>
      <c r="C1776"/>
      <c r="D1776"/>
      <c r="E1776"/>
      <c r="F1776"/>
      <c r="G1776"/>
    </row>
    <row r="1777" spans="1:7" x14ac:dyDescent="0.25">
      <c r="A1777"/>
      <c r="B1777"/>
      <c r="C1777"/>
      <c r="D1777"/>
      <c r="E1777"/>
      <c r="F1777"/>
      <c r="G1777"/>
    </row>
    <row r="1778" spans="1:7" x14ac:dyDescent="0.25">
      <c r="A1778"/>
      <c r="B1778"/>
      <c r="C1778"/>
      <c r="D1778"/>
      <c r="E1778"/>
      <c r="F1778"/>
      <c r="G1778"/>
    </row>
    <row r="1779" spans="1:7" x14ac:dyDescent="0.25">
      <c r="A1779"/>
      <c r="B1779"/>
      <c r="C1779"/>
      <c r="D1779"/>
      <c r="E1779"/>
      <c r="F1779"/>
      <c r="G1779"/>
    </row>
    <row r="1780" spans="1:7" x14ac:dyDescent="0.25">
      <c r="A1780"/>
      <c r="B1780"/>
      <c r="C1780"/>
      <c r="D1780"/>
      <c r="E1780"/>
      <c r="F1780"/>
      <c r="G1780"/>
    </row>
    <row r="1781" spans="1:7" x14ac:dyDescent="0.25">
      <c r="A1781"/>
      <c r="B1781"/>
      <c r="C1781"/>
      <c r="D1781"/>
      <c r="E1781"/>
      <c r="F1781"/>
      <c r="G1781"/>
    </row>
    <row r="1782" spans="1:7" x14ac:dyDescent="0.25">
      <c r="A1782"/>
      <c r="B1782"/>
      <c r="C1782"/>
      <c r="D1782"/>
      <c r="E1782"/>
      <c r="F1782"/>
      <c r="G1782"/>
    </row>
    <row r="1783" spans="1:7" x14ac:dyDescent="0.25">
      <c r="A1783"/>
      <c r="B1783"/>
      <c r="C1783"/>
      <c r="D1783"/>
      <c r="E1783"/>
      <c r="F1783"/>
      <c r="G1783"/>
    </row>
    <row r="1784" spans="1:7" x14ac:dyDescent="0.25">
      <c r="A1784"/>
      <c r="B1784"/>
      <c r="C1784"/>
      <c r="D1784"/>
      <c r="E1784"/>
      <c r="F1784"/>
      <c r="G1784"/>
    </row>
    <row r="1785" spans="1:7" x14ac:dyDescent="0.25">
      <c r="A1785"/>
      <c r="B1785"/>
      <c r="C1785"/>
      <c r="D1785"/>
      <c r="E1785"/>
      <c r="F1785"/>
      <c r="G1785"/>
    </row>
    <row r="1786" spans="1:7" x14ac:dyDescent="0.25">
      <c r="A1786"/>
      <c r="B1786"/>
      <c r="C1786"/>
      <c r="D1786"/>
      <c r="E1786"/>
      <c r="F1786"/>
      <c r="G1786"/>
    </row>
    <row r="1787" spans="1:7" x14ac:dyDescent="0.25">
      <c r="A1787"/>
      <c r="B1787"/>
      <c r="C1787"/>
      <c r="D1787"/>
      <c r="E1787"/>
      <c r="F1787"/>
      <c r="G1787"/>
    </row>
    <row r="1788" spans="1:7" x14ac:dyDescent="0.25">
      <c r="A1788"/>
      <c r="B1788"/>
      <c r="C1788"/>
      <c r="D1788"/>
      <c r="E1788"/>
      <c r="F1788"/>
      <c r="G1788"/>
    </row>
    <row r="1789" spans="1:7" x14ac:dyDescent="0.25">
      <c r="A1789"/>
      <c r="B1789"/>
      <c r="C1789"/>
      <c r="D1789"/>
      <c r="E1789"/>
      <c r="F1789"/>
      <c r="G1789"/>
    </row>
    <row r="1790" spans="1:7" x14ac:dyDescent="0.25">
      <c r="A1790"/>
      <c r="B1790"/>
      <c r="C1790"/>
      <c r="D1790"/>
      <c r="E1790"/>
      <c r="F1790"/>
      <c r="G1790"/>
    </row>
    <row r="1791" spans="1:7" x14ac:dyDescent="0.25">
      <c r="A1791"/>
      <c r="B1791"/>
      <c r="C1791"/>
      <c r="D1791"/>
      <c r="E1791"/>
      <c r="F1791"/>
      <c r="G1791"/>
    </row>
    <row r="1792" spans="1:7" x14ac:dyDescent="0.25">
      <c r="A1792"/>
      <c r="B1792"/>
      <c r="C1792"/>
      <c r="D1792"/>
      <c r="E1792"/>
      <c r="F1792"/>
      <c r="G1792"/>
    </row>
    <row r="1793" spans="1:7" x14ac:dyDescent="0.25">
      <c r="A1793"/>
      <c r="B1793"/>
      <c r="C1793"/>
      <c r="D1793"/>
      <c r="E1793"/>
      <c r="F1793"/>
      <c r="G1793"/>
    </row>
    <row r="1794" spans="1:7" x14ac:dyDescent="0.25">
      <c r="A1794"/>
      <c r="B1794"/>
      <c r="C1794"/>
      <c r="D1794"/>
      <c r="E1794"/>
      <c r="F1794"/>
      <c r="G1794"/>
    </row>
    <row r="1795" spans="1:7" x14ac:dyDescent="0.25">
      <c r="A1795"/>
      <c r="B1795"/>
      <c r="C1795"/>
      <c r="D1795"/>
      <c r="E1795"/>
      <c r="F1795"/>
      <c r="G1795"/>
    </row>
    <row r="1796" spans="1:7" x14ac:dyDescent="0.25">
      <c r="A1796"/>
      <c r="B1796"/>
      <c r="C1796"/>
      <c r="D1796"/>
      <c r="E1796"/>
      <c r="F1796"/>
      <c r="G1796"/>
    </row>
    <row r="1797" spans="1:7" x14ac:dyDescent="0.25">
      <c r="A1797"/>
      <c r="B1797"/>
      <c r="C1797"/>
      <c r="D1797"/>
      <c r="E1797"/>
      <c r="F1797"/>
      <c r="G1797"/>
    </row>
    <row r="1798" spans="1:7" x14ac:dyDescent="0.25">
      <c r="A1798"/>
      <c r="B1798"/>
      <c r="C1798"/>
      <c r="D1798"/>
      <c r="E1798"/>
      <c r="F1798"/>
      <c r="G1798"/>
    </row>
    <row r="1799" spans="1:7" x14ac:dyDescent="0.25">
      <c r="A1799"/>
      <c r="B1799"/>
      <c r="C1799"/>
      <c r="D1799"/>
      <c r="E1799"/>
      <c r="F1799"/>
      <c r="G1799"/>
    </row>
    <row r="1800" spans="1:7" x14ac:dyDescent="0.25">
      <c r="A1800"/>
      <c r="B1800"/>
      <c r="C1800"/>
      <c r="D1800"/>
      <c r="E1800"/>
      <c r="F1800"/>
      <c r="G1800"/>
    </row>
    <row r="1801" spans="1:7" x14ac:dyDescent="0.25">
      <c r="A1801"/>
      <c r="B1801"/>
      <c r="C1801"/>
      <c r="D1801"/>
      <c r="E1801"/>
      <c r="F1801"/>
      <c r="G1801"/>
    </row>
    <row r="1802" spans="1:7" x14ac:dyDescent="0.25">
      <c r="A1802"/>
      <c r="B1802"/>
      <c r="C1802"/>
      <c r="D1802"/>
      <c r="E1802"/>
      <c r="F1802"/>
      <c r="G1802"/>
    </row>
    <row r="1803" spans="1:7" x14ac:dyDescent="0.25">
      <c r="A1803"/>
      <c r="B1803"/>
      <c r="C1803"/>
      <c r="D1803"/>
      <c r="E1803"/>
      <c r="F1803"/>
      <c r="G1803"/>
    </row>
    <row r="1804" spans="1:7" x14ac:dyDescent="0.25">
      <c r="A1804"/>
      <c r="B1804"/>
      <c r="C1804"/>
      <c r="D1804"/>
      <c r="E1804"/>
      <c r="F1804"/>
      <c r="G1804"/>
    </row>
    <row r="1805" spans="1:7" x14ac:dyDescent="0.25">
      <c r="A1805"/>
      <c r="B1805"/>
      <c r="C1805"/>
      <c r="D1805"/>
      <c r="E1805"/>
      <c r="F1805"/>
      <c r="G1805"/>
    </row>
    <row r="1806" spans="1:7" x14ac:dyDescent="0.25">
      <c r="A1806"/>
      <c r="B1806"/>
      <c r="C1806"/>
      <c r="D1806"/>
      <c r="E1806"/>
      <c r="F1806"/>
      <c r="G1806"/>
    </row>
    <row r="1807" spans="1:7" x14ac:dyDescent="0.25">
      <c r="A1807"/>
      <c r="B1807"/>
      <c r="C1807"/>
      <c r="D1807"/>
      <c r="E1807"/>
      <c r="F1807"/>
      <c r="G1807"/>
    </row>
    <row r="1808" spans="1:7" x14ac:dyDescent="0.25">
      <c r="A1808"/>
      <c r="B1808"/>
      <c r="C1808"/>
      <c r="D1808"/>
      <c r="E1808"/>
      <c r="F1808"/>
      <c r="G1808"/>
    </row>
    <row r="1809" spans="1:7" x14ac:dyDescent="0.25">
      <c r="A1809"/>
      <c r="B1809"/>
      <c r="C1809"/>
      <c r="D1809"/>
      <c r="E1809"/>
      <c r="F1809"/>
      <c r="G1809"/>
    </row>
    <row r="1810" spans="1:7" x14ac:dyDescent="0.25">
      <c r="A1810"/>
      <c r="B1810"/>
      <c r="C1810"/>
      <c r="D1810"/>
      <c r="E1810"/>
      <c r="F1810"/>
      <c r="G1810"/>
    </row>
    <row r="1811" spans="1:7" x14ac:dyDescent="0.25">
      <c r="A1811"/>
      <c r="B1811"/>
      <c r="C1811"/>
      <c r="D1811"/>
      <c r="E1811"/>
      <c r="F1811"/>
      <c r="G1811"/>
    </row>
    <row r="1812" spans="1:7" x14ac:dyDescent="0.25">
      <c r="A1812"/>
      <c r="B1812"/>
      <c r="C1812"/>
      <c r="D1812"/>
      <c r="E1812"/>
      <c r="F1812"/>
      <c r="G1812"/>
    </row>
    <row r="1813" spans="1:7" x14ac:dyDescent="0.25">
      <c r="A1813"/>
      <c r="B1813"/>
      <c r="C1813"/>
      <c r="D1813"/>
      <c r="E1813"/>
      <c r="F1813"/>
      <c r="G1813"/>
    </row>
    <row r="1814" spans="1:7" x14ac:dyDescent="0.25">
      <c r="A1814"/>
      <c r="B1814"/>
      <c r="C1814"/>
      <c r="D1814"/>
      <c r="E1814"/>
      <c r="F1814"/>
      <c r="G1814"/>
    </row>
    <row r="1815" spans="1:7" x14ac:dyDescent="0.25">
      <c r="A1815"/>
      <c r="B1815"/>
      <c r="C1815"/>
      <c r="D1815"/>
      <c r="E1815"/>
      <c r="F1815"/>
      <c r="G1815"/>
    </row>
    <row r="1816" spans="1:7" x14ac:dyDescent="0.25">
      <c r="A1816"/>
      <c r="B1816"/>
      <c r="C1816"/>
      <c r="D1816"/>
      <c r="E1816"/>
      <c r="F1816"/>
      <c r="G1816"/>
    </row>
    <row r="1817" spans="1:7" x14ac:dyDescent="0.25">
      <c r="A1817"/>
      <c r="B1817"/>
      <c r="C1817"/>
      <c r="D1817"/>
      <c r="E1817"/>
      <c r="F1817"/>
      <c r="G1817"/>
    </row>
    <row r="1818" spans="1:7" x14ac:dyDescent="0.25">
      <c r="A1818"/>
      <c r="B1818"/>
      <c r="C1818"/>
      <c r="D1818"/>
      <c r="E1818"/>
      <c r="F1818"/>
      <c r="G1818"/>
    </row>
    <row r="1819" spans="1:7" x14ac:dyDescent="0.25">
      <c r="A1819"/>
      <c r="B1819"/>
      <c r="C1819"/>
      <c r="D1819"/>
      <c r="E1819"/>
      <c r="F1819"/>
      <c r="G1819"/>
    </row>
    <row r="1820" spans="1:7" x14ac:dyDescent="0.25">
      <c r="A1820"/>
      <c r="B1820"/>
      <c r="C1820"/>
      <c r="D1820"/>
      <c r="E1820"/>
      <c r="F1820"/>
      <c r="G1820"/>
    </row>
    <row r="1821" spans="1:7" x14ac:dyDescent="0.25">
      <c r="A1821"/>
      <c r="B1821"/>
      <c r="C1821"/>
      <c r="D1821"/>
      <c r="E1821"/>
      <c r="F1821"/>
      <c r="G1821"/>
    </row>
    <row r="1822" spans="1:7" x14ac:dyDescent="0.25">
      <c r="A1822"/>
      <c r="B1822"/>
      <c r="C1822"/>
      <c r="D1822"/>
      <c r="E1822"/>
      <c r="F1822"/>
      <c r="G1822"/>
    </row>
    <row r="1823" spans="1:7" x14ac:dyDescent="0.25">
      <c r="A1823"/>
      <c r="B1823"/>
      <c r="C1823"/>
      <c r="D1823"/>
      <c r="E1823"/>
      <c r="F1823"/>
      <c r="G1823"/>
    </row>
    <row r="1824" spans="1:7" x14ac:dyDescent="0.25">
      <c r="A1824"/>
      <c r="B1824"/>
      <c r="C1824"/>
      <c r="D1824"/>
      <c r="E1824"/>
      <c r="F1824"/>
      <c r="G1824"/>
    </row>
    <row r="1825" spans="1:7" x14ac:dyDescent="0.25">
      <c r="A1825"/>
      <c r="B1825"/>
      <c r="C1825"/>
      <c r="D1825"/>
      <c r="E1825"/>
      <c r="F1825"/>
      <c r="G1825"/>
    </row>
    <row r="1826" spans="1:7" x14ac:dyDescent="0.25">
      <c r="A1826"/>
      <c r="B1826"/>
      <c r="C1826"/>
      <c r="D1826"/>
      <c r="E1826"/>
      <c r="F1826"/>
      <c r="G1826"/>
    </row>
    <row r="1827" spans="1:7" x14ac:dyDescent="0.25">
      <c r="A1827"/>
      <c r="B1827"/>
      <c r="C1827"/>
      <c r="D1827"/>
      <c r="E1827"/>
      <c r="F1827"/>
      <c r="G1827"/>
    </row>
    <row r="1828" spans="1:7" x14ac:dyDescent="0.25">
      <c r="A1828"/>
      <c r="B1828"/>
      <c r="C1828"/>
      <c r="D1828"/>
      <c r="E1828"/>
      <c r="F1828"/>
      <c r="G1828"/>
    </row>
    <row r="1829" spans="1:7" x14ac:dyDescent="0.25">
      <c r="A1829"/>
      <c r="B1829"/>
      <c r="C1829"/>
      <c r="D1829"/>
      <c r="E1829"/>
      <c r="F1829"/>
      <c r="G1829"/>
    </row>
    <row r="1830" spans="1:7" x14ac:dyDescent="0.25">
      <c r="A1830"/>
      <c r="B1830"/>
      <c r="C1830"/>
      <c r="D1830"/>
      <c r="E1830"/>
      <c r="F1830"/>
      <c r="G1830"/>
    </row>
    <row r="1831" spans="1:7" x14ac:dyDescent="0.25">
      <c r="A1831"/>
      <c r="B1831"/>
      <c r="C1831"/>
      <c r="D1831"/>
      <c r="E1831"/>
      <c r="F1831"/>
      <c r="G1831"/>
    </row>
    <row r="1832" spans="1:7" x14ac:dyDescent="0.25">
      <c r="A1832"/>
      <c r="B1832"/>
      <c r="C1832"/>
      <c r="D1832"/>
      <c r="E1832"/>
      <c r="F1832"/>
      <c r="G1832"/>
    </row>
    <row r="1833" spans="1:7" x14ac:dyDescent="0.25">
      <c r="A1833"/>
      <c r="B1833"/>
      <c r="C1833"/>
      <c r="D1833"/>
      <c r="E1833"/>
      <c r="F1833"/>
      <c r="G1833"/>
    </row>
    <row r="1834" spans="1:7" x14ac:dyDescent="0.25">
      <c r="A1834"/>
      <c r="B1834"/>
      <c r="C1834"/>
      <c r="D1834"/>
      <c r="E1834"/>
      <c r="F1834"/>
      <c r="G1834"/>
    </row>
    <row r="1835" spans="1:7" x14ac:dyDescent="0.25">
      <c r="A1835"/>
      <c r="B1835"/>
      <c r="C1835"/>
      <c r="D1835"/>
      <c r="E1835"/>
      <c r="F1835"/>
      <c r="G1835"/>
    </row>
    <row r="1836" spans="1:7" x14ac:dyDescent="0.25">
      <c r="A1836"/>
      <c r="B1836"/>
      <c r="C1836"/>
      <c r="D1836"/>
      <c r="E1836"/>
      <c r="F1836"/>
      <c r="G1836"/>
    </row>
    <row r="1837" spans="1:7" x14ac:dyDescent="0.25">
      <c r="A1837"/>
      <c r="B1837"/>
      <c r="C1837"/>
      <c r="D1837"/>
      <c r="E1837"/>
      <c r="F1837"/>
      <c r="G1837"/>
    </row>
    <row r="1838" spans="1:7" x14ac:dyDescent="0.25">
      <c r="A1838"/>
      <c r="B1838"/>
      <c r="C1838"/>
      <c r="D1838"/>
      <c r="E1838"/>
      <c r="F1838"/>
      <c r="G1838"/>
    </row>
    <row r="1839" spans="1:7" x14ac:dyDescent="0.25">
      <c r="A1839"/>
      <c r="B1839"/>
      <c r="C1839"/>
      <c r="D1839"/>
      <c r="E1839"/>
      <c r="F1839"/>
      <c r="G1839"/>
    </row>
    <row r="1840" spans="1:7" x14ac:dyDescent="0.25">
      <c r="A1840"/>
      <c r="B1840"/>
      <c r="C1840"/>
      <c r="D1840"/>
      <c r="E1840"/>
      <c r="F1840"/>
      <c r="G1840"/>
    </row>
    <row r="1841" spans="1:7" x14ac:dyDescent="0.25">
      <c r="A1841"/>
      <c r="B1841"/>
      <c r="C1841"/>
      <c r="D1841"/>
      <c r="E1841"/>
      <c r="F1841"/>
      <c r="G1841"/>
    </row>
    <row r="1842" spans="1:7" x14ac:dyDescent="0.25">
      <c r="A1842"/>
      <c r="B1842"/>
      <c r="C1842"/>
      <c r="D1842"/>
      <c r="E1842"/>
      <c r="F1842"/>
      <c r="G1842"/>
    </row>
    <row r="1843" spans="1:7" x14ac:dyDescent="0.25">
      <c r="A1843"/>
      <c r="B1843"/>
      <c r="C1843"/>
      <c r="D1843"/>
      <c r="E1843"/>
      <c r="F1843"/>
      <c r="G1843"/>
    </row>
    <row r="1844" spans="1:7" x14ac:dyDescent="0.25">
      <c r="A1844"/>
      <c r="B1844"/>
      <c r="C1844"/>
      <c r="D1844"/>
      <c r="E1844"/>
      <c r="F1844"/>
      <c r="G1844"/>
    </row>
    <row r="1845" spans="1:7" x14ac:dyDescent="0.25">
      <c r="A1845"/>
      <c r="B1845"/>
      <c r="C1845"/>
      <c r="D1845"/>
      <c r="E1845"/>
      <c r="F1845"/>
      <c r="G1845"/>
    </row>
    <row r="1846" spans="1:7" x14ac:dyDescent="0.25">
      <c r="A1846"/>
      <c r="B1846"/>
      <c r="C1846"/>
      <c r="D1846"/>
      <c r="E1846"/>
      <c r="F1846"/>
      <c r="G1846"/>
    </row>
    <row r="1847" spans="1:7" x14ac:dyDescent="0.25">
      <c r="A1847"/>
      <c r="B1847"/>
      <c r="C1847"/>
      <c r="D1847"/>
      <c r="E1847"/>
      <c r="F1847"/>
      <c r="G1847"/>
    </row>
    <row r="1848" spans="1:7" x14ac:dyDescent="0.25">
      <c r="A1848"/>
      <c r="B1848"/>
      <c r="C1848"/>
      <c r="D1848"/>
      <c r="E1848"/>
      <c r="F1848"/>
      <c r="G1848"/>
    </row>
    <row r="1849" spans="1:7" x14ac:dyDescent="0.25">
      <c r="A1849"/>
      <c r="B1849"/>
      <c r="C1849"/>
      <c r="D1849"/>
      <c r="E1849"/>
      <c r="F1849"/>
      <c r="G1849"/>
    </row>
    <row r="1850" spans="1:7" x14ac:dyDescent="0.25">
      <c r="A1850"/>
      <c r="B1850"/>
      <c r="C1850"/>
      <c r="D1850"/>
      <c r="E1850"/>
      <c r="F1850"/>
      <c r="G1850"/>
    </row>
    <row r="1851" spans="1:7" x14ac:dyDescent="0.25">
      <c r="A1851"/>
      <c r="B1851"/>
      <c r="C1851"/>
      <c r="D1851"/>
      <c r="E1851"/>
      <c r="F1851"/>
      <c r="G1851"/>
    </row>
    <row r="1852" spans="1:7" x14ac:dyDescent="0.25">
      <c r="A1852"/>
      <c r="B1852"/>
      <c r="C1852"/>
      <c r="D1852"/>
      <c r="E1852"/>
      <c r="F1852"/>
      <c r="G1852"/>
    </row>
    <row r="1853" spans="1:7" x14ac:dyDescent="0.25">
      <c r="A1853"/>
      <c r="B1853"/>
      <c r="C1853"/>
      <c r="D1853"/>
      <c r="E1853"/>
      <c r="F1853"/>
      <c r="G1853"/>
    </row>
    <row r="1854" spans="1:7" x14ac:dyDescent="0.25">
      <c r="A1854"/>
      <c r="B1854"/>
      <c r="C1854"/>
      <c r="D1854"/>
      <c r="E1854"/>
      <c r="F1854"/>
      <c r="G1854"/>
    </row>
    <row r="1855" spans="1:7" x14ac:dyDescent="0.25">
      <c r="A1855"/>
      <c r="B1855"/>
      <c r="C1855"/>
      <c r="D1855"/>
      <c r="E1855"/>
      <c r="F1855"/>
      <c r="G1855"/>
    </row>
    <row r="1856" spans="1:7" x14ac:dyDescent="0.25">
      <c r="A1856"/>
      <c r="B1856"/>
      <c r="C1856"/>
      <c r="D1856"/>
      <c r="E1856"/>
      <c r="F1856"/>
      <c r="G1856"/>
    </row>
    <row r="1857" spans="1:7" x14ac:dyDescent="0.25">
      <c r="A1857"/>
      <c r="B1857"/>
      <c r="C1857"/>
      <c r="D1857"/>
      <c r="E1857"/>
      <c r="F1857"/>
      <c r="G1857"/>
    </row>
    <row r="1858" spans="1:7" x14ac:dyDescent="0.25">
      <c r="A1858"/>
      <c r="B1858"/>
      <c r="C1858"/>
      <c r="D1858"/>
      <c r="E1858"/>
      <c r="F1858"/>
      <c r="G1858"/>
    </row>
    <row r="1859" spans="1:7" x14ac:dyDescent="0.25">
      <c r="A1859"/>
      <c r="B1859"/>
      <c r="C1859"/>
      <c r="D1859"/>
      <c r="E1859"/>
      <c r="F1859"/>
      <c r="G1859"/>
    </row>
    <row r="1860" spans="1:7" x14ac:dyDescent="0.25">
      <c r="A1860"/>
      <c r="B1860"/>
      <c r="C1860"/>
      <c r="D1860"/>
      <c r="E1860"/>
      <c r="F1860"/>
      <c r="G1860"/>
    </row>
    <row r="1861" spans="1:7" x14ac:dyDescent="0.25">
      <c r="A1861"/>
      <c r="B1861"/>
      <c r="C1861"/>
      <c r="D1861"/>
      <c r="E1861"/>
      <c r="F1861"/>
      <c r="G1861"/>
    </row>
    <row r="1862" spans="1:7" x14ac:dyDescent="0.25">
      <c r="A1862"/>
      <c r="B1862"/>
      <c r="C1862"/>
      <c r="D1862"/>
      <c r="E1862"/>
      <c r="F1862"/>
      <c r="G1862"/>
    </row>
    <row r="1863" spans="1:7" x14ac:dyDescent="0.25">
      <c r="A1863"/>
      <c r="B1863"/>
      <c r="C1863"/>
      <c r="D1863"/>
      <c r="E1863"/>
      <c r="F1863"/>
      <c r="G1863"/>
    </row>
    <row r="1864" spans="1:7" x14ac:dyDescent="0.25">
      <c r="A1864"/>
      <c r="B1864"/>
      <c r="C1864"/>
      <c r="D1864"/>
      <c r="E1864"/>
      <c r="F1864"/>
      <c r="G1864"/>
    </row>
    <row r="1865" spans="1:7" x14ac:dyDescent="0.25">
      <c r="A1865"/>
      <c r="B1865"/>
      <c r="C1865"/>
      <c r="D1865"/>
      <c r="E1865"/>
      <c r="F1865"/>
      <c r="G1865"/>
    </row>
    <row r="1866" spans="1:7" x14ac:dyDescent="0.25">
      <c r="A1866"/>
      <c r="B1866"/>
      <c r="C1866"/>
      <c r="D1866"/>
      <c r="E1866"/>
      <c r="F1866"/>
      <c r="G1866"/>
    </row>
    <row r="1867" spans="1:7" x14ac:dyDescent="0.25">
      <c r="A1867"/>
      <c r="B1867"/>
      <c r="C1867"/>
      <c r="D1867"/>
      <c r="E1867"/>
      <c r="F1867"/>
      <c r="G1867"/>
    </row>
    <row r="1868" spans="1:7" x14ac:dyDescent="0.25">
      <c r="A1868"/>
      <c r="B1868"/>
      <c r="C1868"/>
      <c r="D1868"/>
      <c r="E1868"/>
      <c r="F1868"/>
      <c r="G1868"/>
    </row>
    <row r="1869" spans="1:7" x14ac:dyDescent="0.25">
      <c r="A1869"/>
      <c r="B1869"/>
      <c r="C1869"/>
      <c r="D1869"/>
      <c r="E1869"/>
      <c r="F1869"/>
      <c r="G1869"/>
    </row>
    <row r="1870" spans="1:7" x14ac:dyDescent="0.25">
      <c r="A1870"/>
      <c r="B1870"/>
      <c r="C1870"/>
      <c r="D1870"/>
      <c r="E1870"/>
      <c r="F1870"/>
      <c r="G1870"/>
    </row>
    <row r="1871" spans="1:7" x14ac:dyDescent="0.25">
      <c r="A1871"/>
      <c r="B1871"/>
      <c r="C1871"/>
      <c r="D1871"/>
      <c r="E1871"/>
      <c r="F1871"/>
      <c r="G1871"/>
    </row>
    <row r="1872" spans="1:7" x14ac:dyDescent="0.25">
      <c r="A1872"/>
      <c r="B1872"/>
      <c r="C1872"/>
      <c r="D1872"/>
      <c r="E1872"/>
      <c r="F1872"/>
      <c r="G1872"/>
    </row>
    <row r="1873" spans="1:7" x14ac:dyDescent="0.25">
      <c r="A1873"/>
      <c r="B1873"/>
      <c r="C1873"/>
      <c r="D1873"/>
      <c r="E1873"/>
      <c r="F1873"/>
      <c r="G1873"/>
    </row>
    <row r="1874" spans="1:7" x14ac:dyDescent="0.25">
      <c r="A1874"/>
      <c r="B1874"/>
      <c r="C1874"/>
      <c r="D1874"/>
      <c r="E1874"/>
      <c r="F1874"/>
      <c r="G1874"/>
    </row>
    <row r="1875" spans="1:7" x14ac:dyDescent="0.25">
      <c r="A1875"/>
      <c r="B1875"/>
      <c r="C1875"/>
      <c r="D1875"/>
      <c r="E1875"/>
      <c r="F1875"/>
      <c r="G1875"/>
    </row>
    <row r="1876" spans="1:7" x14ac:dyDescent="0.25">
      <c r="A1876"/>
      <c r="B1876"/>
      <c r="C1876"/>
      <c r="D1876"/>
      <c r="E1876"/>
      <c r="F1876"/>
      <c r="G1876"/>
    </row>
    <row r="1877" spans="1:7" x14ac:dyDescent="0.25">
      <c r="A1877"/>
      <c r="B1877"/>
      <c r="C1877"/>
      <c r="D1877"/>
      <c r="E1877"/>
      <c r="F1877"/>
      <c r="G1877"/>
    </row>
    <row r="1878" spans="1:7" x14ac:dyDescent="0.25">
      <c r="A1878"/>
      <c r="B1878"/>
      <c r="C1878"/>
      <c r="D1878"/>
      <c r="E1878"/>
      <c r="F1878"/>
      <c r="G1878"/>
    </row>
    <row r="1879" spans="1:7" x14ac:dyDescent="0.25">
      <c r="A1879"/>
      <c r="B1879"/>
      <c r="C1879"/>
      <c r="D1879"/>
      <c r="E1879"/>
      <c r="F1879"/>
      <c r="G1879"/>
    </row>
    <row r="1880" spans="1:7" x14ac:dyDescent="0.25">
      <c r="A1880"/>
      <c r="B1880"/>
      <c r="C1880"/>
      <c r="D1880"/>
      <c r="E1880"/>
      <c r="F1880"/>
      <c r="G1880"/>
    </row>
    <row r="1881" spans="1:7" x14ac:dyDescent="0.25">
      <c r="A1881"/>
      <c r="B1881"/>
      <c r="C1881"/>
      <c r="D1881"/>
      <c r="E1881"/>
      <c r="F1881"/>
      <c r="G1881"/>
    </row>
    <row r="1882" spans="1:7" x14ac:dyDescent="0.25">
      <c r="A1882"/>
      <c r="B1882"/>
      <c r="C1882"/>
      <c r="D1882"/>
      <c r="E1882"/>
      <c r="F1882"/>
      <c r="G1882"/>
    </row>
    <row r="1883" spans="1:7" x14ac:dyDescent="0.25">
      <c r="A1883"/>
      <c r="B1883"/>
      <c r="C1883"/>
      <c r="D1883"/>
      <c r="E1883"/>
      <c r="F1883"/>
      <c r="G1883"/>
    </row>
    <row r="1884" spans="1:7" x14ac:dyDescent="0.25">
      <c r="A1884"/>
      <c r="B1884"/>
      <c r="C1884"/>
      <c r="D1884"/>
      <c r="E1884"/>
      <c r="F1884"/>
      <c r="G1884"/>
    </row>
    <row r="1885" spans="1:7" x14ac:dyDescent="0.25">
      <c r="A1885"/>
      <c r="B1885"/>
      <c r="C1885"/>
      <c r="D1885"/>
      <c r="E1885"/>
      <c r="F1885"/>
      <c r="G1885"/>
    </row>
    <row r="1886" spans="1:7" x14ac:dyDescent="0.25">
      <c r="A1886"/>
      <c r="B1886"/>
      <c r="C1886"/>
      <c r="D1886"/>
      <c r="E1886"/>
      <c r="F1886"/>
      <c r="G1886"/>
    </row>
    <row r="1887" spans="1:7" x14ac:dyDescent="0.25">
      <c r="A1887"/>
      <c r="B1887"/>
      <c r="C1887"/>
      <c r="D1887"/>
      <c r="E1887"/>
      <c r="F1887"/>
      <c r="G1887"/>
    </row>
    <row r="1888" spans="1:7" x14ac:dyDescent="0.25">
      <c r="A1888"/>
      <c r="B1888"/>
      <c r="C1888"/>
      <c r="D1888"/>
      <c r="E1888"/>
      <c r="F1888"/>
      <c r="G1888"/>
    </row>
    <row r="1889" spans="1:7" x14ac:dyDescent="0.25">
      <c r="A1889"/>
      <c r="B1889"/>
      <c r="C1889"/>
      <c r="D1889"/>
      <c r="E1889"/>
      <c r="F1889"/>
      <c r="G1889"/>
    </row>
    <row r="1890" spans="1:7" x14ac:dyDescent="0.25">
      <c r="A1890"/>
      <c r="B1890"/>
      <c r="C1890"/>
      <c r="D1890"/>
      <c r="E1890"/>
      <c r="F1890"/>
      <c r="G1890"/>
    </row>
    <row r="1891" spans="1:7" x14ac:dyDescent="0.25">
      <c r="A1891"/>
      <c r="B1891"/>
      <c r="C1891"/>
      <c r="D1891"/>
      <c r="E1891"/>
      <c r="F1891"/>
      <c r="G1891"/>
    </row>
    <row r="1892" spans="1:7" x14ac:dyDescent="0.25">
      <c r="A1892"/>
      <c r="B1892"/>
      <c r="C1892"/>
      <c r="D1892"/>
      <c r="E1892"/>
      <c r="F1892"/>
      <c r="G1892"/>
    </row>
    <row r="1893" spans="1:7" x14ac:dyDescent="0.25">
      <c r="A1893"/>
      <c r="B1893"/>
      <c r="C1893"/>
      <c r="D1893"/>
      <c r="E1893"/>
      <c r="F1893"/>
      <c r="G1893"/>
    </row>
    <row r="1894" spans="1:7" x14ac:dyDescent="0.25">
      <c r="A1894"/>
      <c r="B1894"/>
      <c r="C1894"/>
      <c r="D1894"/>
      <c r="E1894"/>
      <c r="F1894"/>
      <c r="G1894"/>
    </row>
    <row r="1895" spans="1:7" x14ac:dyDescent="0.25">
      <c r="A1895"/>
      <c r="B1895"/>
      <c r="C1895"/>
      <c r="D1895"/>
      <c r="E1895"/>
      <c r="F1895"/>
      <c r="G1895"/>
    </row>
    <row r="1896" spans="1:7" x14ac:dyDescent="0.25">
      <c r="A1896"/>
      <c r="B1896"/>
      <c r="C1896"/>
      <c r="D1896"/>
      <c r="E1896"/>
      <c r="F1896"/>
      <c r="G1896"/>
    </row>
    <row r="1897" spans="1:7" x14ac:dyDescent="0.25">
      <c r="A1897"/>
      <c r="B1897"/>
      <c r="C1897"/>
      <c r="D1897"/>
      <c r="E1897"/>
      <c r="F1897"/>
      <c r="G1897"/>
    </row>
    <row r="1898" spans="1:7" x14ac:dyDescent="0.25">
      <c r="A1898"/>
      <c r="B1898"/>
      <c r="C1898"/>
      <c r="D1898"/>
      <c r="E1898"/>
      <c r="F1898"/>
      <c r="G1898"/>
    </row>
    <row r="1899" spans="1:7" x14ac:dyDescent="0.25">
      <c r="A1899"/>
      <c r="B1899"/>
      <c r="C1899"/>
      <c r="D1899"/>
      <c r="E1899"/>
      <c r="F1899"/>
      <c r="G1899"/>
    </row>
    <row r="1900" spans="1:7" x14ac:dyDescent="0.25">
      <c r="A1900"/>
      <c r="B1900"/>
      <c r="C1900"/>
      <c r="D1900"/>
      <c r="E1900"/>
      <c r="F1900"/>
      <c r="G1900"/>
    </row>
    <row r="1901" spans="1:7" x14ac:dyDescent="0.25">
      <c r="A1901"/>
      <c r="B1901"/>
      <c r="C1901"/>
      <c r="D1901"/>
      <c r="E1901"/>
      <c r="F1901"/>
      <c r="G1901"/>
    </row>
    <row r="1902" spans="1:7" x14ac:dyDescent="0.25">
      <c r="A1902"/>
      <c r="B1902"/>
      <c r="C1902"/>
      <c r="D1902"/>
      <c r="E1902"/>
      <c r="F1902"/>
      <c r="G1902"/>
    </row>
    <row r="1903" spans="1:7" x14ac:dyDescent="0.25">
      <c r="A1903"/>
      <c r="B1903"/>
      <c r="C1903"/>
      <c r="D1903"/>
      <c r="E1903"/>
      <c r="F1903"/>
      <c r="G1903"/>
    </row>
    <row r="1904" spans="1:7" x14ac:dyDescent="0.25">
      <c r="A1904"/>
      <c r="B1904"/>
      <c r="C1904"/>
      <c r="D1904"/>
      <c r="E1904"/>
      <c r="F1904"/>
      <c r="G1904"/>
    </row>
    <row r="1905" spans="1:7" x14ac:dyDescent="0.25">
      <c r="A1905"/>
      <c r="B1905"/>
      <c r="C1905"/>
      <c r="D1905"/>
      <c r="E1905"/>
      <c r="F1905"/>
      <c r="G1905"/>
    </row>
    <row r="1906" spans="1:7" x14ac:dyDescent="0.25">
      <c r="A1906"/>
      <c r="B1906"/>
      <c r="C1906"/>
      <c r="D1906"/>
      <c r="E1906"/>
      <c r="F1906"/>
      <c r="G1906"/>
    </row>
    <row r="1907" spans="1:7" x14ac:dyDescent="0.25">
      <c r="A1907"/>
      <c r="B1907"/>
      <c r="C1907"/>
      <c r="D1907"/>
      <c r="E1907"/>
      <c r="F1907"/>
      <c r="G1907"/>
    </row>
    <row r="1908" spans="1:7" x14ac:dyDescent="0.25">
      <c r="A1908"/>
      <c r="B1908"/>
      <c r="C1908"/>
      <c r="D1908"/>
      <c r="E1908"/>
      <c r="F1908"/>
      <c r="G1908"/>
    </row>
    <row r="1909" spans="1:7" x14ac:dyDescent="0.25">
      <c r="A1909"/>
      <c r="B1909"/>
      <c r="C1909"/>
      <c r="D1909"/>
      <c r="E1909"/>
      <c r="F1909"/>
      <c r="G1909"/>
    </row>
    <row r="1910" spans="1:7" x14ac:dyDescent="0.25">
      <c r="A1910"/>
      <c r="B1910"/>
      <c r="C1910"/>
      <c r="D1910"/>
      <c r="E1910"/>
      <c r="F1910"/>
      <c r="G1910"/>
    </row>
    <row r="1911" spans="1:7" x14ac:dyDescent="0.25">
      <c r="A1911"/>
      <c r="B1911"/>
      <c r="C1911"/>
      <c r="D1911"/>
      <c r="E1911"/>
      <c r="F1911"/>
      <c r="G1911"/>
    </row>
    <row r="1912" spans="1:7" x14ac:dyDescent="0.25">
      <c r="A1912"/>
      <c r="B1912"/>
      <c r="C1912"/>
      <c r="D1912"/>
      <c r="E1912"/>
      <c r="F1912"/>
      <c r="G1912"/>
    </row>
    <row r="1913" spans="1:7" x14ac:dyDescent="0.25">
      <c r="A1913"/>
      <c r="B1913"/>
      <c r="C1913"/>
      <c r="D1913"/>
      <c r="E1913"/>
      <c r="F1913"/>
      <c r="G1913"/>
    </row>
    <row r="1914" spans="1:7" x14ac:dyDescent="0.25">
      <c r="A1914"/>
      <c r="B1914"/>
      <c r="C1914"/>
      <c r="D1914"/>
      <c r="E1914"/>
      <c r="F1914"/>
      <c r="G1914"/>
    </row>
    <row r="1915" spans="1:7" x14ac:dyDescent="0.25">
      <c r="A1915"/>
      <c r="B1915"/>
      <c r="C1915"/>
      <c r="D1915"/>
      <c r="E1915"/>
      <c r="F1915"/>
      <c r="G1915"/>
    </row>
    <row r="1916" spans="1:7" x14ac:dyDescent="0.25">
      <c r="A1916"/>
      <c r="B1916"/>
      <c r="C1916"/>
      <c r="D1916"/>
      <c r="E1916"/>
      <c r="F1916"/>
      <c r="G1916"/>
    </row>
    <row r="1917" spans="1:7" x14ac:dyDescent="0.25">
      <c r="A1917"/>
      <c r="B1917"/>
      <c r="C1917"/>
      <c r="D1917"/>
      <c r="E1917"/>
      <c r="F1917"/>
      <c r="G1917"/>
    </row>
    <row r="1918" spans="1:7" x14ac:dyDescent="0.25">
      <c r="A1918"/>
      <c r="B1918"/>
      <c r="C1918"/>
      <c r="D1918"/>
      <c r="E1918"/>
      <c r="F1918"/>
      <c r="G1918"/>
    </row>
    <row r="1919" spans="1:7" x14ac:dyDescent="0.25">
      <c r="A1919"/>
      <c r="B1919"/>
      <c r="C1919"/>
      <c r="D1919"/>
      <c r="E1919"/>
      <c r="F1919"/>
      <c r="G1919"/>
    </row>
    <row r="1920" spans="1:7" x14ac:dyDescent="0.25">
      <c r="A1920"/>
      <c r="B1920"/>
      <c r="C1920"/>
      <c r="D1920"/>
      <c r="E1920"/>
      <c r="F1920"/>
      <c r="G1920"/>
    </row>
    <row r="1921" spans="1:7" x14ac:dyDescent="0.25">
      <c r="A1921"/>
      <c r="B1921"/>
      <c r="C1921"/>
      <c r="D1921"/>
      <c r="E1921"/>
      <c r="F1921"/>
      <c r="G1921"/>
    </row>
    <row r="1922" spans="1:7" x14ac:dyDescent="0.25">
      <c r="A1922"/>
      <c r="B1922"/>
      <c r="C1922"/>
      <c r="D1922"/>
      <c r="E1922"/>
      <c r="F1922"/>
      <c r="G1922"/>
    </row>
    <row r="1923" spans="1:7" x14ac:dyDescent="0.25">
      <c r="A1923"/>
      <c r="B1923"/>
      <c r="C1923"/>
      <c r="D1923"/>
      <c r="E1923"/>
      <c r="F1923"/>
      <c r="G1923"/>
    </row>
    <row r="1924" spans="1:7" x14ac:dyDescent="0.25">
      <c r="A1924"/>
      <c r="B1924"/>
      <c r="C1924"/>
      <c r="D1924"/>
      <c r="E1924"/>
      <c r="F1924"/>
      <c r="G1924"/>
    </row>
    <row r="1925" spans="1:7" x14ac:dyDescent="0.25">
      <c r="A1925"/>
      <c r="B1925"/>
      <c r="C1925"/>
      <c r="D1925"/>
      <c r="E1925"/>
      <c r="F1925"/>
      <c r="G1925"/>
    </row>
    <row r="1926" spans="1:7" x14ac:dyDescent="0.25">
      <c r="A1926"/>
      <c r="B1926"/>
      <c r="C1926"/>
      <c r="D1926"/>
      <c r="E1926"/>
      <c r="F1926"/>
      <c r="G1926"/>
    </row>
    <row r="1927" spans="1:7" x14ac:dyDescent="0.25">
      <c r="A1927"/>
      <c r="B1927"/>
      <c r="C1927"/>
      <c r="D1927"/>
      <c r="E1927"/>
      <c r="F1927"/>
      <c r="G1927"/>
    </row>
    <row r="1928" spans="1:7" x14ac:dyDescent="0.25">
      <c r="A1928"/>
      <c r="B1928"/>
      <c r="C1928"/>
      <c r="D1928"/>
      <c r="E1928"/>
      <c r="F1928"/>
      <c r="G1928"/>
    </row>
    <row r="1929" spans="1:7" x14ac:dyDescent="0.25">
      <c r="A1929"/>
      <c r="B1929"/>
      <c r="C1929"/>
      <c r="D1929"/>
      <c r="E1929"/>
      <c r="F1929"/>
      <c r="G1929"/>
    </row>
    <row r="1930" spans="1:7" x14ac:dyDescent="0.25">
      <c r="A1930"/>
      <c r="B1930"/>
      <c r="C1930"/>
      <c r="D1930"/>
      <c r="E1930"/>
      <c r="F1930"/>
      <c r="G1930"/>
    </row>
    <row r="1931" spans="1:7" x14ac:dyDescent="0.25">
      <c r="A1931"/>
      <c r="B1931"/>
      <c r="C1931"/>
      <c r="D1931"/>
      <c r="E1931"/>
      <c r="F1931"/>
      <c r="G1931"/>
    </row>
    <row r="1932" spans="1:7" x14ac:dyDescent="0.25">
      <c r="A1932"/>
      <c r="B1932"/>
      <c r="C1932"/>
      <c r="D1932"/>
      <c r="E1932"/>
      <c r="F1932"/>
      <c r="G1932"/>
    </row>
    <row r="1933" spans="1:7" x14ac:dyDescent="0.25">
      <c r="A1933"/>
      <c r="B1933"/>
      <c r="C1933"/>
      <c r="D1933"/>
      <c r="E1933"/>
      <c r="F1933"/>
      <c r="G1933"/>
    </row>
    <row r="1934" spans="1:7" x14ac:dyDescent="0.25">
      <c r="A1934"/>
      <c r="B1934"/>
      <c r="C1934"/>
      <c r="D1934"/>
      <c r="E1934"/>
      <c r="F1934"/>
      <c r="G1934"/>
    </row>
    <row r="1935" spans="1:7" x14ac:dyDescent="0.25">
      <c r="A1935"/>
      <c r="B1935"/>
      <c r="C1935"/>
      <c r="D1935"/>
      <c r="E1935"/>
      <c r="F1935"/>
      <c r="G1935"/>
    </row>
    <row r="1936" spans="1:7" x14ac:dyDescent="0.25">
      <c r="A1936"/>
      <c r="B1936"/>
      <c r="C1936"/>
      <c r="D1936"/>
      <c r="E1936"/>
      <c r="F1936"/>
      <c r="G1936"/>
    </row>
    <row r="1937" spans="1:7" x14ac:dyDescent="0.25">
      <c r="A1937"/>
      <c r="B1937"/>
      <c r="C1937"/>
      <c r="D1937"/>
      <c r="E1937"/>
      <c r="F1937"/>
      <c r="G1937"/>
    </row>
    <row r="1938" spans="1:7" x14ac:dyDescent="0.25">
      <c r="A1938"/>
      <c r="B1938"/>
      <c r="C1938"/>
      <c r="D1938"/>
      <c r="E1938"/>
      <c r="F1938"/>
      <c r="G1938"/>
    </row>
    <row r="1939" spans="1:7" x14ac:dyDescent="0.25">
      <c r="A1939"/>
      <c r="B1939"/>
      <c r="C1939"/>
      <c r="D1939"/>
      <c r="E1939"/>
      <c r="F1939"/>
      <c r="G1939"/>
    </row>
    <row r="1940" spans="1:7" x14ac:dyDescent="0.25">
      <c r="A1940"/>
      <c r="B1940"/>
      <c r="C1940"/>
      <c r="D1940"/>
      <c r="E1940"/>
      <c r="F1940"/>
      <c r="G1940"/>
    </row>
    <row r="1941" spans="1:7" x14ac:dyDescent="0.25">
      <c r="A1941"/>
      <c r="B1941"/>
      <c r="C1941"/>
      <c r="D1941"/>
      <c r="E1941"/>
      <c r="F1941"/>
      <c r="G1941"/>
    </row>
    <row r="1942" spans="1:7" x14ac:dyDescent="0.25">
      <c r="A1942"/>
      <c r="B1942"/>
      <c r="C1942"/>
      <c r="D1942"/>
      <c r="E1942"/>
      <c r="F1942"/>
      <c r="G1942"/>
    </row>
    <row r="1943" spans="1:7" x14ac:dyDescent="0.25">
      <c r="A1943"/>
      <c r="B1943"/>
      <c r="C1943"/>
      <c r="D1943"/>
      <c r="E1943"/>
      <c r="F1943"/>
      <c r="G1943"/>
    </row>
    <row r="1944" spans="1:7" x14ac:dyDescent="0.25">
      <c r="A1944"/>
      <c r="B1944"/>
      <c r="C1944"/>
      <c r="D1944"/>
      <c r="E1944"/>
      <c r="F1944"/>
      <c r="G1944"/>
    </row>
    <row r="1945" spans="1:7" x14ac:dyDescent="0.25">
      <c r="A1945"/>
      <c r="B1945"/>
      <c r="C1945"/>
      <c r="D1945"/>
      <c r="E1945"/>
      <c r="F1945"/>
      <c r="G1945"/>
    </row>
    <row r="1946" spans="1:7" x14ac:dyDescent="0.25">
      <c r="A1946"/>
      <c r="B1946"/>
      <c r="C1946"/>
      <c r="D1946"/>
      <c r="E1946"/>
      <c r="F1946"/>
      <c r="G1946"/>
    </row>
    <row r="1947" spans="1:7" x14ac:dyDescent="0.25">
      <c r="A1947"/>
      <c r="B1947"/>
      <c r="C1947"/>
      <c r="D1947"/>
      <c r="E1947"/>
      <c r="F1947"/>
      <c r="G1947"/>
    </row>
    <row r="1948" spans="1:7" x14ac:dyDescent="0.25">
      <c r="A1948"/>
      <c r="B1948"/>
      <c r="C1948"/>
      <c r="D1948"/>
      <c r="E1948"/>
      <c r="F1948"/>
      <c r="G1948"/>
    </row>
    <row r="1949" spans="1:7" x14ac:dyDescent="0.25">
      <c r="A1949"/>
      <c r="B1949"/>
      <c r="C1949"/>
      <c r="D1949"/>
      <c r="E1949"/>
      <c r="F1949"/>
      <c r="G1949"/>
    </row>
    <row r="1950" spans="1:7" x14ac:dyDescent="0.25">
      <c r="A1950"/>
      <c r="B1950"/>
      <c r="C1950"/>
      <c r="D1950"/>
      <c r="E1950"/>
      <c r="F1950"/>
      <c r="G1950"/>
    </row>
    <row r="1951" spans="1:7" x14ac:dyDescent="0.25">
      <c r="A1951"/>
      <c r="B1951"/>
      <c r="C1951"/>
      <c r="D1951"/>
      <c r="E1951"/>
      <c r="F1951"/>
      <c r="G1951"/>
    </row>
    <row r="1952" spans="1:7" x14ac:dyDescent="0.25">
      <c r="A1952"/>
      <c r="B1952"/>
      <c r="C1952"/>
      <c r="D1952"/>
      <c r="E1952"/>
      <c r="F1952"/>
      <c r="G1952"/>
    </row>
    <row r="1953" spans="1:7" x14ac:dyDescent="0.25">
      <c r="A1953"/>
      <c r="B1953"/>
      <c r="C1953"/>
      <c r="D1953"/>
      <c r="E1953"/>
      <c r="F1953"/>
      <c r="G1953"/>
    </row>
    <row r="1954" spans="1:7" x14ac:dyDescent="0.25">
      <c r="A1954"/>
      <c r="B1954"/>
      <c r="C1954"/>
      <c r="D1954"/>
      <c r="E1954"/>
      <c r="F1954"/>
      <c r="G1954"/>
    </row>
    <row r="1955" spans="1:7" x14ac:dyDescent="0.25">
      <c r="A1955"/>
      <c r="B1955"/>
      <c r="C1955"/>
      <c r="D1955"/>
      <c r="E1955"/>
      <c r="F1955"/>
      <c r="G1955"/>
    </row>
    <row r="1956" spans="1:7" x14ac:dyDescent="0.25">
      <c r="A1956"/>
      <c r="B1956"/>
      <c r="C1956"/>
      <c r="D1956"/>
      <c r="E1956"/>
      <c r="F1956"/>
      <c r="G1956"/>
    </row>
    <row r="1957" spans="1:7" x14ac:dyDescent="0.25">
      <c r="A1957"/>
      <c r="B1957"/>
      <c r="C1957"/>
      <c r="D1957"/>
      <c r="E1957"/>
      <c r="F1957"/>
      <c r="G1957"/>
    </row>
    <row r="1958" spans="1:7" x14ac:dyDescent="0.25">
      <c r="A1958"/>
      <c r="B1958"/>
      <c r="C1958"/>
      <c r="D1958"/>
      <c r="E1958"/>
      <c r="F1958"/>
      <c r="G1958"/>
    </row>
    <row r="1959" spans="1:7" x14ac:dyDescent="0.25">
      <c r="A1959"/>
      <c r="B1959"/>
      <c r="C1959"/>
      <c r="D1959"/>
      <c r="E1959"/>
      <c r="F1959"/>
      <c r="G1959"/>
    </row>
    <row r="1960" spans="1:7" x14ac:dyDescent="0.25">
      <c r="A1960"/>
      <c r="B1960"/>
      <c r="C1960"/>
      <c r="D1960"/>
      <c r="E1960"/>
      <c r="F1960"/>
      <c r="G1960"/>
    </row>
    <row r="1961" spans="1:7" x14ac:dyDescent="0.25">
      <c r="A1961"/>
      <c r="B1961"/>
      <c r="C1961"/>
      <c r="D1961"/>
      <c r="E1961"/>
      <c r="F1961"/>
      <c r="G1961"/>
    </row>
    <row r="1962" spans="1:7" x14ac:dyDescent="0.25">
      <c r="A1962"/>
      <c r="B1962"/>
      <c r="C1962"/>
      <c r="D1962"/>
      <c r="E1962"/>
      <c r="F1962"/>
      <c r="G1962"/>
    </row>
    <row r="1963" spans="1:7" x14ac:dyDescent="0.25">
      <c r="A1963"/>
      <c r="B1963"/>
      <c r="C1963"/>
      <c r="D1963"/>
      <c r="E1963"/>
      <c r="F1963"/>
      <c r="G1963"/>
    </row>
    <row r="1964" spans="1:7" x14ac:dyDescent="0.25">
      <c r="A1964"/>
      <c r="B1964"/>
      <c r="C1964"/>
      <c r="D1964"/>
      <c r="E1964"/>
      <c r="F1964"/>
      <c r="G1964"/>
    </row>
    <row r="1965" spans="1:7" x14ac:dyDescent="0.25">
      <c r="A1965"/>
      <c r="B1965"/>
      <c r="C1965"/>
      <c r="D1965"/>
      <c r="E1965"/>
      <c r="F1965"/>
      <c r="G1965"/>
    </row>
    <row r="1966" spans="1:7" x14ac:dyDescent="0.25">
      <c r="A1966"/>
      <c r="B1966"/>
      <c r="C1966"/>
      <c r="D1966"/>
      <c r="E1966"/>
      <c r="F1966"/>
      <c r="G1966"/>
    </row>
    <row r="1967" spans="1:7" x14ac:dyDescent="0.25">
      <c r="A1967"/>
      <c r="B1967"/>
      <c r="C1967"/>
      <c r="D1967"/>
      <c r="E1967"/>
      <c r="F1967"/>
      <c r="G1967"/>
    </row>
    <row r="1968" spans="1:7" x14ac:dyDescent="0.25">
      <c r="A1968"/>
      <c r="B1968"/>
      <c r="C1968"/>
      <c r="D1968"/>
      <c r="E1968"/>
      <c r="F1968"/>
      <c r="G1968"/>
    </row>
    <row r="1969" spans="1:7" x14ac:dyDescent="0.25">
      <c r="A1969"/>
      <c r="B1969"/>
      <c r="C1969"/>
      <c r="D1969"/>
      <c r="E1969"/>
      <c r="F1969"/>
      <c r="G1969"/>
    </row>
    <row r="1970" spans="1:7" x14ac:dyDescent="0.25">
      <c r="A1970"/>
      <c r="B1970"/>
      <c r="C1970"/>
      <c r="D1970"/>
      <c r="E1970"/>
      <c r="F1970"/>
      <c r="G1970"/>
    </row>
    <row r="1971" spans="1:7" x14ac:dyDescent="0.25">
      <c r="A1971"/>
      <c r="B1971"/>
      <c r="C1971"/>
      <c r="D1971"/>
      <c r="E1971"/>
      <c r="F1971"/>
      <c r="G1971"/>
    </row>
    <row r="1972" spans="1:7" x14ac:dyDescent="0.25">
      <c r="A1972"/>
      <c r="B1972"/>
      <c r="C1972"/>
      <c r="D1972"/>
      <c r="E1972"/>
      <c r="F1972"/>
      <c r="G1972"/>
    </row>
    <row r="1973" spans="1:7" x14ac:dyDescent="0.25">
      <c r="A1973"/>
      <c r="B1973"/>
      <c r="C1973"/>
      <c r="D1973"/>
      <c r="E1973"/>
      <c r="F1973"/>
      <c r="G1973"/>
    </row>
    <row r="1974" spans="1:7" x14ac:dyDescent="0.25">
      <c r="A1974"/>
      <c r="B1974"/>
      <c r="C1974"/>
      <c r="D1974"/>
      <c r="E1974"/>
      <c r="F1974"/>
      <c r="G1974"/>
    </row>
    <row r="1975" spans="1:7" x14ac:dyDescent="0.25">
      <c r="A1975"/>
      <c r="B1975"/>
      <c r="C1975"/>
      <c r="D1975"/>
      <c r="E1975"/>
      <c r="F1975"/>
      <c r="G1975"/>
    </row>
    <row r="1976" spans="1:7" x14ac:dyDescent="0.25">
      <c r="A1976"/>
      <c r="B1976"/>
      <c r="C1976"/>
      <c r="D1976"/>
      <c r="E1976"/>
      <c r="F1976"/>
      <c r="G1976"/>
    </row>
    <row r="1977" spans="1:7" x14ac:dyDescent="0.25">
      <c r="A1977"/>
      <c r="B1977"/>
      <c r="C1977"/>
      <c r="D1977"/>
      <c r="E1977"/>
      <c r="F1977"/>
      <c r="G1977"/>
    </row>
    <row r="1978" spans="1:7" x14ac:dyDescent="0.25">
      <c r="A1978"/>
      <c r="B1978"/>
      <c r="C1978"/>
      <c r="D1978"/>
      <c r="E1978"/>
      <c r="F1978"/>
      <c r="G1978"/>
    </row>
    <row r="1979" spans="1:7" x14ac:dyDescent="0.25">
      <c r="A1979"/>
      <c r="B1979"/>
      <c r="C1979"/>
      <c r="D1979"/>
      <c r="E1979"/>
      <c r="F1979"/>
      <c r="G1979"/>
    </row>
    <row r="1980" spans="1:7" x14ac:dyDescent="0.25">
      <c r="A1980"/>
      <c r="B1980"/>
      <c r="C1980"/>
      <c r="D1980"/>
      <c r="E1980"/>
      <c r="F1980"/>
      <c r="G1980"/>
    </row>
    <row r="1981" spans="1:7" x14ac:dyDescent="0.25">
      <c r="A1981"/>
      <c r="B1981"/>
      <c r="C1981"/>
      <c r="D1981"/>
      <c r="E1981"/>
      <c r="F1981"/>
      <c r="G1981"/>
    </row>
    <row r="1982" spans="1:7" x14ac:dyDescent="0.25">
      <c r="A1982"/>
      <c r="B1982"/>
      <c r="C1982"/>
      <c r="D1982"/>
      <c r="E1982"/>
      <c r="F1982"/>
      <c r="G1982"/>
    </row>
    <row r="1983" spans="1:7" x14ac:dyDescent="0.25">
      <c r="A1983"/>
      <c r="B1983"/>
      <c r="C1983"/>
      <c r="D1983"/>
      <c r="E1983"/>
      <c r="F1983"/>
      <c r="G1983"/>
    </row>
    <row r="1984" spans="1:7" x14ac:dyDescent="0.25">
      <c r="A1984"/>
      <c r="B1984"/>
      <c r="C1984"/>
      <c r="D1984"/>
      <c r="E1984"/>
      <c r="F1984"/>
      <c r="G1984"/>
    </row>
    <row r="1985" spans="1:7" x14ac:dyDescent="0.25">
      <c r="A1985"/>
      <c r="B1985"/>
      <c r="C1985"/>
      <c r="D1985"/>
      <c r="E1985"/>
      <c r="F1985"/>
      <c r="G1985"/>
    </row>
    <row r="1986" spans="1:7" x14ac:dyDescent="0.25">
      <c r="A1986"/>
      <c r="B1986"/>
      <c r="C1986"/>
      <c r="D1986"/>
      <c r="E1986"/>
      <c r="F1986"/>
      <c r="G1986"/>
    </row>
    <row r="1987" spans="1:7" x14ac:dyDescent="0.25">
      <c r="A1987"/>
      <c r="B1987"/>
      <c r="C1987"/>
      <c r="D1987"/>
      <c r="E1987"/>
      <c r="F1987"/>
      <c r="G1987"/>
    </row>
    <row r="1988" spans="1:7" x14ac:dyDescent="0.25">
      <c r="A1988"/>
      <c r="B1988"/>
      <c r="C1988"/>
      <c r="D1988"/>
      <c r="E1988"/>
      <c r="F1988"/>
      <c r="G1988"/>
    </row>
    <row r="1989" spans="1:7" x14ac:dyDescent="0.25">
      <c r="A1989"/>
      <c r="B1989"/>
      <c r="C1989"/>
      <c r="D1989"/>
      <c r="E1989"/>
      <c r="F1989"/>
      <c r="G1989"/>
    </row>
    <row r="1990" spans="1:7" x14ac:dyDescent="0.25">
      <c r="A1990"/>
      <c r="B1990"/>
      <c r="C1990"/>
      <c r="D1990"/>
      <c r="E1990"/>
      <c r="F1990"/>
      <c r="G1990"/>
    </row>
    <row r="1991" spans="1:7" x14ac:dyDescent="0.25">
      <c r="A1991"/>
      <c r="B1991"/>
      <c r="C1991"/>
      <c r="D1991"/>
      <c r="E1991"/>
      <c r="F1991"/>
      <c r="G1991"/>
    </row>
    <row r="1992" spans="1:7" x14ac:dyDescent="0.25">
      <c r="A1992"/>
      <c r="B1992"/>
      <c r="C1992"/>
      <c r="D1992"/>
      <c r="E1992"/>
      <c r="F1992"/>
      <c r="G1992"/>
    </row>
    <row r="1993" spans="1:7" x14ac:dyDescent="0.25">
      <c r="A1993"/>
      <c r="B1993"/>
      <c r="C1993"/>
      <c r="D1993"/>
      <c r="E1993"/>
      <c r="F1993"/>
      <c r="G1993"/>
    </row>
    <row r="1994" spans="1:7" x14ac:dyDescent="0.25">
      <c r="A1994"/>
      <c r="B1994"/>
      <c r="C1994"/>
      <c r="D1994"/>
      <c r="E1994"/>
      <c r="F1994"/>
      <c r="G1994"/>
    </row>
    <row r="1995" spans="1:7" x14ac:dyDescent="0.25">
      <c r="A1995"/>
      <c r="B1995"/>
      <c r="C1995"/>
      <c r="D1995"/>
      <c r="E1995"/>
      <c r="F1995"/>
      <c r="G1995"/>
    </row>
    <row r="1996" spans="1:7" x14ac:dyDescent="0.25">
      <c r="A1996"/>
      <c r="B1996"/>
      <c r="C1996"/>
      <c r="D1996"/>
      <c r="E1996"/>
      <c r="F1996"/>
      <c r="G1996"/>
    </row>
    <row r="1997" spans="1:7" x14ac:dyDescent="0.25">
      <c r="A1997"/>
      <c r="B1997"/>
      <c r="C1997"/>
      <c r="D1997"/>
      <c r="E1997"/>
      <c r="F1997"/>
      <c r="G1997"/>
    </row>
    <row r="1998" spans="1:7" x14ac:dyDescent="0.25">
      <c r="A1998"/>
      <c r="B1998"/>
      <c r="C1998"/>
      <c r="D1998"/>
      <c r="E1998"/>
      <c r="F1998"/>
      <c r="G1998"/>
    </row>
    <row r="1999" spans="1:7" x14ac:dyDescent="0.25">
      <c r="A1999"/>
      <c r="B1999"/>
      <c r="C1999"/>
      <c r="D1999"/>
      <c r="E1999"/>
      <c r="F1999"/>
      <c r="G1999"/>
    </row>
    <row r="2000" spans="1:7" x14ac:dyDescent="0.25">
      <c r="A2000"/>
      <c r="B2000"/>
      <c r="C2000"/>
      <c r="D2000"/>
      <c r="E2000"/>
      <c r="F2000"/>
      <c r="G2000"/>
    </row>
    <row r="2001" spans="1:7" x14ac:dyDescent="0.25">
      <c r="A2001"/>
      <c r="B2001"/>
      <c r="C2001"/>
      <c r="D2001"/>
      <c r="E2001"/>
      <c r="F2001"/>
      <c r="G2001"/>
    </row>
    <row r="2002" spans="1:7" x14ac:dyDescent="0.25">
      <c r="A2002"/>
      <c r="B2002"/>
      <c r="C2002"/>
      <c r="D2002"/>
      <c r="E2002"/>
      <c r="F2002"/>
      <c r="G2002"/>
    </row>
    <row r="2003" spans="1:7" x14ac:dyDescent="0.25">
      <c r="A2003"/>
      <c r="B2003"/>
      <c r="C2003"/>
      <c r="D2003"/>
      <c r="E2003"/>
      <c r="F2003"/>
      <c r="G2003"/>
    </row>
    <row r="2004" spans="1:7" x14ac:dyDescent="0.25">
      <c r="A2004"/>
      <c r="B2004"/>
      <c r="C2004"/>
      <c r="D2004"/>
      <c r="E2004"/>
      <c r="F2004"/>
      <c r="G2004"/>
    </row>
    <row r="2005" spans="1:7" x14ac:dyDescent="0.25">
      <c r="A2005"/>
      <c r="B2005"/>
      <c r="C2005"/>
      <c r="D2005"/>
      <c r="E2005"/>
      <c r="F2005"/>
      <c r="G2005"/>
    </row>
    <row r="2006" spans="1:7" x14ac:dyDescent="0.25">
      <c r="A2006"/>
      <c r="B2006"/>
      <c r="C2006"/>
      <c r="D2006"/>
      <c r="E2006"/>
      <c r="F2006"/>
      <c r="G2006"/>
    </row>
    <row r="2007" spans="1:7" x14ac:dyDescent="0.25">
      <c r="A2007"/>
      <c r="B2007"/>
      <c r="C2007"/>
      <c r="D2007"/>
      <c r="E2007"/>
      <c r="F2007"/>
      <c r="G2007"/>
    </row>
    <row r="2008" spans="1:7" x14ac:dyDescent="0.25">
      <c r="A2008"/>
      <c r="B2008"/>
      <c r="C2008"/>
      <c r="D2008"/>
      <c r="E2008"/>
      <c r="F2008"/>
      <c r="G2008"/>
    </row>
    <row r="2009" spans="1:7" x14ac:dyDescent="0.25">
      <c r="A2009"/>
      <c r="B2009"/>
      <c r="C2009"/>
      <c r="D2009"/>
      <c r="E2009"/>
      <c r="F2009"/>
      <c r="G2009"/>
    </row>
    <row r="2010" spans="1:7" x14ac:dyDescent="0.25">
      <c r="A2010"/>
      <c r="B2010"/>
      <c r="C2010"/>
      <c r="D2010"/>
      <c r="E2010"/>
      <c r="F2010"/>
      <c r="G2010"/>
    </row>
    <row r="2011" spans="1:7" x14ac:dyDescent="0.25">
      <c r="A2011"/>
      <c r="B2011"/>
      <c r="C2011"/>
      <c r="D2011"/>
      <c r="E2011"/>
      <c r="F2011"/>
      <c r="G2011"/>
    </row>
    <row r="2012" spans="1:7" x14ac:dyDescent="0.25">
      <c r="A2012"/>
      <c r="B2012"/>
      <c r="C2012"/>
      <c r="D2012"/>
      <c r="E2012"/>
      <c r="F2012"/>
      <c r="G2012"/>
    </row>
    <row r="2013" spans="1:7" x14ac:dyDescent="0.25">
      <c r="A2013"/>
      <c r="B2013"/>
      <c r="C2013"/>
      <c r="D2013"/>
      <c r="E2013"/>
      <c r="F2013"/>
      <c r="G2013"/>
    </row>
    <row r="2014" spans="1:7" x14ac:dyDescent="0.25">
      <c r="A2014"/>
      <c r="B2014"/>
      <c r="C2014"/>
      <c r="D2014"/>
      <c r="E2014"/>
      <c r="F2014"/>
      <c r="G2014"/>
    </row>
    <row r="2015" spans="1:7" x14ac:dyDescent="0.25">
      <c r="A2015"/>
      <c r="B2015"/>
      <c r="C2015"/>
      <c r="D2015"/>
      <c r="E2015"/>
      <c r="F2015"/>
      <c r="G2015"/>
    </row>
    <row r="2016" spans="1:7" x14ac:dyDescent="0.25">
      <c r="A2016"/>
      <c r="B2016"/>
      <c r="C2016"/>
      <c r="D2016"/>
      <c r="E2016"/>
      <c r="F2016"/>
      <c r="G2016"/>
    </row>
    <row r="2017" spans="1:7" x14ac:dyDescent="0.25">
      <c r="A2017"/>
      <c r="B2017"/>
      <c r="C2017"/>
      <c r="D2017"/>
      <c r="E2017"/>
      <c r="F2017"/>
      <c r="G2017"/>
    </row>
    <row r="2018" spans="1:7" x14ac:dyDescent="0.25">
      <c r="A2018"/>
      <c r="B2018"/>
      <c r="C2018"/>
      <c r="D2018"/>
      <c r="E2018"/>
      <c r="F2018"/>
      <c r="G2018"/>
    </row>
    <row r="2019" spans="1:7" x14ac:dyDescent="0.25">
      <c r="A2019"/>
      <c r="B2019"/>
      <c r="C2019"/>
      <c r="D2019"/>
      <c r="E2019"/>
      <c r="F2019"/>
      <c r="G2019"/>
    </row>
    <row r="2020" spans="1:7" x14ac:dyDescent="0.25">
      <c r="A2020"/>
      <c r="B2020"/>
      <c r="C2020"/>
      <c r="D2020"/>
      <c r="E2020"/>
      <c r="F2020"/>
      <c r="G2020"/>
    </row>
    <row r="2021" spans="1:7" x14ac:dyDescent="0.25">
      <c r="A2021"/>
      <c r="B2021"/>
      <c r="C2021"/>
      <c r="D2021"/>
      <c r="E2021"/>
      <c r="F2021"/>
      <c r="G2021"/>
    </row>
    <row r="2022" spans="1:7" x14ac:dyDescent="0.25">
      <c r="A2022"/>
      <c r="B2022"/>
      <c r="C2022"/>
      <c r="D2022"/>
      <c r="E2022"/>
      <c r="F2022"/>
      <c r="G2022"/>
    </row>
    <row r="2023" spans="1:7" x14ac:dyDescent="0.25">
      <c r="A2023"/>
      <c r="B2023"/>
      <c r="C2023"/>
      <c r="D2023"/>
      <c r="E2023"/>
      <c r="F2023"/>
      <c r="G2023"/>
    </row>
    <row r="2024" spans="1:7" x14ac:dyDescent="0.25">
      <c r="A2024"/>
      <c r="B2024"/>
      <c r="C2024"/>
      <c r="D2024"/>
      <c r="E2024"/>
      <c r="F2024"/>
      <c r="G2024"/>
    </row>
    <row r="2025" spans="1:7" x14ac:dyDescent="0.25">
      <c r="A2025"/>
      <c r="B2025"/>
      <c r="C2025"/>
      <c r="D2025"/>
      <c r="E2025"/>
      <c r="F2025"/>
      <c r="G2025"/>
    </row>
    <row r="2026" spans="1:7" x14ac:dyDescent="0.25">
      <c r="A2026"/>
      <c r="B2026"/>
      <c r="C2026"/>
      <c r="D2026"/>
      <c r="E2026"/>
      <c r="F2026"/>
      <c r="G2026"/>
    </row>
    <row r="2027" spans="1:7" x14ac:dyDescent="0.25">
      <c r="A2027"/>
      <c r="B2027"/>
      <c r="C2027"/>
      <c r="D2027"/>
      <c r="E2027"/>
      <c r="F2027"/>
      <c r="G2027"/>
    </row>
    <row r="2028" spans="1:7" x14ac:dyDescent="0.25">
      <c r="A2028"/>
      <c r="B2028"/>
      <c r="C2028"/>
      <c r="D2028"/>
      <c r="E2028"/>
      <c r="F2028"/>
      <c r="G2028"/>
    </row>
    <row r="2029" spans="1:7" x14ac:dyDescent="0.25">
      <c r="A2029"/>
      <c r="B2029"/>
      <c r="C2029"/>
      <c r="D2029"/>
      <c r="E2029"/>
      <c r="F2029"/>
      <c r="G2029"/>
    </row>
    <row r="2030" spans="1:7" x14ac:dyDescent="0.25">
      <c r="A2030"/>
      <c r="B2030"/>
      <c r="C2030"/>
      <c r="D2030"/>
      <c r="E2030"/>
      <c r="F2030"/>
      <c r="G2030"/>
    </row>
    <row r="2031" spans="1:7" x14ac:dyDescent="0.25">
      <c r="A2031"/>
      <c r="B2031"/>
      <c r="C2031"/>
      <c r="D2031"/>
      <c r="E2031"/>
      <c r="F2031"/>
      <c r="G2031"/>
    </row>
    <row r="2032" spans="1:7" x14ac:dyDescent="0.25">
      <c r="A2032"/>
      <c r="B2032"/>
      <c r="C2032"/>
      <c r="D2032"/>
      <c r="E2032"/>
      <c r="F2032"/>
      <c r="G2032"/>
    </row>
    <row r="2033" spans="1:7" x14ac:dyDescent="0.25">
      <c r="A2033"/>
      <c r="B2033"/>
      <c r="C2033"/>
      <c r="D2033"/>
      <c r="E2033"/>
      <c r="F2033"/>
      <c r="G2033"/>
    </row>
    <row r="2034" spans="1:7" x14ac:dyDescent="0.25">
      <c r="A2034"/>
      <c r="B2034"/>
      <c r="C2034"/>
      <c r="D2034"/>
      <c r="E2034"/>
      <c r="F2034"/>
      <c r="G2034"/>
    </row>
    <row r="2035" spans="1:7" x14ac:dyDescent="0.25">
      <c r="A2035"/>
      <c r="B2035"/>
      <c r="C2035"/>
      <c r="D2035"/>
      <c r="E2035"/>
      <c r="F2035"/>
      <c r="G2035"/>
    </row>
    <row r="2036" spans="1:7" x14ac:dyDescent="0.25">
      <c r="A2036"/>
      <c r="B2036"/>
      <c r="C2036"/>
      <c r="D2036"/>
      <c r="E2036"/>
      <c r="F2036"/>
      <c r="G2036"/>
    </row>
    <row r="2037" spans="1:7" x14ac:dyDescent="0.25">
      <c r="A2037"/>
      <c r="B2037"/>
      <c r="C2037"/>
      <c r="D2037"/>
      <c r="E2037"/>
      <c r="F2037"/>
      <c r="G2037"/>
    </row>
    <row r="2038" spans="1:7" x14ac:dyDescent="0.25">
      <c r="A2038"/>
      <c r="B2038"/>
      <c r="C2038"/>
      <c r="D2038"/>
      <c r="E2038"/>
      <c r="F2038"/>
      <c r="G2038"/>
    </row>
    <row r="2039" spans="1:7" x14ac:dyDescent="0.25">
      <c r="A2039"/>
      <c r="B2039"/>
      <c r="C2039"/>
      <c r="D2039"/>
      <c r="E2039"/>
      <c r="F2039"/>
      <c r="G2039"/>
    </row>
    <row r="2040" spans="1:7" x14ac:dyDescent="0.25">
      <c r="A2040"/>
      <c r="B2040"/>
      <c r="C2040"/>
      <c r="D2040"/>
      <c r="E2040"/>
      <c r="F2040"/>
      <c r="G2040"/>
    </row>
    <row r="2041" spans="1:7" x14ac:dyDescent="0.25">
      <c r="A2041"/>
      <c r="B2041"/>
      <c r="C2041"/>
      <c r="D2041"/>
      <c r="E2041"/>
      <c r="F2041"/>
      <c r="G2041"/>
    </row>
    <row r="2042" spans="1:7" x14ac:dyDescent="0.25">
      <c r="A2042"/>
      <c r="B2042"/>
      <c r="C2042"/>
      <c r="D2042"/>
      <c r="E2042"/>
      <c r="F2042"/>
      <c r="G2042"/>
    </row>
    <row r="2043" spans="1:7" x14ac:dyDescent="0.25">
      <c r="A2043"/>
      <c r="B2043"/>
      <c r="C2043"/>
      <c r="D2043"/>
      <c r="E2043"/>
      <c r="F2043"/>
      <c r="G2043"/>
    </row>
    <row r="2044" spans="1:7" x14ac:dyDescent="0.25">
      <c r="A2044"/>
      <c r="B2044"/>
      <c r="C2044"/>
      <c r="D2044"/>
      <c r="E2044"/>
      <c r="F2044"/>
      <c r="G2044"/>
    </row>
    <row r="2045" spans="1:7" x14ac:dyDescent="0.25">
      <c r="A2045"/>
      <c r="B2045"/>
      <c r="C2045"/>
      <c r="D2045"/>
      <c r="E2045"/>
      <c r="F2045"/>
      <c r="G2045"/>
    </row>
    <row r="2046" spans="1:7" x14ac:dyDescent="0.25">
      <c r="A2046"/>
      <c r="B2046"/>
      <c r="C2046"/>
      <c r="D2046"/>
      <c r="E2046"/>
      <c r="F2046"/>
      <c r="G2046"/>
    </row>
    <row r="2047" spans="1:7" x14ac:dyDescent="0.25">
      <c r="A2047"/>
      <c r="B2047"/>
      <c r="C2047"/>
      <c r="D2047"/>
      <c r="E2047"/>
      <c r="F2047"/>
      <c r="G2047"/>
    </row>
    <row r="2048" spans="1:7" x14ac:dyDescent="0.25">
      <c r="A2048"/>
      <c r="B2048"/>
      <c r="C2048"/>
      <c r="D2048"/>
      <c r="E2048"/>
      <c r="F2048"/>
      <c r="G2048"/>
    </row>
    <row r="2049" spans="1:7" x14ac:dyDescent="0.25">
      <c r="A2049"/>
      <c r="B2049"/>
      <c r="C2049"/>
      <c r="D2049"/>
      <c r="E2049"/>
      <c r="F2049"/>
      <c r="G2049"/>
    </row>
    <row r="2050" spans="1:7" x14ac:dyDescent="0.25">
      <c r="A2050"/>
      <c r="B2050"/>
      <c r="C2050"/>
      <c r="D2050"/>
      <c r="E2050"/>
      <c r="F2050"/>
      <c r="G2050"/>
    </row>
    <row r="2051" spans="1:7" x14ac:dyDescent="0.25">
      <c r="A2051"/>
      <c r="B2051"/>
      <c r="C2051"/>
      <c r="D2051"/>
      <c r="E2051"/>
      <c r="F2051"/>
      <c r="G2051"/>
    </row>
    <row r="2052" spans="1:7" x14ac:dyDescent="0.25">
      <c r="A2052"/>
      <c r="B2052"/>
      <c r="C2052"/>
      <c r="D2052"/>
      <c r="E2052"/>
      <c r="F2052"/>
      <c r="G2052"/>
    </row>
    <row r="2053" spans="1:7" x14ac:dyDescent="0.25">
      <c r="A2053"/>
      <c r="B2053"/>
      <c r="C2053"/>
      <c r="D2053"/>
      <c r="E2053"/>
      <c r="F2053"/>
      <c r="G2053"/>
    </row>
    <row r="2054" spans="1:7" x14ac:dyDescent="0.25">
      <c r="A2054"/>
      <c r="B2054"/>
      <c r="C2054"/>
      <c r="D2054"/>
      <c r="E2054"/>
      <c r="F2054"/>
      <c r="G2054"/>
    </row>
    <row r="2055" spans="1:7" x14ac:dyDescent="0.25">
      <c r="A2055"/>
      <c r="B2055"/>
      <c r="C2055"/>
      <c r="D2055"/>
      <c r="E2055"/>
      <c r="F2055"/>
      <c r="G2055"/>
    </row>
    <row r="2056" spans="1:7" x14ac:dyDescent="0.25">
      <c r="A2056"/>
      <c r="B2056"/>
      <c r="C2056"/>
      <c r="D2056"/>
      <c r="E2056"/>
      <c r="F2056"/>
      <c r="G2056"/>
    </row>
    <row r="2057" spans="1:7" x14ac:dyDescent="0.25">
      <c r="A2057"/>
      <c r="B2057"/>
      <c r="C2057"/>
      <c r="D2057"/>
      <c r="E2057"/>
      <c r="F2057"/>
      <c r="G2057"/>
    </row>
    <row r="2058" spans="1:7" x14ac:dyDescent="0.25">
      <c r="A2058"/>
      <c r="B2058"/>
      <c r="C2058"/>
      <c r="D2058"/>
      <c r="E2058"/>
      <c r="F2058"/>
      <c r="G2058"/>
    </row>
    <row r="2059" spans="1:7" x14ac:dyDescent="0.25">
      <c r="A2059"/>
      <c r="B2059"/>
      <c r="C2059"/>
      <c r="D2059"/>
      <c r="E2059"/>
      <c r="F2059"/>
      <c r="G2059"/>
    </row>
    <row r="2060" spans="1:7" x14ac:dyDescent="0.25">
      <c r="A2060"/>
      <c r="B2060"/>
      <c r="C2060"/>
      <c r="D2060"/>
      <c r="E2060"/>
      <c r="F2060"/>
      <c r="G2060"/>
    </row>
    <row r="2061" spans="1:7" x14ac:dyDescent="0.25">
      <c r="A2061"/>
      <c r="B2061"/>
      <c r="C2061"/>
      <c r="D2061"/>
      <c r="E2061"/>
      <c r="F2061"/>
      <c r="G2061"/>
    </row>
    <row r="2062" spans="1:7" x14ac:dyDescent="0.25">
      <c r="A2062"/>
      <c r="B2062"/>
      <c r="C2062"/>
      <c r="D2062"/>
      <c r="E2062"/>
      <c r="F2062"/>
      <c r="G2062"/>
    </row>
    <row r="2063" spans="1:7" x14ac:dyDescent="0.25">
      <c r="A2063"/>
      <c r="B2063"/>
      <c r="C2063"/>
      <c r="D2063"/>
      <c r="E2063"/>
      <c r="F2063"/>
      <c r="G2063"/>
    </row>
    <row r="2064" spans="1:7" x14ac:dyDescent="0.25">
      <c r="A2064"/>
      <c r="B2064"/>
      <c r="C2064"/>
      <c r="D2064"/>
      <c r="E2064"/>
      <c r="F2064"/>
      <c r="G2064"/>
    </row>
    <row r="2065" spans="1:7" x14ac:dyDescent="0.25">
      <c r="A2065"/>
      <c r="B2065"/>
      <c r="C2065"/>
      <c r="D2065"/>
      <c r="E2065"/>
      <c r="F2065"/>
      <c r="G2065"/>
    </row>
    <row r="2066" spans="1:7" x14ac:dyDescent="0.25">
      <c r="A2066"/>
      <c r="B2066"/>
      <c r="C2066"/>
      <c r="D2066"/>
      <c r="E2066"/>
      <c r="F2066"/>
      <c r="G2066"/>
    </row>
    <row r="2067" spans="1:7" x14ac:dyDescent="0.25">
      <c r="A2067"/>
      <c r="B2067"/>
      <c r="C2067"/>
      <c r="D2067"/>
      <c r="E2067"/>
      <c r="F2067"/>
      <c r="G2067"/>
    </row>
    <row r="2068" spans="1:7" x14ac:dyDescent="0.25">
      <c r="A2068"/>
      <c r="B2068"/>
      <c r="C2068"/>
      <c r="D2068"/>
      <c r="E2068"/>
      <c r="F2068"/>
      <c r="G2068"/>
    </row>
    <row r="2069" spans="1:7" x14ac:dyDescent="0.25">
      <c r="A2069"/>
      <c r="B2069"/>
      <c r="C2069"/>
      <c r="D2069"/>
      <c r="E2069"/>
      <c r="F2069"/>
      <c r="G2069"/>
    </row>
    <row r="2070" spans="1:7" x14ac:dyDescent="0.25">
      <c r="A2070"/>
      <c r="B2070"/>
      <c r="C2070"/>
      <c r="D2070"/>
      <c r="E2070"/>
      <c r="F2070"/>
      <c r="G2070"/>
    </row>
    <row r="2071" spans="1:7" x14ac:dyDescent="0.25">
      <c r="A2071"/>
      <c r="B2071"/>
      <c r="C2071"/>
      <c r="D2071"/>
      <c r="E2071"/>
      <c r="F2071"/>
      <c r="G2071"/>
    </row>
    <row r="2072" spans="1:7" x14ac:dyDescent="0.25">
      <c r="A2072"/>
      <c r="B2072"/>
      <c r="C2072"/>
      <c r="D2072"/>
      <c r="E2072"/>
      <c r="F2072"/>
      <c r="G2072"/>
    </row>
    <row r="2073" spans="1:7" x14ac:dyDescent="0.25">
      <c r="A2073"/>
      <c r="B2073"/>
      <c r="C2073"/>
      <c r="D2073"/>
      <c r="E2073"/>
      <c r="F2073"/>
      <c r="G2073"/>
    </row>
    <row r="2074" spans="1:7" x14ac:dyDescent="0.25">
      <c r="A2074"/>
      <c r="B2074"/>
      <c r="C2074"/>
      <c r="D2074"/>
      <c r="E2074"/>
      <c r="F2074"/>
      <c r="G2074"/>
    </row>
    <row r="2075" spans="1:7" x14ac:dyDescent="0.25">
      <c r="A2075"/>
      <c r="B2075"/>
      <c r="C2075"/>
      <c r="D2075"/>
      <c r="E2075"/>
      <c r="F2075"/>
      <c r="G2075"/>
    </row>
    <row r="2076" spans="1:7" x14ac:dyDescent="0.25">
      <c r="A2076"/>
      <c r="B2076"/>
      <c r="C2076"/>
      <c r="D2076"/>
      <c r="E2076"/>
      <c r="F2076"/>
      <c r="G2076"/>
    </row>
    <row r="2077" spans="1:7" x14ac:dyDescent="0.25">
      <c r="A2077"/>
      <c r="B2077"/>
      <c r="C2077"/>
      <c r="D2077"/>
      <c r="E2077"/>
      <c r="F2077"/>
      <c r="G2077"/>
    </row>
    <row r="2078" spans="1:7" x14ac:dyDescent="0.25">
      <c r="A2078"/>
      <c r="B2078"/>
      <c r="C2078"/>
      <c r="D2078"/>
      <c r="E2078"/>
      <c r="F2078"/>
      <c r="G2078"/>
    </row>
    <row r="2079" spans="1:7" x14ac:dyDescent="0.25">
      <c r="A2079"/>
      <c r="B2079"/>
      <c r="C2079"/>
      <c r="D2079"/>
      <c r="E2079"/>
      <c r="F2079"/>
      <c r="G2079"/>
    </row>
    <row r="2080" spans="1:7" x14ac:dyDescent="0.25">
      <c r="A2080"/>
      <c r="B2080"/>
      <c r="C2080"/>
      <c r="D2080"/>
      <c r="E2080"/>
      <c r="F2080"/>
      <c r="G2080"/>
    </row>
    <row r="2081" spans="1:7" x14ac:dyDescent="0.25">
      <c r="A2081"/>
      <c r="B2081"/>
      <c r="C2081"/>
      <c r="D2081"/>
      <c r="E2081"/>
      <c r="F2081"/>
      <c r="G2081"/>
    </row>
    <row r="2082" spans="1:7" x14ac:dyDescent="0.25">
      <c r="A2082"/>
      <c r="B2082"/>
      <c r="C2082"/>
      <c r="D2082"/>
      <c r="E2082"/>
      <c r="F2082"/>
      <c r="G2082"/>
    </row>
    <row r="2083" spans="1:7" x14ac:dyDescent="0.25">
      <c r="A2083"/>
      <c r="B2083"/>
      <c r="C2083"/>
      <c r="D2083"/>
      <c r="E2083"/>
      <c r="F2083"/>
      <c r="G2083"/>
    </row>
    <row r="2084" spans="1:7" x14ac:dyDescent="0.25">
      <c r="A2084"/>
      <c r="B2084"/>
      <c r="C2084"/>
      <c r="D2084"/>
      <c r="E2084"/>
      <c r="F2084"/>
      <c r="G2084"/>
    </row>
    <row r="2085" spans="1:7" x14ac:dyDescent="0.25">
      <c r="A2085"/>
      <c r="B2085"/>
      <c r="C2085"/>
      <c r="D2085"/>
      <c r="E2085"/>
      <c r="F2085"/>
      <c r="G2085"/>
    </row>
    <row r="2086" spans="1:7" x14ac:dyDescent="0.25">
      <c r="A2086"/>
      <c r="B2086"/>
      <c r="C2086"/>
      <c r="D2086"/>
      <c r="E2086"/>
      <c r="F2086"/>
      <c r="G2086"/>
    </row>
    <row r="2087" spans="1:7" x14ac:dyDescent="0.25">
      <c r="A2087"/>
      <c r="B2087"/>
      <c r="C2087"/>
      <c r="D2087"/>
      <c r="E2087"/>
      <c r="F2087"/>
      <c r="G2087"/>
    </row>
    <row r="2088" spans="1:7" x14ac:dyDescent="0.25">
      <c r="A2088"/>
      <c r="B2088"/>
      <c r="C2088"/>
      <c r="D2088"/>
      <c r="E2088"/>
      <c r="F2088"/>
      <c r="G2088"/>
    </row>
    <row r="2089" spans="1:7" x14ac:dyDescent="0.25">
      <c r="A2089"/>
      <c r="B2089"/>
      <c r="C2089"/>
      <c r="D2089"/>
      <c r="E2089"/>
      <c r="F2089"/>
      <c r="G2089"/>
    </row>
    <row r="2090" spans="1:7" x14ac:dyDescent="0.25">
      <c r="A2090"/>
      <c r="B2090"/>
      <c r="C2090"/>
      <c r="D2090"/>
      <c r="E2090"/>
      <c r="F2090"/>
      <c r="G2090"/>
    </row>
    <row r="2091" spans="1:7" x14ac:dyDescent="0.25">
      <c r="A2091"/>
      <c r="B2091"/>
      <c r="C2091"/>
      <c r="D2091"/>
      <c r="E2091"/>
      <c r="F2091"/>
      <c r="G2091"/>
    </row>
    <row r="2092" spans="1:7" x14ac:dyDescent="0.25">
      <c r="A2092"/>
      <c r="B2092"/>
      <c r="C2092"/>
      <c r="D2092"/>
      <c r="E2092"/>
      <c r="F2092"/>
      <c r="G2092"/>
    </row>
    <row r="2093" spans="1:7" x14ac:dyDescent="0.25">
      <c r="A2093"/>
      <c r="B2093"/>
      <c r="C2093"/>
      <c r="D2093"/>
      <c r="E2093"/>
      <c r="F2093"/>
      <c r="G2093"/>
    </row>
    <row r="2094" spans="1:7" x14ac:dyDescent="0.25">
      <c r="A2094"/>
      <c r="B2094"/>
      <c r="C2094"/>
      <c r="D2094"/>
      <c r="E2094"/>
      <c r="F2094"/>
      <c r="G2094"/>
    </row>
    <row r="2095" spans="1:7" x14ac:dyDescent="0.25">
      <c r="A2095"/>
      <c r="B2095"/>
      <c r="C2095"/>
      <c r="D2095"/>
      <c r="E2095"/>
      <c r="F2095"/>
      <c r="G2095"/>
    </row>
    <row r="2096" spans="1:7" x14ac:dyDescent="0.25">
      <c r="A2096"/>
      <c r="B2096"/>
      <c r="C2096"/>
      <c r="D2096"/>
      <c r="E2096"/>
      <c r="F2096"/>
      <c r="G2096"/>
    </row>
    <row r="2097" spans="1:7" x14ac:dyDescent="0.25">
      <c r="A2097"/>
      <c r="B2097"/>
      <c r="C2097"/>
      <c r="D2097"/>
      <c r="E2097"/>
      <c r="F2097"/>
      <c r="G2097"/>
    </row>
    <row r="2098" spans="1:7" x14ac:dyDescent="0.25">
      <c r="A2098"/>
      <c r="B2098"/>
      <c r="C2098"/>
      <c r="D2098"/>
      <c r="E2098"/>
      <c r="F2098"/>
      <c r="G2098"/>
    </row>
    <row r="2099" spans="1:7" x14ac:dyDescent="0.25">
      <c r="A2099"/>
      <c r="B2099"/>
      <c r="C2099"/>
      <c r="D2099"/>
      <c r="E2099"/>
      <c r="F2099"/>
      <c r="G2099"/>
    </row>
    <row r="2100" spans="1:7" x14ac:dyDescent="0.25">
      <c r="A2100"/>
      <c r="B2100"/>
      <c r="C2100"/>
      <c r="D2100"/>
      <c r="E2100"/>
      <c r="F2100"/>
      <c r="G2100"/>
    </row>
    <row r="2101" spans="1:7" x14ac:dyDescent="0.25">
      <c r="A2101"/>
      <c r="B2101"/>
      <c r="C2101"/>
      <c r="D2101"/>
      <c r="E2101"/>
      <c r="F2101"/>
      <c r="G2101"/>
    </row>
    <row r="2102" spans="1:7" x14ac:dyDescent="0.25">
      <c r="A2102"/>
      <c r="B2102"/>
      <c r="C2102"/>
      <c r="D2102"/>
      <c r="E2102"/>
      <c r="F2102"/>
      <c r="G2102"/>
    </row>
    <row r="2103" spans="1:7" x14ac:dyDescent="0.25">
      <c r="A2103"/>
      <c r="B2103"/>
      <c r="C2103"/>
      <c r="D2103"/>
      <c r="E2103"/>
      <c r="F2103"/>
      <c r="G2103"/>
    </row>
    <row r="2104" spans="1:7" x14ac:dyDescent="0.25">
      <c r="A2104"/>
      <c r="B2104"/>
      <c r="C2104"/>
      <c r="D2104"/>
      <c r="E2104"/>
      <c r="F2104"/>
      <c r="G2104"/>
    </row>
    <row r="2105" spans="1:7" x14ac:dyDescent="0.25">
      <c r="A2105"/>
      <c r="B2105"/>
      <c r="C2105"/>
      <c r="D2105"/>
      <c r="E2105"/>
      <c r="F2105"/>
      <c r="G2105"/>
    </row>
    <row r="2106" spans="1:7" x14ac:dyDescent="0.25">
      <c r="A2106"/>
      <c r="B2106"/>
      <c r="C2106"/>
      <c r="D2106"/>
      <c r="E2106"/>
      <c r="F2106"/>
      <c r="G2106"/>
    </row>
    <row r="2107" spans="1:7" x14ac:dyDescent="0.25">
      <c r="A2107"/>
      <c r="B2107"/>
      <c r="C2107"/>
      <c r="D2107"/>
      <c r="E2107"/>
      <c r="F2107"/>
      <c r="G2107"/>
    </row>
    <row r="2108" spans="1:7" x14ac:dyDescent="0.25">
      <c r="A2108"/>
      <c r="B2108"/>
      <c r="C2108"/>
      <c r="D2108"/>
      <c r="E2108"/>
      <c r="F2108"/>
      <c r="G2108"/>
    </row>
    <row r="2109" spans="1:7" x14ac:dyDescent="0.25">
      <c r="A2109"/>
      <c r="B2109"/>
      <c r="C2109"/>
      <c r="D2109"/>
      <c r="E2109"/>
      <c r="F2109"/>
      <c r="G2109"/>
    </row>
    <row r="2110" spans="1:7" x14ac:dyDescent="0.25">
      <c r="A2110"/>
      <c r="B2110"/>
      <c r="C2110"/>
      <c r="D2110"/>
      <c r="E2110"/>
      <c r="F2110"/>
      <c r="G2110"/>
    </row>
    <row r="2111" spans="1:7" x14ac:dyDescent="0.25">
      <c r="A2111"/>
      <c r="B2111"/>
      <c r="C2111"/>
      <c r="D2111"/>
      <c r="E2111"/>
      <c r="F2111"/>
      <c r="G2111"/>
    </row>
    <row r="2112" spans="1:7" x14ac:dyDescent="0.25">
      <c r="A2112"/>
      <c r="B2112"/>
      <c r="C2112"/>
      <c r="D2112"/>
      <c r="E2112"/>
      <c r="F2112"/>
      <c r="G2112"/>
    </row>
    <row r="2113" spans="1:7" x14ac:dyDescent="0.25">
      <c r="A2113"/>
      <c r="B2113"/>
      <c r="C2113"/>
      <c r="D2113"/>
      <c r="E2113"/>
      <c r="F2113"/>
      <c r="G2113"/>
    </row>
    <row r="2114" spans="1:7" x14ac:dyDescent="0.25">
      <c r="A2114"/>
      <c r="B2114"/>
      <c r="C2114"/>
      <c r="D2114"/>
      <c r="E2114"/>
      <c r="F2114"/>
      <c r="G2114"/>
    </row>
    <row r="2115" spans="1:7" x14ac:dyDescent="0.25">
      <c r="A2115"/>
      <c r="B2115"/>
      <c r="C2115"/>
      <c r="D2115"/>
      <c r="E2115"/>
      <c r="F2115"/>
      <c r="G2115"/>
    </row>
    <row r="2116" spans="1:7" x14ac:dyDescent="0.25">
      <c r="A2116"/>
      <c r="B2116"/>
      <c r="C2116"/>
      <c r="D2116"/>
      <c r="E2116"/>
      <c r="F2116"/>
      <c r="G2116"/>
    </row>
    <row r="2117" spans="1:7" x14ac:dyDescent="0.25">
      <c r="A2117"/>
      <c r="B2117"/>
      <c r="C2117"/>
      <c r="D2117"/>
      <c r="E2117"/>
      <c r="F2117"/>
      <c r="G2117"/>
    </row>
    <row r="2118" spans="1:7" x14ac:dyDescent="0.25">
      <c r="A2118"/>
      <c r="B2118"/>
      <c r="C2118"/>
      <c r="D2118"/>
      <c r="E2118"/>
      <c r="F2118"/>
      <c r="G2118"/>
    </row>
    <row r="2119" spans="1:7" x14ac:dyDescent="0.25">
      <c r="A2119"/>
      <c r="B2119"/>
      <c r="C2119"/>
      <c r="D2119"/>
      <c r="E2119"/>
      <c r="F2119"/>
      <c r="G2119"/>
    </row>
    <row r="2120" spans="1:7" x14ac:dyDescent="0.25">
      <c r="A2120"/>
      <c r="B2120"/>
      <c r="C2120"/>
      <c r="D2120"/>
      <c r="E2120"/>
      <c r="F2120"/>
      <c r="G2120"/>
    </row>
    <row r="2121" spans="1:7" x14ac:dyDescent="0.25">
      <c r="A2121"/>
      <c r="B2121"/>
      <c r="C2121"/>
      <c r="D2121"/>
      <c r="E2121"/>
      <c r="F2121"/>
      <c r="G2121"/>
    </row>
    <row r="2122" spans="1:7" x14ac:dyDescent="0.25">
      <c r="A2122"/>
      <c r="B2122"/>
      <c r="C2122"/>
      <c r="D2122"/>
      <c r="E2122"/>
      <c r="F2122"/>
      <c r="G2122"/>
    </row>
    <row r="2123" spans="1:7" x14ac:dyDescent="0.25">
      <c r="A2123"/>
      <c r="B2123"/>
      <c r="C2123"/>
      <c r="D2123"/>
      <c r="E2123"/>
      <c r="F2123"/>
      <c r="G2123"/>
    </row>
    <row r="2124" spans="1:7" x14ac:dyDescent="0.25">
      <c r="A2124"/>
      <c r="B2124"/>
      <c r="C2124"/>
      <c r="D2124"/>
      <c r="E2124"/>
      <c r="F2124"/>
      <c r="G2124"/>
    </row>
    <row r="2125" spans="1:7" x14ac:dyDescent="0.25">
      <c r="A2125"/>
      <c r="B2125"/>
      <c r="C2125"/>
      <c r="D2125"/>
      <c r="E2125"/>
      <c r="F2125"/>
      <c r="G2125"/>
    </row>
    <row r="2126" spans="1:7" x14ac:dyDescent="0.25">
      <c r="A2126"/>
      <c r="B2126"/>
      <c r="C2126"/>
      <c r="D2126"/>
      <c r="E2126"/>
      <c r="F2126"/>
      <c r="G2126"/>
    </row>
    <row r="2127" spans="1:7" x14ac:dyDescent="0.25">
      <c r="A2127"/>
      <c r="B2127"/>
      <c r="C2127"/>
      <c r="D2127"/>
      <c r="E2127"/>
      <c r="F2127"/>
      <c r="G2127"/>
    </row>
    <row r="2128" spans="1:7" x14ac:dyDescent="0.25">
      <c r="A2128"/>
      <c r="B2128"/>
      <c r="C2128"/>
      <c r="D2128"/>
      <c r="E2128"/>
      <c r="F2128"/>
      <c r="G2128"/>
    </row>
    <row r="2129" spans="1:7" x14ac:dyDescent="0.25">
      <c r="A2129"/>
      <c r="B2129"/>
      <c r="C2129"/>
      <c r="D2129"/>
      <c r="E2129"/>
      <c r="F2129"/>
      <c r="G2129"/>
    </row>
    <row r="2130" spans="1:7" x14ac:dyDescent="0.25">
      <c r="A2130"/>
      <c r="B2130"/>
      <c r="C2130"/>
      <c r="D2130"/>
      <c r="E2130"/>
      <c r="F2130"/>
      <c r="G2130"/>
    </row>
    <row r="2131" spans="1:7" x14ac:dyDescent="0.25">
      <c r="A2131"/>
      <c r="B2131"/>
      <c r="C2131"/>
      <c r="D2131"/>
      <c r="E2131"/>
      <c r="F2131"/>
      <c r="G2131"/>
    </row>
    <row r="2132" spans="1:7" x14ac:dyDescent="0.25">
      <c r="A2132"/>
      <c r="B2132"/>
      <c r="C2132"/>
      <c r="D2132"/>
      <c r="E2132"/>
      <c r="F2132"/>
      <c r="G2132"/>
    </row>
    <row r="2133" spans="1:7" x14ac:dyDescent="0.25">
      <c r="A2133"/>
      <c r="B2133"/>
      <c r="C2133"/>
      <c r="D2133"/>
      <c r="E2133"/>
      <c r="F2133"/>
      <c r="G2133"/>
    </row>
    <row r="2134" spans="1:7" x14ac:dyDescent="0.25">
      <c r="A2134"/>
      <c r="B2134"/>
      <c r="C2134"/>
      <c r="D2134"/>
      <c r="E2134"/>
      <c r="F2134"/>
      <c r="G2134"/>
    </row>
    <row r="2135" spans="1:7" x14ac:dyDescent="0.25">
      <c r="A2135"/>
      <c r="B2135"/>
      <c r="C2135"/>
      <c r="D2135"/>
      <c r="E2135"/>
      <c r="F2135"/>
      <c r="G2135"/>
    </row>
    <row r="2136" spans="1:7" x14ac:dyDescent="0.25">
      <c r="A2136"/>
      <c r="B2136"/>
      <c r="C2136"/>
      <c r="D2136"/>
      <c r="E2136"/>
      <c r="F2136"/>
      <c r="G2136"/>
    </row>
    <row r="2137" spans="1:7" x14ac:dyDescent="0.25">
      <c r="A2137"/>
      <c r="B2137"/>
      <c r="C2137"/>
      <c r="D2137"/>
      <c r="E2137"/>
      <c r="F2137"/>
      <c r="G2137"/>
    </row>
    <row r="2138" spans="1:7" x14ac:dyDescent="0.25">
      <c r="A2138"/>
      <c r="B2138"/>
      <c r="C2138"/>
      <c r="D2138"/>
      <c r="E2138"/>
      <c r="F2138"/>
      <c r="G2138"/>
    </row>
    <row r="2139" spans="1:7" x14ac:dyDescent="0.25">
      <c r="A2139"/>
      <c r="B2139"/>
      <c r="C2139"/>
      <c r="D2139"/>
      <c r="E2139"/>
      <c r="F2139"/>
      <c r="G2139"/>
    </row>
    <row r="2140" spans="1:7" x14ac:dyDescent="0.25">
      <c r="A2140"/>
      <c r="B2140"/>
      <c r="C2140"/>
      <c r="D2140"/>
      <c r="E2140"/>
      <c r="F2140"/>
      <c r="G2140"/>
    </row>
    <row r="2141" spans="1:7" x14ac:dyDescent="0.25">
      <c r="A2141"/>
      <c r="B2141"/>
      <c r="C2141"/>
      <c r="D2141"/>
      <c r="E2141"/>
      <c r="F2141"/>
      <c r="G2141"/>
    </row>
    <row r="2142" spans="1:7" x14ac:dyDescent="0.25">
      <c r="A2142"/>
      <c r="B2142"/>
      <c r="C2142"/>
      <c r="D2142"/>
      <c r="E2142"/>
      <c r="F2142"/>
      <c r="G2142"/>
    </row>
    <row r="2143" spans="1:7" x14ac:dyDescent="0.25">
      <c r="A2143"/>
      <c r="B2143"/>
      <c r="C2143"/>
      <c r="D2143"/>
      <c r="E2143"/>
      <c r="F2143"/>
      <c r="G2143"/>
    </row>
    <row r="2144" spans="1:7" x14ac:dyDescent="0.25">
      <c r="A2144"/>
      <c r="B2144"/>
      <c r="C2144"/>
      <c r="D2144"/>
      <c r="E2144"/>
      <c r="F2144"/>
      <c r="G2144"/>
    </row>
    <row r="2145" spans="1:7" x14ac:dyDescent="0.25">
      <c r="A2145"/>
      <c r="B2145"/>
      <c r="C2145"/>
      <c r="D2145"/>
      <c r="E2145"/>
      <c r="F2145"/>
      <c r="G2145"/>
    </row>
    <row r="2146" spans="1:7" x14ac:dyDescent="0.25">
      <c r="A2146"/>
      <c r="B2146"/>
      <c r="C2146"/>
      <c r="D2146"/>
      <c r="E2146"/>
      <c r="F2146"/>
      <c r="G2146"/>
    </row>
    <row r="2147" spans="1:7" x14ac:dyDescent="0.25">
      <c r="A2147"/>
      <c r="B2147"/>
      <c r="C2147"/>
      <c r="D2147"/>
      <c r="E2147"/>
      <c r="F2147"/>
      <c r="G2147"/>
    </row>
    <row r="2148" spans="1:7" x14ac:dyDescent="0.25">
      <c r="A2148"/>
      <c r="B2148"/>
      <c r="C2148"/>
      <c r="D2148"/>
      <c r="E2148"/>
      <c r="F2148"/>
      <c r="G2148"/>
    </row>
    <row r="2149" spans="1:7" x14ac:dyDescent="0.25">
      <c r="A2149"/>
      <c r="B2149"/>
      <c r="C2149"/>
      <c r="D2149"/>
      <c r="E2149"/>
      <c r="F2149"/>
      <c r="G2149"/>
    </row>
    <row r="2150" spans="1:7" x14ac:dyDescent="0.25">
      <c r="A2150"/>
      <c r="B2150"/>
      <c r="C2150"/>
      <c r="D2150"/>
      <c r="E2150"/>
      <c r="F2150"/>
      <c r="G2150"/>
    </row>
    <row r="2151" spans="1:7" x14ac:dyDescent="0.25">
      <c r="A2151"/>
      <c r="B2151"/>
      <c r="C2151"/>
      <c r="D2151"/>
      <c r="E2151"/>
      <c r="F2151"/>
      <c r="G2151"/>
    </row>
    <row r="2152" spans="1:7" x14ac:dyDescent="0.25">
      <c r="A2152"/>
      <c r="B2152"/>
      <c r="C2152"/>
      <c r="D2152"/>
      <c r="E2152"/>
      <c r="F2152"/>
      <c r="G2152"/>
    </row>
    <row r="2153" spans="1:7" x14ac:dyDescent="0.25">
      <c r="A2153"/>
      <c r="B2153"/>
      <c r="C2153"/>
      <c r="D2153"/>
      <c r="E2153"/>
      <c r="F2153"/>
      <c r="G2153"/>
    </row>
    <row r="2154" spans="1:7" x14ac:dyDescent="0.25">
      <c r="A2154"/>
      <c r="B2154"/>
      <c r="C2154"/>
      <c r="D2154"/>
      <c r="E2154"/>
      <c r="F2154"/>
      <c r="G2154"/>
    </row>
    <row r="2155" spans="1:7" x14ac:dyDescent="0.25">
      <c r="A2155"/>
      <c r="B2155"/>
      <c r="C2155"/>
      <c r="D2155"/>
      <c r="E2155"/>
      <c r="F2155"/>
      <c r="G2155"/>
    </row>
    <row r="2156" spans="1:7" x14ac:dyDescent="0.25">
      <c r="A2156"/>
      <c r="B2156"/>
      <c r="C2156"/>
      <c r="D2156"/>
      <c r="E2156"/>
      <c r="F2156"/>
      <c r="G2156"/>
    </row>
    <row r="2157" spans="1:7" x14ac:dyDescent="0.25">
      <c r="A2157"/>
      <c r="B2157"/>
      <c r="C2157"/>
      <c r="D2157"/>
      <c r="E2157"/>
      <c r="F2157"/>
      <c r="G2157"/>
    </row>
    <row r="2158" spans="1:7" x14ac:dyDescent="0.25">
      <c r="A2158"/>
      <c r="B2158"/>
      <c r="C2158"/>
      <c r="D2158"/>
      <c r="E2158"/>
      <c r="F2158"/>
      <c r="G2158"/>
    </row>
    <row r="2159" spans="1:7" x14ac:dyDescent="0.25">
      <c r="A2159"/>
      <c r="B2159"/>
      <c r="C2159"/>
      <c r="D2159"/>
      <c r="E2159"/>
      <c r="F2159"/>
      <c r="G2159"/>
    </row>
    <row r="2160" spans="1:7" x14ac:dyDescent="0.25">
      <c r="A2160"/>
      <c r="B2160"/>
      <c r="C2160"/>
      <c r="D2160"/>
      <c r="E2160"/>
      <c r="F2160"/>
      <c r="G2160"/>
    </row>
    <row r="2161" spans="1:7" x14ac:dyDescent="0.25">
      <c r="A2161"/>
      <c r="B2161"/>
      <c r="C2161"/>
      <c r="D2161"/>
      <c r="E2161"/>
      <c r="F2161"/>
      <c r="G2161"/>
    </row>
    <row r="2162" spans="1:7" x14ac:dyDescent="0.25">
      <c r="A2162"/>
      <c r="B2162"/>
      <c r="C2162"/>
      <c r="D2162"/>
      <c r="E2162"/>
      <c r="F2162"/>
      <c r="G2162"/>
    </row>
    <row r="2163" spans="1:7" x14ac:dyDescent="0.25">
      <c r="A2163"/>
      <c r="B2163"/>
      <c r="C2163"/>
      <c r="D2163"/>
      <c r="E2163"/>
      <c r="F2163"/>
      <c r="G2163"/>
    </row>
    <row r="2164" spans="1:7" x14ac:dyDescent="0.25">
      <c r="A2164"/>
      <c r="B2164"/>
      <c r="C2164"/>
      <c r="D2164"/>
      <c r="E2164"/>
      <c r="F2164"/>
      <c r="G2164"/>
    </row>
    <row r="2165" spans="1:7" x14ac:dyDescent="0.25">
      <c r="A2165"/>
      <c r="B2165"/>
      <c r="C2165"/>
      <c r="D2165"/>
      <c r="E2165"/>
      <c r="F2165"/>
      <c r="G2165"/>
    </row>
    <row r="2166" spans="1:7" x14ac:dyDescent="0.25">
      <c r="A2166"/>
      <c r="B2166"/>
      <c r="C2166"/>
      <c r="D2166"/>
      <c r="E2166"/>
      <c r="F2166"/>
      <c r="G2166"/>
    </row>
    <row r="2167" spans="1:7" x14ac:dyDescent="0.25">
      <c r="A2167"/>
      <c r="B2167"/>
      <c r="C2167"/>
      <c r="D2167"/>
      <c r="E2167"/>
      <c r="F2167"/>
      <c r="G2167"/>
    </row>
    <row r="2168" spans="1:7" x14ac:dyDescent="0.25">
      <c r="A2168"/>
      <c r="B2168"/>
      <c r="C2168"/>
      <c r="D2168"/>
      <c r="E2168"/>
      <c r="F2168"/>
      <c r="G2168"/>
    </row>
    <row r="2169" spans="1:7" x14ac:dyDescent="0.25">
      <c r="A2169"/>
      <c r="B2169"/>
      <c r="C2169"/>
      <c r="D2169"/>
      <c r="E2169"/>
      <c r="F2169"/>
      <c r="G2169"/>
    </row>
    <row r="2170" spans="1:7" x14ac:dyDescent="0.25">
      <c r="A2170"/>
      <c r="B2170"/>
      <c r="C2170"/>
      <c r="D2170"/>
      <c r="E2170"/>
      <c r="F2170"/>
      <c r="G2170"/>
    </row>
    <row r="2171" spans="1:7" x14ac:dyDescent="0.25">
      <c r="A2171"/>
      <c r="B2171"/>
      <c r="C2171"/>
      <c r="D2171"/>
      <c r="E2171"/>
      <c r="F2171"/>
      <c r="G2171"/>
    </row>
    <row r="2172" spans="1:7" x14ac:dyDescent="0.25">
      <c r="A2172"/>
      <c r="B2172"/>
      <c r="C2172"/>
      <c r="D2172"/>
      <c r="E2172"/>
      <c r="F2172"/>
      <c r="G2172"/>
    </row>
    <row r="2173" spans="1:7" x14ac:dyDescent="0.25">
      <c r="A2173"/>
      <c r="B2173"/>
      <c r="C2173"/>
      <c r="D2173"/>
      <c r="E2173"/>
      <c r="F2173"/>
      <c r="G2173"/>
    </row>
    <row r="2174" spans="1:7" x14ac:dyDescent="0.25">
      <c r="A2174"/>
      <c r="B2174"/>
      <c r="C2174"/>
      <c r="D2174"/>
      <c r="E2174"/>
      <c r="F2174"/>
      <c r="G2174"/>
    </row>
    <row r="2175" spans="1:7" x14ac:dyDescent="0.25">
      <c r="A2175"/>
      <c r="B2175"/>
      <c r="C2175"/>
      <c r="D2175"/>
      <c r="E2175"/>
      <c r="F2175"/>
      <c r="G2175"/>
    </row>
    <row r="2176" spans="1:7" x14ac:dyDescent="0.25">
      <c r="A2176"/>
      <c r="B2176"/>
      <c r="C2176"/>
      <c r="D2176"/>
      <c r="E2176"/>
      <c r="F2176"/>
      <c r="G2176"/>
    </row>
    <row r="2177" spans="1:7" x14ac:dyDescent="0.25">
      <c r="A2177"/>
      <c r="B2177"/>
      <c r="C2177"/>
      <c r="D2177"/>
      <c r="E2177"/>
      <c r="F2177"/>
      <c r="G2177"/>
    </row>
    <row r="2178" spans="1:7" x14ac:dyDescent="0.25">
      <c r="A2178"/>
      <c r="B2178"/>
      <c r="C2178"/>
      <c r="D2178"/>
      <c r="E2178"/>
      <c r="F2178"/>
      <c r="G2178"/>
    </row>
    <row r="2179" spans="1:7" x14ac:dyDescent="0.25">
      <c r="A2179"/>
      <c r="B2179"/>
      <c r="C2179"/>
      <c r="D2179"/>
      <c r="E2179"/>
      <c r="F2179"/>
      <c r="G2179"/>
    </row>
    <row r="2180" spans="1:7" x14ac:dyDescent="0.25">
      <c r="A2180"/>
      <c r="B2180"/>
      <c r="C2180"/>
      <c r="D2180"/>
      <c r="E2180"/>
      <c r="F2180"/>
      <c r="G2180"/>
    </row>
    <row r="2181" spans="1:7" x14ac:dyDescent="0.25">
      <c r="A2181"/>
      <c r="B2181"/>
      <c r="C2181"/>
      <c r="D2181"/>
      <c r="E2181"/>
      <c r="F2181"/>
      <c r="G2181"/>
    </row>
    <row r="2182" spans="1:7" x14ac:dyDescent="0.25">
      <c r="A2182"/>
      <c r="B2182"/>
      <c r="C2182"/>
      <c r="D2182"/>
      <c r="E2182"/>
      <c r="F2182"/>
      <c r="G2182"/>
    </row>
    <row r="2183" spans="1:7" x14ac:dyDescent="0.25">
      <c r="A2183"/>
      <c r="B2183"/>
      <c r="C2183"/>
      <c r="D2183"/>
      <c r="E2183"/>
      <c r="F2183"/>
      <c r="G2183"/>
    </row>
    <row r="2184" spans="1:7" x14ac:dyDescent="0.25">
      <c r="A2184"/>
      <c r="B2184"/>
      <c r="C2184"/>
      <c r="D2184"/>
      <c r="E2184"/>
      <c r="F2184"/>
      <c r="G2184"/>
    </row>
    <row r="2185" spans="1:7" x14ac:dyDescent="0.25">
      <c r="A2185"/>
      <c r="B2185"/>
      <c r="C2185"/>
      <c r="D2185"/>
      <c r="E2185"/>
      <c r="F2185"/>
      <c r="G2185"/>
    </row>
    <row r="2186" spans="1:7" x14ac:dyDescent="0.25">
      <c r="A2186"/>
      <c r="B2186"/>
      <c r="C2186"/>
      <c r="D2186"/>
      <c r="E2186"/>
      <c r="F2186"/>
      <c r="G2186"/>
    </row>
    <row r="2187" spans="1:7" x14ac:dyDescent="0.25">
      <c r="A2187"/>
      <c r="B2187"/>
      <c r="C2187"/>
      <c r="D2187"/>
      <c r="E2187"/>
      <c r="F2187"/>
      <c r="G2187"/>
    </row>
    <row r="2188" spans="1:7" x14ac:dyDescent="0.25">
      <c r="A2188"/>
      <c r="B2188"/>
      <c r="C2188"/>
      <c r="D2188"/>
      <c r="E2188"/>
      <c r="F2188"/>
      <c r="G2188"/>
    </row>
    <row r="2189" spans="1:7" x14ac:dyDescent="0.25">
      <c r="A2189"/>
      <c r="B2189"/>
      <c r="C2189"/>
      <c r="D2189"/>
      <c r="E2189"/>
      <c r="F2189"/>
      <c r="G2189"/>
    </row>
    <row r="2190" spans="1:7" x14ac:dyDescent="0.25">
      <c r="A2190"/>
      <c r="B2190"/>
      <c r="C2190"/>
      <c r="D2190"/>
      <c r="E2190"/>
      <c r="F2190"/>
      <c r="G2190"/>
    </row>
    <row r="2191" spans="1:7" x14ac:dyDescent="0.25">
      <c r="A2191"/>
      <c r="B2191"/>
      <c r="C2191"/>
      <c r="D2191"/>
      <c r="E2191"/>
      <c r="F2191"/>
      <c r="G2191"/>
    </row>
    <row r="2192" spans="1:7" x14ac:dyDescent="0.25">
      <c r="A2192"/>
      <c r="B2192"/>
      <c r="C2192"/>
      <c r="D2192"/>
      <c r="E2192"/>
      <c r="F2192"/>
      <c r="G2192"/>
    </row>
    <row r="2193" spans="1:7" x14ac:dyDescent="0.25">
      <c r="A2193"/>
      <c r="B2193"/>
      <c r="C2193"/>
      <c r="D2193"/>
      <c r="E2193"/>
      <c r="F2193"/>
      <c r="G2193"/>
    </row>
    <row r="2194" spans="1:7" x14ac:dyDescent="0.25">
      <c r="A2194"/>
      <c r="B2194"/>
      <c r="C2194"/>
      <c r="D2194"/>
      <c r="E2194"/>
      <c r="F2194"/>
      <c r="G2194"/>
    </row>
    <row r="2195" spans="1:7" x14ac:dyDescent="0.25">
      <c r="A2195"/>
      <c r="B2195"/>
      <c r="C2195"/>
      <c r="D2195"/>
      <c r="E2195"/>
      <c r="F2195"/>
      <c r="G2195"/>
    </row>
    <row r="2196" spans="1:7" x14ac:dyDescent="0.25">
      <c r="A2196"/>
      <c r="B2196"/>
      <c r="C2196"/>
      <c r="D2196"/>
      <c r="E2196"/>
      <c r="F2196"/>
      <c r="G2196"/>
    </row>
    <row r="2197" spans="1:7" x14ac:dyDescent="0.25">
      <c r="A2197"/>
      <c r="B2197"/>
      <c r="C2197"/>
      <c r="D2197"/>
      <c r="E2197"/>
      <c r="F2197"/>
      <c r="G2197"/>
    </row>
    <row r="2198" spans="1:7" x14ac:dyDescent="0.25">
      <c r="A2198"/>
      <c r="B2198"/>
      <c r="C2198"/>
      <c r="D2198"/>
      <c r="E2198"/>
      <c r="F2198"/>
      <c r="G2198"/>
    </row>
    <row r="2199" spans="1:7" x14ac:dyDescent="0.25">
      <c r="A2199"/>
      <c r="B2199"/>
      <c r="C2199"/>
      <c r="D2199"/>
      <c r="E2199"/>
      <c r="F2199"/>
      <c r="G2199"/>
    </row>
    <row r="2200" spans="1:7" x14ac:dyDescent="0.25">
      <c r="A2200"/>
      <c r="B2200"/>
      <c r="C2200"/>
      <c r="D2200"/>
      <c r="E2200"/>
      <c r="F2200"/>
      <c r="G2200"/>
    </row>
    <row r="2201" spans="1:7" x14ac:dyDescent="0.25">
      <c r="A2201"/>
      <c r="B2201"/>
      <c r="C2201"/>
      <c r="D2201"/>
      <c r="E2201"/>
      <c r="F2201"/>
      <c r="G2201"/>
    </row>
    <row r="2202" spans="1:7" x14ac:dyDescent="0.25">
      <c r="A2202"/>
      <c r="B2202"/>
      <c r="C2202"/>
      <c r="D2202"/>
      <c r="E2202"/>
      <c r="F2202"/>
      <c r="G2202"/>
    </row>
    <row r="2203" spans="1:7" x14ac:dyDescent="0.25">
      <c r="A2203"/>
      <c r="B2203"/>
      <c r="C2203"/>
      <c r="D2203"/>
      <c r="E2203"/>
      <c r="F2203"/>
      <c r="G2203"/>
    </row>
    <row r="2204" spans="1:7" x14ac:dyDescent="0.25">
      <c r="A2204"/>
      <c r="B2204"/>
      <c r="C2204"/>
      <c r="D2204"/>
      <c r="E2204"/>
      <c r="F2204"/>
      <c r="G2204"/>
    </row>
    <row r="2205" spans="1:7" x14ac:dyDescent="0.25">
      <c r="A2205"/>
      <c r="B2205"/>
      <c r="C2205"/>
      <c r="D2205"/>
      <c r="E2205"/>
      <c r="F2205"/>
      <c r="G2205"/>
    </row>
    <row r="2206" spans="1:7" x14ac:dyDescent="0.25">
      <c r="A2206"/>
      <c r="B2206"/>
      <c r="C2206"/>
      <c r="D2206"/>
      <c r="E2206"/>
      <c r="F2206"/>
      <c r="G2206"/>
    </row>
    <row r="2207" spans="1:7" x14ac:dyDescent="0.25">
      <c r="A2207"/>
      <c r="B2207"/>
      <c r="C2207"/>
      <c r="D2207"/>
      <c r="E2207"/>
      <c r="F2207"/>
      <c r="G2207"/>
    </row>
    <row r="2208" spans="1:7" x14ac:dyDescent="0.25">
      <c r="A2208"/>
      <c r="B2208"/>
      <c r="C2208"/>
      <c r="D2208"/>
      <c r="E2208"/>
      <c r="F2208"/>
      <c r="G2208"/>
    </row>
    <row r="2209" spans="1:7" x14ac:dyDescent="0.25">
      <c r="A2209"/>
      <c r="B2209"/>
      <c r="C2209"/>
      <c r="D2209"/>
      <c r="E2209"/>
      <c r="F2209"/>
      <c r="G2209"/>
    </row>
    <row r="2210" spans="1:7" x14ac:dyDescent="0.25">
      <c r="A2210"/>
      <c r="B2210"/>
      <c r="C2210"/>
      <c r="D2210"/>
      <c r="E2210"/>
      <c r="F2210"/>
      <c r="G2210"/>
    </row>
    <row r="2211" spans="1:7" x14ac:dyDescent="0.25">
      <c r="A2211"/>
      <c r="B2211"/>
      <c r="C2211"/>
      <c r="D2211"/>
      <c r="E2211"/>
      <c r="F2211"/>
      <c r="G2211"/>
    </row>
    <row r="2212" spans="1:7" x14ac:dyDescent="0.25">
      <c r="A2212"/>
      <c r="B2212"/>
      <c r="C2212"/>
      <c r="D2212"/>
      <c r="E2212"/>
      <c r="F2212"/>
      <c r="G2212"/>
    </row>
    <row r="2213" spans="1:7" x14ac:dyDescent="0.25">
      <c r="A2213"/>
      <c r="B2213"/>
      <c r="C2213"/>
      <c r="D2213"/>
      <c r="E2213"/>
      <c r="F2213"/>
      <c r="G2213"/>
    </row>
    <row r="2214" spans="1:7" x14ac:dyDescent="0.25">
      <c r="A2214"/>
      <c r="B2214"/>
      <c r="C2214"/>
      <c r="D2214"/>
      <c r="E2214"/>
      <c r="F2214"/>
      <c r="G2214"/>
    </row>
    <row r="2215" spans="1:7" x14ac:dyDescent="0.25">
      <c r="A2215"/>
      <c r="B2215"/>
      <c r="C2215"/>
      <c r="D2215"/>
      <c r="E2215"/>
      <c r="F2215"/>
      <c r="G2215"/>
    </row>
    <row r="2216" spans="1:7" x14ac:dyDescent="0.25">
      <c r="A2216"/>
      <c r="B2216"/>
      <c r="C2216"/>
      <c r="D2216"/>
      <c r="E2216"/>
      <c r="F2216"/>
      <c r="G2216"/>
    </row>
    <row r="2217" spans="1:7" x14ac:dyDescent="0.25">
      <c r="A2217"/>
      <c r="B2217"/>
      <c r="C2217"/>
      <c r="D2217"/>
      <c r="E2217"/>
      <c r="F2217"/>
      <c r="G2217"/>
    </row>
    <row r="2218" spans="1:7" x14ac:dyDescent="0.25">
      <c r="A2218"/>
      <c r="B2218"/>
      <c r="C2218"/>
      <c r="D2218"/>
      <c r="E2218"/>
      <c r="F2218"/>
      <c r="G2218"/>
    </row>
    <row r="2219" spans="1:7" x14ac:dyDescent="0.25">
      <c r="A2219"/>
      <c r="B2219"/>
      <c r="C2219"/>
      <c r="D2219"/>
      <c r="E2219"/>
      <c r="F2219"/>
      <c r="G2219"/>
    </row>
    <row r="2220" spans="1:7" x14ac:dyDescent="0.25">
      <c r="A2220"/>
      <c r="B2220"/>
      <c r="C2220"/>
      <c r="D2220"/>
      <c r="E2220"/>
      <c r="F2220"/>
      <c r="G2220"/>
    </row>
    <row r="2221" spans="1:7" x14ac:dyDescent="0.25">
      <c r="A2221"/>
      <c r="B2221"/>
      <c r="C2221"/>
      <c r="D2221"/>
      <c r="E2221"/>
      <c r="F2221"/>
      <c r="G2221"/>
    </row>
    <row r="2222" spans="1:7" x14ac:dyDescent="0.25">
      <c r="A2222"/>
      <c r="B2222"/>
      <c r="C2222"/>
      <c r="D2222"/>
      <c r="E2222"/>
      <c r="F2222"/>
      <c r="G2222"/>
    </row>
    <row r="2223" spans="1:7" x14ac:dyDescent="0.25">
      <c r="A2223"/>
      <c r="B2223"/>
      <c r="C2223"/>
      <c r="D2223"/>
      <c r="E2223"/>
      <c r="F2223"/>
      <c r="G2223"/>
    </row>
    <row r="2224" spans="1:7" x14ac:dyDescent="0.25">
      <c r="A2224"/>
      <c r="B2224"/>
      <c r="C2224"/>
      <c r="D2224"/>
      <c r="E2224"/>
      <c r="F2224"/>
      <c r="G2224"/>
    </row>
    <row r="2225" spans="1:7" x14ac:dyDescent="0.25">
      <c r="A2225"/>
      <c r="B2225"/>
      <c r="C2225"/>
      <c r="D2225"/>
      <c r="E2225"/>
      <c r="F2225"/>
      <c r="G2225"/>
    </row>
    <row r="2226" spans="1:7" x14ac:dyDescent="0.25">
      <c r="A2226"/>
      <c r="B2226"/>
      <c r="C2226"/>
      <c r="D2226"/>
      <c r="E2226"/>
      <c r="F2226"/>
      <c r="G2226"/>
    </row>
    <row r="2227" spans="1:7" x14ac:dyDescent="0.25">
      <c r="A2227"/>
      <c r="B2227"/>
      <c r="C2227"/>
      <c r="D2227"/>
      <c r="E2227"/>
      <c r="F2227"/>
      <c r="G2227"/>
    </row>
    <row r="2228" spans="1:7" x14ac:dyDescent="0.25">
      <c r="A2228"/>
      <c r="B2228"/>
      <c r="C2228"/>
      <c r="D2228"/>
      <c r="E2228"/>
      <c r="F2228"/>
      <c r="G2228"/>
    </row>
    <row r="2229" spans="1:7" x14ac:dyDescent="0.25">
      <c r="A2229"/>
      <c r="B2229"/>
      <c r="C2229"/>
      <c r="D2229"/>
      <c r="E2229"/>
      <c r="F2229"/>
      <c r="G2229"/>
    </row>
    <row r="2230" spans="1:7" x14ac:dyDescent="0.25">
      <c r="A2230"/>
      <c r="B2230"/>
      <c r="C2230"/>
      <c r="D2230"/>
      <c r="E2230"/>
      <c r="F2230"/>
      <c r="G2230"/>
    </row>
    <row r="2231" spans="1:7" x14ac:dyDescent="0.25">
      <c r="A2231"/>
      <c r="B2231"/>
      <c r="C2231"/>
      <c r="D2231"/>
      <c r="E2231"/>
      <c r="F2231"/>
      <c r="G2231"/>
    </row>
    <row r="2232" spans="1:7" x14ac:dyDescent="0.25">
      <c r="A2232"/>
      <c r="B2232"/>
      <c r="C2232"/>
      <c r="D2232"/>
      <c r="E2232"/>
      <c r="F2232"/>
      <c r="G2232"/>
    </row>
    <row r="2233" spans="1:7" x14ac:dyDescent="0.25">
      <c r="A2233"/>
      <c r="B2233"/>
      <c r="C2233"/>
      <c r="D2233"/>
      <c r="E2233"/>
      <c r="F2233"/>
      <c r="G2233"/>
    </row>
    <row r="2234" spans="1:7" x14ac:dyDescent="0.25">
      <c r="A2234"/>
      <c r="B2234"/>
      <c r="C2234"/>
      <c r="D2234"/>
      <c r="E2234"/>
      <c r="F2234"/>
      <c r="G2234"/>
    </row>
    <row r="2235" spans="1:7" x14ac:dyDescent="0.25">
      <c r="A2235"/>
      <c r="B2235"/>
      <c r="C2235"/>
      <c r="D2235"/>
      <c r="E2235"/>
      <c r="F2235"/>
      <c r="G2235"/>
    </row>
    <row r="2236" spans="1:7" x14ac:dyDescent="0.25">
      <c r="A2236"/>
      <c r="B2236"/>
      <c r="C2236"/>
      <c r="D2236"/>
      <c r="E2236"/>
      <c r="F2236"/>
      <c r="G2236"/>
    </row>
    <row r="2237" spans="1:7" x14ac:dyDescent="0.25">
      <c r="A2237"/>
      <c r="B2237"/>
      <c r="C2237"/>
      <c r="D2237"/>
      <c r="E2237"/>
      <c r="F2237"/>
      <c r="G2237"/>
    </row>
    <row r="2238" spans="1:7" x14ac:dyDescent="0.25">
      <c r="A2238"/>
      <c r="B2238"/>
      <c r="C2238"/>
      <c r="D2238"/>
      <c r="E2238"/>
      <c r="F2238"/>
      <c r="G2238"/>
    </row>
    <row r="2239" spans="1:7" x14ac:dyDescent="0.25">
      <c r="A2239"/>
      <c r="B2239"/>
      <c r="C2239"/>
      <c r="D2239"/>
      <c r="E2239"/>
      <c r="F2239"/>
      <c r="G2239"/>
    </row>
    <row r="2240" spans="1:7" x14ac:dyDescent="0.25">
      <c r="A2240"/>
      <c r="B2240"/>
      <c r="C2240"/>
      <c r="D2240"/>
      <c r="E2240"/>
      <c r="F2240"/>
      <c r="G2240"/>
    </row>
    <row r="2241" spans="1:7" x14ac:dyDescent="0.25">
      <c r="A2241"/>
      <c r="B2241"/>
      <c r="C2241"/>
      <c r="D2241"/>
      <c r="E2241"/>
      <c r="F2241"/>
      <c r="G2241"/>
    </row>
    <row r="2242" spans="1:7" x14ac:dyDescent="0.25">
      <c r="A2242"/>
      <c r="B2242"/>
      <c r="C2242"/>
      <c r="D2242"/>
      <c r="E2242"/>
      <c r="F2242"/>
      <c r="G2242"/>
    </row>
    <row r="2243" spans="1:7" x14ac:dyDescent="0.25">
      <c r="A2243"/>
      <c r="B2243"/>
      <c r="C2243"/>
      <c r="D2243"/>
      <c r="E2243"/>
      <c r="F2243"/>
      <c r="G2243"/>
    </row>
    <row r="2244" spans="1:7" x14ac:dyDescent="0.25">
      <c r="A2244"/>
      <c r="B2244"/>
      <c r="C2244"/>
      <c r="D2244"/>
      <c r="E2244"/>
      <c r="F2244"/>
      <c r="G2244"/>
    </row>
    <row r="2245" spans="1:7" x14ac:dyDescent="0.25">
      <c r="A2245"/>
      <c r="B2245"/>
      <c r="C2245"/>
      <c r="D2245"/>
      <c r="E2245"/>
      <c r="F2245"/>
      <c r="G2245"/>
    </row>
    <row r="2246" spans="1:7" x14ac:dyDescent="0.25">
      <c r="A2246"/>
      <c r="B2246"/>
      <c r="C2246"/>
      <c r="D2246"/>
      <c r="E2246"/>
      <c r="F2246"/>
      <c r="G2246"/>
    </row>
    <row r="2247" spans="1:7" x14ac:dyDescent="0.25">
      <c r="A2247"/>
      <c r="B2247"/>
      <c r="C2247"/>
      <c r="D2247"/>
      <c r="E2247"/>
      <c r="F2247"/>
      <c r="G2247"/>
    </row>
    <row r="2248" spans="1:7" x14ac:dyDescent="0.25">
      <c r="A2248"/>
      <c r="B2248"/>
      <c r="C2248"/>
      <c r="D2248"/>
      <c r="E2248"/>
      <c r="F2248"/>
      <c r="G2248"/>
    </row>
    <row r="2249" spans="1:7" x14ac:dyDescent="0.25">
      <c r="A2249"/>
      <c r="B2249"/>
      <c r="C2249"/>
      <c r="D2249"/>
      <c r="E2249"/>
      <c r="F2249"/>
      <c r="G2249"/>
    </row>
    <row r="2250" spans="1:7" x14ac:dyDescent="0.25">
      <c r="A2250"/>
      <c r="B2250"/>
      <c r="C2250"/>
      <c r="D2250"/>
      <c r="E2250"/>
      <c r="F2250"/>
      <c r="G2250"/>
    </row>
    <row r="2251" spans="1:7" x14ac:dyDescent="0.25">
      <c r="A2251"/>
      <c r="B2251"/>
      <c r="C2251"/>
      <c r="D2251"/>
      <c r="E2251"/>
      <c r="F2251"/>
      <c r="G2251"/>
    </row>
    <row r="2252" spans="1:7" x14ac:dyDescent="0.25">
      <c r="A2252"/>
      <c r="B2252"/>
      <c r="C2252"/>
      <c r="D2252"/>
      <c r="E2252"/>
      <c r="F2252"/>
      <c r="G2252"/>
    </row>
    <row r="2253" spans="1:7" x14ac:dyDescent="0.25">
      <c r="A2253"/>
      <c r="B2253"/>
      <c r="C2253"/>
      <c r="D2253"/>
      <c r="E2253"/>
      <c r="F2253"/>
      <c r="G2253"/>
    </row>
    <row r="2254" spans="1:7" x14ac:dyDescent="0.25">
      <c r="A2254"/>
      <c r="B2254"/>
      <c r="C2254"/>
      <c r="D2254"/>
      <c r="E2254"/>
      <c r="F2254"/>
      <c r="G2254"/>
    </row>
    <row r="2255" spans="1:7" x14ac:dyDescent="0.25">
      <c r="A2255"/>
      <c r="B2255"/>
      <c r="C2255"/>
      <c r="D2255"/>
      <c r="E2255"/>
      <c r="F2255"/>
      <c r="G2255"/>
    </row>
    <row r="2256" spans="1:7" x14ac:dyDescent="0.25">
      <c r="A2256"/>
      <c r="B2256"/>
      <c r="C2256"/>
      <c r="D2256"/>
      <c r="E2256"/>
      <c r="F2256"/>
      <c r="G2256"/>
    </row>
    <row r="2257" spans="1:7" x14ac:dyDescent="0.25">
      <c r="A2257"/>
      <c r="B2257"/>
      <c r="C2257"/>
      <c r="D2257"/>
      <c r="E2257"/>
      <c r="F2257"/>
      <c r="G2257"/>
    </row>
    <row r="2258" spans="1:7" x14ac:dyDescent="0.25">
      <c r="A2258"/>
      <c r="B2258"/>
      <c r="C2258"/>
      <c r="D2258"/>
      <c r="E2258"/>
      <c r="F2258"/>
      <c r="G2258"/>
    </row>
    <row r="2259" spans="1:7" x14ac:dyDescent="0.25">
      <c r="A2259"/>
      <c r="B2259"/>
      <c r="C2259"/>
      <c r="D2259"/>
      <c r="E2259"/>
      <c r="F2259"/>
      <c r="G2259"/>
    </row>
    <row r="2260" spans="1:7" x14ac:dyDescent="0.25">
      <c r="A2260"/>
      <c r="B2260"/>
      <c r="C2260"/>
      <c r="D2260"/>
      <c r="E2260"/>
      <c r="F2260"/>
      <c r="G2260"/>
    </row>
    <row r="2261" spans="1:7" x14ac:dyDescent="0.25">
      <c r="A2261"/>
      <c r="B2261"/>
      <c r="C2261"/>
      <c r="D2261"/>
      <c r="E2261"/>
      <c r="F2261"/>
      <c r="G2261"/>
    </row>
    <row r="2262" spans="1:7" x14ac:dyDescent="0.25">
      <c r="A2262"/>
      <c r="B2262"/>
      <c r="C2262"/>
      <c r="D2262"/>
      <c r="E2262"/>
      <c r="F2262"/>
      <c r="G2262"/>
    </row>
    <row r="2263" spans="1:7" x14ac:dyDescent="0.25">
      <c r="A2263"/>
      <c r="B2263"/>
      <c r="C2263"/>
      <c r="D2263"/>
      <c r="E2263"/>
      <c r="F2263"/>
      <c r="G2263"/>
    </row>
    <row r="2264" spans="1:7" x14ac:dyDescent="0.25">
      <c r="A2264"/>
      <c r="B2264"/>
      <c r="C2264"/>
      <c r="D2264"/>
      <c r="E2264"/>
      <c r="F2264"/>
      <c r="G2264"/>
    </row>
    <row r="2265" spans="1:7" x14ac:dyDescent="0.25">
      <c r="A2265"/>
      <c r="B2265"/>
      <c r="C2265"/>
      <c r="D2265"/>
      <c r="E2265"/>
      <c r="F2265"/>
      <c r="G2265"/>
    </row>
    <row r="2266" spans="1:7" x14ac:dyDescent="0.25">
      <c r="A2266"/>
      <c r="B2266"/>
      <c r="C2266"/>
      <c r="D2266"/>
      <c r="E2266"/>
      <c r="F2266"/>
      <c r="G2266"/>
    </row>
    <row r="2267" spans="1:7" x14ac:dyDescent="0.25">
      <c r="A2267"/>
      <c r="B2267"/>
      <c r="C2267"/>
      <c r="D2267"/>
      <c r="E2267"/>
      <c r="F2267"/>
      <c r="G2267"/>
    </row>
    <row r="2268" spans="1:7" x14ac:dyDescent="0.25">
      <c r="A2268"/>
      <c r="B2268"/>
      <c r="C2268"/>
      <c r="D2268"/>
      <c r="E2268"/>
      <c r="F2268"/>
      <c r="G2268"/>
    </row>
    <row r="2269" spans="1:7" x14ac:dyDescent="0.25">
      <c r="A2269"/>
      <c r="B2269"/>
      <c r="C2269"/>
      <c r="D2269"/>
      <c r="E2269"/>
      <c r="F2269"/>
      <c r="G2269"/>
    </row>
    <row r="2270" spans="1:7" x14ac:dyDescent="0.25">
      <c r="A2270"/>
      <c r="B2270"/>
      <c r="C2270"/>
      <c r="D2270"/>
      <c r="E2270"/>
      <c r="F2270"/>
      <c r="G2270"/>
    </row>
    <row r="2271" spans="1:7" x14ac:dyDescent="0.25">
      <c r="A2271"/>
      <c r="B2271"/>
      <c r="C2271"/>
      <c r="D2271"/>
      <c r="E2271"/>
      <c r="F2271"/>
      <c r="G2271"/>
    </row>
    <row r="2272" spans="1:7" x14ac:dyDescent="0.25">
      <c r="A2272"/>
      <c r="B2272"/>
      <c r="C2272"/>
      <c r="D2272"/>
      <c r="E2272"/>
      <c r="F2272"/>
      <c r="G2272"/>
    </row>
    <row r="2273" spans="1:7" x14ac:dyDescent="0.25">
      <c r="A2273"/>
      <c r="B2273"/>
      <c r="C2273"/>
      <c r="D2273"/>
      <c r="E2273"/>
      <c r="F2273"/>
      <c r="G2273"/>
    </row>
    <row r="2274" spans="1:7" x14ac:dyDescent="0.25">
      <c r="A2274"/>
      <c r="B2274"/>
      <c r="C2274"/>
      <c r="D2274"/>
      <c r="E2274"/>
      <c r="F2274"/>
      <c r="G2274"/>
    </row>
    <row r="2275" spans="1:7" x14ac:dyDescent="0.25">
      <c r="A2275"/>
      <c r="B2275"/>
      <c r="C2275"/>
      <c r="D2275"/>
      <c r="E2275"/>
      <c r="F2275"/>
      <c r="G2275"/>
    </row>
    <row r="2276" spans="1:7" x14ac:dyDescent="0.25">
      <c r="A2276"/>
      <c r="B2276"/>
      <c r="C2276"/>
      <c r="D2276"/>
      <c r="E2276"/>
      <c r="F2276"/>
      <c r="G2276"/>
    </row>
    <row r="2277" spans="1:7" x14ac:dyDescent="0.25">
      <c r="A2277"/>
      <c r="B2277"/>
      <c r="C2277"/>
      <c r="D2277"/>
      <c r="E2277"/>
      <c r="F2277"/>
      <c r="G2277"/>
    </row>
    <row r="2278" spans="1:7" x14ac:dyDescent="0.25">
      <c r="A2278"/>
      <c r="B2278"/>
      <c r="C2278"/>
      <c r="D2278"/>
      <c r="E2278"/>
      <c r="F2278"/>
      <c r="G2278"/>
    </row>
    <row r="2279" spans="1:7" x14ac:dyDescent="0.25">
      <c r="A2279"/>
      <c r="B2279"/>
      <c r="C2279"/>
      <c r="D2279"/>
      <c r="E2279"/>
      <c r="F2279"/>
      <c r="G2279"/>
    </row>
    <row r="2280" spans="1:7" x14ac:dyDescent="0.25">
      <c r="A2280"/>
      <c r="B2280"/>
      <c r="C2280"/>
      <c r="D2280"/>
      <c r="E2280"/>
      <c r="F2280"/>
      <c r="G2280"/>
    </row>
    <row r="2281" spans="1:7" x14ac:dyDescent="0.25">
      <c r="A2281"/>
      <c r="B2281"/>
      <c r="C2281"/>
      <c r="D2281"/>
      <c r="E2281"/>
      <c r="F2281"/>
      <c r="G2281"/>
    </row>
    <row r="2282" spans="1:7" x14ac:dyDescent="0.25">
      <c r="A2282"/>
      <c r="B2282"/>
      <c r="C2282"/>
      <c r="D2282"/>
      <c r="E2282"/>
      <c r="F2282"/>
      <c r="G2282"/>
    </row>
    <row r="2283" spans="1:7" x14ac:dyDescent="0.25">
      <c r="A2283"/>
      <c r="B2283"/>
      <c r="C2283"/>
      <c r="D2283"/>
      <c r="E2283"/>
      <c r="F2283"/>
      <c r="G2283"/>
    </row>
    <row r="2284" spans="1:7" x14ac:dyDescent="0.25">
      <c r="A2284"/>
      <c r="B2284"/>
      <c r="C2284"/>
      <c r="D2284"/>
      <c r="E2284"/>
      <c r="F2284"/>
      <c r="G2284"/>
    </row>
    <row r="2285" spans="1:7" x14ac:dyDescent="0.25">
      <c r="A2285"/>
      <c r="B2285"/>
      <c r="C2285"/>
      <c r="D2285"/>
      <c r="E2285"/>
      <c r="F2285"/>
      <c r="G2285"/>
    </row>
    <row r="2286" spans="1:7" x14ac:dyDescent="0.25">
      <c r="A2286"/>
      <c r="B2286"/>
      <c r="C2286"/>
      <c r="D2286"/>
      <c r="E2286"/>
      <c r="F2286"/>
      <c r="G2286"/>
    </row>
    <row r="2287" spans="1:7" x14ac:dyDescent="0.25">
      <c r="A2287"/>
      <c r="B2287"/>
      <c r="C2287"/>
      <c r="D2287"/>
      <c r="E2287"/>
      <c r="F2287"/>
      <c r="G2287"/>
    </row>
    <row r="2288" spans="1:7" x14ac:dyDescent="0.25">
      <c r="A2288"/>
      <c r="B2288"/>
      <c r="C2288"/>
      <c r="D2288"/>
      <c r="E2288"/>
      <c r="F2288"/>
      <c r="G2288"/>
    </row>
    <row r="2289" spans="1:7" x14ac:dyDescent="0.25">
      <c r="A2289"/>
      <c r="B2289"/>
      <c r="C2289"/>
      <c r="D2289"/>
      <c r="E2289"/>
      <c r="F2289"/>
      <c r="G2289"/>
    </row>
    <row r="2290" spans="1:7" x14ac:dyDescent="0.25">
      <c r="A2290"/>
      <c r="B2290"/>
      <c r="C2290"/>
      <c r="D2290"/>
      <c r="E2290"/>
      <c r="F2290"/>
      <c r="G2290"/>
    </row>
    <row r="2291" spans="1:7" x14ac:dyDescent="0.25">
      <c r="A2291"/>
      <c r="B2291"/>
      <c r="C2291"/>
      <c r="D2291"/>
      <c r="E2291"/>
      <c r="F2291"/>
      <c r="G2291"/>
    </row>
    <row r="2292" spans="1:7" x14ac:dyDescent="0.25">
      <c r="A2292"/>
      <c r="B2292"/>
      <c r="C2292"/>
      <c r="D2292"/>
      <c r="E2292"/>
      <c r="F2292"/>
      <c r="G2292"/>
    </row>
    <row r="2293" spans="1:7" x14ac:dyDescent="0.25">
      <c r="A2293"/>
      <c r="B2293"/>
      <c r="C2293"/>
      <c r="D2293"/>
      <c r="E2293"/>
      <c r="F2293"/>
      <c r="G2293"/>
    </row>
    <row r="2294" spans="1:7" x14ac:dyDescent="0.25">
      <c r="A2294"/>
      <c r="B2294"/>
      <c r="C2294"/>
      <c r="D2294"/>
      <c r="E2294"/>
      <c r="F2294"/>
      <c r="G2294"/>
    </row>
    <row r="2295" spans="1:7" x14ac:dyDescent="0.25">
      <c r="A2295"/>
      <c r="B2295"/>
      <c r="C2295"/>
      <c r="D2295"/>
      <c r="E2295"/>
      <c r="F2295"/>
      <c r="G2295"/>
    </row>
    <row r="2296" spans="1:7" x14ac:dyDescent="0.25">
      <c r="A2296"/>
      <c r="B2296"/>
      <c r="C2296"/>
      <c r="D2296"/>
      <c r="E2296"/>
      <c r="F2296"/>
      <c r="G2296"/>
    </row>
    <row r="2297" spans="1:7" x14ac:dyDescent="0.25">
      <c r="A2297"/>
      <c r="B2297"/>
      <c r="C2297"/>
      <c r="D2297"/>
      <c r="E2297"/>
      <c r="F2297"/>
      <c r="G2297"/>
    </row>
    <row r="2298" spans="1:7" x14ac:dyDescent="0.25">
      <c r="A2298"/>
      <c r="B2298"/>
      <c r="C2298"/>
      <c r="D2298"/>
      <c r="E2298"/>
      <c r="F2298"/>
      <c r="G2298"/>
    </row>
    <row r="2299" spans="1:7" x14ac:dyDescent="0.25">
      <c r="A2299"/>
      <c r="B2299"/>
      <c r="C2299"/>
      <c r="D2299"/>
      <c r="E2299"/>
      <c r="F2299"/>
      <c r="G2299"/>
    </row>
    <row r="2300" spans="1:7" x14ac:dyDescent="0.25">
      <c r="A2300"/>
      <c r="B2300"/>
      <c r="C2300"/>
      <c r="D2300"/>
      <c r="E2300"/>
      <c r="F2300"/>
      <c r="G2300"/>
    </row>
    <row r="2301" spans="1:7" x14ac:dyDescent="0.25">
      <c r="A2301"/>
      <c r="B2301"/>
      <c r="C2301"/>
      <c r="D2301"/>
      <c r="E2301"/>
      <c r="F2301"/>
      <c r="G2301"/>
    </row>
    <row r="2302" spans="1:7" x14ac:dyDescent="0.25">
      <c r="A2302"/>
      <c r="B2302"/>
      <c r="C2302"/>
      <c r="D2302"/>
      <c r="E2302"/>
      <c r="F2302"/>
      <c r="G2302"/>
    </row>
    <row r="2303" spans="1:7" x14ac:dyDescent="0.25">
      <c r="A2303"/>
      <c r="B2303"/>
      <c r="C2303"/>
      <c r="D2303"/>
      <c r="E2303"/>
      <c r="F2303"/>
      <c r="G2303"/>
    </row>
    <row r="2304" spans="1:7" x14ac:dyDescent="0.25">
      <c r="A2304"/>
      <c r="B2304"/>
      <c r="C2304"/>
      <c r="D2304"/>
      <c r="E2304"/>
      <c r="F2304"/>
      <c r="G2304"/>
    </row>
    <row r="2305" spans="1:7" x14ac:dyDescent="0.25">
      <c r="A2305"/>
      <c r="B2305"/>
      <c r="C2305"/>
      <c r="D2305"/>
      <c r="E2305"/>
      <c r="F2305"/>
      <c r="G2305"/>
    </row>
    <row r="2306" spans="1:7" x14ac:dyDescent="0.25">
      <c r="A2306"/>
      <c r="B2306"/>
      <c r="C2306"/>
      <c r="D2306"/>
      <c r="E2306"/>
      <c r="F2306"/>
      <c r="G2306"/>
    </row>
    <row r="2307" spans="1:7" x14ac:dyDescent="0.25">
      <c r="A2307"/>
      <c r="B2307"/>
      <c r="C2307"/>
      <c r="D2307"/>
      <c r="E2307"/>
      <c r="F2307"/>
      <c r="G2307"/>
    </row>
    <row r="2308" spans="1:7" x14ac:dyDescent="0.25">
      <c r="A2308"/>
      <c r="B2308"/>
      <c r="C2308"/>
      <c r="D2308"/>
      <c r="E2308"/>
      <c r="F2308"/>
      <c r="G2308"/>
    </row>
    <row r="2309" spans="1:7" x14ac:dyDescent="0.25">
      <c r="A2309"/>
      <c r="B2309"/>
      <c r="C2309"/>
      <c r="D2309"/>
      <c r="E2309"/>
      <c r="F2309"/>
      <c r="G2309"/>
    </row>
    <row r="2310" spans="1:7" x14ac:dyDescent="0.25">
      <c r="A2310"/>
      <c r="B2310"/>
      <c r="C2310"/>
      <c r="D2310"/>
      <c r="E2310"/>
      <c r="F2310"/>
      <c r="G2310"/>
    </row>
    <row r="2311" spans="1:7" x14ac:dyDescent="0.25">
      <c r="A2311"/>
      <c r="B2311"/>
      <c r="C2311"/>
      <c r="D2311"/>
      <c r="E2311"/>
      <c r="F2311"/>
      <c r="G2311"/>
    </row>
    <row r="2312" spans="1:7" x14ac:dyDescent="0.25">
      <c r="A2312"/>
      <c r="B2312"/>
      <c r="C2312"/>
      <c r="D2312"/>
      <c r="E2312"/>
      <c r="F2312"/>
      <c r="G2312"/>
    </row>
    <row r="2313" spans="1:7" x14ac:dyDescent="0.25">
      <c r="A2313"/>
      <c r="B2313"/>
      <c r="C2313"/>
      <c r="D2313"/>
      <c r="E2313"/>
      <c r="F2313"/>
      <c r="G2313"/>
    </row>
    <row r="2314" spans="1:7" x14ac:dyDescent="0.25">
      <c r="A2314"/>
      <c r="B2314"/>
      <c r="C2314"/>
      <c r="D2314"/>
      <c r="E2314"/>
      <c r="F2314"/>
      <c r="G2314"/>
    </row>
    <row r="2315" spans="1:7" x14ac:dyDescent="0.25">
      <c r="A2315"/>
      <c r="B2315"/>
      <c r="C2315"/>
      <c r="D2315"/>
      <c r="E2315"/>
      <c r="F2315"/>
      <c r="G2315"/>
    </row>
    <row r="2316" spans="1:7" x14ac:dyDescent="0.25">
      <c r="A2316"/>
      <c r="B2316"/>
      <c r="C2316"/>
      <c r="D2316"/>
      <c r="E2316"/>
      <c r="F2316"/>
      <c r="G2316"/>
    </row>
    <row r="2317" spans="1:7" x14ac:dyDescent="0.25">
      <c r="A2317"/>
      <c r="B2317"/>
      <c r="C2317"/>
      <c r="D2317"/>
      <c r="E2317"/>
      <c r="F2317"/>
      <c r="G2317"/>
    </row>
    <row r="2318" spans="1:7" x14ac:dyDescent="0.25">
      <c r="A2318"/>
      <c r="B2318"/>
      <c r="C2318"/>
      <c r="D2318"/>
      <c r="E2318"/>
      <c r="F2318"/>
      <c r="G2318"/>
    </row>
    <row r="2319" spans="1:7" x14ac:dyDescent="0.25">
      <c r="A2319"/>
      <c r="B2319"/>
      <c r="C2319"/>
      <c r="D2319"/>
      <c r="E2319"/>
      <c r="F2319"/>
      <c r="G2319"/>
    </row>
    <row r="2320" spans="1:7" x14ac:dyDescent="0.25">
      <c r="A2320"/>
      <c r="B2320"/>
      <c r="C2320"/>
      <c r="D2320"/>
      <c r="E2320"/>
      <c r="F2320"/>
      <c r="G2320"/>
    </row>
    <row r="2321" spans="1:7" x14ac:dyDescent="0.25">
      <c r="A2321"/>
      <c r="B2321"/>
      <c r="C2321"/>
      <c r="D2321"/>
      <c r="E2321"/>
      <c r="F2321"/>
      <c r="G2321"/>
    </row>
    <row r="2322" spans="1:7" x14ac:dyDescent="0.25">
      <c r="A2322"/>
      <c r="B2322"/>
      <c r="C2322"/>
      <c r="D2322"/>
      <c r="E2322"/>
      <c r="F2322"/>
      <c r="G2322"/>
    </row>
    <row r="2323" spans="1:7" x14ac:dyDescent="0.25">
      <c r="A2323"/>
      <c r="B2323"/>
      <c r="C2323"/>
      <c r="D2323"/>
      <c r="E2323"/>
      <c r="F2323"/>
      <c r="G2323"/>
    </row>
    <row r="2324" spans="1:7" x14ac:dyDescent="0.25">
      <c r="A2324"/>
      <c r="B2324"/>
      <c r="C2324"/>
      <c r="D2324"/>
      <c r="E2324"/>
      <c r="F2324"/>
      <c r="G2324"/>
    </row>
    <row r="2325" spans="1:7" x14ac:dyDescent="0.25">
      <c r="A2325"/>
      <c r="B2325"/>
      <c r="C2325"/>
      <c r="D2325"/>
      <c r="E2325"/>
      <c r="F2325"/>
      <c r="G2325"/>
    </row>
    <row r="2326" spans="1:7" x14ac:dyDescent="0.25">
      <c r="A2326"/>
      <c r="B2326"/>
      <c r="C2326"/>
      <c r="D2326"/>
      <c r="E2326"/>
      <c r="F2326"/>
      <c r="G2326"/>
    </row>
    <row r="2327" spans="1:7" x14ac:dyDescent="0.25">
      <c r="A2327"/>
      <c r="B2327"/>
      <c r="C2327"/>
      <c r="D2327"/>
      <c r="E2327"/>
      <c r="F2327"/>
      <c r="G2327"/>
    </row>
    <row r="2328" spans="1:7" x14ac:dyDescent="0.25">
      <c r="A2328"/>
      <c r="B2328"/>
      <c r="C2328"/>
      <c r="D2328"/>
      <c r="E2328"/>
      <c r="F2328"/>
      <c r="G2328"/>
    </row>
    <row r="2329" spans="1:7" x14ac:dyDescent="0.25">
      <c r="A2329"/>
      <c r="B2329"/>
      <c r="C2329"/>
      <c r="D2329"/>
      <c r="E2329"/>
      <c r="F2329"/>
      <c r="G2329"/>
    </row>
    <row r="2330" spans="1:7" x14ac:dyDescent="0.25">
      <c r="A2330"/>
      <c r="B2330"/>
      <c r="C2330"/>
      <c r="D2330"/>
      <c r="E2330"/>
      <c r="F2330"/>
      <c r="G2330"/>
    </row>
    <row r="2331" spans="1:7" x14ac:dyDescent="0.25">
      <c r="A2331"/>
      <c r="B2331"/>
      <c r="C2331"/>
      <c r="D2331"/>
      <c r="E2331"/>
      <c r="F2331"/>
      <c r="G2331"/>
    </row>
    <row r="2332" spans="1:7" x14ac:dyDescent="0.25">
      <c r="A2332"/>
      <c r="B2332"/>
      <c r="C2332"/>
      <c r="D2332"/>
      <c r="E2332"/>
      <c r="F2332"/>
      <c r="G2332"/>
    </row>
    <row r="2333" spans="1:7" x14ac:dyDescent="0.25">
      <c r="A2333"/>
      <c r="B2333"/>
      <c r="C2333"/>
      <c r="D2333"/>
      <c r="E2333"/>
      <c r="F2333"/>
      <c r="G2333"/>
    </row>
    <row r="2334" spans="1:7" x14ac:dyDescent="0.25">
      <c r="A2334"/>
      <c r="B2334"/>
      <c r="C2334"/>
      <c r="D2334"/>
      <c r="E2334"/>
      <c r="F2334"/>
      <c r="G2334"/>
    </row>
    <row r="2335" spans="1:7" x14ac:dyDescent="0.25">
      <c r="A2335"/>
      <c r="B2335"/>
      <c r="C2335"/>
      <c r="D2335"/>
      <c r="E2335"/>
      <c r="F2335"/>
      <c r="G2335"/>
    </row>
    <row r="2336" spans="1:7" x14ac:dyDescent="0.25">
      <c r="A2336"/>
      <c r="B2336"/>
      <c r="C2336"/>
      <c r="D2336"/>
      <c r="E2336"/>
      <c r="F2336"/>
      <c r="G2336"/>
    </row>
    <row r="2337" spans="1:7" x14ac:dyDescent="0.25">
      <c r="A2337"/>
      <c r="B2337"/>
      <c r="C2337"/>
      <c r="D2337"/>
      <c r="E2337"/>
      <c r="F2337"/>
      <c r="G2337"/>
    </row>
    <row r="2338" spans="1:7" x14ac:dyDescent="0.25">
      <c r="A2338"/>
      <c r="B2338"/>
      <c r="C2338"/>
      <c r="D2338"/>
      <c r="E2338"/>
      <c r="F2338"/>
      <c r="G2338"/>
    </row>
    <row r="2339" spans="1:7" x14ac:dyDescent="0.25">
      <c r="A2339"/>
      <c r="B2339"/>
      <c r="C2339"/>
      <c r="D2339"/>
      <c r="E2339"/>
      <c r="F2339"/>
      <c r="G2339"/>
    </row>
    <row r="2340" spans="1:7" x14ac:dyDescent="0.25">
      <c r="A2340"/>
      <c r="B2340"/>
      <c r="C2340"/>
      <c r="D2340"/>
      <c r="E2340"/>
      <c r="F2340"/>
      <c r="G2340"/>
    </row>
    <row r="2341" spans="1:7" x14ac:dyDescent="0.25">
      <c r="A2341"/>
      <c r="B2341"/>
      <c r="C2341"/>
      <c r="D2341"/>
      <c r="E2341"/>
      <c r="F2341"/>
      <c r="G2341"/>
    </row>
    <row r="2342" spans="1:7" x14ac:dyDescent="0.25">
      <c r="A2342"/>
      <c r="B2342"/>
      <c r="C2342"/>
      <c r="D2342"/>
      <c r="E2342"/>
      <c r="F2342"/>
      <c r="G2342"/>
    </row>
    <row r="2343" spans="1:7" x14ac:dyDescent="0.25">
      <c r="A2343"/>
      <c r="B2343"/>
      <c r="C2343"/>
      <c r="D2343"/>
      <c r="E2343"/>
      <c r="F2343"/>
      <c r="G2343"/>
    </row>
    <row r="2344" spans="1:7" x14ac:dyDescent="0.25">
      <c r="A2344"/>
      <c r="B2344"/>
      <c r="C2344"/>
      <c r="D2344"/>
      <c r="E2344"/>
      <c r="F2344"/>
      <c r="G2344"/>
    </row>
    <row r="2345" spans="1:7" x14ac:dyDescent="0.25">
      <c r="A2345"/>
      <c r="B2345"/>
      <c r="C2345"/>
      <c r="D2345"/>
      <c r="E2345"/>
      <c r="F2345"/>
      <c r="G2345"/>
    </row>
    <row r="2346" spans="1:7" x14ac:dyDescent="0.25">
      <c r="A2346"/>
      <c r="B2346"/>
      <c r="C2346"/>
      <c r="D2346"/>
      <c r="E2346"/>
      <c r="F2346"/>
      <c r="G2346"/>
    </row>
    <row r="2347" spans="1:7" x14ac:dyDescent="0.25">
      <c r="A2347"/>
      <c r="B2347"/>
      <c r="C2347"/>
      <c r="D2347"/>
      <c r="E2347"/>
      <c r="F2347"/>
      <c r="G2347"/>
    </row>
    <row r="2348" spans="1:7" x14ac:dyDescent="0.25">
      <c r="A2348"/>
      <c r="B2348"/>
      <c r="C2348"/>
      <c r="D2348"/>
      <c r="E2348"/>
      <c r="F2348"/>
      <c r="G2348"/>
    </row>
    <row r="2349" spans="1:7" x14ac:dyDescent="0.25">
      <c r="A2349"/>
      <c r="B2349"/>
      <c r="C2349"/>
      <c r="D2349"/>
      <c r="E2349"/>
      <c r="F2349"/>
      <c r="G2349"/>
    </row>
    <row r="2350" spans="1:7" x14ac:dyDescent="0.25">
      <c r="A2350"/>
      <c r="B2350"/>
      <c r="C2350"/>
      <c r="D2350"/>
      <c r="E2350"/>
      <c r="F2350"/>
      <c r="G2350"/>
    </row>
    <row r="2351" spans="1:7" x14ac:dyDescent="0.25">
      <c r="A2351"/>
      <c r="B2351"/>
      <c r="C2351"/>
      <c r="D2351"/>
      <c r="E2351"/>
      <c r="F2351"/>
      <c r="G2351"/>
    </row>
    <row r="2352" spans="1:7" x14ac:dyDescent="0.25">
      <c r="A2352"/>
      <c r="B2352"/>
      <c r="C2352"/>
      <c r="D2352"/>
      <c r="E2352"/>
      <c r="F2352"/>
      <c r="G2352"/>
    </row>
    <row r="2353" spans="1:7" x14ac:dyDescent="0.25">
      <c r="A2353"/>
      <c r="B2353"/>
      <c r="C2353"/>
      <c r="D2353"/>
      <c r="E2353"/>
      <c r="F2353"/>
      <c r="G2353"/>
    </row>
    <row r="2354" spans="1:7" x14ac:dyDescent="0.25">
      <c r="A2354"/>
      <c r="B2354"/>
      <c r="C2354"/>
      <c r="D2354"/>
      <c r="E2354"/>
      <c r="F2354"/>
      <c r="G2354"/>
    </row>
    <row r="2355" spans="1:7" x14ac:dyDescent="0.25">
      <c r="A2355"/>
      <c r="B2355"/>
      <c r="C2355"/>
      <c r="D2355"/>
      <c r="E2355"/>
      <c r="F2355"/>
      <c r="G2355"/>
    </row>
    <row r="2356" spans="1:7" x14ac:dyDescent="0.25">
      <c r="A2356"/>
      <c r="B2356"/>
      <c r="C2356"/>
      <c r="D2356"/>
      <c r="E2356"/>
      <c r="F2356"/>
      <c r="G2356"/>
    </row>
    <row r="2357" spans="1:7" x14ac:dyDescent="0.25">
      <c r="A2357"/>
      <c r="B2357"/>
      <c r="C2357"/>
      <c r="D2357"/>
      <c r="E2357"/>
      <c r="F2357"/>
      <c r="G2357"/>
    </row>
    <row r="2358" spans="1:7" x14ac:dyDescent="0.25">
      <c r="A2358"/>
      <c r="B2358"/>
      <c r="C2358"/>
      <c r="D2358"/>
      <c r="E2358"/>
      <c r="F2358"/>
      <c r="G2358"/>
    </row>
    <row r="2359" spans="1:7" x14ac:dyDescent="0.25">
      <c r="A2359"/>
      <c r="B2359"/>
      <c r="C2359"/>
      <c r="D2359"/>
      <c r="E2359"/>
      <c r="F2359"/>
      <c r="G2359"/>
    </row>
    <row r="2360" spans="1:7" x14ac:dyDescent="0.25">
      <c r="A2360"/>
      <c r="B2360"/>
      <c r="C2360"/>
      <c r="D2360"/>
      <c r="E2360"/>
      <c r="F2360"/>
      <c r="G2360"/>
    </row>
    <row r="2361" spans="1:7" x14ac:dyDescent="0.25">
      <c r="A2361"/>
      <c r="B2361"/>
      <c r="C2361"/>
      <c r="D2361"/>
      <c r="E2361"/>
      <c r="F2361"/>
      <c r="G2361"/>
    </row>
    <row r="2362" spans="1:7" x14ac:dyDescent="0.25">
      <c r="A2362"/>
      <c r="B2362"/>
      <c r="C2362"/>
      <c r="D2362"/>
      <c r="E2362"/>
      <c r="F2362"/>
      <c r="G2362"/>
    </row>
    <row r="2363" spans="1:7" x14ac:dyDescent="0.25">
      <c r="A2363"/>
      <c r="B2363"/>
      <c r="C2363"/>
      <c r="D2363"/>
      <c r="E2363"/>
      <c r="F2363"/>
      <c r="G2363"/>
    </row>
    <row r="2364" spans="1:7" x14ac:dyDescent="0.25">
      <c r="A2364"/>
      <c r="B2364"/>
      <c r="C2364"/>
      <c r="D2364"/>
      <c r="E2364"/>
      <c r="F2364"/>
      <c r="G2364"/>
    </row>
    <row r="2365" spans="1:7" x14ac:dyDescent="0.25">
      <c r="A2365"/>
      <c r="B2365"/>
      <c r="C2365"/>
      <c r="D2365"/>
      <c r="E2365"/>
      <c r="F2365"/>
      <c r="G2365"/>
    </row>
    <row r="2366" spans="1:7" x14ac:dyDescent="0.25">
      <c r="A2366"/>
      <c r="B2366"/>
      <c r="C2366"/>
      <c r="D2366"/>
      <c r="E2366"/>
      <c r="F2366"/>
      <c r="G2366"/>
    </row>
    <row r="2367" spans="1:7" x14ac:dyDescent="0.25">
      <c r="A2367"/>
      <c r="B2367"/>
      <c r="C2367"/>
      <c r="D2367"/>
      <c r="E2367"/>
      <c r="F2367"/>
      <c r="G2367"/>
    </row>
    <row r="2368" spans="1:7" x14ac:dyDescent="0.25">
      <c r="A2368"/>
      <c r="B2368"/>
      <c r="C2368"/>
      <c r="D2368"/>
      <c r="E2368"/>
      <c r="F2368"/>
      <c r="G2368"/>
    </row>
    <row r="2369" spans="1:7" x14ac:dyDescent="0.25">
      <c r="A2369"/>
      <c r="B2369"/>
      <c r="C2369"/>
      <c r="D2369"/>
      <c r="E2369"/>
      <c r="F2369"/>
      <c r="G2369"/>
    </row>
    <row r="2370" spans="1:7" x14ac:dyDescent="0.25">
      <c r="A2370"/>
      <c r="B2370"/>
      <c r="C2370"/>
      <c r="D2370"/>
      <c r="E2370"/>
      <c r="F2370"/>
      <c r="G2370"/>
    </row>
    <row r="2371" spans="1:7" x14ac:dyDescent="0.25">
      <c r="A2371"/>
      <c r="B2371"/>
      <c r="C2371"/>
      <c r="D2371"/>
      <c r="E2371"/>
      <c r="F2371"/>
      <c r="G2371"/>
    </row>
    <row r="2372" spans="1:7" x14ac:dyDescent="0.25">
      <c r="A2372"/>
      <c r="B2372"/>
      <c r="C2372"/>
      <c r="D2372"/>
      <c r="E2372"/>
      <c r="F2372"/>
      <c r="G2372"/>
    </row>
    <row r="2373" spans="1:7" x14ac:dyDescent="0.25">
      <c r="A2373"/>
      <c r="B2373"/>
      <c r="C2373"/>
      <c r="D2373"/>
      <c r="E2373"/>
      <c r="F2373"/>
      <c r="G2373"/>
    </row>
    <row r="2374" spans="1:7" x14ac:dyDescent="0.25">
      <c r="A2374"/>
      <c r="B2374"/>
      <c r="C2374"/>
      <c r="D2374"/>
      <c r="E2374"/>
      <c r="F2374"/>
      <c r="G2374"/>
    </row>
    <row r="2375" spans="1:7" x14ac:dyDescent="0.25">
      <c r="A2375"/>
      <c r="B2375"/>
      <c r="C2375"/>
      <c r="D2375"/>
      <c r="E2375"/>
      <c r="F2375"/>
      <c r="G2375"/>
    </row>
    <row r="2376" spans="1:7" x14ac:dyDescent="0.25">
      <c r="A2376"/>
      <c r="B2376"/>
      <c r="C2376"/>
      <c r="D2376"/>
      <c r="E2376"/>
      <c r="F2376"/>
      <c r="G2376"/>
    </row>
    <row r="2377" spans="1:7" x14ac:dyDescent="0.25">
      <c r="A2377"/>
      <c r="B2377"/>
      <c r="C2377"/>
      <c r="D2377"/>
      <c r="E2377"/>
      <c r="F2377"/>
      <c r="G2377"/>
    </row>
    <row r="2378" spans="1:7" x14ac:dyDescent="0.25">
      <c r="A2378"/>
      <c r="B2378"/>
      <c r="C2378"/>
      <c r="D2378"/>
      <c r="E2378"/>
      <c r="F2378"/>
      <c r="G2378"/>
    </row>
    <row r="2379" spans="1:7" x14ac:dyDescent="0.25">
      <c r="A2379"/>
      <c r="B2379"/>
      <c r="C2379"/>
      <c r="D2379"/>
      <c r="E2379"/>
      <c r="F2379"/>
      <c r="G2379"/>
    </row>
    <row r="2380" spans="1:7" x14ac:dyDescent="0.25">
      <c r="A2380"/>
      <c r="B2380"/>
      <c r="C2380"/>
      <c r="D2380"/>
      <c r="E2380"/>
      <c r="F2380"/>
      <c r="G2380"/>
    </row>
    <row r="2381" spans="1:7" x14ac:dyDescent="0.25">
      <c r="A2381"/>
      <c r="B2381"/>
      <c r="C2381"/>
      <c r="D2381"/>
      <c r="E2381"/>
      <c r="F2381"/>
      <c r="G2381"/>
    </row>
    <row r="2382" spans="1:7" x14ac:dyDescent="0.25">
      <c r="A2382"/>
      <c r="B2382"/>
      <c r="C2382"/>
      <c r="D2382"/>
      <c r="E2382"/>
      <c r="F2382"/>
      <c r="G2382"/>
    </row>
    <row r="2383" spans="1:7" x14ac:dyDescent="0.25">
      <c r="A2383"/>
      <c r="B2383"/>
      <c r="C2383"/>
      <c r="D2383"/>
      <c r="E2383"/>
      <c r="F2383"/>
      <c r="G2383"/>
    </row>
    <row r="2384" spans="1:7" x14ac:dyDescent="0.25">
      <c r="A2384"/>
      <c r="B2384"/>
      <c r="C2384"/>
      <c r="D2384"/>
      <c r="E2384"/>
      <c r="F2384"/>
      <c r="G2384"/>
    </row>
    <row r="2385" spans="1:7" x14ac:dyDescent="0.25">
      <c r="A2385"/>
      <c r="B2385"/>
      <c r="C2385"/>
      <c r="D2385"/>
      <c r="E2385"/>
      <c r="F2385"/>
      <c r="G2385"/>
    </row>
    <row r="2386" spans="1:7" x14ac:dyDescent="0.25">
      <c r="A2386"/>
      <c r="B2386"/>
      <c r="C2386"/>
      <c r="D2386"/>
      <c r="E2386"/>
      <c r="F2386"/>
      <c r="G2386"/>
    </row>
    <row r="2387" spans="1:7" x14ac:dyDescent="0.25">
      <c r="A2387"/>
      <c r="B2387"/>
      <c r="C2387"/>
      <c r="D2387"/>
      <c r="E2387"/>
      <c r="F2387"/>
      <c r="G2387"/>
    </row>
    <row r="2388" spans="1:7" x14ac:dyDescent="0.25">
      <c r="A2388"/>
      <c r="B2388"/>
      <c r="C2388"/>
      <c r="D2388"/>
      <c r="E2388"/>
      <c r="F2388"/>
      <c r="G2388"/>
    </row>
    <row r="2389" spans="1:7" x14ac:dyDescent="0.25">
      <c r="A2389"/>
      <c r="B2389"/>
      <c r="C2389"/>
      <c r="D2389"/>
      <c r="E2389"/>
      <c r="F2389"/>
      <c r="G2389"/>
    </row>
    <row r="2390" spans="1:7" x14ac:dyDescent="0.25">
      <c r="A2390"/>
      <c r="B2390"/>
      <c r="C2390"/>
      <c r="D2390"/>
      <c r="E2390"/>
      <c r="F2390"/>
      <c r="G2390"/>
    </row>
    <row r="2391" spans="1:7" x14ac:dyDescent="0.25">
      <c r="A2391"/>
      <c r="B2391"/>
      <c r="C2391"/>
      <c r="D2391"/>
      <c r="E2391"/>
      <c r="F2391"/>
      <c r="G2391"/>
    </row>
    <row r="2392" spans="1:7" x14ac:dyDescent="0.25">
      <c r="A2392"/>
      <c r="B2392"/>
      <c r="C2392"/>
      <c r="D2392"/>
      <c r="E2392"/>
      <c r="F2392"/>
      <c r="G2392"/>
    </row>
    <row r="2393" spans="1:7" x14ac:dyDescent="0.25">
      <c r="A2393"/>
      <c r="B2393"/>
      <c r="C2393"/>
      <c r="D2393"/>
      <c r="E2393"/>
      <c r="F2393"/>
      <c r="G2393"/>
    </row>
    <row r="2394" spans="1:7" x14ac:dyDescent="0.25">
      <c r="A2394"/>
      <c r="B2394"/>
      <c r="C2394"/>
      <c r="D2394"/>
      <c r="E2394"/>
      <c r="F2394"/>
      <c r="G2394"/>
    </row>
    <row r="2395" spans="1:7" x14ac:dyDescent="0.25">
      <c r="A2395"/>
      <c r="B2395"/>
      <c r="C2395"/>
      <c r="D2395"/>
      <c r="E2395"/>
      <c r="F2395"/>
      <c r="G2395"/>
    </row>
    <row r="2396" spans="1:7" x14ac:dyDescent="0.25">
      <c r="A2396"/>
      <c r="B2396"/>
      <c r="C2396"/>
      <c r="D2396"/>
      <c r="E2396"/>
      <c r="F2396"/>
      <c r="G2396"/>
    </row>
    <row r="2397" spans="1:7" x14ac:dyDescent="0.25">
      <c r="A2397"/>
      <c r="B2397"/>
      <c r="C2397"/>
      <c r="D2397"/>
      <c r="E2397"/>
      <c r="F2397"/>
      <c r="G2397"/>
    </row>
    <row r="2398" spans="1:7" x14ac:dyDescent="0.25">
      <c r="A2398"/>
      <c r="B2398"/>
      <c r="C2398"/>
      <c r="D2398"/>
      <c r="E2398"/>
      <c r="F2398"/>
      <c r="G2398"/>
    </row>
    <row r="2399" spans="1:7" x14ac:dyDescent="0.25">
      <c r="A2399"/>
      <c r="B2399"/>
      <c r="C2399"/>
      <c r="D2399"/>
      <c r="E2399"/>
      <c r="F2399"/>
      <c r="G2399"/>
    </row>
    <row r="2400" spans="1:7" x14ac:dyDescent="0.25">
      <c r="A2400"/>
      <c r="B2400"/>
      <c r="C2400"/>
      <c r="D2400"/>
      <c r="E2400"/>
      <c r="F2400"/>
      <c r="G2400"/>
    </row>
    <row r="2401" spans="1:7" x14ac:dyDescent="0.25">
      <c r="A2401"/>
      <c r="B2401"/>
      <c r="C2401"/>
      <c r="D2401"/>
      <c r="E2401"/>
      <c r="F2401"/>
      <c r="G2401"/>
    </row>
    <row r="2402" spans="1:7" x14ac:dyDescent="0.25">
      <c r="A2402"/>
      <c r="B2402"/>
      <c r="C2402"/>
      <c r="D2402"/>
      <c r="E2402"/>
      <c r="F2402"/>
      <c r="G2402"/>
    </row>
    <row r="2403" spans="1:7" x14ac:dyDescent="0.25">
      <c r="A2403"/>
      <c r="B2403"/>
      <c r="C2403"/>
      <c r="D2403"/>
      <c r="E2403"/>
      <c r="F2403"/>
      <c r="G2403"/>
    </row>
    <row r="2404" spans="1:7" x14ac:dyDescent="0.25">
      <c r="A2404"/>
      <c r="B2404"/>
      <c r="C2404"/>
      <c r="D2404"/>
      <c r="E2404"/>
      <c r="F2404"/>
      <c r="G2404"/>
    </row>
    <row r="2405" spans="1:7" x14ac:dyDescent="0.25">
      <c r="A2405"/>
      <c r="B2405"/>
      <c r="C2405"/>
      <c r="D2405"/>
      <c r="E2405"/>
      <c r="F2405"/>
      <c r="G2405"/>
    </row>
    <row r="2406" spans="1:7" x14ac:dyDescent="0.25">
      <c r="A2406"/>
      <c r="B2406"/>
      <c r="C2406"/>
      <c r="D2406"/>
      <c r="E2406"/>
      <c r="F2406"/>
      <c r="G2406"/>
    </row>
    <row r="2407" spans="1:7" x14ac:dyDescent="0.25">
      <c r="A2407"/>
      <c r="B2407"/>
      <c r="C2407"/>
      <c r="D2407"/>
      <c r="E2407"/>
      <c r="F2407"/>
      <c r="G2407"/>
    </row>
    <row r="2408" spans="1:7" x14ac:dyDescent="0.25">
      <c r="A2408"/>
      <c r="B2408"/>
      <c r="C2408"/>
      <c r="D2408"/>
      <c r="E2408"/>
      <c r="F2408"/>
      <c r="G2408"/>
    </row>
    <row r="2409" spans="1:7" x14ac:dyDescent="0.25">
      <c r="A2409"/>
      <c r="B2409"/>
      <c r="C2409"/>
      <c r="D2409"/>
      <c r="E2409"/>
      <c r="F2409"/>
      <c r="G2409"/>
    </row>
    <row r="2410" spans="1:7" x14ac:dyDescent="0.25">
      <c r="A2410"/>
      <c r="B2410"/>
      <c r="C2410"/>
      <c r="D2410"/>
      <c r="E2410"/>
      <c r="F2410"/>
      <c r="G2410"/>
    </row>
    <row r="2411" spans="1:7" x14ac:dyDescent="0.25">
      <c r="A2411"/>
      <c r="B2411"/>
      <c r="C2411"/>
      <c r="D2411"/>
      <c r="E2411"/>
      <c r="F2411"/>
      <c r="G2411"/>
    </row>
    <row r="2412" spans="1:7" x14ac:dyDescent="0.25">
      <c r="A2412"/>
      <c r="B2412"/>
      <c r="C2412"/>
      <c r="D2412"/>
      <c r="E2412"/>
      <c r="F2412"/>
      <c r="G2412"/>
    </row>
    <row r="2413" spans="1:7" x14ac:dyDescent="0.25">
      <c r="A2413"/>
      <c r="B2413"/>
      <c r="C2413"/>
      <c r="D2413"/>
      <c r="E2413"/>
      <c r="F2413"/>
      <c r="G2413"/>
    </row>
    <row r="2414" spans="1:7" x14ac:dyDescent="0.25">
      <c r="A2414"/>
      <c r="B2414"/>
      <c r="C2414"/>
      <c r="D2414"/>
      <c r="E2414"/>
      <c r="F2414"/>
      <c r="G2414"/>
    </row>
    <row r="2415" spans="1:7" x14ac:dyDescent="0.25">
      <c r="A2415"/>
      <c r="B2415"/>
      <c r="C2415"/>
      <c r="D2415"/>
      <c r="E2415"/>
      <c r="F2415"/>
      <c r="G2415"/>
    </row>
    <row r="2416" spans="1:7" x14ac:dyDescent="0.25">
      <c r="A2416"/>
      <c r="B2416"/>
      <c r="C2416"/>
      <c r="D2416"/>
      <c r="E2416"/>
      <c r="F2416"/>
      <c r="G2416"/>
    </row>
    <row r="2417" spans="1:7" x14ac:dyDescent="0.25">
      <c r="A2417"/>
      <c r="B2417"/>
      <c r="C2417"/>
      <c r="D2417"/>
      <c r="E2417"/>
      <c r="F2417"/>
      <c r="G2417"/>
    </row>
    <row r="2418" spans="1:7" x14ac:dyDescent="0.25">
      <c r="A2418"/>
      <c r="B2418"/>
      <c r="C2418"/>
      <c r="D2418"/>
      <c r="E2418"/>
      <c r="F2418"/>
      <c r="G2418"/>
    </row>
    <row r="2419" spans="1:7" x14ac:dyDescent="0.25">
      <c r="A2419"/>
      <c r="B2419"/>
      <c r="C2419"/>
      <c r="D2419"/>
      <c r="E2419"/>
      <c r="F2419"/>
      <c r="G2419"/>
    </row>
    <row r="2420" spans="1:7" x14ac:dyDescent="0.25">
      <c r="A2420"/>
      <c r="B2420"/>
      <c r="C2420"/>
      <c r="D2420"/>
      <c r="E2420"/>
      <c r="F2420"/>
      <c r="G2420"/>
    </row>
    <row r="2421" spans="1:7" x14ac:dyDescent="0.25">
      <c r="A2421"/>
      <c r="B2421"/>
      <c r="C2421"/>
      <c r="D2421"/>
      <c r="E2421"/>
      <c r="F2421"/>
      <c r="G2421"/>
    </row>
    <row r="2422" spans="1:7" x14ac:dyDescent="0.25">
      <c r="A2422"/>
      <c r="B2422"/>
      <c r="C2422"/>
      <c r="D2422"/>
      <c r="E2422"/>
      <c r="F2422"/>
      <c r="G2422"/>
    </row>
    <row r="2423" spans="1:7" x14ac:dyDescent="0.25">
      <c r="A2423"/>
      <c r="B2423"/>
      <c r="C2423"/>
      <c r="D2423"/>
      <c r="E2423"/>
      <c r="F2423"/>
      <c r="G2423"/>
    </row>
    <row r="2424" spans="1:7" x14ac:dyDescent="0.25">
      <c r="A2424"/>
      <c r="B2424"/>
      <c r="C2424"/>
      <c r="D2424"/>
      <c r="E2424"/>
      <c r="F2424"/>
      <c r="G2424"/>
    </row>
    <row r="2425" spans="1:7" x14ac:dyDescent="0.25">
      <c r="A2425"/>
      <c r="B2425"/>
      <c r="C2425"/>
      <c r="D2425"/>
      <c r="E2425"/>
      <c r="F2425"/>
      <c r="G2425"/>
    </row>
    <row r="2426" spans="1:7" x14ac:dyDescent="0.25">
      <c r="A2426"/>
      <c r="B2426"/>
      <c r="C2426"/>
      <c r="D2426"/>
      <c r="E2426"/>
      <c r="F2426"/>
      <c r="G2426"/>
    </row>
    <row r="2427" spans="1:7" x14ac:dyDescent="0.25">
      <c r="A2427"/>
      <c r="B2427"/>
      <c r="C2427"/>
      <c r="D2427"/>
      <c r="E2427"/>
      <c r="F2427"/>
      <c r="G2427"/>
    </row>
    <row r="2428" spans="1:7" x14ac:dyDescent="0.25">
      <c r="A2428"/>
      <c r="B2428"/>
      <c r="C2428"/>
      <c r="D2428"/>
      <c r="E2428"/>
      <c r="F2428"/>
      <c r="G2428"/>
    </row>
    <row r="2429" spans="1:7" x14ac:dyDescent="0.25">
      <c r="A2429"/>
      <c r="B2429"/>
      <c r="C2429"/>
      <c r="D2429"/>
      <c r="E2429"/>
      <c r="F2429"/>
      <c r="G2429"/>
    </row>
    <row r="2430" spans="1:7" x14ac:dyDescent="0.25">
      <c r="A2430"/>
      <c r="B2430"/>
      <c r="C2430"/>
      <c r="D2430"/>
      <c r="E2430"/>
      <c r="F2430"/>
      <c r="G2430"/>
    </row>
    <row r="2431" spans="1:7" x14ac:dyDescent="0.25">
      <c r="A2431"/>
      <c r="B2431"/>
      <c r="C2431"/>
      <c r="D2431"/>
      <c r="E2431"/>
      <c r="F2431"/>
      <c r="G2431"/>
    </row>
    <row r="2432" spans="1:7" x14ac:dyDescent="0.25">
      <c r="A2432"/>
      <c r="B2432"/>
      <c r="C2432"/>
      <c r="D2432"/>
      <c r="E2432"/>
      <c r="F2432"/>
      <c r="G2432"/>
    </row>
    <row r="2433" spans="1:7" x14ac:dyDescent="0.25">
      <c r="A2433"/>
      <c r="B2433"/>
      <c r="C2433"/>
      <c r="D2433"/>
      <c r="E2433"/>
      <c r="F2433"/>
      <c r="G2433"/>
    </row>
    <row r="2434" spans="1:7" x14ac:dyDescent="0.25">
      <c r="A2434"/>
      <c r="B2434"/>
      <c r="C2434"/>
      <c r="D2434"/>
      <c r="E2434"/>
      <c r="F2434"/>
      <c r="G2434"/>
    </row>
    <row r="2435" spans="1:7" x14ac:dyDescent="0.25">
      <c r="A2435"/>
      <c r="B2435"/>
      <c r="C2435"/>
      <c r="D2435"/>
      <c r="E2435"/>
      <c r="F2435"/>
      <c r="G2435"/>
    </row>
    <row r="2436" spans="1:7" x14ac:dyDescent="0.25">
      <c r="A2436"/>
      <c r="B2436"/>
      <c r="C2436"/>
      <c r="D2436"/>
      <c r="E2436"/>
      <c r="F2436"/>
      <c r="G2436"/>
    </row>
    <row r="2437" spans="1:7" x14ac:dyDescent="0.25">
      <c r="A2437"/>
      <c r="B2437"/>
      <c r="C2437"/>
      <c r="D2437"/>
      <c r="E2437"/>
      <c r="F2437"/>
      <c r="G2437"/>
    </row>
    <row r="2438" spans="1:7" x14ac:dyDescent="0.25">
      <c r="A2438"/>
      <c r="B2438"/>
      <c r="C2438"/>
      <c r="D2438"/>
      <c r="E2438"/>
      <c r="F2438"/>
      <c r="G2438"/>
    </row>
    <row r="2439" spans="1:7" x14ac:dyDescent="0.25">
      <c r="A2439"/>
      <c r="B2439"/>
      <c r="C2439"/>
      <c r="D2439"/>
      <c r="E2439"/>
      <c r="F2439"/>
      <c r="G2439"/>
    </row>
    <row r="2440" spans="1:7" x14ac:dyDescent="0.25">
      <c r="A2440"/>
      <c r="B2440"/>
      <c r="C2440"/>
      <c r="D2440"/>
      <c r="E2440"/>
      <c r="F2440"/>
      <c r="G2440"/>
    </row>
    <row r="2441" spans="1:7" x14ac:dyDescent="0.25">
      <c r="A2441"/>
      <c r="B2441"/>
      <c r="C2441"/>
      <c r="D2441"/>
      <c r="E2441"/>
      <c r="F2441"/>
      <c r="G2441"/>
    </row>
    <row r="2442" spans="1:7" x14ac:dyDescent="0.25">
      <c r="A2442"/>
      <c r="B2442"/>
      <c r="C2442"/>
      <c r="D2442"/>
      <c r="E2442"/>
      <c r="F2442"/>
      <c r="G2442"/>
    </row>
    <row r="2443" spans="1:7" x14ac:dyDescent="0.25">
      <c r="A2443"/>
      <c r="B2443"/>
      <c r="C2443"/>
      <c r="D2443"/>
      <c r="E2443"/>
      <c r="F2443"/>
      <c r="G2443"/>
    </row>
    <row r="2444" spans="1:7" x14ac:dyDescent="0.25">
      <c r="A2444"/>
      <c r="B2444"/>
      <c r="C2444"/>
      <c r="D2444"/>
      <c r="E2444"/>
      <c r="F2444"/>
      <c r="G2444"/>
    </row>
    <row r="2445" spans="1:7" x14ac:dyDescent="0.25">
      <c r="A2445"/>
      <c r="B2445"/>
      <c r="C2445"/>
      <c r="D2445"/>
      <c r="E2445"/>
      <c r="F2445"/>
      <c r="G2445"/>
    </row>
    <row r="2446" spans="1:7" x14ac:dyDescent="0.25">
      <c r="A2446"/>
      <c r="B2446"/>
      <c r="C2446"/>
      <c r="D2446"/>
      <c r="E2446"/>
      <c r="F2446"/>
      <c r="G2446"/>
    </row>
    <row r="2447" spans="1:7" x14ac:dyDescent="0.25">
      <c r="A2447"/>
      <c r="B2447"/>
      <c r="C2447"/>
      <c r="D2447"/>
      <c r="E2447"/>
      <c r="F2447"/>
      <c r="G2447"/>
    </row>
    <row r="2448" spans="1:7" x14ac:dyDescent="0.25">
      <c r="A2448"/>
      <c r="B2448"/>
      <c r="C2448"/>
      <c r="D2448"/>
      <c r="E2448"/>
      <c r="F2448"/>
      <c r="G2448"/>
    </row>
    <row r="2449" spans="1:7" x14ac:dyDescent="0.25">
      <c r="A2449"/>
      <c r="B2449"/>
      <c r="C2449"/>
      <c r="D2449"/>
      <c r="E2449"/>
      <c r="F2449"/>
      <c r="G2449"/>
    </row>
    <row r="2450" spans="1:7" x14ac:dyDescent="0.25">
      <c r="A2450"/>
      <c r="B2450"/>
      <c r="C2450"/>
      <c r="D2450"/>
      <c r="E2450"/>
      <c r="F2450"/>
      <c r="G2450"/>
    </row>
    <row r="2451" spans="1:7" x14ac:dyDescent="0.25">
      <c r="A2451"/>
      <c r="B2451"/>
      <c r="C2451"/>
      <c r="D2451"/>
      <c r="E2451"/>
      <c r="F2451"/>
      <c r="G2451"/>
    </row>
    <row r="2452" spans="1:7" x14ac:dyDescent="0.25">
      <c r="A2452"/>
      <c r="B2452"/>
      <c r="C2452"/>
      <c r="D2452"/>
      <c r="E2452"/>
      <c r="F2452"/>
      <c r="G2452"/>
    </row>
    <row r="2453" spans="1:7" x14ac:dyDescent="0.25">
      <c r="A2453"/>
      <c r="B2453"/>
      <c r="C2453"/>
      <c r="D2453"/>
      <c r="E2453"/>
      <c r="F2453"/>
      <c r="G2453"/>
    </row>
    <row r="2454" spans="1:7" x14ac:dyDescent="0.25">
      <c r="A2454"/>
      <c r="B2454"/>
      <c r="C2454"/>
      <c r="D2454"/>
      <c r="E2454"/>
      <c r="F2454"/>
      <c r="G2454"/>
    </row>
    <row r="2455" spans="1:7" x14ac:dyDescent="0.25">
      <c r="A2455"/>
      <c r="B2455"/>
      <c r="C2455"/>
      <c r="D2455"/>
      <c r="E2455"/>
      <c r="F2455"/>
      <c r="G2455"/>
    </row>
    <row r="2456" spans="1:7" x14ac:dyDescent="0.25">
      <c r="A2456"/>
      <c r="B2456"/>
      <c r="C2456"/>
      <c r="D2456"/>
      <c r="E2456"/>
      <c r="F2456"/>
      <c r="G2456"/>
    </row>
    <row r="2457" spans="1:7" x14ac:dyDescent="0.25">
      <c r="A2457"/>
      <c r="B2457"/>
      <c r="C2457"/>
      <c r="D2457"/>
      <c r="E2457"/>
      <c r="F2457"/>
      <c r="G2457"/>
    </row>
    <row r="2458" spans="1:7" x14ac:dyDescent="0.25">
      <c r="A2458"/>
      <c r="B2458"/>
      <c r="C2458"/>
      <c r="D2458"/>
      <c r="E2458"/>
      <c r="F2458"/>
      <c r="G2458"/>
    </row>
    <row r="2459" spans="1:7" x14ac:dyDescent="0.25">
      <c r="A2459"/>
      <c r="B2459"/>
      <c r="C2459"/>
      <c r="D2459"/>
      <c r="E2459"/>
      <c r="F2459"/>
      <c r="G2459"/>
    </row>
    <row r="2460" spans="1:7" x14ac:dyDescent="0.25">
      <c r="A2460"/>
      <c r="B2460"/>
      <c r="C2460"/>
      <c r="D2460"/>
      <c r="E2460"/>
      <c r="F2460"/>
      <c r="G2460"/>
    </row>
    <row r="2461" spans="1:7" x14ac:dyDescent="0.25">
      <c r="A2461"/>
      <c r="B2461"/>
      <c r="C2461"/>
      <c r="D2461"/>
      <c r="E2461"/>
      <c r="F2461"/>
      <c r="G2461"/>
    </row>
    <row r="2462" spans="1:7" x14ac:dyDescent="0.25">
      <c r="A2462"/>
      <c r="B2462"/>
      <c r="C2462"/>
      <c r="D2462"/>
      <c r="E2462"/>
      <c r="F2462"/>
      <c r="G2462"/>
    </row>
    <row r="2463" spans="1:7" x14ac:dyDescent="0.25">
      <c r="A2463"/>
      <c r="B2463"/>
      <c r="C2463"/>
      <c r="D2463"/>
      <c r="E2463"/>
      <c r="F2463"/>
      <c r="G2463"/>
    </row>
    <row r="2464" spans="1:7" x14ac:dyDescent="0.25">
      <c r="A2464"/>
      <c r="B2464"/>
      <c r="C2464"/>
      <c r="D2464"/>
      <c r="E2464"/>
      <c r="F2464"/>
      <c r="G2464"/>
    </row>
    <row r="2465" spans="1:7" x14ac:dyDescent="0.25">
      <c r="A2465"/>
      <c r="B2465"/>
      <c r="C2465"/>
      <c r="D2465"/>
      <c r="E2465"/>
      <c r="F2465"/>
      <c r="G2465"/>
    </row>
    <row r="2466" spans="1:7" x14ac:dyDescent="0.25">
      <c r="A2466"/>
      <c r="B2466"/>
      <c r="C2466"/>
      <c r="D2466"/>
      <c r="E2466"/>
      <c r="F2466"/>
      <c r="G2466"/>
    </row>
    <row r="2467" spans="1:7" x14ac:dyDescent="0.25">
      <c r="A2467"/>
      <c r="B2467"/>
      <c r="C2467"/>
      <c r="D2467"/>
      <c r="E2467"/>
      <c r="F2467"/>
      <c r="G2467"/>
    </row>
    <row r="2468" spans="1:7" x14ac:dyDescent="0.25">
      <c r="A2468"/>
      <c r="B2468"/>
      <c r="C2468"/>
      <c r="D2468"/>
      <c r="E2468"/>
      <c r="F2468"/>
      <c r="G2468"/>
    </row>
    <row r="2469" spans="1:7" x14ac:dyDescent="0.25">
      <c r="A2469"/>
      <c r="B2469"/>
      <c r="C2469"/>
      <c r="D2469"/>
      <c r="E2469"/>
      <c r="F2469"/>
      <c r="G2469"/>
    </row>
    <row r="2470" spans="1:7" x14ac:dyDescent="0.25">
      <c r="A2470"/>
      <c r="B2470"/>
      <c r="C2470"/>
      <c r="D2470"/>
      <c r="E2470"/>
      <c r="F2470"/>
      <c r="G2470"/>
    </row>
    <row r="2471" spans="1:7" x14ac:dyDescent="0.25">
      <c r="A2471"/>
      <c r="B2471"/>
      <c r="C2471"/>
      <c r="D2471"/>
      <c r="E2471"/>
      <c r="F2471"/>
      <c r="G2471"/>
    </row>
    <row r="2472" spans="1:7" x14ac:dyDescent="0.25">
      <c r="A2472"/>
      <c r="B2472"/>
      <c r="C2472"/>
      <c r="D2472"/>
      <c r="E2472"/>
      <c r="F2472"/>
      <c r="G2472"/>
    </row>
    <row r="2473" spans="1:7" x14ac:dyDescent="0.25">
      <c r="A2473"/>
      <c r="B2473"/>
      <c r="C2473"/>
      <c r="D2473"/>
      <c r="E2473"/>
      <c r="F2473"/>
      <c r="G2473"/>
    </row>
    <row r="2474" spans="1:7" x14ac:dyDescent="0.25">
      <c r="A2474"/>
      <c r="B2474"/>
      <c r="C2474"/>
      <c r="D2474"/>
      <c r="E2474"/>
      <c r="F2474"/>
      <c r="G2474"/>
    </row>
    <row r="2475" spans="1:7" x14ac:dyDescent="0.25">
      <c r="A2475"/>
      <c r="B2475"/>
      <c r="C2475"/>
      <c r="D2475"/>
      <c r="E2475"/>
      <c r="F2475"/>
      <c r="G2475"/>
    </row>
    <row r="2476" spans="1:7" x14ac:dyDescent="0.25">
      <c r="A2476"/>
      <c r="B2476"/>
      <c r="C2476"/>
      <c r="D2476"/>
      <c r="E2476"/>
      <c r="F2476"/>
      <c r="G2476"/>
    </row>
    <row r="2477" spans="1:7" x14ac:dyDescent="0.25">
      <c r="A2477"/>
      <c r="B2477"/>
      <c r="C2477"/>
      <c r="D2477"/>
      <c r="E2477"/>
      <c r="F2477"/>
      <c r="G2477"/>
    </row>
    <row r="2478" spans="1:7" x14ac:dyDescent="0.25">
      <c r="A2478"/>
      <c r="B2478"/>
      <c r="C2478"/>
      <c r="D2478"/>
      <c r="E2478"/>
      <c r="F2478"/>
      <c r="G2478"/>
    </row>
    <row r="2479" spans="1:7" x14ac:dyDescent="0.25">
      <c r="A2479"/>
      <c r="B2479"/>
      <c r="C2479"/>
      <c r="D2479"/>
      <c r="E2479"/>
      <c r="F2479"/>
      <c r="G2479"/>
    </row>
    <row r="2480" spans="1:7" x14ac:dyDescent="0.25">
      <c r="A2480"/>
      <c r="B2480"/>
      <c r="C2480"/>
      <c r="D2480"/>
      <c r="E2480"/>
      <c r="F2480"/>
      <c r="G2480"/>
    </row>
    <row r="2481" spans="1:7" x14ac:dyDescent="0.25">
      <c r="A2481"/>
      <c r="B2481"/>
      <c r="C2481"/>
      <c r="D2481"/>
      <c r="E2481"/>
      <c r="F2481"/>
      <c r="G2481"/>
    </row>
    <row r="2482" spans="1:7" x14ac:dyDescent="0.25">
      <c r="A2482"/>
      <c r="B2482"/>
      <c r="C2482"/>
      <c r="D2482"/>
      <c r="E2482"/>
      <c r="F2482"/>
      <c r="G2482"/>
    </row>
    <row r="2483" spans="1:7" x14ac:dyDescent="0.25">
      <c r="A2483"/>
      <c r="B2483"/>
      <c r="C2483"/>
      <c r="D2483"/>
      <c r="E2483"/>
      <c r="F2483"/>
      <c r="G2483"/>
    </row>
    <row r="2484" spans="1:7" x14ac:dyDescent="0.25">
      <c r="A2484"/>
      <c r="B2484"/>
      <c r="C2484"/>
      <c r="D2484"/>
      <c r="E2484"/>
      <c r="F2484"/>
      <c r="G2484"/>
    </row>
    <row r="2485" spans="1:7" x14ac:dyDescent="0.25">
      <c r="A2485"/>
      <c r="B2485"/>
      <c r="C2485"/>
      <c r="D2485"/>
      <c r="E2485"/>
      <c r="F2485"/>
      <c r="G2485"/>
    </row>
    <row r="2486" spans="1:7" x14ac:dyDescent="0.25">
      <c r="A2486"/>
      <c r="B2486"/>
      <c r="C2486"/>
      <c r="D2486"/>
      <c r="E2486"/>
      <c r="F2486"/>
      <c r="G2486"/>
    </row>
    <row r="2487" spans="1:7" x14ac:dyDescent="0.25">
      <c r="A2487"/>
      <c r="B2487"/>
      <c r="C2487"/>
      <c r="D2487"/>
      <c r="E2487"/>
      <c r="F2487"/>
      <c r="G2487"/>
    </row>
    <row r="2488" spans="1:7" x14ac:dyDescent="0.25">
      <c r="A2488"/>
      <c r="B2488"/>
      <c r="C2488"/>
      <c r="D2488"/>
      <c r="E2488"/>
      <c r="F2488"/>
      <c r="G2488"/>
    </row>
    <row r="2489" spans="1:7" x14ac:dyDescent="0.25">
      <c r="A2489"/>
      <c r="B2489"/>
      <c r="C2489"/>
      <c r="D2489"/>
      <c r="E2489"/>
      <c r="F2489"/>
      <c r="G2489"/>
    </row>
    <row r="2490" spans="1:7" x14ac:dyDescent="0.25">
      <c r="A2490"/>
      <c r="B2490"/>
      <c r="C2490"/>
      <c r="D2490"/>
      <c r="E2490"/>
      <c r="F2490"/>
      <c r="G2490"/>
    </row>
    <row r="2491" spans="1:7" x14ac:dyDescent="0.25">
      <c r="A2491"/>
      <c r="B2491"/>
      <c r="C2491"/>
      <c r="D2491"/>
      <c r="E2491"/>
      <c r="F2491"/>
      <c r="G2491"/>
    </row>
    <row r="2492" spans="1:7" x14ac:dyDescent="0.25">
      <c r="A2492"/>
      <c r="B2492"/>
      <c r="C2492"/>
      <c r="D2492"/>
      <c r="E2492"/>
      <c r="F2492"/>
      <c r="G2492"/>
    </row>
    <row r="2493" spans="1:7" x14ac:dyDescent="0.25">
      <c r="A2493"/>
      <c r="B2493"/>
      <c r="C2493"/>
      <c r="D2493"/>
      <c r="E2493"/>
      <c r="F2493"/>
      <c r="G2493"/>
    </row>
    <row r="2494" spans="1:7" x14ac:dyDescent="0.25">
      <c r="A2494"/>
      <c r="B2494"/>
      <c r="C2494"/>
      <c r="D2494"/>
      <c r="E2494"/>
      <c r="F2494"/>
      <c r="G2494"/>
    </row>
    <row r="2495" spans="1:7" x14ac:dyDescent="0.25">
      <c r="A2495"/>
      <c r="B2495"/>
      <c r="C2495"/>
      <c r="D2495"/>
      <c r="E2495"/>
      <c r="F2495"/>
      <c r="G2495"/>
    </row>
    <row r="2496" spans="1:7" x14ac:dyDescent="0.25">
      <c r="A2496"/>
      <c r="B2496"/>
      <c r="C2496"/>
      <c r="D2496"/>
      <c r="E2496"/>
      <c r="F2496"/>
      <c r="G2496"/>
    </row>
    <row r="2497" spans="1:7" x14ac:dyDescent="0.25">
      <c r="A2497"/>
      <c r="B2497"/>
      <c r="C2497"/>
      <c r="D2497"/>
      <c r="E2497"/>
      <c r="F2497"/>
      <c r="G2497"/>
    </row>
    <row r="2498" spans="1:7" x14ac:dyDescent="0.25">
      <c r="A2498"/>
      <c r="B2498"/>
      <c r="C2498"/>
      <c r="D2498"/>
      <c r="E2498"/>
      <c r="F2498"/>
      <c r="G2498"/>
    </row>
    <row r="2499" spans="1:7" x14ac:dyDescent="0.25">
      <c r="A2499"/>
      <c r="B2499"/>
      <c r="C2499"/>
      <c r="D2499"/>
      <c r="E2499"/>
      <c r="F2499"/>
      <c r="G2499"/>
    </row>
    <row r="2500" spans="1:7" x14ac:dyDescent="0.25">
      <c r="A2500"/>
      <c r="B2500"/>
      <c r="C2500"/>
      <c r="D2500"/>
      <c r="E2500"/>
      <c r="F2500"/>
      <c r="G2500"/>
    </row>
    <row r="2501" spans="1:7" x14ac:dyDescent="0.25">
      <c r="A2501"/>
      <c r="B2501"/>
      <c r="C2501"/>
      <c r="D2501"/>
      <c r="E2501"/>
      <c r="F2501"/>
      <c r="G2501"/>
    </row>
    <row r="2502" spans="1:7" x14ac:dyDescent="0.25">
      <c r="A2502"/>
      <c r="B2502"/>
      <c r="C2502"/>
      <c r="D2502"/>
      <c r="E2502"/>
      <c r="F2502"/>
      <c r="G2502"/>
    </row>
    <row r="2503" spans="1:7" x14ac:dyDescent="0.25">
      <c r="A2503"/>
      <c r="B2503"/>
      <c r="C2503"/>
      <c r="D2503"/>
      <c r="E2503"/>
      <c r="F2503"/>
      <c r="G2503"/>
    </row>
    <row r="2504" spans="1:7" x14ac:dyDescent="0.25">
      <c r="A2504"/>
      <c r="B2504"/>
      <c r="C2504"/>
      <c r="D2504"/>
      <c r="E2504"/>
      <c r="F2504"/>
      <c r="G2504"/>
    </row>
    <row r="2505" spans="1:7" x14ac:dyDescent="0.25">
      <c r="A2505"/>
      <c r="B2505"/>
      <c r="C2505"/>
      <c r="D2505"/>
      <c r="E2505"/>
      <c r="F2505"/>
      <c r="G2505"/>
    </row>
    <row r="2506" spans="1:7" x14ac:dyDescent="0.25">
      <c r="A2506"/>
      <c r="B2506"/>
      <c r="C2506"/>
      <c r="D2506"/>
      <c r="E2506"/>
      <c r="F2506"/>
      <c r="G2506"/>
    </row>
    <row r="2507" spans="1:7" x14ac:dyDescent="0.25">
      <c r="A2507"/>
      <c r="B2507"/>
      <c r="C2507"/>
      <c r="D2507"/>
      <c r="E2507"/>
      <c r="F2507"/>
      <c r="G2507"/>
    </row>
    <row r="2508" spans="1:7" x14ac:dyDescent="0.25">
      <c r="A2508"/>
      <c r="B2508"/>
      <c r="C2508"/>
      <c r="D2508"/>
      <c r="E2508"/>
      <c r="F2508"/>
      <c r="G2508"/>
    </row>
    <row r="2509" spans="1:7" x14ac:dyDescent="0.25">
      <c r="A2509"/>
      <c r="B2509"/>
      <c r="C2509"/>
      <c r="D2509"/>
      <c r="E2509"/>
      <c r="F2509"/>
      <c r="G2509"/>
    </row>
    <row r="2510" spans="1:7" x14ac:dyDescent="0.25">
      <c r="A2510"/>
      <c r="B2510"/>
      <c r="C2510"/>
      <c r="D2510"/>
      <c r="E2510"/>
      <c r="F2510"/>
      <c r="G2510"/>
    </row>
    <row r="2511" spans="1:7" x14ac:dyDescent="0.25">
      <c r="A2511"/>
      <c r="B2511"/>
      <c r="C2511"/>
      <c r="D2511"/>
      <c r="E2511"/>
      <c r="F2511"/>
      <c r="G2511"/>
    </row>
    <row r="2512" spans="1:7" x14ac:dyDescent="0.25">
      <c r="A2512"/>
      <c r="B2512"/>
      <c r="C2512"/>
      <c r="D2512"/>
      <c r="E2512"/>
      <c r="F2512"/>
      <c r="G2512"/>
    </row>
    <row r="2513" spans="1:7" x14ac:dyDescent="0.25">
      <c r="A2513"/>
      <c r="B2513"/>
      <c r="C2513"/>
      <c r="D2513"/>
      <c r="E2513"/>
      <c r="F2513"/>
      <c r="G2513"/>
    </row>
    <row r="2514" spans="1:7" x14ac:dyDescent="0.25">
      <c r="A2514"/>
      <c r="B2514"/>
      <c r="C2514"/>
      <c r="D2514"/>
      <c r="E2514"/>
      <c r="F2514"/>
      <c r="G2514"/>
    </row>
    <row r="2515" spans="1:7" x14ac:dyDescent="0.25">
      <c r="A2515"/>
      <c r="B2515"/>
      <c r="C2515"/>
      <c r="D2515"/>
      <c r="E2515"/>
      <c r="F2515"/>
      <c r="G2515"/>
    </row>
    <row r="2516" spans="1:7" x14ac:dyDescent="0.25">
      <c r="A2516"/>
      <c r="B2516"/>
      <c r="C2516"/>
      <c r="D2516"/>
      <c r="E2516"/>
      <c r="F2516"/>
      <c r="G2516"/>
    </row>
    <row r="2517" spans="1:7" x14ac:dyDescent="0.25">
      <c r="A2517"/>
      <c r="B2517"/>
      <c r="C2517"/>
      <c r="D2517"/>
      <c r="E2517"/>
      <c r="F2517"/>
      <c r="G2517"/>
    </row>
    <row r="2518" spans="1:7" x14ac:dyDescent="0.25">
      <c r="A2518"/>
      <c r="B2518"/>
      <c r="C2518"/>
      <c r="D2518"/>
      <c r="E2518"/>
      <c r="F2518"/>
      <c r="G2518"/>
    </row>
    <row r="2519" spans="1:7" x14ac:dyDescent="0.25">
      <c r="A2519"/>
      <c r="B2519"/>
      <c r="C2519"/>
      <c r="D2519"/>
      <c r="E2519"/>
      <c r="F2519"/>
      <c r="G2519"/>
    </row>
    <row r="2520" spans="1:7" x14ac:dyDescent="0.25">
      <c r="A2520"/>
      <c r="B2520"/>
      <c r="C2520"/>
      <c r="D2520"/>
      <c r="E2520"/>
      <c r="F2520"/>
      <c r="G2520"/>
    </row>
    <row r="2521" spans="1:7" x14ac:dyDescent="0.25">
      <c r="A2521"/>
      <c r="B2521"/>
      <c r="C2521"/>
      <c r="D2521"/>
      <c r="E2521"/>
      <c r="F2521"/>
      <c r="G2521"/>
    </row>
    <row r="2522" spans="1:7" x14ac:dyDescent="0.25">
      <c r="A2522"/>
      <c r="B2522"/>
      <c r="C2522"/>
      <c r="D2522"/>
      <c r="E2522"/>
      <c r="F2522"/>
      <c r="G2522"/>
    </row>
    <row r="2523" spans="1:7" x14ac:dyDescent="0.25">
      <c r="A2523"/>
      <c r="B2523"/>
      <c r="C2523"/>
      <c r="D2523"/>
      <c r="E2523"/>
      <c r="F2523"/>
      <c r="G2523"/>
    </row>
    <row r="2524" spans="1:7" x14ac:dyDescent="0.25">
      <c r="A2524"/>
      <c r="B2524"/>
      <c r="C2524"/>
      <c r="D2524"/>
      <c r="E2524"/>
      <c r="F2524"/>
      <c r="G2524"/>
    </row>
    <row r="2525" spans="1:7" x14ac:dyDescent="0.25">
      <c r="A2525"/>
      <c r="B2525"/>
      <c r="C2525"/>
      <c r="D2525"/>
      <c r="E2525"/>
      <c r="F2525"/>
      <c r="G2525"/>
    </row>
    <row r="2526" spans="1:7" x14ac:dyDescent="0.25">
      <c r="A2526"/>
      <c r="B2526"/>
      <c r="C2526"/>
      <c r="D2526"/>
      <c r="E2526"/>
      <c r="F2526"/>
      <c r="G2526"/>
    </row>
    <row r="2527" spans="1:7" x14ac:dyDescent="0.25">
      <c r="A2527"/>
      <c r="B2527"/>
      <c r="C2527"/>
      <c r="D2527"/>
      <c r="E2527"/>
      <c r="F2527"/>
      <c r="G2527"/>
    </row>
    <row r="2528" spans="1:7" x14ac:dyDescent="0.25">
      <c r="A2528"/>
      <c r="B2528"/>
      <c r="C2528"/>
      <c r="D2528"/>
      <c r="E2528"/>
      <c r="F2528"/>
      <c r="G2528"/>
    </row>
    <row r="2529" spans="1:7" x14ac:dyDescent="0.25">
      <c r="A2529"/>
      <c r="B2529"/>
      <c r="C2529"/>
      <c r="D2529"/>
      <c r="E2529"/>
      <c r="F2529"/>
      <c r="G2529"/>
    </row>
    <row r="2530" spans="1:7" x14ac:dyDescent="0.25">
      <c r="A2530"/>
      <c r="B2530"/>
      <c r="C2530"/>
      <c r="D2530"/>
      <c r="E2530"/>
      <c r="F2530"/>
      <c r="G2530"/>
    </row>
    <row r="2531" spans="1:7" x14ac:dyDescent="0.25">
      <c r="A2531"/>
      <c r="B2531"/>
      <c r="C2531"/>
      <c r="D2531"/>
      <c r="E2531"/>
      <c r="F2531"/>
      <c r="G2531"/>
    </row>
    <row r="2532" spans="1:7" x14ac:dyDescent="0.25">
      <c r="A2532"/>
      <c r="B2532"/>
      <c r="C2532"/>
      <c r="D2532"/>
      <c r="E2532"/>
      <c r="F2532"/>
      <c r="G2532"/>
    </row>
    <row r="2533" spans="1:7" x14ac:dyDescent="0.25">
      <c r="A2533"/>
      <c r="B2533"/>
      <c r="C2533"/>
      <c r="D2533"/>
      <c r="E2533"/>
      <c r="F2533"/>
      <c r="G2533"/>
    </row>
    <row r="2534" spans="1:7" x14ac:dyDescent="0.25">
      <c r="A2534"/>
      <c r="B2534"/>
      <c r="C2534"/>
      <c r="D2534"/>
      <c r="E2534"/>
      <c r="F2534"/>
      <c r="G2534"/>
    </row>
    <row r="2535" spans="1:7" x14ac:dyDescent="0.25">
      <c r="A2535"/>
      <c r="B2535"/>
      <c r="C2535"/>
      <c r="D2535"/>
      <c r="E2535"/>
      <c r="F2535"/>
      <c r="G2535"/>
    </row>
    <row r="2536" spans="1:7" x14ac:dyDescent="0.25">
      <c r="A2536"/>
      <c r="B2536"/>
      <c r="C2536"/>
      <c r="D2536"/>
      <c r="E2536"/>
      <c r="F2536"/>
      <c r="G2536"/>
    </row>
    <row r="2537" spans="1:7" x14ac:dyDescent="0.25">
      <c r="A2537"/>
      <c r="B2537"/>
      <c r="C2537"/>
      <c r="D2537"/>
      <c r="E2537"/>
      <c r="F2537"/>
      <c r="G2537"/>
    </row>
    <row r="2538" spans="1:7" x14ac:dyDescent="0.25">
      <c r="A2538"/>
      <c r="B2538"/>
      <c r="C2538"/>
      <c r="D2538"/>
      <c r="E2538"/>
      <c r="F2538"/>
      <c r="G2538"/>
    </row>
    <row r="2539" spans="1:7" x14ac:dyDescent="0.25">
      <c r="A2539"/>
      <c r="B2539"/>
      <c r="C2539"/>
      <c r="D2539"/>
      <c r="E2539"/>
      <c r="F2539"/>
      <c r="G2539"/>
    </row>
    <row r="2540" spans="1:7" x14ac:dyDescent="0.25">
      <c r="A2540"/>
      <c r="B2540"/>
      <c r="C2540"/>
      <c r="D2540"/>
      <c r="E2540"/>
      <c r="F2540"/>
      <c r="G2540"/>
    </row>
    <row r="2541" spans="1:7" x14ac:dyDescent="0.25">
      <c r="A2541"/>
      <c r="B2541"/>
      <c r="C2541"/>
      <c r="D2541"/>
      <c r="E2541"/>
      <c r="F2541"/>
      <c r="G2541"/>
    </row>
    <row r="2542" spans="1:7" x14ac:dyDescent="0.25">
      <c r="A2542"/>
      <c r="B2542"/>
      <c r="C2542"/>
      <c r="D2542"/>
      <c r="E2542"/>
      <c r="F2542"/>
      <c r="G2542"/>
    </row>
    <row r="2543" spans="1:7" x14ac:dyDescent="0.25">
      <c r="A2543"/>
      <c r="B2543"/>
      <c r="C2543"/>
      <c r="D2543"/>
      <c r="E2543"/>
      <c r="F2543"/>
      <c r="G2543"/>
    </row>
    <row r="2544" spans="1:7" x14ac:dyDescent="0.25">
      <c r="A2544"/>
      <c r="B2544"/>
      <c r="C2544"/>
      <c r="D2544"/>
      <c r="E2544"/>
      <c r="F2544"/>
      <c r="G2544"/>
    </row>
    <row r="2545" spans="1:7" x14ac:dyDescent="0.25">
      <c r="A2545"/>
      <c r="B2545"/>
      <c r="C2545"/>
      <c r="D2545"/>
      <c r="E2545"/>
      <c r="F2545"/>
      <c r="G2545"/>
    </row>
    <row r="2546" spans="1:7" x14ac:dyDescent="0.25">
      <c r="A2546"/>
      <c r="B2546"/>
      <c r="C2546"/>
      <c r="D2546"/>
      <c r="E2546"/>
      <c r="F2546"/>
      <c r="G2546"/>
    </row>
    <row r="2547" spans="1:7" x14ac:dyDescent="0.25">
      <c r="A2547"/>
      <c r="B2547"/>
      <c r="C2547"/>
      <c r="D2547"/>
      <c r="E2547"/>
      <c r="F2547"/>
      <c r="G2547"/>
    </row>
    <row r="2548" spans="1:7" x14ac:dyDescent="0.25">
      <c r="A2548"/>
      <c r="B2548"/>
      <c r="C2548"/>
      <c r="D2548"/>
      <c r="E2548"/>
      <c r="F2548"/>
      <c r="G2548"/>
    </row>
    <row r="2549" spans="1:7" x14ac:dyDescent="0.25">
      <c r="A2549"/>
      <c r="B2549"/>
      <c r="C2549"/>
      <c r="D2549"/>
      <c r="E2549"/>
      <c r="F2549"/>
      <c r="G2549"/>
    </row>
    <row r="2550" spans="1:7" x14ac:dyDescent="0.25">
      <c r="A2550"/>
      <c r="B2550"/>
      <c r="C2550"/>
      <c r="D2550"/>
      <c r="E2550"/>
      <c r="F2550"/>
      <c r="G2550"/>
    </row>
    <row r="2551" spans="1:7" x14ac:dyDescent="0.25">
      <c r="A2551"/>
      <c r="B2551"/>
      <c r="C2551"/>
      <c r="D2551"/>
      <c r="E2551"/>
      <c r="F2551"/>
      <c r="G2551"/>
    </row>
    <row r="2552" spans="1:7" x14ac:dyDescent="0.25">
      <c r="A2552"/>
      <c r="B2552"/>
      <c r="C2552"/>
      <c r="D2552"/>
      <c r="E2552"/>
      <c r="F2552"/>
      <c r="G2552"/>
    </row>
    <row r="2553" spans="1:7" x14ac:dyDescent="0.25">
      <c r="A2553"/>
      <c r="B2553"/>
      <c r="C2553"/>
      <c r="D2553"/>
      <c r="E2553"/>
      <c r="F2553"/>
      <c r="G2553"/>
    </row>
    <row r="2554" spans="1:7" x14ac:dyDescent="0.25">
      <c r="A2554"/>
      <c r="B2554"/>
      <c r="C2554"/>
      <c r="D2554"/>
      <c r="E2554"/>
      <c r="F2554"/>
      <c r="G2554"/>
    </row>
    <row r="2555" spans="1:7" x14ac:dyDescent="0.25">
      <c r="A2555"/>
      <c r="B2555"/>
      <c r="C2555"/>
      <c r="D2555"/>
      <c r="E2555"/>
      <c r="F2555"/>
      <c r="G2555"/>
    </row>
    <row r="2556" spans="1:7" x14ac:dyDescent="0.25">
      <c r="A2556"/>
      <c r="B2556"/>
      <c r="C2556"/>
      <c r="D2556"/>
      <c r="E2556"/>
      <c r="F2556"/>
      <c r="G2556"/>
    </row>
    <row r="2557" spans="1:7" x14ac:dyDescent="0.25">
      <c r="A2557"/>
      <c r="B2557"/>
      <c r="C2557"/>
      <c r="D2557"/>
      <c r="E2557"/>
      <c r="F2557"/>
      <c r="G2557"/>
    </row>
    <row r="2558" spans="1:7" x14ac:dyDescent="0.25">
      <c r="A2558"/>
      <c r="B2558"/>
      <c r="C2558"/>
      <c r="D2558"/>
      <c r="E2558"/>
      <c r="F2558"/>
      <c r="G2558"/>
    </row>
    <row r="2559" spans="1:7" x14ac:dyDescent="0.25">
      <c r="A2559"/>
      <c r="B2559"/>
      <c r="C2559"/>
      <c r="D2559"/>
      <c r="E2559"/>
      <c r="F2559"/>
      <c r="G2559"/>
    </row>
    <row r="2560" spans="1:7" x14ac:dyDescent="0.25">
      <c r="A2560"/>
      <c r="B2560"/>
      <c r="C2560"/>
      <c r="D2560"/>
      <c r="E2560"/>
      <c r="F2560"/>
      <c r="G2560"/>
    </row>
    <row r="2561" spans="1:7" x14ac:dyDescent="0.25">
      <c r="A2561"/>
      <c r="B2561"/>
      <c r="C2561"/>
      <c r="D2561"/>
      <c r="E2561"/>
      <c r="F2561"/>
      <c r="G2561"/>
    </row>
    <row r="2562" spans="1:7" x14ac:dyDescent="0.25">
      <c r="A2562"/>
      <c r="B2562"/>
      <c r="C2562"/>
      <c r="D2562"/>
      <c r="E2562"/>
      <c r="F2562"/>
      <c r="G2562"/>
    </row>
    <row r="2563" spans="1:7" x14ac:dyDescent="0.25">
      <c r="A2563"/>
      <c r="B2563"/>
      <c r="C2563"/>
      <c r="D2563"/>
      <c r="E2563"/>
      <c r="F2563"/>
      <c r="G2563"/>
    </row>
    <row r="2564" spans="1:7" x14ac:dyDescent="0.25">
      <c r="A2564"/>
      <c r="B2564"/>
      <c r="C2564"/>
      <c r="D2564"/>
      <c r="E2564"/>
      <c r="F2564"/>
      <c r="G2564"/>
    </row>
    <row r="2565" spans="1:7" x14ac:dyDescent="0.25">
      <c r="A2565"/>
      <c r="B2565"/>
      <c r="C2565"/>
      <c r="D2565"/>
      <c r="E2565"/>
      <c r="F2565"/>
      <c r="G2565"/>
    </row>
    <row r="2566" spans="1:7" x14ac:dyDescent="0.25">
      <c r="A2566"/>
      <c r="B2566"/>
      <c r="C2566"/>
      <c r="D2566"/>
      <c r="E2566"/>
      <c r="F2566"/>
      <c r="G2566"/>
    </row>
    <row r="2567" spans="1:7" x14ac:dyDescent="0.25">
      <c r="A2567"/>
      <c r="B2567"/>
      <c r="C2567"/>
      <c r="D2567"/>
      <c r="E2567"/>
      <c r="F2567"/>
      <c r="G2567"/>
    </row>
    <row r="2568" spans="1:7" x14ac:dyDescent="0.25">
      <c r="A2568"/>
      <c r="B2568"/>
      <c r="C2568"/>
      <c r="D2568"/>
      <c r="E2568"/>
      <c r="F2568"/>
      <c r="G2568"/>
    </row>
    <row r="2569" spans="1:7" x14ac:dyDescent="0.25">
      <c r="A2569"/>
      <c r="B2569"/>
      <c r="C2569"/>
      <c r="D2569"/>
      <c r="E2569"/>
      <c r="F2569"/>
      <c r="G2569"/>
    </row>
    <row r="2570" spans="1:7" x14ac:dyDescent="0.25">
      <c r="A2570"/>
      <c r="B2570"/>
      <c r="C2570"/>
      <c r="D2570"/>
      <c r="E2570"/>
      <c r="F2570"/>
      <c r="G2570"/>
    </row>
    <row r="2571" spans="1:7" x14ac:dyDescent="0.25">
      <c r="A2571"/>
      <c r="B2571"/>
      <c r="C2571"/>
      <c r="D2571"/>
      <c r="E2571"/>
      <c r="F2571"/>
      <c r="G2571"/>
    </row>
    <row r="2572" spans="1:7" x14ac:dyDescent="0.25">
      <c r="A2572"/>
      <c r="B2572"/>
      <c r="C2572"/>
      <c r="D2572"/>
      <c r="E2572"/>
      <c r="F2572"/>
      <c r="G2572"/>
    </row>
    <row r="2573" spans="1:7" x14ac:dyDescent="0.25">
      <c r="A2573"/>
      <c r="B2573"/>
      <c r="C2573"/>
      <c r="D2573"/>
      <c r="E2573"/>
      <c r="F2573"/>
      <c r="G2573"/>
    </row>
    <row r="2574" spans="1:7" x14ac:dyDescent="0.25">
      <c r="A2574"/>
      <c r="B2574"/>
      <c r="C2574"/>
      <c r="D2574"/>
      <c r="E2574"/>
      <c r="F2574"/>
      <c r="G2574"/>
    </row>
    <row r="2575" spans="1:7" x14ac:dyDescent="0.25">
      <c r="A2575"/>
      <c r="B2575"/>
      <c r="C2575"/>
      <c r="D2575"/>
      <c r="E2575"/>
      <c r="F2575"/>
      <c r="G2575"/>
    </row>
    <row r="2576" spans="1:7" x14ac:dyDescent="0.25">
      <c r="A2576"/>
      <c r="B2576"/>
      <c r="C2576"/>
      <c r="D2576"/>
      <c r="E2576"/>
      <c r="F2576"/>
      <c r="G2576"/>
    </row>
    <row r="2577" spans="1:7" x14ac:dyDescent="0.25">
      <c r="A2577"/>
      <c r="B2577"/>
      <c r="C2577"/>
      <c r="D2577"/>
      <c r="E2577"/>
      <c r="F2577"/>
      <c r="G2577"/>
    </row>
    <row r="2578" spans="1:7" x14ac:dyDescent="0.25">
      <c r="A2578"/>
      <c r="B2578"/>
      <c r="C2578"/>
      <c r="D2578"/>
      <c r="E2578"/>
      <c r="F2578"/>
      <c r="G2578"/>
    </row>
    <row r="2579" spans="1:7" x14ac:dyDescent="0.25">
      <c r="A2579"/>
      <c r="B2579"/>
      <c r="C2579"/>
      <c r="D2579"/>
      <c r="E2579"/>
      <c r="F2579"/>
      <c r="G2579"/>
    </row>
    <row r="2580" spans="1:7" x14ac:dyDescent="0.25">
      <c r="A2580"/>
      <c r="B2580"/>
      <c r="C2580"/>
      <c r="D2580"/>
      <c r="E2580"/>
      <c r="F2580"/>
      <c r="G2580"/>
    </row>
    <row r="2581" spans="1:7" x14ac:dyDescent="0.25">
      <c r="A2581"/>
      <c r="B2581"/>
      <c r="C2581"/>
      <c r="D2581"/>
      <c r="E2581"/>
      <c r="F2581"/>
      <c r="G2581"/>
    </row>
    <row r="2582" spans="1:7" x14ac:dyDescent="0.25">
      <c r="A2582"/>
      <c r="B2582"/>
      <c r="C2582"/>
      <c r="D2582"/>
      <c r="E2582"/>
      <c r="F2582"/>
      <c r="G2582"/>
    </row>
    <row r="2583" spans="1:7" x14ac:dyDescent="0.25">
      <c r="A2583"/>
      <c r="B2583"/>
      <c r="C2583"/>
      <c r="D2583"/>
      <c r="E2583"/>
      <c r="F2583"/>
      <c r="G2583"/>
    </row>
    <row r="2584" spans="1:7" x14ac:dyDescent="0.25">
      <c r="A2584"/>
      <c r="B2584"/>
      <c r="C2584"/>
      <c r="D2584"/>
      <c r="E2584"/>
      <c r="F2584"/>
      <c r="G2584"/>
    </row>
    <row r="2585" spans="1:7" x14ac:dyDescent="0.25">
      <c r="A2585"/>
      <c r="B2585"/>
      <c r="C2585"/>
      <c r="D2585"/>
      <c r="E2585"/>
      <c r="F2585"/>
      <c r="G2585"/>
    </row>
    <row r="2586" spans="1:7" x14ac:dyDescent="0.25">
      <c r="A2586"/>
      <c r="B2586"/>
      <c r="C2586"/>
      <c r="D2586"/>
      <c r="E2586"/>
      <c r="F2586"/>
      <c r="G2586"/>
    </row>
    <row r="2587" spans="1:7" x14ac:dyDescent="0.25">
      <c r="A2587"/>
      <c r="B2587"/>
      <c r="C2587"/>
      <c r="D2587"/>
      <c r="E2587"/>
      <c r="F2587"/>
      <c r="G2587"/>
    </row>
    <row r="2588" spans="1:7" x14ac:dyDescent="0.25">
      <c r="A2588"/>
      <c r="B2588"/>
      <c r="C2588"/>
      <c r="D2588"/>
      <c r="E2588"/>
      <c r="F2588"/>
      <c r="G2588"/>
    </row>
    <row r="2589" spans="1:7" x14ac:dyDescent="0.25">
      <c r="A2589"/>
      <c r="B2589"/>
      <c r="C2589"/>
      <c r="D2589"/>
      <c r="E2589"/>
      <c r="F2589"/>
      <c r="G2589"/>
    </row>
    <row r="2590" spans="1:7" x14ac:dyDescent="0.25">
      <c r="A2590"/>
      <c r="B2590"/>
      <c r="C2590"/>
      <c r="D2590"/>
      <c r="E2590"/>
      <c r="F2590"/>
      <c r="G2590"/>
    </row>
    <row r="2591" spans="1:7" x14ac:dyDescent="0.25">
      <c r="A2591"/>
      <c r="B2591"/>
      <c r="C2591"/>
      <c r="D2591"/>
      <c r="E2591"/>
      <c r="F2591"/>
      <c r="G2591"/>
    </row>
    <row r="2592" spans="1:7" x14ac:dyDescent="0.25">
      <c r="A2592"/>
      <c r="B2592"/>
      <c r="C2592"/>
      <c r="D2592"/>
      <c r="E2592"/>
      <c r="F2592"/>
      <c r="G2592"/>
    </row>
    <row r="2593" spans="1:7" x14ac:dyDescent="0.25">
      <c r="A2593"/>
      <c r="B2593"/>
      <c r="C2593"/>
      <c r="D2593"/>
      <c r="E2593"/>
      <c r="F2593"/>
      <c r="G2593"/>
    </row>
    <row r="2594" spans="1:7" x14ac:dyDescent="0.25">
      <c r="A2594"/>
      <c r="B2594"/>
      <c r="C2594"/>
      <c r="D2594"/>
      <c r="E2594"/>
      <c r="F2594"/>
      <c r="G2594"/>
    </row>
    <row r="2595" spans="1:7" x14ac:dyDescent="0.25">
      <c r="A2595"/>
      <c r="B2595"/>
      <c r="C2595"/>
      <c r="D2595"/>
      <c r="E2595"/>
      <c r="F2595"/>
      <c r="G2595"/>
    </row>
    <row r="2596" spans="1:7" x14ac:dyDescent="0.25">
      <c r="A2596"/>
      <c r="B2596"/>
      <c r="C2596"/>
      <c r="D2596"/>
      <c r="E2596"/>
      <c r="F2596"/>
      <c r="G2596"/>
    </row>
    <row r="2597" spans="1:7" x14ac:dyDescent="0.25">
      <c r="A2597"/>
      <c r="B2597"/>
      <c r="C2597"/>
      <c r="D2597"/>
      <c r="E2597"/>
      <c r="F2597"/>
      <c r="G2597"/>
    </row>
    <row r="2598" spans="1:7" x14ac:dyDescent="0.25">
      <c r="A2598"/>
      <c r="B2598"/>
      <c r="C2598"/>
      <c r="D2598"/>
      <c r="E2598"/>
      <c r="F2598"/>
      <c r="G2598"/>
    </row>
    <row r="2599" spans="1:7" x14ac:dyDescent="0.25">
      <c r="A2599"/>
      <c r="B2599"/>
      <c r="C2599"/>
      <c r="D2599"/>
      <c r="E2599"/>
      <c r="F2599"/>
      <c r="G2599"/>
    </row>
    <row r="2600" spans="1:7" x14ac:dyDescent="0.25">
      <c r="A2600"/>
      <c r="B2600"/>
      <c r="C2600"/>
      <c r="D2600"/>
      <c r="E2600"/>
      <c r="F2600"/>
      <c r="G2600"/>
    </row>
    <row r="2601" spans="1:7" x14ac:dyDescent="0.25">
      <c r="A2601"/>
      <c r="B2601"/>
      <c r="C2601"/>
      <c r="D2601"/>
      <c r="E2601"/>
      <c r="F2601"/>
      <c r="G2601"/>
    </row>
    <row r="2602" spans="1:7" x14ac:dyDescent="0.25">
      <c r="A2602"/>
      <c r="B2602"/>
      <c r="C2602"/>
      <c r="D2602"/>
      <c r="E2602"/>
      <c r="F2602"/>
      <c r="G2602"/>
    </row>
    <row r="2603" spans="1:7" x14ac:dyDescent="0.25">
      <c r="A2603"/>
      <c r="B2603"/>
      <c r="C2603"/>
      <c r="D2603"/>
      <c r="E2603"/>
      <c r="F2603"/>
      <c r="G2603"/>
    </row>
    <row r="2604" spans="1:7" x14ac:dyDescent="0.25">
      <c r="A2604"/>
      <c r="B2604"/>
      <c r="C2604"/>
      <c r="D2604"/>
      <c r="E2604"/>
      <c r="F2604"/>
      <c r="G2604"/>
    </row>
    <row r="2605" spans="1:7" x14ac:dyDescent="0.25">
      <c r="A2605"/>
      <c r="B2605"/>
      <c r="C2605"/>
      <c r="D2605"/>
      <c r="E2605"/>
      <c r="F2605"/>
      <c r="G2605"/>
    </row>
    <row r="2606" spans="1:7" x14ac:dyDescent="0.25">
      <c r="A2606"/>
      <c r="B2606"/>
      <c r="C2606"/>
      <c r="D2606"/>
      <c r="E2606"/>
      <c r="F2606"/>
      <c r="G2606"/>
    </row>
    <row r="2607" spans="1:7" x14ac:dyDescent="0.25">
      <c r="A2607"/>
      <c r="B2607"/>
      <c r="C2607"/>
      <c r="D2607"/>
      <c r="E2607"/>
      <c r="F2607"/>
      <c r="G2607"/>
    </row>
    <row r="2608" spans="1:7" x14ac:dyDescent="0.25">
      <c r="A2608"/>
      <c r="B2608"/>
      <c r="C2608"/>
      <c r="D2608"/>
      <c r="E2608"/>
      <c r="F2608"/>
      <c r="G2608"/>
    </row>
    <row r="2609" spans="1:7" x14ac:dyDescent="0.25">
      <c r="A2609"/>
      <c r="B2609"/>
      <c r="C2609"/>
      <c r="D2609"/>
      <c r="E2609"/>
      <c r="F2609"/>
      <c r="G2609"/>
    </row>
    <row r="2610" spans="1:7" x14ac:dyDescent="0.25">
      <c r="A2610"/>
      <c r="B2610"/>
      <c r="C2610"/>
      <c r="D2610"/>
      <c r="E2610"/>
      <c r="F2610"/>
      <c r="G2610"/>
    </row>
    <row r="2611" spans="1:7" x14ac:dyDescent="0.25">
      <c r="A2611"/>
      <c r="B2611"/>
      <c r="C2611"/>
      <c r="D2611"/>
      <c r="E2611"/>
      <c r="F2611"/>
      <c r="G2611"/>
    </row>
    <row r="2612" spans="1:7" x14ac:dyDescent="0.25">
      <c r="A2612"/>
      <c r="B2612"/>
      <c r="C2612"/>
      <c r="D2612"/>
      <c r="E2612"/>
      <c r="F2612"/>
      <c r="G2612"/>
    </row>
    <row r="2613" spans="1:7" x14ac:dyDescent="0.25">
      <c r="A2613"/>
      <c r="B2613"/>
      <c r="C2613"/>
      <c r="D2613"/>
      <c r="E2613"/>
      <c r="F2613"/>
      <c r="G2613"/>
    </row>
    <row r="2614" spans="1:7" x14ac:dyDescent="0.25">
      <c r="A2614"/>
      <c r="B2614"/>
      <c r="C2614"/>
      <c r="D2614"/>
      <c r="E2614"/>
      <c r="F2614"/>
      <c r="G2614"/>
    </row>
    <row r="2615" spans="1:7" x14ac:dyDescent="0.25">
      <c r="A2615"/>
      <c r="B2615"/>
      <c r="C2615"/>
      <c r="D2615"/>
      <c r="E2615"/>
      <c r="F2615"/>
      <c r="G2615"/>
    </row>
    <row r="2616" spans="1:7" x14ac:dyDescent="0.25">
      <c r="A2616"/>
      <c r="B2616"/>
      <c r="C2616"/>
      <c r="D2616"/>
      <c r="E2616"/>
      <c r="F2616"/>
      <c r="G2616"/>
    </row>
    <row r="2617" spans="1:7" x14ac:dyDescent="0.25">
      <c r="A2617"/>
      <c r="B2617"/>
      <c r="C2617"/>
      <c r="D2617"/>
      <c r="E2617"/>
      <c r="F2617"/>
      <c r="G2617"/>
    </row>
    <row r="2618" spans="1:7" x14ac:dyDescent="0.25">
      <c r="A2618"/>
      <c r="B2618"/>
      <c r="C2618"/>
      <c r="D2618"/>
      <c r="E2618"/>
      <c r="F2618"/>
      <c r="G2618"/>
    </row>
    <row r="2619" spans="1:7" x14ac:dyDescent="0.25">
      <c r="A2619"/>
      <c r="B2619"/>
      <c r="C2619"/>
      <c r="D2619"/>
      <c r="E2619"/>
      <c r="F2619"/>
      <c r="G2619"/>
    </row>
    <row r="2620" spans="1:7" x14ac:dyDescent="0.25">
      <c r="A2620"/>
      <c r="B2620"/>
      <c r="C2620"/>
      <c r="D2620"/>
      <c r="E2620"/>
      <c r="F2620"/>
      <c r="G2620"/>
    </row>
    <row r="2621" spans="1:7" x14ac:dyDescent="0.25">
      <c r="A2621"/>
      <c r="B2621"/>
      <c r="C2621"/>
      <c r="D2621"/>
      <c r="E2621"/>
      <c r="F2621"/>
      <c r="G2621"/>
    </row>
    <row r="2622" spans="1:7" x14ac:dyDescent="0.25">
      <c r="A2622"/>
      <c r="B2622"/>
      <c r="C2622"/>
      <c r="D2622"/>
      <c r="E2622"/>
      <c r="F2622"/>
      <c r="G2622"/>
    </row>
    <row r="2623" spans="1:7" x14ac:dyDescent="0.25">
      <c r="A2623"/>
      <c r="B2623"/>
      <c r="C2623"/>
      <c r="D2623"/>
      <c r="E2623"/>
      <c r="F2623"/>
      <c r="G2623"/>
    </row>
    <row r="2624" spans="1:7" x14ac:dyDescent="0.25">
      <c r="A2624"/>
      <c r="B2624"/>
      <c r="C2624"/>
      <c r="D2624"/>
      <c r="E2624"/>
      <c r="F2624"/>
      <c r="G2624"/>
    </row>
    <row r="2625" spans="1:7" x14ac:dyDescent="0.25">
      <c r="A2625"/>
      <c r="B2625"/>
      <c r="C2625"/>
      <c r="D2625"/>
      <c r="E2625"/>
      <c r="F2625"/>
      <c r="G2625"/>
    </row>
    <row r="2626" spans="1:7" x14ac:dyDescent="0.25">
      <c r="A2626"/>
      <c r="B2626"/>
      <c r="C2626"/>
      <c r="D2626"/>
      <c r="E2626"/>
      <c r="F2626"/>
      <c r="G2626"/>
    </row>
    <row r="2627" spans="1:7" x14ac:dyDescent="0.25">
      <c r="A2627"/>
      <c r="B2627"/>
      <c r="C2627"/>
      <c r="D2627"/>
      <c r="E2627"/>
      <c r="F2627"/>
      <c r="G2627"/>
    </row>
    <row r="2628" spans="1:7" x14ac:dyDescent="0.25">
      <c r="A2628"/>
      <c r="B2628"/>
      <c r="C2628"/>
      <c r="D2628"/>
      <c r="E2628"/>
      <c r="F2628"/>
      <c r="G2628"/>
    </row>
    <row r="2629" spans="1:7" x14ac:dyDescent="0.25">
      <c r="A2629"/>
      <c r="B2629"/>
      <c r="C2629"/>
      <c r="D2629"/>
      <c r="E2629"/>
      <c r="F2629"/>
      <c r="G2629"/>
    </row>
    <row r="2630" spans="1:7" x14ac:dyDescent="0.25">
      <c r="A2630"/>
      <c r="B2630"/>
      <c r="C2630"/>
      <c r="D2630"/>
      <c r="E2630"/>
      <c r="F2630"/>
      <c r="G2630"/>
    </row>
    <row r="2631" spans="1:7" x14ac:dyDescent="0.25">
      <c r="A2631"/>
      <c r="B2631"/>
      <c r="C2631"/>
      <c r="D2631"/>
      <c r="E2631"/>
      <c r="F2631"/>
      <c r="G2631"/>
    </row>
    <row r="2632" spans="1:7" x14ac:dyDescent="0.25">
      <c r="A2632"/>
      <c r="B2632"/>
      <c r="C2632"/>
      <c r="D2632"/>
      <c r="E2632"/>
      <c r="F2632"/>
      <c r="G2632"/>
    </row>
    <row r="2633" spans="1:7" x14ac:dyDescent="0.25">
      <c r="A2633"/>
      <c r="B2633"/>
      <c r="C2633"/>
      <c r="D2633"/>
      <c r="E2633"/>
      <c r="F2633"/>
      <c r="G2633"/>
    </row>
    <row r="2634" spans="1:7" x14ac:dyDescent="0.25">
      <c r="A2634"/>
      <c r="B2634"/>
      <c r="C2634"/>
      <c r="D2634"/>
      <c r="E2634"/>
      <c r="F2634"/>
      <c r="G2634"/>
    </row>
    <row r="2635" spans="1:7" x14ac:dyDescent="0.25">
      <c r="A2635"/>
      <c r="B2635"/>
      <c r="C2635"/>
      <c r="D2635"/>
      <c r="E2635"/>
      <c r="F2635"/>
      <c r="G2635"/>
    </row>
    <row r="2636" spans="1:7" x14ac:dyDescent="0.25">
      <c r="A2636"/>
      <c r="B2636"/>
      <c r="C2636"/>
      <c r="D2636"/>
      <c r="E2636"/>
      <c r="F2636"/>
      <c r="G2636"/>
    </row>
    <row r="2637" spans="1:7" x14ac:dyDescent="0.25">
      <c r="A2637"/>
      <c r="B2637"/>
      <c r="C2637"/>
      <c r="D2637"/>
      <c r="E2637"/>
      <c r="F2637"/>
      <c r="G2637"/>
    </row>
    <row r="2638" spans="1:7" x14ac:dyDescent="0.25">
      <c r="A2638"/>
      <c r="B2638"/>
      <c r="C2638"/>
      <c r="D2638"/>
      <c r="E2638"/>
      <c r="F2638"/>
      <c r="G2638"/>
    </row>
    <row r="2639" spans="1:7" x14ac:dyDescent="0.25">
      <c r="A2639"/>
      <c r="B2639"/>
      <c r="C2639"/>
      <c r="D2639"/>
      <c r="E2639"/>
      <c r="F2639"/>
      <c r="G2639"/>
    </row>
    <row r="2640" spans="1:7" x14ac:dyDescent="0.25">
      <c r="A2640"/>
      <c r="B2640"/>
      <c r="C2640"/>
      <c r="D2640"/>
      <c r="E2640"/>
      <c r="F2640"/>
      <c r="G2640"/>
    </row>
    <row r="2641" spans="1:7" x14ac:dyDescent="0.25">
      <c r="A2641"/>
      <c r="B2641"/>
      <c r="C2641"/>
      <c r="D2641"/>
      <c r="E2641"/>
      <c r="F2641"/>
      <c r="G2641"/>
    </row>
    <row r="2642" spans="1:7" x14ac:dyDescent="0.25">
      <c r="A2642"/>
      <c r="B2642"/>
      <c r="C2642"/>
      <c r="D2642"/>
      <c r="E2642"/>
      <c r="F2642"/>
      <c r="G2642"/>
    </row>
    <row r="2643" spans="1:7" x14ac:dyDescent="0.25">
      <c r="A2643"/>
      <c r="B2643"/>
      <c r="C2643"/>
      <c r="D2643"/>
      <c r="E2643"/>
      <c r="F2643"/>
      <c r="G2643"/>
    </row>
    <row r="2644" spans="1:7" x14ac:dyDescent="0.25">
      <c r="A2644"/>
      <c r="B2644"/>
      <c r="C2644"/>
      <c r="D2644"/>
      <c r="E2644"/>
      <c r="F2644"/>
      <c r="G2644"/>
    </row>
    <row r="2645" spans="1:7" x14ac:dyDescent="0.25">
      <c r="A2645"/>
      <c r="B2645"/>
      <c r="C2645"/>
      <c r="D2645"/>
      <c r="E2645"/>
      <c r="F2645"/>
      <c r="G2645"/>
    </row>
    <row r="2646" spans="1:7" x14ac:dyDescent="0.25">
      <c r="A2646"/>
      <c r="B2646"/>
      <c r="C2646"/>
      <c r="D2646"/>
      <c r="E2646"/>
      <c r="F2646"/>
      <c r="G2646"/>
    </row>
    <row r="2647" spans="1:7" x14ac:dyDescent="0.25">
      <c r="A2647"/>
      <c r="B2647"/>
      <c r="C2647"/>
      <c r="D2647"/>
      <c r="E2647"/>
      <c r="F2647"/>
      <c r="G2647"/>
    </row>
    <row r="2648" spans="1:7" x14ac:dyDescent="0.25">
      <c r="A2648"/>
      <c r="B2648"/>
      <c r="C2648"/>
      <c r="D2648"/>
      <c r="E2648"/>
      <c r="F2648"/>
      <c r="G2648"/>
    </row>
    <row r="2649" spans="1:7" x14ac:dyDescent="0.25">
      <c r="A2649"/>
      <c r="B2649"/>
      <c r="C2649"/>
      <c r="D2649"/>
      <c r="E2649"/>
      <c r="F2649"/>
      <c r="G2649"/>
    </row>
    <row r="2650" spans="1:7" x14ac:dyDescent="0.25">
      <c r="A2650"/>
      <c r="B2650"/>
      <c r="C2650"/>
      <c r="D2650"/>
      <c r="E2650"/>
      <c r="F2650"/>
      <c r="G2650"/>
    </row>
    <row r="2651" spans="1:7" x14ac:dyDescent="0.25">
      <c r="A2651"/>
      <c r="B2651"/>
      <c r="C2651"/>
      <c r="D2651"/>
      <c r="E2651"/>
      <c r="F2651"/>
      <c r="G2651"/>
    </row>
    <row r="2652" spans="1:7" x14ac:dyDescent="0.25">
      <c r="A2652"/>
      <c r="B2652"/>
      <c r="C2652"/>
      <c r="D2652"/>
      <c r="E2652"/>
      <c r="F2652"/>
      <c r="G2652"/>
    </row>
    <row r="2653" spans="1:7" x14ac:dyDescent="0.25">
      <c r="A2653"/>
      <c r="B2653"/>
      <c r="C2653"/>
      <c r="D2653"/>
      <c r="E2653"/>
      <c r="F2653"/>
      <c r="G2653"/>
    </row>
    <row r="2654" spans="1:7" x14ac:dyDescent="0.25">
      <c r="A2654"/>
      <c r="B2654"/>
      <c r="C2654"/>
      <c r="D2654"/>
      <c r="E2654"/>
      <c r="F2654"/>
      <c r="G2654"/>
    </row>
    <row r="2655" spans="1:7" x14ac:dyDescent="0.25">
      <c r="A2655"/>
      <c r="B2655"/>
      <c r="C2655"/>
      <c r="D2655"/>
      <c r="E2655"/>
      <c r="F2655"/>
      <c r="G2655"/>
    </row>
    <row r="2656" spans="1:7" x14ac:dyDescent="0.25">
      <c r="A2656"/>
      <c r="B2656"/>
      <c r="C2656"/>
      <c r="D2656"/>
      <c r="E2656"/>
      <c r="F2656"/>
      <c r="G2656"/>
    </row>
    <row r="2657" spans="1:7" x14ac:dyDescent="0.25">
      <c r="A2657"/>
      <c r="B2657"/>
      <c r="C2657"/>
      <c r="D2657"/>
      <c r="E2657"/>
      <c r="F2657"/>
      <c r="G2657"/>
    </row>
    <row r="2658" spans="1:7" x14ac:dyDescent="0.25">
      <c r="A2658"/>
      <c r="B2658"/>
      <c r="C2658"/>
      <c r="D2658"/>
      <c r="E2658"/>
      <c r="F2658"/>
      <c r="G2658"/>
    </row>
    <row r="2659" spans="1:7" x14ac:dyDescent="0.25">
      <c r="A2659"/>
      <c r="B2659"/>
      <c r="C2659"/>
      <c r="D2659"/>
      <c r="E2659"/>
      <c r="F2659"/>
      <c r="G2659"/>
    </row>
    <row r="2660" spans="1:7" x14ac:dyDescent="0.25">
      <c r="A2660"/>
      <c r="B2660"/>
      <c r="C2660"/>
      <c r="D2660"/>
      <c r="E2660"/>
      <c r="F2660"/>
      <c r="G2660"/>
    </row>
    <row r="2661" spans="1:7" x14ac:dyDescent="0.25">
      <c r="A2661"/>
      <c r="B2661"/>
      <c r="C2661"/>
      <c r="D2661"/>
      <c r="E2661"/>
      <c r="F2661"/>
      <c r="G2661"/>
    </row>
    <row r="2662" spans="1:7" x14ac:dyDescent="0.25">
      <c r="A2662"/>
      <c r="B2662"/>
      <c r="C2662"/>
      <c r="D2662"/>
      <c r="E2662"/>
      <c r="F2662"/>
      <c r="G2662"/>
    </row>
    <row r="2663" spans="1:7" x14ac:dyDescent="0.25">
      <c r="A2663"/>
      <c r="B2663"/>
      <c r="C2663"/>
      <c r="D2663"/>
      <c r="E2663"/>
      <c r="F2663"/>
      <c r="G2663"/>
    </row>
    <row r="2664" spans="1:7" x14ac:dyDescent="0.25">
      <c r="A2664"/>
      <c r="B2664"/>
      <c r="C2664"/>
      <c r="D2664"/>
      <c r="E2664"/>
      <c r="F2664"/>
      <c r="G2664"/>
    </row>
    <row r="2665" spans="1:7" x14ac:dyDescent="0.25">
      <c r="A2665"/>
      <c r="B2665"/>
      <c r="C2665"/>
      <c r="D2665"/>
      <c r="E2665"/>
      <c r="F2665"/>
      <c r="G2665"/>
    </row>
    <row r="2666" spans="1:7" x14ac:dyDescent="0.25">
      <c r="A2666"/>
      <c r="B2666"/>
      <c r="C2666"/>
      <c r="D2666"/>
      <c r="E2666"/>
      <c r="F2666"/>
      <c r="G2666"/>
    </row>
    <row r="2667" spans="1:7" x14ac:dyDescent="0.25">
      <c r="A2667"/>
      <c r="B2667"/>
      <c r="C2667"/>
      <c r="D2667"/>
      <c r="E2667"/>
      <c r="F2667"/>
      <c r="G2667"/>
    </row>
    <row r="2668" spans="1:7" x14ac:dyDescent="0.25">
      <c r="A2668"/>
      <c r="B2668"/>
      <c r="C2668"/>
      <c r="D2668"/>
      <c r="E2668"/>
      <c r="F2668"/>
      <c r="G2668"/>
    </row>
    <row r="2669" spans="1:7" x14ac:dyDescent="0.25">
      <c r="A2669"/>
      <c r="B2669"/>
      <c r="C2669"/>
      <c r="D2669"/>
      <c r="E2669"/>
      <c r="F2669"/>
      <c r="G2669"/>
    </row>
    <row r="2670" spans="1:7" x14ac:dyDescent="0.25">
      <c r="A2670"/>
      <c r="B2670"/>
      <c r="C2670"/>
      <c r="D2670"/>
      <c r="E2670"/>
      <c r="F2670"/>
      <c r="G2670"/>
    </row>
    <row r="2671" spans="1:7" x14ac:dyDescent="0.25">
      <c r="A2671"/>
      <c r="B2671"/>
      <c r="C2671"/>
      <c r="D2671"/>
      <c r="E2671"/>
      <c r="F2671"/>
      <c r="G2671"/>
    </row>
    <row r="2672" spans="1:7" x14ac:dyDescent="0.25">
      <c r="A2672"/>
      <c r="B2672"/>
      <c r="C2672"/>
      <c r="D2672"/>
      <c r="E2672"/>
      <c r="F2672"/>
      <c r="G2672"/>
    </row>
    <row r="2673" spans="1:7" x14ac:dyDescent="0.25">
      <c r="A2673"/>
      <c r="B2673"/>
      <c r="C2673"/>
      <c r="D2673"/>
      <c r="E2673"/>
      <c r="F2673"/>
      <c r="G2673"/>
    </row>
    <row r="2674" spans="1:7" x14ac:dyDescent="0.25">
      <c r="A2674"/>
      <c r="B2674"/>
      <c r="C2674"/>
      <c r="D2674"/>
      <c r="E2674"/>
      <c r="F2674"/>
      <c r="G2674"/>
    </row>
    <row r="2675" spans="1:7" x14ac:dyDescent="0.25">
      <c r="A2675"/>
      <c r="B2675"/>
      <c r="C2675"/>
      <c r="D2675"/>
      <c r="E2675"/>
      <c r="F2675"/>
      <c r="G2675"/>
    </row>
    <row r="2676" spans="1:7" x14ac:dyDescent="0.25">
      <c r="A2676"/>
      <c r="B2676"/>
      <c r="C2676"/>
      <c r="D2676"/>
      <c r="E2676"/>
      <c r="F2676"/>
      <c r="G2676"/>
    </row>
    <row r="2677" spans="1:7" x14ac:dyDescent="0.25">
      <c r="A2677"/>
      <c r="B2677"/>
      <c r="C2677"/>
      <c r="D2677"/>
      <c r="E2677"/>
      <c r="F2677"/>
      <c r="G2677"/>
    </row>
    <row r="2678" spans="1:7" x14ac:dyDescent="0.25">
      <c r="A2678"/>
      <c r="B2678"/>
      <c r="C2678"/>
      <c r="D2678"/>
      <c r="E2678"/>
      <c r="F2678"/>
      <c r="G2678"/>
    </row>
    <row r="2679" spans="1:7" x14ac:dyDescent="0.25">
      <c r="A2679"/>
      <c r="B2679"/>
      <c r="C2679"/>
      <c r="D2679"/>
      <c r="E2679"/>
      <c r="F2679"/>
      <c r="G2679"/>
    </row>
    <row r="2680" spans="1:7" x14ac:dyDescent="0.25">
      <c r="A2680"/>
      <c r="B2680"/>
      <c r="C2680"/>
      <c r="D2680"/>
      <c r="E2680"/>
      <c r="F2680"/>
      <c r="G2680"/>
    </row>
    <row r="2681" spans="1:7" x14ac:dyDescent="0.25">
      <c r="A2681"/>
      <c r="B2681"/>
      <c r="C2681"/>
      <c r="D2681"/>
      <c r="E2681"/>
      <c r="F2681"/>
      <c r="G2681"/>
    </row>
    <row r="2682" spans="1:7" x14ac:dyDescent="0.25">
      <c r="A2682"/>
      <c r="B2682"/>
      <c r="C2682"/>
      <c r="D2682"/>
      <c r="E2682"/>
      <c r="F2682"/>
      <c r="G2682"/>
    </row>
    <row r="2683" spans="1:7" x14ac:dyDescent="0.25">
      <c r="A2683"/>
      <c r="B2683"/>
      <c r="C2683"/>
      <c r="D2683"/>
      <c r="E2683"/>
      <c r="F2683"/>
      <c r="G2683"/>
    </row>
    <row r="2684" spans="1:7" x14ac:dyDescent="0.25">
      <c r="A2684"/>
      <c r="B2684"/>
      <c r="C2684"/>
      <c r="D2684"/>
      <c r="E2684"/>
      <c r="F2684"/>
      <c r="G2684"/>
    </row>
    <row r="2685" spans="1:7" x14ac:dyDescent="0.25">
      <c r="A2685"/>
      <c r="B2685"/>
      <c r="C2685"/>
      <c r="D2685"/>
      <c r="E2685"/>
      <c r="F2685"/>
      <c r="G2685"/>
    </row>
    <row r="2686" spans="1:7" x14ac:dyDescent="0.25">
      <c r="A2686"/>
      <c r="B2686"/>
      <c r="C2686"/>
      <c r="D2686"/>
      <c r="E2686"/>
      <c r="F2686"/>
      <c r="G2686"/>
    </row>
    <row r="2687" spans="1:7" x14ac:dyDescent="0.25">
      <c r="A2687"/>
      <c r="B2687"/>
      <c r="C2687"/>
      <c r="D2687"/>
      <c r="E2687"/>
      <c r="F2687"/>
      <c r="G2687"/>
    </row>
    <row r="2688" spans="1:7" x14ac:dyDescent="0.25">
      <c r="A2688"/>
      <c r="B2688"/>
      <c r="C2688"/>
      <c r="D2688"/>
      <c r="E2688"/>
      <c r="F2688"/>
      <c r="G2688"/>
    </row>
    <row r="2689" spans="1:7" x14ac:dyDescent="0.25">
      <c r="A2689"/>
      <c r="B2689"/>
      <c r="C2689"/>
      <c r="D2689"/>
      <c r="E2689"/>
      <c r="F2689"/>
      <c r="G2689"/>
    </row>
    <row r="2690" spans="1:7" x14ac:dyDescent="0.25">
      <c r="A2690"/>
      <c r="B2690"/>
      <c r="C2690"/>
      <c r="D2690"/>
      <c r="E2690"/>
      <c r="F2690"/>
      <c r="G2690"/>
    </row>
    <row r="2691" spans="1:7" x14ac:dyDescent="0.25">
      <c r="A2691"/>
      <c r="B2691"/>
      <c r="C2691"/>
      <c r="D2691"/>
      <c r="E2691"/>
      <c r="F2691"/>
      <c r="G2691"/>
    </row>
    <row r="2692" spans="1:7" x14ac:dyDescent="0.25">
      <c r="A2692"/>
      <c r="B2692"/>
      <c r="C2692"/>
      <c r="D2692"/>
      <c r="E2692"/>
      <c r="F2692"/>
      <c r="G2692"/>
    </row>
    <row r="2693" spans="1:7" x14ac:dyDescent="0.25">
      <c r="A2693"/>
      <c r="B2693"/>
      <c r="C2693"/>
      <c r="D2693"/>
      <c r="E2693"/>
      <c r="F2693"/>
      <c r="G2693"/>
    </row>
    <row r="2694" spans="1:7" x14ac:dyDescent="0.25">
      <c r="A2694"/>
      <c r="B2694"/>
      <c r="C2694"/>
      <c r="D2694"/>
      <c r="E2694"/>
      <c r="F2694"/>
      <c r="G2694"/>
    </row>
    <row r="2695" spans="1:7" x14ac:dyDescent="0.25">
      <c r="A2695"/>
      <c r="B2695"/>
      <c r="C2695"/>
      <c r="D2695"/>
      <c r="E2695"/>
      <c r="F2695"/>
      <c r="G2695"/>
    </row>
    <row r="2696" spans="1:7" x14ac:dyDescent="0.25">
      <c r="A2696"/>
      <c r="B2696"/>
      <c r="C2696"/>
      <c r="D2696"/>
      <c r="E2696"/>
      <c r="F2696"/>
      <c r="G2696"/>
    </row>
    <row r="2697" spans="1:7" x14ac:dyDescent="0.25">
      <c r="A2697"/>
      <c r="B2697"/>
      <c r="C2697"/>
      <c r="D2697"/>
      <c r="E2697"/>
      <c r="F2697"/>
      <c r="G2697"/>
    </row>
    <row r="2698" spans="1:7" x14ac:dyDescent="0.25">
      <c r="A2698"/>
      <c r="B2698"/>
      <c r="C2698"/>
      <c r="D2698"/>
      <c r="E2698"/>
      <c r="F2698"/>
      <c r="G2698"/>
    </row>
    <row r="2699" spans="1:7" x14ac:dyDescent="0.25">
      <c r="A2699"/>
      <c r="B2699"/>
      <c r="C2699"/>
      <c r="D2699"/>
      <c r="E2699"/>
      <c r="F2699"/>
      <c r="G2699"/>
    </row>
    <row r="2700" spans="1:7" x14ac:dyDescent="0.25">
      <c r="A2700"/>
      <c r="B2700"/>
      <c r="C2700"/>
      <c r="D2700"/>
      <c r="E2700"/>
      <c r="F2700"/>
      <c r="G2700"/>
    </row>
    <row r="2701" spans="1:7" x14ac:dyDescent="0.25">
      <c r="A2701"/>
      <c r="B2701"/>
      <c r="C2701"/>
      <c r="D2701"/>
      <c r="E2701"/>
      <c r="F2701"/>
      <c r="G2701"/>
    </row>
    <row r="2702" spans="1:7" x14ac:dyDescent="0.25">
      <c r="A2702"/>
      <c r="B2702"/>
      <c r="C2702"/>
      <c r="D2702"/>
      <c r="E2702"/>
      <c r="F2702"/>
      <c r="G2702"/>
    </row>
    <row r="2703" spans="1:7" x14ac:dyDescent="0.25">
      <c r="A2703"/>
      <c r="B2703"/>
      <c r="C2703"/>
      <c r="D2703"/>
      <c r="E2703"/>
      <c r="F2703"/>
      <c r="G2703"/>
    </row>
    <row r="2704" spans="1:7" x14ac:dyDescent="0.25">
      <c r="A2704"/>
      <c r="B2704"/>
      <c r="C2704"/>
      <c r="D2704"/>
      <c r="E2704"/>
      <c r="F2704"/>
      <c r="G2704"/>
    </row>
    <row r="2705" spans="1:7" x14ac:dyDescent="0.25">
      <c r="A2705"/>
      <c r="B2705"/>
      <c r="C2705"/>
      <c r="D2705"/>
      <c r="E2705"/>
      <c r="F2705"/>
      <c r="G2705"/>
    </row>
    <row r="2706" spans="1:7" x14ac:dyDescent="0.25">
      <c r="A2706"/>
      <c r="B2706"/>
      <c r="C2706"/>
      <c r="D2706"/>
      <c r="E2706"/>
      <c r="F2706"/>
      <c r="G2706"/>
    </row>
    <row r="2707" spans="1:7" x14ac:dyDescent="0.25">
      <c r="A2707"/>
      <c r="B2707"/>
      <c r="C2707"/>
      <c r="D2707"/>
      <c r="E2707"/>
      <c r="F2707"/>
      <c r="G2707"/>
    </row>
    <row r="2708" spans="1:7" x14ac:dyDescent="0.25">
      <c r="A2708"/>
      <c r="B2708"/>
      <c r="C2708"/>
      <c r="D2708"/>
      <c r="E2708"/>
      <c r="F2708"/>
      <c r="G2708"/>
    </row>
    <row r="2709" spans="1:7" x14ac:dyDescent="0.25">
      <c r="A2709"/>
      <c r="B2709"/>
      <c r="C2709"/>
      <c r="D2709"/>
      <c r="E2709"/>
      <c r="F2709"/>
      <c r="G2709"/>
    </row>
    <row r="2710" spans="1:7" x14ac:dyDescent="0.25">
      <c r="A2710"/>
      <c r="B2710"/>
      <c r="C2710"/>
      <c r="D2710"/>
      <c r="E2710"/>
      <c r="F2710"/>
      <c r="G2710"/>
    </row>
    <row r="2711" spans="1:7" x14ac:dyDescent="0.25">
      <c r="A2711"/>
      <c r="B2711"/>
      <c r="C2711"/>
      <c r="D2711"/>
      <c r="E2711"/>
      <c r="F2711"/>
      <c r="G2711"/>
    </row>
    <row r="2712" spans="1:7" x14ac:dyDescent="0.25">
      <c r="A2712"/>
      <c r="B2712"/>
      <c r="C2712"/>
      <c r="D2712"/>
      <c r="E2712"/>
      <c r="F2712"/>
      <c r="G2712"/>
    </row>
    <row r="2713" spans="1:7" x14ac:dyDescent="0.25">
      <c r="A2713"/>
      <c r="B2713"/>
      <c r="C2713"/>
      <c r="D2713"/>
      <c r="E2713"/>
      <c r="F2713"/>
      <c r="G2713"/>
    </row>
    <row r="2714" spans="1:7" x14ac:dyDescent="0.25">
      <c r="A2714"/>
      <c r="B2714"/>
      <c r="C2714"/>
      <c r="D2714"/>
      <c r="E2714"/>
      <c r="F2714"/>
      <c r="G2714"/>
    </row>
    <row r="2715" spans="1:7" x14ac:dyDescent="0.25">
      <c r="A2715"/>
      <c r="B2715"/>
      <c r="C2715"/>
      <c r="D2715"/>
      <c r="E2715"/>
      <c r="F2715"/>
      <c r="G2715"/>
    </row>
    <row r="2716" spans="1:7" x14ac:dyDescent="0.25">
      <c r="A2716"/>
      <c r="B2716"/>
      <c r="C2716"/>
      <c r="D2716"/>
      <c r="E2716"/>
      <c r="F2716"/>
      <c r="G2716"/>
    </row>
    <row r="2717" spans="1:7" x14ac:dyDescent="0.25">
      <c r="A2717"/>
      <c r="B2717"/>
      <c r="C2717"/>
      <c r="D2717"/>
      <c r="E2717"/>
      <c r="F2717"/>
      <c r="G2717"/>
    </row>
    <row r="2718" spans="1:7" x14ac:dyDescent="0.25">
      <c r="A2718"/>
      <c r="B2718"/>
      <c r="C2718"/>
      <c r="D2718"/>
      <c r="E2718"/>
      <c r="F2718"/>
      <c r="G2718"/>
    </row>
    <row r="2719" spans="1:7" x14ac:dyDescent="0.25">
      <c r="A2719"/>
      <c r="B2719"/>
      <c r="C2719"/>
      <c r="D2719"/>
      <c r="E2719"/>
      <c r="F2719"/>
      <c r="G2719"/>
    </row>
    <row r="2720" spans="1:7" x14ac:dyDescent="0.25">
      <c r="A2720"/>
      <c r="B2720"/>
      <c r="C2720"/>
      <c r="D2720"/>
      <c r="E2720"/>
      <c r="F2720"/>
      <c r="G2720"/>
    </row>
    <row r="2721" spans="1:7" x14ac:dyDescent="0.25">
      <c r="A2721"/>
      <c r="B2721"/>
      <c r="C2721"/>
      <c r="D2721"/>
      <c r="E2721"/>
      <c r="F2721"/>
      <c r="G2721"/>
    </row>
    <row r="2722" spans="1:7" x14ac:dyDescent="0.25">
      <c r="A2722"/>
      <c r="B2722"/>
      <c r="C2722"/>
      <c r="D2722"/>
      <c r="E2722"/>
      <c r="F2722"/>
      <c r="G2722"/>
    </row>
    <row r="2723" spans="1:7" x14ac:dyDescent="0.25">
      <c r="A2723"/>
      <c r="B2723"/>
      <c r="C2723"/>
      <c r="D2723"/>
      <c r="E2723"/>
      <c r="F2723"/>
      <c r="G2723"/>
    </row>
    <row r="2724" spans="1:7" x14ac:dyDescent="0.25">
      <c r="A2724"/>
      <c r="B2724"/>
      <c r="C2724"/>
      <c r="D2724"/>
      <c r="E2724"/>
      <c r="F2724"/>
      <c r="G2724"/>
    </row>
    <row r="2725" spans="1:7" x14ac:dyDescent="0.25">
      <c r="A2725"/>
      <c r="B2725"/>
      <c r="C2725"/>
      <c r="D2725"/>
      <c r="E2725"/>
      <c r="F2725"/>
      <c r="G2725"/>
    </row>
    <row r="2726" spans="1:7" x14ac:dyDescent="0.25">
      <c r="A2726"/>
      <c r="B2726"/>
      <c r="C2726"/>
      <c r="D2726"/>
      <c r="E2726"/>
      <c r="F2726"/>
      <c r="G2726"/>
    </row>
    <row r="2727" spans="1:7" x14ac:dyDescent="0.25">
      <c r="A2727"/>
      <c r="B2727"/>
      <c r="C2727"/>
      <c r="D2727"/>
      <c r="E2727"/>
      <c r="F2727"/>
      <c r="G2727"/>
    </row>
    <row r="2728" spans="1:7" x14ac:dyDescent="0.25">
      <c r="A2728"/>
      <c r="B2728"/>
      <c r="C2728"/>
      <c r="D2728"/>
      <c r="E2728"/>
      <c r="F2728"/>
      <c r="G2728"/>
    </row>
    <row r="2729" spans="1:7" x14ac:dyDescent="0.25">
      <c r="A2729"/>
      <c r="B2729"/>
      <c r="C2729"/>
      <c r="D2729"/>
      <c r="E2729"/>
      <c r="F2729"/>
      <c r="G2729"/>
    </row>
    <row r="2730" spans="1:7" x14ac:dyDescent="0.25">
      <c r="A2730"/>
      <c r="B2730"/>
      <c r="C2730"/>
      <c r="D2730"/>
      <c r="E2730"/>
      <c r="F2730"/>
      <c r="G2730"/>
    </row>
    <row r="2731" spans="1:7" x14ac:dyDescent="0.25">
      <c r="A2731"/>
      <c r="B2731"/>
      <c r="C2731"/>
      <c r="D2731"/>
      <c r="E2731"/>
      <c r="F2731"/>
      <c r="G2731"/>
    </row>
    <row r="2732" spans="1:7" x14ac:dyDescent="0.25">
      <c r="A2732"/>
      <c r="B2732"/>
      <c r="C2732"/>
      <c r="D2732"/>
      <c r="E2732"/>
      <c r="F2732"/>
      <c r="G2732"/>
    </row>
    <row r="2733" spans="1:7" x14ac:dyDescent="0.25">
      <c r="A2733"/>
      <c r="B2733"/>
      <c r="C2733"/>
      <c r="D2733"/>
      <c r="E2733"/>
      <c r="F2733"/>
      <c r="G2733"/>
    </row>
    <row r="2734" spans="1:7" x14ac:dyDescent="0.25">
      <c r="A2734"/>
      <c r="B2734"/>
      <c r="C2734"/>
      <c r="D2734"/>
      <c r="E2734"/>
      <c r="F2734"/>
      <c r="G2734"/>
    </row>
    <row r="2735" spans="1:7" x14ac:dyDescent="0.25">
      <c r="A2735"/>
      <c r="B2735"/>
      <c r="C2735"/>
      <c r="D2735"/>
      <c r="E2735"/>
      <c r="F2735"/>
      <c r="G2735"/>
    </row>
    <row r="2736" spans="1:7" x14ac:dyDescent="0.25">
      <c r="A2736"/>
      <c r="B2736"/>
      <c r="C2736"/>
      <c r="D2736"/>
      <c r="E2736"/>
      <c r="F2736"/>
      <c r="G2736"/>
    </row>
    <row r="2737" spans="1:7" x14ac:dyDescent="0.25">
      <c r="A2737"/>
      <c r="B2737"/>
      <c r="C2737"/>
      <c r="D2737"/>
      <c r="E2737"/>
      <c r="F2737"/>
      <c r="G2737"/>
    </row>
    <row r="2738" spans="1:7" x14ac:dyDescent="0.25">
      <c r="A2738"/>
      <c r="B2738"/>
      <c r="C2738"/>
      <c r="D2738"/>
      <c r="E2738"/>
      <c r="F2738"/>
      <c r="G2738"/>
    </row>
    <row r="2739" spans="1:7" x14ac:dyDescent="0.25">
      <c r="A2739"/>
      <c r="B2739"/>
      <c r="C2739"/>
      <c r="D2739"/>
      <c r="E2739"/>
      <c r="F2739"/>
      <c r="G2739"/>
    </row>
    <row r="2740" spans="1:7" x14ac:dyDescent="0.25">
      <c r="A2740"/>
      <c r="B2740"/>
      <c r="C2740"/>
      <c r="D2740"/>
      <c r="E2740"/>
      <c r="F2740"/>
      <c r="G2740"/>
    </row>
    <row r="2741" spans="1:7" x14ac:dyDescent="0.25">
      <c r="A2741"/>
      <c r="B2741"/>
      <c r="C2741"/>
      <c r="D2741"/>
      <c r="E2741"/>
      <c r="F2741"/>
      <c r="G2741"/>
    </row>
    <row r="2742" spans="1:7" x14ac:dyDescent="0.25">
      <c r="A2742"/>
      <c r="B2742"/>
      <c r="C2742"/>
      <c r="D2742"/>
      <c r="E2742"/>
      <c r="F2742"/>
      <c r="G2742"/>
    </row>
    <row r="2743" spans="1:7" x14ac:dyDescent="0.25">
      <c r="A2743"/>
      <c r="B2743"/>
      <c r="C2743"/>
      <c r="D2743"/>
      <c r="E2743"/>
      <c r="F2743"/>
      <c r="G2743"/>
    </row>
    <row r="2744" spans="1:7" x14ac:dyDescent="0.25">
      <c r="A2744"/>
      <c r="B2744"/>
      <c r="C2744"/>
      <c r="D2744"/>
      <c r="E2744"/>
      <c r="F2744"/>
      <c r="G2744"/>
    </row>
    <row r="2745" spans="1:7" x14ac:dyDescent="0.25">
      <c r="A2745"/>
      <c r="B2745"/>
      <c r="C2745"/>
      <c r="D2745"/>
      <c r="E2745"/>
      <c r="F2745"/>
      <c r="G2745"/>
    </row>
    <row r="2746" spans="1:7" x14ac:dyDescent="0.25">
      <c r="A2746"/>
      <c r="B2746"/>
      <c r="C2746"/>
      <c r="D2746"/>
      <c r="E2746"/>
      <c r="F2746"/>
      <c r="G2746"/>
    </row>
    <row r="2747" spans="1:7" x14ac:dyDescent="0.25">
      <c r="A2747"/>
      <c r="B2747"/>
      <c r="C2747"/>
      <c r="D2747"/>
      <c r="E2747"/>
      <c r="F2747"/>
      <c r="G2747"/>
    </row>
    <row r="2748" spans="1:7" x14ac:dyDescent="0.25">
      <c r="A2748"/>
      <c r="B2748"/>
      <c r="C2748"/>
      <c r="D2748"/>
      <c r="E2748"/>
      <c r="F2748"/>
      <c r="G2748"/>
    </row>
    <row r="2749" spans="1:7" x14ac:dyDescent="0.25">
      <c r="A2749"/>
      <c r="B2749"/>
      <c r="C2749"/>
      <c r="D2749"/>
      <c r="E2749"/>
      <c r="F2749"/>
      <c r="G2749"/>
    </row>
    <row r="2750" spans="1:7" x14ac:dyDescent="0.25">
      <c r="A2750"/>
      <c r="B2750"/>
      <c r="C2750"/>
      <c r="D2750"/>
      <c r="E2750"/>
      <c r="F2750"/>
      <c r="G2750"/>
    </row>
    <row r="2751" spans="1:7" x14ac:dyDescent="0.25">
      <c r="A2751"/>
      <c r="B2751"/>
      <c r="C2751"/>
      <c r="D2751"/>
      <c r="E2751"/>
      <c r="F2751"/>
      <c r="G2751"/>
    </row>
    <row r="2752" spans="1:7" x14ac:dyDescent="0.25">
      <c r="A2752"/>
      <c r="B2752"/>
      <c r="C2752"/>
      <c r="D2752"/>
      <c r="E2752"/>
      <c r="F2752"/>
      <c r="G2752"/>
    </row>
    <row r="2753" spans="1:7" x14ac:dyDescent="0.25">
      <c r="A2753"/>
      <c r="B2753"/>
      <c r="C2753"/>
      <c r="D2753"/>
      <c r="E2753"/>
      <c r="F2753"/>
      <c r="G2753"/>
    </row>
    <row r="2754" spans="1:7" x14ac:dyDescent="0.25">
      <c r="A2754"/>
      <c r="B2754"/>
      <c r="C2754"/>
      <c r="D2754"/>
      <c r="E2754"/>
      <c r="F2754"/>
      <c r="G2754"/>
    </row>
    <row r="2755" spans="1:7" x14ac:dyDescent="0.25">
      <c r="A2755"/>
      <c r="B2755"/>
      <c r="C2755"/>
      <c r="D2755"/>
      <c r="E2755"/>
      <c r="F2755"/>
      <c r="G2755"/>
    </row>
    <row r="2756" spans="1:7" x14ac:dyDescent="0.25">
      <c r="A2756"/>
      <c r="B2756"/>
      <c r="C2756"/>
      <c r="D2756"/>
      <c r="E2756"/>
      <c r="F2756"/>
      <c r="G2756"/>
    </row>
    <row r="2757" spans="1:7" x14ac:dyDescent="0.25">
      <c r="A2757"/>
      <c r="B2757"/>
      <c r="C2757"/>
      <c r="D2757"/>
      <c r="E2757"/>
      <c r="F2757"/>
      <c r="G2757"/>
    </row>
    <row r="2758" spans="1:7" x14ac:dyDescent="0.25">
      <c r="A2758"/>
      <c r="B2758"/>
      <c r="C2758"/>
      <c r="D2758"/>
      <c r="E2758"/>
      <c r="F2758"/>
      <c r="G2758"/>
    </row>
    <row r="2759" spans="1:7" x14ac:dyDescent="0.25">
      <c r="A2759"/>
      <c r="B2759"/>
      <c r="C2759"/>
      <c r="D2759"/>
      <c r="E2759"/>
      <c r="F2759"/>
      <c r="G2759"/>
    </row>
    <row r="2760" spans="1:7" x14ac:dyDescent="0.25">
      <c r="A2760"/>
      <c r="B2760"/>
      <c r="C2760"/>
      <c r="D2760"/>
      <c r="E2760"/>
      <c r="F2760"/>
      <c r="G2760"/>
    </row>
    <row r="2761" spans="1:7" x14ac:dyDescent="0.25">
      <c r="A2761"/>
      <c r="B2761"/>
      <c r="C2761"/>
      <c r="D2761"/>
      <c r="E2761"/>
      <c r="F2761"/>
      <c r="G2761"/>
    </row>
    <row r="2762" spans="1:7" x14ac:dyDescent="0.25">
      <c r="A2762"/>
      <c r="B2762"/>
      <c r="C2762"/>
      <c r="D2762"/>
      <c r="E2762"/>
      <c r="F2762"/>
      <c r="G2762"/>
    </row>
    <row r="2763" spans="1:7" x14ac:dyDescent="0.25">
      <c r="A2763"/>
      <c r="B2763"/>
      <c r="C2763"/>
      <c r="D2763"/>
      <c r="E2763"/>
      <c r="F2763"/>
      <c r="G2763"/>
    </row>
    <row r="2764" spans="1:7" x14ac:dyDescent="0.25">
      <c r="A2764"/>
      <c r="B2764"/>
      <c r="C2764"/>
      <c r="D2764"/>
      <c r="E2764"/>
      <c r="F2764"/>
      <c r="G2764"/>
    </row>
    <row r="2765" spans="1:7" x14ac:dyDescent="0.25">
      <c r="A2765"/>
      <c r="B2765"/>
      <c r="C2765"/>
      <c r="D2765"/>
      <c r="E2765"/>
      <c r="F2765"/>
      <c r="G2765"/>
    </row>
    <row r="2766" spans="1:7" x14ac:dyDescent="0.25">
      <c r="A2766"/>
      <c r="B2766"/>
      <c r="C2766"/>
      <c r="D2766"/>
      <c r="E2766"/>
      <c r="F2766"/>
      <c r="G2766"/>
    </row>
    <row r="2767" spans="1:7" x14ac:dyDescent="0.25">
      <c r="A2767"/>
      <c r="B2767"/>
      <c r="C2767"/>
      <c r="D2767"/>
      <c r="E2767"/>
      <c r="F2767"/>
      <c r="G2767"/>
    </row>
    <row r="2768" spans="1:7" x14ac:dyDescent="0.25">
      <c r="A2768"/>
      <c r="B2768"/>
      <c r="C2768"/>
      <c r="D2768"/>
      <c r="E2768"/>
      <c r="F2768"/>
      <c r="G2768"/>
    </row>
    <row r="2769" spans="1:7" x14ac:dyDescent="0.25">
      <c r="A2769"/>
      <c r="B2769"/>
      <c r="C2769"/>
      <c r="D2769"/>
      <c r="E2769"/>
      <c r="F2769"/>
      <c r="G2769"/>
    </row>
    <row r="2770" spans="1:7" x14ac:dyDescent="0.25">
      <c r="A2770"/>
      <c r="B2770"/>
      <c r="C2770"/>
      <c r="D2770"/>
      <c r="E2770"/>
      <c r="F2770"/>
      <c r="G2770"/>
    </row>
    <row r="2771" spans="1:7" x14ac:dyDescent="0.25">
      <c r="A2771"/>
      <c r="B2771"/>
      <c r="C2771"/>
      <c r="D2771"/>
      <c r="E2771"/>
      <c r="F2771"/>
      <c r="G2771"/>
    </row>
    <row r="2772" spans="1:7" x14ac:dyDescent="0.25">
      <c r="A2772"/>
      <c r="B2772"/>
      <c r="C2772"/>
      <c r="D2772"/>
      <c r="E2772"/>
      <c r="F2772"/>
      <c r="G2772"/>
    </row>
    <row r="2773" spans="1:7" x14ac:dyDescent="0.25">
      <c r="A2773"/>
      <c r="B2773"/>
      <c r="C2773"/>
      <c r="D2773"/>
      <c r="E2773"/>
      <c r="F2773"/>
      <c r="G2773"/>
    </row>
    <row r="2774" spans="1:7" x14ac:dyDescent="0.25">
      <c r="A2774"/>
      <c r="B2774"/>
      <c r="C2774"/>
      <c r="D2774"/>
      <c r="E2774"/>
      <c r="F2774"/>
      <c r="G2774"/>
    </row>
    <row r="2775" spans="1:7" x14ac:dyDescent="0.25">
      <c r="A2775"/>
      <c r="B2775"/>
      <c r="C2775"/>
      <c r="D2775"/>
      <c r="E2775"/>
      <c r="F2775"/>
      <c r="G2775"/>
    </row>
    <row r="2776" spans="1:7" x14ac:dyDescent="0.25">
      <c r="A2776"/>
      <c r="B2776"/>
      <c r="C2776"/>
      <c r="D2776"/>
      <c r="E2776"/>
      <c r="F2776"/>
      <c r="G2776"/>
    </row>
    <row r="2777" spans="1:7" x14ac:dyDescent="0.25">
      <c r="A2777"/>
      <c r="B2777"/>
      <c r="C2777"/>
      <c r="D2777"/>
      <c r="E2777"/>
      <c r="F2777"/>
      <c r="G2777"/>
    </row>
    <row r="2778" spans="1:7" x14ac:dyDescent="0.25">
      <c r="A2778"/>
      <c r="B2778"/>
      <c r="C2778"/>
      <c r="D2778"/>
      <c r="E2778"/>
      <c r="F2778"/>
      <c r="G2778"/>
    </row>
    <row r="2779" spans="1:7" x14ac:dyDescent="0.25">
      <c r="A2779"/>
      <c r="B2779"/>
      <c r="C2779"/>
      <c r="D2779"/>
      <c r="E2779"/>
      <c r="F2779"/>
      <c r="G2779"/>
    </row>
    <row r="2780" spans="1:7" x14ac:dyDescent="0.25">
      <c r="A2780"/>
      <c r="B2780"/>
      <c r="C2780"/>
      <c r="D2780"/>
      <c r="E2780"/>
      <c r="F2780"/>
      <c r="G2780"/>
    </row>
    <row r="2781" spans="1:7" x14ac:dyDescent="0.25">
      <c r="A2781"/>
      <c r="B2781"/>
      <c r="C2781"/>
      <c r="D2781"/>
      <c r="E2781"/>
      <c r="F2781"/>
      <c r="G2781"/>
    </row>
    <row r="2782" spans="1:7" x14ac:dyDescent="0.25">
      <c r="A2782"/>
      <c r="B2782"/>
      <c r="C2782"/>
      <c r="D2782"/>
      <c r="E2782"/>
      <c r="F2782"/>
      <c r="G2782"/>
    </row>
    <row r="2783" spans="1:7" x14ac:dyDescent="0.25">
      <c r="A2783"/>
      <c r="B2783"/>
      <c r="C2783"/>
      <c r="D2783"/>
      <c r="E2783"/>
      <c r="F2783"/>
      <c r="G2783"/>
    </row>
    <row r="2784" spans="1:7" x14ac:dyDescent="0.25">
      <c r="A2784"/>
      <c r="B2784"/>
      <c r="C2784"/>
      <c r="D2784"/>
      <c r="E2784"/>
      <c r="F2784"/>
      <c r="G2784"/>
    </row>
    <row r="2785" spans="1:7" x14ac:dyDescent="0.25">
      <c r="A2785"/>
      <c r="B2785"/>
      <c r="C2785"/>
      <c r="D2785"/>
      <c r="E2785"/>
      <c r="F2785"/>
      <c r="G2785"/>
    </row>
    <row r="2786" spans="1:7" x14ac:dyDescent="0.25">
      <c r="A2786"/>
      <c r="B2786"/>
      <c r="C2786"/>
      <c r="D2786"/>
      <c r="E2786"/>
      <c r="F2786"/>
      <c r="G2786"/>
    </row>
    <row r="2787" spans="1:7" x14ac:dyDescent="0.25">
      <c r="A2787"/>
      <c r="B2787"/>
      <c r="C2787"/>
      <c r="D2787"/>
      <c r="E2787"/>
      <c r="F2787"/>
      <c r="G2787"/>
    </row>
    <row r="2788" spans="1:7" x14ac:dyDescent="0.25">
      <c r="A2788"/>
      <c r="B2788"/>
      <c r="C2788"/>
      <c r="D2788"/>
      <c r="E2788"/>
      <c r="F2788"/>
      <c r="G2788"/>
    </row>
    <row r="2789" spans="1:7" x14ac:dyDescent="0.25">
      <c r="A2789"/>
      <c r="B2789"/>
      <c r="C2789"/>
      <c r="D2789"/>
      <c r="E2789"/>
      <c r="F2789"/>
      <c r="G2789"/>
    </row>
    <row r="2790" spans="1:7" x14ac:dyDescent="0.25">
      <c r="A2790"/>
      <c r="B2790"/>
      <c r="C2790"/>
      <c r="D2790"/>
      <c r="E2790"/>
      <c r="F2790"/>
      <c r="G2790"/>
    </row>
    <row r="2791" spans="1:7" x14ac:dyDescent="0.25">
      <c r="A2791"/>
      <c r="B2791"/>
      <c r="C2791"/>
      <c r="D2791"/>
      <c r="E2791"/>
      <c r="F2791"/>
      <c r="G2791"/>
    </row>
    <row r="2792" spans="1:7" x14ac:dyDescent="0.25">
      <c r="A2792"/>
      <c r="B2792"/>
      <c r="C2792"/>
      <c r="D2792"/>
      <c r="E2792"/>
      <c r="F2792"/>
      <c r="G2792"/>
    </row>
    <row r="2793" spans="1:7" x14ac:dyDescent="0.25">
      <c r="A2793"/>
      <c r="B2793"/>
      <c r="C2793"/>
      <c r="D2793"/>
      <c r="E2793"/>
      <c r="F2793"/>
      <c r="G2793"/>
    </row>
    <row r="2794" spans="1:7" x14ac:dyDescent="0.25">
      <c r="A2794"/>
      <c r="B2794"/>
      <c r="C2794"/>
      <c r="D2794"/>
      <c r="E2794"/>
      <c r="F2794"/>
      <c r="G2794"/>
    </row>
    <row r="2795" spans="1:7" x14ac:dyDescent="0.25">
      <c r="A2795"/>
      <c r="B2795"/>
      <c r="C2795"/>
      <c r="D2795"/>
      <c r="E2795"/>
      <c r="F2795"/>
      <c r="G2795"/>
    </row>
    <row r="2796" spans="1:7" x14ac:dyDescent="0.25">
      <c r="A2796"/>
      <c r="B2796"/>
      <c r="C2796"/>
      <c r="D2796"/>
      <c r="E2796"/>
      <c r="F2796"/>
      <c r="G2796"/>
    </row>
    <row r="2797" spans="1:7" x14ac:dyDescent="0.25">
      <c r="A2797"/>
      <c r="B2797"/>
      <c r="C2797"/>
      <c r="D2797"/>
      <c r="E2797"/>
      <c r="F2797"/>
      <c r="G2797"/>
    </row>
    <row r="2798" spans="1:7" x14ac:dyDescent="0.25">
      <c r="A2798"/>
      <c r="B2798"/>
      <c r="C2798"/>
      <c r="D2798"/>
      <c r="E2798"/>
      <c r="F2798"/>
      <c r="G2798"/>
    </row>
    <row r="2799" spans="1:7" x14ac:dyDescent="0.25">
      <c r="A2799"/>
      <c r="B2799"/>
      <c r="C2799"/>
      <c r="D2799"/>
      <c r="E2799"/>
      <c r="F2799"/>
      <c r="G2799"/>
    </row>
    <row r="2800" spans="1:7" x14ac:dyDescent="0.25">
      <c r="A2800"/>
      <c r="B2800"/>
      <c r="C2800"/>
      <c r="D2800"/>
      <c r="E2800"/>
      <c r="F2800"/>
      <c r="G2800"/>
    </row>
    <row r="2801" spans="1:7" x14ac:dyDescent="0.25">
      <c r="A2801"/>
      <c r="B2801"/>
      <c r="C2801"/>
      <c r="D2801"/>
      <c r="E2801"/>
      <c r="F2801"/>
      <c r="G2801"/>
    </row>
    <row r="2802" spans="1:7" x14ac:dyDescent="0.25">
      <c r="A2802"/>
      <c r="B2802"/>
      <c r="C2802"/>
      <c r="D2802"/>
      <c r="E2802"/>
      <c r="F2802"/>
      <c r="G2802"/>
    </row>
    <row r="2803" spans="1:7" x14ac:dyDescent="0.25">
      <c r="A2803"/>
      <c r="B2803"/>
      <c r="C2803"/>
      <c r="D2803"/>
      <c r="E2803"/>
      <c r="F2803"/>
      <c r="G2803"/>
    </row>
    <row r="2804" spans="1:7" x14ac:dyDescent="0.25">
      <c r="A2804"/>
      <c r="B2804"/>
      <c r="C2804"/>
      <c r="D2804"/>
      <c r="E2804"/>
      <c r="F2804"/>
      <c r="G2804"/>
    </row>
    <row r="2805" spans="1:7" x14ac:dyDescent="0.25">
      <c r="A2805"/>
      <c r="B2805"/>
      <c r="C2805"/>
      <c r="D2805"/>
      <c r="E2805"/>
      <c r="F2805"/>
      <c r="G2805"/>
    </row>
    <row r="2806" spans="1:7" x14ac:dyDescent="0.25">
      <c r="A2806"/>
      <c r="B2806"/>
      <c r="C2806"/>
      <c r="D2806"/>
      <c r="E2806"/>
      <c r="F2806"/>
      <c r="G2806"/>
    </row>
    <row r="2807" spans="1:7" x14ac:dyDescent="0.25">
      <c r="A2807"/>
      <c r="B2807"/>
      <c r="C2807"/>
      <c r="D2807"/>
      <c r="E2807"/>
      <c r="F2807"/>
      <c r="G2807"/>
    </row>
    <row r="2808" spans="1:7" x14ac:dyDescent="0.25">
      <c r="A2808"/>
      <c r="B2808"/>
      <c r="C2808"/>
      <c r="D2808"/>
      <c r="E2808"/>
      <c r="F2808"/>
      <c r="G2808"/>
    </row>
    <row r="2809" spans="1:7" x14ac:dyDescent="0.25">
      <c r="A2809"/>
      <c r="B2809"/>
      <c r="C2809"/>
      <c r="D2809"/>
      <c r="E2809"/>
      <c r="F2809"/>
      <c r="G2809"/>
    </row>
    <row r="2810" spans="1:7" x14ac:dyDescent="0.25">
      <c r="A2810"/>
      <c r="B2810"/>
      <c r="C2810"/>
      <c r="D2810"/>
      <c r="E2810"/>
      <c r="F2810"/>
      <c r="G2810"/>
    </row>
    <row r="2811" spans="1:7" x14ac:dyDescent="0.25">
      <c r="A2811"/>
      <c r="B2811"/>
      <c r="C2811"/>
      <c r="D2811"/>
      <c r="E2811"/>
      <c r="F2811"/>
      <c r="G2811"/>
    </row>
    <row r="2812" spans="1:7" x14ac:dyDescent="0.25">
      <c r="A2812"/>
      <c r="B2812"/>
      <c r="C2812"/>
      <c r="D2812"/>
      <c r="E2812"/>
      <c r="F2812"/>
      <c r="G2812"/>
    </row>
    <row r="2813" spans="1:7" x14ac:dyDescent="0.25">
      <c r="A2813"/>
      <c r="B2813"/>
      <c r="C2813"/>
      <c r="D2813"/>
      <c r="E2813"/>
      <c r="F2813"/>
      <c r="G2813"/>
    </row>
    <row r="2814" spans="1:7" x14ac:dyDescent="0.25">
      <c r="A2814"/>
      <c r="B2814"/>
      <c r="C2814"/>
      <c r="D2814"/>
      <c r="E2814"/>
      <c r="F2814"/>
      <c r="G2814"/>
    </row>
    <row r="2815" spans="1:7" x14ac:dyDescent="0.25">
      <c r="A2815"/>
      <c r="B2815"/>
      <c r="C2815"/>
      <c r="D2815"/>
      <c r="E2815"/>
      <c r="F2815"/>
      <c r="G2815"/>
    </row>
    <row r="2816" spans="1:7" x14ac:dyDescent="0.25">
      <c r="A2816"/>
      <c r="B2816"/>
      <c r="C2816"/>
      <c r="D2816"/>
      <c r="E2816"/>
      <c r="F2816"/>
      <c r="G2816"/>
    </row>
    <row r="2817" spans="1:7" x14ac:dyDescent="0.25">
      <c r="A2817"/>
      <c r="B2817"/>
      <c r="C2817"/>
      <c r="D2817"/>
      <c r="E2817"/>
      <c r="F2817"/>
      <c r="G2817"/>
    </row>
    <row r="2818" spans="1:7" x14ac:dyDescent="0.25">
      <c r="A2818"/>
      <c r="B2818"/>
      <c r="C2818"/>
      <c r="D2818"/>
      <c r="E2818"/>
      <c r="F2818"/>
      <c r="G2818"/>
    </row>
    <row r="2819" spans="1:7" x14ac:dyDescent="0.25">
      <c r="A2819"/>
      <c r="B2819"/>
      <c r="C2819"/>
      <c r="D2819"/>
      <c r="E2819"/>
      <c r="F2819"/>
      <c r="G2819"/>
    </row>
    <row r="2820" spans="1:7" x14ac:dyDescent="0.25">
      <c r="A2820"/>
      <c r="B2820"/>
      <c r="C2820"/>
      <c r="D2820"/>
      <c r="E2820"/>
      <c r="F2820"/>
      <c r="G2820"/>
    </row>
    <row r="2821" spans="1:7" x14ac:dyDescent="0.25">
      <c r="A2821"/>
      <c r="B2821"/>
      <c r="C2821"/>
      <c r="D2821"/>
      <c r="E2821"/>
      <c r="F2821"/>
      <c r="G2821"/>
    </row>
    <row r="2822" spans="1:7" x14ac:dyDescent="0.25">
      <c r="A2822"/>
      <c r="B2822"/>
      <c r="C2822"/>
      <c r="D2822"/>
      <c r="E2822"/>
      <c r="F2822"/>
      <c r="G2822"/>
    </row>
    <row r="2823" spans="1:7" x14ac:dyDescent="0.25">
      <c r="A2823"/>
      <c r="B2823"/>
      <c r="C2823"/>
      <c r="D2823"/>
      <c r="E2823"/>
      <c r="F2823"/>
      <c r="G2823"/>
    </row>
    <row r="2824" spans="1:7" x14ac:dyDescent="0.25">
      <c r="A2824"/>
      <c r="B2824"/>
      <c r="C2824"/>
      <c r="D2824"/>
      <c r="E2824"/>
      <c r="F2824"/>
      <c r="G2824"/>
    </row>
    <row r="2825" spans="1:7" x14ac:dyDescent="0.25">
      <c r="A2825"/>
      <c r="B2825"/>
      <c r="C2825"/>
      <c r="D2825"/>
      <c r="E2825"/>
      <c r="F2825"/>
      <c r="G2825"/>
    </row>
    <row r="2826" spans="1:7" x14ac:dyDescent="0.25">
      <c r="A2826"/>
      <c r="B2826"/>
      <c r="C2826"/>
      <c r="D2826"/>
      <c r="E2826"/>
      <c r="F2826"/>
      <c r="G2826"/>
    </row>
    <row r="2827" spans="1:7" x14ac:dyDescent="0.25">
      <c r="A2827"/>
      <c r="B2827"/>
      <c r="C2827"/>
      <c r="D2827"/>
      <c r="E2827"/>
      <c r="F2827"/>
      <c r="G2827"/>
    </row>
    <row r="2828" spans="1:7" x14ac:dyDescent="0.25">
      <c r="A2828"/>
      <c r="B2828"/>
      <c r="C2828"/>
      <c r="D2828"/>
      <c r="E2828"/>
      <c r="F2828"/>
      <c r="G2828"/>
    </row>
    <row r="2829" spans="1:7" x14ac:dyDescent="0.25">
      <c r="A2829"/>
      <c r="B2829"/>
      <c r="C2829"/>
      <c r="D2829"/>
      <c r="E2829"/>
      <c r="F2829"/>
      <c r="G2829"/>
    </row>
    <row r="2830" spans="1:7" x14ac:dyDescent="0.25">
      <c r="A2830"/>
      <c r="B2830"/>
      <c r="C2830"/>
      <c r="D2830"/>
      <c r="E2830"/>
      <c r="F2830"/>
      <c r="G2830"/>
    </row>
    <row r="2831" spans="1:7" x14ac:dyDescent="0.25">
      <c r="A2831"/>
      <c r="B2831"/>
      <c r="C2831"/>
      <c r="D2831"/>
      <c r="E2831"/>
      <c r="F2831"/>
      <c r="G2831"/>
    </row>
    <row r="2832" spans="1:7" x14ac:dyDescent="0.25">
      <c r="A2832"/>
      <c r="B2832"/>
      <c r="C2832"/>
      <c r="D2832"/>
      <c r="E2832"/>
      <c r="F2832"/>
      <c r="G2832"/>
    </row>
    <row r="2833" spans="1:7" x14ac:dyDescent="0.25">
      <c r="A2833"/>
      <c r="B2833"/>
      <c r="C2833"/>
      <c r="D2833"/>
      <c r="E2833"/>
      <c r="F2833"/>
      <c r="G2833"/>
    </row>
    <row r="2834" spans="1:7" x14ac:dyDescent="0.25">
      <c r="A2834"/>
      <c r="B2834"/>
      <c r="C2834"/>
      <c r="D2834"/>
      <c r="E2834"/>
      <c r="F2834"/>
      <c r="G2834"/>
    </row>
    <row r="2835" spans="1:7" x14ac:dyDescent="0.25">
      <c r="A2835"/>
      <c r="B2835"/>
      <c r="C2835"/>
      <c r="D2835"/>
      <c r="E2835"/>
      <c r="F2835"/>
      <c r="G2835"/>
    </row>
    <row r="2836" spans="1:7" x14ac:dyDescent="0.25">
      <c r="A2836"/>
      <c r="B2836"/>
      <c r="C2836"/>
      <c r="D2836"/>
      <c r="E2836"/>
      <c r="F2836"/>
      <c r="G2836"/>
    </row>
    <row r="2837" spans="1:7" x14ac:dyDescent="0.25">
      <c r="A2837"/>
      <c r="B2837"/>
      <c r="C2837"/>
      <c r="D2837"/>
      <c r="E2837"/>
      <c r="F2837"/>
      <c r="G2837"/>
    </row>
    <row r="2838" spans="1:7" x14ac:dyDescent="0.25">
      <c r="A2838"/>
      <c r="B2838"/>
      <c r="C2838"/>
      <c r="D2838"/>
      <c r="E2838"/>
      <c r="F2838"/>
      <c r="G2838"/>
    </row>
    <row r="2839" spans="1:7" x14ac:dyDescent="0.25">
      <c r="A2839"/>
      <c r="B2839"/>
      <c r="C2839"/>
      <c r="D2839"/>
      <c r="E2839"/>
      <c r="F2839"/>
      <c r="G2839"/>
    </row>
    <row r="2840" spans="1:7" x14ac:dyDescent="0.25">
      <c r="A2840"/>
      <c r="B2840"/>
      <c r="C2840"/>
      <c r="D2840"/>
      <c r="E2840"/>
      <c r="F2840"/>
      <c r="G2840"/>
    </row>
    <row r="2841" spans="1:7" x14ac:dyDescent="0.25">
      <c r="A2841"/>
      <c r="B2841"/>
      <c r="C2841"/>
      <c r="D2841"/>
      <c r="E2841"/>
      <c r="F2841"/>
      <c r="G2841"/>
    </row>
    <row r="2842" spans="1:7" x14ac:dyDescent="0.25">
      <c r="A2842"/>
      <c r="B2842"/>
      <c r="C2842"/>
      <c r="D2842"/>
      <c r="E2842"/>
      <c r="F2842"/>
      <c r="G2842"/>
    </row>
    <row r="2843" spans="1:7" x14ac:dyDescent="0.25">
      <c r="A2843"/>
      <c r="B2843"/>
      <c r="C2843"/>
      <c r="D2843"/>
      <c r="E2843"/>
      <c r="F2843"/>
      <c r="G2843"/>
    </row>
    <row r="2844" spans="1:7" x14ac:dyDescent="0.25">
      <c r="A2844"/>
      <c r="B2844"/>
      <c r="C2844"/>
      <c r="D2844"/>
      <c r="E2844"/>
      <c r="F2844"/>
      <c r="G2844"/>
    </row>
    <row r="2845" spans="1:7" x14ac:dyDescent="0.25">
      <c r="A2845"/>
      <c r="B2845"/>
      <c r="C2845"/>
      <c r="D2845"/>
      <c r="E2845"/>
      <c r="F2845"/>
      <c r="G2845"/>
    </row>
    <row r="2846" spans="1:7" x14ac:dyDescent="0.25">
      <c r="A2846"/>
      <c r="B2846"/>
      <c r="C2846"/>
      <c r="D2846"/>
      <c r="E2846"/>
      <c r="F2846"/>
      <c r="G2846"/>
    </row>
    <row r="2847" spans="1:7" x14ac:dyDescent="0.25">
      <c r="A2847"/>
      <c r="B2847"/>
      <c r="C2847"/>
      <c r="D2847"/>
      <c r="E2847"/>
      <c r="F2847"/>
      <c r="G2847"/>
    </row>
    <row r="2848" spans="1:7" x14ac:dyDescent="0.25">
      <c r="A2848"/>
      <c r="B2848"/>
      <c r="C2848"/>
      <c r="D2848"/>
      <c r="E2848"/>
      <c r="F2848"/>
      <c r="G2848"/>
    </row>
    <row r="2849" spans="1:7" x14ac:dyDescent="0.25">
      <c r="A2849"/>
      <c r="B2849"/>
      <c r="C2849"/>
      <c r="D2849"/>
      <c r="E2849"/>
      <c r="F2849"/>
      <c r="G2849"/>
    </row>
    <row r="2850" spans="1:7" x14ac:dyDescent="0.25">
      <c r="A2850"/>
      <c r="B2850"/>
      <c r="C2850"/>
      <c r="D2850"/>
      <c r="E2850"/>
      <c r="F2850"/>
      <c r="G2850"/>
    </row>
    <row r="2851" spans="1:7" x14ac:dyDescent="0.25">
      <c r="A2851"/>
      <c r="B2851"/>
      <c r="C2851"/>
      <c r="D2851"/>
      <c r="E2851"/>
      <c r="F2851"/>
      <c r="G2851"/>
    </row>
    <row r="2852" spans="1:7" x14ac:dyDescent="0.25">
      <c r="A2852"/>
      <c r="B2852"/>
      <c r="C2852"/>
      <c r="D2852"/>
      <c r="E2852"/>
      <c r="F2852"/>
      <c r="G2852"/>
    </row>
    <row r="2853" spans="1:7" x14ac:dyDescent="0.25">
      <c r="A2853"/>
      <c r="B2853"/>
      <c r="C2853"/>
      <c r="D2853"/>
      <c r="E2853"/>
      <c r="F2853"/>
      <c r="G2853"/>
    </row>
    <row r="2854" spans="1:7" x14ac:dyDescent="0.25">
      <c r="A2854"/>
      <c r="B2854"/>
      <c r="C2854"/>
      <c r="D2854"/>
      <c r="E2854"/>
      <c r="F2854"/>
      <c r="G2854"/>
    </row>
    <row r="2855" spans="1:7" x14ac:dyDescent="0.25">
      <c r="A2855"/>
      <c r="B2855"/>
      <c r="C2855"/>
      <c r="D2855"/>
      <c r="E2855"/>
      <c r="F2855"/>
      <c r="G2855"/>
    </row>
    <row r="2856" spans="1:7" x14ac:dyDescent="0.25">
      <c r="A2856"/>
      <c r="B2856"/>
      <c r="C2856"/>
      <c r="D2856"/>
      <c r="E2856"/>
      <c r="F2856"/>
      <c r="G2856"/>
    </row>
    <row r="2857" spans="1:7" x14ac:dyDescent="0.25">
      <c r="A2857"/>
      <c r="B2857"/>
      <c r="C2857"/>
      <c r="D2857"/>
      <c r="E2857"/>
      <c r="F2857"/>
      <c r="G2857"/>
    </row>
    <row r="2858" spans="1:7" x14ac:dyDescent="0.25">
      <c r="A2858"/>
      <c r="B2858"/>
      <c r="C2858"/>
      <c r="D2858"/>
      <c r="E2858"/>
      <c r="F2858"/>
      <c r="G2858"/>
    </row>
    <row r="2859" spans="1:7" x14ac:dyDescent="0.25">
      <c r="A2859"/>
      <c r="B2859"/>
      <c r="C2859"/>
      <c r="D2859"/>
      <c r="E2859"/>
      <c r="F2859"/>
      <c r="G2859"/>
    </row>
    <row r="2860" spans="1:7" x14ac:dyDescent="0.25">
      <c r="A2860"/>
      <c r="B2860"/>
      <c r="C2860"/>
      <c r="D2860"/>
      <c r="E2860"/>
      <c r="F2860"/>
      <c r="G2860"/>
    </row>
    <row r="2861" spans="1:7" x14ac:dyDescent="0.25">
      <c r="A2861"/>
      <c r="B2861"/>
      <c r="C2861"/>
      <c r="D2861"/>
      <c r="E2861"/>
      <c r="F2861"/>
      <c r="G2861"/>
    </row>
    <row r="2862" spans="1:7" x14ac:dyDescent="0.25">
      <c r="A2862"/>
      <c r="B2862"/>
      <c r="C2862"/>
      <c r="D2862"/>
      <c r="E2862"/>
      <c r="F2862"/>
      <c r="G2862"/>
    </row>
    <row r="2863" spans="1:7" x14ac:dyDescent="0.25">
      <c r="A2863"/>
      <c r="B2863"/>
      <c r="C2863"/>
      <c r="D2863"/>
      <c r="E2863"/>
      <c r="F2863"/>
      <c r="G2863"/>
    </row>
    <row r="2864" spans="1:7" x14ac:dyDescent="0.25">
      <c r="A2864"/>
      <c r="B2864"/>
      <c r="C2864"/>
      <c r="D2864"/>
      <c r="E2864"/>
      <c r="F2864"/>
      <c r="G2864"/>
    </row>
    <row r="2865" spans="1:7" x14ac:dyDescent="0.25">
      <c r="A2865"/>
      <c r="B2865"/>
      <c r="C2865"/>
      <c r="D2865"/>
      <c r="E2865"/>
      <c r="F2865"/>
      <c r="G2865"/>
    </row>
    <row r="2866" spans="1:7" x14ac:dyDescent="0.25">
      <c r="A2866"/>
      <c r="B2866"/>
      <c r="C2866"/>
      <c r="D2866"/>
      <c r="E2866"/>
      <c r="F2866"/>
      <c r="G2866"/>
    </row>
    <row r="2867" spans="1:7" x14ac:dyDescent="0.25">
      <c r="A2867"/>
      <c r="B2867"/>
      <c r="C2867"/>
      <c r="D2867"/>
      <c r="E2867"/>
      <c r="F2867"/>
      <c r="G2867"/>
    </row>
    <row r="2868" spans="1:7" x14ac:dyDescent="0.25">
      <c r="A2868"/>
      <c r="B2868"/>
      <c r="C2868"/>
      <c r="D2868"/>
      <c r="E2868"/>
      <c r="F2868"/>
      <c r="G2868"/>
    </row>
    <row r="2869" spans="1:7" x14ac:dyDescent="0.25">
      <c r="A2869"/>
      <c r="B2869"/>
      <c r="C2869"/>
      <c r="D2869"/>
      <c r="E2869"/>
      <c r="F2869"/>
      <c r="G2869"/>
    </row>
    <row r="2870" spans="1:7" x14ac:dyDescent="0.25">
      <c r="A2870"/>
      <c r="B2870"/>
      <c r="C2870"/>
      <c r="D2870"/>
      <c r="E2870"/>
      <c r="F2870"/>
      <c r="G2870"/>
    </row>
    <row r="2871" spans="1:7" x14ac:dyDescent="0.25">
      <c r="A2871"/>
      <c r="B2871"/>
      <c r="C2871"/>
      <c r="D2871"/>
      <c r="E2871"/>
      <c r="F2871"/>
      <c r="G2871"/>
    </row>
    <row r="2872" spans="1:7" x14ac:dyDescent="0.25">
      <c r="A2872"/>
      <c r="B2872"/>
      <c r="C2872"/>
      <c r="D2872"/>
      <c r="E2872"/>
      <c r="F2872"/>
      <c r="G2872"/>
    </row>
    <row r="2873" spans="1:7" x14ac:dyDescent="0.25">
      <c r="A2873"/>
      <c r="B2873"/>
      <c r="C2873"/>
      <c r="D2873"/>
      <c r="E2873"/>
      <c r="F2873"/>
      <c r="G2873"/>
    </row>
    <row r="2874" spans="1:7" x14ac:dyDescent="0.25">
      <c r="A2874"/>
      <c r="B2874"/>
      <c r="C2874"/>
      <c r="D2874"/>
      <c r="E2874"/>
      <c r="F2874"/>
      <c r="G2874"/>
    </row>
    <row r="2875" spans="1:7" x14ac:dyDescent="0.25">
      <c r="A2875"/>
      <c r="B2875"/>
      <c r="C2875"/>
      <c r="D2875"/>
      <c r="E2875"/>
      <c r="F2875"/>
      <c r="G2875"/>
    </row>
    <row r="2876" spans="1:7" x14ac:dyDescent="0.25">
      <c r="A2876"/>
      <c r="B2876"/>
      <c r="C2876"/>
      <c r="D2876"/>
      <c r="E2876"/>
      <c r="F2876"/>
      <c r="G2876"/>
    </row>
    <row r="2877" spans="1:7" x14ac:dyDescent="0.25">
      <c r="A2877"/>
      <c r="B2877"/>
      <c r="C2877"/>
      <c r="D2877"/>
      <c r="E2877"/>
      <c r="F2877"/>
      <c r="G2877"/>
    </row>
    <row r="2878" spans="1:7" x14ac:dyDescent="0.25">
      <c r="A2878"/>
      <c r="B2878"/>
      <c r="C2878"/>
      <c r="D2878"/>
      <c r="E2878"/>
      <c r="F2878"/>
      <c r="G2878"/>
    </row>
    <row r="2879" spans="1:7" x14ac:dyDescent="0.25">
      <c r="A2879"/>
      <c r="B2879"/>
      <c r="C2879"/>
      <c r="D2879"/>
      <c r="E2879"/>
      <c r="F2879"/>
      <c r="G2879"/>
    </row>
    <row r="2880" spans="1:7" x14ac:dyDescent="0.25">
      <c r="A2880"/>
      <c r="B2880"/>
      <c r="C2880"/>
      <c r="D2880"/>
      <c r="E2880"/>
      <c r="F2880"/>
      <c r="G2880"/>
    </row>
    <row r="2881" spans="1:7" x14ac:dyDescent="0.25">
      <c r="A2881"/>
      <c r="B2881"/>
      <c r="C2881"/>
      <c r="D2881"/>
      <c r="E2881"/>
      <c r="F2881"/>
      <c r="G2881"/>
    </row>
    <row r="2882" spans="1:7" x14ac:dyDescent="0.25">
      <c r="A2882"/>
      <c r="B2882"/>
      <c r="C2882"/>
      <c r="D2882"/>
      <c r="E2882"/>
      <c r="F2882"/>
      <c r="G2882"/>
    </row>
    <row r="2883" spans="1:7" x14ac:dyDescent="0.25">
      <c r="A2883"/>
      <c r="B2883"/>
      <c r="C2883"/>
      <c r="D2883"/>
      <c r="E2883"/>
      <c r="F2883"/>
      <c r="G2883"/>
    </row>
    <row r="2884" spans="1:7" x14ac:dyDescent="0.25">
      <c r="A2884"/>
      <c r="B2884"/>
      <c r="C2884"/>
      <c r="D2884"/>
      <c r="E2884"/>
      <c r="F2884"/>
      <c r="G2884"/>
    </row>
    <row r="2885" spans="1:7" x14ac:dyDescent="0.25">
      <c r="A2885"/>
      <c r="B2885"/>
      <c r="C2885"/>
      <c r="D2885"/>
      <c r="E2885"/>
      <c r="F2885"/>
      <c r="G2885"/>
    </row>
    <row r="2886" spans="1:7" x14ac:dyDescent="0.25">
      <c r="A2886"/>
      <c r="B2886"/>
      <c r="C2886"/>
      <c r="D2886"/>
      <c r="E2886"/>
      <c r="F2886"/>
      <c r="G2886"/>
    </row>
    <row r="2887" spans="1:7" x14ac:dyDescent="0.25">
      <c r="A2887"/>
      <c r="B2887"/>
      <c r="C2887"/>
      <c r="D2887"/>
      <c r="E2887"/>
      <c r="F2887"/>
      <c r="G2887"/>
    </row>
    <row r="2888" spans="1:7" x14ac:dyDescent="0.25">
      <c r="A2888"/>
      <c r="B2888"/>
      <c r="C2888"/>
      <c r="D2888"/>
      <c r="E2888"/>
      <c r="F2888"/>
      <c r="G2888"/>
    </row>
    <row r="2889" spans="1:7" x14ac:dyDescent="0.25">
      <c r="A2889"/>
      <c r="B2889"/>
      <c r="C2889"/>
      <c r="D2889"/>
      <c r="E2889"/>
      <c r="F2889"/>
      <c r="G2889"/>
    </row>
    <row r="2890" spans="1:7" x14ac:dyDescent="0.25">
      <c r="A2890"/>
      <c r="B2890"/>
      <c r="C2890"/>
      <c r="D2890"/>
      <c r="E2890"/>
      <c r="F2890"/>
      <c r="G2890"/>
    </row>
    <row r="2891" spans="1:7" x14ac:dyDescent="0.25">
      <c r="A2891"/>
      <c r="B2891"/>
      <c r="C2891"/>
      <c r="D2891"/>
      <c r="E2891"/>
      <c r="F2891"/>
      <c r="G2891"/>
    </row>
    <row r="2892" spans="1:7" x14ac:dyDescent="0.25">
      <c r="A2892"/>
      <c r="B2892"/>
      <c r="C2892"/>
      <c r="D2892"/>
      <c r="E2892"/>
      <c r="F2892"/>
      <c r="G2892"/>
    </row>
    <row r="2893" spans="1:7" x14ac:dyDescent="0.25">
      <c r="A2893"/>
      <c r="B2893"/>
      <c r="C2893"/>
      <c r="D2893"/>
      <c r="E2893"/>
      <c r="F2893"/>
      <c r="G2893"/>
    </row>
    <row r="2894" spans="1:7" x14ac:dyDescent="0.25">
      <c r="A2894"/>
      <c r="B2894"/>
      <c r="C2894"/>
      <c r="D2894"/>
      <c r="E2894"/>
      <c r="F2894"/>
      <c r="G2894"/>
    </row>
    <row r="2895" spans="1:7" x14ac:dyDescent="0.25">
      <c r="A2895"/>
      <c r="B2895"/>
      <c r="C2895"/>
      <c r="D2895"/>
      <c r="E2895"/>
      <c r="F2895"/>
      <c r="G2895"/>
    </row>
    <row r="2896" spans="1:7" x14ac:dyDescent="0.25">
      <c r="A2896"/>
      <c r="B2896"/>
      <c r="C2896"/>
      <c r="D2896"/>
      <c r="E2896"/>
      <c r="F2896"/>
      <c r="G2896"/>
    </row>
    <row r="2897" spans="1:7" x14ac:dyDescent="0.25">
      <c r="A2897"/>
      <c r="B2897"/>
      <c r="C2897"/>
      <c r="D2897"/>
      <c r="E2897"/>
      <c r="F2897"/>
      <c r="G2897"/>
    </row>
    <row r="2898" spans="1:7" x14ac:dyDescent="0.25">
      <c r="A2898"/>
      <c r="B2898"/>
      <c r="C2898"/>
      <c r="D2898"/>
      <c r="E2898"/>
      <c r="F2898"/>
      <c r="G2898"/>
    </row>
    <row r="2899" spans="1:7" x14ac:dyDescent="0.25">
      <c r="A2899"/>
      <c r="B2899"/>
      <c r="C2899"/>
      <c r="D2899"/>
      <c r="E2899"/>
      <c r="F2899"/>
      <c r="G2899"/>
    </row>
    <row r="2900" spans="1:7" x14ac:dyDescent="0.25">
      <c r="A2900"/>
      <c r="B2900"/>
      <c r="C2900"/>
      <c r="D2900"/>
      <c r="E2900"/>
      <c r="F2900"/>
      <c r="G2900"/>
    </row>
    <row r="2901" spans="1:7" x14ac:dyDescent="0.25">
      <c r="A2901"/>
      <c r="B2901"/>
      <c r="C2901"/>
      <c r="D2901"/>
      <c r="E2901"/>
      <c r="F2901"/>
      <c r="G2901"/>
    </row>
    <row r="2902" spans="1:7" x14ac:dyDescent="0.25">
      <c r="A2902"/>
      <c r="B2902"/>
      <c r="C2902"/>
      <c r="D2902"/>
      <c r="E2902"/>
      <c r="F2902"/>
      <c r="G2902"/>
    </row>
    <row r="2903" spans="1:7" x14ac:dyDescent="0.25">
      <c r="A2903"/>
      <c r="B2903"/>
      <c r="C2903"/>
      <c r="D2903"/>
      <c r="E2903"/>
      <c r="F2903"/>
      <c r="G2903"/>
    </row>
    <row r="2904" spans="1:7" x14ac:dyDescent="0.25">
      <c r="A2904"/>
      <c r="B2904"/>
      <c r="C2904"/>
      <c r="D2904"/>
      <c r="E2904"/>
      <c r="F2904"/>
      <c r="G2904"/>
    </row>
    <row r="2905" spans="1:7" x14ac:dyDescent="0.25">
      <c r="A2905"/>
      <c r="B2905"/>
      <c r="C2905"/>
      <c r="D2905"/>
      <c r="E2905"/>
      <c r="F2905"/>
      <c r="G2905"/>
    </row>
    <row r="2906" spans="1:7" x14ac:dyDescent="0.25">
      <c r="A2906"/>
      <c r="B2906"/>
      <c r="C2906"/>
      <c r="D2906"/>
      <c r="E2906"/>
      <c r="F2906"/>
      <c r="G2906"/>
    </row>
    <row r="2907" spans="1:7" x14ac:dyDescent="0.25">
      <c r="A2907"/>
      <c r="B2907"/>
      <c r="C2907"/>
      <c r="D2907"/>
      <c r="E2907"/>
      <c r="F2907"/>
      <c r="G2907"/>
    </row>
    <row r="2908" spans="1:7" x14ac:dyDescent="0.25">
      <c r="A2908"/>
      <c r="B2908"/>
      <c r="C2908"/>
      <c r="D2908"/>
      <c r="E2908"/>
      <c r="F2908"/>
      <c r="G2908"/>
    </row>
    <row r="2909" spans="1:7" x14ac:dyDescent="0.25">
      <c r="A2909"/>
      <c r="B2909"/>
      <c r="C2909"/>
      <c r="D2909"/>
      <c r="E2909"/>
      <c r="F2909"/>
      <c r="G2909"/>
    </row>
    <row r="2910" spans="1:7" x14ac:dyDescent="0.25">
      <c r="A2910"/>
      <c r="B2910"/>
      <c r="C2910"/>
      <c r="D2910"/>
      <c r="E2910"/>
      <c r="F2910"/>
      <c r="G2910"/>
    </row>
    <row r="2911" spans="1:7" x14ac:dyDescent="0.25">
      <c r="A2911"/>
      <c r="B2911"/>
      <c r="C2911"/>
      <c r="D2911"/>
      <c r="E2911"/>
      <c r="F2911"/>
      <c r="G2911"/>
    </row>
    <row r="2912" spans="1:7" x14ac:dyDescent="0.25">
      <c r="A2912"/>
      <c r="B2912"/>
      <c r="C2912"/>
      <c r="D2912"/>
      <c r="E2912"/>
      <c r="F2912"/>
      <c r="G2912"/>
    </row>
    <row r="2913" spans="1:7" x14ac:dyDescent="0.25">
      <c r="A2913"/>
      <c r="B2913"/>
      <c r="C2913"/>
      <c r="D2913"/>
      <c r="E2913"/>
      <c r="F2913"/>
      <c r="G2913"/>
    </row>
    <row r="2914" spans="1:7" x14ac:dyDescent="0.25">
      <c r="A2914"/>
      <c r="B2914"/>
      <c r="C2914"/>
      <c r="D2914"/>
      <c r="E2914"/>
      <c r="F2914"/>
      <c r="G2914"/>
    </row>
    <row r="2915" spans="1:7" x14ac:dyDescent="0.25">
      <c r="A2915"/>
      <c r="B2915"/>
      <c r="C2915"/>
      <c r="D2915"/>
      <c r="E2915"/>
      <c r="F2915"/>
      <c r="G2915"/>
    </row>
    <row r="2916" spans="1:7" x14ac:dyDescent="0.25">
      <c r="A2916"/>
      <c r="B2916"/>
      <c r="C2916"/>
      <c r="D2916"/>
      <c r="E2916"/>
      <c r="F2916"/>
      <c r="G2916"/>
    </row>
    <row r="2917" spans="1:7" x14ac:dyDescent="0.25">
      <c r="A2917"/>
      <c r="B2917"/>
      <c r="C2917"/>
      <c r="D2917"/>
      <c r="E2917"/>
      <c r="F2917"/>
      <c r="G2917"/>
    </row>
    <row r="2918" spans="1:7" x14ac:dyDescent="0.25">
      <c r="A2918"/>
      <c r="B2918"/>
      <c r="C2918"/>
      <c r="D2918"/>
      <c r="E2918"/>
      <c r="F2918"/>
      <c r="G2918"/>
    </row>
    <row r="2919" spans="1:7" x14ac:dyDescent="0.25">
      <c r="A2919"/>
      <c r="B2919"/>
      <c r="C2919"/>
      <c r="D2919"/>
      <c r="E2919"/>
      <c r="F2919"/>
      <c r="G2919"/>
    </row>
    <row r="2920" spans="1:7" x14ac:dyDescent="0.25">
      <c r="A2920"/>
      <c r="B2920"/>
      <c r="C2920"/>
      <c r="D2920"/>
      <c r="E2920"/>
      <c r="F2920"/>
      <c r="G2920"/>
    </row>
    <row r="2921" spans="1:7" x14ac:dyDescent="0.25">
      <c r="A2921"/>
      <c r="B2921"/>
      <c r="C2921"/>
      <c r="D2921"/>
      <c r="E2921"/>
      <c r="F2921"/>
      <c r="G2921"/>
    </row>
    <row r="2922" spans="1:7" x14ac:dyDescent="0.25">
      <c r="A2922"/>
      <c r="B2922"/>
      <c r="C2922"/>
      <c r="D2922"/>
      <c r="E2922"/>
      <c r="F2922"/>
      <c r="G2922"/>
    </row>
    <row r="2923" spans="1:7" x14ac:dyDescent="0.25">
      <c r="A2923"/>
      <c r="B2923"/>
      <c r="C2923"/>
      <c r="D2923"/>
      <c r="E2923"/>
      <c r="F2923"/>
      <c r="G2923"/>
    </row>
    <row r="2924" spans="1:7" x14ac:dyDescent="0.25">
      <c r="A2924"/>
      <c r="B2924"/>
      <c r="C2924"/>
      <c r="D2924"/>
      <c r="E2924"/>
      <c r="F2924"/>
      <c r="G2924"/>
    </row>
    <row r="2925" spans="1:7" x14ac:dyDescent="0.25">
      <c r="A2925"/>
      <c r="B2925"/>
      <c r="C2925"/>
      <c r="D2925"/>
      <c r="E2925"/>
      <c r="F2925"/>
      <c r="G2925"/>
    </row>
    <row r="2926" spans="1:7" x14ac:dyDescent="0.25">
      <c r="A2926"/>
      <c r="B2926"/>
      <c r="C2926"/>
      <c r="D2926"/>
      <c r="E2926"/>
      <c r="F2926"/>
      <c r="G2926"/>
    </row>
    <row r="2927" spans="1:7" x14ac:dyDescent="0.25">
      <c r="A2927"/>
      <c r="B2927"/>
      <c r="C2927"/>
      <c r="D2927"/>
      <c r="E2927"/>
      <c r="F2927"/>
      <c r="G2927"/>
    </row>
    <row r="2928" spans="1:7" x14ac:dyDescent="0.25">
      <c r="A2928"/>
      <c r="B2928"/>
      <c r="C2928"/>
      <c r="D2928"/>
      <c r="E2928"/>
      <c r="F2928"/>
      <c r="G2928"/>
    </row>
    <row r="2929" spans="1:7" x14ac:dyDescent="0.25">
      <c r="A2929"/>
      <c r="B2929"/>
      <c r="C2929"/>
      <c r="D2929"/>
      <c r="E2929"/>
      <c r="F2929"/>
      <c r="G2929"/>
    </row>
    <row r="2930" spans="1:7" x14ac:dyDescent="0.25">
      <c r="A2930"/>
      <c r="B2930"/>
      <c r="C2930"/>
      <c r="D2930"/>
      <c r="E2930"/>
      <c r="F2930"/>
      <c r="G2930"/>
    </row>
    <row r="2931" spans="1:7" x14ac:dyDescent="0.25">
      <c r="A2931"/>
      <c r="B2931"/>
      <c r="C2931"/>
      <c r="D2931"/>
      <c r="E2931"/>
      <c r="F2931"/>
      <c r="G2931"/>
    </row>
    <row r="2932" spans="1:7" x14ac:dyDescent="0.25">
      <c r="A2932"/>
      <c r="B2932"/>
      <c r="C2932"/>
      <c r="D2932"/>
      <c r="E2932"/>
      <c r="F2932"/>
      <c r="G2932"/>
    </row>
    <row r="2933" spans="1:7" x14ac:dyDescent="0.25">
      <c r="A2933"/>
      <c r="B2933"/>
      <c r="C2933"/>
      <c r="D2933"/>
      <c r="E2933"/>
      <c r="F2933"/>
      <c r="G2933"/>
    </row>
    <row r="2934" spans="1:7" x14ac:dyDescent="0.25">
      <c r="A2934"/>
      <c r="B2934"/>
      <c r="C2934"/>
      <c r="D2934"/>
      <c r="E2934"/>
      <c r="F2934"/>
      <c r="G2934"/>
    </row>
    <row r="2935" spans="1:7" x14ac:dyDescent="0.25">
      <c r="A2935"/>
      <c r="B2935"/>
      <c r="C2935"/>
      <c r="D2935"/>
      <c r="E2935"/>
      <c r="F2935"/>
      <c r="G2935"/>
    </row>
    <row r="2936" spans="1:7" x14ac:dyDescent="0.25">
      <c r="A2936"/>
      <c r="B2936"/>
      <c r="C2936"/>
      <c r="D2936"/>
      <c r="E2936"/>
      <c r="F2936"/>
      <c r="G2936"/>
    </row>
    <row r="2937" spans="1:7" x14ac:dyDescent="0.25">
      <c r="A2937"/>
      <c r="B2937"/>
      <c r="C2937"/>
      <c r="D2937"/>
      <c r="E2937"/>
      <c r="F2937"/>
      <c r="G2937"/>
    </row>
    <row r="2938" spans="1:7" x14ac:dyDescent="0.25">
      <c r="A2938"/>
      <c r="B2938"/>
      <c r="C2938"/>
      <c r="D2938"/>
      <c r="E2938"/>
      <c r="F2938"/>
      <c r="G2938"/>
    </row>
    <row r="2939" spans="1:7" x14ac:dyDescent="0.25">
      <c r="A2939"/>
      <c r="B2939"/>
      <c r="C2939"/>
      <c r="D2939"/>
      <c r="E2939"/>
      <c r="F2939"/>
      <c r="G2939"/>
    </row>
    <row r="2940" spans="1:7" x14ac:dyDescent="0.25">
      <c r="A2940"/>
      <c r="B2940"/>
      <c r="C2940"/>
      <c r="D2940"/>
      <c r="E2940"/>
      <c r="F2940"/>
      <c r="G2940"/>
    </row>
    <row r="2941" spans="1:7" x14ac:dyDescent="0.25">
      <c r="A2941"/>
      <c r="B2941"/>
      <c r="C2941"/>
      <c r="D2941"/>
      <c r="E2941"/>
      <c r="F2941"/>
      <c r="G2941"/>
    </row>
    <row r="2942" spans="1:7" x14ac:dyDescent="0.25">
      <c r="A2942"/>
      <c r="B2942"/>
      <c r="C2942"/>
      <c r="D2942"/>
      <c r="E2942"/>
      <c r="F2942"/>
      <c r="G2942"/>
    </row>
    <row r="2943" spans="1:7" x14ac:dyDescent="0.25">
      <c r="A2943"/>
      <c r="B2943"/>
      <c r="C2943"/>
      <c r="D2943"/>
      <c r="E2943"/>
      <c r="F2943"/>
      <c r="G2943"/>
    </row>
    <row r="2944" spans="1:7" x14ac:dyDescent="0.25">
      <c r="A2944"/>
      <c r="B2944"/>
      <c r="C2944"/>
      <c r="D2944"/>
      <c r="E2944"/>
      <c r="F2944"/>
      <c r="G2944"/>
    </row>
    <row r="2945" spans="1:7" x14ac:dyDescent="0.25">
      <c r="A2945"/>
      <c r="B2945"/>
      <c r="C2945"/>
      <c r="D2945"/>
      <c r="E2945"/>
      <c r="F2945"/>
      <c r="G2945"/>
    </row>
    <row r="2946" spans="1:7" x14ac:dyDescent="0.25">
      <c r="A2946"/>
      <c r="B2946"/>
      <c r="C2946"/>
      <c r="D2946"/>
      <c r="E2946"/>
      <c r="F2946"/>
      <c r="G2946"/>
    </row>
    <row r="2947" spans="1:7" x14ac:dyDescent="0.25">
      <c r="A2947"/>
      <c r="B2947"/>
      <c r="C2947"/>
      <c r="D2947"/>
      <c r="E2947"/>
      <c r="F2947"/>
      <c r="G2947"/>
    </row>
    <row r="2948" spans="1:7" x14ac:dyDescent="0.25">
      <c r="A2948"/>
      <c r="B2948"/>
      <c r="C2948"/>
      <c r="D2948"/>
      <c r="E2948"/>
      <c r="F2948"/>
      <c r="G2948"/>
    </row>
    <row r="2949" spans="1:7" x14ac:dyDescent="0.25">
      <c r="A2949"/>
      <c r="B2949"/>
      <c r="C2949"/>
      <c r="D2949"/>
      <c r="E2949"/>
      <c r="F2949"/>
      <c r="G2949"/>
    </row>
    <row r="2950" spans="1:7" x14ac:dyDescent="0.25">
      <c r="A2950"/>
      <c r="B2950"/>
      <c r="C2950"/>
      <c r="D2950"/>
      <c r="E2950"/>
      <c r="F2950"/>
      <c r="G2950"/>
    </row>
    <row r="2951" spans="1:7" x14ac:dyDescent="0.25">
      <c r="A2951"/>
      <c r="B2951"/>
      <c r="C2951"/>
      <c r="D2951"/>
      <c r="E2951"/>
      <c r="F2951"/>
      <c r="G2951"/>
    </row>
    <row r="2952" spans="1:7" x14ac:dyDescent="0.25">
      <c r="A2952"/>
      <c r="B2952"/>
      <c r="C2952"/>
      <c r="D2952"/>
      <c r="E2952"/>
      <c r="F2952"/>
      <c r="G2952"/>
    </row>
    <row r="2953" spans="1:7" x14ac:dyDescent="0.25">
      <c r="A2953"/>
      <c r="B2953"/>
      <c r="C2953"/>
      <c r="D2953"/>
      <c r="E2953"/>
      <c r="F2953"/>
      <c r="G2953"/>
    </row>
    <row r="2954" spans="1:7" x14ac:dyDescent="0.25">
      <c r="A2954"/>
      <c r="B2954"/>
      <c r="C2954"/>
      <c r="D2954"/>
      <c r="E2954"/>
      <c r="F2954"/>
      <c r="G2954"/>
    </row>
    <row r="2955" spans="1:7" x14ac:dyDescent="0.25">
      <c r="A2955"/>
      <c r="B2955"/>
      <c r="C2955"/>
      <c r="D2955"/>
      <c r="E2955"/>
      <c r="F2955"/>
      <c r="G2955"/>
    </row>
    <row r="2956" spans="1:7" x14ac:dyDescent="0.25">
      <c r="A2956"/>
      <c r="B2956"/>
      <c r="C2956"/>
      <c r="D2956"/>
      <c r="E2956"/>
      <c r="F2956"/>
      <c r="G2956"/>
    </row>
    <row r="2957" spans="1:7" x14ac:dyDescent="0.25">
      <c r="A2957"/>
      <c r="B2957"/>
      <c r="C2957"/>
      <c r="D2957"/>
      <c r="E2957"/>
      <c r="F2957"/>
      <c r="G2957"/>
    </row>
    <row r="2958" spans="1:7" x14ac:dyDescent="0.25">
      <c r="A2958"/>
      <c r="B2958"/>
      <c r="C2958"/>
      <c r="D2958"/>
      <c r="E2958"/>
      <c r="F2958"/>
      <c r="G2958"/>
    </row>
    <row r="2959" spans="1:7" x14ac:dyDescent="0.25">
      <c r="A2959"/>
      <c r="B2959"/>
      <c r="C2959"/>
      <c r="D2959"/>
      <c r="E2959"/>
      <c r="F2959"/>
      <c r="G2959"/>
    </row>
    <row r="2960" spans="1:7" x14ac:dyDescent="0.25">
      <c r="A2960"/>
      <c r="B2960"/>
      <c r="C2960"/>
      <c r="D2960"/>
      <c r="E2960"/>
      <c r="F2960"/>
      <c r="G2960"/>
    </row>
    <row r="2961" spans="1:7" x14ac:dyDescent="0.25">
      <c r="A2961"/>
      <c r="B2961"/>
      <c r="C2961"/>
      <c r="D2961"/>
      <c r="E2961"/>
      <c r="F2961"/>
      <c r="G2961"/>
    </row>
    <row r="2962" spans="1:7" x14ac:dyDescent="0.25">
      <c r="A2962"/>
      <c r="B2962"/>
      <c r="C2962"/>
      <c r="D2962"/>
      <c r="E2962"/>
      <c r="F2962"/>
      <c r="G2962"/>
    </row>
    <row r="2963" spans="1:7" x14ac:dyDescent="0.25">
      <c r="A2963"/>
      <c r="B2963"/>
      <c r="C2963"/>
      <c r="D2963"/>
      <c r="E2963"/>
      <c r="F2963"/>
      <c r="G2963"/>
    </row>
    <row r="2964" spans="1:7" x14ac:dyDescent="0.25">
      <c r="A2964"/>
      <c r="B2964"/>
      <c r="C2964"/>
      <c r="D2964"/>
      <c r="E2964"/>
      <c r="F2964"/>
      <c r="G2964"/>
    </row>
    <row r="2965" spans="1:7" x14ac:dyDescent="0.25">
      <c r="A2965"/>
      <c r="B2965"/>
      <c r="C2965"/>
      <c r="D2965"/>
      <c r="E2965"/>
      <c r="F2965"/>
      <c r="G2965"/>
    </row>
    <row r="2966" spans="1:7" x14ac:dyDescent="0.25">
      <c r="A2966"/>
      <c r="B2966"/>
      <c r="C2966"/>
      <c r="D2966"/>
      <c r="E2966"/>
      <c r="F2966"/>
      <c r="G2966"/>
    </row>
    <row r="2967" spans="1:7" x14ac:dyDescent="0.25">
      <c r="A2967"/>
      <c r="B2967"/>
      <c r="C2967"/>
      <c r="D2967"/>
      <c r="E2967"/>
      <c r="F2967"/>
      <c r="G2967"/>
    </row>
    <row r="2968" spans="1:7" x14ac:dyDescent="0.25">
      <c r="A2968"/>
      <c r="B2968"/>
      <c r="C2968"/>
      <c r="D2968"/>
      <c r="E2968"/>
      <c r="F2968"/>
      <c r="G2968"/>
    </row>
    <row r="2969" spans="1:7" x14ac:dyDescent="0.25">
      <c r="A2969"/>
      <c r="B2969"/>
      <c r="C2969"/>
      <c r="D2969"/>
      <c r="E2969"/>
      <c r="F2969"/>
      <c r="G2969"/>
    </row>
    <row r="2970" spans="1:7" x14ac:dyDescent="0.25">
      <c r="A2970"/>
      <c r="B2970"/>
      <c r="C2970"/>
      <c r="D2970"/>
      <c r="E2970"/>
      <c r="F2970"/>
      <c r="G2970"/>
    </row>
    <row r="2971" spans="1:7" x14ac:dyDescent="0.25">
      <c r="A2971"/>
      <c r="B2971"/>
      <c r="C2971"/>
      <c r="D2971"/>
      <c r="E2971"/>
      <c r="F2971"/>
      <c r="G2971"/>
    </row>
    <row r="2972" spans="1:7" x14ac:dyDescent="0.25">
      <c r="A2972"/>
      <c r="B2972"/>
      <c r="C2972"/>
      <c r="D2972"/>
      <c r="E2972"/>
      <c r="F2972"/>
      <c r="G2972"/>
    </row>
    <row r="2973" spans="1:7" x14ac:dyDescent="0.25">
      <c r="A2973"/>
      <c r="B2973"/>
      <c r="C2973"/>
      <c r="D2973"/>
      <c r="E2973"/>
      <c r="F2973"/>
      <c r="G2973"/>
    </row>
    <row r="2974" spans="1:7" x14ac:dyDescent="0.25">
      <c r="A2974"/>
      <c r="B2974"/>
      <c r="C2974"/>
      <c r="D2974"/>
      <c r="E2974"/>
      <c r="F2974"/>
      <c r="G2974"/>
    </row>
    <row r="2975" spans="1:7" x14ac:dyDescent="0.25">
      <c r="A2975"/>
      <c r="B2975"/>
      <c r="C2975"/>
      <c r="D2975"/>
      <c r="E2975"/>
      <c r="F2975"/>
      <c r="G2975"/>
    </row>
    <row r="2976" spans="1:7" x14ac:dyDescent="0.25">
      <c r="A2976"/>
      <c r="B2976"/>
      <c r="C2976"/>
      <c r="D2976"/>
      <c r="E2976"/>
      <c r="F2976"/>
      <c r="G2976"/>
    </row>
    <row r="2977" spans="1:7" x14ac:dyDescent="0.25">
      <c r="A2977"/>
      <c r="B2977"/>
      <c r="C2977"/>
      <c r="D2977"/>
      <c r="E2977"/>
      <c r="F2977"/>
      <c r="G2977"/>
    </row>
    <row r="2978" spans="1:7" x14ac:dyDescent="0.25">
      <c r="A2978"/>
      <c r="B2978"/>
      <c r="C2978"/>
      <c r="D2978"/>
      <c r="E2978"/>
      <c r="F2978"/>
      <c r="G2978"/>
    </row>
    <row r="2979" spans="1:7" x14ac:dyDescent="0.25">
      <c r="A2979"/>
      <c r="B2979"/>
      <c r="C2979"/>
      <c r="D2979"/>
      <c r="E2979"/>
      <c r="F2979"/>
      <c r="G2979"/>
    </row>
    <row r="2980" spans="1:7" x14ac:dyDescent="0.25">
      <c r="A2980"/>
      <c r="B2980"/>
      <c r="C2980"/>
      <c r="D2980"/>
      <c r="E2980"/>
      <c r="F2980"/>
      <c r="G2980"/>
    </row>
    <row r="2981" spans="1:7" x14ac:dyDescent="0.25">
      <c r="A2981"/>
      <c r="B2981"/>
      <c r="C2981"/>
      <c r="D2981"/>
      <c r="E2981"/>
      <c r="F2981"/>
      <c r="G2981"/>
    </row>
    <row r="2982" spans="1:7" x14ac:dyDescent="0.25">
      <c r="A2982"/>
      <c r="B2982"/>
      <c r="C2982"/>
      <c r="D2982"/>
      <c r="E2982"/>
      <c r="F2982"/>
      <c r="G2982"/>
    </row>
    <row r="2983" spans="1:7" x14ac:dyDescent="0.25">
      <c r="A2983"/>
      <c r="B2983"/>
      <c r="C2983"/>
      <c r="D2983"/>
      <c r="E2983"/>
      <c r="F2983"/>
      <c r="G2983"/>
    </row>
    <row r="2984" spans="1:7" x14ac:dyDescent="0.25">
      <c r="A2984"/>
      <c r="B2984"/>
      <c r="C2984"/>
      <c r="D2984"/>
      <c r="E2984"/>
      <c r="F2984"/>
      <c r="G2984"/>
    </row>
    <row r="2985" spans="1:7" x14ac:dyDescent="0.25">
      <c r="A2985"/>
      <c r="B2985"/>
      <c r="C2985"/>
      <c r="D2985"/>
      <c r="E2985"/>
      <c r="F2985"/>
      <c r="G2985"/>
    </row>
    <row r="2986" spans="1:7" x14ac:dyDescent="0.25">
      <c r="A2986"/>
      <c r="B2986"/>
      <c r="C2986"/>
      <c r="D2986"/>
      <c r="E2986"/>
      <c r="F2986"/>
      <c r="G2986"/>
    </row>
    <row r="2987" spans="1:7" x14ac:dyDescent="0.25">
      <c r="A2987"/>
      <c r="B2987"/>
      <c r="C2987"/>
      <c r="D2987"/>
      <c r="E2987"/>
      <c r="F2987"/>
      <c r="G2987"/>
    </row>
    <row r="2988" spans="1:7" x14ac:dyDescent="0.25">
      <c r="A2988"/>
      <c r="B2988"/>
      <c r="C2988"/>
      <c r="D2988"/>
      <c r="E2988"/>
      <c r="F2988"/>
      <c r="G2988"/>
    </row>
    <row r="2989" spans="1:7" x14ac:dyDescent="0.25">
      <c r="A2989"/>
      <c r="B2989"/>
      <c r="C2989"/>
      <c r="D2989"/>
      <c r="E2989"/>
      <c r="F2989"/>
      <c r="G2989"/>
    </row>
    <row r="2990" spans="1:7" x14ac:dyDescent="0.25">
      <c r="A2990"/>
      <c r="B2990"/>
      <c r="C2990"/>
      <c r="D2990"/>
      <c r="E2990"/>
      <c r="F2990"/>
      <c r="G2990"/>
    </row>
    <row r="2991" spans="1:7" x14ac:dyDescent="0.25">
      <c r="A2991"/>
      <c r="B2991"/>
      <c r="C2991"/>
      <c r="D2991"/>
      <c r="E2991"/>
      <c r="F2991"/>
      <c r="G2991"/>
    </row>
    <row r="2992" spans="1:7" x14ac:dyDescent="0.25">
      <c r="A2992"/>
      <c r="B2992"/>
      <c r="C2992"/>
      <c r="D2992"/>
      <c r="E2992"/>
      <c r="F2992"/>
      <c r="G2992"/>
    </row>
    <row r="2993" spans="1:7" x14ac:dyDescent="0.25">
      <c r="A2993"/>
      <c r="B2993"/>
      <c r="C2993"/>
      <c r="D2993"/>
      <c r="E2993"/>
      <c r="F2993"/>
      <c r="G2993"/>
    </row>
    <row r="2994" spans="1:7" x14ac:dyDescent="0.25">
      <c r="A2994"/>
      <c r="B2994"/>
      <c r="C2994"/>
      <c r="D2994"/>
      <c r="E2994"/>
      <c r="F2994"/>
      <c r="G2994"/>
    </row>
    <row r="2995" spans="1:7" x14ac:dyDescent="0.25">
      <c r="A2995"/>
      <c r="B2995"/>
      <c r="C2995"/>
      <c r="D2995"/>
      <c r="E2995"/>
      <c r="F2995"/>
      <c r="G2995"/>
    </row>
    <row r="2996" spans="1:7" x14ac:dyDescent="0.25">
      <c r="A2996"/>
      <c r="B2996"/>
      <c r="C2996"/>
      <c r="D2996"/>
      <c r="E2996"/>
      <c r="F2996"/>
      <c r="G2996"/>
    </row>
    <row r="2997" spans="1:7" x14ac:dyDescent="0.25">
      <c r="A2997"/>
      <c r="B2997"/>
      <c r="C2997"/>
      <c r="D2997"/>
      <c r="E2997"/>
      <c r="F2997"/>
      <c r="G2997"/>
    </row>
    <row r="2998" spans="1:7" x14ac:dyDescent="0.25">
      <c r="A2998"/>
      <c r="B2998"/>
      <c r="C2998"/>
      <c r="D2998"/>
      <c r="E2998"/>
      <c r="F2998"/>
      <c r="G2998"/>
    </row>
    <row r="2999" spans="1:7" x14ac:dyDescent="0.25">
      <c r="A2999"/>
      <c r="B2999"/>
      <c r="C2999"/>
      <c r="D2999"/>
      <c r="E2999"/>
      <c r="F2999"/>
      <c r="G2999"/>
    </row>
    <row r="3000" spans="1:7" x14ac:dyDescent="0.25">
      <c r="A3000"/>
      <c r="B3000"/>
      <c r="C3000"/>
      <c r="D3000"/>
      <c r="E3000"/>
      <c r="F3000"/>
      <c r="G3000"/>
    </row>
    <row r="3001" spans="1:7" x14ac:dyDescent="0.25">
      <c r="A3001"/>
      <c r="B3001"/>
      <c r="C3001"/>
      <c r="D3001"/>
      <c r="E3001"/>
      <c r="F3001"/>
      <c r="G3001"/>
    </row>
    <row r="3002" spans="1:7" x14ac:dyDescent="0.25">
      <c r="A3002"/>
      <c r="B3002"/>
      <c r="C3002"/>
      <c r="D3002"/>
      <c r="E3002"/>
      <c r="F3002"/>
      <c r="G3002"/>
    </row>
    <row r="3003" spans="1:7" x14ac:dyDescent="0.25">
      <c r="A3003"/>
      <c r="B3003"/>
      <c r="C3003"/>
      <c r="D3003"/>
      <c r="E3003"/>
      <c r="F3003"/>
      <c r="G3003"/>
    </row>
    <row r="3004" spans="1:7" x14ac:dyDescent="0.25">
      <c r="A3004"/>
      <c r="B3004"/>
      <c r="C3004"/>
      <c r="D3004"/>
      <c r="E3004"/>
      <c r="F3004"/>
      <c r="G3004"/>
    </row>
    <row r="3005" spans="1:7" x14ac:dyDescent="0.25">
      <c r="A3005"/>
      <c r="B3005"/>
      <c r="C3005"/>
      <c r="D3005"/>
      <c r="E3005"/>
      <c r="F3005"/>
      <c r="G3005"/>
    </row>
    <row r="3006" spans="1:7" x14ac:dyDescent="0.25">
      <c r="A3006"/>
      <c r="B3006"/>
      <c r="C3006"/>
      <c r="D3006"/>
      <c r="E3006"/>
      <c r="F3006"/>
      <c r="G3006"/>
    </row>
    <row r="3007" spans="1:7" x14ac:dyDescent="0.25">
      <c r="A3007"/>
      <c r="B3007"/>
      <c r="C3007"/>
      <c r="D3007"/>
      <c r="E3007"/>
      <c r="F3007"/>
      <c r="G3007"/>
    </row>
    <row r="3008" spans="1:7" x14ac:dyDescent="0.25">
      <c r="A3008"/>
      <c r="B3008"/>
      <c r="C3008"/>
      <c r="D3008"/>
      <c r="E3008"/>
      <c r="F3008"/>
      <c r="G3008"/>
    </row>
    <row r="3009" spans="1:7" x14ac:dyDescent="0.25">
      <c r="A3009"/>
      <c r="B3009"/>
      <c r="C3009"/>
      <c r="D3009"/>
      <c r="E3009"/>
      <c r="F3009"/>
      <c r="G3009"/>
    </row>
    <row r="3010" spans="1:7" x14ac:dyDescent="0.25">
      <c r="A3010"/>
      <c r="B3010"/>
      <c r="C3010"/>
      <c r="D3010"/>
      <c r="E3010"/>
      <c r="F3010"/>
      <c r="G3010"/>
    </row>
    <row r="3011" spans="1:7" x14ac:dyDescent="0.25">
      <c r="A3011"/>
      <c r="B3011"/>
      <c r="C3011"/>
      <c r="D3011"/>
      <c r="E3011"/>
      <c r="F3011"/>
      <c r="G3011"/>
    </row>
    <row r="3012" spans="1:7" x14ac:dyDescent="0.25">
      <c r="A3012"/>
      <c r="B3012"/>
      <c r="C3012"/>
      <c r="D3012"/>
      <c r="E3012"/>
      <c r="F3012"/>
      <c r="G3012"/>
    </row>
    <row r="3013" spans="1:7" x14ac:dyDescent="0.25">
      <c r="A3013"/>
      <c r="B3013"/>
      <c r="C3013"/>
      <c r="D3013"/>
      <c r="E3013"/>
      <c r="F3013"/>
      <c r="G3013"/>
    </row>
    <row r="3014" spans="1:7" x14ac:dyDescent="0.25">
      <c r="A3014"/>
      <c r="B3014"/>
      <c r="C3014"/>
      <c r="D3014"/>
      <c r="E3014"/>
      <c r="F3014"/>
      <c r="G3014"/>
    </row>
    <row r="3015" spans="1:7" x14ac:dyDescent="0.25">
      <c r="A3015"/>
      <c r="B3015"/>
      <c r="C3015"/>
      <c r="D3015"/>
      <c r="E3015"/>
      <c r="F3015"/>
      <c r="G3015"/>
    </row>
    <row r="3016" spans="1:7" x14ac:dyDescent="0.25">
      <c r="A3016"/>
      <c r="B3016"/>
      <c r="C3016"/>
      <c r="D3016"/>
      <c r="E3016"/>
      <c r="F3016"/>
      <c r="G3016"/>
    </row>
    <row r="3017" spans="1:7" x14ac:dyDescent="0.25">
      <c r="A3017"/>
      <c r="B3017"/>
      <c r="C3017"/>
      <c r="D3017"/>
      <c r="E3017"/>
      <c r="F3017"/>
      <c r="G3017"/>
    </row>
    <row r="3018" spans="1:7" x14ac:dyDescent="0.25">
      <c r="A3018"/>
      <c r="B3018"/>
      <c r="C3018"/>
      <c r="D3018"/>
      <c r="E3018"/>
      <c r="F3018"/>
      <c r="G3018"/>
    </row>
    <row r="3019" spans="1:7" x14ac:dyDescent="0.25">
      <c r="A3019"/>
      <c r="B3019"/>
      <c r="C3019"/>
      <c r="D3019"/>
      <c r="E3019"/>
      <c r="F3019"/>
      <c r="G3019"/>
    </row>
    <row r="3020" spans="1:7" x14ac:dyDescent="0.25">
      <c r="A3020"/>
      <c r="B3020"/>
      <c r="C3020"/>
      <c r="D3020"/>
      <c r="E3020"/>
      <c r="F3020"/>
      <c r="G3020"/>
    </row>
    <row r="3021" spans="1:7" x14ac:dyDescent="0.25">
      <c r="A3021"/>
      <c r="B3021"/>
      <c r="C3021"/>
      <c r="D3021"/>
      <c r="E3021"/>
      <c r="F3021"/>
      <c r="G3021"/>
    </row>
    <row r="3022" spans="1:7" x14ac:dyDescent="0.25">
      <c r="A3022"/>
      <c r="B3022"/>
      <c r="C3022"/>
      <c r="D3022"/>
      <c r="E3022"/>
      <c r="F3022"/>
      <c r="G3022"/>
    </row>
    <row r="3023" spans="1:7" x14ac:dyDescent="0.25">
      <c r="A3023"/>
      <c r="B3023"/>
      <c r="C3023"/>
      <c r="D3023"/>
      <c r="E3023"/>
      <c r="F3023"/>
      <c r="G3023"/>
    </row>
    <row r="3024" spans="1:7" x14ac:dyDescent="0.25">
      <c r="A3024"/>
      <c r="B3024"/>
      <c r="C3024"/>
      <c r="D3024"/>
      <c r="E3024"/>
      <c r="F3024"/>
      <c r="G3024"/>
    </row>
    <row r="3025" spans="1:7" x14ac:dyDescent="0.25">
      <c r="A3025"/>
      <c r="B3025"/>
      <c r="C3025"/>
      <c r="D3025"/>
      <c r="E3025"/>
      <c r="F3025"/>
      <c r="G3025"/>
    </row>
    <row r="3026" spans="1:7" x14ac:dyDescent="0.25">
      <c r="A3026"/>
      <c r="B3026"/>
      <c r="C3026"/>
      <c r="D3026"/>
      <c r="E3026"/>
      <c r="F3026"/>
      <c r="G3026"/>
    </row>
    <row r="3027" spans="1:7" x14ac:dyDescent="0.25">
      <c r="A3027"/>
      <c r="B3027"/>
      <c r="C3027"/>
      <c r="D3027"/>
      <c r="E3027"/>
      <c r="F3027"/>
      <c r="G3027"/>
    </row>
    <row r="3028" spans="1:7" x14ac:dyDescent="0.25">
      <c r="A3028"/>
      <c r="B3028"/>
      <c r="C3028"/>
      <c r="D3028"/>
      <c r="E3028"/>
      <c r="F3028"/>
      <c r="G3028"/>
    </row>
    <row r="3029" spans="1:7" x14ac:dyDescent="0.25">
      <c r="A3029"/>
      <c r="B3029"/>
      <c r="C3029"/>
      <c r="D3029"/>
      <c r="E3029"/>
      <c r="F3029"/>
      <c r="G3029"/>
    </row>
    <row r="3030" spans="1:7" x14ac:dyDescent="0.25">
      <c r="A3030"/>
      <c r="B3030"/>
      <c r="C3030"/>
      <c r="D3030"/>
      <c r="E3030"/>
      <c r="F3030"/>
      <c r="G3030"/>
    </row>
    <row r="3031" spans="1:7" x14ac:dyDescent="0.25">
      <c r="A3031"/>
      <c r="B3031"/>
      <c r="C3031"/>
      <c r="D3031"/>
      <c r="E3031"/>
      <c r="F3031"/>
      <c r="G3031"/>
    </row>
    <row r="3032" spans="1:7" x14ac:dyDescent="0.25">
      <c r="A3032"/>
      <c r="B3032"/>
      <c r="C3032"/>
      <c r="D3032"/>
      <c r="E3032"/>
      <c r="F3032"/>
      <c r="G3032"/>
    </row>
    <row r="3033" spans="1:7" x14ac:dyDescent="0.25">
      <c r="A3033"/>
      <c r="B3033"/>
      <c r="C3033"/>
      <c r="D3033"/>
      <c r="E3033"/>
      <c r="F3033"/>
      <c r="G3033"/>
    </row>
    <row r="3034" spans="1:7" x14ac:dyDescent="0.25">
      <c r="A3034"/>
      <c r="B3034"/>
      <c r="C3034"/>
      <c r="D3034"/>
      <c r="E3034"/>
      <c r="F3034"/>
      <c r="G3034"/>
    </row>
    <row r="3035" spans="1:7" x14ac:dyDescent="0.25">
      <c r="A3035"/>
      <c r="B3035"/>
      <c r="C3035"/>
      <c r="D3035"/>
      <c r="E3035"/>
      <c r="F3035"/>
      <c r="G3035"/>
    </row>
    <row r="3036" spans="1:7" x14ac:dyDescent="0.25">
      <c r="A3036"/>
      <c r="B3036"/>
      <c r="C3036"/>
      <c r="D3036"/>
      <c r="E3036"/>
      <c r="F3036"/>
      <c r="G3036"/>
    </row>
    <row r="3037" spans="1:7" x14ac:dyDescent="0.25">
      <c r="A3037"/>
      <c r="B3037"/>
      <c r="C3037"/>
      <c r="D3037"/>
      <c r="E3037"/>
      <c r="F3037"/>
      <c r="G3037"/>
    </row>
    <row r="3038" spans="1:7" x14ac:dyDescent="0.25">
      <c r="A3038"/>
      <c r="B3038"/>
      <c r="C3038"/>
      <c r="D3038"/>
      <c r="E3038"/>
      <c r="F3038"/>
      <c r="G3038"/>
    </row>
    <row r="3039" spans="1:7" x14ac:dyDescent="0.25">
      <c r="A3039"/>
      <c r="B3039"/>
      <c r="C3039"/>
      <c r="D3039"/>
      <c r="E3039"/>
      <c r="F3039"/>
      <c r="G3039"/>
    </row>
    <row r="3040" spans="1:7" x14ac:dyDescent="0.25">
      <c r="A3040"/>
      <c r="B3040"/>
      <c r="C3040"/>
      <c r="D3040"/>
      <c r="E3040"/>
      <c r="F3040"/>
      <c r="G3040"/>
    </row>
    <row r="3041" spans="1:7" x14ac:dyDescent="0.25">
      <c r="A3041"/>
      <c r="B3041"/>
      <c r="C3041"/>
      <c r="D3041"/>
      <c r="E3041"/>
      <c r="F3041"/>
      <c r="G3041"/>
    </row>
    <row r="3042" spans="1:7" x14ac:dyDescent="0.25">
      <c r="A3042"/>
      <c r="B3042"/>
      <c r="C3042"/>
      <c r="D3042"/>
      <c r="E3042"/>
      <c r="F3042"/>
      <c r="G3042"/>
    </row>
    <row r="3043" spans="1:7" x14ac:dyDescent="0.25">
      <c r="A3043"/>
      <c r="B3043"/>
      <c r="C3043"/>
      <c r="D3043"/>
      <c r="E3043"/>
      <c r="F3043"/>
      <c r="G3043"/>
    </row>
    <row r="3044" spans="1:7" x14ac:dyDescent="0.25">
      <c r="A3044"/>
      <c r="B3044"/>
      <c r="C3044"/>
      <c r="D3044"/>
      <c r="E3044"/>
      <c r="F3044"/>
      <c r="G3044"/>
    </row>
    <row r="3045" spans="1:7" x14ac:dyDescent="0.25">
      <c r="A3045"/>
      <c r="B3045"/>
      <c r="C3045"/>
      <c r="D3045"/>
      <c r="E3045"/>
      <c r="F3045"/>
      <c r="G3045"/>
    </row>
    <row r="3046" spans="1:7" x14ac:dyDescent="0.25">
      <c r="A3046"/>
      <c r="B3046"/>
      <c r="C3046"/>
      <c r="D3046"/>
      <c r="E3046"/>
      <c r="F3046"/>
      <c r="G3046"/>
    </row>
    <row r="3047" spans="1:7" x14ac:dyDescent="0.25">
      <c r="A3047"/>
      <c r="B3047"/>
      <c r="C3047"/>
      <c r="D3047"/>
      <c r="E3047"/>
      <c r="F3047"/>
      <c r="G3047"/>
    </row>
    <row r="3048" spans="1:7" x14ac:dyDescent="0.25">
      <c r="A3048"/>
      <c r="B3048"/>
      <c r="C3048"/>
      <c r="D3048"/>
      <c r="E3048"/>
      <c r="F3048"/>
      <c r="G3048"/>
    </row>
    <row r="3049" spans="1:7" x14ac:dyDescent="0.25">
      <c r="A3049"/>
      <c r="B3049"/>
      <c r="C3049"/>
      <c r="D3049"/>
      <c r="E3049"/>
      <c r="F3049"/>
      <c r="G3049"/>
    </row>
    <row r="3050" spans="1:7" x14ac:dyDescent="0.25">
      <c r="A3050"/>
      <c r="B3050"/>
      <c r="C3050"/>
      <c r="D3050"/>
      <c r="E3050"/>
      <c r="F3050"/>
      <c r="G3050"/>
    </row>
    <row r="3051" spans="1:7" x14ac:dyDescent="0.25">
      <c r="A3051"/>
      <c r="B3051"/>
      <c r="C3051"/>
      <c r="D3051"/>
      <c r="E3051"/>
      <c r="F3051"/>
      <c r="G3051"/>
    </row>
    <row r="3052" spans="1:7" x14ac:dyDescent="0.25">
      <c r="A3052"/>
      <c r="B3052"/>
      <c r="C3052"/>
      <c r="D3052"/>
      <c r="E3052"/>
      <c r="F3052"/>
      <c r="G3052"/>
    </row>
    <row r="3053" spans="1:7" x14ac:dyDescent="0.25">
      <c r="A3053"/>
      <c r="B3053"/>
      <c r="C3053"/>
      <c r="D3053"/>
      <c r="E3053"/>
      <c r="F3053"/>
      <c r="G3053"/>
    </row>
    <row r="3054" spans="1:7" x14ac:dyDescent="0.25">
      <c r="A3054"/>
      <c r="B3054"/>
      <c r="C3054"/>
      <c r="D3054"/>
      <c r="E3054"/>
      <c r="F3054"/>
      <c r="G3054"/>
    </row>
    <row r="3055" spans="1:7" x14ac:dyDescent="0.25">
      <c r="A3055"/>
      <c r="B3055"/>
      <c r="C3055"/>
      <c r="D3055"/>
      <c r="E3055"/>
      <c r="F3055"/>
      <c r="G3055"/>
    </row>
    <row r="3056" spans="1:7" x14ac:dyDescent="0.25">
      <c r="A3056"/>
      <c r="B3056"/>
      <c r="C3056"/>
      <c r="D3056"/>
      <c r="E3056"/>
      <c r="F3056"/>
      <c r="G3056"/>
    </row>
    <row r="3057" spans="1:7" x14ac:dyDescent="0.25">
      <c r="A3057"/>
      <c r="B3057"/>
      <c r="C3057"/>
      <c r="D3057"/>
      <c r="E3057"/>
      <c r="F3057"/>
      <c r="G3057"/>
    </row>
    <row r="3058" spans="1:7" x14ac:dyDescent="0.25">
      <c r="A3058"/>
      <c r="B3058"/>
      <c r="C3058"/>
      <c r="D3058"/>
      <c r="E3058"/>
      <c r="F3058"/>
      <c r="G3058"/>
    </row>
    <row r="3059" spans="1:7" x14ac:dyDescent="0.25">
      <c r="A3059"/>
      <c r="B3059"/>
      <c r="C3059"/>
      <c r="D3059"/>
      <c r="E3059"/>
      <c r="F3059"/>
      <c r="G3059"/>
    </row>
    <row r="3060" spans="1:7" x14ac:dyDescent="0.25">
      <c r="A3060"/>
      <c r="B3060"/>
      <c r="C3060"/>
      <c r="D3060"/>
      <c r="E3060"/>
      <c r="F3060"/>
      <c r="G3060"/>
    </row>
    <row r="3061" spans="1:7" x14ac:dyDescent="0.25">
      <c r="A3061"/>
      <c r="B3061"/>
      <c r="C3061"/>
      <c r="D3061"/>
      <c r="E3061"/>
      <c r="F3061"/>
      <c r="G3061"/>
    </row>
    <row r="3062" spans="1:7" x14ac:dyDescent="0.25">
      <c r="A3062"/>
      <c r="B3062"/>
      <c r="C3062"/>
      <c r="D3062"/>
      <c r="E3062"/>
      <c r="F3062"/>
      <c r="G3062"/>
    </row>
    <row r="3063" spans="1:7" x14ac:dyDescent="0.25">
      <c r="A3063"/>
      <c r="B3063"/>
      <c r="C3063"/>
      <c r="D3063"/>
      <c r="E3063"/>
      <c r="F3063"/>
      <c r="G3063"/>
    </row>
    <row r="3064" spans="1:7" x14ac:dyDescent="0.25">
      <c r="A3064"/>
      <c r="B3064"/>
      <c r="C3064"/>
      <c r="D3064"/>
      <c r="E3064"/>
      <c r="F3064"/>
      <c r="G3064"/>
    </row>
    <row r="3065" spans="1:7" x14ac:dyDescent="0.25">
      <c r="A3065"/>
      <c r="B3065"/>
      <c r="C3065"/>
      <c r="D3065"/>
      <c r="E3065"/>
      <c r="F3065"/>
      <c r="G3065"/>
    </row>
    <row r="3066" spans="1:7" x14ac:dyDescent="0.25">
      <c r="A3066"/>
      <c r="B3066"/>
      <c r="C3066"/>
      <c r="D3066"/>
      <c r="E3066"/>
      <c r="F3066"/>
      <c r="G3066"/>
    </row>
    <row r="3067" spans="1:7" x14ac:dyDescent="0.25">
      <c r="A3067"/>
      <c r="B3067"/>
      <c r="C3067"/>
      <c r="D3067"/>
      <c r="E3067"/>
      <c r="F3067"/>
      <c r="G3067"/>
    </row>
    <row r="3068" spans="1:7" x14ac:dyDescent="0.25">
      <c r="A3068"/>
      <c r="B3068"/>
      <c r="C3068"/>
      <c r="D3068"/>
      <c r="E3068"/>
      <c r="F3068"/>
      <c r="G3068"/>
    </row>
    <row r="3069" spans="1:7" x14ac:dyDescent="0.25">
      <c r="A3069"/>
      <c r="B3069"/>
      <c r="C3069"/>
      <c r="D3069"/>
      <c r="E3069"/>
      <c r="F3069"/>
      <c r="G3069"/>
    </row>
    <row r="3070" spans="1:7" x14ac:dyDescent="0.25">
      <c r="A3070"/>
      <c r="B3070"/>
      <c r="C3070"/>
      <c r="D3070"/>
      <c r="E3070"/>
      <c r="F3070"/>
      <c r="G3070"/>
    </row>
    <row r="3071" spans="1:7" x14ac:dyDescent="0.25">
      <c r="A3071"/>
      <c r="B3071"/>
      <c r="C3071"/>
      <c r="D3071"/>
      <c r="E3071"/>
      <c r="F3071"/>
      <c r="G3071"/>
    </row>
    <row r="3072" spans="1:7" x14ac:dyDescent="0.25">
      <c r="A3072"/>
      <c r="B3072"/>
      <c r="C3072"/>
      <c r="D3072"/>
      <c r="E3072"/>
      <c r="F3072"/>
      <c r="G3072"/>
    </row>
    <row r="3073" spans="1:7" x14ac:dyDescent="0.25">
      <c r="A3073"/>
      <c r="B3073"/>
      <c r="C3073"/>
      <c r="D3073"/>
      <c r="E3073"/>
      <c r="F3073"/>
      <c r="G3073"/>
    </row>
    <row r="3074" spans="1:7" x14ac:dyDescent="0.25">
      <c r="A3074"/>
      <c r="B3074"/>
      <c r="C3074"/>
      <c r="D3074"/>
      <c r="E3074"/>
      <c r="F3074"/>
      <c r="G3074"/>
    </row>
    <row r="3075" spans="1:7" x14ac:dyDescent="0.25">
      <c r="A3075"/>
      <c r="B3075"/>
      <c r="C3075"/>
      <c r="D3075"/>
      <c r="E3075"/>
      <c r="F3075"/>
      <c r="G3075"/>
    </row>
    <row r="3076" spans="1:7" x14ac:dyDescent="0.25">
      <c r="A3076"/>
      <c r="B3076"/>
      <c r="C3076"/>
      <c r="D3076"/>
      <c r="E3076"/>
      <c r="F3076"/>
      <c r="G3076"/>
    </row>
    <row r="3077" spans="1:7" x14ac:dyDescent="0.25">
      <c r="A3077"/>
      <c r="B3077"/>
      <c r="C3077"/>
      <c r="D3077"/>
      <c r="E3077"/>
      <c r="F3077"/>
      <c r="G3077"/>
    </row>
    <row r="3078" spans="1:7" x14ac:dyDescent="0.25">
      <c r="A3078"/>
      <c r="B3078"/>
      <c r="C3078"/>
      <c r="D3078"/>
      <c r="E3078"/>
      <c r="F3078"/>
      <c r="G3078"/>
    </row>
    <row r="3079" spans="1:7" x14ac:dyDescent="0.25">
      <c r="A3079"/>
      <c r="B3079"/>
      <c r="C3079"/>
      <c r="D3079"/>
      <c r="E3079"/>
      <c r="F3079"/>
      <c r="G3079"/>
    </row>
    <row r="3080" spans="1:7" x14ac:dyDescent="0.25">
      <c r="A3080"/>
      <c r="B3080"/>
      <c r="C3080"/>
      <c r="D3080"/>
      <c r="E3080"/>
      <c r="F3080"/>
      <c r="G3080"/>
    </row>
    <row r="3081" spans="1:7" x14ac:dyDescent="0.25">
      <c r="A3081"/>
      <c r="B3081"/>
      <c r="C3081"/>
      <c r="D3081"/>
      <c r="E3081"/>
      <c r="F3081"/>
      <c r="G3081"/>
    </row>
    <row r="3082" spans="1:7" x14ac:dyDescent="0.25">
      <c r="A3082"/>
      <c r="B3082"/>
      <c r="C3082"/>
      <c r="D3082"/>
      <c r="E3082"/>
      <c r="F3082"/>
      <c r="G3082"/>
    </row>
    <row r="3083" spans="1:7" x14ac:dyDescent="0.25">
      <c r="A3083"/>
      <c r="B3083"/>
      <c r="C3083"/>
      <c r="D3083"/>
      <c r="E3083"/>
      <c r="F3083"/>
      <c r="G3083"/>
    </row>
    <row r="3084" spans="1:7" x14ac:dyDescent="0.25">
      <c r="A3084"/>
      <c r="B3084"/>
      <c r="C3084"/>
      <c r="D3084"/>
      <c r="E3084"/>
      <c r="F3084"/>
      <c r="G3084"/>
    </row>
    <row r="3085" spans="1:7" x14ac:dyDescent="0.25">
      <c r="A3085"/>
      <c r="B3085"/>
      <c r="C3085"/>
      <c r="D3085"/>
      <c r="E3085"/>
      <c r="F3085"/>
      <c r="G3085"/>
    </row>
    <row r="3086" spans="1:7" x14ac:dyDescent="0.25">
      <c r="A3086"/>
      <c r="B3086"/>
      <c r="C3086"/>
      <c r="D3086"/>
      <c r="E3086"/>
      <c r="F3086"/>
      <c r="G3086"/>
    </row>
    <row r="3087" spans="1:7" x14ac:dyDescent="0.25">
      <c r="A3087"/>
      <c r="B3087"/>
      <c r="C3087"/>
      <c r="D3087"/>
      <c r="E3087"/>
      <c r="F3087"/>
      <c r="G3087"/>
    </row>
    <row r="3088" spans="1:7" x14ac:dyDescent="0.25">
      <c r="A3088"/>
      <c r="B3088"/>
      <c r="C3088"/>
      <c r="D3088"/>
      <c r="E3088"/>
      <c r="F3088"/>
      <c r="G3088"/>
    </row>
    <row r="3089" spans="1:7" x14ac:dyDescent="0.25">
      <c r="A3089"/>
      <c r="B3089"/>
      <c r="C3089"/>
      <c r="D3089"/>
      <c r="E3089"/>
      <c r="F3089"/>
      <c r="G3089"/>
    </row>
    <row r="3090" spans="1:7" x14ac:dyDescent="0.25">
      <c r="A3090"/>
      <c r="B3090"/>
      <c r="C3090"/>
      <c r="D3090"/>
      <c r="E3090"/>
      <c r="F3090"/>
      <c r="G3090"/>
    </row>
    <row r="3091" spans="1:7" x14ac:dyDescent="0.25">
      <c r="A3091"/>
      <c r="B3091"/>
      <c r="C3091"/>
      <c r="D3091"/>
      <c r="E3091"/>
      <c r="F3091"/>
      <c r="G3091"/>
    </row>
    <row r="3092" spans="1:7" x14ac:dyDescent="0.25">
      <c r="A3092"/>
      <c r="B3092"/>
      <c r="C3092"/>
      <c r="D3092"/>
      <c r="E3092"/>
      <c r="F3092"/>
      <c r="G3092"/>
    </row>
    <row r="3093" spans="1:7" x14ac:dyDescent="0.25">
      <c r="A3093"/>
      <c r="B3093"/>
      <c r="C3093"/>
      <c r="D3093"/>
      <c r="E3093"/>
      <c r="F3093"/>
      <c r="G3093"/>
    </row>
    <row r="3094" spans="1:7" x14ac:dyDescent="0.25">
      <c r="A3094"/>
      <c r="B3094"/>
      <c r="C3094"/>
      <c r="D3094"/>
      <c r="E3094"/>
      <c r="F3094"/>
      <c r="G3094"/>
    </row>
    <row r="3095" spans="1:7" x14ac:dyDescent="0.25">
      <c r="A3095"/>
      <c r="B3095"/>
      <c r="C3095"/>
      <c r="D3095"/>
      <c r="E3095"/>
      <c r="F3095"/>
      <c r="G3095"/>
    </row>
    <row r="3096" spans="1:7" x14ac:dyDescent="0.25">
      <c r="A3096"/>
      <c r="B3096"/>
      <c r="C3096"/>
      <c r="D3096"/>
      <c r="E3096"/>
      <c r="F3096"/>
      <c r="G3096"/>
    </row>
    <row r="3097" spans="1:7" x14ac:dyDescent="0.25">
      <c r="A3097"/>
      <c r="B3097"/>
      <c r="C3097"/>
      <c r="D3097"/>
      <c r="E3097"/>
      <c r="F3097"/>
      <c r="G3097"/>
    </row>
    <row r="3098" spans="1:7" x14ac:dyDescent="0.25">
      <c r="A3098"/>
      <c r="B3098"/>
      <c r="C3098"/>
      <c r="D3098"/>
      <c r="E3098"/>
      <c r="F3098"/>
      <c r="G3098"/>
    </row>
    <row r="3099" spans="1:7" x14ac:dyDescent="0.25">
      <c r="A3099"/>
      <c r="B3099"/>
      <c r="C3099"/>
      <c r="D3099"/>
      <c r="E3099"/>
      <c r="F3099"/>
      <c r="G3099"/>
    </row>
    <row r="3100" spans="1:7" x14ac:dyDescent="0.25">
      <c r="A3100"/>
      <c r="B3100"/>
      <c r="C3100"/>
      <c r="D3100"/>
      <c r="E3100"/>
      <c r="F3100"/>
      <c r="G3100"/>
    </row>
    <row r="3101" spans="1:7" x14ac:dyDescent="0.25">
      <c r="A3101"/>
      <c r="B3101"/>
      <c r="C3101"/>
      <c r="D3101"/>
      <c r="E3101"/>
      <c r="F3101"/>
      <c r="G3101"/>
    </row>
    <row r="3102" spans="1:7" x14ac:dyDescent="0.25">
      <c r="A3102"/>
      <c r="B3102"/>
      <c r="C3102"/>
      <c r="D3102"/>
      <c r="E3102"/>
      <c r="F3102"/>
      <c r="G3102"/>
    </row>
    <row r="3103" spans="1:7" x14ac:dyDescent="0.25">
      <c r="A3103"/>
      <c r="B3103"/>
      <c r="C3103"/>
      <c r="D3103"/>
      <c r="E3103"/>
      <c r="F3103"/>
      <c r="G3103"/>
    </row>
    <row r="3104" spans="1:7" x14ac:dyDescent="0.25">
      <c r="A3104"/>
      <c r="B3104"/>
      <c r="C3104"/>
      <c r="D3104"/>
      <c r="E3104"/>
      <c r="F3104"/>
      <c r="G3104"/>
    </row>
    <row r="3105" spans="1:7" x14ac:dyDescent="0.25">
      <c r="A3105"/>
      <c r="B3105"/>
      <c r="C3105"/>
      <c r="D3105"/>
      <c r="E3105"/>
      <c r="F3105"/>
      <c r="G3105"/>
    </row>
    <row r="3106" spans="1:7" x14ac:dyDescent="0.25">
      <c r="A3106"/>
      <c r="B3106"/>
      <c r="C3106"/>
      <c r="D3106"/>
      <c r="E3106"/>
      <c r="F3106"/>
      <c r="G3106"/>
    </row>
    <row r="3107" spans="1:7" x14ac:dyDescent="0.25">
      <c r="A3107"/>
      <c r="B3107"/>
      <c r="C3107"/>
      <c r="D3107"/>
      <c r="E3107"/>
      <c r="F3107"/>
      <c r="G3107"/>
    </row>
    <row r="3108" spans="1:7" x14ac:dyDescent="0.25">
      <c r="A3108"/>
      <c r="B3108"/>
      <c r="C3108"/>
      <c r="D3108"/>
      <c r="E3108"/>
      <c r="F3108"/>
      <c r="G3108"/>
    </row>
    <row r="3109" spans="1:7" x14ac:dyDescent="0.25">
      <c r="A3109"/>
      <c r="B3109"/>
      <c r="C3109"/>
      <c r="D3109"/>
      <c r="E3109"/>
      <c r="F3109"/>
      <c r="G3109"/>
    </row>
    <row r="3110" spans="1:7" x14ac:dyDescent="0.25">
      <c r="A3110"/>
      <c r="B3110"/>
      <c r="C3110"/>
      <c r="D3110"/>
      <c r="E3110"/>
      <c r="F3110"/>
      <c r="G3110"/>
    </row>
    <row r="3111" spans="1:7" x14ac:dyDescent="0.25">
      <c r="A3111"/>
      <c r="B3111"/>
      <c r="C3111"/>
      <c r="D3111"/>
      <c r="E3111"/>
      <c r="F3111"/>
      <c r="G3111"/>
    </row>
    <row r="3112" spans="1:7" x14ac:dyDescent="0.25">
      <c r="A3112"/>
      <c r="B3112"/>
      <c r="C3112"/>
      <c r="D3112"/>
      <c r="E3112"/>
      <c r="F3112"/>
      <c r="G3112"/>
    </row>
    <row r="3113" spans="1:7" x14ac:dyDescent="0.25">
      <c r="A3113"/>
      <c r="B3113"/>
      <c r="C3113"/>
      <c r="D3113"/>
      <c r="E3113"/>
      <c r="F3113"/>
      <c r="G3113"/>
    </row>
    <row r="3114" spans="1:7" x14ac:dyDescent="0.25">
      <c r="A3114"/>
      <c r="B3114"/>
      <c r="C3114"/>
      <c r="D3114"/>
      <c r="E3114"/>
      <c r="F3114"/>
      <c r="G3114"/>
    </row>
    <row r="3115" spans="1:7" x14ac:dyDescent="0.25">
      <c r="A3115"/>
      <c r="B3115"/>
      <c r="C3115"/>
      <c r="D3115"/>
      <c r="E3115"/>
      <c r="F3115"/>
      <c r="G3115"/>
    </row>
    <row r="3116" spans="1:7" x14ac:dyDescent="0.25">
      <c r="A3116"/>
      <c r="B3116"/>
      <c r="C3116"/>
      <c r="D3116"/>
      <c r="E3116"/>
      <c r="F3116"/>
      <c r="G3116"/>
    </row>
    <row r="3117" spans="1:7" x14ac:dyDescent="0.25">
      <c r="A3117"/>
      <c r="B3117"/>
      <c r="C3117"/>
      <c r="D3117"/>
      <c r="E3117"/>
      <c r="F3117"/>
      <c r="G3117"/>
    </row>
    <row r="3118" spans="1:7" x14ac:dyDescent="0.25">
      <c r="A3118"/>
      <c r="B3118"/>
      <c r="C3118"/>
      <c r="D3118"/>
      <c r="E3118"/>
      <c r="F3118"/>
      <c r="G3118"/>
    </row>
    <row r="3119" spans="1:7" x14ac:dyDescent="0.25">
      <c r="A3119"/>
      <c r="B3119"/>
      <c r="C3119"/>
      <c r="D3119"/>
      <c r="E3119"/>
      <c r="F3119"/>
      <c r="G3119"/>
    </row>
    <row r="3120" spans="1:7" x14ac:dyDescent="0.25">
      <c r="A3120"/>
      <c r="B3120"/>
      <c r="C3120"/>
      <c r="D3120"/>
      <c r="E3120"/>
      <c r="F3120"/>
      <c r="G3120"/>
    </row>
    <row r="3121" spans="1:7" x14ac:dyDescent="0.25">
      <c r="A3121"/>
      <c r="B3121"/>
      <c r="C3121"/>
      <c r="D3121"/>
      <c r="E3121"/>
      <c r="F3121"/>
      <c r="G3121"/>
    </row>
    <row r="3122" spans="1:7" x14ac:dyDescent="0.25">
      <c r="A3122"/>
      <c r="B3122"/>
      <c r="C3122"/>
      <c r="D3122"/>
      <c r="E3122"/>
      <c r="F3122"/>
      <c r="G3122"/>
    </row>
    <row r="3123" spans="1:7" x14ac:dyDescent="0.25">
      <c r="A3123"/>
      <c r="B3123"/>
      <c r="C3123"/>
      <c r="D3123"/>
      <c r="E3123"/>
      <c r="F3123"/>
      <c r="G3123"/>
    </row>
    <row r="3124" spans="1:7" x14ac:dyDescent="0.25">
      <c r="A3124"/>
      <c r="B3124"/>
      <c r="C3124"/>
      <c r="D3124"/>
      <c r="E3124"/>
      <c r="F3124"/>
      <c r="G3124"/>
    </row>
    <row r="3125" spans="1:7" x14ac:dyDescent="0.25">
      <c r="A3125"/>
      <c r="B3125"/>
      <c r="C3125"/>
      <c r="D3125"/>
      <c r="E3125"/>
      <c r="F3125"/>
      <c r="G3125"/>
    </row>
    <row r="3126" spans="1:7" x14ac:dyDescent="0.25">
      <c r="A3126"/>
      <c r="B3126"/>
      <c r="C3126"/>
      <c r="D3126"/>
      <c r="E3126"/>
      <c r="F3126"/>
      <c r="G3126"/>
    </row>
    <row r="3127" spans="1:7" x14ac:dyDescent="0.25">
      <c r="A3127"/>
      <c r="B3127"/>
      <c r="C3127"/>
      <c r="D3127"/>
      <c r="E3127"/>
      <c r="F3127"/>
      <c r="G3127"/>
    </row>
    <row r="3128" spans="1:7" x14ac:dyDescent="0.25">
      <c r="A3128"/>
      <c r="B3128"/>
      <c r="C3128"/>
      <c r="D3128"/>
      <c r="E3128"/>
      <c r="F3128"/>
      <c r="G3128"/>
    </row>
    <row r="3129" spans="1:7" x14ac:dyDescent="0.25">
      <c r="A3129"/>
      <c r="B3129"/>
      <c r="C3129"/>
      <c r="D3129"/>
      <c r="E3129"/>
      <c r="F3129"/>
      <c r="G3129"/>
    </row>
    <row r="3130" spans="1:7" x14ac:dyDescent="0.25">
      <c r="A3130"/>
      <c r="B3130"/>
      <c r="C3130"/>
      <c r="D3130"/>
      <c r="E3130"/>
      <c r="F3130"/>
      <c r="G3130"/>
    </row>
    <row r="3131" spans="1:7" x14ac:dyDescent="0.25">
      <c r="A3131"/>
      <c r="B3131"/>
      <c r="C3131"/>
      <c r="D3131"/>
      <c r="E3131"/>
      <c r="F3131"/>
      <c r="G3131"/>
    </row>
    <row r="3132" spans="1:7" x14ac:dyDescent="0.25">
      <c r="A3132"/>
      <c r="B3132"/>
      <c r="C3132"/>
      <c r="D3132"/>
      <c r="E3132"/>
      <c r="F3132"/>
      <c r="G3132"/>
    </row>
    <row r="3133" spans="1:7" x14ac:dyDescent="0.25">
      <c r="A3133"/>
      <c r="B3133"/>
      <c r="C3133"/>
      <c r="D3133"/>
      <c r="E3133"/>
      <c r="F3133"/>
      <c r="G3133"/>
    </row>
    <row r="3134" spans="1:7" x14ac:dyDescent="0.25">
      <c r="A3134"/>
      <c r="B3134"/>
      <c r="C3134"/>
      <c r="D3134"/>
      <c r="E3134"/>
      <c r="F3134"/>
      <c r="G3134"/>
    </row>
    <row r="3135" spans="1:7" x14ac:dyDescent="0.25">
      <c r="A3135"/>
      <c r="B3135"/>
      <c r="C3135"/>
      <c r="D3135"/>
      <c r="E3135"/>
      <c r="F3135"/>
      <c r="G3135"/>
    </row>
    <row r="3136" spans="1:7" x14ac:dyDescent="0.25">
      <c r="A3136"/>
      <c r="B3136"/>
      <c r="C3136"/>
      <c r="D3136"/>
      <c r="E3136"/>
      <c r="F3136"/>
      <c r="G3136"/>
    </row>
    <row r="3137" spans="1:7" x14ac:dyDescent="0.25">
      <c r="A3137"/>
      <c r="B3137"/>
      <c r="C3137"/>
      <c r="D3137"/>
      <c r="E3137"/>
      <c r="F3137"/>
      <c r="G3137"/>
    </row>
    <row r="3138" spans="1:7" x14ac:dyDescent="0.25">
      <c r="A3138"/>
      <c r="B3138"/>
      <c r="C3138"/>
      <c r="D3138"/>
      <c r="E3138"/>
      <c r="F3138"/>
      <c r="G3138"/>
    </row>
    <row r="3139" spans="1:7" x14ac:dyDescent="0.25">
      <c r="A3139"/>
      <c r="B3139"/>
      <c r="C3139"/>
      <c r="D3139"/>
      <c r="E3139"/>
      <c r="F3139"/>
      <c r="G3139"/>
    </row>
    <row r="3140" spans="1:7" x14ac:dyDescent="0.25">
      <c r="A3140"/>
      <c r="B3140"/>
      <c r="C3140"/>
      <c r="D3140"/>
      <c r="E3140"/>
      <c r="F3140"/>
      <c r="G3140"/>
    </row>
    <row r="3141" spans="1:7" x14ac:dyDescent="0.25">
      <c r="A3141"/>
      <c r="B3141"/>
      <c r="C3141"/>
      <c r="D3141"/>
      <c r="E3141"/>
      <c r="F3141"/>
      <c r="G3141"/>
    </row>
    <row r="3142" spans="1:7" x14ac:dyDescent="0.25">
      <c r="A3142"/>
      <c r="B3142"/>
      <c r="C3142"/>
      <c r="D3142"/>
      <c r="E3142"/>
      <c r="F3142"/>
      <c r="G3142"/>
    </row>
    <row r="3143" spans="1:7" x14ac:dyDescent="0.25">
      <c r="A3143"/>
      <c r="B3143"/>
      <c r="C3143"/>
      <c r="D3143"/>
      <c r="E3143"/>
      <c r="F3143"/>
      <c r="G3143"/>
    </row>
    <row r="3144" spans="1:7" x14ac:dyDescent="0.25">
      <c r="A3144"/>
      <c r="B3144"/>
      <c r="C3144"/>
      <c r="D3144"/>
      <c r="E3144"/>
      <c r="F3144"/>
      <c r="G3144"/>
    </row>
    <row r="3145" spans="1:7" x14ac:dyDescent="0.25">
      <c r="A3145"/>
      <c r="B3145"/>
      <c r="C3145"/>
      <c r="D3145"/>
      <c r="E3145"/>
      <c r="F3145"/>
      <c r="G3145"/>
    </row>
    <row r="3146" spans="1:7" x14ac:dyDescent="0.25">
      <c r="A3146"/>
      <c r="B3146"/>
      <c r="C3146"/>
      <c r="D3146"/>
      <c r="E3146"/>
      <c r="F3146"/>
      <c r="G3146"/>
    </row>
    <row r="3147" spans="1:7" x14ac:dyDescent="0.25">
      <c r="A3147"/>
      <c r="B3147"/>
      <c r="C3147"/>
      <c r="D3147"/>
      <c r="E3147"/>
      <c r="F3147"/>
      <c r="G3147"/>
    </row>
    <row r="3148" spans="1:7" x14ac:dyDescent="0.25">
      <c r="A3148"/>
      <c r="B3148"/>
      <c r="C3148"/>
      <c r="D3148"/>
      <c r="E3148"/>
      <c r="F3148"/>
      <c r="G3148"/>
    </row>
    <row r="3149" spans="1:7" x14ac:dyDescent="0.25">
      <c r="A3149"/>
      <c r="B3149"/>
      <c r="C3149"/>
      <c r="D3149"/>
      <c r="E3149"/>
      <c r="F3149"/>
      <c r="G3149"/>
    </row>
    <row r="3150" spans="1:7" x14ac:dyDescent="0.25">
      <c r="A3150"/>
      <c r="B3150"/>
      <c r="C3150"/>
      <c r="D3150"/>
      <c r="E3150"/>
      <c r="F3150"/>
      <c r="G3150"/>
    </row>
    <row r="3151" spans="1:7" x14ac:dyDescent="0.25">
      <c r="A3151"/>
      <c r="B3151"/>
      <c r="C3151"/>
      <c r="D3151"/>
      <c r="E3151"/>
      <c r="F3151"/>
      <c r="G3151"/>
    </row>
    <row r="3152" spans="1:7" x14ac:dyDescent="0.25">
      <c r="A3152"/>
      <c r="B3152"/>
      <c r="C3152"/>
      <c r="D3152"/>
      <c r="E3152"/>
      <c r="F3152"/>
      <c r="G3152"/>
    </row>
    <row r="3153" spans="1:7" x14ac:dyDescent="0.25">
      <c r="A3153"/>
      <c r="B3153"/>
      <c r="C3153"/>
      <c r="D3153"/>
      <c r="E3153"/>
      <c r="F3153"/>
      <c r="G3153"/>
    </row>
    <row r="3154" spans="1:7" x14ac:dyDescent="0.25">
      <c r="A3154"/>
      <c r="B3154"/>
      <c r="C3154"/>
      <c r="D3154"/>
      <c r="E3154"/>
      <c r="F3154"/>
      <c r="G3154"/>
    </row>
    <row r="3155" spans="1:7" x14ac:dyDescent="0.25">
      <c r="A3155"/>
      <c r="B3155"/>
      <c r="C3155"/>
      <c r="D3155"/>
      <c r="E3155"/>
      <c r="F3155"/>
      <c r="G3155"/>
    </row>
    <row r="3156" spans="1:7" x14ac:dyDescent="0.25">
      <c r="A3156"/>
      <c r="B3156"/>
      <c r="C3156"/>
      <c r="D3156"/>
      <c r="E3156"/>
      <c r="F3156"/>
      <c r="G3156"/>
    </row>
    <row r="3157" spans="1:7" x14ac:dyDescent="0.25">
      <c r="A3157"/>
      <c r="B3157"/>
      <c r="C3157"/>
      <c r="D3157"/>
      <c r="E3157"/>
      <c r="F3157"/>
      <c r="G3157"/>
    </row>
    <row r="3158" spans="1:7" x14ac:dyDescent="0.25">
      <c r="A3158"/>
      <c r="B3158"/>
      <c r="C3158"/>
      <c r="D3158"/>
      <c r="E3158"/>
      <c r="F3158"/>
      <c r="G3158"/>
    </row>
    <row r="3159" spans="1:7" x14ac:dyDescent="0.25">
      <c r="A3159"/>
      <c r="B3159"/>
      <c r="C3159"/>
      <c r="D3159"/>
      <c r="E3159"/>
      <c r="F3159"/>
      <c r="G3159"/>
    </row>
    <row r="3160" spans="1:7" x14ac:dyDescent="0.25">
      <c r="A3160"/>
      <c r="B3160"/>
      <c r="C3160"/>
      <c r="D3160"/>
      <c r="E3160"/>
      <c r="F3160"/>
      <c r="G3160"/>
    </row>
    <row r="3161" spans="1:7" x14ac:dyDescent="0.25">
      <c r="A3161"/>
      <c r="B3161"/>
      <c r="C3161"/>
      <c r="D3161"/>
      <c r="E3161"/>
      <c r="F3161"/>
      <c r="G3161"/>
    </row>
    <row r="3162" spans="1:7" x14ac:dyDescent="0.25">
      <c r="A3162"/>
      <c r="B3162"/>
      <c r="C3162"/>
      <c r="D3162"/>
      <c r="E3162"/>
      <c r="F3162"/>
      <c r="G3162"/>
    </row>
    <row r="3163" spans="1:7" x14ac:dyDescent="0.25">
      <c r="A3163"/>
      <c r="B3163"/>
      <c r="C3163"/>
      <c r="D3163"/>
      <c r="E3163"/>
      <c r="F3163"/>
      <c r="G3163"/>
    </row>
    <row r="3164" spans="1:7" x14ac:dyDescent="0.25">
      <c r="A3164"/>
      <c r="B3164"/>
      <c r="C3164"/>
      <c r="D3164"/>
      <c r="E3164"/>
      <c r="F3164"/>
      <c r="G3164"/>
    </row>
    <row r="3165" spans="1:7" x14ac:dyDescent="0.25">
      <c r="A3165"/>
      <c r="B3165"/>
      <c r="C3165"/>
      <c r="D3165"/>
      <c r="E3165"/>
      <c r="F3165"/>
      <c r="G3165"/>
    </row>
    <row r="3166" spans="1:7" x14ac:dyDescent="0.25">
      <c r="A3166"/>
      <c r="B3166"/>
      <c r="C3166"/>
      <c r="D3166"/>
      <c r="E3166"/>
      <c r="F3166"/>
      <c r="G3166"/>
    </row>
    <row r="3167" spans="1:7" x14ac:dyDescent="0.25">
      <c r="A3167"/>
      <c r="B3167"/>
      <c r="C3167"/>
      <c r="D3167"/>
      <c r="E3167"/>
      <c r="F3167"/>
      <c r="G3167"/>
    </row>
    <row r="3168" spans="1:7" x14ac:dyDescent="0.25">
      <c r="A3168"/>
      <c r="B3168"/>
      <c r="C3168"/>
      <c r="D3168"/>
      <c r="E3168"/>
      <c r="F3168"/>
      <c r="G3168"/>
    </row>
    <row r="3169" spans="1:7" x14ac:dyDescent="0.25">
      <c r="A3169"/>
      <c r="B3169"/>
      <c r="C3169"/>
      <c r="D3169"/>
      <c r="E3169"/>
      <c r="F3169"/>
      <c r="G3169"/>
    </row>
    <row r="3170" spans="1:7" x14ac:dyDescent="0.25">
      <c r="A3170"/>
      <c r="B3170"/>
      <c r="C3170"/>
      <c r="D3170"/>
      <c r="E3170"/>
      <c r="F3170"/>
      <c r="G3170"/>
    </row>
    <row r="3171" spans="1:7" x14ac:dyDescent="0.25">
      <c r="A3171"/>
      <c r="B3171"/>
      <c r="C3171"/>
      <c r="D3171"/>
      <c r="E3171"/>
      <c r="F3171"/>
      <c r="G3171"/>
    </row>
    <row r="3172" spans="1:7" x14ac:dyDescent="0.25">
      <c r="A3172"/>
      <c r="B3172"/>
      <c r="C3172"/>
      <c r="D3172"/>
      <c r="E3172"/>
      <c r="F3172"/>
      <c r="G3172"/>
    </row>
    <row r="3173" spans="1:7" x14ac:dyDescent="0.25">
      <c r="A3173"/>
      <c r="B3173"/>
      <c r="C3173"/>
      <c r="D3173"/>
      <c r="E3173"/>
      <c r="F3173"/>
      <c r="G3173"/>
    </row>
    <row r="3174" spans="1:7" x14ac:dyDescent="0.25">
      <c r="A3174"/>
      <c r="B3174"/>
      <c r="C3174"/>
      <c r="D3174"/>
      <c r="E3174"/>
      <c r="F3174"/>
      <c r="G3174"/>
    </row>
    <row r="3175" spans="1:7" x14ac:dyDescent="0.25">
      <c r="A3175"/>
      <c r="B3175"/>
      <c r="C3175"/>
      <c r="D3175"/>
      <c r="E3175"/>
      <c r="F3175"/>
      <c r="G3175"/>
    </row>
    <row r="3176" spans="1:7" x14ac:dyDescent="0.25">
      <c r="A3176"/>
      <c r="B3176"/>
      <c r="C3176"/>
      <c r="D3176"/>
      <c r="E3176"/>
      <c r="F3176"/>
      <c r="G3176"/>
    </row>
    <row r="3177" spans="1:7" x14ac:dyDescent="0.25">
      <c r="A3177"/>
      <c r="B3177"/>
      <c r="C3177"/>
      <c r="D3177"/>
      <c r="E3177"/>
      <c r="F3177"/>
      <c r="G3177"/>
    </row>
    <row r="3178" spans="1:7" x14ac:dyDescent="0.25">
      <c r="A3178"/>
      <c r="B3178"/>
      <c r="C3178"/>
      <c r="D3178"/>
      <c r="E3178"/>
      <c r="F3178"/>
      <c r="G3178"/>
    </row>
    <row r="3179" spans="1:7" x14ac:dyDescent="0.25">
      <c r="A3179"/>
      <c r="B3179"/>
      <c r="C3179"/>
      <c r="D3179"/>
      <c r="E3179"/>
      <c r="F3179"/>
      <c r="G3179"/>
    </row>
    <row r="3180" spans="1:7" x14ac:dyDescent="0.25">
      <c r="A3180"/>
      <c r="B3180"/>
      <c r="C3180"/>
      <c r="D3180"/>
      <c r="E3180"/>
      <c r="F3180"/>
      <c r="G3180"/>
    </row>
    <row r="3181" spans="1:7" x14ac:dyDescent="0.25">
      <c r="A3181"/>
      <c r="B3181"/>
      <c r="C3181"/>
      <c r="D3181"/>
      <c r="E3181"/>
      <c r="F3181"/>
      <c r="G3181"/>
    </row>
    <row r="3182" spans="1:7" x14ac:dyDescent="0.25">
      <c r="A3182"/>
      <c r="B3182"/>
      <c r="C3182"/>
      <c r="D3182"/>
      <c r="E3182"/>
      <c r="F3182"/>
      <c r="G3182"/>
    </row>
    <row r="3183" spans="1:7" x14ac:dyDescent="0.25">
      <c r="A3183"/>
      <c r="B3183"/>
      <c r="C3183"/>
      <c r="D3183"/>
      <c r="E3183"/>
      <c r="F3183"/>
      <c r="G3183"/>
    </row>
    <row r="3184" spans="1:7" x14ac:dyDescent="0.25">
      <c r="A3184"/>
      <c r="B3184"/>
      <c r="C3184"/>
      <c r="D3184"/>
      <c r="E3184"/>
      <c r="F3184"/>
      <c r="G3184"/>
    </row>
    <row r="3185" spans="1:7" x14ac:dyDescent="0.25">
      <c r="A3185"/>
      <c r="B3185"/>
      <c r="C3185"/>
      <c r="D3185"/>
      <c r="E3185"/>
      <c r="F3185"/>
      <c r="G3185"/>
    </row>
    <row r="3186" spans="1:7" x14ac:dyDescent="0.25">
      <c r="A3186"/>
      <c r="B3186"/>
      <c r="C3186"/>
      <c r="D3186"/>
      <c r="E3186"/>
      <c r="F3186"/>
      <c r="G3186"/>
    </row>
    <row r="3187" spans="1:7" x14ac:dyDescent="0.25">
      <c r="A3187"/>
      <c r="B3187"/>
      <c r="C3187"/>
      <c r="D3187"/>
      <c r="E3187"/>
      <c r="F3187"/>
      <c r="G3187"/>
    </row>
    <row r="3188" spans="1:7" x14ac:dyDescent="0.25">
      <c r="A3188"/>
      <c r="B3188"/>
      <c r="C3188"/>
      <c r="D3188"/>
      <c r="E3188"/>
      <c r="F3188"/>
      <c r="G3188"/>
    </row>
    <row r="3189" spans="1:7" x14ac:dyDescent="0.25">
      <c r="A3189"/>
      <c r="B3189"/>
      <c r="C3189"/>
      <c r="D3189"/>
      <c r="E3189"/>
      <c r="F3189"/>
      <c r="G3189"/>
    </row>
    <row r="3190" spans="1:7" x14ac:dyDescent="0.25">
      <c r="A3190"/>
      <c r="B3190"/>
      <c r="C3190"/>
      <c r="D3190"/>
      <c r="E3190"/>
      <c r="F3190"/>
      <c r="G3190"/>
    </row>
    <row r="3191" spans="1:7" x14ac:dyDescent="0.25">
      <c r="A3191"/>
      <c r="B3191"/>
      <c r="C3191"/>
      <c r="D3191"/>
      <c r="E3191"/>
      <c r="F3191"/>
      <c r="G3191"/>
    </row>
    <row r="3192" spans="1:7" x14ac:dyDescent="0.25">
      <c r="A3192"/>
      <c r="B3192"/>
      <c r="C3192"/>
      <c r="D3192"/>
      <c r="E3192"/>
      <c r="F3192"/>
      <c r="G3192"/>
    </row>
    <row r="3193" spans="1:7" x14ac:dyDescent="0.25">
      <c r="A3193"/>
      <c r="B3193"/>
      <c r="C3193"/>
      <c r="D3193"/>
      <c r="E3193"/>
      <c r="F3193"/>
      <c r="G3193"/>
    </row>
    <row r="3194" spans="1:7" x14ac:dyDescent="0.25">
      <c r="A3194"/>
      <c r="B3194"/>
      <c r="C3194"/>
      <c r="D3194"/>
      <c r="E3194"/>
      <c r="F3194"/>
      <c r="G3194"/>
    </row>
    <row r="3195" spans="1:7" x14ac:dyDescent="0.25">
      <c r="A3195"/>
      <c r="B3195"/>
      <c r="C3195"/>
      <c r="D3195"/>
      <c r="E3195"/>
      <c r="F3195"/>
      <c r="G3195"/>
    </row>
    <row r="3196" spans="1:7" x14ac:dyDescent="0.25">
      <c r="A3196"/>
      <c r="B3196"/>
      <c r="C3196"/>
      <c r="D3196"/>
      <c r="E3196"/>
      <c r="F3196"/>
      <c r="G3196"/>
    </row>
    <row r="3197" spans="1:7" x14ac:dyDescent="0.25">
      <c r="A3197"/>
      <c r="B3197"/>
      <c r="C3197"/>
      <c r="D3197"/>
      <c r="E3197"/>
      <c r="F3197"/>
      <c r="G3197"/>
    </row>
    <row r="3198" spans="1:7" x14ac:dyDescent="0.25">
      <c r="A3198"/>
      <c r="B3198"/>
      <c r="C3198"/>
      <c r="D3198"/>
      <c r="E3198"/>
      <c r="F3198"/>
      <c r="G3198"/>
    </row>
    <row r="3199" spans="1:7" x14ac:dyDescent="0.25">
      <c r="A3199"/>
      <c r="B3199"/>
      <c r="C3199"/>
      <c r="D3199"/>
      <c r="E3199"/>
      <c r="F3199"/>
      <c r="G3199"/>
    </row>
    <row r="3200" spans="1:7" x14ac:dyDescent="0.25">
      <c r="A3200"/>
      <c r="B3200"/>
      <c r="C3200"/>
      <c r="D3200"/>
      <c r="E3200"/>
      <c r="F3200"/>
      <c r="G3200"/>
    </row>
    <row r="3201" spans="1:7" x14ac:dyDescent="0.25">
      <c r="A3201"/>
      <c r="B3201"/>
      <c r="C3201"/>
      <c r="D3201"/>
      <c r="E3201"/>
      <c r="F3201"/>
      <c r="G3201"/>
    </row>
    <row r="3202" spans="1:7" x14ac:dyDescent="0.25">
      <c r="A3202"/>
      <c r="B3202"/>
      <c r="C3202"/>
      <c r="D3202"/>
      <c r="E3202"/>
      <c r="F3202"/>
      <c r="G3202"/>
    </row>
    <row r="3203" spans="1:7" x14ac:dyDescent="0.25">
      <c r="A3203"/>
      <c r="B3203"/>
      <c r="C3203"/>
      <c r="D3203"/>
      <c r="E3203"/>
      <c r="F3203"/>
      <c r="G3203"/>
    </row>
    <row r="3204" spans="1:7" x14ac:dyDescent="0.25">
      <c r="A3204"/>
      <c r="B3204"/>
      <c r="C3204"/>
      <c r="D3204"/>
      <c r="E3204"/>
      <c r="F3204"/>
      <c r="G3204"/>
    </row>
    <row r="3205" spans="1:7" x14ac:dyDescent="0.25">
      <c r="A3205"/>
      <c r="B3205"/>
      <c r="C3205"/>
      <c r="D3205"/>
      <c r="E3205"/>
      <c r="F3205"/>
      <c r="G3205"/>
    </row>
    <row r="3206" spans="1:7" x14ac:dyDescent="0.25">
      <c r="A3206"/>
      <c r="B3206"/>
      <c r="C3206"/>
      <c r="D3206"/>
      <c r="E3206"/>
      <c r="F3206"/>
      <c r="G3206"/>
    </row>
    <row r="3207" spans="1:7" x14ac:dyDescent="0.25">
      <c r="A3207"/>
      <c r="B3207"/>
      <c r="C3207"/>
      <c r="D3207"/>
      <c r="E3207"/>
      <c r="F3207"/>
      <c r="G3207"/>
    </row>
    <row r="3208" spans="1:7" x14ac:dyDescent="0.25">
      <c r="A3208"/>
      <c r="B3208"/>
      <c r="C3208"/>
      <c r="D3208"/>
      <c r="E3208"/>
      <c r="F3208"/>
      <c r="G3208"/>
    </row>
    <row r="3209" spans="1:7" x14ac:dyDescent="0.25">
      <c r="A3209"/>
      <c r="B3209"/>
      <c r="C3209"/>
      <c r="D3209"/>
      <c r="E3209"/>
      <c r="F3209"/>
      <c r="G3209"/>
    </row>
    <row r="3210" spans="1:7" x14ac:dyDescent="0.25">
      <c r="A3210"/>
      <c r="B3210"/>
      <c r="C3210"/>
      <c r="D3210"/>
      <c r="E3210"/>
      <c r="F3210"/>
      <c r="G3210"/>
    </row>
    <row r="3211" spans="1:7" x14ac:dyDescent="0.25">
      <c r="A3211"/>
      <c r="B3211"/>
      <c r="C3211"/>
      <c r="D3211"/>
      <c r="E3211"/>
      <c r="F3211"/>
      <c r="G3211"/>
    </row>
    <row r="3212" spans="1:7" x14ac:dyDescent="0.25">
      <c r="A3212"/>
      <c r="B3212"/>
      <c r="C3212"/>
      <c r="D3212"/>
      <c r="E3212"/>
      <c r="F3212"/>
      <c r="G3212"/>
    </row>
    <row r="3213" spans="1:7" x14ac:dyDescent="0.25">
      <c r="A3213"/>
      <c r="B3213"/>
      <c r="C3213"/>
      <c r="D3213"/>
      <c r="E3213"/>
      <c r="F3213"/>
      <c r="G3213"/>
    </row>
    <row r="3214" spans="1:7" x14ac:dyDescent="0.25">
      <c r="A3214"/>
      <c r="B3214"/>
      <c r="C3214"/>
      <c r="D3214"/>
      <c r="E3214"/>
      <c r="F3214"/>
      <c r="G3214"/>
    </row>
    <row r="3215" spans="1:7" x14ac:dyDescent="0.25">
      <c r="A3215"/>
      <c r="B3215"/>
      <c r="C3215"/>
      <c r="D3215"/>
      <c r="E3215"/>
      <c r="F3215"/>
      <c r="G3215"/>
    </row>
    <row r="3216" spans="1:7" x14ac:dyDescent="0.25">
      <c r="A3216"/>
      <c r="B3216"/>
      <c r="C3216"/>
      <c r="D3216"/>
      <c r="E3216"/>
      <c r="F3216"/>
      <c r="G3216"/>
    </row>
    <row r="3217" spans="1:7" x14ac:dyDescent="0.25">
      <c r="A3217"/>
      <c r="B3217"/>
      <c r="C3217"/>
      <c r="D3217"/>
      <c r="E3217"/>
      <c r="F3217"/>
      <c r="G3217"/>
    </row>
    <row r="3218" spans="1:7" x14ac:dyDescent="0.25">
      <c r="A3218"/>
      <c r="B3218"/>
      <c r="C3218"/>
      <c r="D3218"/>
      <c r="E3218"/>
      <c r="F3218"/>
      <c r="G3218"/>
    </row>
    <row r="3219" spans="1:7" x14ac:dyDescent="0.25">
      <c r="A3219"/>
      <c r="B3219"/>
      <c r="C3219"/>
      <c r="D3219"/>
      <c r="E3219"/>
      <c r="F3219"/>
      <c r="G3219"/>
    </row>
    <row r="3220" spans="1:7" x14ac:dyDescent="0.25">
      <c r="A3220"/>
      <c r="B3220"/>
      <c r="C3220"/>
      <c r="D3220"/>
      <c r="E3220"/>
      <c r="F3220"/>
      <c r="G3220"/>
    </row>
    <row r="3221" spans="1:7" x14ac:dyDescent="0.25">
      <c r="A3221"/>
      <c r="B3221"/>
      <c r="C3221"/>
      <c r="D3221"/>
      <c r="E3221"/>
      <c r="F3221"/>
      <c r="G3221"/>
    </row>
    <row r="3222" spans="1:7" x14ac:dyDescent="0.25">
      <c r="A3222"/>
      <c r="B3222"/>
      <c r="C3222"/>
      <c r="D3222"/>
      <c r="E3222"/>
      <c r="F3222"/>
      <c r="G3222"/>
    </row>
    <row r="3223" spans="1:7" x14ac:dyDescent="0.25">
      <c r="A3223"/>
      <c r="B3223"/>
      <c r="C3223"/>
      <c r="D3223"/>
      <c r="E3223"/>
      <c r="F3223"/>
      <c r="G3223"/>
    </row>
    <row r="3224" spans="1:7" x14ac:dyDescent="0.25">
      <c r="A3224"/>
      <c r="B3224"/>
      <c r="C3224"/>
      <c r="D3224"/>
      <c r="E3224"/>
      <c r="F3224"/>
      <c r="G3224"/>
    </row>
    <row r="3225" spans="1:7" x14ac:dyDescent="0.25">
      <c r="A3225"/>
      <c r="B3225"/>
      <c r="C3225"/>
      <c r="D3225"/>
      <c r="E3225"/>
      <c r="F3225"/>
      <c r="G3225"/>
    </row>
    <row r="3226" spans="1:7" x14ac:dyDescent="0.25">
      <c r="A3226"/>
      <c r="B3226"/>
      <c r="C3226"/>
      <c r="D3226"/>
      <c r="E3226"/>
      <c r="F3226"/>
      <c r="G3226"/>
    </row>
    <row r="3227" spans="1:7" x14ac:dyDescent="0.25">
      <c r="A3227"/>
      <c r="B3227"/>
      <c r="C3227"/>
      <c r="D3227"/>
      <c r="E3227"/>
      <c r="F3227"/>
      <c r="G3227"/>
    </row>
    <row r="3228" spans="1:7" x14ac:dyDescent="0.25">
      <c r="A3228"/>
      <c r="B3228"/>
      <c r="C3228"/>
      <c r="D3228"/>
      <c r="E3228"/>
      <c r="F3228"/>
      <c r="G3228"/>
    </row>
    <row r="3229" spans="1:7" x14ac:dyDescent="0.25">
      <c r="A3229"/>
      <c r="B3229"/>
      <c r="C3229"/>
      <c r="D3229"/>
      <c r="E3229"/>
      <c r="F3229"/>
      <c r="G3229"/>
    </row>
    <row r="3230" spans="1:7" x14ac:dyDescent="0.25">
      <c r="A3230"/>
      <c r="B3230"/>
      <c r="C3230"/>
      <c r="D3230"/>
      <c r="E3230"/>
      <c r="F3230"/>
      <c r="G3230"/>
    </row>
    <row r="3231" spans="1:7" x14ac:dyDescent="0.25">
      <c r="A3231"/>
      <c r="B3231"/>
      <c r="C3231"/>
      <c r="D3231"/>
      <c r="E3231"/>
      <c r="F3231"/>
      <c r="G3231"/>
    </row>
    <row r="3232" spans="1:7" x14ac:dyDescent="0.25">
      <c r="A3232"/>
      <c r="B3232"/>
      <c r="C3232"/>
      <c r="D3232"/>
      <c r="E3232"/>
      <c r="F3232"/>
      <c r="G3232"/>
    </row>
    <row r="3233" spans="1:7" x14ac:dyDescent="0.25">
      <c r="A3233"/>
      <c r="B3233"/>
      <c r="C3233"/>
      <c r="D3233"/>
      <c r="E3233"/>
      <c r="F3233"/>
      <c r="G3233"/>
    </row>
    <row r="3234" spans="1:7" x14ac:dyDescent="0.25">
      <c r="A3234"/>
      <c r="B3234"/>
      <c r="C3234"/>
      <c r="D3234"/>
      <c r="E3234"/>
      <c r="F3234"/>
      <c r="G3234"/>
    </row>
    <row r="3235" spans="1:7" x14ac:dyDescent="0.25">
      <c r="A3235"/>
      <c r="B3235"/>
      <c r="C3235"/>
      <c r="D3235"/>
      <c r="E3235"/>
      <c r="F3235"/>
      <c r="G3235"/>
    </row>
    <row r="3236" spans="1:7" x14ac:dyDescent="0.25">
      <c r="A3236"/>
      <c r="B3236"/>
      <c r="C3236"/>
      <c r="D3236"/>
      <c r="E3236"/>
      <c r="F3236"/>
      <c r="G3236"/>
    </row>
    <row r="3237" spans="1:7" x14ac:dyDescent="0.25">
      <c r="A3237"/>
      <c r="B3237"/>
      <c r="C3237"/>
      <c r="D3237"/>
      <c r="E3237"/>
      <c r="F3237"/>
      <c r="G3237"/>
    </row>
    <row r="3238" spans="1:7" x14ac:dyDescent="0.25">
      <c r="A3238"/>
      <c r="B3238"/>
      <c r="C3238"/>
      <c r="D3238"/>
      <c r="E3238"/>
      <c r="F3238"/>
      <c r="G3238"/>
    </row>
    <row r="3239" spans="1:7" x14ac:dyDescent="0.25">
      <c r="A3239"/>
      <c r="B3239"/>
      <c r="C3239"/>
      <c r="D3239"/>
      <c r="E3239"/>
      <c r="F3239"/>
      <c r="G3239"/>
    </row>
    <row r="3240" spans="1:7" x14ac:dyDescent="0.25">
      <c r="A3240"/>
      <c r="B3240"/>
      <c r="C3240"/>
      <c r="D3240"/>
      <c r="E3240"/>
      <c r="F3240"/>
      <c r="G3240"/>
    </row>
    <row r="3241" spans="1:7" x14ac:dyDescent="0.25">
      <c r="A3241"/>
      <c r="B3241"/>
      <c r="C3241"/>
      <c r="D3241"/>
      <c r="E3241"/>
      <c r="F3241"/>
      <c r="G3241"/>
    </row>
    <row r="3242" spans="1:7" x14ac:dyDescent="0.25">
      <c r="A3242"/>
      <c r="B3242"/>
      <c r="C3242"/>
      <c r="D3242"/>
      <c r="E3242"/>
      <c r="F3242"/>
      <c r="G3242"/>
    </row>
    <row r="3243" spans="1:7" x14ac:dyDescent="0.25">
      <c r="A3243"/>
      <c r="B3243"/>
      <c r="C3243"/>
      <c r="D3243"/>
      <c r="E3243"/>
      <c r="F3243"/>
      <c r="G3243"/>
    </row>
    <row r="3244" spans="1:7" x14ac:dyDescent="0.25">
      <c r="A3244"/>
      <c r="B3244"/>
      <c r="C3244"/>
      <c r="D3244"/>
      <c r="E3244"/>
      <c r="F3244"/>
      <c r="G3244"/>
    </row>
    <row r="3245" spans="1:7" x14ac:dyDescent="0.25">
      <c r="A3245"/>
      <c r="B3245"/>
      <c r="C3245"/>
      <c r="D3245"/>
      <c r="E3245"/>
      <c r="F3245"/>
      <c r="G3245"/>
    </row>
    <row r="3246" spans="1:7" x14ac:dyDescent="0.25">
      <c r="A3246"/>
      <c r="B3246"/>
      <c r="C3246"/>
      <c r="D3246"/>
      <c r="E3246"/>
      <c r="F3246"/>
      <c r="G3246"/>
    </row>
    <row r="3247" spans="1:7" x14ac:dyDescent="0.25">
      <c r="A3247"/>
      <c r="B3247"/>
      <c r="C3247"/>
      <c r="D3247"/>
      <c r="E3247"/>
      <c r="F3247"/>
      <c r="G3247"/>
    </row>
    <row r="3248" spans="1:7" x14ac:dyDescent="0.25">
      <c r="A3248"/>
      <c r="B3248"/>
      <c r="C3248"/>
      <c r="D3248"/>
      <c r="E3248"/>
      <c r="F3248"/>
      <c r="G3248"/>
    </row>
    <row r="3249" spans="1:7" x14ac:dyDescent="0.25">
      <c r="A3249"/>
      <c r="B3249"/>
      <c r="C3249"/>
      <c r="D3249"/>
      <c r="E3249"/>
      <c r="F3249"/>
      <c r="G3249"/>
    </row>
    <row r="3250" spans="1:7" x14ac:dyDescent="0.25">
      <c r="A3250"/>
      <c r="B3250"/>
      <c r="C3250"/>
      <c r="D3250"/>
      <c r="E3250"/>
      <c r="F3250"/>
      <c r="G3250"/>
    </row>
    <row r="3251" spans="1:7" x14ac:dyDescent="0.25">
      <c r="A3251"/>
      <c r="B3251"/>
      <c r="C3251"/>
      <c r="D3251"/>
      <c r="E3251"/>
      <c r="F3251"/>
      <c r="G3251"/>
    </row>
    <row r="3252" spans="1:7" x14ac:dyDescent="0.25">
      <c r="A3252"/>
      <c r="B3252"/>
      <c r="C3252"/>
      <c r="D3252"/>
      <c r="E3252"/>
      <c r="F3252"/>
      <c r="G3252"/>
    </row>
    <row r="3253" spans="1:7" x14ac:dyDescent="0.25">
      <c r="A3253"/>
      <c r="B3253"/>
      <c r="C3253"/>
      <c r="D3253"/>
      <c r="E3253"/>
      <c r="F3253"/>
      <c r="G3253"/>
    </row>
    <row r="3254" spans="1:7" x14ac:dyDescent="0.25">
      <c r="A3254"/>
      <c r="B3254"/>
      <c r="C3254"/>
      <c r="D3254"/>
      <c r="E3254"/>
      <c r="F3254"/>
      <c r="G3254"/>
    </row>
    <row r="3255" spans="1:7" x14ac:dyDescent="0.25">
      <c r="A3255"/>
      <c r="B3255"/>
      <c r="C3255"/>
      <c r="D3255"/>
      <c r="E3255"/>
      <c r="F3255"/>
      <c r="G3255"/>
    </row>
    <row r="3256" spans="1:7" x14ac:dyDescent="0.25">
      <c r="A3256"/>
      <c r="B3256"/>
      <c r="C3256"/>
      <c r="D3256"/>
      <c r="E3256"/>
      <c r="F3256"/>
      <c r="G3256"/>
    </row>
    <row r="3257" spans="1:7" x14ac:dyDescent="0.25">
      <c r="A3257"/>
      <c r="B3257"/>
      <c r="C3257"/>
      <c r="D3257"/>
      <c r="E3257"/>
      <c r="F3257"/>
      <c r="G3257"/>
    </row>
    <row r="3258" spans="1:7" x14ac:dyDescent="0.25">
      <c r="A3258"/>
      <c r="B3258"/>
      <c r="C3258"/>
      <c r="D3258"/>
      <c r="E3258"/>
      <c r="F3258"/>
      <c r="G3258"/>
    </row>
    <row r="3259" spans="1:7" x14ac:dyDescent="0.25">
      <c r="A3259"/>
      <c r="B3259"/>
      <c r="C3259"/>
      <c r="D3259"/>
      <c r="E3259"/>
      <c r="F3259"/>
      <c r="G3259"/>
    </row>
    <row r="3260" spans="1:7" x14ac:dyDescent="0.25">
      <c r="A3260"/>
      <c r="B3260"/>
      <c r="C3260"/>
      <c r="D3260"/>
      <c r="E3260"/>
      <c r="F3260"/>
      <c r="G3260"/>
    </row>
    <row r="3261" spans="1:7" x14ac:dyDescent="0.25">
      <c r="A3261"/>
      <c r="B3261"/>
      <c r="C3261"/>
      <c r="D3261"/>
      <c r="E3261"/>
      <c r="F3261"/>
      <c r="G3261"/>
    </row>
    <row r="3262" spans="1:7" x14ac:dyDescent="0.25">
      <c r="A3262"/>
      <c r="B3262"/>
      <c r="C3262"/>
      <c r="D3262"/>
      <c r="E3262"/>
      <c r="F3262"/>
      <c r="G3262"/>
    </row>
    <row r="3263" spans="1:7" x14ac:dyDescent="0.25">
      <c r="A3263"/>
      <c r="B3263"/>
      <c r="C3263"/>
      <c r="D3263"/>
      <c r="E3263"/>
      <c r="F3263"/>
      <c r="G3263"/>
    </row>
    <row r="3264" spans="1:7" x14ac:dyDescent="0.25">
      <c r="A3264"/>
      <c r="B3264"/>
      <c r="C3264"/>
      <c r="D3264"/>
      <c r="E3264"/>
      <c r="F3264"/>
      <c r="G3264"/>
    </row>
    <row r="3265" spans="1:7" x14ac:dyDescent="0.25">
      <c r="A3265"/>
      <c r="B3265"/>
      <c r="C3265"/>
      <c r="D3265"/>
      <c r="E3265"/>
      <c r="F3265"/>
      <c r="G3265"/>
    </row>
    <row r="3266" spans="1:7" x14ac:dyDescent="0.25">
      <c r="A3266"/>
      <c r="B3266"/>
      <c r="C3266"/>
      <c r="D3266"/>
      <c r="E3266"/>
      <c r="F3266"/>
      <c r="G3266"/>
    </row>
    <row r="3267" spans="1:7" x14ac:dyDescent="0.25">
      <c r="A3267"/>
      <c r="B3267"/>
      <c r="C3267"/>
      <c r="D3267"/>
      <c r="E3267"/>
      <c r="F3267"/>
      <c r="G3267"/>
    </row>
    <row r="3268" spans="1:7" x14ac:dyDescent="0.25">
      <c r="A3268"/>
      <c r="B3268"/>
      <c r="C3268"/>
      <c r="D3268"/>
      <c r="E3268"/>
      <c r="F3268"/>
      <c r="G3268"/>
    </row>
    <row r="3269" spans="1:7" x14ac:dyDescent="0.25">
      <c r="A3269"/>
      <c r="B3269"/>
      <c r="C3269"/>
      <c r="D3269"/>
      <c r="E3269"/>
      <c r="F3269"/>
      <c r="G3269"/>
    </row>
    <row r="3270" spans="1:7" x14ac:dyDescent="0.25">
      <c r="A3270"/>
      <c r="B3270"/>
      <c r="C3270"/>
      <c r="D3270"/>
      <c r="E3270"/>
      <c r="F3270"/>
      <c r="G3270"/>
    </row>
    <row r="3271" spans="1:7" x14ac:dyDescent="0.25">
      <c r="A3271"/>
      <c r="B3271"/>
      <c r="C3271"/>
      <c r="D3271"/>
      <c r="E3271"/>
      <c r="F3271"/>
      <c r="G3271"/>
    </row>
    <row r="3272" spans="1:7" x14ac:dyDescent="0.25">
      <c r="A3272"/>
      <c r="B3272"/>
      <c r="C3272"/>
      <c r="D3272"/>
      <c r="E3272"/>
      <c r="F3272"/>
      <c r="G3272"/>
    </row>
    <row r="3273" spans="1:7" x14ac:dyDescent="0.25">
      <c r="A3273"/>
      <c r="B3273"/>
      <c r="C3273"/>
      <c r="D3273"/>
      <c r="E3273"/>
      <c r="F3273"/>
      <c r="G3273"/>
    </row>
    <row r="3274" spans="1:7" x14ac:dyDescent="0.25">
      <c r="A3274"/>
      <c r="B3274"/>
      <c r="C3274"/>
      <c r="D3274"/>
      <c r="E3274"/>
      <c r="F3274"/>
      <c r="G3274"/>
    </row>
    <row r="3275" spans="1:7" x14ac:dyDescent="0.25">
      <c r="A3275"/>
      <c r="B3275"/>
      <c r="C3275"/>
      <c r="D3275"/>
      <c r="E3275"/>
      <c r="F3275"/>
      <c r="G3275"/>
    </row>
    <row r="3276" spans="1:7" x14ac:dyDescent="0.25">
      <c r="A3276"/>
      <c r="B3276"/>
      <c r="C3276"/>
      <c r="D3276"/>
      <c r="E3276"/>
      <c r="F3276"/>
      <c r="G3276"/>
    </row>
    <row r="3277" spans="1:7" x14ac:dyDescent="0.25">
      <c r="A3277"/>
      <c r="B3277"/>
      <c r="C3277"/>
      <c r="D3277"/>
      <c r="E3277"/>
      <c r="F3277"/>
      <c r="G3277"/>
    </row>
    <row r="3278" spans="1:7" x14ac:dyDescent="0.25">
      <c r="A3278"/>
      <c r="B3278"/>
      <c r="C3278"/>
      <c r="D3278"/>
      <c r="E3278"/>
      <c r="F3278"/>
      <c r="G3278"/>
    </row>
    <row r="3279" spans="1:7" x14ac:dyDescent="0.25">
      <c r="A3279"/>
      <c r="B3279"/>
      <c r="C3279"/>
      <c r="D3279"/>
      <c r="E3279"/>
      <c r="F3279"/>
      <c r="G3279"/>
    </row>
    <row r="3280" spans="1:7" x14ac:dyDescent="0.25">
      <c r="A3280"/>
      <c r="B3280"/>
      <c r="C3280"/>
      <c r="D3280"/>
      <c r="E3280"/>
      <c r="F3280"/>
      <c r="G3280"/>
    </row>
    <row r="3281" spans="1:7" x14ac:dyDescent="0.25">
      <c r="A3281"/>
      <c r="B3281"/>
      <c r="C3281"/>
      <c r="D3281"/>
      <c r="E3281"/>
      <c r="F3281"/>
      <c r="G3281"/>
    </row>
    <row r="3282" spans="1:7" x14ac:dyDescent="0.25">
      <c r="A3282"/>
      <c r="B3282"/>
      <c r="C3282"/>
      <c r="D3282"/>
      <c r="E3282"/>
      <c r="F3282"/>
      <c r="G3282"/>
    </row>
    <row r="3283" spans="1:7" x14ac:dyDescent="0.25">
      <c r="A3283"/>
      <c r="B3283"/>
      <c r="C3283"/>
      <c r="D3283"/>
      <c r="E3283"/>
      <c r="F3283"/>
      <c r="G3283"/>
    </row>
    <row r="3284" spans="1:7" x14ac:dyDescent="0.25">
      <c r="A3284"/>
      <c r="B3284"/>
      <c r="C3284"/>
      <c r="D3284"/>
      <c r="E3284"/>
      <c r="F3284"/>
      <c r="G3284"/>
    </row>
    <row r="3285" spans="1:7" x14ac:dyDescent="0.25">
      <c r="A3285"/>
      <c r="B3285"/>
      <c r="C3285"/>
      <c r="D3285"/>
      <c r="E3285"/>
      <c r="F3285"/>
      <c r="G3285"/>
    </row>
    <row r="3286" spans="1:7" x14ac:dyDescent="0.25">
      <c r="A3286"/>
      <c r="B3286"/>
      <c r="C3286"/>
      <c r="D3286"/>
      <c r="E3286"/>
      <c r="F3286"/>
      <c r="G3286"/>
    </row>
    <row r="3287" spans="1:7" x14ac:dyDescent="0.25">
      <c r="A3287"/>
      <c r="B3287"/>
      <c r="C3287"/>
      <c r="D3287"/>
      <c r="E3287"/>
      <c r="F3287"/>
      <c r="G3287"/>
    </row>
    <row r="3288" spans="1:7" x14ac:dyDescent="0.25">
      <c r="A3288"/>
      <c r="B3288"/>
      <c r="C3288"/>
      <c r="D3288"/>
      <c r="E3288"/>
      <c r="F3288"/>
      <c r="G3288"/>
    </row>
    <row r="3289" spans="1:7" x14ac:dyDescent="0.25">
      <c r="A3289"/>
      <c r="B3289"/>
      <c r="C3289"/>
      <c r="D3289"/>
      <c r="E3289"/>
      <c r="F3289"/>
      <c r="G3289"/>
    </row>
    <row r="3290" spans="1:7" x14ac:dyDescent="0.25">
      <c r="A3290"/>
      <c r="B3290"/>
      <c r="C3290"/>
      <c r="D3290"/>
      <c r="E3290"/>
      <c r="F3290"/>
      <c r="G3290"/>
    </row>
    <row r="3291" spans="1:7" x14ac:dyDescent="0.25">
      <c r="A3291"/>
      <c r="B3291"/>
      <c r="C3291"/>
      <c r="D3291"/>
      <c r="E3291"/>
      <c r="F3291"/>
      <c r="G3291"/>
    </row>
    <row r="3292" spans="1:7" x14ac:dyDescent="0.25">
      <c r="A3292"/>
      <c r="B3292"/>
      <c r="C3292"/>
      <c r="D3292"/>
      <c r="E3292"/>
      <c r="F3292"/>
      <c r="G3292"/>
    </row>
    <row r="3293" spans="1:7" x14ac:dyDescent="0.25">
      <c r="A3293"/>
      <c r="B3293"/>
      <c r="C3293"/>
      <c r="D3293"/>
      <c r="E3293"/>
      <c r="F3293"/>
      <c r="G3293"/>
    </row>
    <row r="3294" spans="1:7" x14ac:dyDescent="0.25">
      <c r="A3294"/>
      <c r="B3294"/>
      <c r="C3294"/>
      <c r="D3294"/>
      <c r="E3294"/>
      <c r="F3294"/>
      <c r="G3294"/>
    </row>
    <row r="3295" spans="1:7" x14ac:dyDescent="0.25">
      <c r="A3295"/>
      <c r="B3295"/>
      <c r="C3295"/>
      <c r="D3295"/>
      <c r="E3295"/>
      <c r="F3295"/>
      <c r="G3295"/>
    </row>
    <row r="3296" spans="1:7" x14ac:dyDescent="0.25">
      <c r="A3296"/>
      <c r="B3296"/>
      <c r="C3296"/>
      <c r="D3296"/>
      <c r="E3296"/>
      <c r="F3296"/>
      <c r="G3296"/>
    </row>
    <row r="3297" spans="1:7" x14ac:dyDescent="0.25">
      <c r="A3297"/>
      <c r="B3297"/>
      <c r="C3297"/>
      <c r="D3297"/>
      <c r="E3297"/>
      <c r="F3297"/>
      <c r="G3297"/>
    </row>
    <row r="3298" spans="1:7" x14ac:dyDescent="0.25">
      <c r="A3298"/>
      <c r="B3298"/>
      <c r="C3298"/>
      <c r="D3298"/>
      <c r="E3298"/>
      <c r="F3298"/>
      <c r="G3298"/>
    </row>
    <row r="3299" spans="1:7" x14ac:dyDescent="0.25">
      <c r="A3299"/>
      <c r="B3299"/>
      <c r="C3299"/>
      <c r="D3299"/>
      <c r="E3299"/>
      <c r="F3299"/>
      <c r="G3299"/>
    </row>
    <row r="3300" spans="1:7" x14ac:dyDescent="0.25">
      <c r="A3300"/>
      <c r="B3300"/>
      <c r="C3300"/>
      <c r="D3300"/>
      <c r="E3300"/>
      <c r="F3300"/>
      <c r="G3300"/>
    </row>
    <row r="3301" spans="1:7" x14ac:dyDescent="0.25">
      <c r="A3301"/>
      <c r="B3301"/>
      <c r="C3301"/>
      <c r="D3301"/>
      <c r="E3301"/>
      <c r="F3301"/>
      <c r="G3301"/>
    </row>
    <row r="3302" spans="1:7" x14ac:dyDescent="0.25">
      <c r="A3302"/>
      <c r="B3302"/>
      <c r="C3302"/>
      <c r="D3302"/>
      <c r="E3302"/>
      <c r="F3302"/>
      <c r="G3302"/>
    </row>
    <row r="3303" spans="1:7" x14ac:dyDescent="0.25">
      <c r="A3303"/>
      <c r="B3303"/>
      <c r="C3303"/>
      <c r="D3303"/>
      <c r="E3303"/>
      <c r="F3303"/>
      <c r="G3303"/>
    </row>
    <row r="3304" spans="1:7" x14ac:dyDescent="0.25">
      <c r="A3304"/>
      <c r="B3304"/>
      <c r="C3304"/>
      <c r="D3304"/>
      <c r="E3304"/>
      <c r="F3304"/>
      <c r="G3304"/>
    </row>
    <row r="3305" spans="1:7" x14ac:dyDescent="0.25">
      <c r="A3305"/>
      <c r="B3305"/>
      <c r="C3305"/>
      <c r="D3305"/>
      <c r="E3305"/>
      <c r="F3305"/>
      <c r="G3305"/>
    </row>
    <row r="3306" spans="1:7" x14ac:dyDescent="0.25">
      <c r="A3306"/>
      <c r="B3306"/>
      <c r="C3306"/>
      <c r="D3306"/>
      <c r="E3306"/>
      <c r="F3306"/>
      <c r="G3306"/>
    </row>
    <row r="3307" spans="1:7" x14ac:dyDescent="0.25">
      <c r="A3307"/>
      <c r="B3307"/>
      <c r="C3307"/>
      <c r="D3307"/>
      <c r="E3307"/>
      <c r="F3307"/>
      <c r="G3307"/>
    </row>
    <row r="3308" spans="1:7" x14ac:dyDescent="0.25">
      <c r="A3308"/>
      <c r="B3308"/>
      <c r="C3308"/>
      <c r="D3308"/>
      <c r="E3308"/>
      <c r="F3308"/>
      <c r="G3308"/>
    </row>
    <row r="3309" spans="1:7" x14ac:dyDescent="0.25">
      <c r="A3309"/>
      <c r="B3309"/>
      <c r="C3309"/>
      <c r="D3309"/>
      <c r="E3309"/>
      <c r="F3309"/>
      <c r="G3309"/>
    </row>
    <row r="3310" spans="1:7" x14ac:dyDescent="0.25">
      <c r="A3310"/>
      <c r="B3310"/>
      <c r="C3310"/>
      <c r="D3310"/>
      <c r="E3310"/>
      <c r="F3310"/>
      <c r="G3310"/>
    </row>
    <row r="3311" spans="1:7" x14ac:dyDescent="0.25">
      <c r="A3311"/>
      <c r="B3311"/>
      <c r="C3311"/>
      <c r="D3311"/>
      <c r="E3311"/>
      <c r="F3311"/>
      <c r="G3311"/>
    </row>
    <row r="3312" spans="1:7" x14ac:dyDescent="0.25">
      <c r="A3312"/>
      <c r="B3312"/>
      <c r="C3312"/>
      <c r="D3312"/>
      <c r="E3312"/>
      <c r="F3312"/>
      <c r="G3312"/>
    </row>
    <row r="3313" spans="1:7" x14ac:dyDescent="0.25">
      <c r="A3313"/>
      <c r="B3313"/>
      <c r="C3313"/>
      <c r="D3313"/>
      <c r="E3313"/>
      <c r="F3313"/>
      <c r="G3313"/>
    </row>
    <row r="3314" spans="1:7" x14ac:dyDescent="0.25">
      <c r="A3314"/>
      <c r="B3314"/>
      <c r="C3314"/>
      <c r="D3314"/>
      <c r="E3314"/>
      <c r="F3314"/>
      <c r="G3314"/>
    </row>
    <row r="3315" spans="1:7" x14ac:dyDescent="0.25">
      <c r="A3315"/>
      <c r="B3315"/>
      <c r="C3315"/>
      <c r="D3315"/>
      <c r="E3315"/>
      <c r="F3315"/>
      <c r="G3315"/>
    </row>
    <row r="3316" spans="1:7" x14ac:dyDescent="0.25">
      <c r="A3316"/>
      <c r="B3316"/>
      <c r="C3316"/>
      <c r="D3316"/>
      <c r="E3316"/>
      <c r="F3316"/>
      <c r="G3316"/>
    </row>
    <row r="3317" spans="1:7" x14ac:dyDescent="0.25">
      <c r="A3317"/>
      <c r="B3317"/>
      <c r="C3317"/>
      <c r="D3317"/>
      <c r="E3317"/>
      <c r="F3317"/>
      <c r="G3317"/>
    </row>
    <row r="3318" spans="1:7" x14ac:dyDescent="0.25">
      <c r="A3318"/>
      <c r="B3318"/>
      <c r="C3318"/>
      <c r="D3318"/>
      <c r="E3318"/>
      <c r="F3318"/>
      <c r="G3318"/>
    </row>
    <row r="3319" spans="1:7" x14ac:dyDescent="0.25">
      <c r="A3319"/>
      <c r="B3319"/>
      <c r="C3319"/>
      <c r="D3319"/>
      <c r="E3319"/>
      <c r="F3319"/>
      <c r="G3319"/>
    </row>
    <row r="3320" spans="1:7" x14ac:dyDescent="0.25">
      <c r="A3320"/>
      <c r="B3320"/>
      <c r="C3320"/>
      <c r="D3320"/>
      <c r="E3320"/>
      <c r="F3320"/>
      <c r="G3320"/>
    </row>
    <row r="3321" spans="1:7" x14ac:dyDescent="0.25">
      <c r="A3321"/>
      <c r="B3321"/>
      <c r="C3321"/>
      <c r="D3321"/>
      <c r="E3321"/>
      <c r="F3321"/>
      <c r="G3321"/>
    </row>
    <row r="3322" spans="1:7" x14ac:dyDescent="0.25">
      <c r="A3322"/>
      <c r="B3322"/>
      <c r="C3322"/>
      <c r="D3322"/>
      <c r="E3322"/>
      <c r="F3322"/>
      <c r="G3322"/>
    </row>
    <row r="3323" spans="1:7" x14ac:dyDescent="0.25">
      <c r="A3323"/>
      <c r="B3323"/>
      <c r="C3323"/>
      <c r="D3323"/>
      <c r="E3323"/>
      <c r="F3323"/>
      <c r="G3323"/>
    </row>
    <row r="3324" spans="1:7" x14ac:dyDescent="0.25">
      <c r="A3324"/>
      <c r="B3324"/>
      <c r="C3324"/>
      <c r="D3324"/>
      <c r="E3324"/>
      <c r="F3324"/>
      <c r="G3324"/>
    </row>
    <row r="3325" spans="1:7" x14ac:dyDescent="0.25">
      <c r="A3325"/>
      <c r="B3325"/>
      <c r="C3325"/>
      <c r="D3325"/>
      <c r="E3325"/>
      <c r="F3325"/>
      <c r="G3325"/>
    </row>
    <row r="3326" spans="1:7" x14ac:dyDescent="0.25">
      <c r="A3326"/>
      <c r="B3326"/>
      <c r="C3326"/>
      <c r="D3326"/>
      <c r="E3326"/>
      <c r="F3326"/>
      <c r="G3326"/>
    </row>
    <row r="3327" spans="1:7" x14ac:dyDescent="0.25">
      <c r="A3327"/>
      <c r="B3327"/>
      <c r="C3327"/>
      <c r="D3327"/>
      <c r="E3327"/>
      <c r="F3327"/>
      <c r="G3327"/>
    </row>
    <row r="3328" spans="1:7" x14ac:dyDescent="0.25">
      <c r="A3328"/>
      <c r="B3328"/>
      <c r="C3328"/>
      <c r="D3328"/>
      <c r="E3328"/>
      <c r="F3328"/>
      <c r="G3328"/>
    </row>
    <row r="3329" spans="1:7" x14ac:dyDescent="0.25">
      <c r="A3329"/>
      <c r="B3329"/>
      <c r="C3329"/>
      <c r="D3329"/>
      <c r="E3329"/>
      <c r="F3329"/>
      <c r="G3329"/>
    </row>
    <row r="3330" spans="1:7" x14ac:dyDescent="0.25">
      <c r="A3330"/>
      <c r="B3330"/>
      <c r="C3330"/>
      <c r="D3330"/>
      <c r="E3330"/>
      <c r="F3330"/>
      <c r="G3330"/>
    </row>
    <row r="3331" spans="1:7" x14ac:dyDescent="0.25">
      <c r="A3331"/>
      <c r="B3331"/>
      <c r="C3331"/>
      <c r="D3331"/>
      <c r="E3331"/>
      <c r="F3331"/>
      <c r="G3331"/>
    </row>
    <row r="3332" spans="1:7" x14ac:dyDescent="0.25">
      <c r="A3332"/>
      <c r="B3332"/>
      <c r="C3332"/>
      <c r="D3332"/>
      <c r="E3332"/>
      <c r="F3332"/>
      <c r="G3332"/>
    </row>
    <row r="3333" spans="1:7" x14ac:dyDescent="0.25">
      <c r="A3333"/>
      <c r="B3333"/>
      <c r="C3333"/>
      <c r="D3333"/>
      <c r="E3333"/>
      <c r="F3333"/>
      <c r="G3333"/>
    </row>
    <row r="3334" spans="1:7" x14ac:dyDescent="0.25">
      <c r="A3334"/>
      <c r="B3334"/>
      <c r="C3334"/>
      <c r="D3334"/>
      <c r="E3334"/>
      <c r="F3334"/>
      <c r="G3334"/>
    </row>
    <row r="3335" spans="1:7" x14ac:dyDescent="0.25">
      <c r="A3335"/>
      <c r="B3335"/>
      <c r="C3335"/>
      <c r="D3335"/>
      <c r="E3335"/>
      <c r="F3335"/>
      <c r="G3335"/>
    </row>
    <row r="3336" spans="1:7" x14ac:dyDescent="0.25">
      <c r="A3336"/>
      <c r="B3336"/>
      <c r="C3336"/>
      <c r="D3336"/>
      <c r="E3336"/>
      <c r="F3336"/>
      <c r="G3336"/>
    </row>
    <row r="3337" spans="1:7" x14ac:dyDescent="0.25">
      <c r="A3337"/>
      <c r="B3337"/>
      <c r="C3337"/>
      <c r="D3337"/>
      <c r="E3337"/>
      <c r="F3337"/>
      <c r="G3337"/>
    </row>
    <row r="3338" spans="1:7" x14ac:dyDescent="0.25">
      <c r="A3338"/>
      <c r="B3338"/>
      <c r="C3338"/>
      <c r="D3338"/>
      <c r="E3338"/>
      <c r="F3338"/>
      <c r="G3338"/>
    </row>
    <row r="3339" spans="1:7" x14ac:dyDescent="0.25">
      <c r="A3339"/>
      <c r="B3339"/>
      <c r="C3339"/>
      <c r="D3339"/>
      <c r="E3339"/>
      <c r="F3339"/>
      <c r="G3339"/>
    </row>
    <row r="3340" spans="1:7" x14ac:dyDescent="0.25">
      <c r="A3340"/>
      <c r="B3340"/>
      <c r="C3340"/>
      <c r="D3340"/>
      <c r="E3340"/>
      <c r="F3340"/>
      <c r="G3340"/>
    </row>
    <row r="3341" spans="1:7" x14ac:dyDescent="0.25">
      <c r="A3341"/>
      <c r="B3341"/>
      <c r="C3341"/>
      <c r="D3341"/>
      <c r="E3341"/>
      <c r="F3341"/>
      <c r="G3341"/>
    </row>
    <row r="3342" spans="1:7" x14ac:dyDescent="0.25">
      <c r="A3342"/>
      <c r="B3342"/>
      <c r="C3342"/>
      <c r="D3342"/>
      <c r="E3342"/>
      <c r="F3342"/>
      <c r="G3342"/>
    </row>
    <row r="3343" spans="1:7" x14ac:dyDescent="0.25">
      <c r="A3343"/>
      <c r="B3343"/>
      <c r="C3343"/>
      <c r="D3343"/>
      <c r="E3343"/>
      <c r="F3343"/>
      <c r="G3343"/>
    </row>
    <row r="3344" spans="1:7" x14ac:dyDescent="0.25">
      <c r="A3344"/>
      <c r="B3344"/>
      <c r="C3344"/>
      <c r="D3344"/>
      <c r="E3344"/>
      <c r="F3344"/>
      <c r="G3344"/>
    </row>
    <row r="3345" spans="1:7" x14ac:dyDescent="0.25">
      <c r="A3345"/>
      <c r="B3345"/>
      <c r="C3345"/>
      <c r="D3345"/>
      <c r="E3345"/>
      <c r="F3345"/>
      <c r="G3345"/>
    </row>
    <row r="3346" spans="1:7" x14ac:dyDescent="0.25">
      <c r="A3346"/>
      <c r="B3346"/>
      <c r="C3346"/>
      <c r="D3346"/>
      <c r="E3346"/>
      <c r="F3346"/>
      <c r="G3346"/>
    </row>
    <row r="3347" spans="1:7" x14ac:dyDescent="0.25">
      <c r="A3347"/>
      <c r="B3347"/>
      <c r="C3347"/>
      <c r="D3347"/>
      <c r="E3347"/>
      <c r="F3347"/>
      <c r="G3347"/>
    </row>
    <row r="3348" spans="1:7" x14ac:dyDescent="0.25">
      <c r="A3348"/>
      <c r="B3348"/>
      <c r="C3348"/>
      <c r="D3348"/>
      <c r="E3348"/>
      <c r="F3348"/>
      <c r="G3348"/>
    </row>
    <row r="3349" spans="1:7" x14ac:dyDescent="0.25">
      <c r="A3349"/>
      <c r="B3349"/>
      <c r="C3349"/>
      <c r="D3349"/>
      <c r="E3349"/>
      <c r="F3349"/>
      <c r="G3349"/>
    </row>
    <row r="3350" spans="1:7" x14ac:dyDescent="0.25">
      <c r="A3350"/>
      <c r="B3350"/>
      <c r="C3350"/>
      <c r="D3350"/>
      <c r="E3350"/>
      <c r="F3350"/>
      <c r="G3350"/>
    </row>
    <row r="3351" spans="1:7" x14ac:dyDescent="0.25">
      <c r="A3351"/>
      <c r="B3351"/>
      <c r="C3351"/>
      <c r="D3351"/>
      <c r="E3351"/>
      <c r="F3351"/>
      <c r="G3351"/>
    </row>
    <row r="3352" spans="1:7" x14ac:dyDescent="0.25">
      <c r="A3352"/>
      <c r="B3352"/>
      <c r="C3352"/>
      <c r="D3352"/>
      <c r="E3352"/>
      <c r="F3352"/>
      <c r="G3352"/>
    </row>
    <row r="3353" spans="1:7" x14ac:dyDescent="0.25">
      <c r="A3353"/>
      <c r="B3353"/>
      <c r="C3353"/>
      <c r="D3353"/>
      <c r="E3353"/>
      <c r="F3353"/>
      <c r="G3353"/>
    </row>
    <row r="3354" spans="1:7" x14ac:dyDescent="0.25">
      <c r="A3354"/>
      <c r="B3354"/>
      <c r="C3354"/>
      <c r="D3354"/>
      <c r="E3354"/>
      <c r="F3354"/>
      <c r="G3354"/>
    </row>
    <row r="3355" spans="1:7" x14ac:dyDescent="0.25">
      <c r="A3355"/>
      <c r="B3355"/>
      <c r="C3355"/>
      <c r="D3355"/>
      <c r="E3355"/>
      <c r="F3355"/>
      <c r="G3355"/>
    </row>
    <row r="3356" spans="1:7" x14ac:dyDescent="0.25">
      <c r="A3356"/>
      <c r="B3356"/>
      <c r="C3356"/>
      <c r="D3356"/>
      <c r="E3356"/>
      <c r="F3356"/>
      <c r="G3356"/>
    </row>
    <row r="3357" spans="1:7" x14ac:dyDescent="0.25">
      <c r="A3357"/>
      <c r="B3357"/>
      <c r="C3357"/>
      <c r="D3357"/>
      <c r="E3357"/>
      <c r="F3357"/>
      <c r="G3357"/>
    </row>
    <row r="3358" spans="1:7" x14ac:dyDescent="0.25">
      <c r="A3358"/>
      <c r="B3358"/>
      <c r="C3358"/>
      <c r="D3358"/>
      <c r="E3358"/>
      <c r="F3358"/>
      <c r="G3358"/>
    </row>
    <row r="3359" spans="1:7" x14ac:dyDescent="0.25">
      <c r="A3359"/>
      <c r="B3359"/>
      <c r="C3359"/>
      <c r="D3359"/>
      <c r="E3359"/>
      <c r="F3359"/>
      <c r="G3359"/>
    </row>
    <row r="3360" spans="1:7" x14ac:dyDescent="0.25">
      <c r="A3360"/>
      <c r="B3360"/>
      <c r="C3360"/>
      <c r="D3360"/>
      <c r="E3360"/>
      <c r="F3360"/>
      <c r="G3360"/>
    </row>
    <row r="3361" spans="1:7" x14ac:dyDescent="0.25">
      <c r="A3361"/>
      <c r="B3361"/>
      <c r="C3361"/>
      <c r="D3361"/>
      <c r="E3361"/>
      <c r="F3361"/>
      <c r="G3361"/>
    </row>
    <row r="3362" spans="1:7" x14ac:dyDescent="0.25">
      <c r="A3362"/>
      <c r="B3362"/>
      <c r="C3362"/>
      <c r="D3362"/>
      <c r="E3362"/>
      <c r="F3362"/>
      <c r="G3362"/>
    </row>
    <row r="3363" spans="1:7" x14ac:dyDescent="0.25">
      <c r="A3363"/>
      <c r="B3363"/>
      <c r="C3363"/>
      <c r="D3363"/>
      <c r="E3363"/>
      <c r="F3363"/>
      <c r="G3363"/>
    </row>
    <row r="3364" spans="1:7" x14ac:dyDescent="0.25">
      <c r="A3364"/>
      <c r="B3364"/>
      <c r="C3364"/>
      <c r="D3364"/>
      <c r="E3364"/>
      <c r="F3364"/>
      <c r="G3364"/>
    </row>
    <row r="3365" spans="1:7" x14ac:dyDescent="0.25">
      <c r="A3365"/>
      <c r="B3365"/>
      <c r="C3365"/>
      <c r="D3365"/>
      <c r="E3365"/>
      <c r="F3365"/>
      <c r="G3365"/>
    </row>
    <row r="3366" spans="1:7" x14ac:dyDescent="0.25">
      <c r="A3366"/>
      <c r="B3366"/>
      <c r="C3366"/>
      <c r="D3366"/>
      <c r="E3366"/>
      <c r="F3366"/>
      <c r="G3366"/>
    </row>
    <row r="3367" spans="1:7" x14ac:dyDescent="0.25">
      <c r="A3367"/>
      <c r="B3367"/>
      <c r="C3367"/>
      <c r="D3367"/>
      <c r="E3367"/>
      <c r="F3367"/>
      <c r="G3367"/>
    </row>
    <row r="3368" spans="1:7" x14ac:dyDescent="0.25">
      <c r="A3368"/>
      <c r="B3368"/>
      <c r="C3368"/>
      <c r="D3368"/>
      <c r="E3368"/>
      <c r="F3368"/>
      <c r="G3368"/>
    </row>
    <row r="3369" spans="1:7" x14ac:dyDescent="0.25">
      <c r="A3369"/>
      <c r="B3369"/>
      <c r="C3369"/>
      <c r="D3369"/>
      <c r="E3369"/>
      <c r="F3369"/>
      <c r="G3369"/>
    </row>
    <row r="3370" spans="1:7" x14ac:dyDescent="0.25">
      <c r="A3370"/>
      <c r="B3370"/>
      <c r="C3370"/>
      <c r="D3370"/>
      <c r="E3370"/>
      <c r="F3370"/>
      <c r="G3370"/>
    </row>
    <row r="3371" spans="1:7" x14ac:dyDescent="0.25">
      <c r="A3371"/>
      <c r="B3371"/>
      <c r="C3371"/>
      <c r="D3371"/>
      <c r="E3371"/>
      <c r="F3371"/>
      <c r="G3371"/>
    </row>
    <row r="3372" spans="1:7" x14ac:dyDescent="0.25">
      <c r="A3372"/>
      <c r="B3372"/>
      <c r="C3372"/>
      <c r="D3372"/>
      <c r="E3372"/>
      <c r="F3372"/>
      <c r="G3372"/>
    </row>
    <row r="3373" spans="1:7" x14ac:dyDescent="0.25">
      <c r="A3373"/>
      <c r="B3373"/>
      <c r="C3373"/>
      <c r="D3373"/>
      <c r="E3373"/>
      <c r="F3373"/>
      <c r="G3373"/>
    </row>
    <row r="3374" spans="1:7" x14ac:dyDescent="0.25">
      <c r="A3374"/>
      <c r="B3374"/>
      <c r="C3374"/>
      <c r="D3374"/>
      <c r="E3374"/>
      <c r="F3374"/>
      <c r="G3374"/>
    </row>
    <row r="3375" spans="1:7" x14ac:dyDescent="0.25">
      <c r="A3375"/>
      <c r="B3375"/>
      <c r="C3375"/>
      <c r="D3375"/>
      <c r="E3375"/>
      <c r="F3375"/>
      <c r="G3375"/>
    </row>
    <row r="3376" spans="1:7" x14ac:dyDescent="0.25">
      <c r="A3376"/>
      <c r="B3376"/>
      <c r="C3376"/>
      <c r="D3376"/>
      <c r="E3376"/>
      <c r="F3376"/>
      <c r="G3376"/>
    </row>
    <row r="3377" spans="1:7" x14ac:dyDescent="0.25">
      <c r="A3377"/>
      <c r="B3377"/>
      <c r="C3377"/>
      <c r="D3377"/>
      <c r="E3377"/>
      <c r="F3377"/>
      <c r="G3377"/>
    </row>
    <row r="3378" spans="1:7" x14ac:dyDescent="0.25">
      <c r="A3378"/>
      <c r="B3378"/>
      <c r="C3378"/>
      <c r="D3378"/>
      <c r="E3378"/>
      <c r="F3378"/>
      <c r="G3378"/>
    </row>
    <row r="3379" spans="1:7" x14ac:dyDescent="0.25">
      <c r="A3379"/>
      <c r="B3379"/>
      <c r="C3379"/>
      <c r="D3379"/>
      <c r="E3379"/>
      <c r="F3379"/>
      <c r="G3379"/>
    </row>
    <row r="3380" spans="1:7" x14ac:dyDescent="0.25">
      <c r="A3380"/>
      <c r="B3380"/>
      <c r="C3380"/>
      <c r="D3380"/>
      <c r="E3380"/>
      <c r="F3380"/>
      <c r="G3380"/>
    </row>
    <row r="3381" spans="1:7" x14ac:dyDescent="0.25">
      <c r="A3381"/>
      <c r="B3381"/>
      <c r="C3381"/>
      <c r="D3381"/>
      <c r="E3381"/>
      <c r="F3381"/>
      <c r="G3381"/>
    </row>
    <row r="3382" spans="1:7" x14ac:dyDescent="0.25">
      <c r="A3382"/>
      <c r="B3382"/>
      <c r="C3382"/>
      <c r="D3382"/>
      <c r="E3382"/>
      <c r="F3382"/>
      <c r="G3382"/>
    </row>
    <row r="3383" spans="1:7" x14ac:dyDescent="0.25">
      <c r="A3383"/>
      <c r="B3383"/>
      <c r="C3383"/>
      <c r="D3383"/>
      <c r="E3383"/>
      <c r="F3383"/>
      <c r="G3383"/>
    </row>
    <row r="3384" spans="1:7" x14ac:dyDescent="0.25">
      <c r="A3384"/>
      <c r="B3384"/>
      <c r="C3384"/>
      <c r="D3384"/>
      <c r="E3384"/>
      <c r="F3384"/>
      <c r="G3384"/>
    </row>
    <row r="3385" spans="1:7" x14ac:dyDescent="0.25">
      <c r="A3385"/>
      <c r="B3385"/>
      <c r="C3385"/>
      <c r="D3385"/>
      <c r="E3385"/>
      <c r="F3385"/>
      <c r="G3385"/>
    </row>
    <row r="3386" spans="1:7" x14ac:dyDescent="0.25">
      <c r="A3386"/>
      <c r="B3386"/>
      <c r="C3386"/>
      <c r="D3386"/>
      <c r="E3386"/>
      <c r="F3386"/>
      <c r="G3386"/>
    </row>
    <row r="3387" spans="1:7" x14ac:dyDescent="0.25">
      <c r="A3387"/>
      <c r="B3387"/>
      <c r="C3387"/>
      <c r="D3387"/>
      <c r="E3387"/>
      <c r="F3387"/>
      <c r="G3387"/>
    </row>
    <row r="3388" spans="1:7" x14ac:dyDescent="0.25">
      <c r="A3388"/>
      <c r="B3388"/>
      <c r="C3388"/>
      <c r="D3388"/>
      <c r="E3388"/>
      <c r="F3388"/>
      <c r="G3388"/>
    </row>
    <row r="3389" spans="1:7" x14ac:dyDescent="0.25">
      <c r="A3389"/>
      <c r="B3389"/>
      <c r="C3389"/>
      <c r="D3389"/>
      <c r="E3389"/>
      <c r="F3389"/>
      <c r="G3389"/>
    </row>
    <row r="3390" spans="1:7" x14ac:dyDescent="0.25">
      <c r="A3390"/>
      <c r="B3390"/>
      <c r="C3390"/>
      <c r="D3390"/>
      <c r="E3390"/>
      <c r="F3390"/>
      <c r="G3390"/>
    </row>
    <row r="3391" spans="1:7" x14ac:dyDescent="0.25">
      <c r="A3391"/>
      <c r="B3391"/>
      <c r="C3391"/>
      <c r="D3391"/>
      <c r="E3391"/>
      <c r="F3391"/>
      <c r="G3391"/>
    </row>
    <row r="3392" spans="1:7" x14ac:dyDescent="0.25">
      <c r="A3392"/>
      <c r="B3392"/>
      <c r="C3392"/>
      <c r="D3392"/>
      <c r="E3392"/>
      <c r="F3392"/>
      <c r="G3392"/>
    </row>
    <row r="3393" spans="1:7" x14ac:dyDescent="0.25">
      <c r="A3393"/>
      <c r="B3393"/>
      <c r="C3393"/>
      <c r="D3393"/>
      <c r="E3393"/>
      <c r="F3393"/>
      <c r="G3393"/>
    </row>
    <row r="3394" spans="1:7" x14ac:dyDescent="0.25">
      <c r="A3394"/>
      <c r="B3394"/>
      <c r="C3394"/>
      <c r="D3394"/>
      <c r="E3394"/>
      <c r="F3394"/>
      <c r="G3394"/>
    </row>
    <row r="3395" spans="1:7" x14ac:dyDescent="0.25">
      <c r="A3395"/>
      <c r="B3395"/>
      <c r="C3395"/>
      <c r="D3395"/>
      <c r="E3395"/>
      <c r="F3395"/>
      <c r="G3395"/>
    </row>
    <row r="3396" spans="1:7" x14ac:dyDescent="0.25">
      <c r="A3396"/>
      <c r="B3396"/>
      <c r="C3396"/>
      <c r="D3396"/>
      <c r="E3396"/>
      <c r="F3396"/>
      <c r="G3396"/>
    </row>
    <row r="3397" spans="1:7" x14ac:dyDescent="0.25">
      <c r="A3397"/>
      <c r="B3397"/>
      <c r="C3397"/>
      <c r="D3397"/>
      <c r="E3397"/>
      <c r="F3397"/>
      <c r="G3397"/>
    </row>
    <row r="3398" spans="1:7" x14ac:dyDescent="0.25">
      <c r="A3398"/>
      <c r="B3398"/>
      <c r="C3398"/>
      <c r="D3398"/>
      <c r="E3398"/>
      <c r="F3398"/>
      <c r="G3398"/>
    </row>
    <row r="3399" spans="1:7" x14ac:dyDescent="0.25">
      <c r="A3399"/>
      <c r="B3399"/>
      <c r="C3399"/>
      <c r="D3399"/>
      <c r="E3399"/>
      <c r="F3399"/>
      <c r="G3399"/>
    </row>
    <row r="3400" spans="1:7" x14ac:dyDescent="0.25">
      <c r="A3400"/>
      <c r="B3400"/>
      <c r="C3400"/>
      <c r="D3400"/>
      <c r="E3400"/>
      <c r="F3400"/>
      <c r="G3400"/>
    </row>
    <row r="3401" spans="1:7" x14ac:dyDescent="0.25">
      <c r="A3401"/>
      <c r="B3401"/>
      <c r="C3401"/>
      <c r="D3401"/>
      <c r="E3401"/>
      <c r="F3401"/>
      <c r="G3401"/>
    </row>
    <row r="3402" spans="1:7" x14ac:dyDescent="0.25">
      <c r="A3402"/>
      <c r="B3402"/>
      <c r="C3402"/>
      <c r="D3402"/>
      <c r="E3402"/>
      <c r="F3402"/>
      <c r="G3402"/>
    </row>
    <row r="3403" spans="1:7" x14ac:dyDescent="0.25">
      <c r="A3403"/>
      <c r="B3403"/>
      <c r="C3403"/>
      <c r="D3403"/>
      <c r="E3403"/>
      <c r="F3403"/>
      <c r="G3403"/>
    </row>
    <row r="3404" spans="1:7" x14ac:dyDescent="0.25">
      <c r="A3404"/>
      <c r="B3404"/>
      <c r="C3404"/>
      <c r="D3404"/>
      <c r="E3404"/>
      <c r="F3404"/>
      <c r="G3404"/>
    </row>
    <row r="3405" spans="1:7" x14ac:dyDescent="0.25">
      <c r="A3405"/>
      <c r="B3405"/>
      <c r="C3405"/>
      <c r="D3405"/>
      <c r="E3405"/>
      <c r="F3405"/>
      <c r="G3405"/>
    </row>
    <row r="3406" spans="1:7" x14ac:dyDescent="0.25">
      <c r="A3406"/>
      <c r="B3406"/>
      <c r="C3406"/>
      <c r="D3406"/>
      <c r="E3406"/>
      <c r="F3406"/>
      <c r="G3406"/>
    </row>
    <row r="3407" spans="1:7" x14ac:dyDescent="0.25">
      <c r="A3407"/>
      <c r="B3407"/>
      <c r="C3407"/>
      <c r="D3407"/>
      <c r="E3407"/>
      <c r="F3407"/>
      <c r="G3407"/>
    </row>
    <row r="3408" spans="1:7" x14ac:dyDescent="0.25">
      <c r="A3408"/>
      <c r="B3408"/>
      <c r="C3408"/>
      <c r="D3408"/>
      <c r="E3408"/>
      <c r="F3408"/>
      <c r="G3408"/>
    </row>
    <row r="3409" spans="1:7" x14ac:dyDescent="0.25">
      <c r="A3409"/>
      <c r="B3409"/>
      <c r="C3409"/>
      <c r="D3409"/>
      <c r="E3409"/>
      <c r="F3409"/>
      <c r="G3409"/>
    </row>
    <row r="3410" spans="1:7" x14ac:dyDescent="0.25">
      <c r="A3410"/>
      <c r="B3410"/>
      <c r="C3410"/>
      <c r="D3410"/>
      <c r="E3410"/>
      <c r="F3410"/>
      <c r="G3410"/>
    </row>
    <row r="3411" spans="1:7" x14ac:dyDescent="0.25">
      <c r="A3411"/>
      <c r="B3411"/>
      <c r="C3411"/>
      <c r="D3411"/>
      <c r="E3411"/>
      <c r="F3411"/>
      <c r="G3411"/>
    </row>
    <row r="3412" spans="1:7" x14ac:dyDescent="0.25">
      <c r="A3412"/>
      <c r="B3412"/>
      <c r="C3412"/>
      <c r="D3412"/>
      <c r="E3412"/>
      <c r="F3412"/>
      <c r="G3412"/>
    </row>
    <row r="3413" spans="1:7" x14ac:dyDescent="0.25">
      <c r="A3413"/>
      <c r="B3413"/>
      <c r="C3413"/>
      <c r="D3413"/>
      <c r="E3413"/>
      <c r="F3413"/>
      <c r="G3413"/>
    </row>
    <row r="3414" spans="1:7" x14ac:dyDescent="0.25">
      <c r="A3414"/>
      <c r="B3414"/>
      <c r="C3414"/>
      <c r="D3414"/>
      <c r="E3414"/>
      <c r="F3414"/>
      <c r="G3414"/>
    </row>
    <row r="3415" spans="1:7" x14ac:dyDescent="0.25">
      <c r="A3415"/>
      <c r="B3415"/>
      <c r="C3415"/>
      <c r="D3415"/>
      <c r="E3415"/>
      <c r="F3415"/>
      <c r="G3415"/>
    </row>
    <row r="3416" spans="1:7" x14ac:dyDescent="0.25">
      <c r="A3416"/>
      <c r="B3416"/>
      <c r="C3416"/>
      <c r="D3416"/>
      <c r="E3416"/>
      <c r="F3416"/>
      <c r="G3416"/>
    </row>
    <row r="3417" spans="1:7" x14ac:dyDescent="0.25">
      <c r="A3417"/>
      <c r="B3417"/>
      <c r="C3417"/>
      <c r="D3417"/>
      <c r="E3417"/>
      <c r="F3417"/>
      <c r="G3417"/>
    </row>
    <row r="3418" spans="1:7" x14ac:dyDescent="0.25">
      <c r="A3418"/>
      <c r="B3418"/>
      <c r="C3418"/>
      <c r="D3418"/>
      <c r="E3418"/>
      <c r="F3418"/>
      <c r="G3418"/>
    </row>
    <row r="3419" spans="1:7" x14ac:dyDescent="0.25">
      <c r="A3419"/>
      <c r="B3419"/>
      <c r="C3419"/>
      <c r="D3419"/>
      <c r="E3419"/>
      <c r="F3419"/>
      <c r="G3419"/>
    </row>
    <row r="3420" spans="1:7" x14ac:dyDescent="0.25">
      <c r="A3420"/>
      <c r="B3420"/>
      <c r="C3420"/>
      <c r="D3420"/>
      <c r="E3420"/>
      <c r="F3420"/>
      <c r="G3420"/>
    </row>
    <row r="3421" spans="1:7" x14ac:dyDescent="0.25">
      <c r="A3421"/>
      <c r="B3421"/>
      <c r="C3421"/>
      <c r="D3421"/>
      <c r="E3421"/>
      <c r="F3421"/>
      <c r="G3421"/>
    </row>
    <row r="3422" spans="1:7" x14ac:dyDescent="0.25">
      <c r="A3422"/>
      <c r="B3422"/>
      <c r="C3422"/>
      <c r="D3422"/>
      <c r="E3422"/>
      <c r="F3422"/>
      <c r="G3422"/>
    </row>
    <row r="3423" spans="1:7" x14ac:dyDescent="0.25">
      <c r="A3423"/>
      <c r="B3423"/>
      <c r="C3423"/>
      <c r="D3423"/>
      <c r="E3423"/>
      <c r="F3423"/>
      <c r="G3423"/>
    </row>
    <row r="3424" spans="1:7" x14ac:dyDescent="0.25">
      <c r="A3424"/>
      <c r="B3424"/>
      <c r="C3424"/>
      <c r="D3424"/>
      <c r="E3424"/>
      <c r="F3424"/>
      <c r="G3424"/>
    </row>
    <row r="3425" spans="1:7" x14ac:dyDescent="0.25">
      <c r="A3425"/>
      <c r="B3425"/>
      <c r="C3425"/>
      <c r="D3425"/>
      <c r="E3425"/>
      <c r="F3425"/>
      <c r="G3425"/>
    </row>
    <row r="3426" spans="1:7" x14ac:dyDescent="0.25">
      <c r="A3426"/>
      <c r="B3426"/>
      <c r="C3426"/>
      <c r="D3426"/>
      <c r="E3426"/>
      <c r="F3426"/>
      <c r="G3426"/>
    </row>
    <row r="3427" spans="1:7" x14ac:dyDescent="0.25">
      <c r="A3427"/>
      <c r="B3427"/>
      <c r="C3427"/>
      <c r="D3427"/>
      <c r="E3427"/>
      <c r="F3427"/>
      <c r="G3427"/>
    </row>
    <row r="3428" spans="1:7" x14ac:dyDescent="0.25">
      <c r="A3428"/>
      <c r="B3428"/>
      <c r="C3428"/>
      <c r="D3428"/>
      <c r="E3428"/>
      <c r="F3428"/>
      <c r="G3428"/>
    </row>
    <row r="3429" spans="1:7" x14ac:dyDescent="0.25">
      <c r="A3429"/>
      <c r="B3429"/>
      <c r="C3429"/>
      <c r="D3429"/>
      <c r="E3429"/>
      <c r="F3429"/>
      <c r="G3429"/>
    </row>
    <row r="3430" spans="1:7" x14ac:dyDescent="0.25">
      <c r="A3430"/>
      <c r="B3430"/>
      <c r="C3430"/>
      <c r="D3430"/>
      <c r="E3430"/>
      <c r="F3430"/>
      <c r="G3430"/>
    </row>
    <row r="3431" spans="1:7" x14ac:dyDescent="0.25">
      <c r="A3431"/>
      <c r="B3431"/>
      <c r="C3431"/>
      <c r="D3431"/>
      <c r="E3431"/>
      <c r="F3431"/>
      <c r="G3431"/>
    </row>
    <row r="3432" spans="1:7" x14ac:dyDescent="0.25">
      <c r="A3432"/>
      <c r="B3432"/>
      <c r="C3432"/>
      <c r="D3432"/>
      <c r="E3432"/>
      <c r="F3432"/>
      <c r="G3432"/>
    </row>
    <row r="3433" spans="1:7" x14ac:dyDescent="0.25">
      <c r="A3433"/>
      <c r="B3433"/>
      <c r="C3433"/>
      <c r="D3433"/>
      <c r="E3433"/>
      <c r="F3433"/>
      <c r="G3433"/>
    </row>
    <row r="3434" spans="1:7" x14ac:dyDescent="0.25">
      <c r="A3434"/>
      <c r="B3434"/>
      <c r="C3434"/>
      <c r="D3434"/>
      <c r="E3434"/>
      <c r="F3434"/>
      <c r="G3434"/>
    </row>
    <row r="3435" spans="1:7" x14ac:dyDescent="0.25">
      <c r="A3435"/>
      <c r="B3435"/>
      <c r="C3435"/>
      <c r="D3435"/>
      <c r="E3435"/>
      <c r="F3435"/>
      <c r="G3435"/>
    </row>
    <row r="3436" spans="1:7" x14ac:dyDescent="0.25">
      <c r="A3436"/>
      <c r="B3436"/>
      <c r="C3436"/>
      <c r="D3436"/>
      <c r="E3436"/>
      <c r="F3436"/>
      <c r="G3436"/>
    </row>
    <row r="3437" spans="1:7" x14ac:dyDescent="0.25">
      <c r="A3437"/>
      <c r="B3437"/>
      <c r="C3437"/>
      <c r="D3437"/>
      <c r="E3437"/>
      <c r="F3437"/>
      <c r="G3437"/>
    </row>
    <row r="3438" spans="1:7" x14ac:dyDescent="0.25">
      <c r="A3438"/>
      <c r="B3438"/>
      <c r="C3438"/>
      <c r="D3438"/>
      <c r="E3438"/>
      <c r="F3438"/>
      <c r="G3438"/>
    </row>
    <row r="3439" spans="1:7" x14ac:dyDescent="0.25">
      <c r="A3439"/>
      <c r="B3439"/>
      <c r="C3439"/>
      <c r="D3439"/>
      <c r="E3439"/>
      <c r="F3439"/>
      <c r="G3439"/>
    </row>
    <row r="3440" spans="1:7" x14ac:dyDescent="0.25">
      <c r="A3440"/>
      <c r="B3440"/>
      <c r="C3440"/>
      <c r="D3440"/>
      <c r="E3440"/>
      <c r="F3440"/>
      <c r="G3440"/>
    </row>
    <row r="3441" spans="1:7" x14ac:dyDescent="0.25">
      <c r="A3441"/>
      <c r="B3441"/>
      <c r="C3441"/>
      <c r="D3441"/>
      <c r="E3441"/>
      <c r="F3441"/>
      <c r="G3441"/>
    </row>
    <row r="3442" spans="1:7" x14ac:dyDescent="0.25">
      <c r="A3442"/>
      <c r="B3442"/>
      <c r="C3442"/>
      <c r="D3442"/>
      <c r="E3442"/>
      <c r="F3442"/>
      <c r="G3442"/>
    </row>
    <row r="3443" spans="1:7" x14ac:dyDescent="0.25">
      <c r="A3443"/>
      <c r="B3443"/>
      <c r="C3443"/>
      <c r="D3443"/>
      <c r="E3443"/>
      <c r="F3443"/>
      <c r="G3443"/>
    </row>
    <row r="3444" spans="1:7" x14ac:dyDescent="0.25">
      <c r="A3444"/>
      <c r="B3444"/>
      <c r="C3444"/>
      <c r="D3444"/>
      <c r="E3444"/>
      <c r="F3444"/>
      <c r="G3444"/>
    </row>
    <row r="3445" spans="1:7" x14ac:dyDescent="0.25">
      <c r="A3445"/>
      <c r="B3445"/>
      <c r="C3445"/>
      <c r="D3445"/>
      <c r="E3445"/>
      <c r="F3445"/>
      <c r="G3445"/>
    </row>
    <row r="3446" spans="1:7" x14ac:dyDescent="0.25">
      <c r="A3446"/>
      <c r="B3446"/>
      <c r="C3446"/>
      <c r="D3446"/>
      <c r="E3446"/>
      <c r="F3446"/>
      <c r="G3446"/>
    </row>
    <row r="3447" spans="1:7" x14ac:dyDescent="0.25">
      <c r="A3447"/>
      <c r="B3447"/>
      <c r="C3447"/>
      <c r="D3447"/>
      <c r="E3447"/>
      <c r="F3447"/>
      <c r="G3447"/>
    </row>
    <row r="3448" spans="1:7" x14ac:dyDescent="0.25">
      <c r="A3448"/>
      <c r="B3448"/>
      <c r="C3448"/>
      <c r="D3448"/>
      <c r="E3448"/>
      <c r="F3448"/>
      <c r="G3448"/>
    </row>
    <row r="3449" spans="1:7" x14ac:dyDescent="0.25">
      <c r="A3449"/>
      <c r="B3449"/>
      <c r="C3449"/>
      <c r="D3449"/>
      <c r="E3449"/>
      <c r="F3449"/>
      <c r="G3449"/>
    </row>
    <row r="3450" spans="1:7" x14ac:dyDescent="0.25">
      <c r="A3450"/>
      <c r="B3450"/>
      <c r="C3450"/>
      <c r="D3450"/>
      <c r="E3450"/>
      <c r="F3450"/>
      <c r="G3450"/>
    </row>
    <row r="3451" spans="1:7" x14ac:dyDescent="0.25">
      <c r="A3451"/>
      <c r="B3451"/>
      <c r="C3451"/>
      <c r="D3451"/>
      <c r="E3451"/>
      <c r="F3451"/>
      <c r="G3451"/>
    </row>
    <row r="3452" spans="1:7" x14ac:dyDescent="0.25">
      <c r="A3452"/>
      <c r="B3452"/>
      <c r="C3452"/>
      <c r="D3452"/>
      <c r="E3452"/>
      <c r="F3452"/>
      <c r="G3452"/>
    </row>
    <row r="3453" spans="1:7" x14ac:dyDescent="0.25">
      <c r="A3453"/>
      <c r="B3453"/>
      <c r="C3453"/>
      <c r="D3453"/>
      <c r="E3453"/>
      <c r="F3453"/>
      <c r="G3453"/>
    </row>
    <row r="3454" spans="1:7" x14ac:dyDescent="0.25">
      <c r="A3454"/>
      <c r="B3454"/>
      <c r="C3454"/>
      <c r="D3454"/>
      <c r="E3454"/>
      <c r="F3454"/>
      <c r="G3454"/>
    </row>
    <row r="3455" spans="1:7" x14ac:dyDescent="0.25">
      <c r="A3455"/>
      <c r="B3455"/>
      <c r="C3455"/>
      <c r="D3455"/>
      <c r="E3455"/>
      <c r="F3455"/>
      <c r="G3455"/>
    </row>
    <row r="3456" spans="1:7" x14ac:dyDescent="0.25">
      <c r="A3456"/>
      <c r="B3456"/>
      <c r="C3456"/>
      <c r="D3456"/>
      <c r="E3456"/>
      <c r="F3456"/>
      <c r="G3456"/>
    </row>
    <row r="3457" spans="1:7" x14ac:dyDescent="0.25">
      <c r="A3457"/>
      <c r="B3457"/>
      <c r="C3457"/>
      <c r="D3457"/>
      <c r="E3457"/>
      <c r="F3457"/>
      <c r="G3457"/>
    </row>
    <row r="3458" spans="1:7" x14ac:dyDescent="0.25">
      <c r="A3458"/>
      <c r="B3458"/>
      <c r="C3458"/>
      <c r="D3458"/>
      <c r="E3458"/>
      <c r="F3458"/>
      <c r="G3458"/>
    </row>
    <row r="3459" spans="1:7" x14ac:dyDescent="0.25">
      <c r="A3459"/>
      <c r="B3459"/>
      <c r="C3459"/>
      <c r="D3459"/>
      <c r="E3459"/>
      <c r="F3459"/>
      <c r="G3459"/>
    </row>
    <row r="3460" spans="1:7" x14ac:dyDescent="0.25">
      <c r="A3460"/>
      <c r="B3460"/>
      <c r="C3460"/>
      <c r="D3460"/>
      <c r="E3460"/>
      <c r="F3460"/>
      <c r="G3460"/>
    </row>
    <row r="3461" spans="1:7" x14ac:dyDescent="0.25">
      <c r="A3461"/>
      <c r="B3461"/>
      <c r="C3461"/>
      <c r="D3461"/>
      <c r="E3461"/>
      <c r="F3461"/>
      <c r="G3461"/>
    </row>
    <row r="3462" spans="1:7" x14ac:dyDescent="0.25">
      <c r="A3462"/>
      <c r="B3462"/>
      <c r="C3462"/>
      <c r="D3462"/>
      <c r="E3462"/>
      <c r="F3462"/>
      <c r="G3462"/>
    </row>
    <row r="3463" spans="1:7" x14ac:dyDescent="0.25">
      <c r="A3463"/>
      <c r="B3463"/>
      <c r="C3463"/>
      <c r="D3463"/>
      <c r="E3463"/>
      <c r="F3463"/>
      <c r="G3463"/>
    </row>
    <row r="3464" spans="1:7" x14ac:dyDescent="0.25">
      <c r="A3464"/>
      <c r="B3464"/>
      <c r="C3464"/>
      <c r="D3464"/>
      <c r="E3464"/>
      <c r="F3464"/>
      <c r="G3464"/>
    </row>
    <row r="3465" spans="1:7" x14ac:dyDescent="0.25">
      <c r="A3465"/>
      <c r="B3465"/>
      <c r="C3465"/>
      <c r="D3465"/>
      <c r="E3465"/>
      <c r="F3465"/>
      <c r="G3465"/>
    </row>
    <row r="3466" spans="1:7" x14ac:dyDescent="0.25">
      <c r="A3466"/>
      <c r="B3466"/>
      <c r="C3466"/>
      <c r="D3466"/>
      <c r="E3466"/>
      <c r="F3466"/>
      <c r="G3466"/>
    </row>
    <row r="3467" spans="1:7" x14ac:dyDescent="0.25">
      <c r="A3467"/>
      <c r="B3467"/>
      <c r="C3467"/>
      <c r="D3467"/>
      <c r="E3467"/>
      <c r="F3467"/>
      <c r="G3467"/>
    </row>
    <row r="3468" spans="1:7" x14ac:dyDescent="0.25">
      <c r="A3468"/>
      <c r="B3468"/>
      <c r="C3468"/>
      <c r="D3468"/>
      <c r="E3468"/>
      <c r="F3468"/>
      <c r="G3468"/>
    </row>
    <row r="3469" spans="1:7" x14ac:dyDescent="0.25">
      <c r="A3469"/>
      <c r="B3469"/>
      <c r="C3469"/>
      <c r="D3469"/>
      <c r="E3469"/>
      <c r="F3469"/>
      <c r="G3469"/>
    </row>
    <row r="3470" spans="1:7" x14ac:dyDescent="0.25">
      <c r="A3470"/>
      <c r="B3470"/>
      <c r="C3470"/>
      <c r="D3470"/>
      <c r="E3470"/>
      <c r="F3470"/>
      <c r="G3470"/>
    </row>
    <row r="3471" spans="1:7" x14ac:dyDescent="0.25">
      <c r="A3471"/>
      <c r="B3471"/>
      <c r="C3471"/>
      <c r="D3471"/>
      <c r="E3471"/>
      <c r="F3471"/>
      <c r="G3471"/>
    </row>
    <row r="3472" spans="1:7" x14ac:dyDescent="0.25">
      <c r="A3472"/>
      <c r="B3472"/>
      <c r="C3472"/>
      <c r="D3472"/>
      <c r="E3472"/>
      <c r="F3472"/>
      <c r="G3472"/>
    </row>
    <row r="3473" spans="1:7" x14ac:dyDescent="0.25">
      <c r="A3473"/>
      <c r="B3473"/>
      <c r="C3473"/>
      <c r="D3473"/>
      <c r="E3473"/>
      <c r="F3473"/>
      <c r="G3473"/>
    </row>
    <row r="3474" spans="1:7" x14ac:dyDescent="0.25">
      <c r="A3474"/>
      <c r="B3474"/>
      <c r="C3474"/>
      <c r="D3474"/>
      <c r="E3474"/>
      <c r="F3474"/>
      <c r="G3474"/>
    </row>
    <row r="3475" spans="1:7" x14ac:dyDescent="0.25">
      <c r="A3475"/>
      <c r="B3475"/>
      <c r="C3475"/>
      <c r="D3475"/>
      <c r="E3475"/>
      <c r="F3475"/>
      <c r="G3475"/>
    </row>
    <row r="3476" spans="1:7" x14ac:dyDescent="0.25">
      <c r="A3476"/>
      <c r="B3476"/>
      <c r="C3476"/>
      <c r="D3476"/>
      <c r="E3476"/>
      <c r="F3476"/>
      <c r="G3476"/>
    </row>
    <row r="3477" spans="1:7" x14ac:dyDescent="0.25">
      <c r="A3477"/>
      <c r="B3477"/>
      <c r="C3477"/>
      <c r="D3477"/>
      <c r="E3477"/>
      <c r="F3477"/>
      <c r="G3477"/>
    </row>
    <row r="3478" spans="1:7" x14ac:dyDescent="0.25">
      <c r="A3478"/>
      <c r="B3478"/>
      <c r="C3478"/>
      <c r="D3478"/>
      <c r="E3478"/>
      <c r="F3478"/>
      <c r="G3478"/>
    </row>
    <row r="3479" spans="1:7" x14ac:dyDescent="0.25">
      <c r="A3479"/>
      <c r="B3479"/>
      <c r="C3479"/>
      <c r="D3479"/>
      <c r="E3479"/>
      <c r="F3479"/>
      <c r="G3479"/>
    </row>
    <row r="3480" spans="1:7" x14ac:dyDescent="0.25">
      <c r="A3480"/>
      <c r="B3480"/>
      <c r="C3480"/>
      <c r="D3480"/>
      <c r="E3480"/>
      <c r="F3480"/>
      <c r="G3480"/>
    </row>
    <row r="3481" spans="1:7" x14ac:dyDescent="0.25">
      <c r="A3481"/>
      <c r="B3481"/>
      <c r="C3481"/>
      <c r="D3481"/>
      <c r="E3481"/>
      <c r="F3481"/>
      <c r="G3481"/>
    </row>
    <row r="3482" spans="1:7" x14ac:dyDescent="0.25">
      <c r="A3482"/>
      <c r="B3482"/>
      <c r="C3482"/>
      <c r="D3482"/>
      <c r="E3482"/>
      <c r="F3482"/>
      <c r="G3482"/>
    </row>
    <row r="3483" spans="1:7" x14ac:dyDescent="0.25">
      <c r="A3483"/>
      <c r="B3483"/>
      <c r="C3483"/>
      <c r="D3483"/>
      <c r="E3483"/>
      <c r="F3483"/>
      <c r="G3483"/>
    </row>
    <row r="3484" spans="1:7" x14ac:dyDescent="0.25">
      <c r="A3484"/>
      <c r="B3484"/>
      <c r="C3484"/>
      <c r="D3484"/>
      <c r="E3484"/>
      <c r="F3484"/>
      <c r="G3484"/>
    </row>
    <row r="3485" spans="1:7" x14ac:dyDescent="0.25">
      <c r="A3485"/>
      <c r="B3485"/>
      <c r="C3485"/>
      <c r="D3485"/>
      <c r="E3485"/>
      <c r="F3485"/>
      <c r="G3485"/>
    </row>
    <row r="3486" spans="1:7" x14ac:dyDescent="0.25">
      <c r="A3486"/>
      <c r="B3486"/>
      <c r="C3486"/>
      <c r="D3486"/>
      <c r="E3486"/>
      <c r="F3486"/>
      <c r="G3486"/>
    </row>
    <row r="3487" spans="1:7" x14ac:dyDescent="0.25">
      <c r="A3487"/>
      <c r="B3487"/>
      <c r="C3487"/>
      <c r="D3487"/>
      <c r="E3487"/>
      <c r="F3487"/>
      <c r="G3487"/>
    </row>
    <row r="3488" spans="1:7" x14ac:dyDescent="0.25">
      <c r="A3488"/>
      <c r="B3488"/>
      <c r="C3488"/>
      <c r="D3488"/>
      <c r="E3488"/>
      <c r="F3488"/>
      <c r="G3488"/>
    </row>
    <row r="3489" spans="1:7" x14ac:dyDescent="0.25">
      <c r="A3489"/>
      <c r="B3489"/>
      <c r="C3489"/>
      <c r="D3489"/>
      <c r="E3489"/>
      <c r="F3489"/>
      <c r="G3489"/>
    </row>
    <row r="3490" spans="1:7" x14ac:dyDescent="0.25">
      <c r="A3490"/>
      <c r="B3490"/>
      <c r="C3490"/>
      <c r="D3490"/>
      <c r="E3490"/>
      <c r="F3490"/>
      <c r="G3490"/>
    </row>
    <row r="3491" spans="1:7" x14ac:dyDescent="0.25">
      <c r="A3491"/>
      <c r="B3491"/>
      <c r="C3491"/>
      <c r="D3491"/>
      <c r="E3491"/>
      <c r="F3491"/>
      <c r="G3491"/>
    </row>
    <row r="3492" spans="1:7" x14ac:dyDescent="0.25">
      <c r="A3492"/>
      <c r="B3492"/>
      <c r="C3492"/>
      <c r="D3492"/>
      <c r="E3492"/>
      <c r="F3492"/>
      <c r="G3492"/>
    </row>
    <row r="3493" spans="1:7" x14ac:dyDescent="0.25">
      <c r="A3493"/>
      <c r="B3493"/>
      <c r="C3493"/>
      <c r="D3493"/>
      <c r="E3493"/>
      <c r="F3493"/>
      <c r="G3493"/>
    </row>
    <row r="3494" spans="1:7" x14ac:dyDescent="0.25">
      <c r="A3494"/>
      <c r="B3494"/>
      <c r="C3494"/>
      <c r="D3494"/>
      <c r="E3494"/>
      <c r="F3494"/>
      <c r="G3494"/>
    </row>
    <row r="3495" spans="1:7" x14ac:dyDescent="0.25">
      <c r="A3495"/>
      <c r="B3495"/>
      <c r="C3495"/>
      <c r="D3495"/>
      <c r="E3495"/>
      <c r="F3495"/>
      <c r="G3495"/>
    </row>
    <row r="3496" spans="1:7" x14ac:dyDescent="0.25">
      <c r="A3496"/>
      <c r="B3496"/>
      <c r="C3496"/>
      <c r="D3496"/>
      <c r="E3496"/>
      <c r="F3496"/>
      <c r="G3496"/>
    </row>
    <row r="3497" spans="1:7" x14ac:dyDescent="0.25">
      <c r="A3497"/>
      <c r="B3497"/>
      <c r="C3497"/>
      <c r="D3497"/>
      <c r="E3497"/>
      <c r="F3497"/>
      <c r="G3497"/>
    </row>
    <row r="3498" spans="1:7" x14ac:dyDescent="0.25">
      <c r="A3498"/>
      <c r="B3498"/>
      <c r="C3498"/>
      <c r="D3498"/>
      <c r="E3498"/>
      <c r="F3498"/>
      <c r="G3498"/>
    </row>
    <row r="3499" spans="1:7" x14ac:dyDescent="0.25">
      <c r="A3499"/>
      <c r="B3499"/>
      <c r="C3499"/>
      <c r="D3499"/>
      <c r="E3499"/>
      <c r="F3499"/>
      <c r="G3499"/>
    </row>
    <row r="3500" spans="1:7" x14ac:dyDescent="0.25">
      <c r="A3500"/>
      <c r="B3500"/>
      <c r="C3500"/>
      <c r="D3500"/>
      <c r="E3500"/>
      <c r="F3500"/>
      <c r="G3500"/>
    </row>
    <row r="3501" spans="1:7" x14ac:dyDescent="0.25">
      <c r="A3501"/>
      <c r="B3501"/>
      <c r="C3501"/>
      <c r="D3501"/>
      <c r="E3501"/>
      <c r="F3501"/>
      <c r="G3501"/>
    </row>
    <row r="3502" spans="1:7" x14ac:dyDescent="0.25">
      <c r="A3502"/>
      <c r="B3502"/>
      <c r="C3502"/>
      <c r="D3502"/>
      <c r="E3502"/>
      <c r="F3502"/>
      <c r="G3502"/>
    </row>
    <row r="3503" spans="1:7" x14ac:dyDescent="0.25">
      <c r="A3503"/>
      <c r="B3503"/>
      <c r="C3503"/>
      <c r="D3503"/>
      <c r="E3503"/>
      <c r="F3503"/>
      <c r="G3503"/>
    </row>
    <row r="3504" spans="1:7" x14ac:dyDescent="0.25">
      <c r="A3504"/>
      <c r="B3504"/>
      <c r="C3504"/>
      <c r="D3504"/>
      <c r="E3504"/>
      <c r="F3504"/>
      <c r="G3504"/>
    </row>
    <row r="3505" spans="1:7" x14ac:dyDescent="0.25">
      <c r="A3505"/>
      <c r="B3505"/>
      <c r="C3505"/>
      <c r="D3505"/>
      <c r="E3505"/>
      <c r="F3505"/>
      <c r="G3505"/>
    </row>
    <row r="3506" spans="1:7" x14ac:dyDescent="0.25">
      <c r="A3506"/>
      <c r="B3506"/>
      <c r="C3506"/>
      <c r="D3506"/>
      <c r="E3506"/>
      <c r="F3506"/>
      <c r="G3506"/>
    </row>
    <row r="3507" spans="1:7" x14ac:dyDescent="0.25">
      <c r="A3507"/>
      <c r="B3507"/>
      <c r="C3507"/>
      <c r="D3507"/>
      <c r="E3507"/>
      <c r="F3507"/>
      <c r="G3507"/>
    </row>
    <row r="3508" spans="1:7" x14ac:dyDescent="0.25">
      <c r="A3508"/>
      <c r="B3508"/>
      <c r="C3508"/>
      <c r="D3508"/>
      <c r="E3508"/>
      <c r="F3508"/>
      <c r="G3508"/>
    </row>
    <row r="3509" spans="1:7" x14ac:dyDescent="0.25">
      <c r="A3509"/>
      <c r="B3509"/>
      <c r="C3509"/>
      <c r="D3509"/>
      <c r="E3509"/>
      <c r="F3509"/>
      <c r="G3509"/>
    </row>
    <row r="3510" spans="1:7" x14ac:dyDescent="0.25">
      <c r="A3510"/>
      <c r="B3510"/>
      <c r="C3510"/>
      <c r="D3510"/>
      <c r="E3510"/>
      <c r="F3510"/>
      <c r="G3510"/>
    </row>
    <row r="3511" spans="1:7" x14ac:dyDescent="0.25">
      <c r="A3511"/>
      <c r="B3511"/>
      <c r="C3511"/>
      <c r="D3511"/>
      <c r="E3511"/>
      <c r="F3511"/>
      <c r="G3511"/>
    </row>
    <row r="3512" spans="1:7" x14ac:dyDescent="0.25">
      <c r="A3512"/>
      <c r="B3512"/>
      <c r="C3512"/>
      <c r="D3512"/>
      <c r="E3512"/>
      <c r="F3512"/>
      <c r="G3512"/>
    </row>
    <row r="3513" spans="1:7" x14ac:dyDescent="0.25">
      <c r="A3513"/>
      <c r="B3513"/>
      <c r="C3513"/>
      <c r="D3513"/>
      <c r="E3513"/>
      <c r="F3513"/>
      <c r="G3513"/>
    </row>
    <row r="3514" spans="1:7" x14ac:dyDescent="0.25">
      <c r="A3514"/>
      <c r="B3514"/>
      <c r="C3514"/>
      <c r="D3514"/>
      <c r="E3514"/>
      <c r="F3514"/>
      <c r="G3514"/>
    </row>
    <row r="3515" spans="1:7" x14ac:dyDescent="0.25">
      <c r="A3515"/>
      <c r="B3515"/>
      <c r="C3515"/>
      <c r="D3515"/>
      <c r="E3515"/>
      <c r="F3515"/>
      <c r="G3515"/>
    </row>
    <row r="3516" spans="1:7" x14ac:dyDescent="0.25">
      <c r="A3516"/>
      <c r="B3516"/>
      <c r="C3516"/>
      <c r="D3516"/>
      <c r="E3516"/>
      <c r="F3516"/>
      <c r="G3516"/>
    </row>
    <row r="3517" spans="1:7" x14ac:dyDescent="0.25">
      <c r="A3517"/>
      <c r="B3517"/>
      <c r="C3517"/>
      <c r="D3517"/>
      <c r="E3517"/>
      <c r="F3517"/>
      <c r="G3517"/>
    </row>
    <row r="3518" spans="1:7" x14ac:dyDescent="0.25">
      <c r="A3518"/>
      <c r="B3518"/>
      <c r="C3518"/>
      <c r="D3518"/>
      <c r="E3518"/>
      <c r="F3518"/>
      <c r="G3518"/>
    </row>
    <row r="3519" spans="1:7" x14ac:dyDescent="0.25">
      <c r="A3519"/>
      <c r="B3519"/>
      <c r="C3519"/>
      <c r="D3519"/>
      <c r="E3519"/>
      <c r="F3519"/>
      <c r="G3519"/>
    </row>
    <row r="3520" spans="1:7" x14ac:dyDescent="0.25">
      <c r="A3520"/>
      <c r="B3520"/>
      <c r="C3520"/>
      <c r="D3520"/>
      <c r="E3520"/>
      <c r="F3520"/>
      <c r="G3520"/>
    </row>
    <row r="3521" spans="1:7" x14ac:dyDescent="0.25">
      <c r="A3521"/>
      <c r="B3521"/>
      <c r="C3521"/>
      <c r="D3521"/>
      <c r="E3521"/>
      <c r="F3521"/>
      <c r="G3521"/>
    </row>
    <row r="3522" spans="1:7" x14ac:dyDescent="0.25">
      <c r="A3522"/>
      <c r="B3522"/>
      <c r="C3522"/>
      <c r="D3522"/>
      <c r="E3522"/>
      <c r="F3522"/>
      <c r="G3522"/>
    </row>
    <row r="3523" spans="1:7" x14ac:dyDescent="0.25">
      <c r="A3523"/>
      <c r="B3523"/>
      <c r="C3523"/>
      <c r="D3523"/>
      <c r="E3523"/>
      <c r="F3523"/>
      <c r="G3523"/>
    </row>
    <row r="3524" spans="1:7" x14ac:dyDescent="0.25">
      <c r="A3524"/>
      <c r="B3524"/>
      <c r="C3524"/>
      <c r="D3524"/>
      <c r="E3524"/>
      <c r="F3524"/>
      <c r="G3524"/>
    </row>
    <row r="3525" spans="1:7" x14ac:dyDescent="0.25">
      <c r="A3525"/>
      <c r="B3525"/>
      <c r="C3525"/>
      <c r="D3525"/>
      <c r="E3525"/>
      <c r="F3525"/>
      <c r="G3525"/>
    </row>
    <row r="3526" spans="1:7" x14ac:dyDescent="0.25">
      <c r="A3526"/>
      <c r="B3526"/>
      <c r="C3526"/>
      <c r="D3526"/>
      <c r="E3526"/>
      <c r="F3526"/>
      <c r="G3526"/>
    </row>
    <row r="3527" spans="1:7" x14ac:dyDescent="0.25">
      <c r="A3527"/>
      <c r="B3527"/>
      <c r="C3527"/>
      <c r="D3527"/>
      <c r="E3527"/>
      <c r="F3527"/>
      <c r="G3527"/>
    </row>
    <row r="3528" spans="1:7" x14ac:dyDescent="0.25">
      <c r="A3528"/>
      <c r="B3528"/>
      <c r="C3528"/>
      <c r="D3528"/>
      <c r="E3528"/>
      <c r="F3528"/>
      <c r="G3528"/>
    </row>
    <row r="3529" spans="1:7" x14ac:dyDescent="0.25">
      <c r="A3529"/>
      <c r="B3529"/>
      <c r="C3529"/>
      <c r="D3529"/>
      <c r="E3529"/>
      <c r="F3529"/>
      <c r="G3529"/>
    </row>
    <row r="3530" spans="1:7" x14ac:dyDescent="0.25">
      <c r="A3530"/>
      <c r="B3530"/>
      <c r="C3530"/>
      <c r="D3530"/>
      <c r="E3530"/>
      <c r="F3530"/>
      <c r="G3530"/>
    </row>
    <row r="3531" spans="1:7" x14ac:dyDescent="0.25">
      <c r="A3531"/>
      <c r="B3531"/>
      <c r="C3531"/>
      <c r="D3531"/>
      <c r="E3531"/>
      <c r="F3531"/>
      <c r="G3531"/>
    </row>
    <row r="3532" spans="1:7" x14ac:dyDescent="0.25">
      <c r="A3532"/>
      <c r="B3532"/>
      <c r="C3532"/>
      <c r="D3532"/>
      <c r="E3532"/>
      <c r="F3532"/>
      <c r="G3532"/>
    </row>
    <row r="3533" spans="1:7" x14ac:dyDescent="0.25">
      <c r="A3533"/>
      <c r="B3533"/>
      <c r="C3533"/>
      <c r="D3533"/>
      <c r="E3533"/>
      <c r="F3533"/>
      <c r="G3533"/>
    </row>
    <row r="3534" spans="1:7" x14ac:dyDescent="0.25">
      <c r="A3534"/>
      <c r="B3534"/>
      <c r="C3534"/>
      <c r="D3534"/>
      <c r="E3534"/>
      <c r="F3534"/>
      <c r="G3534"/>
    </row>
    <row r="3535" spans="1:7" x14ac:dyDescent="0.25">
      <c r="A3535"/>
      <c r="B3535"/>
      <c r="C3535"/>
      <c r="D3535"/>
      <c r="E3535"/>
      <c r="F3535"/>
      <c r="G3535"/>
    </row>
    <row r="3536" spans="1:7" x14ac:dyDescent="0.25">
      <c r="A3536"/>
      <c r="B3536"/>
      <c r="C3536"/>
      <c r="D3536"/>
      <c r="E3536"/>
      <c r="F3536"/>
      <c r="G3536"/>
    </row>
    <row r="3537" spans="1:7" x14ac:dyDescent="0.25">
      <c r="A3537"/>
      <c r="B3537"/>
      <c r="C3537"/>
      <c r="D3537"/>
      <c r="E3537"/>
      <c r="F3537"/>
      <c r="G3537"/>
    </row>
    <row r="3538" spans="1:7" x14ac:dyDescent="0.25">
      <c r="A3538"/>
      <c r="B3538"/>
      <c r="C3538"/>
      <c r="D3538"/>
      <c r="E3538"/>
      <c r="F3538"/>
      <c r="G3538"/>
    </row>
    <row r="3539" spans="1:7" x14ac:dyDescent="0.25">
      <c r="A3539"/>
      <c r="B3539"/>
      <c r="C3539"/>
      <c r="D3539"/>
      <c r="E3539"/>
      <c r="F3539"/>
      <c r="G3539"/>
    </row>
    <row r="3540" spans="1:7" x14ac:dyDescent="0.25">
      <c r="A3540"/>
      <c r="B3540"/>
      <c r="C3540"/>
      <c r="D3540"/>
      <c r="E3540"/>
      <c r="F3540"/>
      <c r="G3540"/>
    </row>
    <row r="3541" spans="1:7" x14ac:dyDescent="0.25">
      <c r="A3541"/>
      <c r="B3541"/>
      <c r="C3541"/>
      <c r="D3541"/>
      <c r="E3541"/>
      <c r="F3541"/>
      <c r="G3541"/>
    </row>
    <row r="3542" spans="1:7" x14ac:dyDescent="0.25">
      <c r="A3542"/>
      <c r="B3542"/>
      <c r="C3542"/>
      <c r="D3542"/>
      <c r="E3542"/>
      <c r="F3542"/>
      <c r="G3542"/>
    </row>
    <row r="3543" spans="1:7" x14ac:dyDescent="0.25">
      <c r="A3543"/>
      <c r="B3543"/>
      <c r="C3543"/>
      <c r="D3543"/>
      <c r="E3543"/>
      <c r="F3543"/>
      <c r="G3543"/>
    </row>
    <row r="3544" spans="1:7" x14ac:dyDescent="0.25">
      <c r="A3544"/>
      <c r="B3544"/>
      <c r="C3544"/>
      <c r="D3544"/>
      <c r="E3544"/>
      <c r="F3544"/>
      <c r="G3544"/>
    </row>
    <row r="3545" spans="1:7" x14ac:dyDescent="0.25">
      <c r="A3545"/>
      <c r="B3545"/>
      <c r="C3545"/>
      <c r="D3545"/>
      <c r="E3545"/>
      <c r="F3545"/>
      <c r="G3545"/>
    </row>
    <row r="3546" spans="1:7" x14ac:dyDescent="0.25">
      <c r="A3546"/>
      <c r="B3546"/>
      <c r="C3546"/>
      <c r="D3546"/>
      <c r="E3546"/>
      <c r="F3546"/>
      <c r="G3546"/>
    </row>
    <row r="3547" spans="1:7" x14ac:dyDescent="0.25">
      <c r="A3547"/>
      <c r="B3547"/>
      <c r="C3547"/>
      <c r="D3547"/>
      <c r="E3547"/>
      <c r="F3547"/>
      <c r="G3547"/>
    </row>
    <row r="3548" spans="1:7" x14ac:dyDescent="0.25">
      <c r="A3548"/>
      <c r="B3548"/>
      <c r="C3548"/>
      <c r="D3548"/>
      <c r="E3548"/>
      <c r="F3548"/>
      <c r="G3548"/>
    </row>
    <row r="3549" spans="1:7" x14ac:dyDescent="0.25">
      <c r="A3549"/>
      <c r="B3549"/>
      <c r="C3549"/>
      <c r="D3549"/>
      <c r="E3549"/>
      <c r="F3549"/>
      <c r="G3549"/>
    </row>
    <row r="3550" spans="1:7" x14ac:dyDescent="0.25">
      <c r="A3550"/>
      <c r="B3550"/>
      <c r="C3550"/>
      <c r="D3550"/>
      <c r="E3550"/>
      <c r="F3550"/>
      <c r="G3550"/>
    </row>
    <row r="3551" spans="1:7" x14ac:dyDescent="0.25">
      <c r="A3551"/>
      <c r="B3551"/>
      <c r="C3551"/>
      <c r="D3551"/>
      <c r="E3551"/>
      <c r="F3551"/>
      <c r="G3551"/>
    </row>
    <row r="3552" spans="1:7" x14ac:dyDescent="0.25">
      <c r="A3552"/>
      <c r="B3552"/>
      <c r="C3552"/>
      <c r="D3552"/>
      <c r="E3552"/>
      <c r="F3552"/>
      <c r="G3552"/>
    </row>
    <row r="3553" spans="1:7" x14ac:dyDescent="0.25">
      <c r="A3553"/>
      <c r="B3553"/>
      <c r="C3553"/>
      <c r="D3553"/>
      <c r="E3553"/>
      <c r="F3553"/>
      <c r="G3553"/>
    </row>
    <row r="3554" spans="1:7" x14ac:dyDescent="0.25">
      <c r="A3554"/>
      <c r="B3554"/>
      <c r="C3554"/>
      <c r="D3554"/>
      <c r="E3554"/>
      <c r="F3554"/>
      <c r="G3554"/>
    </row>
    <row r="3555" spans="1:7" x14ac:dyDescent="0.25">
      <c r="A3555"/>
      <c r="B3555"/>
      <c r="C3555"/>
      <c r="D3555"/>
      <c r="E3555"/>
      <c r="F3555"/>
      <c r="G3555"/>
    </row>
    <row r="3556" spans="1:7" x14ac:dyDescent="0.25">
      <c r="A3556"/>
      <c r="B3556"/>
      <c r="C3556"/>
      <c r="D3556"/>
      <c r="E3556"/>
      <c r="F3556"/>
      <c r="G3556"/>
    </row>
    <row r="3557" spans="1:7" x14ac:dyDescent="0.25">
      <c r="A3557"/>
      <c r="B3557"/>
      <c r="C3557"/>
      <c r="D3557"/>
      <c r="E3557"/>
      <c r="F3557"/>
      <c r="G3557"/>
    </row>
    <row r="3558" spans="1:7" x14ac:dyDescent="0.25">
      <c r="A3558"/>
      <c r="B3558"/>
      <c r="C3558"/>
      <c r="D3558"/>
      <c r="E3558"/>
      <c r="F3558"/>
      <c r="G3558"/>
    </row>
    <row r="3559" spans="1:7" x14ac:dyDescent="0.25">
      <c r="A3559"/>
      <c r="B3559"/>
      <c r="C3559"/>
      <c r="D3559"/>
      <c r="E3559"/>
      <c r="F3559"/>
      <c r="G3559"/>
    </row>
    <row r="3560" spans="1:7" x14ac:dyDescent="0.25">
      <c r="A3560"/>
      <c r="B3560"/>
      <c r="C3560"/>
      <c r="D3560"/>
      <c r="E3560"/>
      <c r="F3560"/>
      <c r="G3560"/>
    </row>
    <row r="3561" spans="1:7" x14ac:dyDescent="0.25">
      <c r="A3561"/>
      <c r="B3561"/>
      <c r="C3561"/>
      <c r="D3561"/>
      <c r="E3561"/>
      <c r="F3561"/>
      <c r="G3561"/>
    </row>
    <row r="3562" spans="1:7" x14ac:dyDescent="0.25">
      <c r="A3562"/>
      <c r="B3562"/>
      <c r="C3562"/>
      <c r="D3562"/>
      <c r="E3562"/>
      <c r="F3562"/>
      <c r="G3562"/>
    </row>
    <row r="3563" spans="1:7" x14ac:dyDescent="0.25">
      <c r="A3563"/>
      <c r="B3563"/>
      <c r="C3563"/>
      <c r="D3563"/>
      <c r="E3563"/>
      <c r="F3563"/>
      <c r="G3563"/>
    </row>
    <row r="3564" spans="1:7" x14ac:dyDescent="0.25">
      <c r="A3564"/>
      <c r="B3564"/>
      <c r="C3564"/>
      <c r="D3564"/>
      <c r="E3564"/>
      <c r="F3564"/>
      <c r="G3564"/>
    </row>
    <row r="3565" spans="1:7" x14ac:dyDescent="0.25">
      <c r="A3565"/>
      <c r="B3565"/>
      <c r="C3565"/>
      <c r="D3565"/>
      <c r="E3565"/>
      <c r="F3565"/>
      <c r="G3565"/>
    </row>
    <row r="3566" spans="1:7" x14ac:dyDescent="0.25">
      <c r="A3566"/>
      <c r="B3566"/>
      <c r="C3566"/>
      <c r="D3566"/>
      <c r="E3566"/>
      <c r="F3566"/>
      <c r="G3566"/>
    </row>
    <row r="3567" spans="1:7" x14ac:dyDescent="0.25">
      <c r="A3567"/>
      <c r="B3567"/>
      <c r="C3567"/>
      <c r="D3567"/>
      <c r="E3567"/>
      <c r="F3567"/>
      <c r="G3567"/>
    </row>
    <row r="3568" spans="1:7" x14ac:dyDescent="0.25">
      <c r="A3568"/>
      <c r="B3568"/>
      <c r="C3568"/>
      <c r="D3568"/>
      <c r="E3568"/>
      <c r="F3568"/>
      <c r="G3568"/>
    </row>
    <row r="3569" spans="1:7" x14ac:dyDescent="0.25">
      <c r="A3569"/>
      <c r="B3569"/>
      <c r="C3569"/>
      <c r="D3569"/>
      <c r="E3569"/>
      <c r="F3569"/>
      <c r="G3569"/>
    </row>
    <row r="3570" spans="1:7" x14ac:dyDescent="0.25">
      <c r="A3570"/>
      <c r="B3570"/>
      <c r="C3570"/>
      <c r="D3570"/>
      <c r="E3570"/>
      <c r="F3570"/>
      <c r="G3570"/>
    </row>
    <row r="3571" spans="1:7" x14ac:dyDescent="0.25">
      <c r="A3571"/>
      <c r="B3571"/>
      <c r="C3571"/>
      <c r="D3571"/>
      <c r="E3571"/>
      <c r="F3571"/>
      <c r="G3571"/>
    </row>
    <row r="3572" spans="1:7" x14ac:dyDescent="0.25">
      <c r="A3572"/>
      <c r="B3572"/>
      <c r="C3572"/>
      <c r="D3572"/>
      <c r="E3572"/>
      <c r="F3572"/>
      <c r="G3572"/>
    </row>
    <row r="3573" spans="1:7" x14ac:dyDescent="0.25">
      <c r="A3573"/>
      <c r="B3573"/>
      <c r="C3573"/>
      <c r="D3573"/>
      <c r="E3573"/>
      <c r="F3573"/>
      <c r="G3573"/>
    </row>
    <row r="3574" spans="1:7" x14ac:dyDescent="0.25">
      <c r="A3574"/>
      <c r="B3574"/>
      <c r="C3574"/>
      <c r="D3574"/>
      <c r="E3574"/>
      <c r="F3574"/>
      <c r="G3574"/>
    </row>
    <row r="3575" spans="1:7" x14ac:dyDescent="0.25">
      <c r="A3575"/>
      <c r="B3575"/>
      <c r="C3575"/>
      <c r="D3575"/>
      <c r="E3575"/>
      <c r="F3575"/>
      <c r="G3575"/>
    </row>
    <row r="3576" spans="1:7" x14ac:dyDescent="0.25">
      <c r="A3576"/>
      <c r="B3576"/>
      <c r="C3576"/>
      <c r="D3576"/>
      <c r="E3576"/>
      <c r="F3576"/>
      <c r="G3576"/>
    </row>
    <row r="3577" spans="1:7" x14ac:dyDescent="0.25">
      <c r="A3577"/>
      <c r="B3577"/>
      <c r="C3577"/>
      <c r="D3577"/>
      <c r="E3577"/>
      <c r="F3577"/>
      <c r="G3577"/>
    </row>
    <row r="3578" spans="1:7" x14ac:dyDescent="0.25">
      <c r="A3578"/>
      <c r="B3578"/>
      <c r="C3578"/>
      <c r="D3578"/>
      <c r="E3578"/>
      <c r="F3578"/>
      <c r="G3578"/>
    </row>
    <row r="3579" spans="1:7" x14ac:dyDescent="0.25">
      <c r="A3579"/>
      <c r="B3579"/>
      <c r="C3579"/>
      <c r="D3579"/>
      <c r="E3579"/>
      <c r="F3579"/>
      <c r="G3579"/>
    </row>
    <row r="3580" spans="1:7" x14ac:dyDescent="0.25">
      <c r="A3580"/>
      <c r="B3580"/>
      <c r="C3580"/>
      <c r="D3580"/>
      <c r="E3580"/>
      <c r="F3580"/>
      <c r="G3580"/>
    </row>
    <row r="3581" spans="1:7" x14ac:dyDescent="0.25">
      <c r="A3581"/>
      <c r="B3581"/>
      <c r="C3581"/>
      <c r="D3581"/>
      <c r="E3581"/>
      <c r="F3581"/>
      <c r="G3581"/>
    </row>
    <row r="3582" spans="1:7" x14ac:dyDescent="0.25">
      <c r="A3582"/>
      <c r="B3582"/>
      <c r="C3582"/>
      <c r="D3582"/>
      <c r="E3582"/>
      <c r="F3582"/>
      <c r="G3582"/>
    </row>
    <row r="3583" spans="1:7" x14ac:dyDescent="0.25">
      <c r="A3583"/>
      <c r="B3583"/>
      <c r="C3583"/>
      <c r="D3583"/>
      <c r="E3583"/>
      <c r="F3583"/>
      <c r="G3583"/>
    </row>
    <row r="3584" spans="1:7" x14ac:dyDescent="0.25">
      <c r="A3584"/>
      <c r="B3584"/>
      <c r="C3584"/>
      <c r="D3584"/>
      <c r="E3584"/>
      <c r="F3584"/>
      <c r="G3584"/>
    </row>
    <row r="3585" spans="1:7" x14ac:dyDescent="0.25">
      <c r="A3585"/>
      <c r="B3585"/>
      <c r="C3585"/>
      <c r="D3585"/>
      <c r="E3585"/>
      <c r="F3585"/>
      <c r="G3585"/>
    </row>
    <row r="3586" spans="1:7" x14ac:dyDescent="0.25">
      <c r="A3586"/>
      <c r="B3586"/>
      <c r="C3586"/>
      <c r="D3586"/>
      <c r="E3586"/>
      <c r="F3586"/>
      <c r="G3586"/>
    </row>
    <row r="3587" spans="1:7" x14ac:dyDescent="0.25">
      <c r="A3587"/>
      <c r="B3587"/>
      <c r="C3587"/>
      <c r="D3587"/>
      <c r="E3587"/>
      <c r="F3587"/>
      <c r="G3587"/>
    </row>
    <row r="3588" spans="1:7" x14ac:dyDescent="0.25">
      <c r="A3588"/>
      <c r="B3588"/>
      <c r="C3588"/>
      <c r="D3588"/>
      <c r="E3588"/>
      <c r="F3588"/>
      <c r="G3588"/>
    </row>
    <row r="3589" spans="1:7" x14ac:dyDescent="0.25">
      <c r="A3589"/>
      <c r="B3589"/>
      <c r="C3589"/>
      <c r="D3589"/>
      <c r="E3589"/>
      <c r="F3589"/>
      <c r="G3589"/>
    </row>
    <row r="3590" spans="1:7" x14ac:dyDescent="0.25">
      <c r="A3590"/>
      <c r="B3590"/>
      <c r="C3590"/>
      <c r="D3590"/>
      <c r="E3590"/>
      <c r="F3590"/>
      <c r="G3590"/>
    </row>
    <row r="3591" spans="1:7" x14ac:dyDescent="0.25">
      <c r="A3591"/>
      <c r="B3591"/>
      <c r="C3591"/>
      <c r="D3591"/>
      <c r="E3591"/>
      <c r="F3591"/>
      <c r="G3591"/>
    </row>
    <row r="3592" spans="1:7" x14ac:dyDescent="0.25">
      <c r="A3592"/>
      <c r="B3592"/>
      <c r="C3592"/>
      <c r="D3592"/>
      <c r="E3592"/>
      <c r="F3592"/>
      <c r="G3592"/>
    </row>
    <row r="3593" spans="1:7" x14ac:dyDescent="0.25">
      <c r="A3593"/>
      <c r="B3593"/>
      <c r="C3593"/>
      <c r="D3593"/>
      <c r="E3593"/>
      <c r="F3593"/>
      <c r="G3593"/>
    </row>
    <row r="3594" spans="1:7" x14ac:dyDescent="0.25">
      <c r="A3594"/>
      <c r="B3594"/>
      <c r="C3594"/>
      <c r="D3594"/>
      <c r="E3594"/>
      <c r="F3594"/>
      <c r="G3594"/>
    </row>
    <row r="3595" spans="1:7" x14ac:dyDescent="0.25">
      <c r="A3595"/>
      <c r="B3595"/>
      <c r="C3595"/>
      <c r="D3595"/>
      <c r="E3595"/>
      <c r="F3595"/>
      <c r="G3595"/>
    </row>
    <row r="3596" spans="1:7" x14ac:dyDescent="0.25">
      <c r="A3596"/>
      <c r="B3596"/>
      <c r="C3596"/>
      <c r="D3596"/>
      <c r="E3596"/>
      <c r="F3596"/>
      <c r="G3596"/>
    </row>
    <row r="3597" spans="1:7" x14ac:dyDescent="0.25">
      <c r="A3597"/>
      <c r="B3597"/>
      <c r="C3597"/>
      <c r="D3597"/>
      <c r="E3597"/>
      <c r="F3597"/>
      <c r="G3597"/>
    </row>
    <row r="3598" spans="1:7" x14ac:dyDescent="0.25">
      <c r="A3598"/>
      <c r="B3598"/>
      <c r="C3598"/>
      <c r="D3598"/>
      <c r="E3598"/>
      <c r="F3598"/>
      <c r="G3598"/>
    </row>
    <row r="3599" spans="1:7" x14ac:dyDescent="0.25">
      <c r="A3599"/>
      <c r="B3599"/>
      <c r="C3599"/>
      <c r="D3599"/>
      <c r="E3599"/>
      <c r="F3599"/>
      <c r="G3599"/>
    </row>
    <row r="3600" spans="1:7" x14ac:dyDescent="0.25">
      <c r="A3600"/>
      <c r="B3600"/>
      <c r="C3600"/>
      <c r="D3600"/>
      <c r="E3600"/>
      <c r="F3600"/>
      <c r="G3600"/>
    </row>
    <row r="3601" spans="1:7" x14ac:dyDescent="0.25">
      <c r="A3601"/>
      <c r="B3601"/>
      <c r="C3601"/>
      <c r="D3601"/>
      <c r="E3601"/>
      <c r="F3601"/>
      <c r="G3601"/>
    </row>
    <row r="3602" spans="1:7" x14ac:dyDescent="0.25">
      <c r="A3602"/>
      <c r="B3602"/>
      <c r="C3602"/>
      <c r="D3602"/>
      <c r="E3602"/>
      <c r="F3602"/>
      <c r="G3602"/>
    </row>
    <row r="3603" spans="1:7" x14ac:dyDescent="0.25">
      <c r="A3603"/>
      <c r="B3603"/>
      <c r="C3603"/>
      <c r="D3603"/>
      <c r="E3603"/>
      <c r="F3603"/>
      <c r="G3603"/>
    </row>
    <row r="3604" spans="1:7" x14ac:dyDescent="0.25">
      <c r="A3604"/>
      <c r="B3604"/>
      <c r="C3604"/>
      <c r="D3604"/>
      <c r="E3604"/>
      <c r="F3604"/>
      <c r="G3604"/>
    </row>
    <row r="3605" spans="1:7" x14ac:dyDescent="0.25">
      <c r="A3605"/>
      <c r="B3605"/>
      <c r="C3605"/>
      <c r="D3605"/>
      <c r="E3605"/>
      <c r="F3605"/>
      <c r="G3605"/>
    </row>
    <row r="3606" spans="1:7" x14ac:dyDescent="0.25">
      <c r="A3606"/>
      <c r="B3606"/>
      <c r="C3606"/>
      <c r="D3606"/>
      <c r="E3606"/>
      <c r="F3606"/>
      <c r="G3606"/>
    </row>
    <row r="3607" spans="1:7" x14ac:dyDescent="0.25">
      <c r="A3607"/>
      <c r="B3607"/>
      <c r="C3607"/>
      <c r="D3607"/>
      <c r="E3607"/>
      <c r="F3607"/>
      <c r="G3607"/>
    </row>
    <row r="3608" spans="1:7" x14ac:dyDescent="0.25">
      <c r="A3608"/>
      <c r="B3608"/>
      <c r="C3608"/>
      <c r="D3608"/>
      <c r="E3608"/>
      <c r="F3608"/>
      <c r="G3608"/>
    </row>
    <row r="3609" spans="1:7" x14ac:dyDescent="0.25">
      <c r="A3609"/>
      <c r="B3609"/>
      <c r="C3609"/>
      <c r="D3609"/>
      <c r="E3609"/>
      <c r="F3609"/>
      <c r="G3609"/>
    </row>
    <row r="3610" spans="1:7" x14ac:dyDescent="0.25">
      <c r="A3610"/>
      <c r="B3610"/>
      <c r="C3610"/>
      <c r="D3610"/>
      <c r="E3610"/>
      <c r="F3610"/>
      <c r="G3610"/>
    </row>
    <row r="3611" spans="1:7" x14ac:dyDescent="0.25">
      <c r="A3611"/>
      <c r="B3611"/>
      <c r="C3611"/>
      <c r="D3611"/>
      <c r="E3611"/>
      <c r="F3611"/>
      <c r="G3611"/>
    </row>
    <row r="3612" spans="1:7" x14ac:dyDescent="0.25">
      <c r="A3612"/>
      <c r="B3612"/>
      <c r="C3612"/>
      <c r="D3612"/>
      <c r="E3612"/>
      <c r="F3612"/>
      <c r="G3612"/>
    </row>
    <row r="3613" spans="1:7" x14ac:dyDescent="0.25">
      <c r="A3613"/>
      <c r="B3613"/>
      <c r="C3613"/>
      <c r="D3613"/>
      <c r="E3613"/>
      <c r="F3613"/>
      <c r="G3613"/>
    </row>
    <row r="3614" spans="1:7" x14ac:dyDescent="0.25">
      <c r="A3614"/>
      <c r="B3614"/>
      <c r="C3614"/>
      <c r="D3614"/>
      <c r="E3614"/>
      <c r="F3614"/>
      <c r="G3614"/>
    </row>
    <row r="3615" spans="1:7" x14ac:dyDescent="0.25">
      <c r="A3615"/>
      <c r="B3615"/>
      <c r="C3615"/>
      <c r="D3615"/>
      <c r="E3615"/>
      <c r="F3615"/>
      <c r="G3615"/>
    </row>
    <row r="3616" spans="1:7" x14ac:dyDescent="0.25">
      <c r="A3616"/>
      <c r="B3616"/>
      <c r="C3616"/>
      <c r="D3616"/>
      <c r="E3616"/>
      <c r="F3616"/>
      <c r="G3616"/>
    </row>
    <row r="3617" spans="1:7" x14ac:dyDescent="0.25">
      <c r="A3617"/>
      <c r="B3617"/>
      <c r="C3617"/>
      <c r="D3617"/>
      <c r="E3617"/>
      <c r="F3617"/>
      <c r="G3617"/>
    </row>
    <row r="3618" spans="1:7" x14ac:dyDescent="0.25">
      <c r="A3618"/>
      <c r="B3618"/>
      <c r="C3618"/>
      <c r="D3618"/>
      <c r="E3618"/>
      <c r="F3618"/>
      <c r="G3618"/>
    </row>
    <row r="3619" spans="1:7" x14ac:dyDescent="0.25">
      <c r="A3619"/>
      <c r="B3619"/>
      <c r="C3619"/>
      <c r="D3619"/>
      <c r="E3619"/>
      <c r="F3619"/>
      <c r="G3619"/>
    </row>
    <row r="3620" spans="1:7" x14ac:dyDescent="0.25">
      <c r="A3620"/>
      <c r="B3620"/>
      <c r="C3620"/>
      <c r="D3620"/>
      <c r="E3620"/>
      <c r="F3620"/>
      <c r="G3620"/>
    </row>
    <row r="3621" spans="1:7" x14ac:dyDescent="0.25">
      <c r="A3621"/>
      <c r="B3621"/>
      <c r="C3621"/>
      <c r="D3621"/>
      <c r="E3621"/>
      <c r="F3621"/>
      <c r="G3621"/>
    </row>
    <row r="3622" spans="1:7" x14ac:dyDescent="0.25">
      <c r="A3622"/>
      <c r="B3622"/>
      <c r="C3622"/>
      <c r="D3622"/>
      <c r="E3622"/>
      <c r="F3622"/>
      <c r="G3622"/>
    </row>
    <row r="3623" spans="1:7" x14ac:dyDescent="0.25">
      <c r="A3623"/>
      <c r="B3623"/>
      <c r="C3623"/>
      <c r="D3623"/>
      <c r="E3623"/>
      <c r="F3623"/>
      <c r="G3623"/>
    </row>
    <row r="3624" spans="1:7" x14ac:dyDescent="0.25">
      <c r="A3624"/>
      <c r="B3624"/>
      <c r="C3624"/>
      <c r="D3624"/>
      <c r="E3624"/>
      <c r="F3624"/>
      <c r="G3624"/>
    </row>
    <row r="3625" spans="1:7" x14ac:dyDescent="0.25">
      <c r="A3625"/>
      <c r="B3625"/>
      <c r="C3625"/>
      <c r="D3625"/>
      <c r="E3625"/>
      <c r="F3625"/>
      <c r="G3625"/>
    </row>
    <row r="3626" spans="1:7" x14ac:dyDescent="0.25">
      <c r="A3626"/>
      <c r="B3626"/>
      <c r="C3626"/>
      <c r="D3626"/>
      <c r="E3626"/>
      <c r="F3626"/>
      <c r="G3626"/>
    </row>
    <row r="3627" spans="1:7" x14ac:dyDescent="0.25">
      <c r="A3627"/>
      <c r="B3627"/>
      <c r="C3627"/>
      <c r="D3627"/>
      <c r="E3627"/>
      <c r="F3627"/>
      <c r="G3627"/>
    </row>
    <row r="3628" spans="1:7" x14ac:dyDescent="0.25">
      <c r="A3628"/>
      <c r="B3628"/>
      <c r="C3628"/>
      <c r="D3628"/>
      <c r="E3628"/>
      <c r="F3628"/>
      <c r="G3628"/>
    </row>
    <row r="3629" spans="1:7" x14ac:dyDescent="0.25">
      <c r="A3629"/>
      <c r="B3629"/>
      <c r="C3629"/>
      <c r="D3629"/>
      <c r="E3629"/>
      <c r="F3629"/>
      <c r="G3629"/>
    </row>
    <row r="3630" spans="1:7" x14ac:dyDescent="0.25">
      <c r="A3630"/>
      <c r="B3630"/>
      <c r="C3630"/>
      <c r="D3630"/>
      <c r="E3630"/>
      <c r="F3630"/>
      <c r="G3630"/>
    </row>
    <row r="3631" spans="1:7" x14ac:dyDescent="0.25">
      <c r="A3631"/>
      <c r="B3631"/>
      <c r="C3631"/>
      <c r="D3631"/>
      <c r="E3631"/>
      <c r="F3631"/>
      <c r="G3631"/>
    </row>
    <row r="3632" spans="1:7" x14ac:dyDescent="0.25">
      <c r="A3632"/>
      <c r="B3632"/>
      <c r="C3632"/>
      <c r="D3632"/>
      <c r="E3632"/>
      <c r="F3632"/>
      <c r="G3632"/>
    </row>
    <row r="3633" spans="1:7" x14ac:dyDescent="0.25">
      <c r="A3633"/>
      <c r="B3633"/>
      <c r="C3633"/>
      <c r="D3633"/>
      <c r="E3633"/>
      <c r="F3633"/>
      <c r="G3633"/>
    </row>
    <row r="3634" spans="1:7" x14ac:dyDescent="0.25">
      <c r="A3634"/>
      <c r="B3634"/>
      <c r="C3634"/>
      <c r="D3634"/>
      <c r="E3634"/>
      <c r="F3634"/>
      <c r="G3634"/>
    </row>
    <row r="3635" spans="1:7" x14ac:dyDescent="0.25">
      <c r="A3635"/>
      <c r="B3635"/>
      <c r="C3635"/>
      <c r="D3635"/>
      <c r="E3635"/>
      <c r="F3635"/>
      <c r="G3635"/>
    </row>
    <row r="3636" spans="1:7" x14ac:dyDescent="0.25">
      <c r="A3636"/>
      <c r="B3636"/>
      <c r="C3636"/>
      <c r="D3636"/>
      <c r="E3636"/>
      <c r="F3636"/>
      <c r="G3636"/>
    </row>
    <row r="3637" spans="1:7" x14ac:dyDescent="0.25">
      <c r="A3637"/>
      <c r="B3637"/>
      <c r="C3637"/>
      <c r="D3637"/>
      <c r="E3637"/>
      <c r="F3637"/>
      <c r="G3637"/>
    </row>
    <row r="3638" spans="1:7" x14ac:dyDescent="0.25">
      <c r="A3638"/>
      <c r="B3638"/>
      <c r="C3638"/>
      <c r="D3638"/>
      <c r="E3638"/>
      <c r="F3638"/>
      <c r="G3638"/>
    </row>
    <row r="3639" spans="1:7" x14ac:dyDescent="0.25">
      <c r="A3639"/>
      <c r="B3639"/>
      <c r="C3639"/>
      <c r="D3639"/>
      <c r="E3639"/>
      <c r="F3639"/>
      <c r="G3639"/>
    </row>
    <row r="3640" spans="1:7" x14ac:dyDescent="0.25">
      <c r="A3640"/>
      <c r="B3640"/>
      <c r="C3640"/>
      <c r="D3640"/>
      <c r="E3640"/>
      <c r="F3640"/>
      <c r="G3640"/>
    </row>
    <row r="3641" spans="1:7" x14ac:dyDescent="0.25">
      <c r="A3641"/>
      <c r="B3641"/>
      <c r="C3641"/>
      <c r="D3641"/>
      <c r="E3641"/>
      <c r="F3641"/>
      <c r="G3641"/>
    </row>
    <row r="3642" spans="1:7" x14ac:dyDescent="0.25">
      <c r="A3642"/>
      <c r="B3642"/>
      <c r="C3642"/>
      <c r="D3642"/>
      <c r="E3642"/>
      <c r="F3642"/>
      <c r="G3642"/>
    </row>
    <row r="3643" spans="1:7" x14ac:dyDescent="0.25">
      <c r="A3643"/>
      <c r="B3643"/>
      <c r="C3643"/>
      <c r="D3643"/>
      <c r="E3643"/>
      <c r="F3643"/>
      <c r="G3643"/>
    </row>
    <row r="3644" spans="1:7" x14ac:dyDescent="0.25">
      <c r="A3644"/>
      <c r="B3644"/>
      <c r="C3644"/>
      <c r="D3644"/>
      <c r="E3644"/>
      <c r="F3644"/>
      <c r="G3644"/>
    </row>
    <row r="3645" spans="1:7" x14ac:dyDescent="0.25">
      <c r="A3645"/>
      <c r="B3645"/>
      <c r="C3645"/>
      <c r="D3645"/>
      <c r="E3645"/>
      <c r="F3645"/>
      <c r="G3645"/>
    </row>
    <row r="3646" spans="1:7" x14ac:dyDescent="0.25">
      <c r="A3646"/>
      <c r="B3646"/>
      <c r="C3646"/>
      <c r="D3646"/>
      <c r="E3646"/>
      <c r="F3646"/>
      <c r="G3646"/>
    </row>
    <row r="3647" spans="1:7" x14ac:dyDescent="0.25">
      <c r="A3647"/>
      <c r="B3647"/>
      <c r="C3647"/>
      <c r="D3647"/>
      <c r="E3647"/>
      <c r="F3647"/>
      <c r="G3647"/>
    </row>
    <row r="3648" spans="1:7" x14ac:dyDescent="0.25">
      <c r="A3648"/>
      <c r="B3648"/>
      <c r="C3648"/>
      <c r="D3648"/>
      <c r="E3648"/>
      <c r="F3648"/>
      <c r="G3648"/>
    </row>
    <row r="3649" spans="1:7" x14ac:dyDescent="0.25">
      <c r="A3649"/>
      <c r="B3649"/>
      <c r="C3649"/>
      <c r="D3649"/>
      <c r="E3649"/>
      <c r="F3649"/>
      <c r="G3649"/>
    </row>
    <row r="3650" spans="1:7" x14ac:dyDescent="0.25">
      <c r="A3650"/>
      <c r="B3650"/>
      <c r="C3650"/>
      <c r="D3650"/>
      <c r="E3650"/>
      <c r="F3650"/>
      <c r="G3650"/>
    </row>
    <row r="3651" spans="1:7" x14ac:dyDescent="0.25">
      <c r="A3651"/>
      <c r="B3651"/>
      <c r="C3651"/>
      <c r="D3651"/>
      <c r="E3651"/>
      <c r="F3651"/>
      <c r="G3651"/>
    </row>
    <row r="3652" spans="1:7" x14ac:dyDescent="0.25">
      <c r="A3652"/>
      <c r="B3652"/>
      <c r="C3652"/>
      <c r="D3652"/>
      <c r="E3652"/>
      <c r="F3652"/>
      <c r="G3652"/>
    </row>
    <row r="3653" spans="1:7" x14ac:dyDescent="0.25">
      <c r="A3653"/>
      <c r="B3653"/>
      <c r="C3653"/>
      <c r="D3653"/>
      <c r="E3653"/>
      <c r="F3653"/>
      <c r="G3653"/>
    </row>
    <row r="3654" spans="1:7" x14ac:dyDescent="0.25">
      <c r="A3654"/>
      <c r="B3654"/>
      <c r="C3654"/>
      <c r="D3654"/>
      <c r="E3654"/>
      <c r="F3654"/>
      <c r="G3654"/>
    </row>
    <row r="3655" spans="1:7" x14ac:dyDescent="0.25">
      <c r="A3655"/>
      <c r="B3655"/>
      <c r="C3655"/>
      <c r="D3655"/>
      <c r="E3655"/>
      <c r="F3655"/>
      <c r="G3655"/>
    </row>
    <row r="3656" spans="1:7" x14ac:dyDescent="0.25">
      <c r="A3656"/>
      <c r="B3656"/>
      <c r="C3656"/>
      <c r="D3656"/>
      <c r="E3656"/>
      <c r="F3656"/>
      <c r="G3656"/>
    </row>
    <row r="3657" spans="1:7" x14ac:dyDescent="0.25">
      <c r="A3657"/>
      <c r="B3657"/>
      <c r="C3657"/>
      <c r="D3657"/>
      <c r="E3657"/>
      <c r="F3657"/>
      <c r="G3657"/>
    </row>
    <row r="3658" spans="1:7" x14ac:dyDescent="0.25">
      <c r="A3658"/>
      <c r="B3658"/>
      <c r="C3658"/>
      <c r="D3658"/>
      <c r="E3658"/>
      <c r="F3658"/>
      <c r="G3658"/>
    </row>
    <row r="3659" spans="1:7" x14ac:dyDescent="0.25">
      <c r="A3659"/>
      <c r="B3659"/>
      <c r="C3659"/>
      <c r="D3659"/>
      <c r="E3659"/>
      <c r="F3659"/>
      <c r="G3659"/>
    </row>
    <row r="3660" spans="1:7" x14ac:dyDescent="0.25">
      <c r="A3660"/>
      <c r="B3660"/>
      <c r="C3660"/>
      <c r="D3660"/>
      <c r="E3660"/>
      <c r="F3660"/>
      <c r="G3660"/>
    </row>
    <row r="3661" spans="1:7" x14ac:dyDescent="0.25">
      <c r="A3661"/>
      <c r="B3661"/>
      <c r="C3661"/>
      <c r="D3661"/>
      <c r="E3661"/>
      <c r="F3661"/>
      <c r="G3661"/>
    </row>
    <row r="3662" spans="1:7" x14ac:dyDescent="0.25">
      <c r="A3662"/>
      <c r="B3662"/>
      <c r="C3662"/>
      <c r="D3662"/>
      <c r="E3662"/>
      <c r="F3662"/>
      <c r="G3662"/>
    </row>
    <row r="3663" spans="1:7" x14ac:dyDescent="0.25">
      <c r="A3663"/>
      <c r="B3663"/>
      <c r="C3663"/>
      <c r="D3663"/>
      <c r="E3663"/>
      <c r="F3663"/>
      <c r="G3663"/>
    </row>
    <row r="3664" spans="1:7" x14ac:dyDescent="0.25">
      <c r="A3664"/>
      <c r="B3664"/>
      <c r="C3664"/>
      <c r="D3664"/>
      <c r="E3664"/>
      <c r="F3664"/>
      <c r="G3664"/>
    </row>
    <row r="3665" spans="1:7" x14ac:dyDescent="0.25">
      <c r="A3665"/>
      <c r="B3665"/>
      <c r="C3665"/>
      <c r="D3665"/>
      <c r="E3665"/>
      <c r="F3665"/>
      <c r="G3665"/>
    </row>
    <row r="3666" spans="1:7" x14ac:dyDescent="0.25">
      <c r="A3666"/>
      <c r="B3666"/>
      <c r="C3666"/>
      <c r="D3666"/>
      <c r="E3666"/>
      <c r="F3666"/>
      <c r="G3666"/>
    </row>
    <row r="3667" spans="1:7" x14ac:dyDescent="0.25">
      <c r="A3667"/>
      <c r="B3667"/>
      <c r="C3667"/>
      <c r="D3667"/>
      <c r="E3667"/>
      <c r="F3667"/>
      <c r="G3667"/>
    </row>
    <row r="3668" spans="1:7" x14ac:dyDescent="0.25">
      <c r="A3668"/>
      <c r="B3668"/>
      <c r="C3668"/>
      <c r="D3668"/>
      <c r="E3668"/>
      <c r="F3668"/>
      <c r="G3668"/>
    </row>
    <row r="3669" spans="1:7" x14ac:dyDescent="0.25">
      <c r="A3669"/>
      <c r="B3669"/>
      <c r="C3669"/>
      <c r="D3669"/>
      <c r="E3669"/>
      <c r="F3669"/>
      <c r="G3669"/>
    </row>
    <row r="3670" spans="1:7" x14ac:dyDescent="0.25">
      <c r="A3670"/>
      <c r="B3670"/>
      <c r="C3670"/>
      <c r="D3670"/>
      <c r="E3670"/>
      <c r="F3670"/>
      <c r="G3670"/>
    </row>
    <row r="3671" spans="1:7" x14ac:dyDescent="0.25">
      <c r="A3671"/>
      <c r="B3671"/>
      <c r="C3671"/>
      <c r="D3671"/>
      <c r="E3671"/>
      <c r="F3671"/>
      <c r="G3671"/>
    </row>
    <row r="3672" spans="1:7" x14ac:dyDescent="0.25">
      <c r="A3672"/>
      <c r="B3672"/>
      <c r="C3672"/>
      <c r="D3672"/>
      <c r="E3672"/>
      <c r="F3672"/>
      <c r="G3672"/>
    </row>
    <row r="3673" spans="1:7" x14ac:dyDescent="0.25">
      <c r="A3673"/>
      <c r="B3673"/>
      <c r="C3673"/>
      <c r="D3673"/>
      <c r="E3673"/>
      <c r="F3673"/>
      <c r="G3673"/>
    </row>
    <row r="3674" spans="1:7" x14ac:dyDescent="0.25">
      <c r="A3674"/>
      <c r="B3674"/>
      <c r="C3674"/>
      <c r="D3674"/>
      <c r="E3674"/>
      <c r="F3674"/>
      <c r="G3674"/>
    </row>
    <row r="3675" spans="1:7" x14ac:dyDescent="0.25">
      <c r="A3675"/>
      <c r="B3675"/>
      <c r="C3675"/>
      <c r="D3675"/>
      <c r="E3675"/>
      <c r="F3675"/>
      <c r="G3675"/>
    </row>
    <row r="3676" spans="1:7" x14ac:dyDescent="0.25">
      <c r="A3676"/>
      <c r="B3676"/>
      <c r="C3676"/>
      <c r="D3676"/>
      <c r="E3676"/>
      <c r="F3676"/>
      <c r="G3676"/>
    </row>
    <row r="3677" spans="1:7" x14ac:dyDescent="0.25">
      <c r="A3677"/>
      <c r="B3677"/>
      <c r="C3677"/>
      <c r="D3677"/>
      <c r="E3677"/>
      <c r="F3677"/>
      <c r="G3677"/>
    </row>
    <row r="3678" spans="1:7" x14ac:dyDescent="0.25">
      <c r="A3678"/>
      <c r="B3678"/>
      <c r="C3678"/>
      <c r="D3678"/>
      <c r="E3678"/>
      <c r="F3678"/>
      <c r="G3678"/>
    </row>
    <row r="3679" spans="1:7" x14ac:dyDescent="0.25">
      <c r="A3679"/>
      <c r="B3679"/>
      <c r="C3679"/>
      <c r="D3679"/>
      <c r="E3679"/>
      <c r="F3679"/>
      <c r="G3679"/>
    </row>
    <row r="3680" spans="1:7" x14ac:dyDescent="0.25">
      <c r="A3680"/>
      <c r="B3680"/>
      <c r="C3680"/>
      <c r="D3680"/>
      <c r="E3680"/>
      <c r="F3680"/>
      <c r="G3680"/>
    </row>
    <row r="3681" spans="1:7" x14ac:dyDescent="0.25">
      <c r="A3681"/>
      <c r="B3681"/>
      <c r="C3681"/>
      <c r="D3681"/>
      <c r="E3681"/>
      <c r="F3681"/>
      <c r="G3681"/>
    </row>
    <row r="3682" spans="1:7" x14ac:dyDescent="0.25">
      <c r="A3682"/>
      <c r="B3682"/>
      <c r="C3682"/>
      <c r="D3682"/>
      <c r="E3682"/>
      <c r="F3682"/>
      <c r="G3682"/>
    </row>
    <row r="3683" spans="1:7" x14ac:dyDescent="0.25">
      <c r="A3683"/>
      <c r="B3683"/>
      <c r="C3683"/>
      <c r="D3683"/>
      <c r="E3683"/>
      <c r="F3683"/>
      <c r="G3683"/>
    </row>
    <row r="3684" spans="1:7" x14ac:dyDescent="0.25">
      <c r="A3684"/>
      <c r="B3684"/>
      <c r="C3684"/>
      <c r="D3684"/>
      <c r="E3684"/>
      <c r="F3684"/>
      <c r="G3684"/>
    </row>
    <row r="3685" spans="1:7" x14ac:dyDescent="0.25">
      <c r="A3685"/>
      <c r="B3685"/>
      <c r="C3685"/>
      <c r="D3685"/>
      <c r="E3685"/>
      <c r="F3685"/>
      <c r="G3685"/>
    </row>
    <row r="3686" spans="1:7" x14ac:dyDescent="0.25">
      <c r="A3686"/>
      <c r="B3686"/>
      <c r="C3686"/>
      <c r="D3686"/>
      <c r="E3686"/>
      <c r="F3686"/>
      <c r="G3686"/>
    </row>
    <row r="3687" spans="1:7" x14ac:dyDescent="0.25">
      <c r="A3687"/>
      <c r="B3687"/>
      <c r="C3687"/>
      <c r="D3687"/>
      <c r="E3687"/>
      <c r="F3687"/>
      <c r="G3687"/>
    </row>
    <row r="3688" spans="1:7" x14ac:dyDescent="0.25">
      <c r="A3688"/>
      <c r="B3688"/>
      <c r="C3688"/>
      <c r="D3688"/>
      <c r="E3688"/>
      <c r="F3688"/>
      <c r="G3688"/>
    </row>
    <row r="3689" spans="1:7" x14ac:dyDescent="0.25">
      <c r="A3689"/>
      <c r="B3689"/>
      <c r="C3689"/>
      <c r="D3689"/>
      <c r="E3689"/>
      <c r="F3689"/>
      <c r="G3689"/>
    </row>
    <row r="3690" spans="1:7" x14ac:dyDescent="0.25">
      <c r="A3690"/>
      <c r="B3690"/>
      <c r="C3690"/>
      <c r="D3690"/>
      <c r="E3690"/>
      <c r="F3690"/>
      <c r="G3690"/>
    </row>
    <row r="3691" spans="1:7" x14ac:dyDescent="0.25">
      <c r="A3691"/>
      <c r="B3691"/>
      <c r="C3691"/>
      <c r="D3691"/>
      <c r="E3691"/>
      <c r="F3691"/>
      <c r="G3691"/>
    </row>
    <row r="3692" spans="1:7" x14ac:dyDescent="0.25">
      <c r="A3692"/>
      <c r="B3692"/>
      <c r="C3692"/>
      <c r="D3692"/>
      <c r="E3692"/>
      <c r="F3692"/>
      <c r="G3692"/>
    </row>
    <row r="3693" spans="1:7" x14ac:dyDescent="0.25">
      <c r="A3693"/>
      <c r="B3693"/>
      <c r="C3693"/>
      <c r="D3693"/>
      <c r="E3693"/>
      <c r="F3693"/>
      <c r="G3693"/>
    </row>
    <row r="3694" spans="1:7" x14ac:dyDescent="0.25">
      <c r="A3694"/>
      <c r="B3694"/>
      <c r="C3694"/>
      <c r="D3694"/>
      <c r="E3694"/>
      <c r="F3694"/>
      <c r="G3694"/>
    </row>
    <row r="3695" spans="1:7" x14ac:dyDescent="0.25">
      <c r="A3695"/>
      <c r="B3695"/>
      <c r="C3695"/>
      <c r="D3695"/>
      <c r="E3695"/>
      <c r="F3695"/>
      <c r="G3695"/>
    </row>
    <row r="3696" spans="1:7" x14ac:dyDescent="0.25">
      <c r="A3696"/>
      <c r="B3696"/>
      <c r="C3696"/>
      <c r="D3696"/>
      <c r="E3696"/>
      <c r="F3696"/>
      <c r="G3696"/>
    </row>
    <row r="3697" spans="1:7" x14ac:dyDescent="0.25">
      <c r="A3697"/>
      <c r="B3697"/>
      <c r="C3697"/>
      <c r="D3697"/>
      <c r="E3697"/>
      <c r="F3697"/>
      <c r="G3697"/>
    </row>
    <row r="3698" spans="1:7" x14ac:dyDescent="0.25">
      <c r="A3698"/>
      <c r="B3698"/>
      <c r="C3698"/>
      <c r="D3698"/>
      <c r="E3698"/>
      <c r="F3698"/>
      <c r="G3698"/>
    </row>
    <row r="3699" spans="1:7" x14ac:dyDescent="0.25">
      <c r="A3699"/>
      <c r="B3699"/>
      <c r="C3699"/>
      <c r="D3699"/>
      <c r="E3699"/>
      <c r="F3699"/>
      <c r="G3699"/>
    </row>
    <row r="3700" spans="1:7" x14ac:dyDescent="0.25">
      <c r="A3700"/>
      <c r="B3700"/>
      <c r="C3700"/>
      <c r="D3700"/>
      <c r="E3700"/>
      <c r="F3700"/>
      <c r="G3700"/>
    </row>
    <row r="3701" spans="1:7" x14ac:dyDescent="0.25">
      <c r="A3701"/>
      <c r="B3701"/>
      <c r="C3701"/>
      <c r="D3701"/>
      <c r="E3701"/>
      <c r="F3701"/>
      <c r="G3701"/>
    </row>
    <row r="3702" spans="1:7" x14ac:dyDescent="0.25">
      <c r="A3702"/>
      <c r="B3702"/>
      <c r="C3702"/>
      <c r="D3702"/>
      <c r="E3702"/>
      <c r="F3702"/>
      <c r="G3702"/>
    </row>
    <row r="3703" spans="1:7" x14ac:dyDescent="0.25">
      <c r="A3703"/>
      <c r="B3703"/>
      <c r="C3703"/>
      <c r="D3703"/>
      <c r="E3703"/>
      <c r="F3703"/>
      <c r="G3703"/>
    </row>
    <row r="3704" spans="1:7" x14ac:dyDescent="0.25">
      <c r="A3704"/>
      <c r="B3704"/>
      <c r="C3704"/>
      <c r="D3704"/>
      <c r="E3704"/>
      <c r="F3704"/>
      <c r="G3704"/>
    </row>
    <row r="3705" spans="1:7" x14ac:dyDescent="0.25">
      <c r="A3705"/>
      <c r="B3705"/>
      <c r="C3705"/>
      <c r="D3705"/>
      <c r="E3705"/>
      <c r="F3705"/>
      <c r="G3705"/>
    </row>
    <row r="3706" spans="1:7" x14ac:dyDescent="0.25">
      <c r="A3706"/>
      <c r="B3706"/>
      <c r="C3706"/>
      <c r="D3706"/>
      <c r="E3706"/>
      <c r="F3706"/>
      <c r="G3706"/>
    </row>
    <row r="3707" spans="1:7" x14ac:dyDescent="0.25">
      <c r="A3707"/>
      <c r="B3707"/>
      <c r="C3707"/>
      <c r="D3707"/>
      <c r="E3707"/>
      <c r="F3707"/>
      <c r="G3707"/>
    </row>
    <row r="3708" spans="1:7" x14ac:dyDescent="0.25">
      <c r="A3708"/>
      <c r="B3708"/>
      <c r="C3708"/>
      <c r="D3708"/>
      <c r="E3708"/>
      <c r="F3708"/>
      <c r="G3708"/>
    </row>
    <row r="3709" spans="1:7" x14ac:dyDescent="0.25">
      <c r="A3709"/>
      <c r="B3709"/>
      <c r="C3709"/>
      <c r="D3709"/>
      <c r="E3709"/>
      <c r="F3709"/>
      <c r="G3709"/>
    </row>
    <row r="3710" spans="1:7" x14ac:dyDescent="0.25">
      <c r="A3710"/>
      <c r="B3710"/>
      <c r="C3710"/>
      <c r="D3710"/>
      <c r="E3710"/>
      <c r="F3710"/>
      <c r="G3710"/>
    </row>
    <row r="3711" spans="1:7" x14ac:dyDescent="0.25">
      <c r="A3711"/>
      <c r="B3711"/>
      <c r="C3711"/>
      <c r="D3711"/>
      <c r="E3711"/>
      <c r="F3711"/>
      <c r="G3711"/>
    </row>
    <row r="3712" spans="1:7" x14ac:dyDescent="0.25">
      <c r="A3712"/>
      <c r="B3712"/>
      <c r="C3712"/>
      <c r="D3712"/>
      <c r="E3712"/>
      <c r="F3712"/>
      <c r="G3712"/>
    </row>
    <row r="3713" spans="1:7" x14ac:dyDescent="0.25">
      <c r="A3713"/>
      <c r="B3713"/>
      <c r="C3713"/>
      <c r="D3713"/>
      <c r="E3713"/>
      <c r="F3713"/>
      <c r="G3713"/>
    </row>
    <row r="3714" spans="1:7" x14ac:dyDescent="0.25">
      <c r="A3714"/>
      <c r="B3714"/>
      <c r="C3714"/>
      <c r="D3714"/>
      <c r="E3714"/>
      <c r="F3714"/>
      <c r="G3714"/>
    </row>
    <row r="3715" spans="1:7" x14ac:dyDescent="0.25">
      <c r="A3715"/>
      <c r="B3715"/>
      <c r="C3715"/>
      <c r="D3715"/>
      <c r="E3715"/>
      <c r="F3715"/>
      <c r="G3715"/>
    </row>
    <row r="3716" spans="1:7" x14ac:dyDescent="0.25">
      <c r="A3716"/>
      <c r="B3716"/>
      <c r="C3716"/>
      <c r="D3716"/>
      <c r="E3716"/>
      <c r="F3716"/>
      <c r="G3716"/>
    </row>
    <row r="3717" spans="1:7" x14ac:dyDescent="0.25">
      <c r="A3717"/>
      <c r="B3717"/>
      <c r="C3717"/>
      <c r="D3717"/>
      <c r="E3717"/>
      <c r="F3717"/>
      <c r="G3717"/>
    </row>
    <row r="3718" spans="1:7" x14ac:dyDescent="0.25">
      <c r="A3718"/>
      <c r="B3718"/>
      <c r="C3718"/>
      <c r="D3718"/>
      <c r="E3718"/>
      <c r="F3718"/>
      <c r="G3718"/>
    </row>
    <row r="3719" spans="1:7" x14ac:dyDescent="0.25">
      <c r="A3719"/>
      <c r="B3719"/>
      <c r="C3719"/>
      <c r="D3719"/>
      <c r="E3719"/>
      <c r="F3719"/>
      <c r="G3719"/>
    </row>
    <row r="3720" spans="1:7" x14ac:dyDescent="0.25">
      <c r="A3720"/>
      <c r="B3720"/>
      <c r="C3720"/>
      <c r="D3720"/>
      <c r="E3720"/>
      <c r="F3720"/>
      <c r="G3720"/>
    </row>
    <row r="3721" spans="1:7" x14ac:dyDescent="0.25">
      <c r="A3721"/>
      <c r="B3721"/>
      <c r="C3721"/>
      <c r="D3721"/>
      <c r="E3721"/>
      <c r="F3721"/>
      <c r="G3721"/>
    </row>
    <row r="3722" spans="1:7" x14ac:dyDescent="0.25">
      <c r="A3722"/>
      <c r="B3722"/>
      <c r="C3722"/>
      <c r="D3722"/>
      <c r="E3722"/>
      <c r="F3722"/>
      <c r="G3722"/>
    </row>
    <row r="3723" spans="1:7" x14ac:dyDescent="0.25">
      <c r="A3723"/>
      <c r="B3723"/>
      <c r="C3723"/>
      <c r="D3723"/>
      <c r="E3723"/>
      <c r="F3723"/>
      <c r="G3723"/>
    </row>
    <row r="3724" spans="1:7" x14ac:dyDescent="0.25">
      <c r="A3724"/>
      <c r="B3724"/>
      <c r="C3724"/>
      <c r="D3724"/>
      <c r="E3724"/>
      <c r="F3724"/>
      <c r="G3724"/>
    </row>
    <row r="3725" spans="1:7" x14ac:dyDescent="0.25">
      <c r="A3725"/>
      <c r="B3725"/>
      <c r="C3725"/>
      <c r="D3725"/>
      <c r="E3725"/>
      <c r="F3725"/>
      <c r="G3725"/>
    </row>
    <row r="3726" spans="1:7" x14ac:dyDescent="0.25">
      <c r="A3726"/>
      <c r="B3726"/>
      <c r="C3726"/>
      <c r="D3726"/>
      <c r="E3726"/>
      <c r="F3726"/>
      <c r="G3726"/>
    </row>
    <row r="3727" spans="1:7" x14ac:dyDescent="0.25">
      <c r="A3727"/>
      <c r="B3727"/>
      <c r="C3727"/>
      <c r="D3727"/>
      <c r="E3727"/>
      <c r="F3727"/>
      <c r="G3727"/>
    </row>
    <row r="3728" spans="1:7" x14ac:dyDescent="0.25">
      <c r="A3728"/>
      <c r="B3728"/>
      <c r="C3728"/>
      <c r="D3728"/>
      <c r="E3728"/>
      <c r="F3728"/>
      <c r="G3728"/>
    </row>
    <row r="3729" spans="1:7" x14ac:dyDescent="0.25">
      <c r="A3729"/>
      <c r="B3729"/>
      <c r="C3729"/>
      <c r="D3729"/>
      <c r="E3729"/>
      <c r="F3729"/>
      <c r="G3729"/>
    </row>
    <row r="3730" spans="1:7" x14ac:dyDescent="0.25">
      <c r="A3730"/>
      <c r="B3730"/>
      <c r="C3730"/>
      <c r="D3730"/>
      <c r="E3730"/>
      <c r="F3730"/>
      <c r="G3730"/>
    </row>
    <row r="3731" spans="1:7" x14ac:dyDescent="0.25">
      <c r="A3731"/>
      <c r="B3731"/>
      <c r="C3731"/>
      <c r="D3731"/>
      <c r="E3731"/>
      <c r="F3731"/>
      <c r="G3731"/>
    </row>
    <row r="3732" spans="1:7" x14ac:dyDescent="0.25">
      <c r="A3732"/>
      <c r="B3732"/>
      <c r="C3732"/>
      <c r="D3732"/>
      <c r="E3732"/>
      <c r="F3732"/>
      <c r="G3732"/>
    </row>
    <row r="3733" spans="1:7" x14ac:dyDescent="0.25">
      <c r="A3733"/>
      <c r="B3733"/>
      <c r="C3733"/>
      <c r="D3733"/>
      <c r="E3733"/>
      <c r="F3733"/>
      <c r="G3733"/>
    </row>
    <row r="3734" spans="1:7" x14ac:dyDescent="0.25">
      <c r="A3734"/>
      <c r="B3734"/>
      <c r="C3734"/>
      <c r="D3734"/>
      <c r="E3734"/>
      <c r="F3734"/>
      <c r="G3734"/>
    </row>
    <row r="3735" spans="1:7" x14ac:dyDescent="0.25">
      <c r="A3735"/>
      <c r="B3735"/>
      <c r="C3735"/>
      <c r="D3735"/>
      <c r="E3735"/>
      <c r="F3735"/>
      <c r="G3735"/>
    </row>
    <row r="3736" spans="1:7" x14ac:dyDescent="0.25">
      <c r="A3736"/>
      <c r="B3736"/>
      <c r="C3736"/>
      <c r="D3736"/>
      <c r="E3736"/>
      <c r="F3736"/>
      <c r="G3736"/>
    </row>
    <row r="3737" spans="1:7" x14ac:dyDescent="0.25">
      <c r="A3737"/>
      <c r="B3737"/>
      <c r="C3737"/>
      <c r="D3737"/>
      <c r="E3737"/>
      <c r="F3737"/>
      <c r="G3737"/>
    </row>
    <row r="3738" spans="1:7" x14ac:dyDescent="0.25">
      <c r="A3738"/>
      <c r="B3738"/>
      <c r="C3738"/>
      <c r="D3738"/>
      <c r="E3738"/>
      <c r="F3738"/>
      <c r="G3738"/>
    </row>
    <row r="3739" spans="1:7" x14ac:dyDescent="0.25">
      <c r="A3739"/>
      <c r="B3739"/>
      <c r="C3739"/>
      <c r="D3739"/>
      <c r="E3739"/>
      <c r="F3739"/>
      <c r="G3739"/>
    </row>
    <row r="3740" spans="1:7" x14ac:dyDescent="0.25">
      <c r="A3740"/>
      <c r="B3740"/>
      <c r="C3740"/>
      <c r="D3740"/>
      <c r="E3740"/>
      <c r="F3740"/>
      <c r="G3740"/>
    </row>
    <row r="3741" spans="1:7" x14ac:dyDescent="0.25">
      <c r="A3741"/>
      <c r="B3741"/>
      <c r="C3741"/>
      <c r="D3741"/>
      <c r="E3741"/>
      <c r="F3741"/>
      <c r="G3741"/>
    </row>
    <row r="3742" spans="1:7" x14ac:dyDescent="0.25">
      <c r="A3742"/>
      <c r="B3742"/>
      <c r="C3742"/>
      <c r="D3742"/>
      <c r="E3742"/>
      <c r="F3742"/>
      <c r="G3742"/>
    </row>
    <row r="3743" spans="1:7" x14ac:dyDescent="0.25">
      <c r="A3743"/>
      <c r="B3743"/>
      <c r="C3743"/>
      <c r="D3743"/>
      <c r="E3743"/>
      <c r="F3743"/>
      <c r="G3743"/>
    </row>
    <row r="3744" spans="1:7" x14ac:dyDescent="0.25">
      <c r="A3744"/>
      <c r="B3744"/>
      <c r="C3744"/>
      <c r="D3744"/>
      <c r="E3744"/>
      <c r="F3744"/>
      <c r="G3744"/>
    </row>
    <row r="3745" spans="1:7" x14ac:dyDescent="0.25">
      <c r="A3745"/>
      <c r="B3745"/>
      <c r="C3745"/>
      <c r="D3745"/>
      <c r="E3745"/>
      <c r="F3745"/>
      <c r="G3745"/>
    </row>
    <row r="3746" spans="1:7" x14ac:dyDescent="0.25">
      <c r="A3746"/>
      <c r="B3746"/>
      <c r="C3746"/>
      <c r="D3746"/>
      <c r="E3746"/>
      <c r="F3746"/>
      <c r="G3746"/>
    </row>
    <row r="3747" spans="1:7" x14ac:dyDescent="0.25">
      <c r="A3747"/>
      <c r="B3747"/>
      <c r="C3747"/>
      <c r="D3747"/>
      <c r="E3747"/>
      <c r="F3747"/>
      <c r="G3747"/>
    </row>
    <row r="3748" spans="1:7" x14ac:dyDescent="0.25">
      <c r="A3748"/>
      <c r="B3748"/>
      <c r="C3748"/>
      <c r="D3748"/>
      <c r="E3748"/>
      <c r="F3748"/>
      <c r="G3748"/>
    </row>
    <row r="3749" spans="1:7" x14ac:dyDescent="0.25">
      <c r="A3749"/>
      <c r="B3749"/>
      <c r="C3749"/>
      <c r="D3749"/>
      <c r="E3749"/>
      <c r="F3749"/>
      <c r="G3749"/>
    </row>
    <row r="3750" spans="1:7" x14ac:dyDescent="0.25">
      <c r="A3750"/>
      <c r="B3750"/>
      <c r="C3750"/>
      <c r="D3750"/>
      <c r="E3750"/>
      <c r="F3750"/>
      <c r="G3750"/>
    </row>
    <row r="3751" spans="1:7" x14ac:dyDescent="0.25">
      <c r="A3751"/>
      <c r="B3751"/>
      <c r="C3751"/>
      <c r="D3751"/>
      <c r="E3751"/>
      <c r="F3751"/>
      <c r="G3751"/>
    </row>
    <row r="3752" spans="1:7" x14ac:dyDescent="0.25">
      <c r="A3752"/>
      <c r="B3752"/>
      <c r="C3752"/>
      <c r="D3752"/>
      <c r="E3752"/>
      <c r="F3752"/>
      <c r="G3752"/>
    </row>
    <row r="3753" spans="1:7" x14ac:dyDescent="0.25">
      <c r="A3753"/>
      <c r="B3753"/>
      <c r="C3753"/>
      <c r="D3753"/>
      <c r="E3753"/>
      <c r="F3753"/>
      <c r="G3753"/>
    </row>
    <row r="3754" spans="1:7" x14ac:dyDescent="0.25">
      <c r="A3754"/>
      <c r="B3754"/>
      <c r="C3754"/>
      <c r="D3754"/>
      <c r="E3754"/>
      <c r="F3754"/>
      <c r="G3754"/>
    </row>
    <row r="3755" spans="1:7" x14ac:dyDescent="0.25">
      <c r="A3755"/>
      <c r="B3755"/>
      <c r="C3755"/>
      <c r="D3755"/>
      <c r="E3755"/>
      <c r="F3755"/>
      <c r="G3755"/>
    </row>
    <row r="3756" spans="1:7" x14ac:dyDescent="0.25">
      <c r="A3756"/>
      <c r="B3756"/>
      <c r="C3756"/>
      <c r="D3756"/>
      <c r="E3756"/>
      <c r="F3756"/>
      <c r="G3756"/>
    </row>
    <row r="3757" spans="1:7" x14ac:dyDescent="0.25">
      <c r="A3757"/>
      <c r="B3757"/>
      <c r="C3757"/>
      <c r="D3757"/>
      <c r="E3757"/>
      <c r="F3757"/>
      <c r="G3757"/>
    </row>
    <row r="3758" spans="1:7" x14ac:dyDescent="0.25">
      <c r="A3758"/>
      <c r="B3758"/>
      <c r="C3758"/>
      <c r="D3758"/>
      <c r="E3758"/>
      <c r="F3758"/>
      <c r="G3758"/>
    </row>
    <row r="3759" spans="1:7" x14ac:dyDescent="0.25">
      <c r="A3759"/>
      <c r="B3759"/>
      <c r="C3759"/>
      <c r="D3759"/>
      <c r="E3759"/>
      <c r="F3759"/>
      <c r="G3759"/>
    </row>
    <row r="3760" spans="1:7" x14ac:dyDescent="0.25">
      <c r="A3760"/>
      <c r="B3760"/>
      <c r="C3760"/>
      <c r="D3760"/>
      <c r="E3760"/>
      <c r="F3760"/>
      <c r="G3760"/>
    </row>
    <row r="3761" spans="1:7" x14ac:dyDescent="0.25">
      <c r="A3761"/>
      <c r="B3761"/>
      <c r="C3761"/>
      <c r="D3761"/>
      <c r="E3761"/>
      <c r="F3761"/>
      <c r="G3761"/>
    </row>
    <row r="3762" spans="1:7" x14ac:dyDescent="0.25">
      <c r="A3762"/>
      <c r="B3762"/>
      <c r="C3762"/>
      <c r="D3762"/>
      <c r="E3762"/>
      <c r="F3762"/>
      <c r="G3762"/>
    </row>
    <row r="3763" spans="1:7" x14ac:dyDescent="0.25">
      <c r="A3763"/>
      <c r="B3763"/>
      <c r="C3763"/>
      <c r="D3763"/>
      <c r="E3763"/>
      <c r="F3763"/>
      <c r="G3763"/>
    </row>
    <row r="3764" spans="1:7" x14ac:dyDescent="0.25">
      <c r="A3764"/>
      <c r="B3764"/>
      <c r="C3764"/>
      <c r="D3764"/>
      <c r="E3764"/>
      <c r="F3764"/>
      <c r="G3764"/>
    </row>
    <row r="3765" spans="1:7" x14ac:dyDescent="0.25">
      <c r="A3765"/>
      <c r="B3765"/>
      <c r="C3765"/>
      <c r="D3765"/>
      <c r="E3765"/>
      <c r="F3765"/>
      <c r="G3765"/>
    </row>
    <row r="3766" spans="1:7" x14ac:dyDescent="0.25">
      <c r="A3766"/>
      <c r="B3766"/>
      <c r="C3766"/>
      <c r="D3766"/>
      <c r="E3766"/>
      <c r="F3766"/>
      <c r="G3766"/>
    </row>
    <row r="3767" spans="1:7" x14ac:dyDescent="0.25">
      <c r="A3767"/>
      <c r="B3767"/>
      <c r="C3767"/>
      <c r="D3767"/>
      <c r="E3767"/>
      <c r="F3767"/>
      <c r="G3767"/>
    </row>
    <row r="3768" spans="1:7" x14ac:dyDescent="0.25">
      <c r="A3768"/>
      <c r="B3768"/>
      <c r="C3768"/>
      <c r="D3768"/>
      <c r="E3768"/>
      <c r="F3768"/>
      <c r="G3768"/>
    </row>
    <row r="3769" spans="1:7" x14ac:dyDescent="0.25">
      <c r="A3769"/>
      <c r="B3769"/>
      <c r="C3769"/>
      <c r="D3769"/>
      <c r="E3769"/>
      <c r="F3769"/>
      <c r="G3769"/>
    </row>
    <row r="3770" spans="1:7" x14ac:dyDescent="0.25">
      <c r="A3770"/>
      <c r="B3770"/>
      <c r="C3770"/>
      <c r="D3770"/>
      <c r="E3770"/>
      <c r="F3770"/>
      <c r="G3770"/>
    </row>
    <row r="3771" spans="1:7" x14ac:dyDescent="0.25">
      <c r="A3771"/>
      <c r="B3771"/>
      <c r="C3771"/>
      <c r="D3771"/>
      <c r="E3771"/>
      <c r="F3771"/>
      <c r="G3771"/>
    </row>
    <row r="3772" spans="1:7" x14ac:dyDescent="0.25">
      <c r="A3772"/>
      <c r="B3772"/>
      <c r="C3772"/>
      <c r="D3772"/>
      <c r="E3772"/>
      <c r="F3772"/>
      <c r="G3772"/>
    </row>
    <row r="3773" spans="1:7" x14ac:dyDescent="0.25">
      <c r="A3773"/>
      <c r="B3773"/>
      <c r="C3773"/>
      <c r="D3773"/>
      <c r="E3773"/>
      <c r="F3773"/>
      <c r="G3773"/>
    </row>
    <row r="3774" spans="1:7" x14ac:dyDescent="0.25">
      <c r="A3774"/>
      <c r="B3774"/>
      <c r="C3774"/>
      <c r="D3774"/>
      <c r="E3774"/>
      <c r="F3774"/>
      <c r="G3774"/>
    </row>
    <row r="3775" spans="1:7" x14ac:dyDescent="0.25">
      <c r="A3775"/>
      <c r="B3775"/>
      <c r="C3775"/>
      <c r="D3775"/>
      <c r="E3775"/>
      <c r="F3775"/>
      <c r="G3775"/>
    </row>
    <row r="3776" spans="1:7" x14ac:dyDescent="0.25">
      <c r="A3776"/>
      <c r="B3776"/>
      <c r="C3776"/>
      <c r="D3776"/>
      <c r="E3776"/>
      <c r="F3776"/>
      <c r="G3776"/>
    </row>
    <row r="3777" spans="1:7" x14ac:dyDescent="0.25">
      <c r="A3777"/>
      <c r="B3777"/>
      <c r="C3777"/>
      <c r="D3777"/>
      <c r="E3777"/>
      <c r="F3777"/>
      <c r="G3777"/>
    </row>
    <row r="3778" spans="1:7" x14ac:dyDescent="0.25">
      <c r="A3778"/>
      <c r="B3778"/>
      <c r="C3778"/>
      <c r="D3778"/>
      <c r="E3778"/>
      <c r="F3778"/>
      <c r="G3778"/>
    </row>
    <row r="3779" spans="1:7" x14ac:dyDescent="0.25">
      <c r="A3779"/>
      <c r="B3779"/>
      <c r="C3779"/>
      <c r="D3779"/>
      <c r="E3779"/>
      <c r="F3779"/>
      <c r="G3779"/>
    </row>
    <row r="3780" spans="1:7" x14ac:dyDescent="0.25">
      <c r="A3780"/>
      <c r="B3780"/>
      <c r="C3780"/>
      <c r="D3780"/>
      <c r="E3780"/>
      <c r="F3780"/>
      <c r="G3780"/>
    </row>
    <row r="3781" spans="1:7" x14ac:dyDescent="0.25">
      <c r="A3781"/>
      <c r="B3781"/>
      <c r="C3781"/>
      <c r="D3781"/>
      <c r="E3781"/>
      <c r="F3781"/>
      <c r="G3781"/>
    </row>
    <row r="3782" spans="1:7" x14ac:dyDescent="0.25">
      <c r="A3782"/>
      <c r="B3782"/>
      <c r="C3782"/>
      <c r="D3782"/>
      <c r="E3782"/>
      <c r="F3782"/>
      <c r="G3782"/>
    </row>
    <row r="3783" spans="1:7" x14ac:dyDescent="0.25">
      <c r="A3783"/>
      <c r="B3783"/>
      <c r="C3783"/>
      <c r="D3783"/>
      <c r="E3783"/>
      <c r="F3783"/>
      <c r="G3783"/>
    </row>
    <row r="3784" spans="1:7" x14ac:dyDescent="0.25">
      <c r="A3784"/>
      <c r="B3784"/>
      <c r="C3784"/>
      <c r="D3784"/>
      <c r="E3784"/>
      <c r="F3784"/>
      <c r="G3784"/>
    </row>
    <row r="3785" spans="1:7" x14ac:dyDescent="0.25">
      <c r="A3785"/>
      <c r="B3785"/>
      <c r="C3785"/>
      <c r="D3785"/>
      <c r="E3785"/>
      <c r="F3785"/>
      <c r="G3785"/>
    </row>
    <row r="3786" spans="1:7" x14ac:dyDescent="0.25">
      <c r="A3786"/>
      <c r="B3786"/>
      <c r="C3786"/>
      <c r="D3786"/>
      <c r="E3786"/>
      <c r="F3786"/>
      <c r="G3786"/>
    </row>
    <row r="3787" spans="1:7" x14ac:dyDescent="0.25">
      <c r="A3787"/>
      <c r="B3787"/>
      <c r="C3787"/>
      <c r="D3787"/>
      <c r="E3787"/>
      <c r="F3787"/>
      <c r="G3787"/>
    </row>
    <row r="3788" spans="1:7" x14ac:dyDescent="0.25">
      <c r="A3788"/>
      <c r="B3788"/>
      <c r="C3788"/>
      <c r="D3788"/>
      <c r="E3788"/>
      <c r="F3788"/>
      <c r="G3788"/>
    </row>
    <row r="3789" spans="1:7" x14ac:dyDescent="0.25">
      <c r="A3789"/>
      <c r="B3789"/>
      <c r="C3789"/>
      <c r="D3789"/>
      <c r="E3789"/>
      <c r="F3789"/>
      <c r="G3789"/>
    </row>
    <row r="3790" spans="1:7" x14ac:dyDescent="0.25">
      <c r="A3790"/>
      <c r="B3790"/>
      <c r="C3790"/>
      <c r="D3790"/>
      <c r="E3790"/>
      <c r="F3790"/>
      <c r="G3790"/>
    </row>
    <row r="3791" spans="1:7" x14ac:dyDescent="0.25">
      <c r="A3791"/>
      <c r="B3791"/>
      <c r="C3791"/>
      <c r="D3791"/>
      <c r="E3791"/>
      <c r="F3791"/>
      <c r="G3791"/>
    </row>
    <row r="3792" spans="1:7" x14ac:dyDescent="0.25">
      <c r="A3792"/>
      <c r="B3792"/>
      <c r="C3792"/>
      <c r="D3792"/>
      <c r="E3792"/>
      <c r="F3792"/>
      <c r="G3792"/>
    </row>
    <row r="3793" spans="1:7" x14ac:dyDescent="0.25">
      <c r="A3793"/>
      <c r="B3793"/>
      <c r="C3793"/>
      <c r="D3793"/>
      <c r="E3793"/>
      <c r="F3793"/>
      <c r="G3793"/>
    </row>
    <row r="3794" spans="1:7" x14ac:dyDescent="0.25">
      <c r="A3794"/>
      <c r="B3794"/>
      <c r="C3794"/>
      <c r="D3794"/>
      <c r="E3794"/>
      <c r="F3794"/>
      <c r="G3794"/>
    </row>
    <row r="3795" spans="1:7" x14ac:dyDescent="0.25">
      <c r="A3795"/>
      <c r="B3795"/>
      <c r="C3795"/>
      <c r="D3795"/>
      <c r="E3795"/>
      <c r="F3795"/>
      <c r="G3795"/>
    </row>
    <row r="3796" spans="1:7" x14ac:dyDescent="0.25">
      <c r="A3796"/>
      <c r="B3796"/>
      <c r="C3796"/>
      <c r="D3796"/>
      <c r="E3796"/>
      <c r="F3796"/>
      <c r="G3796"/>
    </row>
    <row r="3797" spans="1:7" x14ac:dyDescent="0.25">
      <c r="A3797"/>
      <c r="B3797"/>
      <c r="C3797"/>
      <c r="D3797"/>
      <c r="E3797"/>
      <c r="F3797"/>
      <c r="G3797"/>
    </row>
    <row r="3798" spans="1:7" x14ac:dyDescent="0.25">
      <c r="A3798"/>
      <c r="B3798"/>
      <c r="C3798"/>
      <c r="D3798"/>
      <c r="E3798"/>
      <c r="F3798"/>
      <c r="G3798"/>
    </row>
    <row r="3799" spans="1:7" x14ac:dyDescent="0.25">
      <c r="A3799"/>
      <c r="B3799"/>
      <c r="C3799"/>
      <c r="D3799"/>
      <c r="E3799"/>
      <c r="F3799"/>
      <c r="G3799"/>
    </row>
    <row r="3800" spans="1:7" x14ac:dyDescent="0.25">
      <c r="A3800"/>
      <c r="B3800"/>
      <c r="C3800"/>
      <c r="D3800"/>
      <c r="E3800"/>
      <c r="F3800"/>
      <c r="G3800"/>
    </row>
    <row r="3801" spans="1:7" x14ac:dyDescent="0.25">
      <c r="A3801"/>
      <c r="B3801"/>
      <c r="C3801"/>
      <c r="D3801"/>
      <c r="E3801"/>
      <c r="F3801"/>
      <c r="G3801"/>
    </row>
    <row r="3802" spans="1:7" x14ac:dyDescent="0.25">
      <c r="A3802"/>
      <c r="B3802"/>
      <c r="C3802"/>
      <c r="D3802"/>
      <c r="E3802"/>
      <c r="F3802"/>
      <c r="G3802"/>
    </row>
    <row r="3803" spans="1:7" x14ac:dyDescent="0.25">
      <c r="A3803"/>
      <c r="B3803"/>
      <c r="C3803"/>
      <c r="D3803"/>
      <c r="E3803"/>
      <c r="F3803"/>
      <c r="G3803"/>
    </row>
    <row r="3804" spans="1:7" x14ac:dyDescent="0.25">
      <c r="A3804"/>
      <c r="B3804"/>
      <c r="C3804"/>
      <c r="D3804"/>
      <c r="E3804"/>
      <c r="F3804"/>
      <c r="G3804"/>
    </row>
    <row r="3805" spans="1:7" x14ac:dyDescent="0.25">
      <c r="A3805"/>
      <c r="B3805"/>
      <c r="C3805"/>
      <c r="D3805"/>
      <c r="E3805"/>
      <c r="F3805"/>
      <c r="G3805"/>
    </row>
    <row r="3806" spans="1:7" x14ac:dyDescent="0.25">
      <c r="A3806"/>
      <c r="B3806"/>
      <c r="C3806"/>
      <c r="D3806"/>
      <c r="E3806"/>
      <c r="F3806"/>
      <c r="G3806"/>
    </row>
    <row r="3807" spans="1:7" x14ac:dyDescent="0.25">
      <c r="A3807"/>
      <c r="B3807"/>
      <c r="C3807"/>
      <c r="D3807"/>
      <c r="E3807"/>
      <c r="F3807"/>
      <c r="G3807"/>
    </row>
    <row r="3808" spans="1:7" x14ac:dyDescent="0.25">
      <c r="A3808"/>
      <c r="B3808"/>
      <c r="C3808"/>
      <c r="D3808"/>
      <c r="E3808"/>
      <c r="F3808"/>
      <c r="G3808"/>
    </row>
    <row r="3809" spans="1:7" x14ac:dyDescent="0.25">
      <c r="A3809"/>
      <c r="B3809"/>
      <c r="C3809"/>
      <c r="D3809"/>
      <c r="E3809"/>
      <c r="F3809"/>
      <c r="G3809"/>
    </row>
    <row r="3810" spans="1:7" x14ac:dyDescent="0.25">
      <c r="A3810"/>
      <c r="B3810"/>
      <c r="C3810"/>
      <c r="D3810"/>
      <c r="E3810"/>
      <c r="F3810"/>
      <c r="G3810"/>
    </row>
    <row r="3811" spans="1:7" x14ac:dyDescent="0.25">
      <c r="A3811"/>
      <c r="B3811"/>
      <c r="C3811"/>
      <c r="D3811"/>
      <c r="E3811"/>
      <c r="F3811"/>
      <c r="G3811"/>
    </row>
    <row r="3812" spans="1:7" x14ac:dyDescent="0.25">
      <c r="A3812"/>
      <c r="B3812"/>
      <c r="C3812"/>
      <c r="D3812"/>
      <c r="E3812"/>
      <c r="F3812"/>
      <c r="G3812"/>
    </row>
    <row r="3813" spans="1:7" x14ac:dyDescent="0.25">
      <c r="A3813"/>
      <c r="B3813"/>
      <c r="C3813"/>
      <c r="D3813"/>
      <c r="E3813"/>
      <c r="F3813"/>
      <c r="G3813"/>
    </row>
    <row r="3814" spans="1:7" x14ac:dyDescent="0.25">
      <c r="A3814"/>
      <c r="B3814"/>
      <c r="C3814"/>
      <c r="D3814"/>
      <c r="E3814"/>
      <c r="F3814"/>
      <c r="G3814"/>
    </row>
    <row r="3815" spans="1:7" x14ac:dyDescent="0.25">
      <c r="A3815"/>
      <c r="B3815"/>
      <c r="C3815"/>
      <c r="D3815"/>
      <c r="E3815"/>
      <c r="F3815"/>
      <c r="G3815"/>
    </row>
    <row r="3816" spans="1:7" x14ac:dyDescent="0.25">
      <c r="A3816"/>
      <c r="B3816"/>
      <c r="C3816"/>
      <c r="D3816"/>
      <c r="E3816"/>
      <c r="F3816"/>
      <c r="G3816"/>
    </row>
    <row r="3817" spans="1:7" x14ac:dyDescent="0.25">
      <c r="A3817"/>
      <c r="B3817"/>
      <c r="C3817"/>
      <c r="D3817"/>
      <c r="E3817"/>
      <c r="F3817"/>
      <c r="G3817"/>
    </row>
    <row r="3818" spans="1:7" x14ac:dyDescent="0.25">
      <c r="A3818"/>
      <c r="B3818"/>
      <c r="C3818"/>
      <c r="D3818"/>
      <c r="E3818"/>
      <c r="F3818"/>
      <c r="G3818"/>
    </row>
    <row r="3819" spans="1:7" x14ac:dyDescent="0.25">
      <c r="A3819"/>
      <c r="B3819"/>
      <c r="C3819"/>
      <c r="D3819"/>
      <c r="E3819"/>
      <c r="F3819"/>
      <c r="G3819"/>
    </row>
    <row r="3820" spans="1:7" x14ac:dyDescent="0.25">
      <c r="A3820"/>
      <c r="B3820"/>
      <c r="C3820"/>
      <c r="D3820"/>
      <c r="E3820"/>
      <c r="F3820"/>
      <c r="G3820"/>
    </row>
    <row r="3821" spans="1:7" x14ac:dyDescent="0.25">
      <c r="A3821"/>
      <c r="B3821"/>
      <c r="C3821"/>
      <c r="D3821"/>
      <c r="E3821"/>
      <c r="F3821"/>
      <c r="G3821"/>
    </row>
    <row r="3822" spans="1:7" x14ac:dyDescent="0.25">
      <c r="A3822"/>
      <c r="B3822"/>
      <c r="C3822"/>
      <c r="D3822"/>
      <c r="E3822"/>
      <c r="F3822"/>
      <c r="G3822"/>
    </row>
    <row r="3823" spans="1:7" x14ac:dyDescent="0.25">
      <c r="A3823"/>
      <c r="B3823"/>
      <c r="C3823"/>
      <c r="D3823"/>
      <c r="E3823"/>
      <c r="F3823"/>
      <c r="G3823"/>
    </row>
    <row r="3824" spans="1:7" x14ac:dyDescent="0.25">
      <c r="A3824"/>
      <c r="B3824"/>
      <c r="C3824"/>
      <c r="D3824"/>
      <c r="E3824"/>
      <c r="F3824"/>
      <c r="G3824"/>
    </row>
    <row r="3825" spans="1:7" x14ac:dyDescent="0.25">
      <c r="A3825"/>
      <c r="B3825"/>
      <c r="C3825"/>
      <c r="D3825"/>
      <c r="E3825"/>
      <c r="F3825"/>
      <c r="G3825"/>
    </row>
    <row r="3826" spans="1:7" x14ac:dyDescent="0.25">
      <c r="A3826"/>
      <c r="B3826"/>
      <c r="C3826"/>
      <c r="D3826"/>
      <c r="E3826"/>
      <c r="F3826"/>
      <c r="G3826"/>
    </row>
    <row r="3827" spans="1:7" x14ac:dyDescent="0.25">
      <c r="A3827"/>
      <c r="B3827"/>
      <c r="C3827"/>
      <c r="D3827"/>
      <c r="E3827"/>
      <c r="F3827"/>
      <c r="G3827"/>
    </row>
    <row r="3828" spans="1:7" x14ac:dyDescent="0.25">
      <c r="A3828"/>
      <c r="B3828"/>
      <c r="C3828"/>
      <c r="D3828"/>
      <c r="E3828"/>
      <c r="F3828"/>
      <c r="G3828"/>
    </row>
    <row r="3829" spans="1:7" x14ac:dyDescent="0.25">
      <c r="A3829"/>
      <c r="B3829"/>
      <c r="C3829"/>
      <c r="D3829"/>
      <c r="E3829"/>
      <c r="F3829"/>
      <c r="G3829"/>
    </row>
    <row r="3830" spans="1:7" x14ac:dyDescent="0.25">
      <c r="A3830"/>
      <c r="B3830"/>
      <c r="C3830"/>
      <c r="D3830"/>
      <c r="E3830"/>
      <c r="F3830"/>
      <c r="G3830"/>
    </row>
    <row r="3831" spans="1:7" x14ac:dyDescent="0.25">
      <c r="A3831"/>
      <c r="B3831"/>
      <c r="C3831"/>
      <c r="D3831"/>
      <c r="E3831"/>
      <c r="F3831"/>
      <c r="G3831"/>
    </row>
    <row r="3832" spans="1:7" x14ac:dyDescent="0.25">
      <c r="A3832"/>
      <c r="B3832"/>
      <c r="C3832"/>
      <c r="D3832"/>
      <c r="E3832"/>
      <c r="F3832"/>
      <c r="G3832"/>
    </row>
    <row r="3833" spans="1:7" x14ac:dyDescent="0.25">
      <c r="A3833"/>
      <c r="B3833"/>
      <c r="C3833"/>
      <c r="D3833"/>
      <c r="E3833"/>
      <c r="F3833"/>
      <c r="G3833"/>
    </row>
    <row r="3834" spans="1:7" x14ac:dyDescent="0.25">
      <c r="A3834"/>
      <c r="B3834"/>
      <c r="C3834"/>
      <c r="D3834"/>
      <c r="E3834"/>
      <c r="F3834"/>
      <c r="G3834"/>
    </row>
    <row r="3835" spans="1:7" x14ac:dyDescent="0.25">
      <c r="A3835"/>
      <c r="B3835"/>
      <c r="C3835"/>
      <c r="D3835"/>
      <c r="E3835"/>
      <c r="F3835"/>
      <c r="G3835"/>
    </row>
    <row r="3836" spans="1:7" x14ac:dyDescent="0.25">
      <c r="A3836"/>
      <c r="B3836"/>
      <c r="C3836"/>
      <c r="D3836"/>
      <c r="E3836"/>
      <c r="F3836"/>
      <c r="G3836"/>
    </row>
    <row r="3837" spans="1:7" x14ac:dyDescent="0.25">
      <c r="A3837"/>
      <c r="B3837"/>
      <c r="C3837"/>
      <c r="D3837"/>
      <c r="E3837"/>
      <c r="F3837"/>
      <c r="G3837"/>
    </row>
    <row r="3838" spans="1:7" x14ac:dyDescent="0.25">
      <c r="A3838"/>
      <c r="B3838"/>
      <c r="C3838"/>
      <c r="D3838"/>
      <c r="E3838"/>
      <c r="F3838"/>
      <c r="G3838"/>
    </row>
    <row r="3839" spans="1:7" x14ac:dyDescent="0.25">
      <c r="A3839"/>
      <c r="B3839"/>
      <c r="C3839"/>
      <c r="D3839"/>
      <c r="E3839"/>
      <c r="F3839"/>
      <c r="G3839"/>
    </row>
    <row r="3840" spans="1:7" x14ac:dyDescent="0.25">
      <c r="A3840"/>
      <c r="B3840"/>
      <c r="C3840"/>
      <c r="D3840"/>
      <c r="E3840"/>
      <c r="F3840"/>
      <c r="G3840"/>
    </row>
    <row r="3841" spans="1:7" x14ac:dyDescent="0.25">
      <c r="A3841"/>
      <c r="B3841"/>
      <c r="C3841"/>
      <c r="D3841"/>
      <c r="E3841"/>
      <c r="F3841"/>
      <c r="G3841"/>
    </row>
    <row r="3842" spans="1:7" x14ac:dyDescent="0.25">
      <c r="A3842"/>
      <c r="B3842"/>
      <c r="C3842"/>
      <c r="D3842"/>
      <c r="E3842"/>
      <c r="F3842"/>
      <c r="G3842"/>
    </row>
    <row r="3843" spans="1:7" x14ac:dyDescent="0.25">
      <c r="A3843"/>
      <c r="B3843"/>
      <c r="C3843"/>
      <c r="D3843"/>
      <c r="E3843"/>
      <c r="F3843"/>
      <c r="G3843"/>
    </row>
    <row r="3844" spans="1:7" x14ac:dyDescent="0.25">
      <c r="A3844"/>
      <c r="B3844"/>
      <c r="C3844"/>
      <c r="D3844"/>
      <c r="E3844"/>
      <c r="F3844"/>
      <c r="G3844"/>
    </row>
    <row r="3845" spans="1:7" x14ac:dyDescent="0.25">
      <c r="A3845"/>
      <c r="B3845"/>
      <c r="C3845"/>
      <c r="D3845"/>
      <c r="E3845"/>
      <c r="F3845"/>
      <c r="G3845"/>
    </row>
    <row r="3846" spans="1:7" x14ac:dyDescent="0.25">
      <c r="A3846"/>
      <c r="B3846"/>
      <c r="C3846"/>
      <c r="D3846"/>
      <c r="E3846"/>
      <c r="F3846"/>
      <c r="G3846"/>
    </row>
    <row r="3847" spans="1:7" x14ac:dyDescent="0.25">
      <c r="A3847"/>
      <c r="B3847"/>
      <c r="C3847"/>
      <c r="D3847"/>
      <c r="E3847"/>
      <c r="F3847"/>
      <c r="G3847"/>
    </row>
    <row r="3848" spans="1:7" x14ac:dyDescent="0.25">
      <c r="A3848"/>
      <c r="B3848"/>
      <c r="C3848"/>
      <c r="D3848"/>
      <c r="E3848"/>
      <c r="F3848"/>
      <c r="G3848"/>
    </row>
    <row r="3849" spans="1:7" x14ac:dyDescent="0.25">
      <c r="A3849"/>
      <c r="B3849"/>
      <c r="C3849"/>
      <c r="D3849"/>
      <c r="E3849"/>
      <c r="F3849"/>
      <c r="G3849"/>
    </row>
    <row r="3850" spans="1:7" x14ac:dyDescent="0.25">
      <c r="A3850"/>
      <c r="B3850"/>
      <c r="C3850"/>
      <c r="D3850"/>
      <c r="E3850"/>
      <c r="F3850"/>
      <c r="G3850"/>
    </row>
    <row r="3851" spans="1:7" x14ac:dyDescent="0.25">
      <c r="A3851"/>
      <c r="B3851"/>
      <c r="C3851"/>
      <c r="D3851"/>
      <c r="E3851"/>
      <c r="F3851"/>
      <c r="G3851"/>
    </row>
    <row r="3852" spans="1:7" x14ac:dyDescent="0.25">
      <c r="A3852"/>
      <c r="B3852"/>
      <c r="C3852"/>
      <c r="D3852"/>
      <c r="E3852"/>
      <c r="F3852"/>
      <c r="G3852"/>
    </row>
    <row r="3853" spans="1:7" x14ac:dyDescent="0.25">
      <c r="A3853"/>
      <c r="B3853"/>
      <c r="C3853"/>
      <c r="D3853"/>
      <c r="E3853"/>
      <c r="F3853"/>
      <c r="G3853"/>
    </row>
    <row r="3854" spans="1:7" x14ac:dyDescent="0.25">
      <c r="A3854"/>
      <c r="B3854"/>
      <c r="C3854"/>
      <c r="D3854"/>
      <c r="E3854"/>
      <c r="F3854"/>
      <c r="G3854"/>
    </row>
    <row r="3855" spans="1:7" x14ac:dyDescent="0.25">
      <c r="A3855"/>
      <c r="B3855"/>
      <c r="C3855"/>
      <c r="D3855"/>
      <c r="E3855"/>
      <c r="F3855"/>
      <c r="G3855"/>
    </row>
    <row r="3856" spans="1:7" x14ac:dyDescent="0.25">
      <c r="A3856"/>
      <c r="B3856"/>
      <c r="C3856"/>
      <c r="D3856"/>
      <c r="E3856"/>
      <c r="F3856"/>
      <c r="G3856"/>
    </row>
    <row r="3857" spans="1:7" x14ac:dyDescent="0.25">
      <c r="A3857"/>
      <c r="B3857"/>
      <c r="C3857"/>
      <c r="D3857"/>
      <c r="E3857"/>
      <c r="F3857"/>
      <c r="G3857"/>
    </row>
    <row r="3858" spans="1:7" x14ac:dyDescent="0.25">
      <c r="A3858"/>
      <c r="B3858"/>
      <c r="C3858"/>
      <c r="D3858"/>
      <c r="E3858"/>
      <c r="F3858"/>
      <c r="G3858"/>
    </row>
    <row r="3859" spans="1:7" x14ac:dyDescent="0.25">
      <c r="A3859"/>
      <c r="B3859"/>
      <c r="C3859"/>
      <c r="D3859"/>
      <c r="E3859"/>
      <c r="F3859"/>
      <c r="G3859"/>
    </row>
    <row r="3860" spans="1:7" x14ac:dyDescent="0.25">
      <c r="A3860"/>
      <c r="B3860"/>
      <c r="C3860"/>
      <c r="D3860"/>
      <c r="E3860"/>
      <c r="F3860"/>
      <c r="G3860"/>
    </row>
    <row r="3861" spans="1:7" x14ac:dyDescent="0.25">
      <c r="A3861"/>
      <c r="B3861"/>
      <c r="C3861"/>
      <c r="D3861"/>
      <c r="E3861"/>
      <c r="F3861"/>
      <c r="G3861"/>
    </row>
    <row r="3862" spans="1:7" x14ac:dyDescent="0.25">
      <c r="A3862"/>
      <c r="B3862"/>
      <c r="C3862"/>
      <c r="D3862"/>
      <c r="E3862"/>
      <c r="F3862"/>
      <c r="G3862"/>
    </row>
    <row r="3863" spans="1:7" x14ac:dyDescent="0.25">
      <c r="A3863"/>
      <c r="B3863"/>
      <c r="C3863"/>
      <c r="D3863"/>
      <c r="E3863"/>
      <c r="F3863"/>
      <c r="G3863"/>
    </row>
    <row r="3864" spans="1:7" x14ac:dyDescent="0.25">
      <c r="A3864"/>
      <c r="B3864"/>
      <c r="C3864"/>
      <c r="D3864"/>
      <c r="E3864"/>
      <c r="F3864"/>
      <c r="G3864"/>
    </row>
    <row r="3865" spans="1:7" x14ac:dyDescent="0.25">
      <c r="A3865"/>
      <c r="B3865"/>
      <c r="C3865"/>
      <c r="D3865"/>
      <c r="E3865"/>
      <c r="F3865"/>
      <c r="G3865"/>
    </row>
    <row r="3866" spans="1:7" x14ac:dyDescent="0.25">
      <c r="A3866"/>
      <c r="B3866"/>
      <c r="C3866"/>
      <c r="D3866"/>
      <c r="E3866"/>
      <c r="F3866"/>
      <c r="G3866"/>
    </row>
    <row r="3867" spans="1:7" x14ac:dyDescent="0.25">
      <c r="A3867"/>
      <c r="B3867"/>
      <c r="C3867"/>
      <c r="D3867"/>
      <c r="E3867"/>
      <c r="F3867"/>
      <c r="G3867"/>
    </row>
    <row r="3868" spans="1:7" x14ac:dyDescent="0.25">
      <c r="A3868"/>
      <c r="B3868"/>
      <c r="C3868"/>
      <c r="D3868"/>
      <c r="E3868"/>
      <c r="F3868"/>
      <c r="G3868"/>
    </row>
    <row r="3869" spans="1:7" x14ac:dyDescent="0.25">
      <c r="A3869"/>
      <c r="B3869"/>
      <c r="C3869"/>
      <c r="D3869"/>
      <c r="E3869"/>
      <c r="F3869"/>
      <c r="G3869"/>
    </row>
    <row r="3870" spans="1:7" x14ac:dyDescent="0.25">
      <c r="A3870"/>
      <c r="B3870"/>
      <c r="C3870"/>
      <c r="D3870"/>
      <c r="E3870"/>
      <c r="F3870"/>
      <c r="G3870"/>
    </row>
    <row r="3871" spans="1:7" x14ac:dyDescent="0.25">
      <c r="A3871"/>
      <c r="B3871"/>
      <c r="C3871"/>
      <c r="D3871"/>
      <c r="E3871"/>
      <c r="F3871"/>
      <c r="G3871"/>
    </row>
    <row r="3872" spans="1:7" x14ac:dyDescent="0.25">
      <c r="A3872"/>
      <c r="B3872"/>
      <c r="C3872"/>
      <c r="D3872"/>
      <c r="E3872"/>
      <c r="F3872"/>
      <c r="G3872"/>
    </row>
    <row r="3873" spans="1:7" x14ac:dyDescent="0.25">
      <c r="A3873"/>
      <c r="B3873"/>
      <c r="C3873"/>
      <c r="D3873"/>
      <c r="E3873"/>
      <c r="F3873"/>
      <c r="G3873"/>
    </row>
    <row r="3874" spans="1:7" x14ac:dyDescent="0.25">
      <c r="A3874"/>
      <c r="B3874"/>
      <c r="C3874"/>
      <c r="D3874"/>
      <c r="E3874"/>
      <c r="F3874"/>
      <c r="G3874"/>
    </row>
    <row r="3875" spans="1:7" x14ac:dyDescent="0.25">
      <c r="A3875"/>
      <c r="B3875"/>
      <c r="C3875"/>
      <c r="D3875"/>
      <c r="E3875"/>
      <c r="F3875"/>
      <c r="G3875"/>
    </row>
    <row r="3876" spans="1:7" x14ac:dyDescent="0.25">
      <c r="A3876"/>
      <c r="B3876"/>
      <c r="C3876"/>
      <c r="D3876"/>
      <c r="E3876"/>
      <c r="F3876"/>
      <c r="G3876"/>
    </row>
    <row r="3877" spans="1:7" x14ac:dyDescent="0.25">
      <c r="A3877"/>
      <c r="B3877"/>
      <c r="C3877"/>
      <c r="D3877"/>
      <c r="E3877"/>
      <c r="F3877"/>
      <c r="G3877"/>
    </row>
    <row r="3878" spans="1:7" x14ac:dyDescent="0.25">
      <c r="A3878"/>
      <c r="B3878"/>
      <c r="C3878"/>
      <c r="D3878"/>
      <c r="E3878"/>
      <c r="F3878"/>
      <c r="G3878"/>
    </row>
    <row r="3879" spans="1:7" x14ac:dyDescent="0.25">
      <c r="A3879"/>
      <c r="B3879"/>
      <c r="C3879"/>
      <c r="D3879"/>
      <c r="E3879"/>
      <c r="F3879"/>
      <c r="G3879"/>
    </row>
    <row r="3880" spans="1:7" x14ac:dyDescent="0.25">
      <c r="A3880"/>
      <c r="B3880"/>
      <c r="C3880"/>
      <c r="D3880"/>
      <c r="E3880"/>
      <c r="F3880"/>
      <c r="G3880"/>
    </row>
    <row r="3881" spans="1:7" x14ac:dyDescent="0.25">
      <c r="A3881"/>
      <c r="B3881"/>
      <c r="C3881"/>
      <c r="D3881"/>
      <c r="E3881"/>
      <c r="F3881"/>
      <c r="G3881"/>
    </row>
    <row r="3882" spans="1:7" x14ac:dyDescent="0.25">
      <c r="A3882"/>
      <c r="B3882"/>
      <c r="C3882"/>
      <c r="D3882"/>
      <c r="E3882"/>
      <c r="F3882"/>
      <c r="G3882"/>
    </row>
    <row r="3883" spans="1:7" x14ac:dyDescent="0.25">
      <c r="A3883"/>
      <c r="B3883"/>
      <c r="C3883"/>
      <c r="D3883"/>
      <c r="E3883"/>
      <c r="F3883"/>
      <c r="G3883"/>
    </row>
    <row r="3884" spans="1:7" x14ac:dyDescent="0.25">
      <c r="A3884"/>
      <c r="B3884"/>
      <c r="C3884"/>
      <c r="D3884"/>
      <c r="E3884"/>
      <c r="F3884"/>
      <c r="G3884"/>
    </row>
    <row r="3885" spans="1:7" x14ac:dyDescent="0.25">
      <c r="A3885"/>
      <c r="B3885"/>
      <c r="C3885"/>
      <c r="D3885"/>
      <c r="E3885"/>
      <c r="F3885"/>
      <c r="G3885"/>
    </row>
    <row r="3886" spans="1:7" x14ac:dyDescent="0.25">
      <c r="A3886"/>
      <c r="B3886"/>
      <c r="C3886"/>
      <c r="D3886"/>
      <c r="E3886"/>
      <c r="F3886"/>
      <c r="G3886"/>
    </row>
    <row r="3887" spans="1:7" x14ac:dyDescent="0.25">
      <c r="A3887"/>
      <c r="B3887"/>
      <c r="C3887"/>
      <c r="D3887"/>
      <c r="E3887"/>
      <c r="F3887"/>
      <c r="G3887"/>
    </row>
    <row r="3888" spans="1:7" x14ac:dyDescent="0.25">
      <c r="A3888"/>
      <c r="B3888"/>
      <c r="C3888"/>
      <c r="D3888"/>
      <c r="E3888"/>
      <c r="F3888"/>
      <c r="G3888"/>
    </row>
    <row r="3889" spans="1:7" x14ac:dyDescent="0.25">
      <c r="A3889"/>
      <c r="B3889"/>
      <c r="C3889"/>
      <c r="D3889"/>
      <c r="E3889"/>
      <c r="F3889"/>
      <c r="G3889"/>
    </row>
    <row r="3890" spans="1:7" x14ac:dyDescent="0.25">
      <c r="A3890"/>
      <c r="B3890"/>
      <c r="C3890"/>
      <c r="D3890"/>
      <c r="E3890"/>
      <c r="F3890"/>
      <c r="G3890"/>
    </row>
    <row r="3891" spans="1:7" x14ac:dyDescent="0.25">
      <c r="A3891"/>
      <c r="B3891"/>
      <c r="C3891"/>
      <c r="D3891"/>
      <c r="E3891"/>
      <c r="F3891"/>
      <c r="G3891"/>
    </row>
    <row r="3892" spans="1:7" x14ac:dyDescent="0.25">
      <c r="A3892"/>
      <c r="B3892"/>
      <c r="C3892"/>
      <c r="D3892"/>
      <c r="E3892"/>
      <c r="F3892"/>
      <c r="G3892"/>
    </row>
    <row r="3893" spans="1:7" x14ac:dyDescent="0.25">
      <c r="A3893"/>
      <c r="B3893"/>
      <c r="C3893"/>
      <c r="D3893"/>
      <c r="E3893"/>
      <c r="F3893"/>
      <c r="G3893"/>
    </row>
    <row r="3894" spans="1:7" x14ac:dyDescent="0.25">
      <c r="A3894"/>
      <c r="B3894"/>
      <c r="C3894"/>
      <c r="D3894"/>
      <c r="E3894"/>
      <c r="F3894"/>
      <c r="G3894"/>
    </row>
    <row r="3895" spans="1:7" x14ac:dyDescent="0.25">
      <c r="A3895"/>
      <c r="B3895"/>
      <c r="C3895"/>
      <c r="D3895"/>
      <c r="E3895"/>
      <c r="F3895"/>
      <c r="G3895"/>
    </row>
    <row r="3896" spans="1:7" x14ac:dyDescent="0.25">
      <c r="A3896"/>
      <c r="B3896"/>
      <c r="C3896"/>
      <c r="D3896"/>
      <c r="E3896"/>
      <c r="F3896"/>
      <c r="G3896"/>
    </row>
    <row r="3897" spans="1:7" x14ac:dyDescent="0.25">
      <c r="A3897"/>
      <c r="B3897"/>
      <c r="C3897"/>
      <c r="D3897"/>
      <c r="E3897"/>
      <c r="F3897"/>
      <c r="G3897"/>
    </row>
    <row r="3898" spans="1:7" x14ac:dyDescent="0.25">
      <c r="A3898"/>
      <c r="B3898"/>
      <c r="C3898"/>
      <c r="D3898"/>
      <c r="E3898"/>
      <c r="F3898"/>
      <c r="G3898"/>
    </row>
    <row r="3899" spans="1:7" x14ac:dyDescent="0.25">
      <c r="A3899"/>
      <c r="B3899"/>
      <c r="C3899"/>
      <c r="D3899"/>
      <c r="E3899"/>
      <c r="F3899"/>
      <c r="G3899"/>
    </row>
    <row r="3900" spans="1:7" x14ac:dyDescent="0.25">
      <c r="A3900"/>
      <c r="B3900"/>
      <c r="C3900"/>
      <c r="D3900"/>
      <c r="E3900"/>
      <c r="F3900"/>
      <c r="G3900"/>
    </row>
    <row r="3901" spans="1:7" x14ac:dyDescent="0.25">
      <c r="A3901"/>
      <c r="B3901"/>
      <c r="C3901"/>
      <c r="D3901"/>
      <c r="E3901"/>
      <c r="F3901"/>
      <c r="G3901"/>
    </row>
    <row r="3902" spans="1:7" x14ac:dyDescent="0.25">
      <c r="A3902"/>
      <c r="B3902"/>
      <c r="C3902"/>
      <c r="D3902"/>
      <c r="E3902"/>
      <c r="F3902"/>
      <c r="G3902"/>
    </row>
    <row r="3903" spans="1:7" x14ac:dyDescent="0.25">
      <c r="A3903"/>
      <c r="B3903"/>
      <c r="C3903"/>
      <c r="D3903"/>
      <c r="E3903"/>
      <c r="F3903"/>
      <c r="G3903"/>
    </row>
    <row r="3904" spans="1:7" x14ac:dyDescent="0.25">
      <c r="A3904"/>
      <c r="B3904"/>
      <c r="C3904"/>
      <c r="D3904"/>
      <c r="E3904"/>
      <c r="F3904"/>
      <c r="G3904"/>
    </row>
    <row r="3905" spans="1:7" x14ac:dyDescent="0.25">
      <c r="A3905"/>
      <c r="B3905"/>
      <c r="C3905"/>
      <c r="D3905"/>
      <c r="E3905"/>
      <c r="F3905"/>
      <c r="G3905"/>
    </row>
    <row r="3906" spans="1:7" x14ac:dyDescent="0.25">
      <c r="A3906"/>
      <c r="B3906"/>
      <c r="C3906"/>
      <c r="D3906"/>
      <c r="E3906"/>
      <c r="F3906"/>
      <c r="G3906"/>
    </row>
    <row r="3907" spans="1:7" x14ac:dyDescent="0.25">
      <c r="A3907"/>
      <c r="B3907"/>
      <c r="C3907"/>
      <c r="D3907"/>
      <c r="E3907"/>
      <c r="F3907"/>
      <c r="G3907"/>
    </row>
    <row r="3908" spans="1:7" x14ac:dyDescent="0.25">
      <c r="A3908"/>
      <c r="B3908"/>
      <c r="C3908"/>
      <c r="D3908"/>
      <c r="E3908"/>
      <c r="F3908"/>
      <c r="G3908"/>
    </row>
    <row r="3909" spans="1:7" x14ac:dyDescent="0.25">
      <c r="A3909"/>
      <c r="B3909"/>
      <c r="C3909"/>
      <c r="D3909"/>
      <c r="E3909"/>
      <c r="F3909"/>
      <c r="G3909"/>
    </row>
    <row r="3910" spans="1:7" x14ac:dyDescent="0.25">
      <c r="A3910"/>
      <c r="B3910"/>
      <c r="C3910"/>
      <c r="D3910"/>
      <c r="E3910"/>
      <c r="F3910"/>
      <c r="G3910"/>
    </row>
    <row r="3911" spans="1:7" x14ac:dyDescent="0.25">
      <c r="A3911"/>
      <c r="B3911"/>
      <c r="C3911"/>
      <c r="D3911"/>
      <c r="E3911"/>
      <c r="F3911"/>
      <c r="G3911"/>
    </row>
    <row r="3912" spans="1:7" x14ac:dyDescent="0.25">
      <c r="A3912"/>
      <c r="B3912"/>
      <c r="C3912"/>
      <c r="D3912"/>
      <c r="E3912"/>
      <c r="F3912"/>
      <c r="G3912"/>
    </row>
    <row r="3913" spans="1:7" x14ac:dyDescent="0.25">
      <c r="A3913"/>
      <c r="B3913"/>
      <c r="C3913"/>
      <c r="D3913"/>
      <c r="E3913"/>
      <c r="F3913"/>
      <c r="G3913"/>
    </row>
    <row r="3914" spans="1:7" x14ac:dyDescent="0.25">
      <c r="A3914"/>
      <c r="B3914"/>
      <c r="C3914"/>
      <c r="D3914"/>
      <c r="E3914"/>
      <c r="F3914"/>
      <c r="G3914"/>
    </row>
    <row r="3915" spans="1:7" x14ac:dyDescent="0.25">
      <c r="A3915"/>
      <c r="B3915"/>
      <c r="C3915"/>
      <c r="D3915"/>
      <c r="E3915"/>
      <c r="F3915"/>
      <c r="G3915"/>
    </row>
    <row r="3916" spans="1:7" x14ac:dyDescent="0.25">
      <c r="A3916"/>
      <c r="B3916"/>
      <c r="C3916"/>
      <c r="D3916"/>
      <c r="E3916"/>
      <c r="F3916"/>
      <c r="G3916"/>
    </row>
    <row r="3917" spans="1:7" x14ac:dyDescent="0.25">
      <c r="A3917"/>
      <c r="B3917"/>
      <c r="C3917"/>
      <c r="D3917"/>
      <c r="E3917"/>
      <c r="F3917"/>
      <c r="G3917"/>
    </row>
    <row r="3918" spans="1:7" x14ac:dyDescent="0.25">
      <c r="A3918"/>
      <c r="B3918"/>
      <c r="C3918"/>
      <c r="D3918"/>
      <c r="E3918"/>
      <c r="F3918"/>
      <c r="G3918"/>
    </row>
    <row r="3919" spans="1:7" x14ac:dyDescent="0.25">
      <c r="A3919"/>
      <c r="B3919"/>
      <c r="C3919"/>
      <c r="D3919"/>
      <c r="E3919"/>
      <c r="F3919"/>
      <c r="G3919"/>
    </row>
    <row r="3920" spans="1:7" x14ac:dyDescent="0.25">
      <c r="A3920"/>
      <c r="B3920"/>
      <c r="C3920"/>
      <c r="D3920"/>
      <c r="E3920"/>
      <c r="F3920"/>
      <c r="G3920"/>
    </row>
    <row r="3921" spans="1:7" x14ac:dyDescent="0.25">
      <c r="A3921"/>
      <c r="B3921"/>
      <c r="C3921"/>
      <c r="D3921"/>
      <c r="E3921"/>
      <c r="F3921"/>
      <c r="G3921"/>
    </row>
    <row r="3922" spans="1:7" x14ac:dyDescent="0.25">
      <c r="A3922"/>
      <c r="B3922"/>
      <c r="C3922"/>
      <c r="D3922"/>
      <c r="E3922"/>
      <c r="F3922"/>
      <c r="G3922"/>
    </row>
    <row r="3923" spans="1:7" x14ac:dyDescent="0.25">
      <c r="A3923"/>
      <c r="B3923"/>
      <c r="C3923"/>
      <c r="D3923"/>
      <c r="E3923"/>
      <c r="F3923"/>
      <c r="G3923"/>
    </row>
    <row r="3924" spans="1:7" x14ac:dyDescent="0.25">
      <c r="A3924"/>
      <c r="B3924"/>
      <c r="C3924"/>
      <c r="D3924"/>
      <c r="E3924"/>
      <c r="F3924"/>
      <c r="G3924"/>
    </row>
    <row r="3925" spans="1:7" x14ac:dyDescent="0.25">
      <c r="A3925"/>
      <c r="B3925"/>
      <c r="C3925"/>
      <c r="D3925"/>
      <c r="E3925"/>
      <c r="F3925"/>
      <c r="G3925"/>
    </row>
    <row r="3926" spans="1:7" x14ac:dyDescent="0.25">
      <c r="A3926"/>
      <c r="B3926"/>
      <c r="C3926"/>
      <c r="D3926"/>
      <c r="E3926"/>
      <c r="F3926"/>
      <c r="G3926"/>
    </row>
    <row r="3927" spans="1:7" x14ac:dyDescent="0.25">
      <c r="A3927"/>
      <c r="B3927"/>
      <c r="C3927"/>
      <c r="D3927"/>
      <c r="E3927"/>
      <c r="F3927"/>
      <c r="G3927"/>
    </row>
    <row r="3928" spans="1:7" x14ac:dyDescent="0.25">
      <c r="A3928"/>
      <c r="B3928"/>
      <c r="C3928"/>
      <c r="D3928"/>
      <c r="E3928"/>
      <c r="F3928"/>
      <c r="G3928"/>
    </row>
    <row r="3929" spans="1:7" x14ac:dyDescent="0.25">
      <c r="A3929"/>
      <c r="B3929"/>
      <c r="C3929"/>
      <c r="D3929"/>
      <c r="E3929"/>
      <c r="F3929"/>
      <c r="G3929"/>
    </row>
    <row r="3930" spans="1:7" x14ac:dyDescent="0.25">
      <c r="A3930"/>
      <c r="B3930"/>
      <c r="C3930"/>
      <c r="D3930"/>
      <c r="E3930"/>
      <c r="F3930"/>
      <c r="G3930"/>
    </row>
    <row r="3931" spans="1:7" x14ac:dyDescent="0.25">
      <c r="A3931"/>
      <c r="B3931"/>
      <c r="C3931"/>
      <c r="D3931"/>
      <c r="E3931"/>
      <c r="F3931"/>
      <c r="G3931"/>
    </row>
    <row r="3932" spans="1:7" x14ac:dyDescent="0.25">
      <c r="A3932"/>
      <c r="B3932"/>
      <c r="C3932"/>
      <c r="D3932"/>
      <c r="E3932"/>
      <c r="F3932"/>
      <c r="G3932"/>
    </row>
    <row r="3933" spans="1:7" x14ac:dyDescent="0.25">
      <c r="A3933"/>
      <c r="B3933"/>
      <c r="C3933"/>
      <c r="D3933"/>
      <c r="E3933"/>
      <c r="F3933"/>
      <c r="G3933"/>
    </row>
    <row r="3934" spans="1:7" x14ac:dyDescent="0.25">
      <c r="A3934"/>
      <c r="B3934"/>
      <c r="C3934"/>
      <c r="D3934"/>
      <c r="E3934"/>
      <c r="F3934"/>
      <c r="G3934"/>
    </row>
    <row r="3935" spans="1:7" x14ac:dyDescent="0.25">
      <c r="A3935"/>
      <c r="B3935"/>
      <c r="C3935"/>
      <c r="D3935"/>
      <c r="E3935"/>
      <c r="F3935"/>
      <c r="G3935"/>
    </row>
    <row r="3936" spans="1:7" x14ac:dyDescent="0.25">
      <c r="A3936"/>
      <c r="B3936"/>
      <c r="C3936"/>
      <c r="D3936"/>
      <c r="E3936"/>
      <c r="F3936"/>
      <c r="G3936"/>
    </row>
    <row r="3937" spans="1:7" x14ac:dyDescent="0.25">
      <c r="A3937"/>
      <c r="B3937"/>
      <c r="C3937"/>
      <c r="D3937"/>
      <c r="E3937"/>
      <c r="F3937"/>
      <c r="G3937"/>
    </row>
    <row r="3938" spans="1:7" x14ac:dyDescent="0.25">
      <c r="A3938"/>
      <c r="B3938"/>
      <c r="C3938"/>
      <c r="D3938"/>
      <c r="E3938"/>
      <c r="F3938"/>
      <c r="G3938"/>
    </row>
    <row r="3939" spans="1:7" x14ac:dyDescent="0.25">
      <c r="A3939"/>
      <c r="B3939"/>
      <c r="C3939"/>
      <c r="D3939"/>
      <c r="E3939"/>
      <c r="F3939"/>
      <c r="G3939"/>
    </row>
    <row r="3940" spans="1:7" x14ac:dyDescent="0.25">
      <c r="A3940"/>
      <c r="B3940"/>
      <c r="C3940"/>
      <c r="D3940"/>
      <c r="E3940"/>
      <c r="F3940"/>
      <c r="G3940"/>
    </row>
    <row r="3941" spans="1:7" x14ac:dyDescent="0.25">
      <c r="A3941"/>
      <c r="B3941"/>
      <c r="C3941"/>
      <c r="D3941"/>
      <c r="E3941"/>
      <c r="F3941"/>
      <c r="G3941"/>
    </row>
    <row r="3942" spans="1:7" x14ac:dyDescent="0.25">
      <c r="A3942"/>
      <c r="B3942"/>
      <c r="C3942"/>
      <c r="D3942"/>
      <c r="E3942"/>
      <c r="F3942"/>
      <c r="G3942"/>
    </row>
    <row r="3943" spans="1:7" x14ac:dyDescent="0.25">
      <c r="A3943"/>
      <c r="B3943"/>
      <c r="C3943"/>
      <c r="D3943"/>
      <c r="E3943"/>
      <c r="F3943"/>
      <c r="G3943"/>
    </row>
    <row r="3944" spans="1:7" x14ac:dyDescent="0.25">
      <c r="A3944"/>
      <c r="B3944"/>
      <c r="C3944"/>
      <c r="D3944"/>
      <c r="E3944"/>
      <c r="F3944"/>
      <c r="G3944"/>
    </row>
    <row r="3945" spans="1:7" x14ac:dyDescent="0.25">
      <c r="A3945"/>
      <c r="B3945"/>
      <c r="C3945"/>
      <c r="D3945"/>
      <c r="E3945"/>
      <c r="F3945"/>
      <c r="G3945"/>
    </row>
    <row r="3946" spans="1:7" x14ac:dyDescent="0.25">
      <c r="A3946"/>
      <c r="B3946"/>
      <c r="C3946"/>
      <c r="D3946"/>
      <c r="E3946"/>
      <c r="F3946"/>
      <c r="G3946"/>
    </row>
    <row r="3947" spans="1:7" x14ac:dyDescent="0.25">
      <c r="A3947"/>
      <c r="B3947"/>
      <c r="C3947"/>
      <c r="D3947"/>
      <c r="E3947"/>
      <c r="F3947"/>
      <c r="G3947"/>
    </row>
    <row r="3948" spans="1:7" x14ac:dyDescent="0.25">
      <c r="A3948"/>
      <c r="B3948"/>
      <c r="C3948"/>
      <c r="D3948"/>
      <c r="E3948"/>
      <c r="F3948"/>
      <c r="G3948"/>
    </row>
    <row r="3949" spans="1:7" x14ac:dyDescent="0.25">
      <c r="A3949"/>
      <c r="B3949"/>
      <c r="C3949"/>
      <c r="D3949"/>
      <c r="E3949"/>
      <c r="F3949"/>
      <c r="G3949"/>
    </row>
    <row r="3950" spans="1:7" x14ac:dyDescent="0.25">
      <c r="A3950"/>
      <c r="B3950"/>
      <c r="C3950"/>
      <c r="D3950"/>
      <c r="E3950"/>
      <c r="F3950"/>
      <c r="G3950"/>
    </row>
    <row r="3951" spans="1:7" x14ac:dyDescent="0.25">
      <c r="A3951"/>
      <c r="B3951"/>
      <c r="C3951"/>
      <c r="D3951"/>
      <c r="E3951"/>
      <c r="F3951"/>
      <c r="G3951"/>
    </row>
    <row r="3952" spans="1:7" x14ac:dyDescent="0.25">
      <c r="A3952"/>
      <c r="B3952"/>
      <c r="C3952"/>
      <c r="D3952"/>
      <c r="E3952"/>
      <c r="F3952"/>
      <c r="G3952"/>
    </row>
    <row r="3953" spans="1:7" x14ac:dyDescent="0.25">
      <c r="A3953"/>
      <c r="B3953"/>
      <c r="C3953"/>
      <c r="D3953"/>
      <c r="E3953"/>
      <c r="F3953"/>
      <c r="G3953"/>
    </row>
    <row r="3954" spans="1:7" x14ac:dyDescent="0.25">
      <c r="A3954"/>
      <c r="B3954"/>
      <c r="C3954"/>
      <c r="D3954"/>
      <c r="E3954"/>
      <c r="F3954"/>
      <c r="G3954"/>
    </row>
    <row r="3955" spans="1:7" x14ac:dyDescent="0.25">
      <c r="A3955"/>
      <c r="B3955"/>
      <c r="C3955"/>
      <c r="D3955"/>
      <c r="E3955"/>
      <c r="F3955"/>
      <c r="G3955"/>
    </row>
    <row r="3956" spans="1:7" x14ac:dyDescent="0.25">
      <c r="A3956"/>
      <c r="B3956"/>
      <c r="C3956"/>
      <c r="D3956"/>
      <c r="E3956"/>
      <c r="F3956"/>
      <c r="G3956"/>
    </row>
    <row r="3957" spans="1:7" x14ac:dyDescent="0.25">
      <c r="A3957"/>
      <c r="B3957"/>
      <c r="C3957"/>
      <c r="D3957"/>
      <c r="E3957"/>
      <c r="F3957"/>
      <c r="G3957"/>
    </row>
    <row r="3958" spans="1:7" x14ac:dyDescent="0.25">
      <c r="A3958"/>
      <c r="B3958"/>
      <c r="C3958"/>
      <c r="D3958"/>
      <c r="E3958"/>
      <c r="F3958"/>
      <c r="G3958"/>
    </row>
    <row r="3959" spans="1:7" x14ac:dyDescent="0.25">
      <c r="A3959"/>
      <c r="B3959"/>
      <c r="C3959"/>
      <c r="D3959"/>
      <c r="E3959"/>
      <c r="F3959"/>
      <c r="G3959"/>
    </row>
    <row r="3960" spans="1:7" x14ac:dyDescent="0.25">
      <c r="A3960"/>
      <c r="B3960"/>
      <c r="C3960"/>
      <c r="D3960"/>
      <c r="E3960"/>
      <c r="F3960"/>
      <c r="G3960"/>
    </row>
    <row r="3961" spans="1:7" x14ac:dyDescent="0.25">
      <c r="A3961"/>
      <c r="B3961"/>
      <c r="C3961"/>
      <c r="D3961"/>
      <c r="E3961"/>
      <c r="F3961"/>
      <c r="G3961"/>
    </row>
    <row r="3962" spans="1:7" x14ac:dyDescent="0.25">
      <c r="A3962"/>
      <c r="B3962"/>
      <c r="C3962"/>
      <c r="D3962"/>
      <c r="E3962"/>
      <c r="F3962"/>
      <c r="G3962"/>
    </row>
    <row r="3963" spans="1:7" x14ac:dyDescent="0.25">
      <c r="A3963"/>
      <c r="B3963"/>
      <c r="C3963"/>
      <c r="D3963"/>
      <c r="E3963"/>
      <c r="F3963"/>
      <c r="G3963"/>
    </row>
    <row r="3964" spans="1:7" x14ac:dyDescent="0.25">
      <c r="A3964"/>
      <c r="B3964"/>
      <c r="C3964"/>
      <c r="D3964"/>
      <c r="E3964"/>
      <c r="F3964"/>
      <c r="G3964"/>
    </row>
    <row r="3965" spans="1:7" x14ac:dyDescent="0.25">
      <c r="A3965"/>
      <c r="B3965"/>
      <c r="C3965"/>
      <c r="D3965"/>
      <c r="E3965"/>
      <c r="F3965"/>
      <c r="G3965"/>
    </row>
    <row r="3966" spans="1:7" x14ac:dyDescent="0.25">
      <c r="A3966"/>
      <c r="B3966"/>
      <c r="C3966"/>
      <c r="D3966"/>
      <c r="E3966"/>
      <c r="F3966"/>
      <c r="G3966"/>
    </row>
    <row r="3967" spans="1:7" x14ac:dyDescent="0.25">
      <c r="A3967"/>
      <c r="B3967"/>
      <c r="C3967"/>
      <c r="D3967"/>
      <c r="E3967"/>
      <c r="F3967"/>
      <c r="G3967"/>
    </row>
    <row r="3968" spans="1:7" x14ac:dyDescent="0.25">
      <c r="A3968"/>
      <c r="B3968"/>
      <c r="C3968"/>
      <c r="D3968"/>
      <c r="E3968"/>
      <c r="F3968"/>
      <c r="G3968"/>
    </row>
    <row r="3969" spans="1:7" x14ac:dyDescent="0.25">
      <c r="A3969"/>
      <c r="B3969"/>
      <c r="C3969"/>
      <c r="D3969"/>
      <c r="E3969"/>
      <c r="F3969"/>
      <c r="G3969"/>
    </row>
    <row r="3970" spans="1:7" x14ac:dyDescent="0.25">
      <c r="A3970"/>
      <c r="B3970"/>
      <c r="C3970"/>
      <c r="D3970"/>
      <c r="E3970"/>
      <c r="F3970"/>
      <c r="G3970"/>
    </row>
    <row r="3971" spans="1:7" x14ac:dyDescent="0.25">
      <c r="A3971"/>
      <c r="B3971"/>
      <c r="C3971"/>
      <c r="D3971"/>
      <c r="E3971"/>
      <c r="F3971"/>
      <c r="G3971"/>
    </row>
    <row r="3972" spans="1:7" x14ac:dyDescent="0.25">
      <c r="A3972"/>
      <c r="B3972"/>
      <c r="C3972"/>
      <c r="D3972"/>
      <c r="E3972"/>
      <c r="F3972"/>
      <c r="G3972"/>
    </row>
    <row r="3973" spans="1:7" x14ac:dyDescent="0.25">
      <c r="A3973"/>
      <c r="B3973"/>
      <c r="C3973"/>
      <c r="D3973"/>
      <c r="E3973"/>
      <c r="F3973"/>
      <c r="G3973"/>
    </row>
    <row r="3974" spans="1:7" x14ac:dyDescent="0.25">
      <c r="A3974"/>
      <c r="B3974"/>
      <c r="C3974"/>
      <c r="D3974"/>
      <c r="E3974"/>
      <c r="F3974"/>
      <c r="G3974"/>
    </row>
    <row r="3975" spans="1:7" x14ac:dyDescent="0.25">
      <c r="A3975"/>
      <c r="B3975"/>
      <c r="C3975"/>
      <c r="D3975"/>
      <c r="E3975"/>
      <c r="F3975"/>
      <c r="G3975"/>
    </row>
    <row r="3976" spans="1:7" x14ac:dyDescent="0.25">
      <c r="A3976"/>
      <c r="B3976"/>
      <c r="C3976"/>
      <c r="D3976"/>
      <c r="E3976"/>
      <c r="F3976"/>
      <c r="G3976"/>
    </row>
    <row r="3977" spans="1:7" x14ac:dyDescent="0.25">
      <c r="A3977"/>
      <c r="B3977"/>
      <c r="C3977"/>
      <c r="D3977"/>
      <c r="E3977"/>
      <c r="F3977"/>
      <c r="G3977"/>
    </row>
    <row r="3978" spans="1:7" x14ac:dyDescent="0.25">
      <c r="A3978"/>
      <c r="B3978"/>
      <c r="C3978"/>
      <c r="D3978"/>
      <c r="E3978"/>
      <c r="F3978"/>
      <c r="G3978"/>
    </row>
    <row r="3979" spans="1:7" x14ac:dyDescent="0.25">
      <c r="A3979"/>
      <c r="B3979"/>
      <c r="C3979"/>
      <c r="D3979"/>
      <c r="E3979"/>
      <c r="F3979"/>
      <c r="G3979"/>
    </row>
    <row r="3980" spans="1:7" x14ac:dyDescent="0.25">
      <c r="A3980"/>
      <c r="B3980"/>
      <c r="C3980"/>
      <c r="D3980"/>
      <c r="E3980"/>
      <c r="F3980"/>
      <c r="G3980"/>
    </row>
    <row r="3981" spans="1:7" x14ac:dyDescent="0.25">
      <c r="A3981"/>
      <c r="B3981"/>
      <c r="C3981"/>
      <c r="D3981"/>
      <c r="E3981"/>
      <c r="F3981"/>
      <c r="G3981"/>
    </row>
    <row r="3982" spans="1:7" x14ac:dyDescent="0.25">
      <c r="A3982"/>
      <c r="B3982"/>
      <c r="C3982"/>
      <c r="D3982"/>
      <c r="E3982"/>
      <c r="F3982"/>
      <c r="G3982"/>
    </row>
    <row r="3983" spans="1:7" x14ac:dyDescent="0.25">
      <c r="A3983"/>
      <c r="B3983"/>
      <c r="C3983"/>
      <c r="D3983"/>
      <c r="E3983"/>
      <c r="F3983"/>
      <c r="G3983"/>
    </row>
    <row r="3984" spans="1:7" x14ac:dyDescent="0.25">
      <c r="A3984"/>
      <c r="B3984"/>
      <c r="C3984"/>
      <c r="D3984"/>
      <c r="E3984"/>
      <c r="F3984"/>
      <c r="G3984"/>
    </row>
    <row r="3985" spans="1:7" x14ac:dyDescent="0.25">
      <c r="A3985"/>
      <c r="B3985"/>
      <c r="C3985"/>
      <c r="D3985"/>
      <c r="E3985"/>
      <c r="F3985"/>
      <c r="G3985"/>
    </row>
    <row r="3986" spans="1:7" x14ac:dyDescent="0.25">
      <c r="A3986"/>
      <c r="B3986"/>
      <c r="C3986"/>
      <c r="D3986"/>
      <c r="E3986"/>
      <c r="F3986"/>
      <c r="G3986"/>
    </row>
    <row r="3987" spans="1:7" x14ac:dyDescent="0.25">
      <c r="A3987"/>
      <c r="B3987"/>
      <c r="C3987"/>
      <c r="D3987"/>
      <c r="E3987"/>
      <c r="F3987"/>
      <c r="G3987"/>
    </row>
    <row r="3988" spans="1:7" x14ac:dyDescent="0.25">
      <c r="A3988"/>
      <c r="B3988"/>
      <c r="C3988"/>
      <c r="D3988"/>
      <c r="E3988"/>
      <c r="F3988"/>
      <c r="G3988"/>
    </row>
    <row r="3989" spans="1:7" x14ac:dyDescent="0.25">
      <c r="A3989"/>
      <c r="B3989"/>
      <c r="C3989"/>
      <c r="D3989"/>
      <c r="E3989"/>
      <c r="F3989"/>
      <c r="G3989"/>
    </row>
    <row r="3990" spans="1:7" x14ac:dyDescent="0.25">
      <c r="A3990"/>
      <c r="B3990"/>
      <c r="C3990"/>
      <c r="D3990"/>
      <c r="E3990"/>
      <c r="F3990"/>
      <c r="G3990"/>
    </row>
    <row r="3991" spans="1:7" x14ac:dyDescent="0.25">
      <c r="A3991"/>
      <c r="B3991"/>
      <c r="C3991"/>
      <c r="D3991"/>
      <c r="E3991"/>
      <c r="F3991"/>
      <c r="G3991"/>
    </row>
    <row r="3992" spans="1:7" x14ac:dyDescent="0.25">
      <c r="A3992"/>
      <c r="B3992"/>
      <c r="C3992"/>
      <c r="D3992"/>
      <c r="E3992"/>
      <c r="F3992"/>
      <c r="G3992"/>
    </row>
    <row r="3993" spans="1:7" x14ac:dyDescent="0.25">
      <c r="A3993"/>
      <c r="B3993"/>
      <c r="C3993"/>
      <c r="D3993"/>
      <c r="E3993"/>
      <c r="F3993"/>
      <c r="G3993"/>
    </row>
    <row r="3994" spans="1:7" x14ac:dyDescent="0.25">
      <c r="A3994"/>
      <c r="B3994"/>
      <c r="C3994"/>
      <c r="D3994"/>
      <c r="E3994"/>
      <c r="F3994"/>
      <c r="G3994"/>
    </row>
    <row r="3995" spans="1:7" x14ac:dyDescent="0.25">
      <c r="A3995"/>
      <c r="B3995"/>
      <c r="C3995"/>
      <c r="D3995"/>
      <c r="E3995"/>
      <c r="F3995"/>
      <c r="G3995"/>
    </row>
    <row r="3996" spans="1:7" x14ac:dyDescent="0.25">
      <c r="A3996"/>
      <c r="B3996"/>
      <c r="C3996"/>
      <c r="D3996"/>
      <c r="E3996"/>
      <c r="F3996"/>
      <c r="G3996"/>
    </row>
    <row r="3997" spans="1:7" x14ac:dyDescent="0.25">
      <c r="A3997"/>
      <c r="B3997"/>
      <c r="C3997"/>
      <c r="D3997"/>
      <c r="E3997"/>
      <c r="F3997"/>
      <c r="G3997"/>
    </row>
    <row r="3998" spans="1:7" x14ac:dyDescent="0.25">
      <c r="A3998"/>
      <c r="B3998"/>
      <c r="C3998"/>
      <c r="D3998"/>
      <c r="E3998"/>
      <c r="F3998"/>
      <c r="G3998"/>
    </row>
    <row r="3999" spans="1:7" x14ac:dyDescent="0.25">
      <c r="A3999"/>
      <c r="B3999"/>
      <c r="C3999"/>
      <c r="D3999"/>
      <c r="E3999"/>
      <c r="F3999"/>
      <c r="G3999"/>
    </row>
    <row r="4000" spans="1:7" x14ac:dyDescent="0.25">
      <c r="A4000"/>
      <c r="B4000"/>
      <c r="C4000"/>
      <c r="D4000"/>
      <c r="E4000"/>
      <c r="F4000"/>
      <c r="G4000"/>
    </row>
    <row r="4001" spans="1:7" x14ac:dyDescent="0.25">
      <c r="A4001"/>
      <c r="B4001"/>
      <c r="C4001"/>
      <c r="D4001"/>
      <c r="E4001"/>
      <c r="F4001"/>
      <c r="G4001"/>
    </row>
    <row r="4002" spans="1:7" x14ac:dyDescent="0.25">
      <c r="A4002"/>
      <c r="B4002"/>
      <c r="C4002"/>
      <c r="D4002"/>
      <c r="E4002"/>
      <c r="F4002"/>
      <c r="G4002"/>
    </row>
    <row r="4003" spans="1:7" x14ac:dyDescent="0.25">
      <c r="A4003"/>
      <c r="B4003"/>
      <c r="C4003"/>
      <c r="D4003"/>
      <c r="E4003"/>
      <c r="F4003"/>
      <c r="G4003"/>
    </row>
    <row r="4004" spans="1:7" x14ac:dyDescent="0.25">
      <c r="A4004"/>
      <c r="B4004"/>
      <c r="C4004"/>
      <c r="D4004"/>
      <c r="E4004"/>
      <c r="F4004"/>
      <c r="G4004"/>
    </row>
    <row r="4005" spans="1:7" x14ac:dyDescent="0.25">
      <c r="A4005"/>
      <c r="B4005"/>
      <c r="C4005"/>
      <c r="D4005"/>
      <c r="E4005"/>
      <c r="F4005"/>
      <c r="G4005"/>
    </row>
    <row r="4006" spans="1:7" x14ac:dyDescent="0.25">
      <c r="A4006"/>
      <c r="B4006"/>
      <c r="C4006"/>
      <c r="D4006"/>
      <c r="E4006"/>
      <c r="F4006"/>
      <c r="G4006"/>
    </row>
    <row r="4007" spans="1:7" x14ac:dyDescent="0.25">
      <c r="A4007"/>
      <c r="B4007"/>
      <c r="C4007"/>
      <c r="D4007"/>
      <c r="E4007"/>
      <c r="F4007"/>
      <c r="G4007"/>
    </row>
    <row r="4008" spans="1:7" x14ac:dyDescent="0.25">
      <c r="A4008"/>
      <c r="B4008"/>
      <c r="C4008"/>
      <c r="D4008"/>
      <c r="E4008"/>
      <c r="F4008"/>
      <c r="G4008"/>
    </row>
    <row r="4009" spans="1:7" x14ac:dyDescent="0.25">
      <c r="A4009"/>
      <c r="B4009"/>
      <c r="C4009"/>
      <c r="D4009"/>
      <c r="E4009"/>
      <c r="F4009"/>
      <c r="G4009"/>
    </row>
    <row r="4010" spans="1:7" x14ac:dyDescent="0.25">
      <c r="A4010"/>
      <c r="B4010"/>
      <c r="C4010"/>
      <c r="D4010"/>
      <c r="E4010"/>
      <c r="F4010"/>
      <c r="G4010"/>
    </row>
    <row r="4011" spans="1:7" x14ac:dyDescent="0.25">
      <c r="A4011"/>
      <c r="B4011"/>
      <c r="C4011"/>
      <c r="D4011"/>
      <c r="E4011"/>
      <c r="F4011"/>
      <c r="G4011"/>
    </row>
    <row r="4012" spans="1:7" x14ac:dyDescent="0.25">
      <c r="A4012"/>
      <c r="B4012"/>
      <c r="C4012"/>
      <c r="D4012"/>
      <c r="E4012"/>
      <c r="F4012"/>
      <c r="G4012"/>
    </row>
    <row r="4013" spans="1:7" x14ac:dyDescent="0.25">
      <c r="A4013"/>
      <c r="B4013"/>
      <c r="C4013"/>
      <c r="D4013"/>
      <c r="E4013"/>
      <c r="F4013"/>
      <c r="G4013"/>
    </row>
    <row r="4014" spans="1:7" x14ac:dyDescent="0.25">
      <c r="A4014"/>
      <c r="B4014"/>
      <c r="C4014"/>
      <c r="D4014"/>
      <c r="E4014"/>
      <c r="F4014"/>
      <c r="G4014"/>
    </row>
    <row r="4015" spans="1:7" x14ac:dyDescent="0.25">
      <c r="A4015"/>
      <c r="B4015"/>
      <c r="C4015"/>
      <c r="D4015"/>
      <c r="E4015"/>
      <c r="F4015"/>
      <c r="G4015"/>
    </row>
    <row r="4016" spans="1:7" x14ac:dyDescent="0.25">
      <c r="A4016"/>
      <c r="B4016"/>
      <c r="C4016"/>
      <c r="D4016"/>
      <c r="E4016"/>
      <c r="F4016"/>
      <c r="G4016"/>
    </row>
    <row r="4017" spans="1:7" x14ac:dyDescent="0.25">
      <c r="A4017"/>
      <c r="B4017"/>
      <c r="C4017"/>
      <c r="D4017"/>
      <c r="E4017"/>
      <c r="F4017"/>
      <c r="G4017"/>
    </row>
    <row r="4018" spans="1:7" x14ac:dyDescent="0.25">
      <c r="A4018"/>
      <c r="B4018"/>
      <c r="C4018"/>
      <c r="D4018"/>
      <c r="E4018"/>
      <c r="F4018"/>
      <c r="G4018"/>
    </row>
    <row r="4019" spans="1:7" x14ac:dyDescent="0.25">
      <c r="A4019"/>
      <c r="B4019"/>
      <c r="C4019"/>
      <c r="D4019"/>
      <c r="E4019"/>
      <c r="F4019"/>
      <c r="G4019"/>
    </row>
    <row r="4020" spans="1:7" x14ac:dyDescent="0.25">
      <c r="A4020"/>
      <c r="B4020"/>
      <c r="C4020"/>
      <c r="D4020"/>
      <c r="E4020"/>
      <c r="F4020"/>
      <c r="G4020"/>
    </row>
    <row r="4021" spans="1:7" x14ac:dyDescent="0.25">
      <c r="A4021"/>
      <c r="B4021"/>
      <c r="C4021"/>
      <c r="D4021"/>
      <c r="E4021"/>
      <c r="F4021"/>
      <c r="G4021"/>
    </row>
    <row r="4022" spans="1:7" x14ac:dyDescent="0.25">
      <c r="A4022"/>
      <c r="B4022"/>
      <c r="C4022"/>
      <c r="D4022"/>
      <c r="E4022"/>
      <c r="F4022"/>
      <c r="G4022"/>
    </row>
    <row r="4023" spans="1:7" x14ac:dyDescent="0.25">
      <c r="A4023"/>
      <c r="B4023"/>
      <c r="C4023"/>
      <c r="D4023"/>
      <c r="E4023"/>
      <c r="F4023"/>
      <c r="G4023"/>
    </row>
    <row r="4024" spans="1:7" x14ac:dyDescent="0.25">
      <c r="A4024"/>
      <c r="B4024"/>
      <c r="C4024"/>
      <c r="D4024"/>
      <c r="E4024"/>
      <c r="F4024"/>
      <c r="G4024"/>
    </row>
    <row r="4025" spans="1:7" x14ac:dyDescent="0.25">
      <c r="A4025"/>
      <c r="B4025"/>
      <c r="C4025"/>
      <c r="D4025"/>
      <c r="E4025"/>
      <c r="F4025"/>
      <c r="G4025"/>
    </row>
    <row r="4026" spans="1:7" x14ac:dyDescent="0.25">
      <c r="A4026"/>
      <c r="B4026"/>
      <c r="C4026"/>
      <c r="D4026"/>
      <c r="E4026"/>
      <c r="F4026"/>
      <c r="G4026"/>
    </row>
    <row r="4027" spans="1:7" x14ac:dyDescent="0.25">
      <c r="A4027"/>
      <c r="B4027"/>
      <c r="C4027"/>
      <c r="D4027"/>
      <c r="E4027"/>
      <c r="F4027"/>
      <c r="G4027"/>
    </row>
    <row r="4028" spans="1:7" x14ac:dyDescent="0.25">
      <c r="A4028"/>
      <c r="B4028"/>
      <c r="C4028"/>
      <c r="D4028"/>
      <c r="E4028"/>
      <c r="F4028"/>
      <c r="G4028"/>
    </row>
    <row r="4029" spans="1:7" x14ac:dyDescent="0.25">
      <c r="A4029"/>
      <c r="B4029"/>
      <c r="C4029"/>
      <c r="D4029"/>
      <c r="E4029"/>
      <c r="F4029"/>
      <c r="G4029"/>
    </row>
    <row r="4030" spans="1:7" x14ac:dyDescent="0.25">
      <c r="A4030"/>
      <c r="B4030"/>
      <c r="C4030"/>
      <c r="D4030"/>
      <c r="E4030"/>
      <c r="F4030"/>
      <c r="G4030"/>
    </row>
    <row r="4031" spans="1:7" x14ac:dyDescent="0.25">
      <c r="A4031"/>
      <c r="B4031"/>
      <c r="C4031"/>
      <c r="D4031"/>
      <c r="E4031"/>
      <c r="F4031"/>
      <c r="G4031"/>
    </row>
    <row r="4032" spans="1:7" x14ac:dyDescent="0.25">
      <c r="A4032"/>
      <c r="B4032"/>
      <c r="C4032"/>
      <c r="D4032"/>
      <c r="E4032"/>
      <c r="F4032"/>
      <c r="G4032"/>
    </row>
    <row r="4033" spans="1:7" x14ac:dyDescent="0.25">
      <c r="A4033"/>
      <c r="B4033"/>
      <c r="C4033"/>
      <c r="D4033"/>
      <c r="E4033"/>
      <c r="F4033"/>
      <c r="G4033"/>
    </row>
    <row r="4034" spans="1:7" x14ac:dyDescent="0.25">
      <c r="A4034"/>
      <c r="B4034"/>
      <c r="C4034"/>
      <c r="D4034"/>
      <c r="E4034"/>
      <c r="F4034"/>
      <c r="G4034"/>
    </row>
    <row r="4035" spans="1:7" x14ac:dyDescent="0.25">
      <c r="A4035"/>
      <c r="B4035"/>
      <c r="C4035"/>
      <c r="D4035"/>
      <c r="E4035"/>
      <c r="F4035"/>
      <c r="G4035"/>
    </row>
    <row r="4036" spans="1:7" x14ac:dyDescent="0.25">
      <c r="A4036"/>
      <c r="B4036"/>
      <c r="C4036"/>
      <c r="D4036"/>
      <c r="E4036"/>
      <c r="F4036"/>
      <c r="G4036"/>
    </row>
    <row r="4037" spans="1:7" x14ac:dyDescent="0.25">
      <c r="A4037"/>
      <c r="B4037"/>
      <c r="C4037"/>
      <c r="D4037"/>
      <c r="E4037"/>
      <c r="F4037"/>
      <c r="G4037"/>
    </row>
    <row r="4038" spans="1:7" x14ac:dyDescent="0.25">
      <c r="A4038"/>
      <c r="B4038"/>
      <c r="C4038"/>
      <c r="D4038"/>
      <c r="E4038"/>
      <c r="F4038"/>
      <c r="G4038"/>
    </row>
    <row r="4039" spans="1:7" x14ac:dyDescent="0.25">
      <c r="A4039"/>
      <c r="B4039"/>
      <c r="C4039"/>
      <c r="D4039"/>
      <c r="E4039"/>
      <c r="F4039"/>
      <c r="G4039"/>
    </row>
    <row r="4040" spans="1:7" x14ac:dyDescent="0.25">
      <c r="A4040"/>
      <c r="B4040"/>
      <c r="C4040"/>
      <c r="D4040"/>
      <c r="E4040"/>
      <c r="F4040"/>
      <c r="G4040"/>
    </row>
    <row r="4041" spans="1:7" x14ac:dyDescent="0.25">
      <c r="A4041"/>
      <c r="B4041"/>
      <c r="C4041"/>
      <c r="D4041"/>
      <c r="E4041"/>
      <c r="F4041"/>
      <c r="G4041"/>
    </row>
    <row r="4042" spans="1:7" x14ac:dyDescent="0.25">
      <c r="A4042"/>
      <c r="B4042"/>
      <c r="C4042"/>
      <c r="D4042"/>
      <c r="E4042"/>
      <c r="F4042"/>
      <c r="G4042"/>
    </row>
    <row r="4043" spans="1:7" x14ac:dyDescent="0.25">
      <c r="A4043"/>
      <c r="B4043"/>
      <c r="C4043"/>
      <c r="D4043"/>
      <c r="E4043"/>
      <c r="F4043"/>
      <c r="G4043"/>
    </row>
    <row r="4044" spans="1:7" x14ac:dyDescent="0.25">
      <c r="A4044"/>
      <c r="B4044"/>
      <c r="C4044"/>
      <c r="D4044"/>
      <c r="E4044"/>
      <c r="F4044"/>
      <c r="G4044"/>
    </row>
    <row r="4045" spans="1:7" x14ac:dyDescent="0.25">
      <c r="A4045"/>
      <c r="B4045"/>
      <c r="C4045"/>
      <c r="D4045"/>
      <c r="E4045"/>
      <c r="F4045"/>
      <c r="G4045"/>
    </row>
    <row r="4046" spans="1:7" x14ac:dyDescent="0.25">
      <c r="A4046"/>
      <c r="B4046"/>
      <c r="C4046"/>
      <c r="D4046"/>
      <c r="E4046"/>
      <c r="F4046"/>
      <c r="G4046"/>
    </row>
    <row r="4047" spans="1:7" x14ac:dyDescent="0.25">
      <c r="A4047"/>
      <c r="B4047"/>
      <c r="C4047"/>
      <c r="D4047"/>
      <c r="E4047"/>
      <c r="F4047"/>
      <c r="G4047"/>
    </row>
    <row r="4048" spans="1:7" x14ac:dyDescent="0.25">
      <c r="A4048"/>
      <c r="B4048"/>
      <c r="C4048"/>
      <c r="D4048"/>
      <c r="E4048"/>
      <c r="F4048"/>
      <c r="G4048"/>
    </row>
    <row r="4049" spans="1:7" x14ac:dyDescent="0.25">
      <c r="A4049"/>
      <c r="B4049"/>
      <c r="C4049"/>
      <c r="D4049"/>
      <c r="E4049"/>
      <c r="F4049"/>
      <c r="G4049"/>
    </row>
    <row r="4050" spans="1:7" x14ac:dyDescent="0.25">
      <c r="A4050"/>
      <c r="B4050"/>
      <c r="C4050"/>
      <c r="D4050"/>
      <c r="E4050"/>
      <c r="F4050"/>
      <c r="G4050"/>
    </row>
    <row r="4051" spans="1:7" x14ac:dyDescent="0.25">
      <c r="A4051"/>
      <c r="B4051"/>
      <c r="C4051"/>
      <c r="D4051"/>
      <c r="E4051"/>
      <c r="F4051"/>
      <c r="G4051"/>
    </row>
    <row r="4052" spans="1:7" x14ac:dyDescent="0.25">
      <c r="A4052"/>
      <c r="B4052"/>
      <c r="C4052"/>
      <c r="D4052"/>
      <c r="E4052"/>
      <c r="F4052"/>
      <c r="G4052"/>
    </row>
    <row r="4053" spans="1:7" x14ac:dyDescent="0.25">
      <c r="A4053"/>
      <c r="B4053"/>
      <c r="C4053"/>
      <c r="D4053"/>
      <c r="E4053"/>
      <c r="F4053"/>
      <c r="G4053"/>
    </row>
    <row r="4054" spans="1:7" x14ac:dyDescent="0.25">
      <c r="A4054"/>
      <c r="B4054"/>
      <c r="C4054"/>
      <c r="D4054"/>
      <c r="E4054"/>
      <c r="F4054"/>
      <c r="G4054"/>
    </row>
    <row r="4055" spans="1:7" x14ac:dyDescent="0.25">
      <c r="A4055"/>
      <c r="B4055"/>
      <c r="C4055"/>
      <c r="D4055"/>
      <c r="E4055"/>
      <c r="F4055"/>
      <c r="G4055"/>
    </row>
    <row r="4056" spans="1:7" x14ac:dyDescent="0.25">
      <c r="A4056"/>
      <c r="B4056"/>
      <c r="C4056"/>
      <c r="D4056"/>
      <c r="E4056"/>
      <c r="F4056"/>
      <c r="G4056"/>
    </row>
    <row r="4057" spans="1:7" x14ac:dyDescent="0.25">
      <c r="A4057"/>
      <c r="B4057"/>
      <c r="C4057"/>
      <c r="D4057"/>
      <c r="E4057"/>
      <c r="F4057"/>
      <c r="G4057"/>
    </row>
    <row r="4058" spans="1:7" x14ac:dyDescent="0.25">
      <c r="A4058"/>
      <c r="B4058"/>
      <c r="C4058"/>
      <c r="D4058"/>
      <c r="E4058"/>
      <c r="F4058"/>
      <c r="G4058"/>
    </row>
    <row r="4059" spans="1:7" x14ac:dyDescent="0.25">
      <c r="A4059"/>
      <c r="B4059"/>
      <c r="C4059"/>
      <c r="D4059"/>
      <c r="E4059"/>
      <c r="F4059"/>
      <c r="G4059"/>
    </row>
    <row r="4060" spans="1:7" x14ac:dyDescent="0.25">
      <c r="A4060"/>
      <c r="B4060"/>
      <c r="C4060"/>
      <c r="D4060"/>
      <c r="E4060"/>
      <c r="F4060"/>
      <c r="G4060"/>
    </row>
    <row r="4061" spans="1:7" x14ac:dyDescent="0.25">
      <c r="A4061"/>
      <c r="B4061"/>
      <c r="C4061"/>
      <c r="D4061"/>
      <c r="E4061"/>
      <c r="F4061"/>
      <c r="G4061"/>
    </row>
    <row r="4062" spans="1:7" x14ac:dyDescent="0.25">
      <c r="A4062"/>
      <c r="B4062"/>
      <c r="C4062"/>
      <c r="D4062"/>
      <c r="E4062"/>
      <c r="F4062"/>
      <c r="G4062"/>
    </row>
    <row r="4063" spans="1:7" x14ac:dyDescent="0.25">
      <c r="A4063"/>
      <c r="B4063"/>
      <c r="C4063"/>
      <c r="D4063"/>
      <c r="E4063"/>
      <c r="F4063"/>
      <c r="G4063"/>
    </row>
    <row r="4064" spans="1:7" x14ac:dyDescent="0.25">
      <c r="A4064"/>
      <c r="B4064"/>
      <c r="C4064"/>
      <c r="D4064"/>
      <c r="E4064"/>
      <c r="F4064"/>
      <c r="G4064"/>
    </row>
    <row r="4065" spans="1:7" x14ac:dyDescent="0.25">
      <c r="A4065"/>
      <c r="B4065"/>
      <c r="C4065"/>
      <c r="D4065"/>
      <c r="E4065"/>
      <c r="F4065"/>
      <c r="G4065"/>
    </row>
    <row r="4066" spans="1:7" x14ac:dyDescent="0.25">
      <c r="A4066"/>
      <c r="B4066"/>
      <c r="C4066"/>
      <c r="D4066"/>
      <c r="E4066"/>
      <c r="F4066"/>
      <c r="G4066"/>
    </row>
    <row r="4067" spans="1:7" x14ac:dyDescent="0.25">
      <c r="A4067"/>
      <c r="B4067"/>
      <c r="C4067"/>
      <c r="D4067"/>
      <c r="E4067"/>
      <c r="F4067"/>
      <c r="G4067"/>
    </row>
    <row r="4068" spans="1:7" x14ac:dyDescent="0.25">
      <c r="A4068"/>
      <c r="B4068"/>
      <c r="C4068"/>
      <c r="D4068"/>
      <c r="E4068"/>
      <c r="F4068"/>
      <c r="G4068"/>
    </row>
    <row r="4069" spans="1:7" x14ac:dyDescent="0.25">
      <c r="A4069"/>
      <c r="B4069"/>
      <c r="C4069"/>
      <c r="D4069"/>
      <c r="E4069"/>
      <c r="F4069"/>
      <c r="G4069"/>
    </row>
    <row r="4070" spans="1:7" x14ac:dyDescent="0.25">
      <c r="A4070"/>
      <c r="B4070"/>
      <c r="C4070"/>
      <c r="D4070"/>
      <c r="E4070"/>
      <c r="F4070"/>
      <c r="G4070"/>
    </row>
    <row r="4071" spans="1:7" x14ac:dyDescent="0.25">
      <c r="A4071"/>
      <c r="B4071"/>
      <c r="C4071"/>
      <c r="D4071"/>
      <c r="E4071"/>
      <c r="F4071"/>
      <c r="G4071"/>
    </row>
    <row r="4072" spans="1:7" x14ac:dyDescent="0.25">
      <c r="A4072"/>
      <c r="B4072"/>
      <c r="C4072"/>
      <c r="D4072"/>
      <c r="E4072"/>
      <c r="F4072"/>
      <c r="G4072"/>
    </row>
    <row r="4073" spans="1:7" x14ac:dyDescent="0.25">
      <c r="A4073"/>
      <c r="B4073"/>
      <c r="C4073"/>
      <c r="D4073"/>
      <c r="E4073"/>
      <c r="F4073"/>
      <c r="G4073"/>
    </row>
    <row r="4074" spans="1:7" x14ac:dyDescent="0.25">
      <c r="A4074"/>
      <c r="B4074"/>
      <c r="C4074"/>
      <c r="D4074"/>
      <c r="E4074"/>
      <c r="F4074"/>
      <c r="G4074"/>
    </row>
    <row r="4075" spans="1:7" x14ac:dyDescent="0.25">
      <c r="A4075"/>
      <c r="B4075"/>
      <c r="C4075"/>
      <c r="D4075"/>
      <c r="E4075"/>
      <c r="F4075"/>
      <c r="G4075"/>
    </row>
    <row r="4076" spans="1:7" x14ac:dyDescent="0.25">
      <c r="A4076"/>
      <c r="B4076"/>
      <c r="C4076"/>
      <c r="D4076"/>
      <c r="E4076"/>
      <c r="F4076"/>
      <c r="G4076"/>
    </row>
    <row r="4077" spans="1:7" x14ac:dyDescent="0.25">
      <c r="A4077"/>
      <c r="B4077"/>
      <c r="C4077"/>
      <c r="D4077"/>
      <c r="E4077"/>
      <c r="F4077"/>
      <c r="G4077"/>
    </row>
    <row r="4078" spans="1:7" x14ac:dyDescent="0.25">
      <c r="A4078"/>
      <c r="B4078"/>
      <c r="C4078"/>
      <c r="D4078"/>
      <c r="E4078"/>
      <c r="F4078"/>
      <c r="G4078"/>
    </row>
    <row r="4079" spans="1:7" x14ac:dyDescent="0.25">
      <c r="A4079"/>
      <c r="B4079"/>
      <c r="C4079"/>
      <c r="D4079"/>
      <c r="E4079"/>
      <c r="F4079"/>
      <c r="G4079"/>
    </row>
    <row r="4080" spans="1:7" x14ac:dyDescent="0.25">
      <c r="A4080"/>
      <c r="B4080"/>
      <c r="C4080"/>
      <c r="D4080"/>
      <c r="E4080"/>
      <c r="F4080"/>
      <c r="G4080"/>
    </row>
    <row r="4081" spans="1:7" x14ac:dyDescent="0.25">
      <c r="A4081"/>
      <c r="B4081"/>
      <c r="C4081"/>
      <c r="D4081"/>
      <c r="E4081"/>
      <c r="F4081"/>
      <c r="G4081"/>
    </row>
    <row r="4082" spans="1:7" x14ac:dyDescent="0.25">
      <c r="A4082"/>
      <c r="B4082"/>
      <c r="C4082"/>
      <c r="D4082"/>
      <c r="E4082"/>
      <c r="F4082"/>
      <c r="G4082"/>
    </row>
    <row r="4083" spans="1:7" x14ac:dyDescent="0.25">
      <c r="A4083"/>
      <c r="B4083"/>
      <c r="C4083"/>
      <c r="D4083"/>
      <c r="E4083"/>
      <c r="F4083"/>
      <c r="G4083"/>
    </row>
    <row r="4084" spans="1:7" x14ac:dyDescent="0.25">
      <c r="A4084"/>
      <c r="B4084"/>
      <c r="C4084"/>
      <c r="D4084"/>
      <c r="E4084"/>
      <c r="F4084"/>
      <c r="G4084"/>
    </row>
    <row r="4085" spans="1:7" x14ac:dyDescent="0.25">
      <c r="A4085"/>
      <c r="B4085"/>
      <c r="C4085"/>
      <c r="D4085"/>
      <c r="E4085"/>
      <c r="F4085"/>
      <c r="G4085"/>
    </row>
    <row r="4086" spans="1:7" x14ac:dyDescent="0.25">
      <c r="A4086"/>
      <c r="B4086"/>
      <c r="C4086"/>
      <c r="D4086"/>
      <c r="E4086"/>
      <c r="F4086"/>
      <c r="G4086"/>
    </row>
    <row r="4087" spans="1:7" x14ac:dyDescent="0.25">
      <c r="A4087"/>
      <c r="B4087"/>
      <c r="C4087"/>
      <c r="D4087"/>
      <c r="E4087"/>
      <c r="F4087"/>
      <c r="G4087"/>
    </row>
    <row r="4088" spans="1:7" x14ac:dyDescent="0.25">
      <c r="A4088"/>
      <c r="B4088"/>
      <c r="C4088"/>
      <c r="D4088"/>
      <c r="E4088"/>
      <c r="F4088"/>
      <c r="G4088"/>
    </row>
    <row r="4089" spans="1:7" x14ac:dyDescent="0.25">
      <c r="A4089"/>
      <c r="B4089"/>
      <c r="C4089"/>
      <c r="D4089"/>
      <c r="E4089"/>
      <c r="F4089"/>
      <c r="G4089"/>
    </row>
    <row r="4090" spans="1:7" x14ac:dyDescent="0.25">
      <c r="A4090"/>
      <c r="B4090"/>
      <c r="C4090"/>
      <c r="D4090"/>
      <c r="E4090"/>
      <c r="F4090"/>
      <c r="G4090"/>
    </row>
    <row r="4091" spans="1:7" x14ac:dyDescent="0.25">
      <c r="A4091"/>
      <c r="B4091"/>
      <c r="C4091"/>
      <c r="D4091"/>
      <c r="E4091"/>
      <c r="F4091"/>
      <c r="G4091"/>
    </row>
    <row r="4092" spans="1:7" x14ac:dyDescent="0.25">
      <c r="A4092"/>
      <c r="B4092"/>
      <c r="C4092"/>
      <c r="D4092"/>
      <c r="E4092"/>
      <c r="F4092"/>
      <c r="G4092"/>
    </row>
    <row r="4093" spans="1:7" x14ac:dyDescent="0.25">
      <c r="A4093"/>
      <c r="B4093"/>
      <c r="C4093"/>
      <c r="D4093"/>
      <c r="E4093"/>
      <c r="F4093"/>
      <c r="G4093"/>
    </row>
    <row r="4094" spans="1:7" x14ac:dyDescent="0.25">
      <c r="A4094"/>
      <c r="B4094"/>
      <c r="C4094"/>
      <c r="D4094"/>
      <c r="E4094"/>
      <c r="F4094"/>
      <c r="G4094"/>
    </row>
    <row r="4095" spans="1:7" x14ac:dyDescent="0.25">
      <c r="A4095"/>
      <c r="B4095"/>
      <c r="C4095"/>
      <c r="D4095"/>
      <c r="E4095"/>
      <c r="F4095"/>
      <c r="G4095"/>
    </row>
    <row r="4096" spans="1:7" x14ac:dyDescent="0.25">
      <c r="A4096"/>
      <c r="B4096"/>
      <c r="C4096"/>
      <c r="D4096"/>
      <c r="E4096"/>
      <c r="F4096"/>
      <c r="G4096"/>
    </row>
    <row r="4097" spans="1:7" x14ac:dyDescent="0.25">
      <c r="A4097"/>
      <c r="B4097"/>
      <c r="C4097"/>
      <c r="D4097"/>
      <c r="E4097"/>
      <c r="F4097"/>
      <c r="G4097"/>
    </row>
    <row r="4098" spans="1:7" x14ac:dyDescent="0.25">
      <c r="A4098"/>
      <c r="B4098"/>
      <c r="C4098"/>
      <c r="D4098"/>
      <c r="E4098"/>
      <c r="F4098"/>
      <c r="G4098"/>
    </row>
    <row r="4099" spans="1:7" x14ac:dyDescent="0.25">
      <c r="A4099"/>
      <c r="B4099"/>
      <c r="C4099"/>
      <c r="D4099"/>
      <c r="E4099"/>
      <c r="F4099"/>
      <c r="G4099"/>
    </row>
    <row r="4100" spans="1:7" x14ac:dyDescent="0.25">
      <c r="A4100"/>
      <c r="B4100"/>
      <c r="C4100"/>
      <c r="D4100"/>
      <c r="E4100"/>
      <c r="F4100"/>
      <c r="G4100"/>
    </row>
    <row r="4101" spans="1:7" x14ac:dyDescent="0.25">
      <c r="A4101"/>
      <c r="B4101"/>
      <c r="C4101"/>
      <c r="D4101"/>
      <c r="E4101"/>
      <c r="F4101"/>
      <c r="G4101"/>
    </row>
    <row r="4102" spans="1:7" x14ac:dyDescent="0.25">
      <c r="A4102"/>
      <c r="B4102"/>
      <c r="C4102"/>
      <c r="D4102"/>
      <c r="E4102"/>
      <c r="F4102"/>
      <c r="G4102"/>
    </row>
    <row r="4103" spans="1:7" x14ac:dyDescent="0.25">
      <c r="A4103"/>
      <c r="B4103"/>
      <c r="C4103"/>
      <c r="D4103"/>
      <c r="E4103"/>
      <c r="F4103"/>
      <c r="G4103"/>
    </row>
    <row r="4104" spans="1:7" x14ac:dyDescent="0.25">
      <c r="A4104"/>
      <c r="B4104"/>
      <c r="C4104"/>
      <c r="D4104"/>
      <c r="E4104"/>
      <c r="F4104"/>
      <c r="G4104"/>
    </row>
    <row r="4105" spans="1:7" x14ac:dyDescent="0.25">
      <c r="A4105"/>
      <c r="B4105"/>
      <c r="C4105"/>
      <c r="D4105"/>
      <c r="E4105"/>
      <c r="F4105"/>
      <c r="G4105"/>
    </row>
    <row r="4106" spans="1:7" x14ac:dyDescent="0.25">
      <c r="A4106"/>
      <c r="B4106"/>
      <c r="C4106"/>
      <c r="D4106"/>
      <c r="E4106"/>
      <c r="F4106"/>
      <c r="G4106"/>
    </row>
    <row r="4107" spans="1:7" x14ac:dyDescent="0.25">
      <c r="A4107"/>
      <c r="B4107"/>
      <c r="C4107"/>
      <c r="D4107"/>
      <c r="E4107"/>
      <c r="F4107"/>
      <c r="G4107"/>
    </row>
    <row r="4108" spans="1:7" x14ac:dyDescent="0.25">
      <c r="A4108"/>
      <c r="B4108"/>
      <c r="C4108"/>
      <c r="D4108"/>
      <c r="E4108"/>
      <c r="F4108"/>
      <c r="G4108"/>
    </row>
    <row r="4109" spans="1:7" x14ac:dyDescent="0.25">
      <c r="A4109"/>
      <c r="B4109"/>
      <c r="C4109"/>
      <c r="D4109"/>
      <c r="E4109"/>
      <c r="F4109"/>
      <c r="G4109"/>
    </row>
    <row r="4110" spans="1:7" x14ac:dyDescent="0.25">
      <c r="A4110"/>
      <c r="B4110"/>
      <c r="C4110"/>
      <c r="D4110"/>
      <c r="E4110"/>
      <c r="F4110"/>
      <c r="G4110"/>
    </row>
    <row r="4111" spans="1:7" x14ac:dyDescent="0.25">
      <c r="A4111"/>
      <c r="B4111"/>
      <c r="C4111"/>
      <c r="D4111"/>
      <c r="E4111"/>
      <c r="F4111"/>
      <c r="G4111"/>
    </row>
    <row r="4112" spans="1:7" x14ac:dyDescent="0.25">
      <c r="A4112"/>
      <c r="B4112"/>
      <c r="C4112"/>
      <c r="D4112"/>
      <c r="E4112"/>
      <c r="F4112"/>
      <c r="G4112"/>
    </row>
    <row r="4113" spans="1:7" x14ac:dyDescent="0.25">
      <c r="A4113"/>
      <c r="B4113"/>
      <c r="C4113"/>
      <c r="D4113"/>
      <c r="E4113"/>
      <c r="F4113"/>
      <c r="G4113"/>
    </row>
    <row r="4114" spans="1:7" x14ac:dyDescent="0.25">
      <c r="A4114"/>
      <c r="B4114"/>
      <c r="C4114"/>
      <c r="D4114"/>
      <c r="E4114"/>
      <c r="F4114"/>
      <c r="G4114"/>
    </row>
    <row r="4115" spans="1:7" x14ac:dyDescent="0.25">
      <c r="A4115"/>
      <c r="B4115"/>
      <c r="C4115"/>
      <c r="D4115"/>
      <c r="E4115"/>
      <c r="F4115"/>
      <c r="G4115"/>
    </row>
    <row r="4116" spans="1:7" x14ac:dyDescent="0.25">
      <c r="A4116"/>
      <c r="B4116"/>
      <c r="C4116"/>
      <c r="D4116"/>
      <c r="E4116"/>
      <c r="F4116"/>
      <c r="G4116"/>
    </row>
    <row r="4117" spans="1:7" x14ac:dyDescent="0.25">
      <c r="A4117"/>
      <c r="B4117"/>
      <c r="C4117"/>
      <c r="D4117"/>
      <c r="E4117"/>
      <c r="F4117"/>
      <c r="G4117"/>
    </row>
    <row r="4118" spans="1:7" x14ac:dyDescent="0.25">
      <c r="A4118"/>
      <c r="B4118"/>
      <c r="C4118"/>
      <c r="D4118"/>
      <c r="E4118"/>
      <c r="F4118"/>
      <c r="G4118"/>
    </row>
    <row r="4119" spans="1:7" x14ac:dyDescent="0.25">
      <c r="A4119"/>
      <c r="B4119"/>
      <c r="C4119"/>
      <c r="D4119"/>
      <c r="E4119"/>
      <c r="F4119"/>
      <c r="G4119"/>
    </row>
    <row r="4120" spans="1:7" x14ac:dyDescent="0.25">
      <c r="A4120"/>
      <c r="B4120"/>
      <c r="C4120"/>
      <c r="D4120"/>
      <c r="E4120"/>
      <c r="F4120"/>
      <c r="G4120"/>
    </row>
    <row r="4121" spans="1:7" x14ac:dyDescent="0.25">
      <c r="A4121"/>
      <c r="B4121"/>
      <c r="C4121"/>
      <c r="D4121"/>
      <c r="E4121"/>
      <c r="F4121"/>
      <c r="G4121"/>
    </row>
    <row r="4122" spans="1:7" x14ac:dyDescent="0.25">
      <c r="A4122"/>
      <c r="B4122"/>
      <c r="C4122"/>
      <c r="D4122"/>
      <c r="E4122"/>
      <c r="F4122"/>
      <c r="G4122"/>
    </row>
    <row r="4123" spans="1:7" x14ac:dyDescent="0.25">
      <c r="A4123"/>
      <c r="B4123"/>
      <c r="C4123"/>
      <c r="D4123"/>
      <c r="E4123"/>
      <c r="F4123"/>
      <c r="G4123"/>
    </row>
    <row r="4124" spans="1:7" x14ac:dyDescent="0.25">
      <c r="A4124"/>
      <c r="B4124"/>
      <c r="C4124"/>
      <c r="D4124"/>
      <c r="E4124"/>
      <c r="F4124"/>
      <c r="G4124"/>
    </row>
    <row r="4125" spans="1:7" x14ac:dyDescent="0.25">
      <c r="A4125"/>
      <c r="B4125"/>
      <c r="C4125"/>
      <c r="D4125"/>
      <c r="E4125"/>
      <c r="F4125"/>
      <c r="G4125"/>
    </row>
    <row r="4126" spans="1:7" x14ac:dyDescent="0.25">
      <c r="A4126"/>
      <c r="B4126"/>
      <c r="C4126"/>
      <c r="D4126"/>
      <c r="E4126"/>
      <c r="F4126"/>
      <c r="G4126"/>
    </row>
    <row r="4127" spans="1:7" x14ac:dyDescent="0.25">
      <c r="A4127"/>
      <c r="B4127"/>
      <c r="C4127"/>
      <c r="D4127"/>
      <c r="E4127"/>
      <c r="F4127"/>
      <c r="G4127"/>
    </row>
    <row r="4128" spans="1:7" x14ac:dyDescent="0.25">
      <c r="A4128"/>
      <c r="B4128"/>
      <c r="C4128"/>
      <c r="D4128"/>
      <c r="E4128"/>
      <c r="F4128"/>
      <c r="G4128"/>
    </row>
    <row r="4129" spans="1:7" x14ac:dyDescent="0.25">
      <c r="A4129"/>
      <c r="B4129"/>
      <c r="C4129"/>
      <c r="D4129"/>
      <c r="E4129"/>
      <c r="F4129"/>
      <c r="G4129"/>
    </row>
    <row r="4130" spans="1:7" x14ac:dyDescent="0.25">
      <c r="A4130"/>
      <c r="B4130"/>
      <c r="C4130"/>
      <c r="D4130"/>
      <c r="E4130"/>
      <c r="F4130"/>
      <c r="G4130"/>
    </row>
    <row r="4131" spans="1:7" x14ac:dyDescent="0.25">
      <c r="A4131"/>
      <c r="B4131"/>
      <c r="C4131"/>
      <c r="D4131"/>
      <c r="E4131"/>
      <c r="F4131"/>
      <c r="G4131"/>
    </row>
    <row r="4132" spans="1:7" x14ac:dyDescent="0.25">
      <c r="A4132"/>
      <c r="B4132"/>
      <c r="C4132"/>
      <c r="D4132"/>
      <c r="E4132"/>
      <c r="F4132"/>
      <c r="G4132"/>
    </row>
    <row r="4133" spans="1:7" x14ac:dyDescent="0.25">
      <c r="A4133"/>
      <c r="B4133"/>
      <c r="C4133"/>
      <c r="D4133"/>
      <c r="E4133"/>
      <c r="F4133"/>
      <c r="G4133"/>
    </row>
    <row r="4134" spans="1:7" x14ac:dyDescent="0.25">
      <c r="A4134"/>
      <c r="B4134"/>
      <c r="C4134"/>
      <c r="D4134"/>
      <c r="E4134"/>
      <c r="F4134"/>
      <c r="G4134"/>
    </row>
    <row r="4135" spans="1:7" x14ac:dyDescent="0.25">
      <c r="A4135"/>
      <c r="B4135"/>
      <c r="C4135"/>
      <c r="D4135"/>
      <c r="E4135"/>
      <c r="F4135"/>
      <c r="G4135"/>
    </row>
    <row r="4136" spans="1:7" x14ac:dyDescent="0.25">
      <c r="A4136"/>
      <c r="B4136"/>
      <c r="C4136"/>
      <c r="D4136"/>
      <c r="E4136"/>
      <c r="F4136"/>
      <c r="G4136"/>
    </row>
    <row r="4137" spans="1:7" x14ac:dyDescent="0.25">
      <c r="A4137"/>
      <c r="B4137"/>
      <c r="C4137"/>
      <c r="D4137"/>
      <c r="E4137"/>
      <c r="F4137"/>
      <c r="G4137"/>
    </row>
    <row r="4138" spans="1:7" x14ac:dyDescent="0.25">
      <c r="A4138"/>
      <c r="B4138"/>
      <c r="C4138"/>
      <c r="D4138"/>
      <c r="E4138"/>
      <c r="F4138"/>
      <c r="G4138"/>
    </row>
    <row r="4139" spans="1:7" x14ac:dyDescent="0.25">
      <c r="A4139"/>
      <c r="B4139"/>
      <c r="C4139"/>
      <c r="D4139"/>
      <c r="E4139"/>
      <c r="F4139"/>
      <c r="G4139"/>
    </row>
    <row r="4140" spans="1:7" x14ac:dyDescent="0.25">
      <c r="A4140"/>
      <c r="B4140"/>
      <c r="C4140"/>
      <c r="D4140"/>
      <c r="E4140"/>
      <c r="F4140"/>
      <c r="G4140"/>
    </row>
    <row r="4141" spans="1:7" x14ac:dyDescent="0.25">
      <c r="A4141"/>
      <c r="B4141"/>
      <c r="C4141"/>
      <c r="D4141"/>
      <c r="E4141"/>
      <c r="F4141"/>
      <c r="G4141"/>
    </row>
    <row r="4142" spans="1:7" x14ac:dyDescent="0.25">
      <c r="A4142"/>
      <c r="B4142"/>
      <c r="C4142"/>
      <c r="D4142"/>
      <c r="E4142"/>
      <c r="F4142"/>
      <c r="G4142"/>
    </row>
    <row r="4143" spans="1:7" x14ac:dyDescent="0.25">
      <c r="A4143"/>
      <c r="B4143"/>
      <c r="C4143"/>
      <c r="D4143"/>
      <c r="E4143"/>
      <c r="F4143"/>
      <c r="G4143"/>
    </row>
    <row r="4144" spans="1:7" x14ac:dyDescent="0.25">
      <c r="A4144"/>
      <c r="B4144"/>
      <c r="C4144"/>
      <c r="D4144"/>
      <c r="E4144"/>
      <c r="F4144"/>
      <c r="G4144"/>
    </row>
    <row r="4145" spans="1:7" x14ac:dyDescent="0.25">
      <c r="A4145"/>
      <c r="B4145"/>
      <c r="C4145"/>
      <c r="D4145"/>
      <c r="E4145"/>
      <c r="F4145"/>
      <c r="G4145"/>
    </row>
    <row r="4146" spans="1:7" x14ac:dyDescent="0.25">
      <c r="A4146"/>
      <c r="B4146"/>
      <c r="C4146"/>
      <c r="D4146"/>
      <c r="E4146"/>
      <c r="F4146"/>
      <c r="G4146"/>
    </row>
    <row r="4147" spans="1:7" x14ac:dyDescent="0.25">
      <c r="A4147"/>
      <c r="B4147"/>
      <c r="C4147"/>
      <c r="D4147"/>
      <c r="E4147"/>
      <c r="F4147"/>
      <c r="G4147"/>
    </row>
    <row r="4148" spans="1:7" x14ac:dyDescent="0.25">
      <c r="A4148"/>
      <c r="B4148"/>
      <c r="C4148"/>
      <c r="D4148"/>
      <c r="E4148"/>
      <c r="F4148"/>
      <c r="G4148"/>
    </row>
    <row r="4149" spans="1:7" x14ac:dyDescent="0.25">
      <c r="A4149"/>
      <c r="B4149"/>
      <c r="C4149"/>
      <c r="D4149"/>
      <c r="E4149"/>
      <c r="F4149"/>
      <c r="G4149"/>
    </row>
    <row r="4150" spans="1:7" x14ac:dyDescent="0.25">
      <c r="A4150"/>
      <c r="B4150"/>
      <c r="C4150"/>
      <c r="D4150"/>
      <c r="E4150"/>
      <c r="F4150"/>
      <c r="G4150"/>
    </row>
    <row r="4151" spans="1:7" x14ac:dyDescent="0.25">
      <c r="A4151"/>
      <c r="B4151"/>
      <c r="C4151"/>
      <c r="D4151"/>
      <c r="E4151"/>
      <c r="F4151"/>
      <c r="G4151"/>
    </row>
    <row r="4152" spans="1:7" x14ac:dyDescent="0.25">
      <c r="A4152"/>
      <c r="B4152"/>
      <c r="C4152"/>
      <c r="D4152"/>
      <c r="E4152"/>
      <c r="F4152"/>
      <c r="G4152"/>
    </row>
    <row r="4153" spans="1:7" x14ac:dyDescent="0.25">
      <c r="A4153"/>
      <c r="B4153"/>
      <c r="C4153"/>
      <c r="D4153"/>
      <c r="E4153"/>
      <c r="F4153"/>
      <c r="G4153"/>
    </row>
    <row r="4154" spans="1:7" x14ac:dyDescent="0.25">
      <c r="A4154"/>
      <c r="B4154"/>
      <c r="C4154"/>
      <c r="D4154"/>
      <c r="E4154"/>
      <c r="F4154"/>
      <c r="G4154"/>
    </row>
    <row r="4155" spans="1:7" x14ac:dyDescent="0.25">
      <c r="A4155"/>
      <c r="B4155"/>
      <c r="C4155"/>
      <c r="D4155"/>
      <c r="E4155"/>
      <c r="F4155"/>
      <c r="G4155"/>
    </row>
    <row r="4156" spans="1:7" x14ac:dyDescent="0.25">
      <c r="A4156"/>
      <c r="B4156"/>
      <c r="C4156"/>
      <c r="D4156"/>
      <c r="E4156"/>
      <c r="F4156"/>
      <c r="G4156"/>
    </row>
    <row r="4157" spans="1:7" x14ac:dyDescent="0.25">
      <c r="A4157"/>
      <c r="B4157"/>
      <c r="C4157"/>
      <c r="D4157"/>
      <c r="E4157"/>
      <c r="F4157"/>
      <c r="G4157"/>
    </row>
    <row r="4158" spans="1:7" x14ac:dyDescent="0.25">
      <c r="A4158"/>
      <c r="B4158"/>
      <c r="C4158"/>
      <c r="D4158"/>
      <c r="E4158"/>
      <c r="F4158"/>
      <c r="G4158"/>
    </row>
    <row r="4159" spans="1:7" x14ac:dyDescent="0.25">
      <c r="A4159"/>
      <c r="B4159"/>
      <c r="C4159"/>
      <c r="D4159"/>
      <c r="E4159"/>
      <c r="F4159"/>
      <c r="G4159"/>
    </row>
    <row r="4160" spans="1:7" x14ac:dyDescent="0.25">
      <c r="A4160"/>
      <c r="B4160"/>
      <c r="C4160"/>
      <c r="D4160"/>
      <c r="E4160"/>
      <c r="F4160"/>
      <c r="G4160"/>
    </row>
    <row r="4161" spans="1:7" x14ac:dyDescent="0.25">
      <c r="A4161"/>
      <c r="B4161"/>
      <c r="C4161"/>
      <c r="D4161"/>
      <c r="E4161"/>
      <c r="F4161"/>
      <c r="G4161"/>
    </row>
    <row r="4162" spans="1:7" x14ac:dyDescent="0.25">
      <c r="A4162"/>
      <c r="B4162"/>
      <c r="C4162"/>
      <c r="D4162"/>
      <c r="E4162"/>
      <c r="F4162"/>
      <c r="G4162"/>
    </row>
    <row r="4163" spans="1:7" x14ac:dyDescent="0.25">
      <c r="A4163"/>
      <c r="B4163"/>
      <c r="C4163"/>
      <c r="D4163"/>
      <c r="E4163"/>
      <c r="F4163"/>
      <c r="G4163"/>
    </row>
    <row r="4164" spans="1:7" x14ac:dyDescent="0.25">
      <c r="A4164"/>
      <c r="B4164"/>
      <c r="C4164"/>
      <c r="D4164"/>
      <c r="E4164"/>
      <c r="F4164"/>
      <c r="G4164"/>
    </row>
    <row r="4165" spans="1:7" x14ac:dyDescent="0.25">
      <c r="A4165"/>
      <c r="B4165"/>
      <c r="C4165"/>
      <c r="D4165"/>
      <c r="E4165"/>
      <c r="F4165"/>
      <c r="G4165"/>
    </row>
    <row r="4166" spans="1:7" x14ac:dyDescent="0.25">
      <c r="A4166"/>
      <c r="B4166"/>
      <c r="C4166"/>
      <c r="D4166"/>
      <c r="E4166"/>
      <c r="F4166"/>
      <c r="G4166"/>
    </row>
    <row r="4167" spans="1:7" x14ac:dyDescent="0.25">
      <c r="A4167"/>
      <c r="B4167"/>
      <c r="C4167"/>
      <c r="D4167"/>
      <c r="E4167"/>
      <c r="F4167"/>
      <c r="G4167"/>
    </row>
    <row r="4168" spans="1:7" x14ac:dyDescent="0.25">
      <c r="A4168"/>
      <c r="B4168"/>
      <c r="C4168"/>
      <c r="D4168"/>
      <c r="E4168"/>
      <c r="F4168"/>
      <c r="G4168"/>
    </row>
    <row r="4169" spans="1:7" x14ac:dyDescent="0.25">
      <c r="A4169"/>
      <c r="B4169"/>
      <c r="C4169"/>
      <c r="D4169"/>
      <c r="E4169"/>
      <c r="F4169"/>
      <c r="G4169"/>
    </row>
    <row r="4170" spans="1:7" x14ac:dyDescent="0.25">
      <c r="A4170"/>
      <c r="B4170"/>
      <c r="C4170"/>
      <c r="D4170"/>
      <c r="E4170"/>
      <c r="F4170"/>
      <c r="G4170"/>
    </row>
    <row r="4171" spans="1:7" x14ac:dyDescent="0.25">
      <c r="A4171"/>
      <c r="B4171"/>
      <c r="C4171"/>
      <c r="D4171"/>
      <c r="E4171"/>
      <c r="F4171"/>
      <c r="G4171"/>
    </row>
    <row r="4172" spans="1:7" x14ac:dyDescent="0.25">
      <c r="A4172"/>
      <c r="B4172"/>
      <c r="C4172"/>
      <c r="D4172"/>
      <c r="E4172"/>
      <c r="F4172"/>
      <c r="G4172"/>
    </row>
    <row r="4173" spans="1:7" x14ac:dyDescent="0.25">
      <c r="A4173"/>
      <c r="B4173"/>
      <c r="C4173"/>
      <c r="D4173"/>
      <c r="E4173"/>
      <c r="F4173"/>
      <c r="G4173"/>
    </row>
    <row r="4174" spans="1:7" x14ac:dyDescent="0.25">
      <c r="A4174"/>
      <c r="B4174"/>
      <c r="C4174"/>
      <c r="D4174"/>
      <c r="E4174"/>
      <c r="F4174"/>
      <c r="G4174"/>
    </row>
    <row r="4175" spans="1:7" x14ac:dyDescent="0.25">
      <c r="A4175"/>
      <c r="B4175"/>
      <c r="C4175"/>
      <c r="D4175"/>
      <c r="E4175"/>
      <c r="F4175"/>
      <c r="G4175"/>
    </row>
    <row r="4176" spans="1:7" x14ac:dyDescent="0.25">
      <c r="A4176"/>
      <c r="B4176"/>
      <c r="C4176"/>
      <c r="D4176"/>
      <c r="E4176"/>
      <c r="F4176"/>
      <c r="G4176"/>
    </row>
    <row r="4177" spans="1:7" x14ac:dyDescent="0.25">
      <c r="A4177"/>
      <c r="B4177"/>
      <c r="C4177"/>
      <c r="D4177"/>
      <c r="E4177"/>
      <c r="F4177"/>
      <c r="G4177"/>
    </row>
    <row r="4178" spans="1:7" x14ac:dyDescent="0.25">
      <c r="A4178"/>
      <c r="B4178"/>
      <c r="C4178"/>
      <c r="D4178"/>
      <c r="E4178"/>
      <c r="F4178"/>
      <c r="G4178"/>
    </row>
    <row r="4179" spans="1:7" x14ac:dyDescent="0.25">
      <c r="A4179"/>
      <c r="B4179"/>
      <c r="C4179"/>
      <c r="D4179"/>
      <c r="E4179"/>
      <c r="F4179"/>
      <c r="G4179"/>
    </row>
    <row r="4180" spans="1:7" x14ac:dyDescent="0.25">
      <c r="A4180"/>
      <c r="B4180"/>
      <c r="C4180"/>
      <c r="D4180"/>
      <c r="E4180"/>
      <c r="F4180"/>
      <c r="G4180"/>
    </row>
    <row r="4181" spans="1:7" x14ac:dyDescent="0.25">
      <c r="A4181"/>
      <c r="B4181"/>
      <c r="C4181"/>
      <c r="D4181"/>
      <c r="E4181"/>
      <c r="F4181"/>
      <c r="G4181"/>
    </row>
    <row r="4182" spans="1:7" x14ac:dyDescent="0.25">
      <c r="A4182"/>
      <c r="B4182"/>
      <c r="C4182"/>
      <c r="D4182"/>
      <c r="E4182"/>
      <c r="F4182"/>
      <c r="G4182"/>
    </row>
    <row r="4183" spans="1:7" x14ac:dyDescent="0.25">
      <c r="A4183"/>
      <c r="B4183"/>
      <c r="C4183"/>
      <c r="D4183"/>
      <c r="E4183"/>
      <c r="F4183"/>
      <c r="G4183"/>
    </row>
    <row r="4184" spans="1:7" x14ac:dyDescent="0.25">
      <c r="A4184"/>
      <c r="B4184"/>
      <c r="C4184"/>
      <c r="D4184"/>
      <c r="E4184"/>
      <c r="F4184"/>
      <c r="G4184"/>
    </row>
    <row r="4185" spans="1:7" x14ac:dyDescent="0.25">
      <c r="A4185"/>
      <c r="B4185"/>
      <c r="C4185"/>
      <c r="D4185"/>
      <c r="E4185"/>
      <c r="F4185"/>
      <c r="G4185"/>
    </row>
    <row r="4186" spans="1:7" x14ac:dyDescent="0.25">
      <c r="A4186"/>
      <c r="B4186"/>
      <c r="C4186"/>
      <c r="D4186"/>
      <c r="E4186"/>
      <c r="F4186"/>
      <c r="G4186"/>
    </row>
    <row r="4187" spans="1:7" x14ac:dyDescent="0.25">
      <c r="A4187"/>
      <c r="B4187"/>
      <c r="C4187"/>
      <c r="D4187"/>
      <c r="E4187"/>
      <c r="F4187"/>
      <c r="G4187"/>
    </row>
    <row r="4188" spans="1:7" x14ac:dyDescent="0.25">
      <c r="A4188"/>
      <c r="B4188"/>
      <c r="C4188"/>
      <c r="D4188"/>
      <c r="E4188"/>
      <c r="F4188"/>
      <c r="G4188"/>
    </row>
    <row r="4189" spans="1:7" x14ac:dyDescent="0.25">
      <c r="A4189"/>
      <c r="B4189"/>
      <c r="C4189"/>
      <c r="D4189"/>
      <c r="E4189"/>
      <c r="F4189"/>
      <c r="G4189"/>
    </row>
    <row r="4190" spans="1:7" x14ac:dyDescent="0.25">
      <c r="A4190"/>
      <c r="B4190"/>
      <c r="C4190"/>
      <c r="D4190"/>
      <c r="E4190"/>
      <c r="F4190"/>
      <c r="G4190"/>
    </row>
    <row r="4191" spans="1:7" x14ac:dyDescent="0.25">
      <c r="A4191"/>
      <c r="B4191"/>
      <c r="C4191"/>
      <c r="D4191"/>
      <c r="E4191"/>
      <c r="F4191"/>
      <c r="G4191"/>
    </row>
    <row r="4192" spans="1:7" x14ac:dyDescent="0.25">
      <c r="A4192"/>
      <c r="B4192"/>
      <c r="C4192"/>
      <c r="D4192"/>
      <c r="E4192"/>
      <c r="F4192"/>
      <c r="G4192"/>
    </row>
    <row r="4193" spans="1:7" x14ac:dyDescent="0.25">
      <c r="A4193"/>
      <c r="B4193"/>
      <c r="C4193"/>
      <c r="D4193"/>
      <c r="E4193"/>
      <c r="F4193"/>
      <c r="G4193"/>
    </row>
    <row r="4194" spans="1:7" x14ac:dyDescent="0.25">
      <c r="A4194"/>
      <c r="B4194"/>
      <c r="C4194"/>
      <c r="D4194"/>
      <c r="E4194"/>
      <c r="F4194"/>
      <c r="G4194"/>
    </row>
    <row r="4195" spans="1:7" x14ac:dyDescent="0.25">
      <c r="A4195"/>
      <c r="B4195"/>
      <c r="C4195"/>
      <c r="D4195"/>
      <c r="E4195"/>
      <c r="F4195"/>
      <c r="G4195"/>
    </row>
    <row r="4196" spans="1:7" x14ac:dyDescent="0.25">
      <c r="A4196"/>
      <c r="B4196"/>
      <c r="C4196"/>
      <c r="D4196"/>
      <c r="E4196"/>
      <c r="F4196"/>
      <c r="G4196"/>
    </row>
    <row r="4197" spans="1:7" x14ac:dyDescent="0.25">
      <c r="A4197"/>
      <c r="B4197"/>
      <c r="C4197"/>
      <c r="D4197"/>
      <c r="E4197"/>
      <c r="F4197"/>
      <c r="G4197"/>
    </row>
    <row r="4198" spans="1:7" x14ac:dyDescent="0.25">
      <c r="A4198"/>
      <c r="B4198"/>
      <c r="C4198"/>
      <c r="D4198"/>
      <c r="E4198"/>
      <c r="F4198"/>
      <c r="G4198"/>
    </row>
    <row r="4199" spans="1:7" x14ac:dyDescent="0.25">
      <c r="A4199"/>
      <c r="B4199"/>
      <c r="C4199"/>
      <c r="D4199"/>
      <c r="E4199"/>
      <c r="F4199"/>
      <c r="G4199"/>
    </row>
    <row r="4200" spans="1:7" x14ac:dyDescent="0.25">
      <c r="A4200"/>
      <c r="B4200"/>
      <c r="C4200"/>
      <c r="D4200"/>
      <c r="E4200"/>
      <c r="F4200"/>
      <c r="G4200"/>
    </row>
    <row r="4201" spans="1:7" x14ac:dyDescent="0.25">
      <c r="A4201"/>
      <c r="B4201"/>
      <c r="C4201"/>
      <c r="D4201"/>
      <c r="E4201"/>
      <c r="F4201"/>
      <c r="G4201"/>
    </row>
    <row r="4202" spans="1:7" x14ac:dyDescent="0.25">
      <c r="A4202"/>
      <c r="B4202"/>
      <c r="C4202"/>
      <c r="D4202"/>
      <c r="E4202"/>
      <c r="F4202"/>
      <c r="G4202"/>
    </row>
    <row r="4203" spans="1:7" x14ac:dyDescent="0.25">
      <c r="A4203"/>
      <c r="B4203"/>
      <c r="C4203"/>
      <c r="D4203"/>
      <c r="E4203"/>
      <c r="F4203"/>
      <c r="G4203"/>
    </row>
    <row r="4204" spans="1:7" x14ac:dyDescent="0.25">
      <c r="A4204"/>
      <c r="B4204"/>
      <c r="C4204"/>
      <c r="D4204"/>
      <c r="E4204"/>
      <c r="F4204"/>
      <c r="G4204"/>
    </row>
    <row r="4205" spans="1:7" x14ac:dyDescent="0.25">
      <c r="A4205"/>
      <c r="B4205"/>
      <c r="C4205"/>
      <c r="D4205"/>
      <c r="E4205"/>
      <c r="F4205"/>
      <c r="G4205"/>
    </row>
    <row r="4206" spans="1:7" x14ac:dyDescent="0.25">
      <c r="A4206"/>
      <c r="B4206"/>
      <c r="C4206"/>
      <c r="D4206"/>
      <c r="E4206"/>
      <c r="F4206"/>
      <c r="G4206"/>
    </row>
    <row r="4207" spans="1:7" x14ac:dyDescent="0.25">
      <c r="A4207"/>
      <c r="B4207"/>
      <c r="C4207"/>
      <c r="D4207"/>
      <c r="E4207"/>
      <c r="F4207"/>
      <c r="G4207"/>
    </row>
    <row r="4208" spans="1:7" x14ac:dyDescent="0.25">
      <c r="A4208"/>
      <c r="B4208"/>
      <c r="C4208"/>
      <c r="D4208"/>
      <c r="E4208"/>
      <c r="F4208"/>
      <c r="G4208"/>
    </row>
    <row r="4209" spans="1:7" x14ac:dyDescent="0.25">
      <c r="A4209"/>
      <c r="B4209"/>
      <c r="C4209"/>
      <c r="D4209"/>
      <c r="E4209"/>
      <c r="F4209"/>
      <c r="G4209"/>
    </row>
    <row r="4210" spans="1:7" x14ac:dyDescent="0.25">
      <c r="A4210"/>
      <c r="B4210"/>
      <c r="C4210"/>
      <c r="D4210"/>
      <c r="E4210"/>
      <c r="F4210"/>
      <c r="G4210"/>
    </row>
    <row r="4211" spans="1:7" x14ac:dyDescent="0.25">
      <c r="A4211"/>
      <c r="B4211"/>
      <c r="C4211"/>
      <c r="D4211"/>
      <c r="E4211"/>
      <c r="F4211"/>
      <c r="G4211"/>
    </row>
    <row r="4212" spans="1:7" x14ac:dyDescent="0.25">
      <c r="A4212"/>
      <c r="B4212"/>
      <c r="C4212"/>
      <c r="D4212"/>
      <c r="E4212"/>
      <c r="F4212"/>
      <c r="G4212"/>
    </row>
    <row r="4213" spans="1:7" x14ac:dyDescent="0.25">
      <c r="A4213"/>
      <c r="B4213"/>
      <c r="C4213"/>
      <c r="D4213"/>
      <c r="E4213"/>
      <c r="F4213"/>
      <c r="G4213"/>
    </row>
    <row r="4214" spans="1:7" x14ac:dyDescent="0.25">
      <c r="A4214"/>
      <c r="B4214"/>
      <c r="C4214"/>
      <c r="D4214"/>
      <c r="E4214"/>
      <c r="F4214"/>
      <c r="G4214"/>
    </row>
    <row r="4215" spans="1:7" x14ac:dyDescent="0.25">
      <c r="A4215"/>
      <c r="B4215"/>
      <c r="C4215"/>
      <c r="D4215"/>
      <c r="E4215"/>
      <c r="F4215"/>
      <c r="G4215"/>
    </row>
    <row r="4216" spans="1:7" x14ac:dyDescent="0.25">
      <c r="A4216"/>
      <c r="B4216"/>
      <c r="C4216"/>
      <c r="D4216"/>
      <c r="E4216"/>
      <c r="F4216"/>
      <c r="G4216"/>
    </row>
    <row r="4217" spans="1:7" x14ac:dyDescent="0.25">
      <c r="A4217"/>
      <c r="B4217"/>
      <c r="C4217"/>
      <c r="D4217"/>
      <c r="E4217"/>
      <c r="F4217"/>
      <c r="G4217"/>
    </row>
    <row r="4218" spans="1:7" x14ac:dyDescent="0.25">
      <c r="A4218"/>
      <c r="B4218"/>
      <c r="C4218"/>
      <c r="D4218"/>
      <c r="E4218"/>
      <c r="F4218"/>
      <c r="G4218"/>
    </row>
    <row r="4219" spans="1:7" x14ac:dyDescent="0.25">
      <c r="A4219"/>
      <c r="B4219"/>
      <c r="C4219"/>
      <c r="D4219"/>
      <c r="E4219"/>
      <c r="F4219"/>
      <c r="G4219"/>
    </row>
    <row r="4220" spans="1:7" x14ac:dyDescent="0.25">
      <c r="A4220"/>
      <c r="B4220"/>
      <c r="C4220"/>
      <c r="D4220"/>
      <c r="E4220"/>
      <c r="F4220"/>
      <c r="G4220"/>
    </row>
    <row r="4221" spans="1:7" x14ac:dyDescent="0.25">
      <c r="A4221"/>
      <c r="B4221"/>
      <c r="C4221"/>
      <c r="D4221"/>
      <c r="E4221"/>
      <c r="F4221"/>
      <c r="G4221"/>
    </row>
    <row r="4222" spans="1:7" x14ac:dyDescent="0.25">
      <c r="A4222"/>
      <c r="B4222"/>
      <c r="C4222"/>
      <c r="D4222"/>
      <c r="E4222"/>
      <c r="F4222"/>
      <c r="G4222"/>
    </row>
    <row r="4223" spans="1:7" x14ac:dyDescent="0.25">
      <c r="A4223"/>
      <c r="B4223"/>
      <c r="C4223"/>
      <c r="D4223"/>
      <c r="E4223"/>
      <c r="F4223"/>
      <c r="G4223"/>
    </row>
    <row r="4224" spans="1:7" x14ac:dyDescent="0.25">
      <c r="A4224"/>
      <c r="B4224"/>
      <c r="C4224"/>
      <c r="D4224"/>
      <c r="E4224"/>
      <c r="F4224"/>
      <c r="G4224"/>
    </row>
    <row r="4225" spans="1:7" x14ac:dyDescent="0.25">
      <c r="A4225"/>
      <c r="B4225"/>
      <c r="C4225"/>
      <c r="D4225"/>
      <c r="E4225"/>
      <c r="F4225"/>
      <c r="G4225"/>
    </row>
    <row r="4226" spans="1:7" x14ac:dyDescent="0.25">
      <c r="A4226"/>
      <c r="B4226"/>
      <c r="C4226"/>
      <c r="D4226"/>
      <c r="E4226"/>
      <c r="F4226"/>
      <c r="G4226"/>
    </row>
    <row r="4227" spans="1:7" x14ac:dyDescent="0.25">
      <c r="A4227"/>
      <c r="B4227"/>
      <c r="C4227"/>
      <c r="D4227"/>
      <c r="E4227"/>
      <c r="F4227"/>
      <c r="G4227"/>
    </row>
    <row r="4228" spans="1:7" x14ac:dyDescent="0.25">
      <c r="A4228"/>
      <c r="B4228"/>
      <c r="C4228"/>
      <c r="D4228"/>
      <c r="E4228"/>
      <c r="F4228"/>
      <c r="G4228"/>
    </row>
    <row r="4229" spans="1:7" x14ac:dyDescent="0.25">
      <c r="A4229"/>
      <c r="B4229"/>
      <c r="C4229"/>
      <c r="D4229"/>
      <c r="E4229"/>
      <c r="F4229"/>
      <c r="G4229"/>
    </row>
    <row r="4230" spans="1:7" x14ac:dyDescent="0.25">
      <c r="A4230"/>
      <c r="B4230"/>
      <c r="C4230"/>
      <c r="D4230"/>
      <c r="E4230"/>
      <c r="F4230"/>
      <c r="G4230"/>
    </row>
    <row r="4231" spans="1:7" x14ac:dyDescent="0.25">
      <c r="A4231"/>
      <c r="B4231"/>
      <c r="C4231"/>
      <c r="D4231"/>
      <c r="E4231"/>
      <c r="F4231"/>
      <c r="G4231"/>
    </row>
    <row r="4232" spans="1:7" x14ac:dyDescent="0.25">
      <c r="A4232"/>
      <c r="B4232"/>
      <c r="C4232"/>
      <c r="D4232"/>
      <c r="E4232"/>
      <c r="F4232"/>
      <c r="G4232"/>
    </row>
    <row r="4233" spans="1:7" x14ac:dyDescent="0.25">
      <c r="A4233"/>
      <c r="B4233"/>
      <c r="C4233"/>
      <c r="D4233"/>
      <c r="E4233"/>
      <c r="F4233"/>
      <c r="G4233"/>
    </row>
    <row r="4234" spans="1:7" x14ac:dyDescent="0.25">
      <c r="A4234"/>
      <c r="B4234"/>
      <c r="C4234"/>
      <c r="D4234"/>
      <c r="E4234"/>
      <c r="F4234"/>
      <c r="G4234"/>
    </row>
    <row r="4235" spans="1:7" x14ac:dyDescent="0.25">
      <c r="A4235"/>
      <c r="B4235"/>
      <c r="C4235"/>
      <c r="D4235"/>
      <c r="E4235"/>
      <c r="F4235"/>
      <c r="G4235"/>
    </row>
    <row r="4236" spans="1:7" x14ac:dyDescent="0.25">
      <c r="A4236"/>
      <c r="B4236"/>
      <c r="C4236"/>
      <c r="D4236"/>
      <c r="E4236"/>
      <c r="F4236"/>
      <c r="G4236"/>
    </row>
    <row r="4237" spans="1:7" x14ac:dyDescent="0.25">
      <c r="A4237"/>
      <c r="B4237"/>
      <c r="C4237"/>
      <c r="D4237"/>
      <c r="E4237"/>
      <c r="F4237"/>
      <c r="G4237"/>
    </row>
    <row r="4238" spans="1:7" x14ac:dyDescent="0.25">
      <c r="A4238"/>
      <c r="B4238"/>
      <c r="C4238"/>
      <c r="D4238"/>
      <c r="E4238"/>
      <c r="F4238"/>
      <c r="G4238"/>
    </row>
    <row r="4239" spans="1:7" x14ac:dyDescent="0.25">
      <c r="A4239"/>
      <c r="B4239"/>
      <c r="C4239"/>
      <c r="D4239"/>
      <c r="E4239"/>
      <c r="F4239"/>
      <c r="G4239"/>
    </row>
    <row r="4240" spans="1:7" x14ac:dyDescent="0.25">
      <c r="A4240"/>
      <c r="B4240"/>
      <c r="C4240"/>
      <c r="D4240"/>
      <c r="E4240"/>
      <c r="F4240"/>
      <c r="G4240"/>
    </row>
    <row r="4241" spans="1:7" x14ac:dyDescent="0.25">
      <c r="A4241"/>
      <c r="B4241"/>
      <c r="C4241"/>
      <c r="D4241"/>
      <c r="E4241"/>
      <c r="F4241"/>
      <c r="G4241"/>
    </row>
    <row r="4242" spans="1:7" x14ac:dyDescent="0.25">
      <c r="A4242"/>
      <c r="B4242"/>
      <c r="C4242"/>
      <c r="D4242"/>
      <c r="E4242"/>
      <c r="F4242"/>
      <c r="G4242"/>
    </row>
    <row r="4243" spans="1:7" x14ac:dyDescent="0.25">
      <c r="A4243"/>
      <c r="B4243"/>
      <c r="C4243"/>
      <c r="D4243"/>
      <c r="E4243"/>
      <c r="F4243"/>
      <c r="G4243"/>
    </row>
    <row r="4244" spans="1:7" x14ac:dyDescent="0.25">
      <c r="A4244"/>
      <c r="B4244"/>
      <c r="C4244"/>
      <c r="D4244"/>
      <c r="E4244"/>
      <c r="F4244"/>
      <c r="G4244"/>
    </row>
    <row r="4245" spans="1:7" x14ac:dyDescent="0.25">
      <c r="A4245"/>
      <c r="B4245"/>
      <c r="C4245"/>
      <c r="D4245"/>
      <c r="E4245"/>
      <c r="F4245"/>
      <c r="G4245"/>
    </row>
    <row r="4246" spans="1:7" x14ac:dyDescent="0.25">
      <c r="A4246"/>
      <c r="B4246"/>
      <c r="C4246"/>
      <c r="D4246"/>
      <c r="E4246"/>
      <c r="F4246"/>
      <c r="G4246"/>
    </row>
    <row r="4247" spans="1:7" x14ac:dyDescent="0.25">
      <c r="A4247"/>
      <c r="B4247"/>
      <c r="C4247"/>
      <c r="D4247"/>
      <c r="E4247"/>
      <c r="F4247"/>
      <c r="G4247"/>
    </row>
    <row r="4248" spans="1:7" x14ac:dyDescent="0.25">
      <c r="A4248"/>
      <c r="B4248"/>
      <c r="C4248"/>
      <c r="D4248"/>
      <c r="E4248"/>
      <c r="F4248"/>
      <c r="G4248"/>
    </row>
    <row r="4249" spans="1:7" x14ac:dyDescent="0.25">
      <c r="A4249"/>
      <c r="B4249"/>
      <c r="C4249"/>
      <c r="D4249"/>
      <c r="E4249"/>
      <c r="F4249"/>
      <c r="G4249"/>
    </row>
    <row r="4250" spans="1:7" x14ac:dyDescent="0.25">
      <c r="A4250"/>
      <c r="B4250"/>
      <c r="C4250"/>
      <c r="D4250"/>
      <c r="E4250"/>
      <c r="F4250"/>
      <c r="G4250"/>
    </row>
    <row r="4251" spans="1:7" x14ac:dyDescent="0.25">
      <c r="A4251"/>
      <c r="B4251"/>
      <c r="C4251"/>
      <c r="D4251"/>
      <c r="E4251"/>
      <c r="F4251"/>
      <c r="G4251"/>
    </row>
    <row r="4252" spans="1:7" x14ac:dyDescent="0.25">
      <c r="A4252"/>
      <c r="B4252"/>
      <c r="C4252"/>
      <c r="D4252"/>
      <c r="E4252"/>
      <c r="F4252"/>
      <c r="G4252"/>
    </row>
    <row r="4253" spans="1:7" x14ac:dyDescent="0.25">
      <c r="A4253"/>
      <c r="B4253"/>
      <c r="C4253"/>
      <c r="D4253"/>
      <c r="E4253"/>
      <c r="F4253"/>
      <c r="G4253"/>
    </row>
    <row r="4254" spans="1:7" x14ac:dyDescent="0.25">
      <c r="A4254"/>
      <c r="B4254"/>
      <c r="C4254"/>
      <c r="D4254"/>
      <c r="E4254"/>
      <c r="F4254"/>
      <c r="G4254"/>
    </row>
    <row r="4255" spans="1:7" x14ac:dyDescent="0.25">
      <c r="A4255"/>
      <c r="B4255"/>
      <c r="C4255"/>
      <c r="D4255"/>
      <c r="E4255"/>
      <c r="F4255"/>
      <c r="G4255"/>
    </row>
    <row r="4256" spans="1:7" x14ac:dyDescent="0.25">
      <c r="A4256"/>
      <c r="B4256"/>
      <c r="C4256"/>
      <c r="D4256"/>
      <c r="E4256"/>
      <c r="F4256"/>
      <c r="G4256"/>
    </row>
    <row r="4257" spans="1:7" x14ac:dyDescent="0.25">
      <c r="A4257"/>
      <c r="B4257"/>
      <c r="C4257"/>
      <c r="D4257"/>
      <c r="E4257"/>
      <c r="F4257"/>
      <c r="G4257"/>
    </row>
    <row r="4258" spans="1:7" x14ac:dyDescent="0.25">
      <c r="A4258"/>
      <c r="B4258"/>
      <c r="C4258"/>
      <c r="D4258"/>
      <c r="E4258"/>
      <c r="F4258"/>
      <c r="G4258"/>
    </row>
    <row r="4259" spans="1:7" x14ac:dyDescent="0.25">
      <c r="A4259"/>
      <c r="B4259"/>
      <c r="C4259"/>
      <c r="D4259"/>
      <c r="E4259"/>
      <c r="F4259"/>
      <c r="G4259"/>
    </row>
    <row r="4260" spans="1:7" x14ac:dyDescent="0.25">
      <c r="A4260"/>
      <c r="B4260"/>
      <c r="C4260"/>
      <c r="D4260"/>
      <c r="E4260"/>
      <c r="F4260"/>
      <c r="G4260"/>
    </row>
    <row r="4261" spans="1:7" x14ac:dyDescent="0.25">
      <c r="A4261"/>
      <c r="B4261"/>
      <c r="C4261"/>
      <c r="D4261"/>
      <c r="E4261"/>
      <c r="F4261"/>
      <c r="G4261"/>
    </row>
    <row r="4262" spans="1:7" x14ac:dyDescent="0.25">
      <c r="A4262"/>
      <c r="B4262"/>
      <c r="C4262"/>
      <c r="D4262"/>
      <c r="E4262"/>
      <c r="F4262"/>
      <c r="G4262"/>
    </row>
    <row r="4263" spans="1:7" x14ac:dyDescent="0.25">
      <c r="A4263"/>
      <c r="B4263"/>
      <c r="C4263"/>
      <c r="D4263"/>
      <c r="E4263"/>
      <c r="F4263"/>
      <c r="G4263"/>
    </row>
    <row r="4264" spans="1:7" x14ac:dyDescent="0.25">
      <c r="A4264"/>
      <c r="B4264"/>
      <c r="C4264"/>
      <c r="D4264"/>
      <c r="E4264"/>
      <c r="F4264"/>
      <c r="G4264"/>
    </row>
    <row r="4265" spans="1:7" x14ac:dyDescent="0.25">
      <c r="A4265"/>
      <c r="B4265"/>
      <c r="C4265"/>
      <c r="D4265"/>
      <c r="E4265"/>
      <c r="F4265"/>
      <c r="G4265"/>
    </row>
    <row r="4266" spans="1:7" x14ac:dyDescent="0.25">
      <c r="A4266"/>
      <c r="B4266"/>
      <c r="C4266"/>
      <c r="D4266"/>
      <c r="E4266"/>
      <c r="F4266"/>
      <c r="G4266"/>
    </row>
    <row r="4267" spans="1:7" x14ac:dyDescent="0.25">
      <c r="A4267"/>
      <c r="B4267"/>
      <c r="C4267"/>
      <c r="D4267"/>
      <c r="E4267"/>
      <c r="F4267"/>
      <c r="G4267"/>
    </row>
    <row r="4268" spans="1:7" x14ac:dyDescent="0.25">
      <c r="A4268"/>
      <c r="B4268"/>
      <c r="C4268"/>
      <c r="D4268"/>
      <c r="E4268"/>
      <c r="F4268"/>
      <c r="G4268"/>
    </row>
    <row r="4269" spans="1:7" x14ac:dyDescent="0.25">
      <c r="A4269"/>
      <c r="B4269"/>
      <c r="C4269"/>
      <c r="D4269"/>
      <c r="E4269"/>
      <c r="F4269"/>
      <c r="G4269"/>
    </row>
    <row r="4270" spans="1:7" x14ac:dyDescent="0.25">
      <c r="A4270"/>
      <c r="B4270"/>
      <c r="C4270"/>
      <c r="D4270"/>
      <c r="E4270"/>
      <c r="F4270"/>
      <c r="G4270"/>
    </row>
    <row r="4271" spans="1:7" x14ac:dyDescent="0.25">
      <c r="A4271"/>
      <c r="B4271"/>
      <c r="C4271"/>
      <c r="D4271"/>
      <c r="E4271"/>
      <c r="F4271"/>
      <c r="G4271"/>
    </row>
    <row r="4272" spans="1:7" x14ac:dyDescent="0.25">
      <c r="A4272"/>
      <c r="B4272"/>
      <c r="C4272"/>
      <c r="D4272"/>
      <c r="E4272"/>
      <c r="F4272"/>
      <c r="G4272"/>
    </row>
    <row r="4273" spans="1:7" x14ac:dyDescent="0.25">
      <c r="A4273"/>
      <c r="B4273"/>
      <c r="C4273"/>
      <c r="D4273"/>
      <c r="E4273"/>
      <c r="F4273"/>
      <c r="G4273"/>
    </row>
    <row r="4274" spans="1:7" x14ac:dyDescent="0.25">
      <c r="A4274"/>
      <c r="B4274"/>
      <c r="C4274"/>
      <c r="D4274"/>
      <c r="E4274"/>
      <c r="F4274"/>
      <c r="G4274"/>
    </row>
    <row r="4275" spans="1:7" x14ac:dyDescent="0.25">
      <c r="A4275"/>
      <c r="B4275"/>
      <c r="C4275"/>
      <c r="D4275"/>
      <c r="E4275"/>
      <c r="F4275"/>
      <c r="G4275"/>
    </row>
    <row r="4276" spans="1:7" x14ac:dyDescent="0.25">
      <c r="A4276"/>
      <c r="B4276"/>
      <c r="C4276"/>
      <c r="D4276"/>
      <c r="E4276"/>
      <c r="F4276"/>
      <c r="G4276"/>
    </row>
    <row r="4277" spans="1:7" x14ac:dyDescent="0.25">
      <c r="A4277"/>
      <c r="B4277"/>
      <c r="C4277"/>
      <c r="D4277"/>
      <c r="E4277"/>
      <c r="F4277"/>
      <c r="G4277"/>
    </row>
    <row r="4278" spans="1:7" x14ac:dyDescent="0.25">
      <c r="A4278"/>
      <c r="B4278"/>
      <c r="C4278"/>
      <c r="D4278"/>
      <c r="E4278"/>
      <c r="F4278"/>
      <c r="G4278"/>
    </row>
    <row r="4279" spans="1:7" x14ac:dyDescent="0.25">
      <c r="A4279"/>
      <c r="B4279"/>
      <c r="C4279"/>
      <c r="D4279"/>
      <c r="E4279"/>
      <c r="F4279"/>
      <c r="G4279"/>
    </row>
    <row r="4280" spans="1:7" x14ac:dyDescent="0.25">
      <c r="A4280"/>
      <c r="B4280"/>
      <c r="C4280"/>
      <c r="D4280"/>
      <c r="E4280"/>
      <c r="F4280"/>
      <c r="G4280"/>
    </row>
    <row r="4281" spans="1:7" x14ac:dyDescent="0.25">
      <c r="A4281"/>
      <c r="B4281"/>
      <c r="C4281"/>
      <c r="D4281"/>
      <c r="E4281"/>
      <c r="F4281"/>
      <c r="G4281"/>
    </row>
    <row r="4282" spans="1:7" x14ac:dyDescent="0.25">
      <c r="A4282"/>
      <c r="B4282"/>
      <c r="C4282"/>
      <c r="D4282"/>
      <c r="E4282"/>
      <c r="F4282"/>
      <c r="G4282"/>
    </row>
    <row r="4283" spans="1:7" x14ac:dyDescent="0.25">
      <c r="A4283"/>
      <c r="B4283"/>
      <c r="C4283"/>
      <c r="D4283"/>
      <c r="E4283"/>
      <c r="F4283"/>
      <c r="G4283"/>
    </row>
    <row r="4284" spans="1:7" x14ac:dyDescent="0.25">
      <c r="A4284"/>
      <c r="B4284"/>
      <c r="C4284"/>
      <c r="D4284"/>
      <c r="E4284"/>
      <c r="F4284"/>
      <c r="G4284"/>
    </row>
    <row r="4285" spans="1:7" x14ac:dyDescent="0.25">
      <c r="A4285"/>
      <c r="B4285"/>
      <c r="C4285"/>
      <c r="D4285"/>
      <c r="E4285"/>
      <c r="F4285"/>
      <c r="G4285"/>
    </row>
    <row r="4286" spans="1:7" x14ac:dyDescent="0.25">
      <c r="A4286"/>
      <c r="B4286"/>
      <c r="C4286"/>
      <c r="D4286"/>
      <c r="E4286"/>
      <c r="F4286"/>
      <c r="G4286"/>
    </row>
    <row r="4287" spans="1:7" x14ac:dyDescent="0.25">
      <c r="A4287"/>
      <c r="B4287"/>
      <c r="C4287"/>
      <c r="D4287"/>
      <c r="E4287"/>
      <c r="F4287"/>
      <c r="G4287"/>
    </row>
    <row r="4288" spans="1:7" x14ac:dyDescent="0.25">
      <c r="A4288"/>
      <c r="B4288"/>
      <c r="C4288"/>
      <c r="D4288"/>
      <c r="E4288"/>
      <c r="F4288"/>
      <c r="G4288"/>
    </row>
    <row r="4289" spans="1:7" x14ac:dyDescent="0.25">
      <c r="A4289"/>
      <c r="B4289"/>
      <c r="C4289"/>
      <c r="D4289"/>
      <c r="E4289"/>
      <c r="F4289"/>
      <c r="G4289"/>
    </row>
    <row r="4290" spans="1:7" x14ac:dyDescent="0.25">
      <c r="A4290"/>
      <c r="B4290"/>
      <c r="C4290"/>
      <c r="D4290"/>
      <c r="E4290"/>
      <c r="F4290"/>
      <c r="G4290"/>
    </row>
    <row r="4291" spans="1:7" x14ac:dyDescent="0.25">
      <c r="A4291"/>
      <c r="B4291"/>
      <c r="C4291"/>
      <c r="D4291"/>
      <c r="E4291"/>
      <c r="F4291"/>
      <c r="G4291"/>
    </row>
    <row r="4292" spans="1:7" x14ac:dyDescent="0.25">
      <c r="A4292"/>
      <c r="B4292"/>
      <c r="C4292"/>
      <c r="D4292"/>
      <c r="E4292"/>
      <c r="F4292"/>
      <c r="G4292"/>
    </row>
    <row r="4293" spans="1:7" x14ac:dyDescent="0.25">
      <c r="A4293"/>
      <c r="B4293"/>
      <c r="C4293"/>
      <c r="D4293"/>
      <c r="E4293"/>
      <c r="F4293"/>
      <c r="G4293"/>
    </row>
    <row r="4294" spans="1:7" x14ac:dyDescent="0.25">
      <c r="A4294"/>
      <c r="B4294"/>
      <c r="C4294"/>
      <c r="D4294"/>
      <c r="E4294"/>
      <c r="F4294"/>
      <c r="G4294"/>
    </row>
    <row r="4295" spans="1:7" x14ac:dyDescent="0.25">
      <c r="A4295"/>
      <c r="B4295"/>
      <c r="C4295"/>
      <c r="D4295"/>
      <c r="E4295"/>
      <c r="F4295"/>
      <c r="G4295"/>
    </row>
    <row r="4296" spans="1:7" x14ac:dyDescent="0.25">
      <c r="A4296"/>
      <c r="B4296"/>
      <c r="C4296"/>
      <c r="D4296"/>
      <c r="E4296"/>
      <c r="F4296"/>
      <c r="G4296"/>
    </row>
    <row r="4297" spans="1:7" x14ac:dyDescent="0.25">
      <c r="A4297"/>
      <c r="B4297"/>
      <c r="C4297"/>
      <c r="D4297"/>
      <c r="E4297"/>
      <c r="F4297"/>
      <c r="G4297"/>
    </row>
    <row r="4298" spans="1:7" x14ac:dyDescent="0.25">
      <c r="A4298"/>
      <c r="B4298"/>
      <c r="C4298"/>
      <c r="D4298"/>
      <c r="E4298"/>
      <c r="F4298"/>
      <c r="G4298"/>
    </row>
    <row r="4299" spans="1:7" x14ac:dyDescent="0.25">
      <c r="A4299"/>
      <c r="B4299"/>
      <c r="C4299"/>
      <c r="D4299"/>
      <c r="E4299"/>
      <c r="F4299"/>
      <c r="G4299"/>
    </row>
    <row r="4300" spans="1:7" x14ac:dyDescent="0.25">
      <c r="A4300"/>
      <c r="B4300"/>
      <c r="C4300"/>
      <c r="D4300"/>
      <c r="E4300"/>
      <c r="F4300"/>
      <c r="G4300"/>
    </row>
    <row r="4301" spans="1:7" x14ac:dyDescent="0.25">
      <c r="A4301"/>
      <c r="B4301"/>
      <c r="C4301"/>
      <c r="D4301"/>
      <c r="E4301"/>
      <c r="F4301"/>
      <c r="G4301"/>
    </row>
    <row r="4302" spans="1:7" x14ac:dyDescent="0.25">
      <c r="A4302"/>
      <c r="B4302"/>
      <c r="C4302"/>
      <c r="D4302"/>
      <c r="E4302"/>
      <c r="F4302"/>
      <c r="G4302"/>
    </row>
    <row r="4303" spans="1:7" x14ac:dyDescent="0.25">
      <c r="A4303"/>
      <c r="B4303"/>
      <c r="C4303"/>
      <c r="D4303"/>
      <c r="E4303"/>
      <c r="F4303"/>
      <c r="G4303"/>
    </row>
    <row r="4304" spans="1:7" x14ac:dyDescent="0.25">
      <c r="A4304"/>
      <c r="B4304"/>
      <c r="C4304"/>
      <c r="D4304"/>
      <c r="E4304"/>
      <c r="F4304"/>
      <c r="G4304"/>
    </row>
    <row r="4305" spans="1:7" x14ac:dyDescent="0.25">
      <c r="A4305"/>
      <c r="B4305"/>
      <c r="C4305"/>
      <c r="D4305"/>
      <c r="E4305"/>
      <c r="F4305"/>
      <c r="G4305"/>
    </row>
    <row r="4306" spans="1:7" x14ac:dyDescent="0.25">
      <c r="A4306"/>
      <c r="B4306"/>
      <c r="C4306"/>
      <c r="D4306"/>
      <c r="E4306"/>
      <c r="F4306"/>
      <c r="G4306"/>
    </row>
    <row r="4307" spans="1:7" x14ac:dyDescent="0.25">
      <c r="A4307"/>
      <c r="B4307"/>
      <c r="C4307"/>
      <c r="D4307"/>
      <c r="E4307"/>
      <c r="F4307"/>
      <c r="G4307"/>
    </row>
    <row r="4308" spans="1:7" x14ac:dyDescent="0.25">
      <c r="A4308"/>
      <c r="B4308"/>
      <c r="C4308"/>
      <c r="D4308"/>
      <c r="E4308"/>
      <c r="F4308"/>
      <c r="G4308"/>
    </row>
    <row r="4309" spans="1:7" x14ac:dyDescent="0.25">
      <c r="A4309"/>
      <c r="B4309"/>
      <c r="C4309"/>
      <c r="D4309"/>
      <c r="E4309"/>
      <c r="F4309"/>
      <c r="G4309"/>
    </row>
    <row r="4310" spans="1:7" x14ac:dyDescent="0.25">
      <c r="A4310"/>
      <c r="B4310"/>
      <c r="C4310"/>
      <c r="D4310"/>
      <c r="E4310"/>
      <c r="F4310"/>
      <c r="G4310"/>
    </row>
    <row r="4311" spans="1:7" x14ac:dyDescent="0.25">
      <c r="A4311"/>
      <c r="B4311"/>
      <c r="C4311"/>
      <c r="D4311"/>
      <c r="E4311"/>
      <c r="F4311"/>
      <c r="G4311"/>
    </row>
    <row r="4312" spans="1:7" x14ac:dyDescent="0.25">
      <c r="A4312"/>
      <c r="B4312"/>
      <c r="C4312"/>
      <c r="D4312"/>
      <c r="E4312"/>
      <c r="F4312"/>
      <c r="G4312"/>
    </row>
    <row r="4313" spans="1:7" x14ac:dyDescent="0.25">
      <c r="A4313"/>
      <c r="B4313"/>
      <c r="C4313"/>
      <c r="D4313"/>
      <c r="E4313"/>
      <c r="F4313"/>
      <c r="G4313"/>
    </row>
    <row r="4314" spans="1:7" x14ac:dyDescent="0.25">
      <c r="A4314"/>
      <c r="B4314"/>
      <c r="C4314"/>
      <c r="D4314"/>
      <c r="E4314"/>
      <c r="F4314"/>
      <c r="G4314"/>
    </row>
    <row r="4315" spans="1:7" x14ac:dyDescent="0.25">
      <c r="A4315"/>
      <c r="B4315"/>
      <c r="C4315"/>
      <c r="D4315"/>
      <c r="E4315"/>
      <c r="F4315"/>
      <c r="G4315"/>
    </row>
    <row r="4316" spans="1:7" x14ac:dyDescent="0.25">
      <c r="A4316"/>
      <c r="B4316"/>
      <c r="C4316"/>
      <c r="D4316"/>
      <c r="E4316"/>
      <c r="F4316"/>
      <c r="G4316"/>
    </row>
    <row r="4317" spans="1:7" x14ac:dyDescent="0.25">
      <c r="A4317"/>
      <c r="B4317"/>
      <c r="C4317"/>
      <c r="D4317"/>
      <c r="E4317"/>
      <c r="F4317"/>
      <c r="G4317"/>
    </row>
    <row r="4318" spans="1:7" x14ac:dyDescent="0.25">
      <c r="A4318"/>
      <c r="B4318"/>
      <c r="C4318"/>
      <c r="D4318"/>
      <c r="E4318"/>
      <c r="F4318"/>
      <c r="G4318"/>
    </row>
    <row r="4319" spans="1:7" x14ac:dyDescent="0.25">
      <c r="A4319"/>
      <c r="B4319"/>
      <c r="C4319"/>
      <c r="D4319"/>
      <c r="E4319"/>
      <c r="F4319"/>
      <c r="G4319"/>
    </row>
    <row r="4320" spans="1:7" x14ac:dyDescent="0.25">
      <c r="A4320"/>
      <c r="B4320"/>
      <c r="C4320"/>
      <c r="D4320"/>
      <c r="E4320"/>
      <c r="F4320"/>
      <c r="G4320"/>
    </row>
    <row r="4321" spans="1:7" x14ac:dyDescent="0.25">
      <c r="A4321"/>
      <c r="B4321"/>
      <c r="C4321"/>
      <c r="D4321"/>
      <c r="E4321"/>
      <c r="F4321"/>
      <c r="G4321"/>
    </row>
    <row r="4322" spans="1:7" x14ac:dyDescent="0.25">
      <c r="A4322"/>
      <c r="B4322"/>
      <c r="C4322"/>
      <c r="D4322"/>
      <c r="E4322"/>
      <c r="F4322"/>
      <c r="G4322"/>
    </row>
    <row r="4323" spans="1:7" x14ac:dyDescent="0.25">
      <c r="A4323"/>
      <c r="B4323"/>
      <c r="C4323"/>
      <c r="D4323"/>
      <c r="E4323"/>
      <c r="F4323"/>
      <c r="G4323"/>
    </row>
    <row r="4324" spans="1:7" x14ac:dyDescent="0.25">
      <c r="A4324"/>
      <c r="B4324"/>
      <c r="C4324"/>
      <c r="D4324"/>
      <c r="E4324"/>
      <c r="F4324"/>
      <c r="G4324"/>
    </row>
    <row r="4325" spans="1:7" x14ac:dyDescent="0.25">
      <c r="A4325"/>
      <c r="B4325"/>
      <c r="C4325"/>
      <c r="D4325"/>
      <c r="E4325"/>
      <c r="F4325"/>
      <c r="G4325"/>
    </row>
    <row r="4326" spans="1:7" x14ac:dyDescent="0.25">
      <c r="A4326"/>
      <c r="B4326"/>
      <c r="C4326"/>
      <c r="D4326"/>
      <c r="E4326"/>
      <c r="F4326"/>
      <c r="G4326"/>
    </row>
    <row r="4327" spans="1:7" x14ac:dyDescent="0.25">
      <c r="A4327"/>
      <c r="B4327"/>
      <c r="C4327"/>
      <c r="D4327"/>
      <c r="E4327"/>
      <c r="F4327"/>
      <c r="G4327"/>
    </row>
    <row r="4328" spans="1:7" x14ac:dyDescent="0.25">
      <c r="A4328"/>
      <c r="B4328"/>
      <c r="C4328"/>
      <c r="D4328"/>
      <c r="E4328"/>
      <c r="F4328"/>
      <c r="G4328"/>
    </row>
    <row r="4329" spans="1:7" x14ac:dyDescent="0.25">
      <c r="A4329"/>
      <c r="B4329"/>
      <c r="C4329"/>
      <c r="D4329"/>
      <c r="E4329"/>
      <c r="F4329"/>
      <c r="G4329"/>
    </row>
    <row r="4330" spans="1:7" x14ac:dyDescent="0.25">
      <c r="A4330"/>
      <c r="B4330"/>
      <c r="C4330"/>
      <c r="D4330"/>
      <c r="E4330"/>
      <c r="F4330"/>
      <c r="G4330"/>
    </row>
    <row r="4331" spans="1:7" x14ac:dyDescent="0.25">
      <c r="A4331"/>
      <c r="B4331"/>
      <c r="C4331"/>
      <c r="D4331"/>
      <c r="E4331"/>
      <c r="F4331"/>
      <c r="G4331"/>
    </row>
    <row r="4332" spans="1:7" x14ac:dyDescent="0.25">
      <c r="A4332"/>
      <c r="B4332"/>
      <c r="C4332"/>
      <c r="D4332"/>
      <c r="E4332"/>
      <c r="F4332"/>
      <c r="G4332"/>
    </row>
    <row r="4333" spans="1:7" x14ac:dyDescent="0.25">
      <c r="A4333"/>
      <c r="B4333"/>
      <c r="C4333"/>
      <c r="D4333"/>
      <c r="E4333"/>
      <c r="F4333"/>
      <c r="G4333"/>
    </row>
    <row r="4334" spans="1:7" x14ac:dyDescent="0.25">
      <c r="A4334"/>
      <c r="B4334"/>
      <c r="C4334"/>
      <c r="D4334"/>
      <c r="E4334"/>
      <c r="F4334"/>
      <c r="G4334"/>
    </row>
    <row r="4335" spans="1:7" x14ac:dyDescent="0.25">
      <c r="A4335"/>
      <c r="B4335"/>
      <c r="C4335"/>
      <c r="D4335"/>
      <c r="E4335"/>
      <c r="F4335"/>
      <c r="G4335"/>
    </row>
    <row r="4336" spans="1:7" x14ac:dyDescent="0.25">
      <c r="A4336"/>
      <c r="B4336"/>
      <c r="C4336"/>
      <c r="D4336"/>
      <c r="E4336"/>
      <c r="F4336"/>
      <c r="G4336"/>
    </row>
    <row r="4337" spans="1:7" x14ac:dyDescent="0.25">
      <c r="A4337"/>
      <c r="B4337"/>
      <c r="C4337"/>
      <c r="D4337"/>
      <c r="E4337"/>
      <c r="F4337"/>
      <c r="G4337"/>
    </row>
    <row r="4338" spans="1:7" x14ac:dyDescent="0.25">
      <c r="A4338"/>
      <c r="B4338"/>
      <c r="C4338"/>
      <c r="D4338"/>
      <c r="E4338"/>
      <c r="F4338"/>
      <c r="G4338"/>
    </row>
    <row r="4339" spans="1:7" x14ac:dyDescent="0.25">
      <c r="A4339"/>
      <c r="B4339"/>
      <c r="C4339"/>
      <c r="D4339"/>
      <c r="E4339"/>
      <c r="F4339"/>
      <c r="G4339"/>
    </row>
    <row r="4340" spans="1:7" x14ac:dyDescent="0.25">
      <c r="A4340"/>
      <c r="B4340"/>
      <c r="C4340"/>
      <c r="D4340"/>
      <c r="E4340"/>
      <c r="F4340"/>
      <c r="G4340"/>
    </row>
    <row r="4341" spans="1:7" x14ac:dyDescent="0.25">
      <c r="A4341"/>
      <c r="B4341"/>
      <c r="C4341"/>
      <c r="D4341"/>
      <c r="E4341"/>
      <c r="F4341"/>
      <c r="G4341"/>
    </row>
    <row r="4342" spans="1:7" x14ac:dyDescent="0.25">
      <c r="A4342"/>
      <c r="B4342"/>
      <c r="C4342"/>
      <c r="D4342"/>
      <c r="E4342"/>
      <c r="F4342"/>
      <c r="G4342"/>
    </row>
    <row r="4343" spans="1:7" x14ac:dyDescent="0.25">
      <c r="A4343"/>
      <c r="B4343"/>
      <c r="C4343"/>
      <c r="D4343"/>
      <c r="E4343"/>
      <c r="F4343"/>
      <c r="G4343"/>
    </row>
    <row r="4344" spans="1:7" x14ac:dyDescent="0.25">
      <c r="A4344"/>
      <c r="B4344"/>
      <c r="C4344"/>
      <c r="D4344"/>
      <c r="E4344"/>
      <c r="F4344"/>
      <c r="G4344"/>
    </row>
    <row r="4345" spans="1:7" x14ac:dyDescent="0.25">
      <c r="A4345"/>
      <c r="B4345"/>
      <c r="C4345"/>
      <c r="D4345"/>
      <c r="E4345"/>
      <c r="F4345"/>
      <c r="G4345"/>
    </row>
    <row r="4346" spans="1:7" x14ac:dyDescent="0.25">
      <c r="A4346"/>
      <c r="B4346"/>
      <c r="C4346"/>
      <c r="D4346"/>
      <c r="E4346"/>
      <c r="F4346"/>
      <c r="G4346"/>
    </row>
    <row r="4347" spans="1:7" x14ac:dyDescent="0.25">
      <c r="A4347"/>
      <c r="B4347"/>
      <c r="C4347"/>
      <c r="D4347"/>
      <c r="E4347"/>
      <c r="F4347"/>
      <c r="G4347"/>
    </row>
    <row r="4348" spans="1:7" x14ac:dyDescent="0.25">
      <c r="A4348"/>
      <c r="B4348"/>
      <c r="C4348"/>
      <c r="D4348"/>
      <c r="E4348"/>
      <c r="F4348"/>
      <c r="G4348"/>
    </row>
    <row r="4349" spans="1:7" x14ac:dyDescent="0.25">
      <c r="A4349"/>
      <c r="B4349"/>
      <c r="C4349"/>
      <c r="D4349"/>
      <c r="E4349"/>
      <c r="F4349"/>
      <c r="G4349"/>
    </row>
    <row r="4350" spans="1:7" x14ac:dyDescent="0.25">
      <c r="A4350"/>
      <c r="B4350"/>
      <c r="C4350"/>
      <c r="D4350"/>
      <c r="E4350"/>
      <c r="F4350"/>
      <c r="G4350"/>
    </row>
    <row r="4351" spans="1:7" x14ac:dyDescent="0.25">
      <c r="A4351"/>
      <c r="B4351"/>
      <c r="C4351"/>
      <c r="D4351"/>
      <c r="E4351"/>
      <c r="F4351"/>
      <c r="G4351"/>
    </row>
    <row r="4352" spans="1:7" x14ac:dyDescent="0.25">
      <c r="A4352"/>
      <c r="B4352"/>
      <c r="C4352"/>
      <c r="D4352"/>
      <c r="E4352"/>
      <c r="F4352"/>
      <c r="G4352"/>
    </row>
    <row r="4353" spans="1:7" x14ac:dyDescent="0.25">
      <c r="A4353"/>
      <c r="B4353"/>
      <c r="C4353"/>
      <c r="D4353"/>
      <c r="E4353"/>
      <c r="F4353"/>
      <c r="G4353"/>
    </row>
    <row r="4354" spans="1:7" x14ac:dyDescent="0.25">
      <c r="A4354"/>
      <c r="B4354"/>
      <c r="C4354"/>
      <c r="D4354"/>
      <c r="E4354"/>
      <c r="F4354"/>
      <c r="G4354"/>
    </row>
    <row r="4355" spans="1:7" x14ac:dyDescent="0.25">
      <c r="A4355"/>
      <c r="B4355"/>
      <c r="C4355"/>
      <c r="D4355"/>
      <c r="E4355"/>
      <c r="F4355"/>
      <c r="G4355"/>
    </row>
    <row r="4356" spans="1:7" x14ac:dyDescent="0.25">
      <c r="A4356"/>
      <c r="B4356"/>
      <c r="C4356"/>
      <c r="D4356"/>
      <c r="E4356"/>
      <c r="F4356"/>
      <c r="G4356"/>
    </row>
    <row r="4357" spans="1:7" x14ac:dyDescent="0.25">
      <c r="A4357"/>
      <c r="B4357"/>
      <c r="C4357"/>
      <c r="D4357"/>
      <c r="E4357"/>
      <c r="F4357"/>
      <c r="G4357"/>
    </row>
    <row r="4358" spans="1:7" x14ac:dyDescent="0.25">
      <c r="A4358"/>
      <c r="B4358"/>
      <c r="C4358"/>
      <c r="D4358"/>
      <c r="E4358"/>
      <c r="F4358"/>
      <c r="G4358"/>
    </row>
    <row r="4359" spans="1:7" x14ac:dyDescent="0.25">
      <c r="A4359"/>
      <c r="B4359"/>
      <c r="C4359"/>
      <c r="D4359"/>
      <c r="E4359"/>
      <c r="F4359"/>
      <c r="G4359"/>
    </row>
    <row r="4360" spans="1:7" x14ac:dyDescent="0.25">
      <c r="A4360"/>
      <c r="B4360"/>
      <c r="C4360"/>
      <c r="D4360"/>
      <c r="E4360"/>
      <c r="F4360"/>
      <c r="G4360"/>
    </row>
    <row r="4361" spans="1:7" x14ac:dyDescent="0.25">
      <c r="A4361"/>
      <c r="B4361"/>
      <c r="C4361"/>
      <c r="D4361"/>
      <c r="E4361"/>
      <c r="F4361"/>
      <c r="G4361"/>
    </row>
    <row r="4362" spans="1:7" x14ac:dyDescent="0.25">
      <c r="A4362"/>
      <c r="B4362"/>
      <c r="C4362"/>
      <c r="D4362"/>
      <c r="E4362"/>
      <c r="F4362"/>
      <c r="G4362"/>
    </row>
    <row r="4363" spans="1:7" x14ac:dyDescent="0.25">
      <c r="A4363"/>
      <c r="B4363"/>
      <c r="C4363"/>
      <c r="D4363"/>
      <c r="E4363"/>
      <c r="F4363"/>
      <c r="G4363"/>
    </row>
    <row r="4364" spans="1:7" x14ac:dyDescent="0.25">
      <c r="A4364"/>
      <c r="B4364"/>
      <c r="C4364"/>
      <c r="D4364"/>
      <c r="E4364"/>
      <c r="F4364"/>
      <c r="G4364"/>
    </row>
    <row r="4365" spans="1:7" x14ac:dyDescent="0.25">
      <c r="A4365"/>
      <c r="B4365"/>
      <c r="C4365"/>
      <c r="D4365"/>
      <c r="E4365"/>
      <c r="F4365"/>
      <c r="G4365"/>
    </row>
    <row r="4366" spans="1:7" x14ac:dyDescent="0.25">
      <c r="A4366"/>
      <c r="B4366"/>
      <c r="C4366"/>
      <c r="D4366"/>
      <c r="E4366"/>
      <c r="F4366"/>
      <c r="G4366"/>
    </row>
    <row r="4367" spans="1:7" x14ac:dyDescent="0.25">
      <c r="A4367"/>
      <c r="B4367"/>
      <c r="C4367"/>
      <c r="D4367"/>
      <c r="E4367"/>
      <c r="F4367"/>
      <c r="G4367"/>
    </row>
    <row r="4368" spans="1:7" x14ac:dyDescent="0.25">
      <c r="A4368"/>
      <c r="B4368"/>
      <c r="C4368"/>
      <c r="D4368"/>
      <c r="E4368"/>
      <c r="F4368"/>
      <c r="G4368"/>
    </row>
    <row r="4369" spans="1:7" x14ac:dyDescent="0.25">
      <c r="A4369"/>
      <c r="B4369"/>
      <c r="C4369"/>
      <c r="D4369"/>
      <c r="E4369"/>
      <c r="F4369"/>
      <c r="G4369"/>
    </row>
    <row r="4370" spans="1:7" x14ac:dyDescent="0.25">
      <c r="A4370"/>
      <c r="B4370"/>
      <c r="C4370"/>
      <c r="D4370"/>
      <c r="E4370"/>
      <c r="F4370"/>
      <c r="G4370"/>
    </row>
    <row r="4371" spans="1:7" x14ac:dyDescent="0.25">
      <c r="A4371"/>
      <c r="B4371"/>
      <c r="C4371"/>
      <c r="D4371"/>
      <c r="E4371"/>
      <c r="F4371"/>
      <c r="G4371"/>
    </row>
    <row r="4372" spans="1:7" x14ac:dyDescent="0.25">
      <c r="A4372"/>
      <c r="B4372"/>
      <c r="C4372"/>
      <c r="D4372"/>
      <c r="E4372"/>
      <c r="F4372"/>
      <c r="G4372"/>
    </row>
    <row r="4373" spans="1:7" x14ac:dyDescent="0.25">
      <c r="A4373"/>
      <c r="B4373"/>
      <c r="C4373"/>
      <c r="D4373"/>
      <c r="E4373"/>
      <c r="F4373"/>
      <c r="G4373"/>
    </row>
    <row r="4374" spans="1:7" x14ac:dyDescent="0.25">
      <c r="A4374"/>
      <c r="B4374"/>
      <c r="C4374"/>
      <c r="D4374"/>
      <c r="E4374"/>
      <c r="F4374"/>
      <c r="G4374"/>
    </row>
    <row r="4375" spans="1:7" x14ac:dyDescent="0.25">
      <c r="A4375"/>
      <c r="B4375"/>
      <c r="C4375"/>
      <c r="D4375"/>
      <c r="E4375"/>
      <c r="F4375"/>
      <c r="G4375"/>
    </row>
    <row r="4376" spans="1:7" x14ac:dyDescent="0.25">
      <c r="A4376"/>
      <c r="B4376"/>
      <c r="C4376"/>
      <c r="D4376"/>
      <c r="E4376"/>
      <c r="F4376"/>
      <c r="G4376"/>
    </row>
    <row r="4377" spans="1:7" x14ac:dyDescent="0.25">
      <c r="A4377"/>
      <c r="B4377"/>
      <c r="C4377"/>
      <c r="D4377"/>
      <c r="E4377"/>
      <c r="F4377"/>
      <c r="G4377"/>
    </row>
    <row r="4378" spans="1:7" x14ac:dyDescent="0.25">
      <c r="A4378"/>
      <c r="B4378"/>
      <c r="C4378"/>
      <c r="D4378"/>
      <c r="E4378"/>
      <c r="F4378"/>
      <c r="G4378"/>
    </row>
    <row r="4379" spans="1:7" x14ac:dyDescent="0.25">
      <c r="A4379"/>
      <c r="B4379"/>
      <c r="C4379"/>
      <c r="D4379"/>
      <c r="E4379"/>
      <c r="F4379"/>
      <c r="G4379"/>
    </row>
    <row r="4380" spans="1:7" x14ac:dyDescent="0.25">
      <c r="A4380"/>
      <c r="B4380"/>
      <c r="C4380"/>
      <c r="D4380"/>
      <c r="E4380"/>
      <c r="F4380"/>
      <c r="G4380"/>
    </row>
    <row r="4381" spans="1:7" x14ac:dyDescent="0.25">
      <c r="A4381"/>
      <c r="B4381"/>
      <c r="C4381"/>
      <c r="D4381"/>
      <c r="E4381"/>
      <c r="F4381"/>
      <c r="G4381"/>
    </row>
    <row r="4382" spans="1:7" x14ac:dyDescent="0.25">
      <c r="A4382"/>
      <c r="B4382"/>
      <c r="C4382"/>
      <c r="D4382"/>
      <c r="E4382"/>
      <c r="F4382"/>
      <c r="G4382"/>
    </row>
    <row r="4383" spans="1:7" x14ac:dyDescent="0.25">
      <c r="A4383"/>
      <c r="B4383"/>
      <c r="C4383"/>
      <c r="D4383"/>
      <c r="E4383"/>
      <c r="F4383"/>
      <c r="G4383"/>
    </row>
    <row r="4384" spans="1:7" x14ac:dyDescent="0.25">
      <c r="A4384"/>
      <c r="B4384"/>
      <c r="C4384"/>
      <c r="D4384"/>
      <c r="E4384"/>
      <c r="F4384"/>
      <c r="G4384"/>
    </row>
    <row r="4385" spans="1:7" x14ac:dyDescent="0.25">
      <c r="A4385"/>
      <c r="B4385"/>
      <c r="C4385"/>
      <c r="D4385"/>
      <c r="E4385"/>
      <c r="F4385"/>
      <c r="G4385"/>
    </row>
    <row r="4386" spans="1:7" x14ac:dyDescent="0.25">
      <c r="A4386"/>
      <c r="B4386"/>
      <c r="C4386"/>
      <c r="D4386"/>
      <c r="E4386"/>
      <c r="F4386"/>
      <c r="G4386"/>
    </row>
    <row r="4387" spans="1:7" x14ac:dyDescent="0.25">
      <c r="A4387"/>
      <c r="B4387"/>
      <c r="C4387"/>
      <c r="D4387"/>
      <c r="E4387"/>
      <c r="F4387"/>
      <c r="G4387"/>
    </row>
    <row r="4388" spans="1:7" x14ac:dyDescent="0.25">
      <c r="A4388"/>
      <c r="B4388"/>
      <c r="C4388"/>
      <c r="D4388"/>
      <c r="E4388"/>
      <c r="F4388"/>
      <c r="G4388"/>
    </row>
    <row r="4389" spans="1:7" x14ac:dyDescent="0.25">
      <c r="A4389"/>
      <c r="B4389"/>
      <c r="C4389"/>
      <c r="D4389"/>
      <c r="E4389"/>
      <c r="F4389"/>
      <c r="G4389"/>
    </row>
    <row r="4390" spans="1:7" x14ac:dyDescent="0.25">
      <c r="A4390"/>
      <c r="B4390"/>
      <c r="C4390"/>
      <c r="D4390"/>
      <c r="E4390"/>
      <c r="F4390"/>
      <c r="G4390"/>
    </row>
    <row r="4391" spans="1:7" x14ac:dyDescent="0.25">
      <c r="A4391"/>
      <c r="B4391"/>
      <c r="C4391"/>
      <c r="D4391"/>
      <c r="E4391"/>
      <c r="F4391"/>
      <c r="G4391"/>
    </row>
    <row r="4392" spans="1:7" x14ac:dyDescent="0.25">
      <c r="A4392"/>
      <c r="B4392"/>
      <c r="C4392"/>
      <c r="D4392"/>
      <c r="E4392"/>
      <c r="F4392"/>
      <c r="G4392"/>
    </row>
    <row r="4393" spans="1:7" x14ac:dyDescent="0.25">
      <c r="A4393"/>
      <c r="B4393"/>
      <c r="C4393"/>
      <c r="D4393"/>
      <c r="E4393"/>
      <c r="F4393"/>
      <c r="G4393"/>
    </row>
    <row r="4394" spans="1:7" x14ac:dyDescent="0.25">
      <c r="A4394"/>
      <c r="B4394"/>
      <c r="C4394"/>
      <c r="D4394"/>
      <c r="E4394"/>
      <c r="F4394"/>
      <c r="G4394"/>
    </row>
    <row r="4395" spans="1:7" x14ac:dyDescent="0.25">
      <c r="A4395"/>
      <c r="B4395"/>
      <c r="C4395"/>
      <c r="D4395"/>
      <c r="E4395"/>
      <c r="F4395"/>
      <c r="G4395"/>
    </row>
    <row r="4396" spans="1:7" x14ac:dyDescent="0.25">
      <c r="A4396"/>
      <c r="B4396"/>
      <c r="C4396"/>
      <c r="D4396"/>
      <c r="E4396"/>
      <c r="F4396"/>
      <c r="G4396"/>
    </row>
    <row r="4397" spans="1:7" x14ac:dyDescent="0.25">
      <c r="A4397"/>
      <c r="B4397"/>
      <c r="C4397"/>
      <c r="D4397"/>
      <c r="E4397"/>
      <c r="F4397"/>
      <c r="G4397"/>
    </row>
    <row r="4398" spans="1:7" x14ac:dyDescent="0.25">
      <c r="A4398"/>
      <c r="B4398"/>
      <c r="C4398"/>
      <c r="D4398"/>
      <c r="E4398"/>
      <c r="F4398"/>
      <c r="G4398"/>
    </row>
    <row r="4399" spans="1:7" x14ac:dyDescent="0.25">
      <c r="A4399"/>
      <c r="B4399"/>
      <c r="C4399"/>
      <c r="D4399"/>
      <c r="E4399"/>
      <c r="F4399"/>
      <c r="G4399"/>
    </row>
    <row r="4400" spans="1:7" x14ac:dyDescent="0.25">
      <c r="A4400"/>
      <c r="B4400"/>
      <c r="C4400"/>
      <c r="D4400"/>
      <c r="E4400"/>
      <c r="F4400"/>
      <c r="G4400"/>
    </row>
    <row r="4401" spans="1:7" x14ac:dyDescent="0.25">
      <c r="A4401"/>
      <c r="B4401"/>
      <c r="C4401"/>
      <c r="D4401"/>
      <c r="E4401"/>
      <c r="F4401"/>
      <c r="G4401"/>
    </row>
    <row r="4402" spans="1:7" x14ac:dyDescent="0.25">
      <c r="A4402"/>
      <c r="B4402"/>
      <c r="C4402"/>
      <c r="D4402"/>
      <c r="E4402"/>
      <c r="F4402"/>
      <c r="G4402"/>
    </row>
    <row r="4403" spans="1:7" x14ac:dyDescent="0.25">
      <c r="A4403"/>
      <c r="B4403"/>
      <c r="C4403"/>
      <c r="D4403"/>
      <c r="E4403"/>
      <c r="F4403"/>
      <c r="G4403"/>
    </row>
    <row r="4404" spans="1:7" x14ac:dyDescent="0.25">
      <c r="A4404"/>
      <c r="B4404"/>
      <c r="C4404"/>
      <c r="D4404"/>
      <c r="E4404"/>
      <c r="F4404"/>
      <c r="G4404"/>
    </row>
    <row r="4405" spans="1:7" x14ac:dyDescent="0.25">
      <c r="A4405"/>
      <c r="B4405"/>
      <c r="C4405"/>
      <c r="D4405"/>
      <c r="E4405"/>
      <c r="F4405"/>
      <c r="G4405"/>
    </row>
    <row r="4406" spans="1:7" x14ac:dyDescent="0.25">
      <c r="A4406"/>
      <c r="B4406"/>
      <c r="C4406"/>
      <c r="D4406"/>
      <c r="E4406"/>
      <c r="F4406"/>
      <c r="G4406"/>
    </row>
    <row r="4407" spans="1:7" x14ac:dyDescent="0.25">
      <c r="A4407"/>
      <c r="B4407"/>
      <c r="C4407"/>
      <c r="D4407"/>
      <c r="E4407"/>
      <c r="F4407"/>
      <c r="G4407"/>
    </row>
    <row r="4408" spans="1:7" x14ac:dyDescent="0.25">
      <c r="A4408"/>
      <c r="B4408"/>
      <c r="C4408"/>
      <c r="D4408"/>
      <c r="E4408"/>
      <c r="F4408"/>
      <c r="G4408"/>
    </row>
    <row r="4409" spans="1:7" x14ac:dyDescent="0.25">
      <c r="A4409"/>
      <c r="B4409"/>
      <c r="C4409"/>
      <c r="D4409"/>
      <c r="E4409"/>
      <c r="F4409"/>
      <c r="G4409"/>
    </row>
    <row r="4410" spans="1:7" x14ac:dyDescent="0.25">
      <c r="A4410"/>
      <c r="B4410"/>
      <c r="C4410"/>
      <c r="D4410"/>
      <c r="E4410"/>
      <c r="F4410"/>
      <c r="G4410"/>
    </row>
    <row r="4411" spans="1:7" x14ac:dyDescent="0.25">
      <c r="A4411"/>
      <c r="B4411"/>
      <c r="C4411"/>
      <c r="D4411"/>
      <c r="E4411"/>
      <c r="F4411"/>
      <c r="G4411"/>
    </row>
    <row r="4412" spans="1:7" x14ac:dyDescent="0.25">
      <c r="A4412"/>
      <c r="B4412"/>
      <c r="C4412"/>
      <c r="D4412"/>
      <c r="E4412"/>
      <c r="F4412"/>
      <c r="G4412"/>
    </row>
    <row r="4413" spans="1:7" x14ac:dyDescent="0.25">
      <c r="A4413"/>
      <c r="B4413"/>
      <c r="C4413"/>
      <c r="D4413"/>
      <c r="E4413"/>
      <c r="F4413"/>
      <c r="G4413"/>
    </row>
    <row r="4414" spans="1:7" x14ac:dyDescent="0.25">
      <c r="A4414"/>
      <c r="B4414"/>
      <c r="C4414"/>
      <c r="D4414"/>
      <c r="E4414"/>
      <c r="F4414"/>
      <c r="G4414"/>
    </row>
    <row r="4415" spans="1:7" x14ac:dyDescent="0.25">
      <c r="A4415"/>
      <c r="B4415"/>
      <c r="C4415"/>
      <c r="D4415"/>
      <c r="E4415"/>
      <c r="F4415"/>
      <c r="G4415"/>
    </row>
    <row r="4416" spans="1:7" x14ac:dyDescent="0.25">
      <c r="A4416"/>
      <c r="B4416"/>
      <c r="C4416"/>
      <c r="D4416"/>
      <c r="E4416"/>
      <c r="F4416"/>
      <c r="G4416"/>
    </row>
    <row r="4417" spans="1:7" x14ac:dyDescent="0.25">
      <c r="A4417"/>
      <c r="B4417"/>
      <c r="C4417"/>
      <c r="D4417"/>
      <c r="E4417"/>
      <c r="F4417"/>
      <c r="G4417"/>
    </row>
    <row r="4418" spans="1:7" x14ac:dyDescent="0.25">
      <c r="A4418"/>
      <c r="B4418"/>
      <c r="C4418"/>
      <c r="D4418"/>
      <c r="E4418"/>
      <c r="F4418"/>
      <c r="G4418"/>
    </row>
    <row r="4419" spans="1:7" x14ac:dyDescent="0.25">
      <c r="A4419"/>
      <c r="B4419"/>
      <c r="C4419"/>
      <c r="D4419"/>
      <c r="E4419"/>
      <c r="F4419"/>
      <c r="G4419"/>
    </row>
    <row r="4420" spans="1:7" x14ac:dyDescent="0.25">
      <c r="A4420"/>
      <c r="B4420"/>
      <c r="C4420"/>
      <c r="D4420"/>
      <c r="E4420"/>
      <c r="F4420"/>
      <c r="G4420"/>
    </row>
    <row r="4421" spans="1:7" x14ac:dyDescent="0.25">
      <c r="A4421"/>
      <c r="B4421"/>
      <c r="C4421"/>
      <c r="D4421"/>
      <c r="E4421"/>
      <c r="F4421"/>
      <c r="G4421"/>
    </row>
    <row r="4422" spans="1:7" x14ac:dyDescent="0.25">
      <c r="A4422"/>
      <c r="B4422"/>
      <c r="C4422"/>
      <c r="D4422"/>
      <c r="E4422"/>
      <c r="F4422"/>
      <c r="G4422"/>
    </row>
    <row r="4423" spans="1:7" x14ac:dyDescent="0.25">
      <c r="A4423"/>
      <c r="B4423"/>
      <c r="C4423"/>
      <c r="D4423"/>
      <c r="E4423"/>
      <c r="F4423"/>
      <c r="G4423"/>
    </row>
    <row r="4424" spans="1:7" x14ac:dyDescent="0.25">
      <c r="A4424"/>
      <c r="B4424"/>
      <c r="C4424"/>
      <c r="D4424"/>
      <c r="E4424"/>
      <c r="F4424"/>
      <c r="G4424"/>
    </row>
    <row r="4425" spans="1:7" x14ac:dyDescent="0.25">
      <c r="A4425"/>
      <c r="B4425"/>
      <c r="C4425"/>
      <c r="D4425"/>
      <c r="E4425"/>
      <c r="F4425"/>
      <c r="G4425"/>
    </row>
    <row r="4426" spans="1:7" x14ac:dyDescent="0.25">
      <c r="A4426"/>
      <c r="B4426"/>
      <c r="C4426"/>
      <c r="D4426"/>
      <c r="E4426"/>
      <c r="F4426"/>
      <c r="G4426"/>
    </row>
    <row r="4427" spans="1:7" x14ac:dyDescent="0.25">
      <c r="A4427"/>
      <c r="B4427"/>
      <c r="C4427"/>
      <c r="D4427"/>
      <c r="E4427"/>
      <c r="F4427"/>
      <c r="G4427"/>
    </row>
    <row r="4428" spans="1:7" x14ac:dyDescent="0.25">
      <c r="A4428"/>
      <c r="B4428"/>
      <c r="C4428"/>
      <c r="D4428"/>
      <c r="E4428"/>
      <c r="F4428"/>
      <c r="G4428"/>
    </row>
    <row r="4429" spans="1:7" x14ac:dyDescent="0.25">
      <c r="A4429"/>
      <c r="B4429"/>
      <c r="C4429"/>
      <c r="D4429"/>
      <c r="E4429"/>
      <c r="F4429"/>
      <c r="G4429"/>
    </row>
    <row r="4430" spans="1:7" x14ac:dyDescent="0.25">
      <c r="A4430"/>
      <c r="B4430"/>
      <c r="C4430"/>
      <c r="D4430"/>
      <c r="E4430"/>
      <c r="F4430"/>
      <c r="G4430"/>
    </row>
    <row r="4431" spans="1:7" x14ac:dyDescent="0.25">
      <c r="A4431"/>
      <c r="B4431"/>
      <c r="C4431"/>
      <c r="D4431"/>
      <c r="E4431"/>
      <c r="F4431"/>
      <c r="G4431"/>
    </row>
    <row r="4432" spans="1:7" x14ac:dyDescent="0.25">
      <c r="A4432"/>
      <c r="B4432"/>
      <c r="C4432"/>
      <c r="D4432"/>
      <c r="E4432"/>
      <c r="F4432"/>
      <c r="G4432"/>
    </row>
    <row r="4433" spans="1:7" x14ac:dyDescent="0.25">
      <c r="A4433"/>
      <c r="B4433"/>
      <c r="C4433"/>
      <c r="D4433"/>
      <c r="E4433"/>
      <c r="F4433"/>
      <c r="G4433"/>
    </row>
    <row r="4434" spans="1:7" x14ac:dyDescent="0.25">
      <c r="A4434"/>
      <c r="B4434"/>
      <c r="C4434"/>
      <c r="D4434"/>
      <c r="E4434"/>
      <c r="F4434"/>
      <c r="G4434"/>
    </row>
    <row r="4435" spans="1:7" x14ac:dyDescent="0.25">
      <c r="A4435"/>
      <c r="B4435"/>
      <c r="C4435"/>
      <c r="D4435"/>
      <c r="E4435"/>
      <c r="F4435"/>
      <c r="G4435"/>
    </row>
    <row r="4436" spans="1:7" x14ac:dyDescent="0.25">
      <c r="A4436"/>
      <c r="B4436"/>
      <c r="C4436"/>
      <c r="D4436"/>
      <c r="E4436"/>
      <c r="F4436"/>
      <c r="G4436"/>
    </row>
    <row r="4437" spans="1:7" x14ac:dyDescent="0.25">
      <c r="A4437"/>
      <c r="B4437"/>
      <c r="C4437"/>
      <c r="D4437"/>
      <c r="E4437"/>
      <c r="F4437"/>
      <c r="G4437"/>
    </row>
    <row r="4438" spans="1:7" x14ac:dyDescent="0.25">
      <c r="A4438"/>
      <c r="B4438"/>
      <c r="C4438"/>
      <c r="D4438"/>
      <c r="E4438"/>
      <c r="F4438"/>
      <c r="G4438"/>
    </row>
    <row r="4439" spans="1:7" x14ac:dyDescent="0.25">
      <c r="A4439"/>
      <c r="B4439"/>
      <c r="C4439"/>
      <c r="D4439"/>
      <c r="E4439"/>
      <c r="F4439"/>
      <c r="G4439"/>
    </row>
    <row r="4440" spans="1:7" x14ac:dyDescent="0.25">
      <c r="A4440"/>
      <c r="B4440"/>
      <c r="C4440"/>
      <c r="D4440"/>
      <c r="E4440"/>
      <c r="F4440"/>
      <c r="G4440"/>
    </row>
    <row r="4441" spans="1:7" x14ac:dyDescent="0.25">
      <c r="A4441"/>
      <c r="B4441"/>
      <c r="C4441"/>
      <c r="D4441"/>
      <c r="E4441"/>
      <c r="F4441"/>
      <c r="G4441"/>
    </row>
    <row r="4442" spans="1:7" x14ac:dyDescent="0.25">
      <c r="A4442"/>
      <c r="B4442"/>
      <c r="C4442"/>
      <c r="D4442"/>
      <c r="E4442"/>
      <c r="F4442"/>
      <c r="G4442"/>
    </row>
    <row r="4443" spans="1:7" x14ac:dyDescent="0.25">
      <c r="A4443"/>
      <c r="B4443"/>
      <c r="C4443"/>
      <c r="D4443"/>
      <c r="E4443"/>
      <c r="F4443"/>
      <c r="G4443"/>
    </row>
    <row r="4444" spans="1:7" x14ac:dyDescent="0.25">
      <c r="A4444"/>
      <c r="B4444"/>
      <c r="C4444"/>
      <c r="D4444"/>
      <c r="E4444"/>
      <c r="F4444"/>
      <c r="G4444"/>
    </row>
    <row r="4445" spans="1:7" x14ac:dyDescent="0.25">
      <c r="A4445"/>
      <c r="B4445"/>
      <c r="C4445"/>
      <c r="D4445"/>
      <c r="E4445"/>
      <c r="F4445"/>
      <c r="G4445"/>
    </row>
    <row r="4446" spans="1:7" x14ac:dyDescent="0.25">
      <c r="A4446"/>
      <c r="B4446"/>
      <c r="C4446"/>
      <c r="D4446"/>
      <c r="E4446"/>
      <c r="F4446"/>
      <c r="G4446"/>
    </row>
    <row r="4447" spans="1:7" x14ac:dyDescent="0.25">
      <c r="A4447"/>
      <c r="B4447"/>
      <c r="C4447"/>
      <c r="D4447"/>
      <c r="E4447"/>
      <c r="F4447"/>
      <c r="G4447"/>
    </row>
    <row r="4448" spans="1:7" x14ac:dyDescent="0.25">
      <c r="A4448"/>
      <c r="B4448"/>
      <c r="C4448"/>
      <c r="D4448"/>
      <c r="E4448"/>
      <c r="F4448"/>
      <c r="G4448"/>
    </row>
    <row r="4449" spans="1:7" x14ac:dyDescent="0.25">
      <c r="A4449"/>
      <c r="B4449"/>
      <c r="C4449"/>
      <c r="D4449"/>
      <c r="E4449"/>
      <c r="F4449"/>
      <c r="G4449"/>
    </row>
    <row r="4450" spans="1:7" x14ac:dyDescent="0.25">
      <c r="A4450"/>
      <c r="B4450"/>
      <c r="C4450"/>
      <c r="D4450"/>
      <c r="E4450"/>
      <c r="F4450"/>
      <c r="G4450"/>
    </row>
    <row r="4451" spans="1:7" x14ac:dyDescent="0.25">
      <c r="A4451"/>
      <c r="B4451"/>
      <c r="C4451"/>
      <c r="D4451"/>
      <c r="E4451"/>
      <c r="F4451"/>
      <c r="G4451"/>
    </row>
    <row r="4452" spans="1:7" x14ac:dyDescent="0.25">
      <c r="A4452"/>
      <c r="B4452"/>
      <c r="C4452"/>
      <c r="D4452"/>
      <c r="E4452"/>
      <c r="F4452"/>
      <c r="G4452"/>
    </row>
    <row r="4453" spans="1:7" x14ac:dyDescent="0.25">
      <c r="A4453"/>
      <c r="B4453"/>
      <c r="C4453"/>
      <c r="D4453"/>
      <c r="E4453"/>
      <c r="F4453"/>
      <c r="G4453"/>
    </row>
    <row r="4454" spans="1:7" x14ac:dyDescent="0.25">
      <c r="A4454"/>
      <c r="B4454"/>
      <c r="C4454"/>
      <c r="D4454"/>
      <c r="E4454"/>
      <c r="F4454"/>
      <c r="G4454"/>
    </row>
    <row r="4455" spans="1:7" x14ac:dyDescent="0.25">
      <c r="A4455"/>
      <c r="B4455"/>
      <c r="C4455"/>
      <c r="D4455"/>
      <c r="E4455"/>
      <c r="F4455"/>
      <c r="G4455"/>
    </row>
    <row r="4456" spans="1:7" x14ac:dyDescent="0.25">
      <c r="A4456"/>
      <c r="B4456"/>
      <c r="C4456"/>
      <c r="D4456"/>
      <c r="E4456"/>
      <c r="F4456"/>
      <c r="G4456"/>
    </row>
    <row r="4457" spans="1:7" x14ac:dyDescent="0.25">
      <c r="A4457"/>
      <c r="B4457"/>
      <c r="C4457"/>
      <c r="D4457"/>
      <c r="E4457"/>
      <c r="F4457"/>
      <c r="G4457"/>
    </row>
    <row r="4458" spans="1:7" x14ac:dyDescent="0.25">
      <c r="A4458"/>
      <c r="B4458"/>
      <c r="C4458"/>
      <c r="D4458"/>
      <c r="E4458"/>
      <c r="F4458"/>
      <c r="G4458"/>
    </row>
    <row r="4459" spans="1:7" x14ac:dyDescent="0.25">
      <c r="A4459"/>
      <c r="B4459"/>
      <c r="C4459"/>
      <c r="D4459"/>
      <c r="E4459"/>
      <c r="F4459"/>
      <c r="G4459"/>
    </row>
    <row r="4460" spans="1:7" x14ac:dyDescent="0.25">
      <c r="A4460"/>
      <c r="B4460"/>
      <c r="C4460"/>
      <c r="D4460"/>
      <c r="E4460"/>
      <c r="F4460"/>
      <c r="G4460"/>
    </row>
    <row r="4461" spans="1:7" x14ac:dyDescent="0.25">
      <c r="A4461"/>
      <c r="B4461"/>
      <c r="C4461"/>
      <c r="D4461"/>
      <c r="E4461"/>
      <c r="F4461"/>
      <c r="G4461"/>
    </row>
    <row r="4462" spans="1:7" x14ac:dyDescent="0.25">
      <c r="A4462"/>
      <c r="B4462"/>
      <c r="C4462"/>
      <c r="D4462"/>
      <c r="E4462"/>
      <c r="F4462"/>
      <c r="G4462"/>
    </row>
    <row r="4463" spans="1:7" x14ac:dyDescent="0.25">
      <c r="A4463"/>
      <c r="B4463"/>
      <c r="C4463"/>
      <c r="D4463"/>
      <c r="E4463"/>
      <c r="F4463"/>
      <c r="G4463"/>
    </row>
    <row r="4464" spans="1:7" x14ac:dyDescent="0.25">
      <c r="A4464"/>
      <c r="B4464"/>
      <c r="C4464"/>
      <c r="D4464"/>
      <c r="E4464"/>
      <c r="F4464"/>
      <c r="G4464"/>
    </row>
    <row r="4465" spans="1:7" x14ac:dyDescent="0.25">
      <c r="A4465"/>
      <c r="B4465"/>
      <c r="C4465"/>
      <c r="D4465"/>
      <c r="E4465"/>
      <c r="F4465"/>
      <c r="G4465"/>
    </row>
    <row r="4466" spans="1:7" x14ac:dyDescent="0.25">
      <c r="A4466"/>
      <c r="B4466"/>
      <c r="C4466"/>
      <c r="D4466"/>
      <c r="E4466"/>
      <c r="F4466"/>
      <c r="G4466"/>
    </row>
    <row r="4467" spans="1:7" x14ac:dyDescent="0.25">
      <c r="A4467"/>
      <c r="B4467"/>
      <c r="C4467"/>
      <c r="D4467"/>
      <c r="E4467"/>
      <c r="F4467"/>
      <c r="G4467"/>
    </row>
    <row r="4468" spans="1:7" x14ac:dyDescent="0.25">
      <c r="A4468"/>
      <c r="B4468"/>
      <c r="C4468"/>
      <c r="D4468"/>
      <c r="E4468"/>
      <c r="F4468"/>
      <c r="G4468"/>
    </row>
    <row r="4469" spans="1:7" x14ac:dyDescent="0.25">
      <c r="A4469"/>
      <c r="B4469"/>
      <c r="C4469"/>
      <c r="D4469"/>
      <c r="E4469"/>
      <c r="F4469"/>
      <c r="G4469"/>
    </row>
    <row r="4470" spans="1:7" x14ac:dyDescent="0.25">
      <c r="A4470"/>
      <c r="B4470"/>
      <c r="C4470"/>
      <c r="D4470"/>
      <c r="E4470"/>
      <c r="F4470"/>
      <c r="G4470"/>
    </row>
    <row r="4471" spans="1:7" x14ac:dyDescent="0.25">
      <c r="A4471"/>
      <c r="B4471"/>
      <c r="C4471"/>
      <c r="D4471"/>
      <c r="E4471"/>
      <c r="F4471"/>
      <c r="G4471"/>
    </row>
    <row r="4472" spans="1:7" x14ac:dyDescent="0.25">
      <c r="A4472"/>
      <c r="B4472"/>
      <c r="C4472"/>
      <c r="D4472"/>
      <c r="E4472"/>
      <c r="F4472"/>
      <c r="G4472"/>
    </row>
    <row r="4473" spans="1:7" x14ac:dyDescent="0.25">
      <c r="A4473"/>
      <c r="B4473"/>
      <c r="C4473"/>
      <c r="D4473"/>
      <c r="E4473"/>
      <c r="F4473"/>
      <c r="G4473"/>
    </row>
    <row r="4474" spans="1:7" x14ac:dyDescent="0.25">
      <c r="A4474"/>
      <c r="B4474"/>
      <c r="C4474"/>
      <c r="D4474"/>
      <c r="E4474"/>
      <c r="F4474"/>
      <c r="G4474"/>
    </row>
    <row r="4475" spans="1:7" x14ac:dyDescent="0.25">
      <c r="A4475"/>
      <c r="B4475"/>
      <c r="C4475"/>
      <c r="D4475"/>
      <c r="E4475"/>
      <c r="F4475"/>
      <c r="G4475"/>
    </row>
    <row r="4476" spans="1:7" x14ac:dyDescent="0.25">
      <c r="A4476"/>
      <c r="B4476"/>
      <c r="C4476"/>
      <c r="D4476"/>
      <c r="E4476"/>
      <c r="F4476"/>
      <c r="G4476"/>
    </row>
    <row r="4477" spans="1:7" x14ac:dyDescent="0.25">
      <c r="A4477"/>
      <c r="B4477"/>
      <c r="C4477"/>
      <c r="D4477"/>
      <c r="E4477"/>
      <c r="F4477"/>
      <c r="G4477"/>
    </row>
    <row r="4478" spans="1:7" x14ac:dyDescent="0.25">
      <c r="A4478"/>
      <c r="B4478"/>
      <c r="C4478"/>
      <c r="D4478"/>
      <c r="E4478"/>
      <c r="F4478"/>
      <c r="G4478"/>
    </row>
    <row r="4479" spans="1:7" x14ac:dyDescent="0.25">
      <c r="A4479"/>
      <c r="B4479"/>
      <c r="C4479"/>
      <c r="D4479"/>
      <c r="E4479"/>
      <c r="F4479"/>
      <c r="G4479"/>
    </row>
    <row r="4480" spans="1:7" x14ac:dyDescent="0.25">
      <c r="A4480"/>
      <c r="B4480"/>
      <c r="C4480"/>
      <c r="D4480"/>
      <c r="E4480"/>
      <c r="F4480"/>
      <c r="G4480"/>
    </row>
    <row r="4481" spans="1:7" x14ac:dyDescent="0.25">
      <c r="A4481"/>
      <c r="B4481"/>
      <c r="C4481"/>
      <c r="D4481"/>
      <c r="E4481"/>
      <c r="F4481"/>
      <c r="G4481"/>
    </row>
    <row r="4482" spans="1:7" x14ac:dyDescent="0.25">
      <c r="A4482"/>
      <c r="B4482"/>
      <c r="C4482"/>
      <c r="D4482"/>
      <c r="E4482"/>
      <c r="F4482"/>
      <c r="G4482"/>
    </row>
    <row r="4483" spans="1:7" x14ac:dyDescent="0.25">
      <c r="A4483"/>
      <c r="B4483"/>
      <c r="C4483"/>
      <c r="D4483"/>
      <c r="E4483"/>
      <c r="F4483"/>
      <c r="G4483"/>
    </row>
    <row r="4484" spans="1:7" x14ac:dyDescent="0.25">
      <c r="A4484"/>
      <c r="B4484"/>
      <c r="C4484"/>
      <c r="D4484"/>
      <c r="E4484"/>
      <c r="F4484"/>
      <c r="G4484"/>
    </row>
    <row r="4485" spans="1:7" x14ac:dyDescent="0.25">
      <c r="A4485"/>
      <c r="B4485"/>
      <c r="C4485"/>
      <c r="D4485"/>
      <c r="E4485"/>
      <c r="F4485"/>
      <c r="G4485"/>
    </row>
    <row r="4486" spans="1:7" x14ac:dyDescent="0.25">
      <c r="A4486"/>
      <c r="B4486"/>
      <c r="C4486"/>
      <c r="D4486"/>
      <c r="E4486"/>
      <c r="F4486"/>
      <c r="G4486"/>
    </row>
    <row r="4487" spans="1:7" x14ac:dyDescent="0.25">
      <c r="A4487"/>
      <c r="B4487"/>
      <c r="C4487"/>
      <c r="D4487"/>
      <c r="E4487"/>
      <c r="F4487"/>
      <c r="G4487"/>
    </row>
    <row r="4488" spans="1:7" x14ac:dyDescent="0.25">
      <c r="A4488"/>
      <c r="B4488"/>
      <c r="C4488"/>
      <c r="D4488"/>
      <c r="E4488"/>
      <c r="F4488"/>
      <c r="G4488"/>
    </row>
    <row r="4489" spans="1:7" x14ac:dyDescent="0.25">
      <c r="A4489"/>
      <c r="B4489"/>
      <c r="C4489"/>
      <c r="D4489"/>
      <c r="E4489"/>
      <c r="F4489"/>
      <c r="G4489"/>
    </row>
    <row r="4490" spans="1:7" x14ac:dyDescent="0.25">
      <c r="A4490"/>
      <c r="B4490"/>
      <c r="C4490"/>
      <c r="D4490"/>
      <c r="E4490"/>
      <c r="F4490"/>
      <c r="G4490"/>
    </row>
    <row r="4491" spans="1:7" x14ac:dyDescent="0.25">
      <c r="A4491"/>
      <c r="B4491"/>
      <c r="C4491"/>
      <c r="D4491"/>
      <c r="E4491"/>
      <c r="F4491"/>
      <c r="G4491"/>
    </row>
    <row r="4492" spans="1:7" x14ac:dyDescent="0.25">
      <c r="A4492"/>
      <c r="B4492"/>
      <c r="C4492"/>
      <c r="D4492"/>
      <c r="E4492"/>
      <c r="F4492"/>
      <c r="G4492"/>
    </row>
    <row r="4493" spans="1:7" x14ac:dyDescent="0.25">
      <c r="A4493"/>
      <c r="B4493"/>
      <c r="C4493"/>
      <c r="D4493"/>
      <c r="E4493"/>
      <c r="F4493"/>
      <c r="G4493"/>
    </row>
    <row r="4494" spans="1:7" x14ac:dyDescent="0.25">
      <c r="A4494"/>
      <c r="B4494"/>
      <c r="C4494"/>
      <c r="D4494"/>
      <c r="E4494"/>
      <c r="F4494"/>
      <c r="G4494"/>
    </row>
    <row r="4495" spans="1:7" x14ac:dyDescent="0.25">
      <c r="A4495"/>
      <c r="B4495"/>
      <c r="C4495"/>
      <c r="D4495"/>
      <c r="E4495"/>
      <c r="F4495"/>
      <c r="G4495"/>
    </row>
    <row r="4496" spans="1:7" x14ac:dyDescent="0.25">
      <c r="A4496"/>
      <c r="B4496"/>
      <c r="C4496"/>
      <c r="D4496"/>
      <c r="E4496"/>
      <c r="F4496"/>
      <c r="G4496"/>
    </row>
    <row r="4497" spans="1:7" x14ac:dyDescent="0.25">
      <c r="A4497"/>
      <c r="B4497"/>
      <c r="C4497"/>
      <c r="D4497"/>
      <c r="E4497"/>
      <c r="F4497"/>
      <c r="G4497"/>
    </row>
    <row r="4498" spans="1:7" x14ac:dyDescent="0.25">
      <c r="A4498"/>
      <c r="B4498"/>
      <c r="C4498"/>
      <c r="D4498"/>
      <c r="E4498"/>
      <c r="F4498"/>
      <c r="G4498"/>
    </row>
    <row r="4499" spans="1:7" x14ac:dyDescent="0.25">
      <c r="A4499"/>
      <c r="B4499"/>
      <c r="C4499"/>
      <c r="D4499"/>
      <c r="E4499"/>
      <c r="F4499"/>
      <c r="G4499"/>
    </row>
    <row r="4500" spans="1:7" x14ac:dyDescent="0.25">
      <c r="A4500"/>
      <c r="B4500"/>
      <c r="C4500"/>
      <c r="D4500"/>
      <c r="E4500"/>
      <c r="F4500"/>
      <c r="G4500"/>
    </row>
    <row r="4501" spans="1:7" x14ac:dyDescent="0.25">
      <c r="A4501"/>
      <c r="B4501"/>
      <c r="C4501"/>
      <c r="D4501"/>
      <c r="E4501"/>
      <c r="F4501"/>
      <c r="G4501"/>
    </row>
    <row r="4502" spans="1:7" x14ac:dyDescent="0.25">
      <c r="A4502"/>
      <c r="B4502"/>
      <c r="C4502"/>
      <c r="D4502"/>
      <c r="E4502"/>
      <c r="F4502"/>
      <c r="G4502"/>
    </row>
    <row r="4503" spans="1:7" x14ac:dyDescent="0.25">
      <c r="A4503"/>
      <c r="B4503"/>
      <c r="C4503"/>
      <c r="D4503"/>
      <c r="E4503"/>
      <c r="F4503"/>
      <c r="G4503"/>
    </row>
    <row r="4504" spans="1:7" x14ac:dyDescent="0.25">
      <c r="A4504"/>
      <c r="B4504"/>
      <c r="C4504"/>
      <c r="D4504"/>
      <c r="E4504"/>
      <c r="F4504"/>
      <c r="G4504"/>
    </row>
    <row r="4505" spans="1:7" x14ac:dyDescent="0.25">
      <c r="A4505"/>
      <c r="B4505"/>
      <c r="C4505"/>
      <c r="D4505"/>
      <c r="E4505"/>
      <c r="F4505"/>
      <c r="G4505"/>
    </row>
    <row r="4506" spans="1:7" x14ac:dyDescent="0.25">
      <c r="A4506"/>
      <c r="B4506"/>
      <c r="C4506"/>
      <c r="D4506"/>
      <c r="E4506"/>
      <c r="F4506"/>
      <c r="G4506"/>
    </row>
    <row r="4507" spans="1:7" x14ac:dyDescent="0.25">
      <c r="A4507"/>
      <c r="B4507"/>
      <c r="C4507"/>
      <c r="D4507"/>
      <c r="E4507"/>
      <c r="F4507"/>
      <c r="G4507"/>
    </row>
    <row r="4508" spans="1:7" x14ac:dyDescent="0.25">
      <c r="A4508"/>
      <c r="B4508"/>
      <c r="C4508"/>
      <c r="D4508"/>
      <c r="E4508"/>
      <c r="F4508"/>
      <c r="G4508"/>
    </row>
    <row r="4509" spans="1:7" x14ac:dyDescent="0.25">
      <c r="A4509"/>
      <c r="B4509"/>
      <c r="C4509"/>
      <c r="D4509"/>
      <c r="E4509"/>
      <c r="F4509"/>
      <c r="G4509"/>
    </row>
    <row r="4510" spans="1:7" x14ac:dyDescent="0.25">
      <c r="A4510"/>
      <c r="B4510"/>
      <c r="C4510"/>
      <c r="D4510"/>
      <c r="E4510"/>
      <c r="F4510"/>
      <c r="G4510"/>
    </row>
    <row r="4511" spans="1:7" x14ac:dyDescent="0.25">
      <c r="A4511"/>
      <c r="B4511"/>
      <c r="C4511"/>
      <c r="D4511"/>
      <c r="E4511"/>
      <c r="F4511"/>
      <c r="G4511"/>
    </row>
    <row r="4512" spans="1:7" x14ac:dyDescent="0.25">
      <c r="A4512"/>
      <c r="B4512"/>
      <c r="C4512"/>
      <c r="D4512"/>
      <c r="E4512"/>
      <c r="F4512"/>
      <c r="G4512"/>
    </row>
    <row r="4513" spans="1:7" x14ac:dyDescent="0.25">
      <c r="A4513"/>
      <c r="B4513"/>
      <c r="C4513"/>
      <c r="D4513"/>
      <c r="E4513"/>
      <c r="F4513"/>
      <c r="G4513"/>
    </row>
    <row r="4514" spans="1:7" x14ac:dyDescent="0.25">
      <c r="A4514"/>
      <c r="B4514"/>
      <c r="C4514"/>
      <c r="D4514"/>
      <c r="E4514"/>
      <c r="F4514"/>
      <c r="G4514"/>
    </row>
    <row r="4515" spans="1:7" x14ac:dyDescent="0.25">
      <c r="A4515"/>
      <c r="B4515"/>
      <c r="C4515"/>
      <c r="D4515"/>
      <c r="E4515"/>
      <c r="F4515"/>
      <c r="G4515"/>
    </row>
    <row r="4516" spans="1:7" x14ac:dyDescent="0.25">
      <c r="A4516"/>
      <c r="B4516"/>
      <c r="C4516"/>
      <c r="D4516"/>
      <c r="E4516"/>
      <c r="F4516"/>
      <c r="G4516"/>
    </row>
    <row r="4517" spans="1:7" x14ac:dyDescent="0.25">
      <c r="A4517"/>
      <c r="B4517"/>
      <c r="C4517"/>
      <c r="D4517"/>
      <c r="E4517"/>
      <c r="F4517"/>
      <c r="G4517"/>
    </row>
    <row r="4518" spans="1:7" x14ac:dyDescent="0.25">
      <c r="A4518"/>
      <c r="B4518"/>
      <c r="C4518"/>
      <c r="D4518"/>
      <c r="E4518"/>
      <c r="F4518"/>
      <c r="G4518"/>
    </row>
    <row r="4519" spans="1:7" x14ac:dyDescent="0.25">
      <c r="A4519"/>
      <c r="B4519"/>
      <c r="C4519"/>
      <c r="D4519"/>
      <c r="E4519"/>
      <c r="F4519"/>
      <c r="G4519"/>
    </row>
    <row r="4520" spans="1:7" x14ac:dyDescent="0.25">
      <c r="A4520"/>
      <c r="B4520"/>
      <c r="C4520"/>
      <c r="D4520"/>
      <c r="E4520"/>
      <c r="F4520"/>
      <c r="G4520"/>
    </row>
    <row r="4521" spans="1:7" x14ac:dyDescent="0.25">
      <c r="A4521"/>
      <c r="B4521"/>
      <c r="C4521"/>
      <c r="D4521"/>
      <c r="E4521"/>
      <c r="F4521"/>
      <c r="G4521"/>
    </row>
    <row r="4522" spans="1:7" x14ac:dyDescent="0.25">
      <c r="A4522"/>
      <c r="B4522"/>
      <c r="C4522"/>
      <c r="D4522"/>
      <c r="E4522"/>
      <c r="F4522"/>
      <c r="G4522"/>
    </row>
    <row r="4523" spans="1:7" x14ac:dyDescent="0.25">
      <c r="A4523"/>
      <c r="B4523"/>
      <c r="C4523"/>
      <c r="D4523"/>
      <c r="E4523"/>
      <c r="F4523"/>
      <c r="G4523"/>
    </row>
    <row r="4524" spans="1:7" x14ac:dyDescent="0.25">
      <c r="A4524"/>
      <c r="B4524"/>
      <c r="C4524"/>
      <c r="D4524"/>
      <c r="E4524"/>
      <c r="F4524"/>
      <c r="G4524"/>
    </row>
    <row r="4525" spans="1:7" x14ac:dyDescent="0.25">
      <c r="A4525"/>
      <c r="B4525"/>
      <c r="C4525"/>
      <c r="D4525"/>
      <c r="E4525"/>
      <c r="F4525"/>
      <c r="G4525"/>
    </row>
    <row r="4526" spans="1:7" x14ac:dyDescent="0.25">
      <c r="A4526"/>
      <c r="B4526"/>
      <c r="C4526"/>
      <c r="D4526"/>
      <c r="E4526"/>
      <c r="F4526"/>
      <c r="G4526"/>
    </row>
    <row r="4527" spans="1:7" x14ac:dyDescent="0.25">
      <c r="A4527"/>
      <c r="B4527"/>
      <c r="C4527"/>
      <c r="D4527"/>
      <c r="E4527"/>
      <c r="F4527"/>
      <c r="G4527"/>
    </row>
    <row r="4528" spans="1:7" x14ac:dyDescent="0.25">
      <c r="A4528"/>
      <c r="B4528"/>
      <c r="C4528"/>
      <c r="D4528"/>
      <c r="E4528"/>
      <c r="F4528"/>
      <c r="G4528"/>
    </row>
    <row r="4529" spans="1:7" x14ac:dyDescent="0.25">
      <c r="A4529"/>
      <c r="B4529"/>
      <c r="C4529"/>
      <c r="D4529"/>
      <c r="E4529"/>
      <c r="F4529"/>
      <c r="G4529"/>
    </row>
    <row r="4530" spans="1:7" x14ac:dyDescent="0.25">
      <c r="A4530"/>
      <c r="B4530"/>
      <c r="C4530"/>
      <c r="D4530"/>
      <c r="E4530"/>
      <c r="F4530"/>
      <c r="G4530"/>
    </row>
    <row r="4531" spans="1:7" x14ac:dyDescent="0.25">
      <c r="A4531"/>
      <c r="B4531"/>
      <c r="C4531"/>
      <c r="D4531"/>
      <c r="E4531"/>
      <c r="F4531"/>
      <c r="G4531"/>
    </row>
    <row r="4532" spans="1:7" x14ac:dyDescent="0.25">
      <c r="A4532"/>
      <c r="B4532"/>
      <c r="C4532"/>
      <c r="D4532"/>
      <c r="E4532"/>
      <c r="F4532"/>
      <c r="G4532"/>
    </row>
    <row r="4533" spans="1:7" x14ac:dyDescent="0.25">
      <c r="A4533"/>
      <c r="B4533"/>
      <c r="C4533"/>
      <c r="D4533"/>
      <c r="E4533"/>
      <c r="F4533"/>
      <c r="G4533"/>
    </row>
    <row r="4534" spans="1:7" x14ac:dyDescent="0.25">
      <c r="A4534"/>
      <c r="B4534"/>
      <c r="C4534"/>
      <c r="D4534"/>
      <c r="E4534"/>
      <c r="F4534"/>
      <c r="G4534"/>
    </row>
    <row r="4535" spans="1:7" x14ac:dyDescent="0.25">
      <c r="A4535"/>
      <c r="B4535"/>
      <c r="C4535"/>
      <c r="D4535"/>
      <c r="E4535"/>
      <c r="F4535"/>
      <c r="G4535"/>
    </row>
    <row r="4536" spans="1:7" x14ac:dyDescent="0.25">
      <c r="A4536"/>
      <c r="B4536"/>
      <c r="C4536"/>
      <c r="D4536"/>
      <c r="E4536"/>
      <c r="F4536"/>
      <c r="G4536"/>
    </row>
    <row r="4537" spans="1:7" x14ac:dyDescent="0.25">
      <c r="A4537"/>
      <c r="B4537"/>
      <c r="C4537"/>
      <c r="D4537"/>
      <c r="E4537"/>
      <c r="F4537"/>
      <c r="G4537"/>
    </row>
    <row r="4538" spans="1:7" x14ac:dyDescent="0.25">
      <c r="A4538"/>
      <c r="B4538"/>
      <c r="C4538"/>
      <c r="D4538"/>
      <c r="E4538"/>
      <c r="F4538"/>
      <c r="G4538"/>
    </row>
    <row r="4539" spans="1:7" x14ac:dyDescent="0.25">
      <c r="A4539"/>
      <c r="B4539"/>
      <c r="C4539"/>
      <c r="D4539"/>
      <c r="E4539"/>
      <c r="F4539"/>
      <c r="G4539"/>
    </row>
    <row r="4540" spans="1:7" x14ac:dyDescent="0.25">
      <c r="A4540"/>
      <c r="B4540"/>
      <c r="C4540"/>
      <c r="D4540"/>
      <c r="E4540"/>
      <c r="F4540"/>
      <c r="G4540"/>
    </row>
    <row r="4541" spans="1:7" x14ac:dyDescent="0.25">
      <c r="A4541"/>
      <c r="B4541"/>
      <c r="C4541"/>
      <c r="D4541"/>
      <c r="E4541"/>
      <c r="F4541"/>
      <c r="G4541"/>
    </row>
    <row r="4542" spans="1:7" x14ac:dyDescent="0.25">
      <c r="A4542"/>
      <c r="B4542"/>
      <c r="C4542"/>
      <c r="D4542"/>
      <c r="E4542"/>
      <c r="F4542"/>
      <c r="G4542"/>
    </row>
    <row r="4543" spans="1:7" x14ac:dyDescent="0.25">
      <c r="A4543"/>
      <c r="B4543"/>
      <c r="C4543"/>
      <c r="D4543"/>
      <c r="E4543"/>
      <c r="F4543"/>
      <c r="G4543"/>
    </row>
    <row r="4544" spans="1:7" x14ac:dyDescent="0.25">
      <c r="A4544"/>
      <c r="B4544"/>
      <c r="C4544"/>
      <c r="D4544"/>
      <c r="E4544"/>
      <c r="F4544"/>
      <c r="G4544"/>
    </row>
    <row r="4545" spans="1:7" x14ac:dyDescent="0.25">
      <c r="A4545"/>
      <c r="B4545"/>
      <c r="C4545"/>
      <c r="D4545"/>
      <c r="E4545"/>
      <c r="F4545"/>
      <c r="G4545"/>
    </row>
    <row r="4546" spans="1:7" x14ac:dyDescent="0.25">
      <c r="A4546"/>
      <c r="B4546"/>
      <c r="C4546"/>
      <c r="D4546"/>
      <c r="E4546"/>
      <c r="F4546"/>
      <c r="G4546"/>
    </row>
    <row r="4547" spans="1:7" x14ac:dyDescent="0.25">
      <c r="A4547"/>
      <c r="B4547"/>
      <c r="C4547"/>
      <c r="D4547"/>
      <c r="E4547"/>
      <c r="F4547"/>
      <c r="G4547"/>
    </row>
    <row r="4548" spans="1:7" x14ac:dyDescent="0.25">
      <c r="A4548"/>
      <c r="B4548"/>
      <c r="C4548"/>
      <c r="D4548"/>
      <c r="E4548"/>
      <c r="F4548"/>
      <c r="G4548"/>
    </row>
    <row r="4549" spans="1:7" x14ac:dyDescent="0.25">
      <c r="A4549"/>
      <c r="B4549"/>
      <c r="C4549"/>
      <c r="D4549"/>
      <c r="E4549"/>
      <c r="F4549"/>
      <c r="G4549"/>
    </row>
    <row r="4550" spans="1:7" x14ac:dyDescent="0.25">
      <c r="A4550"/>
      <c r="B4550"/>
      <c r="C4550"/>
      <c r="D4550"/>
      <c r="E4550"/>
      <c r="F4550"/>
      <c r="G4550"/>
    </row>
    <row r="4551" spans="1:7" x14ac:dyDescent="0.25">
      <c r="A4551"/>
      <c r="B4551"/>
      <c r="C4551"/>
      <c r="D4551"/>
      <c r="E4551"/>
      <c r="F4551"/>
      <c r="G4551"/>
    </row>
    <row r="4552" spans="1:7" x14ac:dyDescent="0.25">
      <c r="A4552"/>
      <c r="B4552"/>
      <c r="C4552"/>
      <c r="D4552"/>
      <c r="E4552"/>
      <c r="F4552"/>
      <c r="G4552"/>
    </row>
    <row r="4553" spans="1:7" x14ac:dyDescent="0.25">
      <c r="A4553"/>
      <c r="B4553"/>
      <c r="C4553"/>
      <c r="D4553"/>
      <c r="E4553"/>
      <c r="F4553"/>
      <c r="G4553"/>
    </row>
    <row r="4554" spans="1:7" x14ac:dyDescent="0.25">
      <c r="A4554"/>
      <c r="B4554"/>
      <c r="C4554"/>
      <c r="D4554"/>
      <c r="E4554"/>
      <c r="F4554"/>
      <c r="G4554"/>
    </row>
    <row r="4555" spans="1:7" x14ac:dyDescent="0.25">
      <c r="A4555"/>
      <c r="B4555"/>
      <c r="C4555"/>
      <c r="D4555"/>
      <c r="E4555"/>
      <c r="F4555"/>
      <c r="G4555"/>
    </row>
    <row r="4556" spans="1:7" x14ac:dyDescent="0.25">
      <c r="A4556"/>
      <c r="B4556"/>
      <c r="C4556"/>
      <c r="D4556"/>
      <c r="E4556"/>
      <c r="F4556"/>
      <c r="G4556"/>
    </row>
    <row r="4557" spans="1:7" x14ac:dyDescent="0.25">
      <c r="A4557"/>
      <c r="B4557"/>
      <c r="C4557"/>
      <c r="D4557"/>
      <c r="E4557"/>
      <c r="F4557"/>
      <c r="G4557"/>
    </row>
    <row r="4558" spans="1:7" x14ac:dyDescent="0.25">
      <c r="A4558"/>
      <c r="B4558"/>
      <c r="C4558"/>
      <c r="D4558"/>
      <c r="E4558"/>
      <c r="F4558"/>
      <c r="G4558"/>
    </row>
    <row r="4559" spans="1:7" x14ac:dyDescent="0.25">
      <c r="A4559"/>
      <c r="B4559"/>
      <c r="C4559"/>
      <c r="D4559"/>
      <c r="E4559"/>
      <c r="F4559"/>
      <c r="G4559"/>
    </row>
    <row r="4560" spans="1:7" x14ac:dyDescent="0.25">
      <c r="A4560"/>
      <c r="B4560"/>
      <c r="C4560"/>
      <c r="D4560"/>
      <c r="E4560"/>
      <c r="F4560"/>
      <c r="G4560"/>
    </row>
    <row r="4561" spans="1:7" x14ac:dyDescent="0.25">
      <c r="A4561"/>
      <c r="B4561"/>
      <c r="C4561"/>
      <c r="D4561"/>
      <c r="E4561"/>
      <c r="F4561"/>
      <c r="G4561"/>
    </row>
    <row r="4562" spans="1:7" x14ac:dyDescent="0.25">
      <c r="A4562"/>
      <c r="B4562"/>
      <c r="C4562"/>
      <c r="D4562"/>
      <c r="E4562"/>
      <c r="F4562"/>
      <c r="G4562"/>
    </row>
    <row r="4563" spans="1:7" x14ac:dyDescent="0.25">
      <c r="A4563"/>
      <c r="B4563"/>
      <c r="C4563"/>
      <c r="D4563"/>
      <c r="E4563"/>
      <c r="F4563"/>
      <c r="G4563"/>
    </row>
    <row r="4564" spans="1:7" x14ac:dyDescent="0.25">
      <c r="A4564"/>
      <c r="B4564"/>
      <c r="C4564"/>
      <c r="D4564"/>
      <c r="E4564"/>
      <c r="F4564"/>
      <c r="G4564"/>
    </row>
    <row r="4565" spans="1:7" x14ac:dyDescent="0.25">
      <c r="A4565"/>
      <c r="B4565"/>
      <c r="C4565"/>
      <c r="D4565"/>
      <c r="E4565"/>
      <c r="F4565"/>
      <c r="G4565"/>
    </row>
    <row r="4566" spans="1:7" x14ac:dyDescent="0.25">
      <c r="A4566"/>
      <c r="B4566"/>
      <c r="C4566"/>
      <c r="D4566"/>
      <c r="E4566"/>
      <c r="F4566"/>
      <c r="G4566"/>
    </row>
    <row r="4567" spans="1:7" x14ac:dyDescent="0.25">
      <c r="A4567"/>
      <c r="B4567"/>
      <c r="C4567"/>
      <c r="D4567"/>
      <c r="E4567"/>
      <c r="F4567"/>
      <c r="G4567"/>
    </row>
    <row r="4568" spans="1:7" x14ac:dyDescent="0.25">
      <c r="A4568"/>
      <c r="B4568"/>
      <c r="C4568"/>
      <c r="D4568"/>
      <c r="E4568"/>
      <c r="F4568"/>
      <c r="G4568"/>
    </row>
    <row r="4569" spans="1:7" x14ac:dyDescent="0.25">
      <c r="A4569"/>
      <c r="B4569"/>
      <c r="C4569"/>
      <c r="D4569"/>
      <c r="E4569"/>
      <c r="F4569"/>
      <c r="G4569"/>
    </row>
    <row r="4570" spans="1:7" x14ac:dyDescent="0.25">
      <c r="A4570"/>
      <c r="B4570"/>
      <c r="C4570"/>
      <c r="D4570"/>
      <c r="E4570"/>
      <c r="F4570"/>
      <c r="G4570"/>
    </row>
    <row r="4571" spans="1:7" x14ac:dyDescent="0.25">
      <c r="A4571"/>
      <c r="B4571"/>
      <c r="C4571"/>
      <c r="D4571"/>
      <c r="E4571"/>
      <c r="F4571"/>
      <c r="G4571"/>
    </row>
    <row r="4572" spans="1:7" x14ac:dyDescent="0.25">
      <c r="A4572"/>
      <c r="B4572"/>
      <c r="C4572"/>
      <c r="D4572"/>
      <c r="E4572"/>
      <c r="F4572"/>
      <c r="G4572"/>
    </row>
    <row r="4573" spans="1:7" x14ac:dyDescent="0.25">
      <c r="A4573"/>
      <c r="B4573"/>
      <c r="C4573"/>
      <c r="D4573"/>
      <c r="E4573"/>
      <c r="F4573"/>
      <c r="G4573"/>
    </row>
    <row r="4574" spans="1:7" x14ac:dyDescent="0.25">
      <c r="A4574"/>
      <c r="B4574"/>
      <c r="C4574"/>
      <c r="D4574"/>
      <c r="E4574"/>
      <c r="F4574"/>
      <c r="G4574"/>
    </row>
    <row r="4575" spans="1:7" x14ac:dyDescent="0.25">
      <c r="A4575"/>
      <c r="B4575"/>
      <c r="C4575"/>
      <c r="D4575"/>
      <c r="E4575"/>
      <c r="F4575"/>
      <c r="G4575"/>
    </row>
    <row r="4576" spans="1:7" x14ac:dyDescent="0.25">
      <c r="A4576"/>
      <c r="B4576"/>
      <c r="C4576"/>
      <c r="D4576"/>
      <c r="E4576"/>
      <c r="F4576"/>
      <c r="G4576"/>
    </row>
    <row r="4577" spans="1:7" x14ac:dyDescent="0.25">
      <c r="A4577"/>
      <c r="B4577"/>
      <c r="C4577"/>
      <c r="D4577"/>
      <c r="E4577"/>
      <c r="F4577"/>
      <c r="G4577"/>
    </row>
    <row r="4578" spans="1:7" x14ac:dyDescent="0.25">
      <c r="A4578"/>
      <c r="B4578"/>
      <c r="C4578"/>
      <c r="D4578"/>
      <c r="E4578"/>
      <c r="F4578"/>
      <c r="G4578"/>
    </row>
    <row r="4579" spans="1:7" x14ac:dyDescent="0.25">
      <c r="A4579"/>
      <c r="B4579"/>
      <c r="C4579"/>
      <c r="D4579"/>
      <c r="E4579"/>
      <c r="F4579"/>
      <c r="G4579"/>
    </row>
    <row r="4580" spans="1:7" x14ac:dyDescent="0.25">
      <c r="A4580"/>
      <c r="B4580"/>
      <c r="C4580"/>
      <c r="D4580"/>
      <c r="E4580"/>
      <c r="F4580"/>
      <c r="G4580"/>
    </row>
    <row r="4581" spans="1:7" x14ac:dyDescent="0.25">
      <c r="A4581"/>
      <c r="B4581"/>
      <c r="C4581"/>
      <c r="D4581"/>
      <c r="E4581"/>
      <c r="F4581"/>
      <c r="G4581"/>
    </row>
    <row r="4582" spans="1:7" x14ac:dyDescent="0.25">
      <c r="A4582"/>
      <c r="B4582"/>
      <c r="C4582"/>
      <c r="D4582"/>
      <c r="E4582"/>
      <c r="F4582"/>
      <c r="G4582"/>
    </row>
    <row r="4583" spans="1:7" x14ac:dyDescent="0.25">
      <c r="A4583"/>
      <c r="B4583"/>
      <c r="C4583"/>
      <c r="D4583"/>
      <c r="E4583"/>
      <c r="F4583"/>
      <c r="G4583"/>
    </row>
    <row r="4584" spans="1:7" x14ac:dyDescent="0.25">
      <c r="A4584"/>
      <c r="B4584"/>
      <c r="C4584"/>
      <c r="D4584"/>
      <c r="E4584"/>
      <c r="F4584"/>
      <c r="G4584"/>
    </row>
    <row r="4585" spans="1:7" x14ac:dyDescent="0.25">
      <c r="A4585"/>
      <c r="B4585"/>
      <c r="C4585"/>
      <c r="D4585"/>
      <c r="E4585"/>
      <c r="F4585"/>
      <c r="G4585"/>
    </row>
    <row r="4586" spans="1:7" x14ac:dyDescent="0.25">
      <c r="A4586"/>
      <c r="B4586"/>
      <c r="C4586"/>
      <c r="D4586"/>
      <c r="E4586"/>
      <c r="F4586"/>
      <c r="G4586"/>
    </row>
    <row r="4587" spans="1:7" x14ac:dyDescent="0.25">
      <c r="A4587"/>
      <c r="B4587"/>
      <c r="C4587"/>
      <c r="D4587"/>
      <c r="E4587"/>
      <c r="F4587"/>
      <c r="G4587"/>
    </row>
    <row r="4588" spans="1:7" x14ac:dyDescent="0.25">
      <c r="A4588"/>
      <c r="B4588"/>
      <c r="C4588"/>
      <c r="D4588"/>
      <c r="E4588"/>
      <c r="F4588"/>
      <c r="G4588"/>
    </row>
    <row r="4589" spans="1:7" x14ac:dyDescent="0.25">
      <c r="A4589"/>
      <c r="B4589"/>
      <c r="C4589"/>
      <c r="D4589"/>
      <c r="E4589"/>
      <c r="F4589"/>
      <c r="G4589"/>
    </row>
    <row r="4590" spans="1:7" x14ac:dyDescent="0.25">
      <c r="A4590"/>
      <c r="B4590"/>
      <c r="C4590"/>
      <c r="D4590"/>
      <c r="E4590"/>
      <c r="F4590"/>
      <c r="G4590"/>
    </row>
    <row r="4591" spans="1:7" x14ac:dyDescent="0.25">
      <c r="A4591"/>
      <c r="B4591"/>
      <c r="C4591"/>
      <c r="D4591"/>
      <c r="E4591"/>
      <c r="F4591"/>
      <c r="G4591"/>
    </row>
    <row r="4592" spans="1:7" x14ac:dyDescent="0.25">
      <c r="A4592"/>
      <c r="B4592"/>
      <c r="C4592"/>
      <c r="D4592"/>
      <c r="E4592"/>
      <c r="F4592"/>
      <c r="G4592"/>
    </row>
    <row r="4593" spans="1:7" x14ac:dyDescent="0.25">
      <c r="A4593"/>
      <c r="B4593"/>
      <c r="C4593"/>
      <c r="D4593"/>
      <c r="E4593"/>
      <c r="F4593"/>
      <c r="G4593"/>
    </row>
    <row r="4594" spans="1:7" x14ac:dyDescent="0.25">
      <c r="A4594"/>
      <c r="B4594"/>
      <c r="C4594"/>
      <c r="D4594"/>
      <c r="E4594"/>
      <c r="F4594"/>
      <c r="G4594"/>
    </row>
    <row r="4595" spans="1:7" x14ac:dyDescent="0.25">
      <c r="A4595"/>
      <c r="B4595"/>
      <c r="C4595"/>
      <c r="D4595"/>
      <c r="E4595"/>
      <c r="F4595"/>
      <c r="G4595"/>
    </row>
    <row r="4596" spans="1:7" x14ac:dyDescent="0.25">
      <c r="A4596"/>
      <c r="B4596"/>
      <c r="C4596"/>
      <c r="D4596"/>
      <c r="E4596"/>
      <c r="F4596"/>
      <c r="G4596"/>
    </row>
    <row r="4597" spans="1:7" x14ac:dyDescent="0.25">
      <c r="A4597"/>
      <c r="B4597"/>
      <c r="C4597"/>
      <c r="D4597"/>
      <c r="E4597"/>
      <c r="F4597"/>
      <c r="G4597"/>
    </row>
    <row r="4598" spans="1:7" x14ac:dyDescent="0.25">
      <c r="A4598"/>
      <c r="B4598"/>
      <c r="C4598"/>
      <c r="D4598"/>
      <c r="E4598"/>
      <c r="F4598"/>
      <c r="G4598"/>
    </row>
    <row r="4599" spans="1:7" x14ac:dyDescent="0.25">
      <c r="A4599"/>
      <c r="B4599"/>
      <c r="C4599"/>
      <c r="D4599"/>
      <c r="E4599"/>
      <c r="F4599"/>
      <c r="G4599"/>
    </row>
    <row r="4600" spans="1:7" x14ac:dyDescent="0.25">
      <c r="A4600"/>
      <c r="B4600"/>
      <c r="C4600"/>
      <c r="D4600"/>
      <c r="E4600"/>
      <c r="F4600"/>
      <c r="G4600"/>
    </row>
    <row r="4601" spans="1:7" x14ac:dyDescent="0.25">
      <c r="A4601"/>
      <c r="B4601"/>
      <c r="C4601"/>
      <c r="D4601"/>
      <c r="E4601"/>
      <c r="F4601"/>
      <c r="G4601"/>
    </row>
    <row r="4602" spans="1:7" x14ac:dyDescent="0.25">
      <c r="A4602"/>
      <c r="B4602"/>
      <c r="C4602"/>
      <c r="D4602"/>
      <c r="E4602"/>
      <c r="F4602"/>
      <c r="G4602"/>
    </row>
    <row r="4603" spans="1:7" x14ac:dyDescent="0.25">
      <c r="A4603"/>
      <c r="B4603"/>
      <c r="C4603"/>
      <c r="D4603"/>
      <c r="E4603"/>
      <c r="F4603"/>
      <c r="G4603"/>
    </row>
    <row r="4604" spans="1:7" x14ac:dyDescent="0.25">
      <c r="A4604"/>
      <c r="B4604"/>
      <c r="C4604"/>
      <c r="D4604"/>
      <c r="E4604"/>
      <c r="F4604"/>
      <c r="G4604"/>
    </row>
    <row r="4605" spans="1:7" x14ac:dyDescent="0.25">
      <c r="A4605"/>
      <c r="B4605"/>
      <c r="C4605"/>
      <c r="D4605"/>
      <c r="E4605"/>
      <c r="F4605"/>
      <c r="G4605"/>
    </row>
    <row r="4606" spans="1:7" x14ac:dyDescent="0.25">
      <c r="A4606"/>
      <c r="B4606"/>
      <c r="C4606"/>
      <c r="D4606"/>
      <c r="E4606"/>
      <c r="F4606"/>
      <c r="G4606"/>
    </row>
    <row r="4607" spans="1:7" x14ac:dyDescent="0.25">
      <c r="A4607"/>
      <c r="B4607"/>
      <c r="C4607"/>
      <c r="D4607"/>
      <c r="E4607"/>
      <c r="F4607"/>
      <c r="G4607"/>
    </row>
    <row r="4608" spans="1:7" x14ac:dyDescent="0.25">
      <c r="A4608"/>
      <c r="B4608"/>
      <c r="C4608"/>
      <c r="D4608"/>
      <c r="E4608"/>
      <c r="F4608"/>
      <c r="G4608"/>
    </row>
    <row r="4609" spans="1:7" x14ac:dyDescent="0.25">
      <c r="A4609"/>
      <c r="B4609"/>
      <c r="C4609"/>
      <c r="D4609"/>
      <c r="E4609"/>
      <c r="F4609"/>
      <c r="G4609"/>
    </row>
    <row r="4610" spans="1:7" x14ac:dyDescent="0.25">
      <c r="A4610"/>
      <c r="B4610"/>
      <c r="C4610"/>
      <c r="D4610"/>
      <c r="E4610"/>
      <c r="F4610"/>
      <c r="G4610"/>
    </row>
    <row r="4611" spans="1:7" x14ac:dyDescent="0.25">
      <c r="A4611"/>
      <c r="B4611"/>
      <c r="C4611"/>
      <c r="D4611"/>
      <c r="E4611"/>
      <c r="F4611"/>
      <c r="G4611"/>
    </row>
    <row r="4612" spans="1:7" x14ac:dyDescent="0.25">
      <c r="A4612"/>
      <c r="B4612"/>
      <c r="C4612"/>
      <c r="D4612"/>
      <c r="E4612"/>
      <c r="F4612"/>
      <c r="G4612"/>
    </row>
    <row r="4613" spans="1:7" x14ac:dyDescent="0.25">
      <c r="A4613"/>
      <c r="B4613"/>
      <c r="C4613"/>
      <c r="D4613"/>
      <c r="E4613"/>
      <c r="F4613"/>
      <c r="G4613"/>
    </row>
    <row r="4614" spans="1:7" x14ac:dyDescent="0.25">
      <c r="A4614"/>
      <c r="B4614"/>
      <c r="C4614"/>
      <c r="D4614"/>
      <c r="E4614"/>
      <c r="F4614"/>
      <c r="G4614"/>
    </row>
    <row r="4615" spans="1:7" x14ac:dyDescent="0.25">
      <c r="A4615"/>
      <c r="B4615"/>
      <c r="C4615"/>
      <c r="D4615"/>
      <c r="E4615"/>
      <c r="F4615"/>
      <c r="G4615"/>
    </row>
    <row r="4616" spans="1:7" x14ac:dyDescent="0.25">
      <c r="A4616"/>
      <c r="B4616"/>
      <c r="C4616"/>
      <c r="D4616"/>
      <c r="E4616"/>
      <c r="F4616"/>
      <c r="G4616"/>
    </row>
    <row r="4617" spans="1:7" x14ac:dyDescent="0.25">
      <c r="A4617"/>
      <c r="B4617"/>
      <c r="C4617"/>
      <c r="D4617"/>
      <c r="E4617"/>
      <c r="F4617"/>
      <c r="G4617"/>
    </row>
    <row r="4618" spans="1:7" x14ac:dyDescent="0.25">
      <c r="A4618"/>
      <c r="B4618"/>
      <c r="C4618"/>
      <c r="D4618"/>
      <c r="E4618"/>
      <c r="F4618"/>
      <c r="G4618"/>
    </row>
    <row r="4619" spans="1:7" x14ac:dyDescent="0.25">
      <c r="A4619"/>
      <c r="B4619"/>
      <c r="C4619"/>
      <c r="D4619"/>
      <c r="E4619"/>
      <c r="F4619"/>
      <c r="G4619"/>
    </row>
    <row r="4620" spans="1:7" x14ac:dyDescent="0.25">
      <c r="A4620"/>
      <c r="B4620"/>
      <c r="C4620"/>
      <c r="D4620"/>
      <c r="E4620"/>
      <c r="F4620"/>
      <c r="G4620"/>
    </row>
    <row r="4621" spans="1:7" x14ac:dyDescent="0.25">
      <c r="A4621"/>
      <c r="B4621"/>
      <c r="C4621"/>
      <c r="D4621"/>
      <c r="E4621"/>
      <c r="F4621"/>
      <c r="G4621"/>
    </row>
    <row r="4622" spans="1:7" x14ac:dyDescent="0.25">
      <c r="A4622"/>
      <c r="B4622"/>
      <c r="C4622"/>
      <c r="D4622"/>
      <c r="E4622"/>
      <c r="F4622"/>
      <c r="G4622"/>
    </row>
    <row r="4623" spans="1:7" x14ac:dyDescent="0.25">
      <c r="A4623"/>
      <c r="B4623"/>
      <c r="C4623"/>
      <c r="D4623"/>
      <c r="E4623"/>
      <c r="F4623"/>
      <c r="G4623"/>
    </row>
    <row r="4624" spans="1:7" x14ac:dyDescent="0.25">
      <c r="A4624"/>
      <c r="B4624"/>
      <c r="C4624"/>
      <c r="D4624"/>
      <c r="E4624"/>
      <c r="F4624"/>
      <c r="G4624"/>
    </row>
    <row r="4625" spans="1:7" x14ac:dyDescent="0.25">
      <c r="A4625"/>
      <c r="B4625"/>
      <c r="C4625"/>
      <c r="D4625"/>
      <c r="E4625"/>
      <c r="F4625"/>
      <c r="G4625"/>
    </row>
    <row r="4626" spans="1:7" x14ac:dyDescent="0.25">
      <c r="A4626"/>
      <c r="B4626"/>
      <c r="C4626"/>
      <c r="D4626"/>
      <c r="E4626"/>
      <c r="F4626"/>
      <c r="G4626"/>
    </row>
    <row r="4627" spans="1:7" x14ac:dyDescent="0.25">
      <c r="A4627"/>
      <c r="B4627"/>
      <c r="C4627"/>
      <c r="D4627"/>
      <c r="E4627"/>
      <c r="F4627"/>
      <c r="G4627"/>
    </row>
    <row r="4628" spans="1:7" x14ac:dyDescent="0.25">
      <c r="A4628"/>
      <c r="B4628"/>
      <c r="C4628"/>
      <c r="D4628"/>
      <c r="E4628"/>
      <c r="F4628"/>
      <c r="G4628"/>
    </row>
    <row r="4629" spans="1:7" x14ac:dyDescent="0.25">
      <c r="A4629"/>
      <c r="B4629"/>
      <c r="C4629"/>
      <c r="D4629"/>
      <c r="E4629"/>
      <c r="F4629"/>
      <c r="G4629"/>
    </row>
    <row r="4630" spans="1:7" x14ac:dyDescent="0.25">
      <c r="A4630"/>
      <c r="B4630"/>
      <c r="C4630"/>
      <c r="D4630"/>
      <c r="E4630"/>
      <c r="F4630"/>
      <c r="G4630"/>
    </row>
    <row r="4631" spans="1:7" x14ac:dyDescent="0.25">
      <c r="A4631"/>
      <c r="B4631"/>
      <c r="C4631"/>
      <c r="D4631"/>
      <c r="E4631"/>
      <c r="F4631"/>
      <c r="G4631"/>
    </row>
    <row r="4632" spans="1:7" x14ac:dyDescent="0.25">
      <c r="A4632"/>
      <c r="B4632"/>
      <c r="C4632"/>
      <c r="D4632"/>
      <c r="E4632"/>
      <c r="F4632"/>
      <c r="G4632"/>
    </row>
    <row r="4633" spans="1:7" x14ac:dyDescent="0.25">
      <c r="A4633"/>
      <c r="B4633"/>
      <c r="C4633"/>
      <c r="D4633"/>
      <c r="E4633"/>
      <c r="F4633"/>
      <c r="G4633"/>
    </row>
    <row r="4634" spans="1:7" x14ac:dyDescent="0.25">
      <c r="A4634"/>
      <c r="B4634"/>
      <c r="C4634"/>
      <c r="D4634"/>
      <c r="E4634"/>
      <c r="F4634"/>
      <c r="G4634"/>
    </row>
    <row r="4635" spans="1:7" x14ac:dyDescent="0.25">
      <c r="A4635"/>
      <c r="B4635"/>
      <c r="C4635"/>
      <c r="D4635"/>
      <c r="E4635"/>
      <c r="F4635"/>
      <c r="G4635"/>
    </row>
    <row r="4636" spans="1:7" x14ac:dyDescent="0.25">
      <c r="A4636"/>
      <c r="B4636"/>
      <c r="C4636"/>
      <c r="D4636"/>
      <c r="E4636"/>
      <c r="F4636"/>
      <c r="G4636"/>
    </row>
    <row r="4637" spans="1:7" x14ac:dyDescent="0.25">
      <c r="A4637"/>
      <c r="B4637"/>
      <c r="C4637"/>
      <c r="D4637"/>
      <c r="E4637"/>
      <c r="F4637"/>
      <c r="G4637"/>
    </row>
    <row r="4638" spans="1:7" x14ac:dyDescent="0.25">
      <c r="A4638"/>
      <c r="B4638"/>
      <c r="C4638"/>
      <c r="D4638"/>
      <c r="E4638"/>
      <c r="F4638"/>
      <c r="G4638"/>
    </row>
    <row r="4639" spans="1:7" x14ac:dyDescent="0.25">
      <c r="A4639"/>
      <c r="B4639"/>
      <c r="C4639"/>
      <c r="D4639"/>
      <c r="E4639"/>
      <c r="F4639"/>
      <c r="G4639"/>
    </row>
    <row r="4640" spans="1:7" x14ac:dyDescent="0.25">
      <c r="A4640"/>
      <c r="B4640"/>
      <c r="C4640"/>
      <c r="D4640"/>
      <c r="E4640"/>
      <c r="F4640"/>
      <c r="G4640"/>
    </row>
    <row r="4641" spans="1:7" x14ac:dyDescent="0.25">
      <c r="A4641"/>
      <c r="B4641"/>
      <c r="C4641"/>
      <c r="D4641"/>
      <c r="E4641"/>
      <c r="F4641"/>
      <c r="G4641"/>
    </row>
    <row r="4642" spans="1:7" x14ac:dyDescent="0.25">
      <c r="A4642"/>
      <c r="B4642"/>
      <c r="C4642"/>
      <c r="D4642"/>
      <c r="E4642"/>
      <c r="F4642"/>
      <c r="G4642"/>
    </row>
    <row r="4643" spans="1:7" x14ac:dyDescent="0.25">
      <c r="A4643"/>
      <c r="B4643"/>
      <c r="C4643"/>
      <c r="D4643"/>
      <c r="E4643"/>
      <c r="F4643"/>
      <c r="G4643"/>
    </row>
    <row r="4644" spans="1:7" x14ac:dyDescent="0.25">
      <c r="A4644"/>
      <c r="B4644"/>
      <c r="C4644"/>
      <c r="D4644"/>
      <c r="E4644"/>
      <c r="F4644"/>
      <c r="G4644"/>
    </row>
    <row r="4645" spans="1:7" x14ac:dyDescent="0.25">
      <c r="A4645"/>
      <c r="B4645"/>
      <c r="C4645"/>
      <c r="D4645"/>
      <c r="E4645"/>
      <c r="F4645"/>
      <c r="G4645"/>
    </row>
    <row r="4646" spans="1:7" x14ac:dyDescent="0.25">
      <c r="A4646"/>
      <c r="B4646"/>
      <c r="C4646"/>
      <c r="D4646"/>
      <c r="E4646"/>
      <c r="F4646"/>
      <c r="G4646"/>
    </row>
    <row r="4647" spans="1:7" x14ac:dyDescent="0.25">
      <c r="A4647"/>
      <c r="B4647"/>
      <c r="C4647"/>
      <c r="D4647"/>
      <c r="E4647"/>
      <c r="F4647"/>
      <c r="G4647"/>
    </row>
    <row r="4648" spans="1:7" x14ac:dyDescent="0.25">
      <c r="A4648"/>
      <c r="B4648"/>
      <c r="C4648"/>
      <c r="D4648"/>
      <c r="E4648"/>
      <c r="F4648"/>
      <c r="G4648"/>
    </row>
    <row r="4649" spans="1:7" x14ac:dyDescent="0.25">
      <c r="A4649"/>
      <c r="B4649"/>
      <c r="C4649"/>
      <c r="D4649"/>
      <c r="E4649"/>
      <c r="F4649"/>
      <c r="G4649"/>
    </row>
    <row r="4650" spans="1:7" x14ac:dyDescent="0.25">
      <c r="A4650"/>
      <c r="B4650"/>
      <c r="C4650"/>
      <c r="D4650"/>
      <c r="E4650"/>
      <c r="F4650"/>
      <c r="G4650"/>
    </row>
    <row r="4651" spans="1:7" x14ac:dyDescent="0.25">
      <c r="A4651"/>
      <c r="B4651"/>
      <c r="C4651"/>
      <c r="D4651"/>
      <c r="E4651"/>
      <c r="F4651"/>
      <c r="G4651"/>
    </row>
    <row r="4652" spans="1:7" x14ac:dyDescent="0.25">
      <c r="A4652"/>
      <c r="B4652"/>
      <c r="C4652"/>
      <c r="D4652"/>
      <c r="E4652"/>
      <c r="F4652"/>
      <c r="G4652"/>
    </row>
    <row r="4653" spans="1:7" x14ac:dyDescent="0.25">
      <c r="A4653"/>
      <c r="B4653"/>
      <c r="C4653"/>
      <c r="D4653"/>
      <c r="E4653"/>
      <c r="F4653"/>
      <c r="G4653"/>
    </row>
    <row r="4654" spans="1:7" x14ac:dyDescent="0.25">
      <c r="A4654"/>
      <c r="B4654"/>
      <c r="C4654"/>
      <c r="D4654"/>
      <c r="E4654"/>
      <c r="F4654"/>
      <c r="G4654"/>
    </row>
    <row r="4655" spans="1:7" x14ac:dyDescent="0.25">
      <c r="A4655"/>
      <c r="B4655"/>
      <c r="C4655"/>
      <c r="D4655"/>
      <c r="E4655"/>
      <c r="F4655"/>
      <c r="G4655"/>
    </row>
    <row r="4656" spans="1:7" x14ac:dyDescent="0.25">
      <c r="A4656"/>
      <c r="B4656"/>
      <c r="C4656"/>
      <c r="D4656"/>
      <c r="E4656"/>
      <c r="F4656"/>
      <c r="G4656"/>
    </row>
    <row r="4657" spans="1:7" x14ac:dyDescent="0.25">
      <c r="A4657"/>
      <c r="B4657"/>
      <c r="C4657"/>
      <c r="D4657"/>
      <c r="E4657"/>
      <c r="F4657"/>
      <c r="G4657"/>
    </row>
    <row r="4658" spans="1:7" x14ac:dyDescent="0.25">
      <c r="A4658"/>
      <c r="B4658"/>
      <c r="C4658"/>
      <c r="D4658"/>
      <c r="E4658"/>
      <c r="F4658"/>
      <c r="G4658"/>
    </row>
    <row r="4659" spans="1:7" x14ac:dyDescent="0.25">
      <c r="A4659"/>
      <c r="B4659"/>
      <c r="C4659"/>
      <c r="D4659"/>
      <c r="E4659"/>
      <c r="F4659"/>
      <c r="G4659"/>
    </row>
    <row r="4660" spans="1:7" x14ac:dyDescent="0.25">
      <c r="A4660"/>
      <c r="B4660"/>
      <c r="C4660"/>
      <c r="D4660"/>
      <c r="E4660"/>
      <c r="F4660"/>
      <c r="G4660"/>
    </row>
    <row r="4661" spans="1:7" x14ac:dyDescent="0.25">
      <c r="A4661"/>
      <c r="B4661"/>
      <c r="C4661"/>
      <c r="D4661"/>
      <c r="E4661"/>
      <c r="F4661"/>
      <c r="G4661"/>
    </row>
    <row r="4662" spans="1:7" x14ac:dyDescent="0.25">
      <c r="A4662"/>
      <c r="B4662"/>
      <c r="C4662"/>
      <c r="D4662"/>
      <c r="E4662"/>
      <c r="F4662"/>
      <c r="G4662"/>
    </row>
    <row r="4663" spans="1:7" x14ac:dyDescent="0.25">
      <c r="A4663"/>
      <c r="B4663"/>
      <c r="C4663"/>
      <c r="D4663"/>
      <c r="E4663"/>
      <c r="F4663"/>
      <c r="G4663"/>
    </row>
    <row r="4664" spans="1:7" x14ac:dyDescent="0.25">
      <c r="A4664"/>
      <c r="B4664"/>
      <c r="C4664"/>
      <c r="D4664"/>
      <c r="E4664"/>
      <c r="F4664"/>
      <c r="G4664"/>
    </row>
    <row r="4665" spans="1:7" x14ac:dyDescent="0.25">
      <c r="A4665"/>
      <c r="B4665"/>
      <c r="C4665"/>
      <c r="D4665"/>
      <c r="E4665"/>
      <c r="F4665"/>
      <c r="G4665"/>
    </row>
    <row r="4666" spans="1:7" x14ac:dyDescent="0.25">
      <c r="A4666"/>
      <c r="B4666"/>
      <c r="C4666"/>
      <c r="D4666"/>
      <c r="E4666"/>
      <c r="F4666"/>
      <c r="G4666"/>
    </row>
    <row r="4667" spans="1:7" x14ac:dyDescent="0.25">
      <c r="A4667"/>
      <c r="B4667"/>
      <c r="C4667"/>
      <c r="D4667"/>
      <c r="E4667"/>
      <c r="F4667"/>
      <c r="G4667"/>
    </row>
    <row r="4668" spans="1:7" x14ac:dyDescent="0.25">
      <c r="A4668"/>
      <c r="B4668"/>
      <c r="C4668"/>
      <c r="D4668"/>
      <c r="E4668"/>
      <c r="F4668"/>
      <c r="G4668"/>
    </row>
    <row r="4669" spans="1:7" x14ac:dyDescent="0.25">
      <c r="A4669"/>
      <c r="B4669"/>
      <c r="C4669"/>
      <c r="D4669"/>
      <c r="E4669"/>
      <c r="F4669"/>
      <c r="G4669"/>
    </row>
    <row r="4670" spans="1:7" x14ac:dyDescent="0.25">
      <c r="A4670"/>
      <c r="B4670"/>
      <c r="C4670"/>
      <c r="D4670"/>
      <c r="E4670"/>
      <c r="F4670"/>
      <c r="G4670"/>
    </row>
    <row r="4671" spans="1:7" x14ac:dyDescent="0.25">
      <c r="A4671"/>
      <c r="B4671"/>
      <c r="C4671"/>
      <c r="D4671"/>
      <c r="E4671"/>
      <c r="F4671"/>
      <c r="G4671"/>
    </row>
    <row r="4672" spans="1:7" x14ac:dyDescent="0.25">
      <c r="A4672"/>
      <c r="B4672"/>
      <c r="C4672"/>
      <c r="D4672"/>
      <c r="E4672"/>
      <c r="F4672"/>
      <c r="G4672"/>
    </row>
    <row r="4673" spans="1:7" x14ac:dyDescent="0.25">
      <c r="A4673"/>
      <c r="B4673"/>
      <c r="C4673"/>
      <c r="D4673"/>
      <c r="E4673"/>
      <c r="F4673"/>
      <c r="G4673"/>
    </row>
    <row r="4674" spans="1:7" x14ac:dyDescent="0.25">
      <c r="A4674"/>
      <c r="B4674"/>
      <c r="C4674"/>
      <c r="D4674"/>
      <c r="E4674"/>
      <c r="F4674"/>
      <c r="G4674"/>
    </row>
    <row r="4675" spans="1:7" x14ac:dyDescent="0.25">
      <c r="A4675"/>
      <c r="B4675"/>
      <c r="C4675"/>
      <c r="D4675"/>
      <c r="E4675"/>
      <c r="F4675"/>
      <c r="G4675"/>
    </row>
    <row r="4676" spans="1:7" x14ac:dyDescent="0.25">
      <c r="A4676"/>
      <c r="B4676"/>
      <c r="C4676"/>
      <c r="D4676"/>
      <c r="E4676"/>
      <c r="F4676"/>
      <c r="G4676"/>
    </row>
    <row r="4677" spans="1:7" x14ac:dyDescent="0.25">
      <c r="A4677"/>
      <c r="B4677"/>
      <c r="C4677"/>
      <c r="D4677"/>
      <c r="E4677"/>
      <c r="F4677"/>
      <c r="G4677"/>
    </row>
    <row r="4678" spans="1:7" x14ac:dyDescent="0.25">
      <c r="A4678"/>
      <c r="B4678"/>
      <c r="C4678"/>
      <c r="D4678"/>
      <c r="E4678"/>
      <c r="F4678"/>
      <c r="G4678"/>
    </row>
    <row r="4679" spans="1:7" x14ac:dyDescent="0.25">
      <c r="A4679"/>
      <c r="B4679"/>
      <c r="C4679"/>
      <c r="D4679"/>
      <c r="E4679"/>
      <c r="F4679"/>
      <c r="G4679"/>
    </row>
    <row r="4680" spans="1:7" x14ac:dyDescent="0.25">
      <c r="A4680"/>
      <c r="B4680"/>
      <c r="C4680"/>
      <c r="D4680"/>
      <c r="E4680"/>
      <c r="F4680"/>
      <c r="G4680"/>
    </row>
    <row r="4681" spans="1:7" x14ac:dyDescent="0.25">
      <c r="A4681"/>
      <c r="B4681"/>
      <c r="C4681"/>
      <c r="D4681"/>
      <c r="E4681"/>
      <c r="F4681"/>
      <c r="G4681"/>
    </row>
    <row r="4682" spans="1:7" x14ac:dyDescent="0.25">
      <c r="A4682"/>
      <c r="B4682"/>
      <c r="C4682"/>
      <c r="D4682"/>
      <c r="E4682"/>
      <c r="F4682"/>
      <c r="G4682"/>
    </row>
    <row r="4683" spans="1:7" x14ac:dyDescent="0.25">
      <c r="A4683"/>
      <c r="B4683"/>
      <c r="C4683"/>
      <c r="D4683"/>
      <c r="E4683"/>
      <c r="F4683"/>
      <c r="G4683"/>
    </row>
    <row r="4684" spans="1:7" x14ac:dyDescent="0.25">
      <c r="A4684"/>
      <c r="B4684"/>
      <c r="C4684"/>
      <c r="D4684"/>
      <c r="E4684"/>
      <c r="F4684"/>
      <c r="G4684"/>
    </row>
    <row r="4685" spans="1:7" x14ac:dyDescent="0.25">
      <c r="A4685"/>
      <c r="B4685"/>
      <c r="C4685"/>
      <c r="D4685"/>
      <c r="E4685"/>
      <c r="F4685"/>
      <c r="G4685"/>
    </row>
    <row r="4686" spans="1:7" x14ac:dyDescent="0.25">
      <c r="A4686"/>
      <c r="B4686"/>
      <c r="C4686"/>
      <c r="D4686"/>
      <c r="E4686"/>
      <c r="F4686"/>
      <c r="G4686"/>
    </row>
    <row r="4687" spans="1:7" x14ac:dyDescent="0.25">
      <c r="A4687"/>
      <c r="B4687"/>
      <c r="C4687"/>
      <c r="D4687"/>
      <c r="E4687"/>
      <c r="F4687"/>
      <c r="G4687"/>
    </row>
    <row r="4688" spans="1:7" x14ac:dyDescent="0.25">
      <c r="A4688"/>
      <c r="B4688"/>
      <c r="C4688"/>
      <c r="D4688"/>
      <c r="E4688"/>
      <c r="F4688"/>
      <c r="G4688"/>
    </row>
    <row r="4689" spans="1:7" x14ac:dyDescent="0.25">
      <c r="A4689"/>
      <c r="B4689"/>
      <c r="C4689"/>
      <c r="D4689"/>
      <c r="E4689"/>
      <c r="F4689"/>
      <c r="G4689"/>
    </row>
    <row r="4690" spans="1:7" x14ac:dyDescent="0.25">
      <c r="A4690"/>
      <c r="B4690"/>
      <c r="C4690"/>
      <c r="D4690"/>
      <c r="E4690"/>
      <c r="F4690"/>
      <c r="G4690"/>
    </row>
    <row r="4691" spans="1:7" x14ac:dyDescent="0.25">
      <c r="A4691"/>
      <c r="B4691"/>
      <c r="C4691"/>
      <c r="D4691"/>
      <c r="E4691"/>
      <c r="F4691"/>
      <c r="G4691"/>
    </row>
    <row r="4692" spans="1:7" x14ac:dyDescent="0.25">
      <c r="A4692"/>
      <c r="B4692"/>
      <c r="C4692"/>
      <c r="D4692"/>
      <c r="E4692"/>
      <c r="F4692"/>
      <c r="G4692"/>
    </row>
    <row r="4693" spans="1:7" x14ac:dyDescent="0.25">
      <c r="A4693"/>
      <c r="B4693"/>
      <c r="C4693"/>
      <c r="D4693"/>
      <c r="E4693"/>
      <c r="F4693"/>
      <c r="G4693"/>
    </row>
    <row r="4694" spans="1:7" x14ac:dyDescent="0.25">
      <c r="A4694"/>
      <c r="B4694"/>
      <c r="C4694"/>
      <c r="D4694"/>
      <c r="E4694"/>
      <c r="F4694"/>
      <c r="G4694"/>
    </row>
    <row r="4695" spans="1:7" x14ac:dyDescent="0.25">
      <c r="A4695"/>
      <c r="B4695"/>
      <c r="C4695"/>
      <c r="D4695"/>
      <c r="E4695"/>
      <c r="F4695"/>
      <c r="G4695"/>
    </row>
    <row r="4696" spans="1:7" x14ac:dyDescent="0.25">
      <c r="A4696"/>
      <c r="B4696"/>
      <c r="C4696"/>
      <c r="D4696"/>
      <c r="E4696"/>
      <c r="F4696"/>
      <c r="G4696"/>
    </row>
    <row r="4697" spans="1:7" x14ac:dyDescent="0.25">
      <c r="A4697"/>
      <c r="B4697"/>
      <c r="C4697"/>
      <c r="D4697"/>
      <c r="E4697"/>
      <c r="F4697"/>
      <c r="G4697"/>
    </row>
    <row r="4698" spans="1:7" x14ac:dyDescent="0.25">
      <c r="A4698"/>
      <c r="B4698"/>
      <c r="C4698"/>
      <c r="D4698"/>
      <c r="E4698"/>
      <c r="F4698"/>
      <c r="G4698"/>
    </row>
    <row r="4699" spans="1:7" x14ac:dyDescent="0.25">
      <c r="A4699"/>
      <c r="B4699"/>
      <c r="C4699"/>
      <c r="D4699"/>
      <c r="E4699"/>
      <c r="F4699"/>
      <c r="G4699"/>
    </row>
    <row r="4700" spans="1:7" x14ac:dyDescent="0.25">
      <c r="A4700"/>
      <c r="B4700"/>
      <c r="C4700"/>
      <c r="D4700"/>
      <c r="E4700"/>
      <c r="F4700"/>
      <c r="G4700"/>
    </row>
    <row r="4701" spans="1:7" x14ac:dyDescent="0.25">
      <c r="A4701"/>
      <c r="B4701"/>
      <c r="C4701"/>
      <c r="D4701"/>
      <c r="E4701"/>
      <c r="F4701"/>
      <c r="G4701"/>
    </row>
    <row r="4702" spans="1:7" x14ac:dyDescent="0.25">
      <c r="A4702"/>
      <c r="B4702"/>
      <c r="C4702"/>
      <c r="D4702"/>
      <c r="E4702"/>
      <c r="F4702"/>
      <c r="G4702"/>
    </row>
    <row r="4703" spans="1:7" x14ac:dyDescent="0.25">
      <c r="A4703"/>
      <c r="B4703"/>
      <c r="C4703"/>
      <c r="D4703"/>
      <c r="E4703"/>
      <c r="F4703"/>
      <c r="G4703"/>
    </row>
    <row r="4704" spans="1:7" x14ac:dyDescent="0.25">
      <c r="A4704"/>
      <c r="B4704"/>
      <c r="C4704"/>
      <c r="D4704"/>
      <c r="E4704"/>
      <c r="F4704"/>
      <c r="G4704"/>
    </row>
    <row r="4705" spans="1:7" x14ac:dyDescent="0.25">
      <c r="A4705"/>
      <c r="B4705"/>
      <c r="C4705"/>
      <c r="D4705"/>
      <c r="E4705"/>
      <c r="F4705"/>
      <c r="G4705"/>
    </row>
    <row r="4706" spans="1:7" x14ac:dyDescent="0.25">
      <c r="A4706"/>
      <c r="B4706"/>
      <c r="C4706"/>
      <c r="D4706"/>
      <c r="E4706"/>
      <c r="F4706"/>
      <c r="G4706"/>
    </row>
    <row r="4707" spans="1:7" x14ac:dyDescent="0.25">
      <c r="A4707"/>
      <c r="B4707"/>
      <c r="C4707"/>
      <c r="D4707"/>
      <c r="E4707"/>
      <c r="F4707"/>
      <c r="G4707"/>
    </row>
    <row r="4708" spans="1:7" x14ac:dyDescent="0.25">
      <c r="A4708"/>
      <c r="B4708"/>
      <c r="C4708"/>
      <c r="D4708"/>
      <c r="E4708"/>
      <c r="F4708"/>
      <c r="G4708"/>
    </row>
    <row r="4709" spans="1:7" x14ac:dyDescent="0.25">
      <c r="A4709"/>
      <c r="B4709"/>
      <c r="C4709"/>
      <c r="D4709"/>
      <c r="E4709"/>
      <c r="F4709"/>
      <c r="G4709"/>
    </row>
    <row r="4710" spans="1:7" x14ac:dyDescent="0.25">
      <c r="A4710"/>
      <c r="B4710"/>
      <c r="C4710"/>
      <c r="D4710"/>
      <c r="E4710"/>
      <c r="F4710"/>
      <c r="G4710"/>
    </row>
    <row r="4711" spans="1:7" x14ac:dyDescent="0.25">
      <c r="A4711"/>
      <c r="B4711"/>
      <c r="C4711"/>
      <c r="D4711"/>
      <c r="E4711"/>
      <c r="F4711"/>
      <c r="G4711"/>
    </row>
    <row r="4712" spans="1:7" x14ac:dyDescent="0.25">
      <c r="A4712"/>
      <c r="B4712"/>
      <c r="C4712"/>
      <c r="D4712"/>
      <c r="E4712"/>
      <c r="F4712"/>
      <c r="G4712"/>
    </row>
    <row r="4713" spans="1:7" x14ac:dyDescent="0.25">
      <c r="A4713"/>
      <c r="B4713"/>
      <c r="C4713"/>
      <c r="D4713"/>
      <c r="E4713"/>
      <c r="F4713"/>
      <c r="G4713"/>
    </row>
    <row r="4714" spans="1:7" x14ac:dyDescent="0.25">
      <c r="A4714"/>
      <c r="B4714"/>
      <c r="C4714"/>
      <c r="D4714"/>
      <c r="E4714"/>
      <c r="F4714"/>
      <c r="G4714"/>
    </row>
    <row r="4715" spans="1:7" x14ac:dyDescent="0.25">
      <c r="A4715"/>
      <c r="B4715"/>
      <c r="C4715"/>
      <c r="D4715"/>
      <c r="E4715"/>
      <c r="F4715"/>
      <c r="G4715"/>
    </row>
    <row r="4716" spans="1:7" x14ac:dyDescent="0.25">
      <c r="A4716"/>
      <c r="B4716"/>
      <c r="C4716"/>
      <c r="D4716"/>
      <c r="E4716"/>
      <c r="F4716"/>
      <c r="G4716"/>
    </row>
    <row r="4717" spans="1:7" x14ac:dyDescent="0.25">
      <c r="A4717"/>
      <c r="B4717"/>
      <c r="C4717"/>
      <c r="D4717"/>
      <c r="E4717"/>
      <c r="F4717"/>
      <c r="G4717"/>
    </row>
    <row r="4718" spans="1:7" x14ac:dyDescent="0.25">
      <c r="A4718"/>
      <c r="B4718"/>
      <c r="C4718"/>
      <c r="D4718"/>
      <c r="E4718"/>
      <c r="F4718"/>
      <c r="G4718"/>
    </row>
    <row r="4719" spans="1:7" x14ac:dyDescent="0.25">
      <c r="A4719"/>
      <c r="B4719"/>
      <c r="C4719"/>
      <c r="D4719"/>
      <c r="E4719"/>
      <c r="F4719"/>
      <c r="G4719"/>
    </row>
    <row r="4720" spans="1:7" x14ac:dyDescent="0.25">
      <c r="A4720"/>
      <c r="B4720"/>
      <c r="C4720"/>
      <c r="D4720"/>
      <c r="E4720"/>
      <c r="F4720"/>
      <c r="G4720"/>
    </row>
    <row r="4721" spans="1:7" x14ac:dyDescent="0.25">
      <c r="A4721"/>
      <c r="B4721"/>
      <c r="C4721"/>
      <c r="D4721"/>
      <c r="E4721"/>
      <c r="F4721"/>
      <c r="G4721"/>
    </row>
    <row r="4722" spans="1:7" x14ac:dyDescent="0.25">
      <c r="A4722"/>
      <c r="B4722"/>
      <c r="C4722"/>
      <c r="D4722"/>
      <c r="E4722"/>
      <c r="F4722"/>
      <c r="G4722"/>
    </row>
    <row r="4723" spans="1:7" x14ac:dyDescent="0.25">
      <c r="A4723"/>
      <c r="B4723"/>
      <c r="C4723"/>
      <c r="D4723"/>
      <c r="E4723"/>
      <c r="F4723"/>
      <c r="G4723"/>
    </row>
    <row r="4724" spans="1:7" x14ac:dyDescent="0.25">
      <c r="A4724"/>
      <c r="B4724"/>
      <c r="C4724"/>
      <c r="D4724"/>
      <c r="E4724"/>
      <c r="F4724"/>
      <c r="G4724"/>
    </row>
    <row r="4725" spans="1:7" x14ac:dyDescent="0.25">
      <c r="A4725"/>
      <c r="B4725"/>
      <c r="C4725"/>
      <c r="D4725"/>
      <c r="E4725"/>
      <c r="F4725"/>
      <c r="G4725"/>
    </row>
    <row r="4726" spans="1:7" x14ac:dyDescent="0.25">
      <c r="A4726"/>
      <c r="B4726"/>
      <c r="C4726"/>
      <c r="D4726"/>
      <c r="E4726"/>
      <c r="F4726"/>
      <c r="G4726"/>
    </row>
    <row r="4727" spans="1:7" x14ac:dyDescent="0.25">
      <c r="A4727"/>
      <c r="B4727"/>
      <c r="C4727"/>
      <c r="D4727"/>
      <c r="E4727"/>
      <c r="F4727"/>
      <c r="G4727"/>
    </row>
    <row r="4728" spans="1:7" x14ac:dyDescent="0.25">
      <c r="A4728"/>
      <c r="B4728"/>
      <c r="C4728"/>
      <c r="D4728"/>
      <c r="E4728"/>
      <c r="F4728"/>
      <c r="G4728"/>
    </row>
    <row r="4729" spans="1:7" x14ac:dyDescent="0.25">
      <c r="A4729"/>
      <c r="B4729"/>
      <c r="C4729"/>
      <c r="D4729"/>
      <c r="E4729"/>
      <c r="F4729"/>
      <c r="G4729"/>
    </row>
    <row r="4730" spans="1:7" x14ac:dyDescent="0.25">
      <c r="A4730"/>
      <c r="B4730"/>
      <c r="C4730"/>
      <c r="D4730"/>
      <c r="E4730"/>
      <c r="F4730"/>
      <c r="G4730"/>
    </row>
    <row r="4731" spans="1:7" x14ac:dyDescent="0.25">
      <c r="A4731"/>
      <c r="B4731"/>
      <c r="C4731"/>
      <c r="D4731"/>
      <c r="E4731"/>
      <c r="F4731"/>
      <c r="G4731"/>
    </row>
    <row r="4732" spans="1:7" x14ac:dyDescent="0.25">
      <c r="A4732"/>
      <c r="B4732"/>
      <c r="C4732"/>
      <c r="D4732"/>
      <c r="E4732"/>
      <c r="F4732"/>
      <c r="G4732"/>
    </row>
    <row r="4733" spans="1:7" x14ac:dyDescent="0.25">
      <c r="A4733"/>
      <c r="B4733"/>
      <c r="C4733"/>
      <c r="D4733"/>
      <c r="E4733"/>
      <c r="F4733"/>
      <c r="G4733"/>
    </row>
    <row r="4734" spans="1:7" x14ac:dyDescent="0.25">
      <c r="A4734"/>
      <c r="B4734"/>
      <c r="C4734"/>
      <c r="D4734"/>
      <c r="E4734"/>
      <c r="F4734"/>
      <c r="G4734"/>
    </row>
    <row r="4735" spans="1:7" x14ac:dyDescent="0.25">
      <c r="A4735"/>
      <c r="B4735"/>
      <c r="C4735"/>
      <c r="D4735"/>
      <c r="E4735"/>
      <c r="F4735"/>
      <c r="G4735"/>
    </row>
    <row r="4736" spans="1:7" x14ac:dyDescent="0.25">
      <c r="A4736"/>
      <c r="B4736"/>
      <c r="C4736"/>
      <c r="D4736"/>
      <c r="E4736"/>
      <c r="F4736"/>
      <c r="G4736"/>
    </row>
    <row r="4737" spans="1:7" x14ac:dyDescent="0.25">
      <c r="A4737"/>
      <c r="B4737"/>
      <c r="C4737"/>
      <c r="D4737"/>
      <c r="E4737"/>
      <c r="F4737"/>
      <c r="G4737"/>
    </row>
    <row r="4738" spans="1:7" x14ac:dyDescent="0.25">
      <c r="A4738"/>
      <c r="B4738"/>
      <c r="C4738"/>
      <c r="D4738"/>
      <c r="E4738"/>
      <c r="F4738"/>
      <c r="G4738"/>
    </row>
    <row r="4739" spans="1:7" x14ac:dyDescent="0.25">
      <c r="A4739"/>
      <c r="B4739"/>
      <c r="C4739"/>
      <c r="D4739"/>
      <c r="E4739"/>
      <c r="F4739"/>
      <c r="G4739"/>
    </row>
    <row r="4740" spans="1:7" x14ac:dyDescent="0.25">
      <c r="A4740"/>
      <c r="B4740"/>
      <c r="C4740"/>
      <c r="D4740"/>
      <c r="E4740"/>
      <c r="F4740"/>
      <c r="G4740"/>
    </row>
    <row r="4741" spans="1:7" x14ac:dyDescent="0.25">
      <c r="A4741"/>
      <c r="B4741"/>
      <c r="C4741"/>
      <c r="D4741"/>
      <c r="E4741"/>
      <c r="F4741"/>
      <c r="G4741"/>
    </row>
    <row r="4742" spans="1:7" x14ac:dyDescent="0.25">
      <c r="A4742"/>
      <c r="B4742"/>
      <c r="C4742"/>
      <c r="D4742"/>
      <c r="E4742"/>
      <c r="F4742"/>
      <c r="G4742"/>
    </row>
    <row r="4743" spans="1:7" x14ac:dyDescent="0.25">
      <c r="A4743"/>
      <c r="B4743"/>
      <c r="C4743"/>
      <c r="D4743"/>
      <c r="E4743"/>
      <c r="F4743"/>
      <c r="G4743"/>
    </row>
    <row r="4744" spans="1:7" x14ac:dyDescent="0.25">
      <c r="A4744"/>
      <c r="B4744"/>
      <c r="C4744"/>
      <c r="D4744"/>
      <c r="E4744"/>
      <c r="F4744"/>
      <c r="G4744"/>
    </row>
    <row r="4745" spans="1:7" x14ac:dyDescent="0.25">
      <c r="A4745"/>
      <c r="B4745"/>
      <c r="C4745"/>
      <c r="D4745"/>
      <c r="E4745"/>
      <c r="F4745"/>
      <c r="G4745"/>
    </row>
    <row r="4746" spans="1:7" x14ac:dyDescent="0.25">
      <c r="A4746"/>
      <c r="B4746"/>
      <c r="C4746"/>
      <c r="D4746"/>
      <c r="E4746"/>
      <c r="F4746"/>
      <c r="G4746"/>
    </row>
    <row r="4747" spans="1:7" x14ac:dyDescent="0.25">
      <c r="A4747"/>
      <c r="B4747"/>
      <c r="C4747"/>
      <c r="D4747"/>
      <c r="E4747"/>
      <c r="F4747"/>
      <c r="G4747"/>
    </row>
    <row r="4748" spans="1:7" x14ac:dyDescent="0.25">
      <c r="A4748"/>
      <c r="B4748"/>
      <c r="C4748"/>
      <c r="D4748"/>
      <c r="E4748"/>
      <c r="F4748"/>
      <c r="G4748"/>
    </row>
    <row r="4749" spans="1:7" x14ac:dyDescent="0.25">
      <c r="A4749"/>
      <c r="B4749"/>
      <c r="C4749"/>
      <c r="D4749"/>
      <c r="E4749"/>
      <c r="F4749"/>
      <c r="G4749"/>
    </row>
    <row r="4750" spans="1:7" x14ac:dyDescent="0.25">
      <c r="A4750"/>
      <c r="B4750"/>
      <c r="C4750"/>
      <c r="D4750"/>
      <c r="E4750"/>
      <c r="F4750"/>
      <c r="G4750"/>
    </row>
    <row r="4751" spans="1:7" x14ac:dyDescent="0.25">
      <c r="A4751"/>
      <c r="B4751"/>
      <c r="C4751"/>
      <c r="D4751"/>
      <c r="E4751"/>
      <c r="F4751"/>
      <c r="G4751"/>
    </row>
    <row r="4752" spans="1:7" x14ac:dyDescent="0.25">
      <c r="A4752"/>
      <c r="B4752"/>
      <c r="C4752"/>
      <c r="D4752"/>
      <c r="E4752"/>
      <c r="F4752"/>
      <c r="G4752"/>
    </row>
    <row r="4753" spans="1:7" x14ac:dyDescent="0.25">
      <c r="A4753"/>
      <c r="B4753"/>
      <c r="C4753"/>
      <c r="D4753"/>
      <c r="E4753"/>
      <c r="F4753"/>
      <c r="G4753"/>
    </row>
    <row r="4754" spans="1:7" x14ac:dyDescent="0.25">
      <c r="A4754"/>
      <c r="B4754"/>
      <c r="C4754"/>
      <c r="D4754"/>
      <c r="E4754"/>
      <c r="F4754"/>
      <c r="G4754"/>
    </row>
    <row r="4755" spans="1:7" x14ac:dyDescent="0.25">
      <c r="A4755"/>
      <c r="B4755"/>
      <c r="C4755"/>
      <c r="D4755"/>
      <c r="E4755"/>
      <c r="F4755"/>
      <c r="G4755"/>
    </row>
    <row r="4756" spans="1:7" x14ac:dyDescent="0.25">
      <c r="A4756"/>
      <c r="B4756"/>
      <c r="C4756"/>
      <c r="D4756"/>
      <c r="E4756"/>
      <c r="F4756"/>
      <c r="G4756"/>
    </row>
    <row r="4757" spans="1:7" x14ac:dyDescent="0.25">
      <c r="A4757"/>
      <c r="B4757"/>
      <c r="C4757"/>
      <c r="D4757"/>
      <c r="E4757"/>
      <c r="F4757"/>
      <c r="G4757"/>
    </row>
    <row r="4758" spans="1:7" x14ac:dyDescent="0.25">
      <c r="A4758"/>
      <c r="B4758"/>
      <c r="C4758"/>
      <c r="D4758"/>
      <c r="E4758"/>
      <c r="F4758"/>
      <c r="G4758"/>
    </row>
    <row r="4759" spans="1:7" x14ac:dyDescent="0.25">
      <c r="A4759"/>
      <c r="B4759"/>
      <c r="C4759"/>
      <c r="D4759"/>
      <c r="E4759"/>
      <c r="F4759"/>
      <c r="G4759"/>
    </row>
    <row r="4760" spans="1:7" x14ac:dyDescent="0.25">
      <c r="A4760"/>
      <c r="B4760"/>
      <c r="C4760"/>
      <c r="D4760"/>
      <c r="E4760"/>
      <c r="F4760"/>
      <c r="G4760"/>
    </row>
    <row r="4761" spans="1:7" x14ac:dyDescent="0.25">
      <c r="A4761"/>
      <c r="B4761"/>
      <c r="C4761"/>
      <c r="D4761"/>
      <c r="E4761"/>
      <c r="F4761"/>
      <c r="G4761"/>
    </row>
    <row r="4762" spans="1:7" x14ac:dyDescent="0.25">
      <c r="A4762"/>
      <c r="B4762"/>
      <c r="C4762"/>
      <c r="D4762"/>
      <c r="E4762"/>
      <c r="F4762"/>
      <c r="G4762"/>
    </row>
    <row r="4763" spans="1:7" x14ac:dyDescent="0.25">
      <c r="A4763"/>
      <c r="B4763"/>
      <c r="C4763"/>
      <c r="D4763"/>
      <c r="E4763"/>
      <c r="F4763"/>
      <c r="G4763"/>
    </row>
    <row r="4764" spans="1:7" x14ac:dyDescent="0.25">
      <c r="A4764"/>
      <c r="B4764"/>
      <c r="C4764"/>
      <c r="D4764"/>
      <c r="E4764"/>
      <c r="F4764"/>
      <c r="G4764"/>
    </row>
    <row r="4765" spans="1:7" x14ac:dyDescent="0.25">
      <c r="A4765"/>
      <c r="B4765"/>
      <c r="C4765"/>
      <c r="D4765"/>
      <c r="E4765"/>
      <c r="F4765"/>
      <c r="G4765"/>
    </row>
    <row r="4766" spans="1:7" x14ac:dyDescent="0.25">
      <c r="A4766"/>
      <c r="B4766"/>
      <c r="C4766"/>
      <c r="D4766"/>
      <c r="E4766"/>
      <c r="F4766"/>
      <c r="G4766"/>
    </row>
    <row r="4767" spans="1:7" x14ac:dyDescent="0.25">
      <c r="A4767"/>
      <c r="B4767"/>
      <c r="C4767"/>
      <c r="D4767"/>
      <c r="E4767"/>
      <c r="F4767"/>
      <c r="G4767"/>
    </row>
    <row r="4768" spans="1:7" x14ac:dyDescent="0.25">
      <c r="A4768"/>
      <c r="B4768"/>
      <c r="C4768"/>
      <c r="D4768"/>
      <c r="E4768"/>
      <c r="F4768"/>
      <c r="G4768"/>
    </row>
    <row r="4769" spans="1:7" x14ac:dyDescent="0.25">
      <c r="A4769"/>
      <c r="B4769"/>
      <c r="C4769"/>
      <c r="D4769"/>
      <c r="E4769"/>
      <c r="F4769"/>
      <c r="G4769"/>
    </row>
    <row r="4770" spans="1:7" x14ac:dyDescent="0.25">
      <c r="A4770"/>
      <c r="B4770"/>
      <c r="C4770"/>
      <c r="D4770"/>
      <c r="E4770"/>
      <c r="F4770"/>
      <c r="G4770"/>
    </row>
    <row r="4771" spans="1:7" x14ac:dyDescent="0.25">
      <c r="A4771"/>
      <c r="B4771"/>
      <c r="C4771"/>
      <c r="D4771"/>
      <c r="E4771"/>
      <c r="F4771"/>
      <c r="G4771"/>
    </row>
    <row r="4772" spans="1:7" x14ac:dyDescent="0.25">
      <c r="A4772"/>
      <c r="B4772"/>
      <c r="C4772"/>
      <c r="D4772"/>
      <c r="E4772"/>
      <c r="F4772"/>
      <c r="G4772"/>
    </row>
    <row r="4773" spans="1:7" x14ac:dyDescent="0.25">
      <c r="A4773"/>
      <c r="B4773"/>
      <c r="C4773"/>
      <c r="D4773"/>
      <c r="E4773"/>
      <c r="F4773"/>
      <c r="G4773"/>
    </row>
    <row r="4774" spans="1:7" x14ac:dyDescent="0.25">
      <c r="A4774"/>
      <c r="B4774"/>
      <c r="C4774"/>
      <c r="D4774"/>
      <c r="E4774"/>
      <c r="F4774"/>
      <c r="G4774"/>
    </row>
    <row r="4775" spans="1:7" x14ac:dyDescent="0.25">
      <c r="A4775"/>
      <c r="B4775"/>
      <c r="C4775"/>
      <c r="D4775"/>
      <c r="E4775"/>
      <c r="F4775"/>
      <c r="G4775"/>
    </row>
    <row r="4776" spans="1:7" x14ac:dyDescent="0.25">
      <c r="A4776"/>
      <c r="B4776"/>
      <c r="C4776"/>
      <c r="D4776"/>
      <c r="E4776"/>
      <c r="F4776"/>
      <c r="G4776"/>
    </row>
    <row r="4777" spans="1:7" x14ac:dyDescent="0.25">
      <c r="A4777"/>
      <c r="B4777"/>
      <c r="C4777"/>
      <c r="D4777"/>
      <c r="E4777"/>
      <c r="F4777"/>
      <c r="G4777"/>
    </row>
    <row r="4778" spans="1:7" x14ac:dyDescent="0.25">
      <c r="A4778"/>
      <c r="B4778"/>
      <c r="C4778"/>
      <c r="D4778"/>
      <c r="E4778"/>
      <c r="F4778"/>
      <c r="G4778"/>
    </row>
    <row r="4779" spans="1:7" x14ac:dyDescent="0.25">
      <c r="A4779"/>
      <c r="B4779"/>
      <c r="C4779"/>
      <c r="D4779"/>
      <c r="E4779"/>
      <c r="F4779"/>
      <c r="G4779"/>
    </row>
    <row r="4780" spans="1:7" x14ac:dyDescent="0.25">
      <c r="A4780"/>
      <c r="B4780"/>
      <c r="C4780"/>
      <c r="D4780"/>
      <c r="E4780"/>
      <c r="F4780"/>
      <c r="G4780"/>
    </row>
    <row r="4781" spans="1:7" x14ac:dyDescent="0.25">
      <c r="A4781"/>
      <c r="B4781"/>
      <c r="C4781"/>
      <c r="D4781"/>
      <c r="E4781"/>
      <c r="F4781"/>
      <c r="G4781"/>
    </row>
    <row r="4782" spans="1:7" x14ac:dyDescent="0.25">
      <c r="A4782"/>
      <c r="B4782"/>
      <c r="C4782"/>
      <c r="D4782"/>
      <c r="E4782"/>
      <c r="F4782"/>
      <c r="G4782"/>
    </row>
    <row r="4783" spans="1:7" x14ac:dyDescent="0.25">
      <c r="A4783"/>
      <c r="B4783"/>
      <c r="C4783"/>
      <c r="D4783"/>
      <c r="E4783"/>
      <c r="F4783"/>
      <c r="G4783"/>
    </row>
    <row r="4784" spans="1:7" x14ac:dyDescent="0.25">
      <c r="A4784"/>
      <c r="B4784"/>
      <c r="C4784"/>
      <c r="D4784"/>
      <c r="E4784"/>
      <c r="F4784"/>
      <c r="G4784"/>
    </row>
    <row r="4785" spans="1:7" x14ac:dyDescent="0.25">
      <c r="A4785"/>
      <c r="B4785"/>
      <c r="C4785"/>
      <c r="D4785"/>
      <c r="E4785"/>
      <c r="F4785"/>
      <c r="G4785"/>
    </row>
    <row r="4786" spans="1:7" x14ac:dyDescent="0.25">
      <c r="A4786"/>
      <c r="B4786"/>
      <c r="C4786"/>
      <c r="D4786"/>
      <c r="E4786"/>
      <c r="F4786"/>
      <c r="G4786"/>
    </row>
    <row r="4787" spans="1:7" x14ac:dyDescent="0.25">
      <c r="A4787"/>
      <c r="B4787"/>
      <c r="C4787"/>
      <c r="D4787"/>
      <c r="E4787"/>
      <c r="F4787"/>
      <c r="G4787"/>
    </row>
    <row r="4788" spans="1:7" x14ac:dyDescent="0.25">
      <c r="A4788"/>
      <c r="B4788"/>
      <c r="C4788"/>
      <c r="D4788"/>
      <c r="E4788"/>
      <c r="F4788"/>
      <c r="G4788"/>
    </row>
    <row r="4789" spans="1:7" x14ac:dyDescent="0.25">
      <c r="A4789"/>
      <c r="B4789"/>
      <c r="C4789"/>
      <c r="D4789"/>
      <c r="E4789"/>
      <c r="F4789"/>
      <c r="G4789"/>
    </row>
    <row r="4790" spans="1:7" x14ac:dyDescent="0.25">
      <c r="A4790"/>
      <c r="B4790"/>
      <c r="C4790"/>
      <c r="D4790"/>
      <c r="E4790"/>
      <c r="F4790"/>
      <c r="G4790"/>
    </row>
    <row r="4791" spans="1:7" x14ac:dyDescent="0.25">
      <c r="A4791"/>
      <c r="B4791"/>
      <c r="C4791"/>
      <c r="D4791"/>
      <c r="E4791"/>
      <c r="F4791"/>
      <c r="G4791"/>
    </row>
    <row r="4792" spans="1:7" x14ac:dyDescent="0.25">
      <c r="A4792"/>
      <c r="B4792"/>
      <c r="C4792"/>
      <c r="D4792"/>
      <c r="E4792"/>
      <c r="F4792"/>
      <c r="G4792"/>
    </row>
    <row r="4793" spans="1:7" x14ac:dyDescent="0.25">
      <c r="A4793"/>
      <c r="B4793"/>
      <c r="C4793"/>
      <c r="D4793"/>
      <c r="E4793"/>
      <c r="F4793"/>
      <c r="G4793"/>
    </row>
    <row r="4794" spans="1:7" x14ac:dyDescent="0.25">
      <c r="A4794"/>
      <c r="B4794"/>
      <c r="C4794"/>
      <c r="D4794"/>
      <c r="E4794"/>
      <c r="F4794"/>
      <c r="G4794"/>
    </row>
    <row r="4795" spans="1:7" x14ac:dyDescent="0.25">
      <c r="A4795"/>
      <c r="B4795"/>
      <c r="C4795"/>
      <c r="D4795"/>
      <c r="E4795"/>
      <c r="F4795"/>
      <c r="G4795"/>
    </row>
    <row r="4796" spans="1:7" x14ac:dyDescent="0.25">
      <c r="A4796"/>
      <c r="B4796"/>
      <c r="C4796"/>
      <c r="D4796"/>
      <c r="E4796"/>
      <c r="F4796"/>
      <c r="G4796"/>
    </row>
    <row r="4797" spans="1:7" x14ac:dyDescent="0.25">
      <c r="A4797"/>
      <c r="B4797"/>
      <c r="C4797"/>
      <c r="D4797"/>
      <c r="E4797"/>
      <c r="F4797"/>
      <c r="G4797"/>
    </row>
    <row r="4798" spans="1:7" x14ac:dyDescent="0.25">
      <c r="A4798"/>
      <c r="B4798"/>
      <c r="C4798"/>
      <c r="D4798"/>
      <c r="E4798"/>
      <c r="F4798"/>
      <c r="G4798"/>
    </row>
    <row r="4799" spans="1:7" x14ac:dyDescent="0.25">
      <c r="A4799"/>
      <c r="B4799"/>
      <c r="C4799"/>
      <c r="D4799"/>
      <c r="E4799"/>
      <c r="F4799"/>
      <c r="G4799"/>
    </row>
    <row r="4800" spans="1:7" x14ac:dyDescent="0.25">
      <c r="A4800"/>
      <c r="B4800"/>
      <c r="C4800"/>
      <c r="D4800"/>
      <c r="E4800"/>
      <c r="F4800"/>
      <c r="G4800"/>
    </row>
    <row r="4801" spans="1:7" x14ac:dyDescent="0.25">
      <c r="A4801"/>
      <c r="B4801"/>
      <c r="C4801"/>
      <c r="D4801"/>
      <c r="E4801"/>
      <c r="F4801"/>
      <c r="G4801"/>
    </row>
    <row r="4802" spans="1:7" x14ac:dyDescent="0.25">
      <c r="A4802"/>
      <c r="B4802"/>
      <c r="C4802"/>
      <c r="D4802"/>
      <c r="E4802"/>
      <c r="F4802"/>
      <c r="G4802"/>
    </row>
    <row r="4803" spans="1:7" x14ac:dyDescent="0.25">
      <c r="A4803"/>
      <c r="B4803"/>
      <c r="C4803"/>
      <c r="D4803"/>
      <c r="E4803"/>
      <c r="F4803"/>
      <c r="G4803"/>
    </row>
    <row r="4804" spans="1:7" x14ac:dyDescent="0.25">
      <c r="A4804"/>
      <c r="B4804"/>
      <c r="C4804"/>
      <c r="D4804"/>
      <c r="E4804"/>
      <c r="F4804"/>
      <c r="G4804"/>
    </row>
    <row r="4805" spans="1:7" x14ac:dyDescent="0.25">
      <c r="A4805"/>
      <c r="B4805"/>
      <c r="C4805"/>
      <c r="D4805"/>
      <c r="E4805"/>
      <c r="F4805"/>
      <c r="G4805"/>
    </row>
    <row r="4806" spans="1:7" x14ac:dyDescent="0.25">
      <c r="A4806"/>
      <c r="B4806"/>
      <c r="C4806"/>
      <c r="D4806"/>
      <c r="E4806"/>
      <c r="F4806"/>
      <c r="G4806"/>
    </row>
    <row r="4807" spans="1:7" x14ac:dyDescent="0.25">
      <c r="A4807"/>
      <c r="B4807"/>
      <c r="C4807"/>
      <c r="D4807"/>
      <c r="E4807"/>
      <c r="F4807"/>
      <c r="G4807"/>
    </row>
    <row r="4808" spans="1:7" x14ac:dyDescent="0.25">
      <c r="A4808"/>
      <c r="B4808"/>
      <c r="C4808"/>
      <c r="D4808"/>
      <c r="E4808"/>
      <c r="F4808"/>
      <c r="G4808"/>
    </row>
    <row r="4809" spans="1:7" x14ac:dyDescent="0.25">
      <c r="A4809"/>
      <c r="B4809"/>
      <c r="C4809"/>
      <c r="D4809"/>
      <c r="E4809"/>
      <c r="F4809"/>
      <c r="G4809"/>
    </row>
    <row r="4810" spans="1:7" x14ac:dyDescent="0.25">
      <c r="A4810"/>
      <c r="B4810"/>
      <c r="C4810"/>
      <c r="D4810"/>
      <c r="E4810"/>
      <c r="F4810"/>
      <c r="G4810"/>
    </row>
    <row r="4811" spans="1:7" x14ac:dyDescent="0.25">
      <c r="A4811"/>
      <c r="B4811"/>
      <c r="C4811"/>
      <c r="D4811"/>
      <c r="E4811"/>
      <c r="F4811"/>
      <c r="G4811"/>
    </row>
    <row r="4812" spans="1:7" x14ac:dyDescent="0.25">
      <c r="A4812"/>
      <c r="B4812"/>
      <c r="C4812"/>
      <c r="D4812"/>
      <c r="E4812"/>
      <c r="F4812"/>
      <c r="G4812"/>
    </row>
    <row r="4813" spans="1:7" x14ac:dyDescent="0.25">
      <c r="A4813"/>
      <c r="B4813"/>
      <c r="C4813"/>
      <c r="D4813"/>
      <c r="E4813"/>
      <c r="F4813"/>
      <c r="G4813"/>
    </row>
    <row r="4814" spans="1:7" x14ac:dyDescent="0.25">
      <c r="A4814"/>
      <c r="B4814"/>
      <c r="C4814"/>
      <c r="D4814"/>
      <c r="E4814"/>
      <c r="F4814"/>
      <c r="G4814"/>
    </row>
    <row r="4815" spans="1:7" x14ac:dyDescent="0.25">
      <c r="A4815"/>
      <c r="B4815"/>
      <c r="C4815"/>
      <c r="D4815"/>
      <c r="E4815"/>
      <c r="F4815"/>
      <c r="G4815"/>
    </row>
    <row r="4816" spans="1:7" x14ac:dyDescent="0.25">
      <c r="A4816"/>
      <c r="B4816"/>
      <c r="C4816"/>
      <c r="D4816"/>
      <c r="E4816"/>
      <c r="F4816"/>
      <c r="G4816"/>
    </row>
    <row r="4817" spans="1:7" x14ac:dyDescent="0.25">
      <c r="A4817"/>
      <c r="B4817"/>
      <c r="C4817"/>
      <c r="D4817"/>
      <c r="E4817"/>
      <c r="F4817"/>
      <c r="G4817"/>
    </row>
    <row r="4818" spans="1:7" x14ac:dyDescent="0.25">
      <c r="A4818"/>
      <c r="B4818"/>
      <c r="C4818"/>
      <c r="D4818"/>
      <c r="E4818"/>
      <c r="F4818"/>
      <c r="G4818"/>
    </row>
    <row r="4819" spans="1:7" x14ac:dyDescent="0.25">
      <c r="A4819"/>
      <c r="B4819"/>
      <c r="C4819"/>
      <c r="D4819"/>
      <c r="E4819"/>
      <c r="F4819"/>
      <c r="G4819"/>
    </row>
    <row r="4820" spans="1:7" x14ac:dyDescent="0.25">
      <c r="A4820"/>
      <c r="B4820"/>
      <c r="C4820"/>
      <c r="D4820"/>
      <c r="E4820"/>
      <c r="F4820"/>
      <c r="G4820"/>
    </row>
    <row r="4821" spans="1:7" x14ac:dyDescent="0.25">
      <c r="A4821"/>
      <c r="B4821"/>
      <c r="C4821"/>
      <c r="D4821"/>
      <c r="E4821"/>
      <c r="F4821"/>
      <c r="G4821"/>
    </row>
    <row r="4822" spans="1:7" x14ac:dyDescent="0.25">
      <c r="A4822"/>
      <c r="B4822"/>
      <c r="C4822"/>
      <c r="D4822"/>
      <c r="E4822"/>
      <c r="F4822"/>
      <c r="G4822"/>
    </row>
    <row r="4823" spans="1:7" x14ac:dyDescent="0.25">
      <c r="A4823"/>
      <c r="B4823"/>
      <c r="C4823"/>
      <c r="D4823"/>
      <c r="E4823"/>
      <c r="F4823"/>
      <c r="G4823"/>
    </row>
    <row r="4824" spans="1:7" x14ac:dyDescent="0.25">
      <c r="A4824"/>
      <c r="B4824"/>
      <c r="C4824"/>
      <c r="D4824"/>
      <c r="E4824"/>
      <c r="F4824"/>
      <c r="G4824"/>
    </row>
    <row r="4825" spans="1:7" x14ac:dyDescent="0.25">
      <c r="A4825"/>
      <c r="B4825"/>
      <c r="C4825"/>
      <c r="D4825"/>
      <c r="E4825"/>
      <c r="F4825"/>
      <c r="G4825"/>
    </row>
    <row r="4826" spans="1:7" x14ac:dyDescent="0.25">
      <c r="A4826"/>
      <c r="B4826"/>
      <c r="C4826"/>
      <c r="D4826"/>
      <c r="E4826"/>
      <c r="F4826"/>
      <c r="G4826"/>
    </row>
    <row r="4827" spans="1:7" x14ac:dyDescent="0.25">
      <c r="A4827"/>
      <c r="B4827"/>
      <c r="C4827"/>
      <c r="D4827"/>
      <c r="E4827"/>
      <c r="F4827"/>
      <c r="G4827"/>
    </row>
    <row r="4828" spans="1:7" x14ac:dyDescent="0.25">
      <c r="A4828"/>
      <c r="B4828"/>
      <c r="C4828"/>
      <c r="D4828"/>
      <c r="E4828"/>
      <c r="F4828"/>
      <c r="G4828"/>
    </row>
    <row r="4829" spans="1:7" x14ac:dyDescent="0.25">
      <c r="A4829"/>
      <c r="B4829"/>
      <c r="C4829"/>
      <c r="D4829"/>
      <c r="E4829"/>
      <c r="F4829"/>
      <c r="G4829"/>
    </row>
    <row r="4830" spans="1:7" x14ac:dyDescent="0.25">
      <c r="A4830"/>
      <c r="B4830"/>
      <c r="C4830"/>
      <c r="D4830"/>
      <c r="E4830"/>
      <c r="F4830"/>
      <c r="G4830"/>
    </row>
    <row r="4831" spans="1:7" x14ac:dyDescent="0.25">
      <c r="A4831"/>
      <c r="B4831"/>
      <c r="C4831"/>
      <c r="D4831"/>
      <c r="E4831"/>
      <c r="F4831"/>
      <c r="G4831"/>
    </row>
    <row r="4832" spans="1:7" x14ac:dyDescent="0.25">
      <c r="A4832"/>
      <c r="B4832"/>
      <c r="C4832"/>
      <c r="D4832"/>
      <c r="E4832"/>
      <c r="F4832"/>
      <c r="G4832"/>
    </row>
    <row r="4833" spans="1:7" x14ac:dyDescent="0.25">
      <c r="A4833"/>
      <c r="B4833"/>
      <c r="C4833"/>
      <c r="D4833"/>
      <c r="E4833"/>
      <c r="F4833"/>
      <c r="G4833"/>
    </row>
    <row r="4834" spans="1:7" x14ac:dyDescent="0.25">
      <c r="A4834"/>
      <c r="B4834"/>
      <c r="C4834"/>
      <c r="D4834"/>
      <c r="E4834"/>
      <c r="F4834"/>
      <c r="G4834"/>
    </row>
    <row r="4835" spans="1:7" x14ac:dyDescent="0.25">
      <c r="A4835"/>
      <c r="B4835"/>
      <c r="C4835"/>
      <c r="D4835"/>
      <c r="E4835"/>
      <c r="F4835"/>
      <c r="G4835"/>
    </row>
    <row r="4836" spans="1:7" x14ac:dyDescent="0.25">
      <c r="A4836"/>
      <c r="B4836"/>
      <c r="C4836"/>
      <c r="D4836"/>
      <c r="E4836"/>
      <c r="F4836"/>
      <c r="G4836"/>
    </row>
    <row r="4837" spans="1:7" x14ac:dyDescent="0.25">
      <c r="A4837"/>
      <c r="B4837"/>
      <c r="C4837"/>
      <c r="D4837"/>
      <c r="E4837"/>
      <c r="F4837"/>
      <c r="G4837"/>
    </row>
    <row r="4838" spans="1:7" x14ac:dyDescent="0.25">
      <c r="A4838"/>
      <c r="B4838"/>
      <c r="C4838"/>
      <c r="D4838"/>
      <c r="E4838"/>
      <c r="F4838"/>
      <c r="G4838"/>
    </row>
    <row r="4839" spans="1:7" x14ac:dyDescent="0.25">
      <c r="A4839"/>
      <c r="B4839"/>
      <c r="C4839"/>
      <c r="D4839"/>
      <c r="E4839"/>
      <c r="F4839"/>
      <c r="G4839"/>
    </row>
    <row r="4840" spans="1:7" x14ac:dyDescent="0.25">
      <c r="A4840"/>
      <c r="B4840"/>
      <c r="C4840"/>
      <c r="D4840"/>
      <c r="E4840"/>
      <c r="F4840"/>
      <c r="G4840"/>
    </row>
    <row r="4841" spans="1:7" x14ac:dyDescent="0.25">
      <c r="A4841"/>
      <c r="B4841"/>
      <c r="C4841"/>
      <c r="D4841"/>
      <c r="E4841"/>
      <c r="F4841"/>
      <c r="G4841"/>
    </row>
    <row r="4842" spans="1:7" x14ac:dyDescent="0.25">
      <c r="A4842"/>
      <c r="B4842"/>
      <c r="C4842"/>
      <c r="D4842"/>
      <c r="E4842"/>
      <c r="F4842"/>
      <c r="G4842"/>
    </row>
    <row r="4843" spans="1:7" x14ac:dyDescent="0.25">
      <c r="A4843"/>
      <c r="B4843"/>
      <c r="C4843"/>
      <c r="D4843"/>
      <c r="E4843"/>
      <c r="F4843"/>
      <c r="G4843"/>
    </row>
    <row r="4844" spans="1:7" x14ac:dyDescent="0.25">
      <c r="A4844"/>
      <c r="B4844"/>
      <c r="C4844"/>
      <c r="D4844"/>
      <c r="E4844"/>
      <c r="F4844"/>
      <c r="G4844"/>
    </row>
    <row r="4845" spans="1:7" x14ac:dyDescent="0.25">
      <c r="A4845"/>
      <c r="B4845"/>
      <c r="C4845"/>
      <c r="D4845"/>
      <c r="E4845"/>
      <c r="F4845"/>
      <c r="G4845"/>
    </row>
    <row r="4846" spans="1:7" x14ac:dyDescent="0.25">
      <c r="A4846"/>
      <c r="B4846"/>
      <c r="C4846"/>
      <c r="D4846"/>
      <c r="E4846"/>
      <c r="F4846"/>
      <c r="G4846"/>
    </row>
    <row r="4847" spans="1:7" x14ac:dyDescent="0.25">
      <c r="A4847"/>
      <c r="B4847"/>
      <c r="C4847"/>
      <c r="D4847"/>
      <c r="E4847"/>
      <c r="F4847"/>
      <c r="G4847"/>
    </row>
    <row r="4848" spans="1:7" x14ac:dyDescent="0.25">
      <c r="A4848"/>
      <c r="B4848"/>
      <c r="C4848"/>
      <c r="D4848"/>
      <c r="E4848"/>
      <c r="F4848"/>
      <c r="G4848"/>
    </row>
    <row r="4849" spans="1:7" x14ac:dyDescent="0.25">
      <c r="A4849"/>
      <c r="B4849"/>
      <c r="C4849"/>
      <c r="D4849"/>
      <c r="E4849"/>
      <c r="F4849"/>
      <c r="G4849"/>
    </row>
    <row r="4850" spans="1:7" x14ac:dyDescent="0.25">
      <c r="A4850"/>
      <c r="B4850"/>
      <c r="C4850"/>
      <c r="D4850"/>
      <c r="E4850"/>
      <c r="F4850"/>
      <c r="G4850"/>
    </row>
    <row r="4851" spans="1:7" x14ac:dyDescent="0.25">
      <c r="A4851"/>
      <c r="B4851"/>
      <c r="C4851"/>
      <c r="D4851"/>
      <c r="E4851"/>
      <c r="F4851"/>
      <c r="G4851"/>
    </row>
    <row r="4852" spans="1:7" x14ac:dyDescent="0.25">
      <c r="A4852"/>
      <c r="B4852"/>
      <c r="C4852"/>
      <c r="D4852"/>
      <c r="E4852"/>
      <c r="F4852"/>
      <c r="G4852"/>
    </row>
    <row r="4853" spans="1:7" x14ac:dyDescent="0.25">
      <c r="A4853"/>
      <c r="B4853"/>
      <c r="C4853"/>
      <c r="D4853"/>
      <c r="E4853"/>
      <c r="F4853"/>
      <c r="G4853"/>
    </row>
    <row r="4854" spans="1:7" x14ac:dyDescent="0.25">
      <c r="A4854"/>
      <c r="B4854"/>
      <c r="C4854"/>
      <c r="D4854"/>
      <c r="E4854"/>
      <c r="F4854"/>
      <c r="G4854"/>
    </row>
    <row r="4855" spans="1:7" x14ac:dyDescent="0.25">
      <c r="A4855"/>
      <c r="B4855"/>
      <c r="C4855"/>
      <c r="D4855"/>
      <c r="E4855"/>
      <c r="F4855"/>
      <c r="G4855"/>
    </row>
    <row r="4856" spans="1:7" x14ac:dyDescent="0.25">
      <c r="A4856"/>
      <c r="B4856"/>
      <c r="C4856"/>
      <c r="D4856"/>
      <c r="E4856"/>
      <c r="F4856"/>
      <c r="G4856"/>
    </row>
    <row r="4857" spans="1:7" x14ac:dyDescent="0.25">
      <c r="A4857"/>
      <c r="B4857"/>
      <c r="C4857"/>
      <c r="D4857"/>
      <c r="E4857"/>
      <c r="F4857"/>
      <c r="G4857"/>
    </row>
    <row r="4858" spans="1:7" x14ac:dyDescent="0.25">
      <c r="A4858"/>
      <c r="B4858"/>
      <c r="C4858"/>
      <c r="D4858"/>
      <c r="E4858"/>
      <c r="F4858"/>
      <c r="G4858"/>
    </row>
    <row r="4859" spans="1:7" x14ac:dyDescent="0.25">
      <c r="A4859"/>
      <c r="B4859"/>
      <c r="C4859"/>
      <c r="D4859"/>
      <c r="E4859"/>
      <c r="F4859"/>
      <c r="G4859"/>
    </row>
    <row r="4860" spans="1:7" x14ac:dyDescent="0.25">
      <c r="A4860"/>
      <c r="B4860"/>
      <c r="C4860"/>
      <c r="D4860"/>
      <c r="E4860"/>
      <c r="F4860"/>
      <c r="G4860"/>
    </row>
    <row r="4861" spans="1:7" x14ac:dyDescent="0.25">
      <c r="A4861"/>
      <c r="B4861"/>
      <c r="C4861"/>
      <c r="D4861"/>
      <c r="E4861"/>
      <c r="F4861"/>
      <c r="G4861"/>
    </row>
    <row r="4862" spans="1:7" x14ac:dyDescent="0.25">
      <c r="A4862"/>
      <c r="B4862"/>
      <c r="C4862"/>
      <c r="D4862"/>
      <c r="E4862"/>
      <c r="F4862"/>
      <c r="G4862"/>
    </row>
    <row r="4863" spans="1:7" x14ac:dyDescent="0.25">
      <c r="A4863"/>
      <c r="B4863"/>
      <c r="C4863"/>
      <c r="D4863"/>
      <c r="E4863"/>
      <c r="F4863"/>
      <c r="G4863"/>
    </row>
    <row r="4864" spans="1:7" x14ac:dyDescent="0.25">
      <c r="A4864"/>
      <c r="B4864"/>
      <c r="C4864"/>
      <c r="D4864"/>
      <c r="E4864"/>
      <c r="F4864"/>
      <c r="G4864"/>
    </row>
    <row r="4865" spans="1:7" x14ac:dyDescent="0.25">
      <c r="A4865"/>
      <c r="B4865"/>
      <c r="C4865"/>
      <c r="D4865"/>
      <c r="E4865"/>
      <c r="F4865"/>
      <c r="G4865"/>
    </row>
    <row r="4866" spans="1:7" x14ac:dyDescent="0.25">
      <c r="A4866"/>
      <c r="B4866"/>
      <c r="C4866"/>
      <c r="D4866"/>
      <c r="E4866"/>
      <c r="F4866"/>
      <c r="G4866"/>
    </row>
    <row r="4867" spans="1:7" x14ac:dyDescent="0.25">
      <c r="A4867"/>
      <c r="B4867"/>
      <c r="C4867"/>
      <c r="D4867"/>
      <c r="E4867"/>
      <c r="F4867"/>
      <c r="G4867"/>
    </row>
    <row r="4868" spans="1:7" x14ac:dyDescent="0.25">
      <c r="A4868"/>
      <c r="B4868"/>
      <c r="C4868"/>
      <c r="D4868"/>
      <c r="E4868"/>
      <c r="F4868"/>
      <c r="G4868"/>
    </row>
    <row r="4869" spans="1:7" x14ac:dyDescent="0.25">
      <c r="A4869"/>
      <c r="B4869"/>
      <c r="C4869"/>
      <c r="D4869"/>
      <c r="E4869"/>
      <c r="F4869"/>
      <c r="G4869"/>
    </row>
    <row r="4870" spans="1:7" x14ac:dyDescent="0.25">
      <c r="A4870"/>
      <c r="B4870"/>
      <c r="C4870"/>
      <c r="D4870"/>
      <c r="E4870"/>
      <c r="F4870"/>
      <c r="G4870"/>
    </row>
    <row r="4871" spans="1:7" x14ac:dyDescent="0.25">
      <c r="A4871"/>
      <c r="B4871"/>
      <c r="C4871"/>
      <c r="D4871"/>
      <c r="E4871"/>
      <c r="F4871"/>
      <c r="G4871"/>
    </row>
    <row r="4872" spans="1:7" x14ac:dyDescent="0.25">
      <c r="A4872"/>
      <c r="B4872"/>
      <c r="C4872"/>
      <c r="D4872"/>
      <c r="E4872"/>
      <c r="F4872"/>
      <c r="G4872"/>
    </row>
    <row r="4873" spans="1:7" x14ac:dyDescent="0.25">
      <c r="A4873"/>
      <c r="B4873"/>
      <c r="C4873"/>
      <c r="D4873"/>
      <c r="E4873"/>
      <c r="F4873"/>
      <c r="G4873"/>
    </row>
    <row r="4874" spans="1:7" x14ac:dyDescent="0.25">
      <c r="A4874"/>
      <c r="B4874"/>
      <c r="C4874"/>
      <c r="D4874"/>
      <c r="E4874"/>
      <c r="F4874"/>
      <c r="G4874"/>
    </row>
    <row r="4875" spans="1:7" x14ac:dyDescent="0.25">
      <c r="A4875"/>
      <c r="B4875"/>
      <c r="C4875"/>
      <c r="D4875"/>
      <c r="E4875"/>
      <c r="F4875"/>
      <c r="G4875"/>
    </row>
    <row r="4876" spans="1:7" x14ac:dyDescent="0.25">
      <c r="A4876"/>
      <c r="B4876"/>
      <c r="C4876"/>
      <c r="D4876"/>
      <c r="E4876"/>
      <c r="F4876"/>
      <c r="G4876"/>
    </row>
    <row r="4877" spans="1:7" x14ac:dyDescent="0.25">
      <c r="A4877"/>
      <c r="B4877"/>
      <c r="C4877"/>
      <c r="D4877"/>
      <c r="E4877"/>
      <c r="F4877"/>
      <c r="G4877"/>
    </row>
    <row r="4878" spans="1:7" x14ac:dyDescent="0.25">
      <c r="A4878"/>
      <c r="B4878"/>
      <c r="C4878"/>
      <c r="D4878"/>
      <c r="E4878"/>
      <c r="F4878"/>
      <c r="G4878"/>
    </row>
    <row r="4879" spans="1:7" x14ac:dyDescent="0.25">
      <c r="A4879"/>
      <c r="B4879"/>
      <c r="C4879"/>
      <c r="D4879"/>
      <c r="E4879"/>
      <c r="F4879"/>
      <c r="G4879"/>
    </row>
    <row r="4880" spans="1:7" x14ac:dyDescent="0.25">
      <c r="A4880"/>
      <c r="B4880"/>
      <c r="C4880"/>
      <c r="D4880"/>
      <c r="E4880"/>
      <c r="F4880"/>
      <c r="G4880"/>
    </row>
    <row r="4881" spans="1:7" x14ac:dyDescent="0.25">
      <c r="A4881"/>
      <c r="B4881"/>
      <c r="C4881"/>
      <c r="D4881"/>
      <c r="E4881"/>
      <c r="F4881"/>
      <c r="G4881"/>
    </row>
    <row r="4882" spans="1:7" x14ac:dyDescent="0.25">
      <c r="A4882"/>
      <c r="B4882"/>
      <c r="C4882"/>
      <c r="D4882"/>
      <c r="E4882"/>
      <c r="F4882"/>
      <c r="G4882"/>
    </row>
    <row r="4883" spans="1:7" x14ac:dyDescent="0.25">
      <c r="A4883"/>
      <c r="B4883"/>
      <c r="C4883"/>
      <c r="D4883"/>
      <c r="E4883"/>
      <c r="F4883"/>
      <c r="G4883"/>
    </row>
    <row r="4884" spans="1:7" x14ac:dyDescent="0.25">
      <c r="A4884"/>
      <c r="B4884"/>
      <c r="C4884"/>
      <c r="D4884"/>
      <c r="E4884"/>
      <c r="F4884"/>
      <c r="G4884"/>
    </row>
    <row r="4885" spans="1:7" x14ac:dyDescent="0.25">
      <c r="A4885"/>
      <c r="B4885"/>
      <c r="C4885"/>
      <c r="D4885"/>
      <c r="E4885"/>
      <c r="F4885"/>
      <c r="G4885"/>
    </row>
    <row r="4886" spans="1:7" x14ac:dyDescent="0.25">
      <c r="A4886"/>
      <c r="B4886"/>
      <c r="C4886"/>
      <c r="D4886"/>
      <c r="E4886"/>
      <c r="F4886"/>
      <c r="G4886"/>
    </row>
    <row r="4887" spans="1:7" x14ac:dyDescent="0.25">
      <c r="A4887"/>
      <c r="B4887"/>
      <c r="C4887"/>
      <c r="D4887"/>
      <c r="E4887"/>
      <c r="F4887"/>
      <c r="G4887"/>
    </row>
    <row r="4888" spans="1:7" x14ac:dyDescent="0.25">
      <c r="A4888"/>
      <c r="B4888"/>
      <c r="C4888"/>
      <c r="D4888"/>
      <c r="E4888"/>
      <c r="F4888"/>
      <c r="G4888"/>
    </row>
    <row r="4889" spans="1:7" x14ac:dyDescent="0.25">
      <c r="A4889"/>
      <c r="B4889"/>
      <c r="C4889"/>
      <c r="D4889"/>
      <c r="E4889"/>
      <c r="F4889"/>
      <c r="G4889"/>
    </row>
    <row r="4890" spans="1:7" x14ac:dyDescent="0.25">
      <c r="A4890"/>
      <c r="B4890"/>
      <c r="C4890"/>
      <c r="D4890"/>
      <c r="E4890"/>
      <c r="F4890"/>
      <c r="G4890"/>
    </row>
    <row r="4891" spans="1:7" x14ac:dyDescent="0.25">
      <c r="A4891"/>
      <c r="B4891"/>
      <c r="C4891"/>
      <c r="D4891"/>
      <c r="E4891"/>
      <c r="F4891"/>
      <c r="G4891"/>
    </row>
    <row r="4892" spans="1:7" x14ac:dyDescent="0.25">
      <c r="A4892"/>
      <c r="B4892"/>
      <c r="C4892"/>
      <c r="D4892"/>
      <c r="E4892"/>
      <c r="F4892"/>
      <c r="G4892"/>
    </row>
    <row r="4893" spans="1:7" x14ac:dyDescent="0.25">
      <c r="A4893"/>
      <c r="B4893"/>
      <c r="C4893"/>
      <c r="D4893"/>
      <c r="E4893"/>
      <c r="F4893"/>
      <c r="G4893"/>
    </row>
    <row r="4894" spans="1:7" x14ac:dyDescent="0.25">
      <c r="A4894"/>
      <c r="B4894"/>
      <c r="C4894"/>
      <c r="D4894"/>
      <c r="E4894"/>
      <c r="F4894"/>
      <c r="G4894"/>
    </row>
    <row r="4895" spans="1:7" x14ac:dyDescent="0.25">
      <c r="A4895"/>
      <c r="B4895"/>
      <c r="C4895"/>
      <c r="D4895"/>
      <c r="E4895"/>
      <c r="F4895"/>
      <c r="G4895"/>
    </row>
    <row r="4896" spans="1:7" x14ac:dyDescent="0.25">
      <c r="A4896"/>
      <c r="B4896"/>
      <c r="C4896"/>
      <c r="D4896"/>
      <c r="E4896"/>
      <c r="F4896"/>
      <c r="G4896"/>
    </row>
    <row r="4897" spans="1:7" x14ac:dyDescent="0.25">
      <c r="A4897"/>
      <c r="B4897"/>
      <c r="C4897"/>
      <c r="D4897"/>
      <c r="E4897"/>
      <c r="F4897"/>
      <c r="G4897"/>
    </row>
    <row r="4898" spans="1:7" x14ac:dyDescent="0.25">
      <c r="A4898"/>
      <c r="B4898"/>
      <c r="C4898"/>
      <c r="D4898"/>
      <c r="E4898"/>
      <c r="F4898"/>
      <c r="G4898"/>
    </row>
    <row r="4899" spans="1:7" x14ac:dyDescent="0.25">
      <c r="A4899"/>
      <c r="B4899"/>
      <c r="C4899"/>
      <c r="D4899"/>
      <c r="E4899"/>
      <c r="F4899"/>
      <c r="G4899"/>
    </row>
    <row r="4900" spans="1:7" x14ac:dyDescent="0.25">
      <c r="A4900"/>
      <c r="B4900"/>
      <c r="C4900"/>
      <c r="D4900"/>
      <c r="E4900"/>
      <c r="F4900"/>
      <c r="G4900"/>
    </row>
    <row r="4901" spans="1:7" x14ac:dyDescent="0.25">
      <c r="A4901"/>
      <c r="B4901"/>
      <c r="C4901"/>
      <c r="D4901"/>
      <c r="E4901"/>
      <c r="F4901"/>
      <c r="G4901"/>
    </row>
    <row r="4902" spans="1:7" x14ac:dyDescent="0.25">
      <c r="A4902"/>
      <c r="B4902"/>
      <c r="C4902"/>
      <c r="D4902"/>
      <c r="E4902"/>
      <c r="F4902"/>
      <c r="G4902"/>
    </row>
    <row r="4903" spans="1:7" x14ac:dyDescent="0.25">
      <c r="A4903"/>
      <c r="B4903"/>
      <c r="C4903"/>
      <c r="D4903"/>
      <c r="E4903"/>
      <c r="F4903"/>
      <c r="G4903"/>
    </row>
    <row r="4904" spans="1:7" x14ac:dyDescent="0.25">
      <c r="A4904"/>
      <c r="B4904"/>
      <c r="C4904"/>
      <c r="D4904"/>
      <c r="E4904"/>
      <c r="F4904"/>
      <c r="G4904"/>
    </row>
    <row r="4905" spans="1:7" x14ac:dyDescent="0.25">
      <c r="A4905"/>
      <c r="B4905"/>
      <c r="C4905"/>
      <c r="D4905"/>
      <c r="E4905"/>
      <c r="F4905"/>
      <c r="G4905"/>
    </row>
    <row r="4906" spans="1:7" x14ac:dyDescent="0.25">
      <c r="A4906"/>
      <c r="B4906"/>
      <c r="C4906"/>
      <c r="D4906"/>
      <c r="E4906"/>
      <c r="F4906"/>
      <c r="G4906"/>
    </row>
    <row r="4907" spans="1:7" x14ac:dyDescent="0.25">
      <c r="A4907"/>
      <c r="B4907"/>
      <c r="C4907"/>
      <c r="D4907"/>
      <c r="E4907"/>
      <c r="F4907"/>
      <c r="G4907"/>
    </row>
    <row r="4908" spans="1:7" x14ac:dyDescent="0.25">
      <c r="A4908"/>
      <c r="B4908"/>
      <c r="C4908"/>
      <c r="D4908"/>
      <c r="E4908"/>
      <c r="F4908"/>
      <c r="G4908"/>
    </row>
    <row r="4909" spans="1:7" x14ac:dyDescent="0.25">
      <c r="A4909"/>
      <c r="B4909"/>
      <c r="C4909"/>
      <c r="D4909"/>
      <c r="E4909"/>
      <c r="F4909"/>
      <c r="G4909"/>
    </row>
    <row r="4910" spans="1:7" x14ac:dyDescent="0.25">
      <c r="A4910"/>
      <c r="B4910"/>
      <c r="C4910"/>
      <c r="D4910"/>
      <c r="E4910"/>
      <c r="F4910"/>
      <c r="G4910"/>
    </row>
    <row r="4911" spans="1:7" x14ac:dyDescent="0.25">
      <c r="A4911"/>
      <c r="B4911"/>
      <c r="C4911"/>
      <c r="D4911"/>
      <c r="E4911"/>
      <c r="F4911"/>
      <c r="G4911"/>
    </row>
    <row r="4912" spans="1:7" x14ac:dyDescent="0.25">
      <c r="A4912"/>
      <c r="B4912"/>
      <c r="C4912"/>
      <c r="D4912"/>
      <c r="E4912"/>
      <c r="F4912"/>
      <c r="G4912"/>
    </row>
    <row r="4913" spans="1:7" x14ac:dyDescent="0.25">
      <c r="A4913"/>
      <c r="B4913"/>
      <c r="C4913"/>
      <c r="D4913"/>
      <c r="E4913"/>
      <c r="F4913"/>
      <c r="G4913"/>
    </row>
    <row r="4914" spans="1:7" x14ac:dyDescent="0.25">
      <c r="A4914"/>
      <c r="B4914"/>
      <c r="C4914"/>
      <c r="D4914"/>
      <c r="E4914"/>
      <c r="F4914"/>
      <c r="G4914"/>
    </row>
    <row r="4915" spans="1:7" x14ac:dyDescent="0.25">
      <c r="A4915"/>
      <c r="B4915"/>
      <c r="C4915"/>
      <c r="D4915"/>
      <c r="E4915"/>
      <c r="F4915"/>
      <c r="G4915"/>
    </row>
    <row r="4916" spans="1:7" x14ac:dyDescent="0.25">
      <c r="A4916"/>
      <c r="B4916"/>
      <c r="C4916"/>
      <c r="D4916"/>
      <c r="E4916"/>
      <c r="F4916"/>
      <c r="G4916"/>
    </row>
    <row r="4917" spans="1:7" x14ac:dyDescent="0.25">
      <c r="A4917"/>
      <c r="B4917"/>
      <c r="C4917"/>
      <c r="D4917"/>
      <c r="E4917"/>
      <c r="F4917"/>
      <c r="G4917"/>
    </row>
    <row r="4918" spans="1:7" x14ac:dyDescent="0.25">
      <c r="A4918"/>
      <c r="B4918"/>
      <c r="C4918"/>
      <c r="D4918"/>
      <c r="E4918"/>
      <c r="F4918"/>
      <c r="G4918"/>
    </row>
    <row r="4919" spans="1:7" x14ac:dyDescent="0.25">
      <c r="A4919"/>
      <c r="B4919"/>
      <c r="C4919"/>
      <c r="D4919"/>
      <c r="E4919"/>
      <c r="F4919"/>
      <c r="G4919"/>
    </row>
    <row r="4920" spans="1:7" x14ac:dyDescent="0.25">
      <c r="A4920"/>
      <c r="B4920"/>
      <c r="C4920"/>
      <c r="D4920"/>
      <c r="E4920"/>
      <c r="F4920"/>
      <c r="G4920"/>
    </row>
    <row r="4921" spans="1:7" x14ac:dyDescent="0.25">
      <c r="A4921"/>
      <c r="B4921"/>
      <c r="C4921"/>
      <c r="D4921"/>
      <c r="E4921"/>
      <c r="F4921"/>
      <c r="G4921"/>
    </row>
    <row r="4922" spans="1:7" x14ac:dyDescent="0.25">
      <c r="A4922"/>
      <c r="B4922"/>
      <c r="C4922"/>
      <c r="D4922"/>
      <c r="E4922"/>
      <c r="F4922"/>
      <c r="G4922"/>
    </row>
    <row r="4923" spans="1:7" x14ac:dyDescent="0.25">
      <c r="A4923"/>
      <c r="B4923"/>
      <c r="C4923"/>
      <c r="D4923"/>
      <c r="E4923"/>
      <c r="F4923"/>
      <c r="G4923"/>
    </row>
    <row r="4924" spans="1:7" x14ac:dyDescent="0.25">
      <c r="A4924"/>
      <c r="B4924"/>
      <c r="C4924"/>
      <c r="D4924"/>
      <c r="E4924"/>
      <c r="F4924"/>
      <c r="G4924"/>
    </row>
    <row r="4925" spans="1:7" x14ac:dyDescent="0.25">
      <c r="A4925"/>
      <c r="B4925"/>
      <c r="C4925"/>
      <c r="D4925"/>
      <c r="E4925"/>
      <c r="F4925"/>
      <c r="G4925"/>
    </row>
    <row r="4926" spans="1:7" x14ac:dyDescent="0.25">
      <c r="A4926"/>
      <c r="B4926"/>
      <c r="C4926"/>
      <c r="D4926"/>
      <c r="E4926"/>
      <c r="F4926"/>
      <c r="G4926"/>
    </row>
    <row r="4927" spans="1:7" x14ac:dyDescent="0.25">
      <c r="A4927"/>
      <c r="B4927"/>
      <c r="C4927"/>
      <c r="D4927"/>
      <c r="E4927"/>
      <c r="F4927"/>
      <c r="G4927"/>
    </row>
    <row r="4928" spans="1:7" x14ac:dyDescent="0.25">
      <c r="A4928"/>
      <c r="B4928"/>
      <c r="C4928"/>
      <c r="D4928"/>
      <c r="E4928"/>
      <c r="F4928"/>
      <c r="G4928"/>
    </row>
    <row r="4929" spans="1:7" x14ac:dyDescent="0.25">
      <c r="A4929"/>
      <c r="B4929"/>
      <c r="C4929"/>
      <c r="D4929"/>
      <c r="E4929"/>
      <c r="F4929"/>
      <c r="G4929"/>
    </row>
    <row r="4930" spans="1:7" x14ac:dyDescent="0.25">
      <c r="A4930"/>
      <c r="B4930"/>
      <c r="C4930"/>
      <c r="D4930"/>
      <c r="E4930"/>
      <c r="F4930"/>
      <c r="G4930"/>
    </row>
    <row r="4931" spans="1:7" x14ac:dyDescent="0.25">
      <c r="A4931"/>
      <c r="B4931"/>
      <c r="C4931"/>
      <c r="D4931"/>
      <c r="E4931"/>
      <c r="F4931"/>
      <c r="G4931"/>
    </row>
    <row r="4932" spans="1:7" x14ac:dyDescent="0.25">
      <c r="A4932"/>
      <c r="B4932"/>
      <c r="C4932"/>
      <c r="D4932"/>
      <c r="E4932"/>
      <c r="F4932"/>
      <c r="G4932"/>
    </row>
    <row r="4933" spans="1:7" x14ac:dyDescent="0.25">
      <c r="A4933"/>
      <c r="B4933"/>
      <c r="C4933"/>
      <c r="D4933"/>
      <c r="E4933"/>
      <c r="F4933"/>
      <c r="G4933"/>
    </row>
    <row r="4934" spans="1:7" x14ac:dyDescent="0.25">
      <c r="A4934"/>
      <c r="B4934"/>
      <c r="C4934"/>
      <c r="D4934"/>
      <c r="E4934"/>
      <c r="F4934"/>
      <c r="G4934"/>
    </row>
    <row r="4935" spans="1:7" x14ac:dyDescent="0.25">
      <c r="A4935"/>
      <c r="B4935"/>
      <c r="C4935"/>
      <c r="D4935"/>
      <c r="E4935"/>
      <c r="F4935"/>
      <c r="G4935"/>
    </row>
    <row r="4936" spans="1:7" x14ac:dyDescent="0.25">
      <c r="A4936"/>
      <c r="B4936"/>
      <c r="C4936"/>
      <c r="D4936"/>
      <c r="E4936"/>
      <c r="F4936"/>
      <c r="G4936"/>
    </row>
    <row r="4937" spans="1:7" x14ac:dyDescent="0.25">
      <c r="A4937"/>
      <c r="B4937"/>
      <c r="C4937"/>
      <c r="D4937"/>
      <c r="E4937"/>
      <c r="F4937"/>
      <c r="G4937"/>
    </row>
    <row r="4938" spans="1:7" x14ac:dyDescent="0.25">
      <c r="A4938"/>
      <c r="B4938"/>
      <c r="C4938"/>
      <c r="D4938"/>
      <c r="E4938"/>
      <c r="F4938"/>
      <c r="G4938"/>
    </row>
    <row r="4939" spans="1:7" x14ac:dyDescent="0.25">
      <c r="A4939"/>
      <c r="B4939"/>
      <c r="C4939"/>
      <c r="D4939"/>
      <c r="E4939"/>
      <c r="F4939"/>
      <c r="G4939"/>
    </row>
    <row r="4940" spans="1:7" x14ac:dyDescent="0.25">
      <c r="A4940"/>
      <c r="B4940"/>
      <c r="C4940"/>
      <c r="D4940"/>
      <c r="E4940"/>
      <c r="F4940"/>
      <c r="G4940"/>
    </row>
    <row r="4941" spans="1:7" x14ac:dyDescent="0.25">
      <c r="A4941"/>
      <c r="B4941"/>
      <c r="C4941"/>
      <c r="D4941"/>
      <c r="E4941"/>
      <c r="F4941"/>
      <c r="G4941"/>
    </row>
    <row r="4942" spans="1:7" x14ac:dyDescent="0.25">
      <c r="A4942"/>
      <c r="B4942"/>
      <c r="C4942"/>
      <c r="D4942"/>
      <c r="E4942"/>
      <c r="F4942"/>
      <c r="G4942"/>
    </row>
    <row r="4943" spans="1:7" x14ac:dyDescent="0.25">
      <c r="A4943"/>
      <c r="B4943"/>
      <c r="C4943"/>
      <c r="D4943"/>
      <c r="E4943"/>
      <c r="F4943"/>
      <c r="G4943"/>
    </row>
    <row r="4944" spans="1:7" x14ac:dyDescent="0.25">
      <c r="A4944"/>
      <c r="B4944"/>
      <c r="C4944"/>
      <c r="D4944"/>
      <c r="E4944"/>
      <c r="F4944"/>
      <c r="G4944"/>
    </row>
    <row r="4945" spans="1:7" x14ac:dyDescent="0.25">
      <c r="A4945"/>
      <c r="B4945"/>
      <c r="C4945"/>
      <c r="D4945"/>
      <c r="E4945"/>
      <c r="F4945"/>
      <c r="G4945"/>
    </row>
    <row r="4946" spans="1:7" x14ac:dyDescent="0.25">
      <c r="A4946"/>
      <c r="B4946"/>
      <c r="C4946"/>
      <c r="D4946"/>
      <c r="E4946"/>
      <c r="F4946"/>
      <c r="G4946"/>
    </row>
    <row r="4947" spans="1:7" x14ac:dyDescent="0.25">
      <c r="A4947"/>
      <c r="B4947"/>
      <c r="C4947"/>
      <c r="D4947"/>
      <c r="E4947"/>
      <c r="F4947"/>
      <c r="G4947"/>
    </row>
    <row r="4948" spans="1:7" x14ac:dyDescent="0.25">
      <c r="A4948"/>
      <c r="B4948"/>
      <c r="C4948"/>
      <c r="D4948"/>
      <c r="E4948"/>
      <c r="F4948"/>
      <c r="G4948"/>
    </row>
    <row r="4949" spans="1:7" x14ac:dyDescent="0.25">
      <c r="A4949"/>
      <c r="B4949"/>
      <c r="C4949"/>
      <c r="D4949"/>
      <c r="E4949"/>
      <c r="F4949"/>
      <c r="G4949"/>
    </row>
    <row r="4950" spans="1:7" x14ac:dyDescent="0.25">
      <c r="A4950"/>
      <c r="B4950"/>
      <c r="C4950"/>
      <c r="D4950"/>
      <c r="E4950"/>
      <c r="F4950"/>
      <c r="G4950"/>
    </row>
    <row r="4951" spans="1:7" x14ac:dyDescent="0.25">
      <c r="A4951"/>
      <c r="B4951"/>
      <c r="C4951"/>
      <c r="D4951"/>
      <c r="E4951"/>
      <c r="F4951"/>
      <c r="G4951"/>
    </row>
    <row r="4952" spans="1:7" x14ac:dyDescent="0.25">
      <c r="A4952"/>
      <c r="B4952"/>
      <c r="C4952"/>
      <c r="D4952"/>
      <c r="E4952"/>
      <c r="F4952"/>
      <c r="G4952"/>
    </row>
    <row r="4953" spans="1:7" x14ac:dyDescent="0.25">
      <c r="A4953"/>
      <c r="B4953"/>
      <c r="C4953"/>
      <c r="D4953"/>
      <c r="E4953"/>
      <c r="F4953"/>
      <c r="G4953"/>
    </row>
    <row r="4954" spans="1:7" x14ac:dyDescent="0.25">
      <c r="A4954"/>
      <c r="B4954"/>
      <c r="C4954"/>
      <c r="D4954"/>
      <c r="E4954"/>
      <c r="F4954"/>
      <c r="G4954"/>
    </row>
    <row r="4955" spans="1:7" x14ac:dyDescent="0.25">
      <c r="A4955"/>
      <c r="B4955"/>
      <c r="C4955"/>
      <c r="D4955"/>
      <c r="E4955"/>
      <c r="F4955"/>
      <c r="G4955"/>
    </row>
    <row r="4956" spans="1:7" x14ac:dyDescent="0.25">
      <c r="A4956"/>
      <c r="B4956"/>
      <c r="C4956"/>
      <c r="D4956"/>
      <c r="E4956"/>
      <c r="F4956"/>
      <c r="G4956"/>
    </row>
    <row r="4957" spans="1:7" x14ac:dyDescent="0.25">
      <c r="A4957"/>
      <c r="B4957"/>
      <c r="C4957"/>
      <c r="D4957"/>
      <c r="E4957"/>
      <c r="F4957"/>
      <c r="G4957"/>
    </row>
    <row r="4958" spans="1:7" x14ac:dyDescent="0.25">
      <c r="A4958"/>
      <c r="B4958"/>
      <c r="C4958"/>
      <c r="D4958"/>
      <c r="E4958"/>
      <c r="F4958"/>
      <c r="G4958"/>
    </row>
    <row r="4959" spans="1:7" x14ac:dyDescent="0.25">
      <c r="A4959"/>
      <c r="B4959"/>
      <c r="C4959"/>
      <c r="D4959"/>
      <c r="E4959"/>
      <c r="F4959"/>
      <c r="G4959"/>
    </row>
    <row r="4960" spans="1:7" x14ac:dyDescent="0.25">
      <c r="A4960"/>
      <c r="B4960"/>
      <c r="C4960"/>
      <c r="D4960"/>
      <c r="E4960"/>
      <c r="F4960"/>
      <c r="G4960"/>
    </row>
    <row r="4961" spans="1:7" x14ac:dyDescent="0.25">
      <c r="A4961"/>
      <c r="B4961"/>
      <c r="C4961"/>
      <c r="D4961"/>
      <c r="E4961"/>
      <c r="F4961"/>
      <c r="G4961"/>
    </row>
    <row r="4962" spans="1:7" x14ac:dyDescent="0.25">
      <c r="A4962"/>
      <c r="B4962"/>
      <c r="C4962"/>
      <c r="D4962"/>
      <c r="E4962"/>
      <c r="F4962"/>
      <c r="G4962"/>
    </row>
    <row r="4963" spans="1:7" x14ac:dyDescent="0.25">
      <c r="A4963"/>
      <c r="B4963"/>
      <c r="C4963"/>
      <c r="D4963"/>
      <c r="E4963"/>
      <c r="F4963"/>
      <c r="G4963"/>
    </row>
    <row r="4964" spans="1:7" x14ac:dyDescent="0.25">
      <c r="A4964"/>
      <c r="B4964"/>
      <c r="C4964"/>
      <c r="D4964"/>
      <c r="E4964"/>
      <c r="F4964"/>
      <c r="G4964"/>
    </row>
    <row r="4965" spans="1:7" x14ac:dyDescent="0.25">
      <c r="A4965"/>
      <c r="B4965"/>
      <c r="C4965"/>
      <c r="D4965"/>
      <c r="E4965"/>
      <c r="F4965"/>
      <c r="G4965"/>
    </row>
    <row r="4966" spans="1:7" x14ac:dyDescent="0.25">
      <c r="A4966"/>
      <c r="B4966"/>
      <c r="C4966"/>
      <c r="D4966"/>
      <c r="E4966"/>
      <c r="F4966"/>
      <c r="G4966"/>
    </row>
    <row r="4967" spans="1:7" x14ac:dyDescent="0.25">
      <c r="A4967"/>
      <c r="B4967"/>
      <c r="C4967"/>
      <c r="D4967"/>
      <c r="E4967"/>
      <c r="F4967"/>
      <c r="G4967"/>
    </row>
    <row r="4968" spans="1:7" x14ac:dyDescent="0.25">
      <c r="A4968"/>
      <c r="B4968"/>
      <c r="C4968"/>
      <c r="D4968"/>
      <c r="E4968"/>
      <c r="F4968"/>
      <c r="G4968"/>
    </row>
    <row r="4969" spans="1:7" x14ac:dyDescent="0.25">
      <c r="A4969"/>
      <c r="B4969"/>
      <c r="C4969"/>
      <c r="D4969"/>
      <c r="E4969"/>
      <c r="F4969"/>
      <c r="G4969"/>
    </row>
    <row r="4970" spans="1:7" x14ac:dyDescent="0.25">
      <c r="A4970"/>
      <c r="B4970"/>
      <c r="C4970"/>
      <c r="D4970"/>
      <c r="E4970"/>
      <c r="F4970"/>
      <c r="G4970"/>
    </row>
    <row r="4971" spans="1:7" x14ac:dyDescent="0.25">
      <c r="A4971"/>
      <c r="B4971"/>
      <c r="C4971"/>
      <c r="D4971"/>
      <c r="E4971"/>
      <c r="F4971"/>
      <c r="G4971"/>
    </row>
    <row r="4972" spans="1:7" x14ac:dyDescent="0.25">
      <c r="A4972"/>
      <c r="B4972"/>
      <c r="C4972"/>
      <c r="D4972"/>
      <c r="E4972"/>
      <c r="F4972"/>
      <c r="G4972"/>
    </row>
    <row r="4973" spans="1:7" x14ac:dyDescent="0.25">
      <c r="A4973"/>
      <c r="B4973"/>
      <c r="C4973"/>
      <c r="D4973"/>
      <c r="E4973"/>
      <c r="F4973"/>
      <c r="G4973"/>
    </row>
    <row r="4974" spans="1:7" x14ac:dyDescent="0.25">
      <c r="A4974"/>
      <c r="B4974"/>
      <c r="C4974"/>
      <c r="D4974"/>
      <c r="E4974"/>
      <c r="F4974"/>
      <c r="G4974"/>
    </row>
    <row r="4975" spans="1:7" x14ac:dyDescent="0.25">
      <c r="A4975"/>
      <c r="B4975"/>
      <c r="C4975"/>
      <c r="D4975"/>
      <c r="E4975"/>
      <c r="F4975"/>
      <c r="G4975"/>
    </row>
    <row r="4976" spans="1:7" x14ac:dyDescent="0.25">
      <c r="A4976"/>
      <c r="B4976"/>
      <c r="C4976"/>
      <c r="D4976"/>
      <c r="E4976"/>
      <c r="F4976"/>
      <c r="G4976"/>
    </row>
    <row r="4977" spans="1:7" x14ac:dyDescent="0.25">
      <c r="A4977"/>
      <c r="B4977"/>
      <c r="C4977"/>
      <c r="D4977"/>
      <c r="E4977"/>
      <c r="F4977"/>
      <c r="G4977"/>
    </row>
    <row r="4978" spans="1:7" x14ac:dyDescent="0.25">
      <c r="A4978"/>
      <c r="B4978"/>
      <c r="C4978"/>
      <c r="D4978"/>
      <c r="E4978"/>
      <c r="F4978"/>
      <c r="G4978"/>
    </row>
    <row r="4979" spans="1:7" x14ac:dyDescent="0.25">
      <c r="A4979"/>
      <c r="B4979"/>
      <c r="C4979"/>
      <c r="D4979"/>
      <c r="E4979"/>
      <c r="F4979"/>
      <c r="G4979"/>
    </row>
    <row r="4980" spans="1:7" x14ac:dyDescent="0.25">
      <c r="A4980"/>
      <c r="B4980"/>
      <c r="C4980"/>
      <c r="D4980"/>
      <c r="E4980"/>
      <c r="F4980"/>
      <c r="G4980"/>
    </row>
    <row r="4981" spans="1:7" x14ac:dyDescent="0.25">
      <c r="A4981"/>
      <c r="B4981"/>
      <c r="C4981"/>
      <c r="D4981"/>
      <c r="E4981"/>
      <c r="F4981"/>
      <c r="G4981"/>
    </row>
    <row r="4982" spans="1:7" x14ac:dyDescent="0.25">
      <c r="A4982"/>
      <c r="B4982"/>
      <c r="C4982"/>
      <c r="D4982"/>
      <c r="E4982"/>
      <c r="F4982"/>
      <c r="G4982"/>
    </row>
    <row r="4983" spans="1:7" x14ac:dyDescent="0.25">
      <c r="A4983"/>
      <c r="B4983"/>
      <c r="C4983"/>
      <c r="D4983"/>
      <c r="E4983"/>
      <c r="F4983"/>
      <c r="G4983"/>
    </row>
    <row r="4984" spans="1:7" x14ac:dyDescent="0.25">
      <c r="A4984"/>
      <c r="B4984"/>
      <c r="C4984"/>
      <c r="D4984"/>
      <c r="E4984"/>
      <c r="F4984"/>
      <c r="G4984"/>
    </row>
    <row r="4985" spans="1:7" x14ac:dyDescent="0.25">
      <c r="A4985"/>
      <c r="B4985"/>
      <c r="C4985"/>
      <c r="D4985"/>
      <c r="E4985"/>
      <c r="F4985"/>
      <c r="G4985"/>
    </row>
    <row r="4986" spans="1:7" x14ac:dyDescent="0.25">
      <c r="A4986"/>
      <c r="B4986"/>
      <c r="C4986"/>
      <c r="D4986"/>
      <c r="E4986"/>
      <c r="F4986"/>
      <c r="G4986"/>
    </row>
    <row r="4987" spans="1:7" x14ac:dyDescent="0.25">
      <c r="A4987"/>
      <c r="B4987"/>
      <c r="C4987"/>
      <c r="D4987"/>
      <c r="E4987"/>
      <c r="F4987"/>
      <c r="G4987"/>
    </row>
    <row r="4988" spans="1:7" x14ac:dyDescent="0.25">
      <c r="A4988"/>
      <c r="B4988"/>
      <c r="C4988"/>
      <c r="D4988"/>
      <c r="E4988"/>
      <c r="F4988"/>
      <c r="G4988"/>
    </row>
    <row r="4989" spans="1:7" x14ac:dyDescent="0.25">
      <c r="A4989"/>
      <c r="B4989"/>
      <c r="C4989"/>
      <c r="D4989"/>
      <c r="E4989"/>
      <c r="F4989"/>
      <c r="G4989"/>
    </row>
    <row r="4990" spans="1:7" x14ac:dyDescent="0.25">
      <c r="A4990"/>
      <c r="B4990"/>
      <c r="C4990"/>
      <c r="D4990"/>
      <c r="E4990"/>
      <c r="F4990"/>
      <c r="G4990"/>
    </row>
    <row r="4991" spans="1:7" x14ac:dyDescent="0.25">
      <c r="A4991"/>
      <c r="B4991"/>
      <c r="C4991"/>
      <c r="D4991"/>
      <c r="E4991"/>
      <c r="F4991"/>
      <c r="G4991"/>
    </row>
    <row r="4992" spans="1:7" x14ac:dyDescent="0.25">
      <c r="A4992"/>
      <c r="B4992"/>
      <c r="C4992"/>
      <c r="D4992"/>
      <c r="E4992"/>
      <c r="F4992"/>
      <c r="G4992"/>
    </row>
    <row r="4993" spans="1:7" x14ac:dyDescent="0.25">
      <c r="A4993"/>
      <c r="B4993"/>
      <c r="C4993"/>
      <c r="D4993"/>
      <c r="E4993"/>
      <c r="F4993"/>
      <c r="G4993"/>
    </row>
    <row r="4994" spans="1:7" x14ac:dyDescent="0.25">
      <c r="A4994"/>
      <c r="B4994"/>
      <c r="C4994"/>
      <c r="D4994"/>
      <c r="E4994"/>
      <c r="F4994"/>
      <c r="G4994"/>
    </row>
    <row r="4995" spans="1:7" x14ac:dyDescent="0.25">
      <c r="A4995"/>
      <c r="B4995"/>
      <c r="C4995"/>
      <c r="D4995"/>
      <c r="E4995"/>
      <c r="F4995"/>
      <c r="G4995"/>
    </row>
    <row r="4996" spans="1:7" x14ac:dyDescent="0.25">
      <c r="A4996"/>
      <c r="B4996"/>
      <c r="C4996"/>
      <c r="D4996"/>
      <c r="E4996"/>
      <c r="F4996"/>
      <c r="G4996"/>
    </row>
    <row r="4997" spans="1:7" x14ac:dyDescent="0.25">
      <c r="A4997"/>
      <c r="B4997"/>
      <c r="C4997"/>
      <c r="D4997"/>
      <c r="E4997"/>
      <c r="F4997"/>
      <c r="G4997"/>
    </row>
    <row r="4998" spans="1:7" x14ac:dyDescent="0.25">
      <c r="A4998"/>
      <c r="B4998"/>
      <c r="C4998"/>
      <c r="D4998"/>
      <c r="E4998"/>
      <c r="F4998"/>
      <c r="G4998"/>
    </row>
    <row r="4999" spans="1:7" x14ac:dyDescent="0.25">
      <c r="A4999"/>
      <c r="B4999"/>
      <c r="C4999"/>
      <c r="D4999"/>
      <c r="E4999"/>
      <c r="F4999"/>
      <c r="G4999"/>
    </row>
    <row r="5000" spans="1:7" x14ac:dyDescent="0.25">
      <c r="A5000"/>
      <c r="B5000"/>
      <c r="C5000"/>
      <c r="D5000"/>
      <c r="E5000"/>
      <c r="F5000"/>
      <c r="G5000"/>
    </row>
    <row r="5001" spans="1:7" x14ac:dyDescent="0.25">
      <c r="A5001"/>
      <c r="B5001"/>
      <c r="C5001"/>
      <c r="D5001"/>
      <c r="E5001"/>
      <c r="F5001"/>
      <c r="G5001"/>
    </row>
    <row r="5002" spans="1:7" x14ac:dyDescent="0.25">
      <c r="A5002"/>
      <c r="B5002"/>
      <c r="C5002"/>
      <c r="D5002"/>
      <c r="E5002"/>
      <c r="F5002"/>
      <c r="G5002"/>
    </row>
    <row r="5003" spans="1:7" x14ac:dyDescent="0.25">
      <c r="A5003"/>
      <c r="B5003"/>
      <c r="C5003"/>
      <c r="D5003"/>
      <c r="E5003"/>
      <c r="F5003"/>
      <c r="G5003"/>
    </row>
    <row r="5004" spans="1:7" x14ac:dyDescent="0.25">
      <c r="A5004"/>
      <c r="B5004"/>
      <c r="C5004"/>
      <c r="D5004"/>
      <c r="E5004"/>
      <c r="F5004"/>
      <c r="G5004"/>
    </row>
    <row r="5005" spans="1:7" x14ac:dyDescent="0.25">
      <c r="A5005"/>
      <c r="B5005"/>
      <c r="C5005"/>
      <c r="D5005"/>
      <c r="E5005"/>
      <c r="F5005"/>
      <c r="G5005"/>
    </row>
    <row r="5006" spans="1:7" x14ac:dyDescent="0.25">
      <c r="A5006"/>
      <c r="B5006"/>
      <c r="C5006"/>
      <c r="D5006"/>
      <c r="E5006"/>
      <c r="F5006"/>
      <c r="G5006"/>
    </row>
    <row r="5007" spans="1:7" x14ac:dyDescent="0.25">
      <c r="A5007"/>
      <c r="B5007"/>
      <c r="C5007"/>
      <c r="D5007"/>
      <c r="E5007"/>
      <c r="F5007"/>
      <c r="G5007"/>
    </row>
    <row r="5008" spans="1:7" x14ac:dyDescent="0.25">
      <c r="A5008"/>
      <c r="B5008"/>
      <c r="C5008"/>
      <c r="D5008"/>
      <c r="E5008"/>
      <c r="F5008"/>
      <c r="G5008"/>
    </row>
    <row r="5009" spans="1:7" x14ac:dyDescent="0.25">
      <c r="A5009"/>
      <c r="B5009"/>
      <c r="C5009"/>
      <c r="D5009"/>
      <c r="E5009"/>
      <c r="F5009"/>
      <c r="G5009"/>
    </row>
    <row r="5010" spans="1:7" x14ac:dyDescent="0.25">
      <c r="A5010"/>
      <c r="B5010"/>
      <c r="C5010"/>
      <c r="D5010"/>
      <c r="E5010"/>
      <c r="F5010"/>
      <c r="G5010"/>
    </row>
    <row r="5011" spans="1:7" x14ac:dyDescent="0.25">
      <c r="A5011"/>
      <c r="B5011"/>
      <c r="C5011"/>
      <c r="D5011"/>
      <c r="E5011"/>
      <c r="F5011"/>
      <c r="G5011"/>
    </row>
    <row r="5012" spans="1:7" x14ac:dyDescent="0.25">
      <c r="A5012"/>
      <c r="B5012"/>
      <c r="C5012"/>
      <c r="D5012"/>
      <c r="E5012"/>
      <c r="F5012"/>
      <c r="G5012"/>
    </row>
    <row r="5013" spans="1:7" x14ac:dyDescent="0.25">
      <c r="A5013"/>
      <c r="B5013"/>
      <c r="C5013"/>
      <c r="D5013"/>
      <c r="E5013"/>
      <c r="F5013"/>
      <c r="G5013"/>
    </row>
    <row r="5014" spans="1:7" x14ac:dyDescent="0.25">
      <c r="A5014"/>
      <c r="B5014"/>
      <c r="C5014"/>
      <c r="D5014"/>
      <c r="E5014"/>
      <c r="F5014"/>
      <c r="G5014"/>
    </row>
    <row r="5015" spans="1:7" x14ac:dyDescent="0.25">
      <c r="A5015"/>
      <c r="B5015"/>
      <c r="C5015"/>
      <c r="D5015"/>
      <c r="E5015"/>
      <c r="F5015"/>
      <c r="G5015"/>
    </row>
    <row r="5016" spans="1:7" x14ac:dyDescent="0.25">
      <c r="A5016"/>
      <c r="B5016"/>
      <c r="C5016"/>
      <c r="D5016"/>
      <c r="E5016"/>
      <c r="F5016"/>
      <c r="G5016"/>
    </row>
    <row r="5017" spans="1:7" x14ac:dyDescent="0.25">
      <c r="A5017"/>
      <c r="B5017"/>
      <c r="C5017"/>
      <c r="D5017"/>
      <c r="E5017"/>
      <c r="F5017"/>
      <c r="G5017"/>
    </row>
    <row r="5018" spans="1:7" x14ac:dyDescent="0.25">
      <c r="A5018"/>
      <c r="B5018"/>
      <c r="C5018"/>
      <c r="D5018"/>
      <c r="E5018"/>
      <c r="F5018"/>
      <c r="G5018"/>
    </row>
    <row r="5019" spans="1:7" x14ac:dyDescent="0.25">
      <c r="A5019"/>
      <c r="B5019"/>
      <c r="C5019"/>
      <c r="D5019"/>
      <c r="E5019"/>
      <c r="F5019"/>
      <c r="G5019"/>
    </row>
    <row r="5020" spans="1:7" x14ac:dyDescent="0.25">
      <c r="A5020"/>
      <c r="B5020"/>
      <c r="C5020"/>
      <c r="D5020"/>
      <c r="E5020"/>
      <c r="F5020"/>
      <c r="G5020"/>
    </row>
    <row r="5021" spans="1:7" x14ac:dyDescent="0.25">
      <c r="A5021"/>
      <c r="B5021"/>
      <c r="C5021"/>
      <c r="D5021"/>
      <c r="E5021"/>
      <c r="F5021"/>
      <c r="G5021"/>
    </row>
    <row r="5022" spans="1:7" x14ac:dyDescent="0.25">
      <c r="A5022"/>
      <c r="B5022"/>
      <c r="C5022"/>
      <c r="D5022"/>
      <c r="E5022"/>
      <c r="F5022"/>
      <c r="G5022"/>
    </row>
    <row r="5023" spans="1:7" x14ac:dyDescent="0.25">
      <c r="A5023"/>
      <c r="B5023"/>
      <c r="C5023"/>
      <c r="D5023"/>
      <c r="E5023"/>
      <c r="F5023"/>
      <c r="G5023"/>
    </row>
    <row r="5024" spans="1:7" x14ac:dyDescent="0.25">
      <c r="A5024"/>
      <c r="B5024"/>
      <c r="C5024"/>
      <c r="D5024"/>
      <c r="E5024"/>
      <c r="F5024"/>
      <c r="G5024"/>
    </row>
    <row r="5025" spans="1:7" x14ac:dyDescent="0.25">
      <c r="A5025"/>
      <c r="B5025"/>
      <c r="C5025"/>
      <c r="D5025"/>
      <c r="E5025"/>
      <c r="F5025"/>
      <c r="G5025"/>
    </row>
    <row r="5026" spans="1:7" x14ac:dyDescent="0.25">
      <c r="A5026"/>
      <c r="B5026"/>
      <c r="C5026"/>
      <c r="D5026"/>
      <c r="E5026"/>
      <c r="F5026"/>
      <c r="G5026"/>
    </row>
    <row r="5027" spans="1:7" x14ac:dyDescent="0.25">
      <c r="A5027"/>
      <c r="B5027"/>
      <c r="C5027"/>
      <c r="D5027"/>
      <c r="E5027"/>
      <c r="F5027"/>
      <c r="G5027"/>
    </row>
    <row r="5028" spans="1:7" x14ac:dyDescent="0.25">
      <c r="A5028"/>
      <c r="B5028"/>
      <c r="C5028"/>
      <c r="D5028"/>
      <c r="E5028"/>
      <c r="F5028"/>
      <c r="G5028"/>
    </row>
    <row r="5029" spans="1:7" x14ac:dyDescent="0.25">
      <c r="A5029"/>
      <c r="B5029"/>
      <c r="C5029"/>
      <c r="D5029"/>
      <c r="E5029"/>
      <c r="F5029"/>
      <c r="G5029"/>
    </row>
    <row r="5030" spans="1:7" x14ac:dyDescent="0.25">
      <c r="A5030"/>
      <c r="B5030"/>
      <c r="C5030"/>
      <c r="D5030"/>
      <c r="E5030"/>
      <c r="F5030"/>
      <c r="G5030"/>
    </row>
    <row r="5031" spans="1:7" x14ac:dyDescent="0.25">
      <c r="A5031"/>
      <c r="B5031"/>
      <c r="C5031"/>
      <c r="D5031"/>
      <c r="E5031"/>
      <c r="F5031"/>
      <c r="G5031"/>
    </row>
    <row r="5032" spans="1:7" x14ac:dyDescent="0.25">
      <c r="A5032"/>
      <c r="B5032"/>
      <c r="C5032"/>
      <c r="D5032"/>
      <c r="E5032"/>
      <c r="F5032"/>
      <c r="G5032"/>
    </row>
    <row r="5033" spans="1:7" x14ac:dyDescent="0.25">
      <c r="A5033"/>
      <c r="B5033"/>
      <c r="C5033"/>
      <c r="D5033"/>
      <c r="E5033"/>
      <c r="F5033"/>
      <c r="G5033"/>
    </row>
    <row r="5034" spans="1:7" x14ac:dyDescent="0.25">
      <c r="A5034"/>
      <c r="B5034"/>
      <c r="C5034"/>
      <c r="D5034"/>
      <c r="E5034"/>
      <c r="F5034"/>
      <c r="G5034"/>
    </row>
    <row r="5035" spans="1:7" x14ac:dyDescent="0.25">
      <c r="A5035"/>
      <c r="B5035"/>
      <c r="C5035"/>
      <c r="D5035"/>
      <c r="E5035"/>
      <c r="F5035"/>
      <c r="G5035"/>
    </row>
    <row r="5036" spans="1:7" x14ac:dyDescent="0.25">
      <c r="A5036"/>
      <c r="B5036"/>
      <c r="C5036"/>
      <c r="D5036"/>
      <c r="E5036"/>
      <c r="F5036"/>
      <c r="G5036"/>
    </row>
    <row r="5037" spans="1:7" x14ac:dyDescent="0.25">
      <c r="A5037"/>
      <c r="B5037"/>
      <c r="C5037"/>
      <c r="D5037"/>
      <c r="E5037"/>
      <c r="F5037"/>
      <c r="G5037"/>
    </row>
    <row r="5038" spans="1:7" x14ac:dyDescent="0.25">
      <c r="A5038"/>
      <c r="B5038"/>
      <c r="C5038"/>
      <c r="D5038"/>
      <c r="E5038"/>
      <c r="F5038"/>
      <c r="G5038"/>
    </row>
    <row r="5039" spans="1:7" x14ac:dyDescent="0.25">
      <c r="A5039"/>
      <c r="B5039"/>
      <c r="C5039"/>
      <c r="D5039"/>
      <c r="E5039"/>
      <c r="F5039"/>
      <c r="G5039"/>
    </row>
    <row r="5040" spans="1:7" x14ac:dyDescent="0.25">
      <c r="A5040"/>
      <c r="B5040"/>
      <c r="C5040"/>
      <c r="D5040"/>
      <c r="E5040"/>
      <c r="F5040"/>
      <c r="G5040"/>
    </row>
    <row r="5041" spans="1:7" x14ac:dyDescent="0.25">
      <c r="A5041"/>
      <c r="B5041"/>
      <c r="C5041"/>
      <c r="D5041"/>
      <c r="E5041"/>
      <c r="F5041"/>
      <c r="G5041"/>
    </row>
    <row r="5042" spans="1:7" x14ac:dyDescent="0.25">
      <c r="A5042"/>
      <c r="B5042"/>
      <c r="C5042"/>
      <c r="D5042"/>
      <c r="E5042"/>
      <c r="F5042"/>
      <c r="G5042"/>
    </row>
    <row r="5043" spans="1:7" x14ac:dyDescent="0.25">
      <c r="A5043"/>
      <c r="B5043"/>
      <c r="C5043"/>
      <c r="D5043"/>
      <c r="E5043"/>
      <c r="F5043"/>
      <c r="G5043"/>
    </row>
    <row r="5044" spans="1:7" x14ac:dyDescent="0.25">
      <c r="A5044"/>
      <c r="B5044"/>
      <c r="C5044"/>
      <c r="D5044"/>
      <c r="E5044"/>
      <c r="F5044"/>
      <c r="G5044"/>
    </row>
    <row r="5045" spans="1:7" x14ac:dyDescent="0.25">
      <c r="A5045"/>
      <c r="B5045"/>
      <c r="C5045"/>
      <c r="D5045"/>
      <c r="E5045"/>
      <c r="F5045"/>
      <c r="G5045"/>
    </row>
    <row r="5046" spans="1:7" x14ac:dyDescent="0.25">
      <c r="A5046"/>
      <c r="B5046"/>
      <c r="C5046"/>
      <c r="D5046"/>
      <c r="E5046"/>
      <c r="F5046"/>
      <c r="G5046"/>
    </row>
    <row r="5047" spans="1:7" x14ac:dyDescent="0.25">
      <c r="A5047"/>
      <c r="B5047"/>
      <c r="C5047"/>
      <c r="D5047"/>
      <c r="E5047"/>
      <c r="F5047"/>
      <c r="G5047"/>
    </row>
    <row r="5048" spans="1:7" x14ac:dyDescent="0.25">
      <c r="A5048"/>
      <c r="B5048"/>
      <c r="C5048"/>
      <c r="D5048"/>
      <c r="E5048"/>
      <c r="F5048"/>
      <c r="G5048"/>
    </row>
    <row r="5049" spans="1:7" x14ac:dyDescent="0.25">
      <c r="A5049"/>
      <c r="B5049"/>
      <c r="C5049"/>
      <c r="D5049"/>
      <c r="E5049"/>
      <c r="F5049"/>
      <c r="G5049"/>
    </row>
    <row r="5050" spans="1:7" x14ac:dyDescent="0.25">
      <c r="A5050"/>
      <c r="B5050"/>
      <c r="C5050"/>
      <c r="D5050"/>
      <c r="E5050"/>
      <c r="F5050"/>
      <c r="G5050"/>
    </row>
    <row r="5051" spans="1:7" x14ac:dyDescent="0.25">
      <c r="A5051"/>
      <c r="B5051"/>
      <c r="C5051"/>
      <c r="D5051"/>
      <c r="E5051"/>
      <c r="F5051"/>
      <c r="G5051"/>
    </row>
    <row r="5052" spans="1:7" x14ac:dyDescent="0.25">
      <c r="A5052"/>
      <c r="B5052"/>
      <c r="C5052"/>
      <c r="D5052"/>
      <c r="E5052"/>
      <c r="F5052"/>
      <c r="G5052"/>
    </row>
    <row r="5053" spans="1:7" x14ac:dyDescent="0.25">
      <c r="A5053"/>
      <c r="B5053"/>
      <c r="C5053"/>
      <c r="D5053"/>
      <c r="E5053"/>
      <c r="F5053"/>
      <c r="G5053"/>
    </row>
    <row r="5054" spans="1:7" x14ac:dyDescent="0.25">
      <c r="A5054"/>
      <c r="B5054"/>
      <c r="C5054"/>
      <c r="D5054"/>
      <c r="E5054"/>
      <c r="F5054"/>
      <c r="G5054"/>
    </row>
    <row r="5055" spans="1:7" x14ac:dyDescent="0.25">
      <c r="A5055"/>
      <c r="B5055"/>
      <c r="C5055"/>
      <c r="D5055"/>
      <c r="E5055"/>
      <c r="F5055"/>
      <c r="G5055"/>
    </row>
    <row r="5056" spans="1:7" x14ac:dyDescent="0.25">
      <c r="A5056"/>
      <c r="B5056"/>
      <c r="C5056"/>
      <c r="D5056"/>
      <c r="E5056"/>
      <c r="F5056"/>
      <c r="G5056"/>
    </row>
    <row r="5057" spans="1:7" x14ac:dyDescent="0.25">
      <c r="A5057"/>
      <c r="B5057"/>
      <c r="C5057"/>
      <c r="D5057"/>
      <c r="E5057"/>
      <c r="F5057"/>
      <c r="G5057"/>
    </row>
    <row r="5058" spans="1:7" x14ac:dyDescent="0.25">
      <c r="A5058"/>
      <c r="B5058"/>
      <c r="C5058"/>
      <c r="D5058"/>
      <c r="E5058"/>
      <c r="F5058"/>
      <c r="G5058"/>
    </row>
    <row r="5059" spans="1:7" x14ac:dyDescent="0.25">
      <c r="A5059"/>
      <c r="B5059"/>
      <c r="C5059"/>
      <c r="D5059"/>
      <c r="E5059"/>
      <c r="F5059"/>
      <c r="G5059"/>
    </row>
    <row r="5060" spans="1:7" x14ac:dyDescent="0.25">
      <c r="A5060"/>
      <c r="B5060"/>
      <c r="C5060"/>
      <c r="D5060"/>
      <c r="E5060"/>
      <c r="F5060"/>
      <c r="G5060"/>
    </row>
    <row r="5061" spans="1:7" x14ac:dyDescent="0.25">
      <c r="A5061"/>
      <c r="B5061"/>
      <c r="C5061"/>
      <c r="D5061"/>
      <c r="E5061"/>
      <c r="F5061"/>
      <c r="G5061"/>
    </row>
    <row r="5062" spans="1:7" x14ac:dyDescent="0.25">
      <c r="A5062"/>
      <c r="B5062"/>
      <c r="C5062"/>
      <c r="D5062"/>
      <c r="E5062"/>
      <c r="F5062"/>
      <c r="G5062"/>
    </row>
    <row r="5063" spans="1:7" x14ac:dyDescent="0.25">
      <c r="A5063"/>
      <c r="B5063"/>
      <c r="C5063"/>
      <c r="D5063"/>
      <c r="E5063"/>
      <c r="F5063"/>
      <c r="G5063"/>
    </row>
    <row r="5064" spans="1:7" x14ac:dyDescent="0.25">
      <c r="A5064"/>
      <c r="B5064"/>
      <c r="C5064"/>
      <c r="D5064"/>
      <c r="E5064"/>
      <c r="F5064"/>
      <c r="G5064"/>
    </row>
    <row r="5065" spans="1:7" x14ac:dyDescent="0.25">
      <c r="A5065"/>
      <c r="B5065"/>
      <c r="C5065"/>
      <c r="D5065"/>
      <c r="E5065"/>
      <c r="F5065"/>
      <c r="G5065"/>
    </row>
    <row r="5066" spans="1:7" x14ac:dyDescent="0.25">
      <c r="A5066"/>
      <c r="B5066"/>
      <c r="C5066"/>
      <c r="D5066"/>
      <c r="E5066"/>
      <c r="F5066"/>
      <c r="G5066"/>
    </row>
    <row r="5067" spans="1:7" x14ac:dyDescent="0.25">
      <c r="A5067"/>
      <c r="B5067"/>
      <c r="C5067"/>
      <c r="D5067"/>
      <c r="E5067"/>
      <c r="F5067"/>
      <c r="G5067"/>
    </row>
    <row r="5068" spans="1:7" x14ac:dyDescent="0.25">
      <c r="A5068"/>
      <c r="B5068"/>
      <c r="C5068"/>
      <c r="D5068"/>
      <c r="E5068"/>
      <c r="F5068"/>
      <c r="G5068"/>
    </row>
    <row r="5069" spans="1:7" x14ac:dyDescent="0.25">
      <c r="A5069"/>
      <c r="B5069"/>
      <c r="C5069"/>
      <c r="D5069"/>
      <c r="E5069"/>
      <c r="F5069"/>
      <c r="G5069"/>
    </row>
    <row r="5070" spans="1:7" x14ac:dyDescent="0.25">
      <c r="A5070"/>
      <c r="B5070"/>
      <c r="C5070"/>
      <c r="D5070"/>
      <c r="E5070"/>
      <c r="F5070"/>
      <c r="G5070"/>
    </row>
    <row r="5071" spans="1:7" x14ac:dyDescent="0.25">
      <c r="A5071"/>
      <c r="B5071"/>
      <c r="C5071"/>
      <c r="D5071"/>
      <c r="E5071"/>
      <c r="F5071"/>
      <c r="G5071"/>
    </row>
    <row r="5072" spans="1:7" x14ac:dyDescent="0.25">
      <c r="A5072"/>
      <c r="B5072"/>
      <c r="C5072"/>
      <c r="D5072"/>
      <c r="E5072"/>
      <c r="F5072"/>
      <c r="G5072"/>
    </row>
    <row r="5073" spans="1:7" x14ac:dyDescent="0.25">
      <c r="A5073"/>
      <c r="B5073"/>
      <c r="C5073"/>
      <c r="D5073"/>
      <c r="E5073"/>
      <c r="F5073"/>
      <c r="G5073"/>
    </row>
    <row r="5074" spans="1:7" x14ac:dyDescent="0.25">
      <c r="A5074"/>
      <c r="B5074"/>
      <c r="C5074"/>
      <c r="D5074"/>
      <c r="E5074"/>
      <c r="F5074"/>
      <c r="G5074"/>
    </row>
    <row r="5075" spans="1:7" x14ac:dyDescent="0.25">
      <c r="A5075"/>
      <c r="B5075"/>
      <c r="C5075"/>
      <c r="D5075"/>
      <c r="E5075"/>
      <c r="F5075"/>
      <c r="G5075"/>
    </row>
    <row r="5076" spans="1:7" x14ac:dyDescent="0.25">
      <c r="A5076"/>
      <c r="B5076"/>
      <c r="C5076"/>
      <c r="D5076"/>
      <c r="E5076"/>
      <c r="F5076"/>
      <c r="G5076"/>
    </row>
    <row r="5077" spans="1:7" x14ac:dyDescent="0.25">
      <c r="A5077"/>
      <c r="B5077"/>
      <c r="C5077"/>
      <c r="D5077"/>
      <c r="E5077"/>
      <c r="F5077"/>
      <c r="G5077"/>
    </row>
    <row r="5078" spans="1:7" x14ac:dyDescent="0.25">
      <c r="A5078"/>
      <c r="B5078"/>
      <c r="C5078"/>
      <c r="D5078"/>
      <c r="E5078"/>
      <c r="F5078"/>
      <c r="G5078"/>
    </row>
    <row r="5079" spans="1:7" x14ac:dyDescent="0.25">
      <c r="A5079"/>
      <c r="B5079"/>
      <c r="C5079"/>
      <c r="D5079"/>
      <c r="E5079"/>
      <c r="F5079"/>
      <c r="G5079"/>
    </row>
    <row r="5080" spans="1:7" x14ac:dyDescent="0.25">
      <c r="A5080"/>
      <c r="B5080"/>
      <c r="C5080"/>
      <c r="D5080"/>
      <c r="E5080"/>
      <c r="F5080"/>
      <c r="G5080"/>
    </row>
    <row r="5081" spans="1:7" x14ac:dyDescent="0.25">
      <c r="A5081"/>
      <c r="B5081"/>
      <c r="C5081"/>
      <c r="D5081"/>
      <c r="E5081"/>
      <c r="F5081"/>
      <c r="G5081"/>
    </row>
    <row r="5082" spans="1:7" x14ac:dyDescent="0.25">
      <c r="A5082"/>
      <c r="B5082"/>
      <c r="C5082"/>
      <c r="D5082"/>
      <c r="E5082"/>
      <c r="F5082"/>
      <c r="G5082"/>
    </row>
    <row r="5083" spans="1:7" x14ac:dyDescent="0.25">
      <c r="A5083"/>
      <c r="B5083"/>
      <c r="C5083"/>
      <c r="D5083"/>
      <c r="E5083"/>
      <c r="F5083"/>
      <c r="G5083"/>
    </row>
    <row r="5084" spans="1:7" x14ac:dyDescent="0.25">
      <c r="A5084"/>
      <c r="B5084"/>
      <c r="C5084"/>
      <c r="D5084"/>
      <c r="E5084"/>
      <c r="F5084"/>
      <c r="G5084"/>
    </row>
    <row r="5085" spans="1:7" x14ac:dyDescent="0.25">
      <c r="A5085"/>
      <c r="B5085"/>
      <c r="C5085"/>
      <c r="D5085"/>
      <c r="E5085"/>
      <c r="F5085"/>
      <c r="G5085"/>
    </row>
    <row r="5086" spans="1:7" x14ac:dyDescent="0.25">
      <c r="A5086"/>
      <c r="B5086"/>
      <c r="C5086"/>
      <c r="D5086"/>
      <c r="E5086"/>
      <c r="F5086"/>
      <c r="G5086"/>
    </row>
    <row r="5087" spans="1:7" x14ac:dyDescent="0.25">
      <c r="A5087"/>
      <c r="B5087"/>
      <c r="C5087"/>
      <c r="D5087"/>
      <c r="E5087"/>
      <c r="F5087"/>
      <c r="G5087"/>
    </row>
    <row r="5088" spans="1:7" x14ac:dyDescent="0.25">
      <c r="A5088"/>
      <c r="B5088"/>
      <c r="C5088"/>
      <c r="D5088"/>
      <c r="E5088"/>
      <c r="F5088"/>
      <c r="G5088"/>
    </row>
    <row r="5089" spans="1:7" x14ac:dyDescent="0.25">
      <c r="A5089"/>
      <c r="B5089"/>
      <c r="C5089"/>
      <c r="D5089"/>
      <c r="E5089"/>
      <c r="F5089"/>
      <c r="G5089"/>
    </row>
    <row r="5090" spans="1:7" x14ac:dyDescent="0.25">
      <c r="A5090"/>
      <c r="B5090"/>
      <c r="C5090"/>
      <c r="D5090"/>
      <c r="E5090"/>
      <c r="F5090"/>
      <c r="G5090"/>
    </row>
    <row r="5091" spans="1:7" x14ac:dyDescent="0.25">
      <c r="A5091"/>
      <c r="B5091"/>
      <c r="C5091"/>
      <c r="D5091"/>
      <c r="E5091"/>
      <c r="F5091"/>
      <c r="G5091"/>
    </row>
    <row r="5092" spans="1:7" x14ac:dyDescent="0.25">
      <c r="A5092"/>
      <c r="B5092"/>
      <c r="C5092"/>
      <c r="D5092"/>
      <c r="E5092"/>
      <c r="F5092"/>
      <c r="G5092"/>
    </row>
    <row r="5093" spans="1:7" x14ac:dyDescent="0.25">
      <c r="A5093"/>
      <c r="B5093"/>
      <c r="C5093"/>
      <c r="D5093"/>
      <c r="E5093"/>
      <c r="F5093"/>
      <c r="G5093"/>
    </row>
    <row r="5094" spans="1:7" x14ac:dyDescent="0.25">
      <c r="A5094"/>
      <c r="B5094"/>
      <c r="C5094"/>
      <c r="D5094"/>
      <c r="E5094"/>
      <c r="F5094"/>
      <c r="G5094"/>
    </row>
    <row r="5095" spans="1:7" x14ac:dyDescent="0.25">
      <c r="A5095"/>
      <c r="B5095"/>
      <c r="C5095"/>
      <c r="D5095"/>
      <c r="E5095"/>
      <c r="F5095"/>
      <c r="G5095"/>
    </row>
    <row r="5096" spans="1:7" x14ac:dyDescent="0.25">
      <c r="A5096"/>
      <c r="B5096"/>
      <c r="C5096"/>
      <c r="D5096"/>
      <c r="E5096"/>
      <c r="F5096"/>
      <c r="G5096"/>
    </row>
    <row r="5097" spans="1:7" x14ac:dyDescent="0.25">
      <c r="A5097"/>
      <c r="B5097"/>
      <c r="C5097"/>
      <c r="D5097"/>
      <c r="E5097"/>
      <c r="F5097"/>
      <c r="G5097"/>
    </row>
    <row r="5098" spans="1:7" x14ac:dyDescent="0.25">
      <c r="A5098"/>
      <c r="B5098"/>
      <c r="C5098"/>
      <c r="D5098"/>
      <c r="E5098"/>
      <c r="F5098"/>
      <c r="G5098"/>
    </row>
    <row r="5099" spans="1:7" x14ac:dyDescent="0.25">
      <c r="A5099"/>
      <c r="B5099"/>
      <c r="C5099"/>
      <c r="D5099"/>
      <c r="E5099"/>
      <c r="F5099"/>
      <c r="G5099"/>
    </row>
    <row r="5100" spans="1:7" x14ac:dyDescent="0.25">
      <c r="A5100"/>
      <c r="B5100"/>
      <c r="C5100"/>
      <c r="D5100"/>
      <c r="E5100"/>
      <c r="F5100"/>
      <c r="G5100"/>
    </row>
    <row r="5101" spans="1:7" x14ac:dyDescent="0.25">
      <c r="A5101"/>
      <c r="B5101"/>
      <c r="C5101"/>
      <c r="D5101"/>
      <c r="E5101"/>
      <c r="F5101"/>
      <c r="G5101"/>
    </row>
    <row r="5102" spans="1:7" x14ac:dyDescent="0.25">
      <c r="A5102"/>
      <c r="B5102"/>
      <c r="C5102"/>
      <c r="D5102"/>
      <c r="E5102"/>
      <c r="F5102"/>
      <c r="G5102"/>
    </row>
    <row r="5103" spans="1:7" x14ac:dyDescent="0.25">
      <c r="A5103"/>
      <c r="B5103"/>
      <c r="C5103"/>
      <c r="D5103"/>
      <c r="E5103"/>
      <c r="F5103"/>
      <c r="G5103"/>
    </row>
    <row r="5104" spans="1:7" x14ac:dyDescent="0.25">
      <c r="A5104"/>
      <c r="B5104"/>
      <c r="C5104"/>
      <c r="D5104"/>
      <c r="E5104"/>
      <c r="F5104"/>
      <c r="G5104"/>
    </row>
    <row r="5105" spans="1:7" x14ac:dyDescent="0.25">
      <c r="A5105"/>
      <c r="B5105"/>
      <c r="C5105"/>
      <c r="D5105"/>
      <c r="E5105"/>
      <c r="F5105"/>
      <c r="G5105"/>
    </row>
    <row r="5106" spans="1:7" x14ac:dyDescent="0.25">
      <c r="A5106"/>
      <c r="B5106"/>
      <c r="C5106"/>
      <c r="D5106"/>
      <c r="E5106"/>
      <c r="F5106"/>
      <c r="G5106"/>
    </row>
    <row r="5107" spans="1:7" x14ac:dyDescent="0.25">
      <c r="A5107"/>
      <c r="B5107"/>
      <c r="C5107"/>
      <c r="D5107"/>
      <c r="E5107"/>
      <c r="F5107"/>
      <c r="G5107"/>
    </row>
    <row r="5108" spans="1:7" x14ac:dyDescent="0.25">
      <c r="A5108"/>
      <c r="B5108"/>
      <c r="C5108"/>
      <c r="D5108"/>
      <c r="E5108"/>
      <c r="F5108"/>
      <c r="G5108"/>
    </row>
    <row r="5109" spans="1:7" x14ac:dyDescent="0.25">
      <c r="A5109"/>
      <c r="B5109"/>
      <c r="C5109"/>
      <c r="D5109"/>
      <c r="E5109"/>
      <c r="F5109"/>
      <c r="G5109"/>
    </row>
    <row r="5110" spans="1:7" x14ac:dyDescent="0.25">
      <c r="A5110"/>
      <c r="B5110"/>
      <c r="C5110"/>
      <c r="D5110"/>
      <c r="E5110"/>
      <c r="F5110"/>
      <c r="G5110"/>
    </row>
    <row r="5111" spans="1:7" x14ac:dyDescent="0.25">
      <c r="A5111"/>
      <c r="B5111"/>
      <c r="C5111"/>
      <c r="D5111"/>
      <c r="E5111"/>
      <c r="F5111"/>
      <c r="G5111"/>
    </row>
    <row r="5112" spans="1:7" x14ac:dyDescent="0.25">
      <c r="A5112"/>
      <c r="B5112"/>
      <c r="C5112"/>
      <c r="D5112"/>
      <c r="E5112"/>
      <c r="F5112"/>
      <c r="G5112"/>
    </row>
    <row r="5113" spans="1:7" x14ac:dyDescent="0.25">
      <c r="A5113"/>
      <c r="B5113"/>
      <c r="C5113"/>
      <c r="D5113"/>
      <c r="E5113"/>
      <c r="F5113"/>
      <c r="G5113"/>
    </row>
    <row r="5114" spans="1:7" x14ac:dyDescent="0.25">
      <c r="A5114"/>
      <c r="B5114"/>
      <c r="C5114"/>
      <c r="D5114"/>
      <c r="E5114"/>
      <c r="F5114"/>
      <c r="G5114"/>
    </row>
    <row r="5115" spans="1:7" x14ac:dyDescent="0.25">
      <c r="A5115"/>
      <c r="B5115"/>
      <c r="C5115"/>
      <c r="D5115"/>
      <c r="E5115"/>
      <c r="F5115"/>
      <c r="G5115"/>
    </row>
    <row r="5116" spans="1:7" x14ac:dyDescent="0.25">
      <c r="A5116"/>
      <c r="B5116"/>
      <c r="C5116"/>
      <c r="D5116"/>
      <c r="E5116"/>
      <c r="F5116"/>
      <c r="G5116"/>
    </row>
    <row r="5117" spans="1:7" x14ac:dyDescent="0.25">
      <c r="A5117"/>
      <c r="B5117"/>
      <c r="C5117"/>
      <c r="D5117"/>
      <c r="E5117"/>
      <c r="F5117"/>
      <c r="G5117"/>
    </row>
    <row r="5118" spans="1:7" x14ac:dyDescent="0.25">
      <c r="A5118"/>
      <c r="B5118"/>
      <c r="C5118"/>
      <c r="D5118"/>
      <c r="E5118"/>
      <c r="F5118"/>
      <c r="G5118"/>
    </row>
    <row r="5119" spans="1:7" x14ac:dyDescent="0.25">
      <c r="A5119"/>
      <c r="B5119"/>
      <c r="C5119"/>
      <c r="D5119"/>
      <c r="E5119"/>
      <c r="F5119"/>
      <c r="G5119"/>
    </row>
    <row r="5120" spans="1:7" x14ac:dyDescent="0.25">
      <c r="A5120"/>
      <c r="B5120"/>
      <c r="C5120"/>
      <c r="D5120"/>
      <c r="E5120"/>
      <c r="F5120"/>
      <c r="G5120"/>
    </row>
    <row r="5121" spans="1:7" x14ac:dyDescent="0.25">
      <c r="A5121"/>
      <c r="B5121"/>
      <c r="C5121"/>
      <c r="D5121"/>
      <c r="E5121"/>
      <c r="F5121"/>
      <c r="G5121"/>
    </row>
    <row r="5122" spans="1:7" x14ac:dyDescent="0.25">
      <c r="A5122"/>
      <c r="B5122"/>
      <c r="C5122"/>
      <c r="D5122"/>
      <c r="E5122"/>
      <c r="F5122"/>
      <c r="G5122"/>
    </row>
    <row r="5123" spans="1:7" x14ac:dyDescent="0.25">
      <c r="A5123"/>
      <c r="B5123"/>
      <c r="C5123"/>
      <c r="D5123"/>
      <c r="E5123"/>
      <c r="F5123"/>
      <c r="G5123"/>
    </row>
    <row r="5124" spans="1:7" x14ac:dyDescent="0.25">
      <c r="A5124"/>
      <c r="B5124"/>
      <c r="C5124"/>
      <c r="D5124"/>
      <c r="E5124"/>
      <c r="F5124"/>
      <c r="G5124"/>
    </row>
    <row r="5125" spans="1:7" x14ac:dyDescent="0.25">
      <c r="A5125"/>
      <c r="B5125"/>
      <c r="C5125"/>
      <c r="D5125"/>
      <c r="E5125"/>
      <c r="F5125"/>
      <c r="G5125"/>
    </row>
    <row r="5126" spans="1:7" x14ac:dyDescent="0.25">
      <c r="A5126"/>
      <c r="B5126"/>
      <c r="C5126"/>
      <c r="D5126"/>
      <c r="E5126"/>
      <c r="F5126"/>
      <c r="G5126"/>
    </row>
    <row r="5127" spans="1:7" x14ac:dyDescent="0.25">
      <c r="A5127"/>
      <c r="B5127"/>
      <c r="C5127"/>
      <c r="D5127"/>
      <c r="E5127"/>
      <c r="F5127"/>
      <c r="G5127"/>
    </row>
    <row r="5128" spans="1:7" x14ac:dyDescent="0.25">
      <c r="A5128"/>
      <c r="B5128"/>
      <c r="C5128"/>
      <c r="D5128"/>
      <c r="E5128"/>
      <c r="F5128"/>
      <c r="G5128"/>
    </row>
    <row r="5129" spans="1:7" x14ac:dyDescent="0.25">
      <c r="A5129"/>
      <c r="B5129"/>
      <c r="C5129"/>
      <c r="D5129"/>
      <c r="E5129"/>
      <c r="F5129"/>
      <c r="G5129"/>
    </row>
    <row r="5130" spans="1:7" x14ac:dyDescent="0.25">
      <c r="A5130"/>
      <c r="B5130"/>
      <c r="C5130"/>
      <c r="D5130"/>
      <c r="E5130"/>
      <c r="F5130"/>
      <c r="G5130"/>
    </row>
    <row r="5131" spans="1:7" x14ac:dyDescent="0.25">
      <c r="A5131"/>
      <c r="B5131"/>
      <c r="C5131"/>
      <c r="D5131"/>
      <c r="E5131"/>
      <c r="F5131"/>
      <c r="G5131"/>
    </row>
    <row r="5132" spans="1:7" x14ac:dyDescent="0.25">
      <c r="A5132"/>
      <c r="B5132"/>
      <c r="C5132"/>
      <c r="D5132"/>
      <c r="E5132"/>
      <c r="F5132"/>
      <c r="G5132"/>
    </row>
    <row r="5133" spans="1:7" x14ac:dyDescent="0.25">
      <c r="A5133"/>
      <c r="B5133"/>
      <c r="C5133"/>
      <c r="D5133"/>
      <c r="E5133"/>
      <c r="F5133"/>
      <c r="G5133"/>
    </row>
    <row r="5134" spans="1:7" x14ac:dyDescent="0.25">
      <c r="A5134"/>
      <c r="B5134"/>
      <c r="C5134"/>
      <c r="D5134"/>
      <c r="E5134"/>
      <c r="F5134"/>
      <c r="G5134"/>
    </row>
    <row r="5135" spans="1:7" x14ac:dyDescent="0.25">
      <c r="A5135"/>
      <c r="B5135"/>
      <c r="C5135"/>
      <c r="D5135"/>
      <c r="E5135"/>
      <c r="F5135"/>
      <c r="G5135"/>
    </row>
    <row r="5136" spans="1:7" x14ac:dyDescent="0.25">
      <c r="A5136"/>
      <c r="B5136"/>
      <c r="C5136"/>
      <c r="D5136"/>
      <c r="E5136"/>
      <c r="F5136"/>
      <c r="G5136"/>
    </row>
    <row r="5137" spans="1:7" x14ac:dyDescent="0.25">
      <c r="A5137"/>
      <c r="B5137"/>
      <c r="C5137"/>
      <c r="D5137"/>
      <c r="E5137"/>
      <c r="F5137"/>
      <c r="G5137"/>
    </row>
    <row r="5138" spans="1:7" x14ac:dyDescent="0.25">
      <c r="A5138"/>
      <c r="B5138"/>
      <c r="C5138"/>
      <c r="D5138"/>
      <c r="E5138"/>
      <c r="F5138"/>
      <c r="G5138"/>
    </row>
    <row r="5139" spans="1:7" x14ac:dyDescent="0.25">
      <c r="A5139"/>
      <c r="B5139"/>
      <c r="C5139"/>
      <c r="D5139"/>
      <c r="E5139"/>
      <c r="F5139"/>
      <c r="G5139"/>
    </row>
    <row r="5140" spans="1:7" x14ac:dyDescent="0.25">
      <c r="A5140"/>
      <c r="B5140"/>
      <c r="C5140"/>
      <c r="D5140"/>
      <c r="E5140"/>
      <c r="F5140"/>
      <c r="G5140"/>
    </row>
    <row r="5141" spans="1:7" x14ac:dyDescent="0.25">
      <c r="A5141"/>
      <c r="B5141"/>
      <c r="C5141"/>
      <c r="D5141"/>
      <c r="E5141"/>
      <c r="F5141"/>
      <c r="G5141"/>
    </row>
    <row r="5142" spans="1:7" x14ac:dyDescent="0.25">
      <c r="A5142"/>
      <c r="B5142"/>
      <c r="C5142"/>
      <c r="D5142"/>
      <c r="E5142"/>
      <c r="F5142"/>
      <c r="G5142"/>
    </row>
    <row r="5143" spans="1:7" x14ac:dyDescent="0.25">
      <c r="A5143"/>
      <c r="B5143"/>
      <c r="C5143"/>
      <c r="D5143"/>
      <c r="E5143"/>
      <c r="F5143"/>
      <c r="G5143"/>
    </row>
    <row r="5144" spans="1:7" x14ac:dyDescent="0.25">
      <c r="A5144"/>
      <c r="B5144"/>
      <c r="C5144"/>
      <c r="D5144"/>
      <c r="E5144"/>
      <c r="F5144"/>
      <c r="G5144"/>
    </row>
    <row r="5145" spans="1:7" x14ac:dyDescent="0.25">
      <c r="A5145"/>
      <c r="B5145"/>
      <c r="C5145"/>
      <c r="D5145"/>
      <c r="E5145"/>
      <c r="F5145"/>
      <c r="G5145"/>
    </row>
    <row r="5146" spans="1:7" x14ac:dyDescent="0.25">
      <c r="A5146"/>
      <c r="B5146"/>
      <c r="C5146"/>
      <c r="D5146"/>
      <c r="E5146"/>
      <c r="F5146"/>
      <c r="G5146"/>
    </row>
    <row r="5147" spans="1:7" x14ac:dyDescent="0.25">
      <c r="A5147"/>
      <c r="B5147"/>
      <c r="C5147"/>
      <c r="D5147"/>
      <c r="E5147"/>
      <c r="F5147"/>
      <c r="G5147"/>
    </row>
    <row r="5148" spans="1:7" x14ac:dyDescent="0.25">
      <c r="A5148"/>
      <c r="B5148"/>
      <c r="C5148"/>
      <c r="D5148"/>
      <c r="E5148"/>
      <c r="F5148"/>
      <c r="G5148"/>
    </row>
    <row r="5149" spans="1:7" x14ac:dyDescent="0.25">
      <c r="A5149"/>
      <c r="B5149"/>
      <c r="C5149"/>
      <c r="D5149"/>
      <c r="E5149"/>
      <c r="F5149"/>
      <c r="G5149"/>
    </row>
    <row r="5150" spans="1:7" x14ac:dyDescent="0.25">
      <c r="A5150"/>
      <c r="B5150"/>
      <c r="C5150"/>
      <c r="D5150"/>
      <c r="E5150"/>
      <c r="F5150"/>
      <c r="G5150"/>
    </row>
    <row r="5151" spans="1:7" x14ac:dyDescent="0.25">
      <c r="A5151"/>
      <c r="B5151"/>
      <c r="C5151"/>
      <c r="D5151"/>
      <c r="E5151"/>
      <c r="F5151"/>
      <c r="G5151"/>
    </row>
    <row r="5152" spans="1:7" x14ac:dyDescent="0.25">
      <c r="A5152"/>
      <c r="B5152"/>
      <c r="C5152"/>
      <c r="D5152"/>
      <c r="E5152"/>
      <c r="F5152"/>
      <c r="G5152"/>
    </row>
    <row r="5153" spans="1:7" x14ac:dyDescent="0.25">
      <c r="A5153"/>
      <c r="B5153"/>
      <c r="C5153"/>
      <c r="D5153"/>
      <c r="E5153"/>
      <c r="F5153"/>
      <c r="G5153"/>
    </row>
    <row r="5154" spans="1:7" x14ac:dyDescent="0.25">
      <c r="A5154"/>
      <c r="B5154"/>
      <c r="C5154"/>
      <c r="D5154"/>
      <c r="E5154"/>
      <c r="F5154"/>
      <c r="G5154"/>
    </row>
    <row r="5155" spans="1:7" x14ac:dyDescent="0.25">
      <c r="A5155"/>
      <c r="B5155"/>
      <c r="C5155"/>
      <c r="D5155"/>
      <c r="E5155"/>
      <c r="F5155"/>
      <c r="G5155"/>
    </row>
    <row r="5156" spans="1:7" x14ac:dyDescent="0.25">
      <c r="A5156"/>
      <c r="B5156"/>
      <c r="C5156"/>
      <c r="D5156"/>
      <c r="E5156"/>
      <c r="F5156"/>
      <c r="G5156"/>
    </row>
    <row r="5157" spans="1:7" x14ac:dyDescent="0.25">
      <c r="A5157"/>
      <c r="B5157"/>
      <c r="C5157"/>
      <c r="D5157"/>
      <c r="E5157"/>
      <c r="F5157"/>
      <c r="G5157"/>
    </row>
    <row r="5158" spans="1:7" x14ac:dyDescent="0.25">
      <c r="A5158"/>
      <c r="B5158"/>
      <c r="C5158"/>
      <c r="D5158"/>
      <c r="E5158"/>
      <c r="F5158"/>
      <c r="G5158"/>
    </row>
    <row r="5159" spans="1:7" x14ac:dyDescent="0.25">
      <c r="A5159"/>
      <c r="B5159"/>
      <c r="C5159"/>
      <c r="D5159"/>
      <c r="E5159"/>
      <c r="F5159"/>
      <c r="G5159"/>
    </row>
    <row r="5160" spans="1:7" x14ac:dyDescent="0.25">
      <c r="A5160"/>
      <c r="B5160"/>
      <c r="C5160"/>
      <c r="D5160"/>
      <c r="E5160"/>
      <c r="F5160"/>
      <c r="G5160"/>
    </row>
    <row r="5161" spans="1:7" x14ac:dyDescent="0.25">
      <c r="A5161"/>
      <c r="B5161"/>
      <c r="C5161"/>
      <c r="D5161"/>
      <c r="E5161"/>
      <c r="F5161"/>
      <c r="G5161"/>
    </row>
    <row r="5162" spans="1:7" x14ac:dyDescent="0.25">
      <c r="A5162"/>
      <c r="B5162"/>
      <c r="C5162"/>
      <c r="D5162"/>
      <c r="E5162"/>
      <c r="F5162"/>
      <c r="G5162"/>
    </row>
    <row r="5163" spans="1:7" x14ac:dyDescent="0.25">
      <c r="A5163"/>
      <c r="B5163"/>
      <c r="C5163"/>
      <c r="D5163"/>
      <c r="E5163"/>
      <c r="F5163"/>
      <c r="G5163"/>
    </row>
    <row r="5164" spans="1:7" x14ac:dyDescent="0.25">
      <c r="A5164"/>
      <c r="B5164"/>
      <c r="C5164"/>
      <c r="D5164"/>
      <c r="E5164"/>
      <c r="F5164"/>
      <c r="G5164"/>
    </row>
    <row r="5165" spans="1:7" x14ac:dyDescent="0.25">
      <c r="A5165"/>
      <c r="B5165"/>
      <c r="C5165"/>
      <c r="D5165"/>
      <c r="E5165"/>
      <c r="F5165"/>
      <c r="G5165"/>
    </row>
    <row r="5166" spans="1:7" x14ac:dyDescent="0.25">
      <c r="A5166"/>
      <c r="B5166"/>
      <c r="C5166"/>
      <c r="D5166"/>
      <c r="E5166"/>
      <c r="F5166"/>
      <c r="G5166"/>
    </row>
    <row r="5167" spans="1:7" x14ac:dyDescent="0.25">
      <c r="A5167"/>
      <c r="B5167"/>
      <c r="C5167"/>
      <c r="D5167"/>
      <c r="E5167"/>
      <c r="F5167"/>
      <c r="G5167"/>
    </row>
    <row r="5168" spans="1:7" x14ac:dyDescent="0.25">
      <c r="A5168"/>
      <c r="B5168"/>
      <c r="C5168"/>
      <c r="D5168"/>
      <c r="E5168"/>
      <c r="F5168"/>
      <c r="G5168"/>
    </row>
    <row r="5169" spans="1:7" x14ac:dyDescent="0.25">
      <c r="A5169"/>
      <c r="B5169"/>
      <c r="C5169"/>
      <c r="D5169"/>
      <c r="E5169"/>
      <c r="F5169"/>
      <c r="G5169"/>
    </row>
    <row r="5170" spans="1:7" x14ac:dyDescent="0.25">
      <c r="A5170"/>
      <c r="B5170"/>
      <c r="C5170"/>
      <c r="D5170"/>
      <c r="E5170"/>
      <c r="F5170"/>
      <c r="G5170"/>
    </row>
    <row r="5171" spans="1:7" x14ac:dyDescent="0.25">
      <c r="A5171"/>
      <c r="B5171"/>
      <c r="C5171"/>
      <c r="D5171"/>
      <c r="E5171"/>
      <c r="F5171"/>
      <c r="G5171"/>
    </row>
    <row r="5172" spans="1:7" x14ac:dyDescent="0.25">
      <c r="A5172"/>
      <c r="B5172"/>
      <c r="C5172"/>
      <c r="D5172"/>
      <c r="E5172"/>
      <c r="F5172"/>
      <c r="G5172"/>
    </row>
    <row r="5173" spans="1:7" x14ac:dyDescent="0.25">
      <c r="A5173"/>
      <c r="B5173"/>
      <c r="C5173"/>
      <c r="D5173"/>
      <c r="E5173"/>
      <c r="F5173"/>
      <c r="G5173"/>
    </row>
    <row r="5174" spans="1:7" x14ac:dyDescent="0.25">
      <c r="A5174"/>
      <c r="B5174"/>
      <c r="C5174"/>
      <c r="D5174"/>
      <c r="E5174"/>
      <c r="F5174"/>
      <c r="G5174"/>
    </row>
    <row r="5175" spans="1:7" x14ac:dyDescent="0.25">
      <c r="A5175"/>
      <c r="B5175"/>
      <c r="C5175"/>
      <c r="D5175"/>
      <c r="E5175"/>
      <c r="F5175"/>
      <c r="G5175"/>
    </row>
    <row r="5176" spans="1:7" x14ac:dyDescent="0.25">
      <c r="A5176"/>
      <c r="B5176"/>
      <c r="C5176"/>
      <c r="D5176"/>
      <c r="E5176"/>
      <c r="F5176"/>
      <c r="G5176"/>
    </row>
    <row r="5177" spans="1:7" x14ac:dyDescent="0.25">
      <c r="A5177"/>
      <c r="B5177"/>
      <c r="C5177"/>
      <c r="D5177"/>
      <c r="E5177"/>
      <c r="F5177"/>
      <c r="G5177"/>
    </row>
    <row r="5178" spans="1:7" x14ac:dyDescent="0.25">
      <c r="A5178"/>
      <c r="B5178"/>
      <c r="C5178"/>
      <c r="D5178"/>
      <c r="E5178"/>
      <c r="F5178"/>
      <c r="G5178"/>
    </row>
    <row r="5179" spans="1:7" x14ac:dyDescent="0.25">
      <c r="A5179"/>
      <c r="B5179"/>
      <c r="C5179"/>
      <c r="D5179"/>
      <c r="E5179"/>
      <c r="F5179"/>
      <c r="G5179"/>
    </row>
    <row r="5180" spans="1:7" x14ac:dyDescent="0.25">
      <c r="A5180"/>
      <c r="B5180"/>
      <c r="C5180"/>
      <c r="D5180"/>
      <c r="E5180"/>
      <c r="F5180"/>
      <c r="G5180"/>
    </row>
    <row r="5181" spans="1:7" x14ac:dyDescent="0.25">
      <c r="A5181"/>
      <c r="B5181"/>
      <c r="C5181"/>
      <c r="D5181"/>
      <c r="E5181"/>
      <c r="F5181"/>
      <c r="G5181"/>
    </row>
    <row r="5182" spans="1:7" x14ac:dyDescent="0.25">
      <c r="A5182"/>
      <c r="B5182"/>
      <c r="C5182"/>
      <c r="D5182"/>
      <c r="E5182"/>
      <c r="F5182"/>
      <c r="G5182"/>
    </row>
    <row r="5183" spans="1:7" x14ac:dyDescent="0.25">
      <c r="A5183"/>
      <c r="B5183"/>
      <c r="C5183"/>
      <c r="D5183"/>
      <c r="E5183"/>
      <c r="F5183"/>
      <c r="G5183"/>
    </row>
    <row r="5184" spans="1:7" x14ac:dyDescent="0.25">
      <c r="A5184"/>
      <c r="B5184"/>
      <c r="C5184"/>
      <c r="D5184"/>
      <c r="E5184"/>
      <c r="F5184"/>
      <c r="G5184"/>
    </row>
    <row r="5185" spans="1:7" x14ac:dyDescent="0.25">
      <c r="A5185"/>
      <c r="B5185"/>
      <c r="C5185"/>
      <c r="D5185"/>
      <c r="E5185"/>
      <c r="F5185"/>
      <c r="G5185"/>
    </row>
    <row r="5186" spans="1:7" x14ac:dyDescent="0.25">
      <c r="A5186"/>
      <c r="B5186"/>
      <c r="C5186"/>
      <c r="D5186"/>
      <c r="E5186"/>
      <c r="F5186"/>
      <c r="G5186"/>
    </row>
    <row r="5187" spans="1:7" x14ac:dyDescent="0.25">
      <c r="A5187"/>
      <c r="B5187"/>
      <c r="C5187"/>
      <c r="D5187"/>
      <c r="E5187"/>
      <c r="F5187"/>
      <c r="G5187"/>
    </row>
    <row r="5188" spans="1:7" x14ac:dyDescent="0.25">
      <c r="A5188"/>
      <c r="B5188"/>
      <c r="C5188"/>
      <c r="D5188"/>
      <c r="E5188"/>
      <c r="F5188"/>
      <c r="G5188"/>
    </row>
    <row r="5189" spans="1:7" x14ac:dyDescent="0.25">
      <c r="A5189"/>
      <c r="B5189"/>
      <c r="C5189"/>
      <c r="D5189"/>
      <c r="E5189"/>
      <c r="F5189"/>
      <c r="G5189"/>
    </row>
    <row r="5190" spans="1:7" x14ac:dyDescent="0.25">
      <c r="A5190"/>
      <c r="B5190"/>
      <c r="C5190"/>
      <c r="D5190"/>
      <c r="E5190"/>
      <c r="F5190"/>
      <c r="G5190"/>
    </row>
    <row r="5191" spans="1:7" x14ac:dyDescent="0.25">
      <c r="A5191"/>
      <c r="B5191"/>
      <c r="C5191"/>
      <c r="D5191"/>
      <c r="E5191"/>
      <c r="F5191"/>
      <c r="G5191"/>
    </row>
    <row r="5192" spans="1:7" x14ac:dyDescent="0.25">
      <c r="A5192"/>
      <c r="B5192"/>
      <c r="C5192"/>
      <c r="D5192"/>
      <c r="E5192"/>
      <c r="F5192"/>
      <c r="G5192"/>
    </row>
    <row r="5193" spans="1:7" x14ac:dyDescent="0.25">
      <c r="A5193"/>
      <c r="B5193"/>
      <c r="C5193"/>
      <c r="D5193"/>
      <c r="E5193"/>
      <c r="F5193"/>
      <c r="G5193"/>
    </row>
    <row r="5194" spans="1:7" x14ac:dyDescent="0.25">
      <c r="A5194"/>
      <c r="B5194"/>
      <c r="C5194"/>
      <c r="D5194"/>
      <c r="E5194"/>
      <c r="F5194"/>
      <c r="G5194"/>
    </row>
    <row r="5195" spans="1:7" x14ac:dyDescent="0.25">
      <c r="A5195"/>
      <c r="B5195"/>
      <c r="C5195"/>
      <c r="D5195"/>
      <c r="E5195"/>
      <c r="F5195"/>
      <c r="G5195"/>
    </row>
    <row r="5196" spans="1:7" x14ac:dyDescent="0.25">
      <c r="A5196"/>
      <c r="B5196"/>
      <c r="C5196"/>
      <c r="D5196"/>
      <c r="E5196"/>
      <c r="F5196"/>
      <c r="G5196"/>
    </row>
    <row r="5197" spans="1:7" x14ac:dyDescent="0.25">
      <c r="A5197"/>
      <c r="B5197"/>
      <c r="C5197"/>
      <c r="D5197"/>
      <c r="E5197"/>
      <c r="F5197"/>
      <c r="G5197"/>
    </row>
    <row r="5198" spans="1:7" x14ac:dyDescent="0.25">
      <c r="A5198"/>
      <c r="B5198"/>
      <c r="C5198"/>
      <c r="D5198"/>
      <c r="E5198"/>
      <c r="F5198"/>
      <c r="G5198"/>
    </row>
    <row r="5199" spans="1:7" x14ac:dyDescent="0.25">
      <c r="A5199"/>
      <c r="B5199"/>
      <c r="C5199"/>
      <c r="D5199"/>
      <c r="E5199"/>
      <c r="F5199"/>
      <c r="G5199"/>
    </row>
    <row r="5200" spans="1:7" x14ac:dyDescent="0.25">
      <c r="A5200"/>
      <c r="B5200"/>
      <c r="C5200"/>
      <c r="D5200"/>
      <c r="E5200"/>
      <c r="F5200"/>
      <c r="G5200"/>
    </row>
    <row r="5201" spans="1:7" x14ac:dyDescent="0.25">
      <c r="A5201"/>
      <c r="B5201"/>
      <c r="C5201"/>
      <c r="D5201"/>
      <c r="E5201"/>
      <c r="F5201"/>
      <c r="G5201"/>
    </row>
    <row r="5202" spans="1:7" x14ac:dyDescent="0.25">
      <c r="A5202"/>
      <c r="B5202"/>
      <c r="C5202"/>
      <c r="D5202"/>
      <c r="E5202"/>
      <c r="F5202"/>
      <c r="G5202"/>
    </row>
    <row r="5203" spans="1:7" x14ac:dyDescent="0.25">
      <c r="A5203"/>
      <c r="B5203"/>
      <c r="C5203"/>
      <c r="D5203"/>
      <c r="E5203"/>
      <c r="F5203"/>
      <c r="G5203"/>
    </row>
    <row r="5204" spans="1:7" x14ac:dyDescent="0.25">
      <c r="A5204"/>
      <c r="B5204"/>
      <c r="C5204"/>
      <c r="D5204"/>
      <c r="E5204"/>
      <c r="F5204"/>
      <c r="G5204"/>
    </row>
    <row r="5205" spans="1:7" x14ac:dyDescent="0.25">
      <c r="A5205"/>
      <c r="B5205"/>
      <c r="C5205"/>
      <c r="D5205"/>
      <c r="E5205"/>
      <c r="F5205"/>
      <c r="G5205"/>
    </row>
    <row r="5206" spans="1:7" x14ac:dyDescent="0.25">
      <c r="A5206"/>
      <c r="B5206"/>
      <c r="C5206"/>
      <c r="D5206"/>
      <c r="E5206"/>
      <c r="F5206"/>
      <c r="G5206"/>
    </row>
    <row r="5207" spans="1:7" x14ac:dyDescent="0.25">
      <c r="A5207"/>
      <c r="B5207"/>
      <c r="C5207"/>
      <c r="D5207"/>
      <c r="E5207"/>
      <c r="F5207"/>
      <c r="G5207"/>
    </row>
    <row r="5208" spans="1:7" x14ac:dyDescent="0.25">
      <c r="A5208"/>
      <c r="B5208"/>
      <c r="C5208"/>
      <c r="D5208"/>
      <c r="E5208"/>
      <c r="F5208"/>
      <c r="G5208"/>
    </row>
    <row r="5209" spans="1:7" x14ac:dyDescent="0.25">
      <c r="A5209"/>
      <c r="B5209"/>
      <c r="C5209"/>
      <c r="D5209"/>
      <c r="E5209"/>
      <c r="F5209"/>
      <c r="G5209"/>
    </row>
    <row r="5210" spans="1:7" x14ac:dyDescent="0.25">
      <c r="A5210"/>
      <c r="B5210"/>
      <c r="C5210"/>
      <c r="D5210"/>
      <c r="E5210"/>
      <c r="F5210"/>
      <c r="G5210"/>
    </row>
    <row r="5211" spans="1:7" x14ac:dyDescent="0.25">
      <c r="A5211"/>
      <c r="B5211"/>
      <c r="C5211"/>
      <c r="D5211"/>
      <c r="E5211"/>
      <c r="F5211"/>
      <c r="G5211"/>
    </row>
    <row r="5212" spans="1:7" x14ac:dyDescent="0.25">
      <c r="A5212"/>
      <c r="B5212"/>
      <c r="C5212"/>
      <c r="D5212"/>
      <c r="E5212"/>
      <c r="F5212"/>
      <c r="G5212"/>
    </row>
    <row r="5213" spans="1:7" x14ac:dyDescent="0.25">
      <c r="A5213"/>
      <c r="B5213"/>
      <c r="C5213"/>
      <c r="D5213"/>
      <c r="E5213"/>
      <c r="F5213"/>
      <c r="G5213"/>
    </row>
    <row r="5214" spans="1:7" x14ac:dyDescent="0.25">
      <c r="A5214"/>
      <c r="B5214"/>
      <c r="C5214"/>
      <c r="D5214"/>
      <c r="E5214"/>
      <c r="F5214"/>
      <c r="G5214"/>
    </row>
    <row r="5215" spans="1:7" x14ac:dyDescent="0.25">
      <c r="A5215"/>
      <c r="B5215"/>
      <c r="C5215"/>
      <c r="D5215"/>
      <c r="E5215"/>
      <c r="F5215"/>
      <c r="G5215"/>
    </row>
    <row r="5216" spans="1:7" x14ac:dyDescent="0.25">
      <c r="A5216"/>
      <c r="B5216"/>
      <c r="C5216"/>
      <c r="D5216"/>
      <c r="E5216"/>
      <c r="F5216"/>
      <c r="G5216"/>
    </row>
    <row r="5217" spans="1:7" x14ac:dyDescent="0.25">
      <c r="A5217"/>
      <c r="B5217"/>
      <c r="C5217"/>
      <c r="D5217"/>
      <c r="E5217"/>
      <c r="F5217"/>
      <c r="G5217"/>
    </row>
    <row r="5218" spans="1:7" x14ac:dyDescent="0.25">
      <c r="A5218"/>
      <c r="B5218"/>
      <c r="C5218"/>
      <c r="D5218"/>
      <c r="E5218"/>
      <c r="F5218"/>
      <c r="G5218"/>
    </row>
    <row r="5219" spans="1:7" x14ac:dyDescent="0.25">
      <c r="A5219"/>
      <c r="B5219"/>
      <c r="C5219"/>
      <c r="D5219"/>
      <c r="E5219"/>
      <c r="F5219"/>
      <c r="G5219"/>
    </row>
    <row r="5220" spans="1:7" x14ac:dyDescent="0.25">
      <c r="A5220"/>
      <c r="B5220"/>
      <c r="C5220"/>
      <c r="D5220"/>
      <c r="E5220"/>
      <c r="F5220"/>
      <c r="G5220"/>
    </row>
    <row r="5221" spans="1:7" x14ac:dyDescent="0.25">
      <c r="A5221"/>
      <c r="B5221"/>
      <c r="C5221"/>
      <c r="D5221"/>
      <c r="E5221"/>
      <c r="F5221"/>
      <c r="G5221"/>
    </row>
    <row r="5222" spans="1:7" x14ac:dyDescent="0.25">
      <c r="A5222"/>
      <c r="B5222"/>
      <c r="C5222"/>
      <c r="D5222"/>
      <c r="E5222"/>
      <c r="F5222"/>
      <c r="G5222"/>
    </row>
    <row r="5223" spans="1:7" x14ac:dyDescent="0.25">
      <c r="A5223"/>
      <c r="B5223"/>
      <c r="C5223"/>
      <c r="D5223"/>
      <c r="E5223"/>
      <c r="F5223"/>
      <c r="G5223"/>
    </row>
    <row r="5224" spans="1:7" x14ac:dyDescent="0.25">
      <c r="A5224"/>
      <c r="B5224"/>
      <c r="C5224"/>
      <c r="D5224"/>
      <c r="E5224"/>
      <c r="F5224"/>
      <c r="G5224"/>
    </row>
    <row r="5225" spans="1:7" x14ac:dyDescent="0.25">
      <c r="A5225"/>
      <c r="B5225"/>
      <c r="C5225"/>
      <c r="D5225"/>
      <c r="E5225"/>
      <c r="F5225"/>
      <c r="G5225"/>
    </row>
    <row r="5226" spans="1:7" x14ac:dyDescent="0.25">
      <c r="A5226"/>
      <c r="B5226"/>
      <c r="C5226"/>
      <c r="D5226"/>
      <c r="E5226"/>
      <c r="F5226"/>
      <c r="G5226"/>
    </row>
    <row r="5227" spans="1:7" x14ac:dyDescent="0.25">
      <c r="A5227"/>
      <c r="B5227"/>
      <c r="C5227"/>
      <c r="D5227"/>
      <c r="E5227"/>
      <c r="F5227"/>
      <c r="G5227"/>
    </row>
    <row r="5228" spans="1:7" x14ac:dyDescent="0.25">
      <c r="A5228"/>
      <c r="B5228"/>
      <c r="C5228"/>
      <c r="D5228"/>
      <c r="E5228"/>
      <c r="F5228"/>
      <c r="G5228"/>
    </row>
    <row r="5229" spans="1:7" x14ac:dyDescent="0.25">
      <c r="A5229"/>
      <c r="B5229"/>
      <c r="C5229"/>
      <c r="D5229"/>
      <c r="E5229"/>
      <c r="F5229"/>
      <c r="G5229"/>
    </row>
    <row r="5230" spans="1:7" x14ac:dyDescent="0.25">
      <c r="A5230"/>
      <c r="B5230"/>
      <c r="C5230"/>
      <c r="D5230"/>
      <c r="E5230"/>
      <c r="F5230"/>
      <c r="G5230"/>
    </row>
    <row r="5231" spans="1:7" x14ac:dyDescent="0.25">
      <c r="A5231"/>
      <c r="B5231"/>
      <c r="C5231"/>
      <c r="D5231"/>
      <c r="E5231"/>
      <c r="F5231"/>
      <c r="G5231"/>
    </row>
    <row r="5232" spans="1:7" x14ac:dyDescent="0.25">
      <c r="A5232"/>
      <c r="B5232"/>
      <c r="C5232"/>
      <c r="D5232"/>
      <c r="E5232"/>
      <c r="F5232"/>
      <c r="G5232"/>
    </row>
    <row r="5233" spans="1:7" x14ac:dyDescent="0.25">
      <c r="A5233"/>
      <c r="B5233"/>
      <c r="C5233"/>
      <c r="D5233"/>
      <c r="E5233"/>
      <c r="F5233"/>
      <c r="G5233"/>
    </row>
    <row r="5234" spans="1:7" x14ac:dyDescent="0.25">
      <c r="A5234"/>
      <c r="B5234"/>
      <c r="C5234"/>
      <c r="D5234"/>
      <c r="E5234"/>
      <c r="F5234"/>
      <c r="G5234"/>
    </row>
    <row r="5235" spans="1:7" x14ac:dyDescent="0.25">
      <c r="A5235"/>
      <c r="B5235"/>
      <c r="C5235"/>
      <c r="D5235"/>
      <c r="E5235"/>
      <c r="F5235"/>
      <c r="G5235"/>
    </row>
    <row r="5236" spans="1:7" x14ac:dyDescent="0.25">
      <c r="A5236"/>
      <c r="B5236"/>
      <c r="C5236"/>
      <c r="D5236"/>
      <c r="E5236"/>
      <c r="F5236"/>
      <c r="G5236"/>
    </row>
    <row r="5237" spans="1:7" x14ac:dyDescent="0.25">
      <c r="A5237"/>
      <c r="B5237"/>
      <c r="C5237"/>
      <c r="D5237"/>
      <c r="E5237"/>
      <c r="F5237"/>
      <c r="G5237"/>
    </row>
    <row r="5238" spans="1:7" x14ac:dyDescent="0.25">
      <c r="A5238"/>
      <c r="B5238"/>
      <c r="C5238"/>
      <c r="D5238"/>
      <c r="E5238"/>
      <c r="F5238"/>
      <c r="G5238"/>
    </row>
    <row r="5239" spans="1:7" x14ac:dyDescent="0.25">
      <c r="A5239"/>
      <c r="B5239"/>
      <c r="C5239"/>
      <c r="D5239"/>
      <c r="E5239"/>
      <c r="F5239"/>
      <c r="G5239"/>
    </row>
    <row r="5240" spans="1:7" x14ac:dyDescent="0.25">
      <c r="A5240"/>
      <c r="B5240"/>
      <c r="C5240"/>
      <c r="D5240"/>
      <c r="E5240"/>
      <c r="F5240"/>
      <c r="G5240"/>
    </row>
    <row r="5241" spans="1:7" x14ac:dyDescent="0.25">
      <c r="A5241"/>
      <c r="B5241"/>
      <c r="C5241"/>
      <c r="D5241"/>
      <c r="E5241"/>
      <c r="F5241"/>
      <c r="G5241"/>
    </row>
    <row r="5242" spans="1:7" x14ac:dyDescent="0.25">
      <c r="A5242"/>
      <c r="B5242"/>
      <c r="C5242"/>
      <c r="D5242"/>
      <c r="E5242"/>
      <c r="F5242"/>
      <c r="G5242"/>
    </row>
    <row r="5243" spans="1:7" x14ac:dyDescent="0.25">
      <c r="A5243"/>
      <c r="B5243"/>
      <c r="C5243"/>
      <c r="D5243"/>
      <c r="E5243"/>
      <c r="F5243"/>
      <c r="G5243"/>
    </row>
    <row r="5244" spans="1:7" x14ac:dyDescent="0.25">
      <c r="A5244"/>
      <c r="B5244"/>
      <c r="C5244"/>
      <c r="D5244"/>
      <c r="E5244"/>
      <c r="F5244"/>
      <c r="G5244"/>
    </row>
    <row r="5245" spans="1:7" x14ac:dyDescent="0.25">
      <c r="A5245"/>
      <c r="B5245"/>
      <c r="C5245"/>
      <c r="D5245"/>
      <c r="E5245"/>
      <c r="F5245"/>
      <c r="G5245"/>
    </row>
    <row r="5246" spans="1:7" x14ac:dyDescent="0.25">
      <c r="A5246"/>
      <c r="B5246"/>
      <c r="C5246"/>
      <c r="D5246"/>
      <c r="E5246"/>
      <c r="F5246"/>
      <c r="G5246"/>
    </row>
    <row r="5247" spans="1:7" x14ac:dyDescent="0.25">
      <c r="A5247"/>
      <c r="B5247"/>
      <c r="C5247"/>
      <c r="D5247"/>
      <c r="E5247"/>
      <c r="F5247"/>
      <c r="G5247"/>
    </row>
    <row r="5248" spans="1:7" x14ac:dyDescent="0.25">
      <c r="A5248"/>
      <c r="B5248"/>
      <c r="C5248"/>
      <c r="D5248"/>
      <c r="E5248"/>
      <c r="F5248"/>
      <c r="G5248"/>
    </row>
    <row r="5249" spans="1:7" x14ac:dyDescent="0.25">
      <c r="A5249"/>
      <c r="B5249"/>
      <c r="C5249"/>
      <c r="D5249"/>
      <c r="E5249"/>
      <c r="F5249"/>
      <c r="G5249"/>
    </row>
    <row r="5250" spans="1:7" x14ac:dyDescent="0.25">
      <c r="A5250"/>
      <c r="B5250"/>
      <c r="C5250"/>
      <c r="D5250"/>
      <c r="E5250"/>
      <c r="F5250"/>
      <c r="G5250"/>
    </row>
    <row r="5251" spans="1:7" x14ac:dyDescent="0.25">
      <c r="A5251"/>
      <c r="B5251"/>
      <c r="C5251"/>
      <c r="D5251"/>
      <c r="E5251"/>
      <c r="F5251"/>
      <c r="G5251"/>
    </row>
    <row r="5252" spans="1:7" x14ac:dyDescent="0.25">
      <c r="A5252"/>
      <c r="B5252"/>
      <c r="C5252"/>
      <c r="D5252"/>
      <c r="E5252"/>
      <c r="F5252"/>
      <c r="G5252"/>
    </row>
    <row r="5253" spans="1:7" x14ac:dyDescent="0.25">
      <c r="A5253"/>
      <c r="B5253"/>
      <c r="C5253"/>
      <c r="D5253"/>
      <c r="E5253"/>
      <c r="F5253"/>
      <c r="G5253"/>
    </row>
    <row r="5254" spans="1:7" x14ac:dyDescent="0.25">
      <c r="A5254"/>
      <c r="B5254"/>
      <c r="C5254"/>
      <c r="D5254"/>
      <c r="E5254"/>
      <c r="F5254"/>
      <c r="G5254"/>
    </row>
    <row r="5255" spans="1:7" x14ac:dyDescent="0.25">
      <c r="A5255"/>
      <c r="B5255"/>
      <c r="C5255"/>
      <c r="D5255"/>
      <c r="E5255"/>
      <c r="F5255"/>
      <c r="G5255"/>
    </row>
    <row r="5256" spans="1:7" x14ac:dyDescent="0.25">
      <c r="A5256"/>
      <c r="B5256"/>
      <c r="C5256"/>
      <c r="D5256"/>
      <c r="E5256"/>
      <c r="F5256"/>
      <c r="G5256"/>
    </row>
    <row r="5257" spans="1:7" x14ac:dyDescent="0.25">
      <c r="A5257"/>
      <c r="B5257"/>
      <c r="C5257"/>
      <c r="D5257"/>
      <c r="E5257"/>
      <c r="F5257"/>
      <c r="G5257"/>
    </row>
    <row r="5258" spans="1:7" x14ac:dyDescent="0.25">
      <c r="A5258"/>
      <c r="B5258"/>
      <c r="C5258"/>
      <c r="D5258"/>
      <c r="E5258"/>
      <c r="F5258"/>
      <c r="G5258"/>
    </row>
    <row r="5259" spans="1:7" x14ac:dyDescent="0.25">
      <c r="A5259"/>
      <c r="B5259"/>
      <c r="C5259"/>
      <c r="D5259"/>
      <c r="E5259"/>
      <c r="F5259"/>
      <c r="G5259"/>
    </row>
    <row r="5260" spans="1:7" x14ac:dyDescent="0.25">
      <c r="A5260"/>
      <c r="B5260"/>
      <c r="C5260"/>
      <c r="D5260"/>
      <c r="E5260"/>
      <c r="F5260"/>
      <c r="G5260"/>
    </row>
    <row r="5261" spans="1:7" x14ac:dyDescent="0.25">
      <c r="A5261"/>
      <c r="B5261"/>
      <c r="C5261"/>
      <c r="D5261"/>
      <c r="E5261"/>
      <c r="F5261"/>
      <c r="G5261"/>
    </row>
    <row r="5262" spans="1:7" x14ac:dyDescent="0.25">
      <c r="A5262"/>
      <c r="B5262"/>
      <c r="C5262"/>
      <c r="D5262"/>
      <c r="E5262"/>
      <c r="F5262"/>
      <c r="G5262"/>
    </row>
    <row r="5263" spans="1:7" x14ac:dyDescent="0.25">
      <c r="A5263"/>
      <c r="B5263"/>
      <c r="C5263"/>
      <c r="D5263"/>
      <c r="E5263"/>
      <c r="F5263"/>
      <c r="G5263"/>
    </row>
    <row r="5264" spans="1:7" x14ac:dyDescent="0.25">
      <c r="A5264"/>
      <c r="B5264"/>
      <c r="C5264"/>
      <c r="D5264"/>
      <c r="E5264"/>
      <c r="F5264"/>
      <c r="G5264"/>
    </row>
    <row r="5265" spans="1:7" x14ac:dyDescent="0.25">
      <c r="A5265"/>
      <c r="B5265"/>
      <c r="C5265"/>
      <c r="D5265"/>
      <c r="E5265"/>
      <c r="F5265"/>
      <c r="G5265"/>
    </row>
    <row r="5266" spans="1:7" x14ac:dyDescent="0.25">
      <c r="A5266"/>
      <c r="B5266"/>
      <c r="C5266"/>
      <c r="D5266"/>
      <c r="E5266"/>
      <c r="F5266"/>
      <c r="G5266"/>
    </row>
    <row r="5267" spans="1:7" x14ac:dyDescent="0.25">
      <c r="A5267"/>
      <c r="B5267"/>
      <c r="C5267"/>
      <c r="D5267"/>
      <c r="E5267"/>
      <c r="F5267"/>
      <c r="G5267"/>
    </row>
    <row r="5268" spans="1:7" x14ac:dyDescent="0.25">
      <c r="A5268"/>
      <c r="B5268"/>
      <c r="C5268"/>
      <c r="D5268"/>
      <c r="E5268"/>
      <c r="F5268"/>
      <c r="G5268"/>
    </row>
    <row r="5269" spans="1:7" x14ac:dyDescent="0.25">
      <c r="A5269"/>
      <c r="B5269"/>
      <c r="C5269"/>
      <c r="D5269"/>
      <c r="E5269"/>
      <c r="F5269"/>
      <c r="G5269"/>
    </row>
    <row r="5270" spans="1:7" x14ac:dyDescent="0.25">
      <c r="A5270"/>
      <c r="B5270"/>
      <c r="C5270"/>
      <c r="D5270"/>
      <c r="E5270"/>
      <c r="F5270"/>
      <c r="G5270"/>
    </row>
    <row r="5271" spans="1:7" x14ac:dyDescent="0.25">
      <c r="A5271"/>
      <c r="B5271"/>
      <c r="C5271"/>
      <c r="D5271"/>
      <c r="E5271"/>
      <c r="F5271"/>
      <c r="G5271"/>
    </row>
    <row r="5272" spans="1:7" x14ac:dyDescent="0.25">
      <c r="A5272"/>
      <c r="B5272"/>
      <c r="C5272"/>
      <c r="D5272"/>
      <c r="E5272"/>
      <c r="F5272"/>
      <c r="G5272"/>
    </row>
    <row r="5273" spans="1:7" x14ac:dyDescent="0.25">
      <c r="A5273"/>
      <c r="B5273"/>
      <c r="C5273"/>
      <c r="D5273"/>
      <c r="E5273"/>
      <c r="F5273"/>
      <c r="G5273"/>
    </row>
    <row r="5274" spans="1:7" x14ac:dyDescent="0.25">
      <c r="A5274"/>
      <c r="B5274"/>
      <c r="C5274"/>
      <c r="D5274"/>
      <c r="E5274"/>
      <c r="F5274"/>
      <c r="G5274"/>
    </row>
    <row r="5275" spans="1:7" x14ac:dyDescent="0.25">
      <c r="A5275"/>
      <c r="B5275"/>
      <c r="C5275"/>
      <c r="D5275"/>
      <c r="E5275"/>
      <c r="F5275"/>
      <c r="G5275"/>
    </row>
    <row r="5276" spans="1:7" x14ac:dyDescent="0.25">
      <c r="A5276"/>
      <c r="B5276"/>
      <c r="C5276"/>
      <c r="D5276"/>
      <c r="E5276"/>
      <c r="F5276"/>
      <c r="G5276"/>
    </row>
    <row r="5277" spans="1:7" x14ac:dyDescent="0.25">
      <c r="A5277"/>
      <c r="B5277"/>
      <c r="C5277"/>
      <c r="D5277"/>
      <c r="E5277"/>
      <c r="F5277"/>
      <c r="G5277"/>
    </row>
    <row r="5278" spans="1:7" x14ac:dyDescent="0.25">
      <c r="A5278"/>
      <c r="B5278"/>
      <c r="C5278"/>
      <c r="D5278"/>
      <c r="E5278"/>
      <c r="F5278"/>
      <c r="G5278"/>
    </row>
    <row r="5279" spans="1:7" x14ac:dyDescent="0.25">
      <c r="A5279"/>
      <c r="B5279"/>
      <c r="C5279"/>
      <c r="D5279"/>
      <c r="E5279"/>
      <c r="F5279"/>
      <c r="G5279"/>
    </row>
    <row r="5280" spans="1:7" x14ac:dyDescent="0.25">
      <c r="A5280"/>
      <c r="B5280"/>
      <c r="C5280"/>
      <c r="D5280"/>
      <c r="E5280"/>
      <c r="F5280"/>
      <c r="G5280"/>
    </row>
    <row r="5281" spans="1:7" x14ac:dyDescent="0.25">
      <c r="A5281"/>
      <c r="B5281"/>
      <c r="C5281"/>
      <c r="D5281"/>
      <c r="E5281"/>
      <c r="F5281"/>
      <c r="G5281"/>
    </row>
    <row r="5282" spans="1:7" x14ac:dyDescent="0.25">
      <c r="A5282"/>
      <c r="B5282"/>
      <c r="C5282"/>
      <c r="D5282"/>
      <c r="E5282"/>
      <c r="F5282"/>
      <c r="G5282"/>
    </row>
    <row r="5283" spans="1:7" x14ac:dyDescent="0.25">
      <c r="A5283"/>
      <c r="B5283"/>
      <c r="C5283"/>
      <c r="D5283"/>
      <c r="E5283"/>
      <c r="F5283"/>
      <c r="G5283"/>
    </row>
    <row r="5284" spans="1:7" x14ac:dyDescent="0.25">
      <c r="A5284"/>
      <c r="B5284"/>
      <c r="C5284"/>
      <c r="D5284"/>
      <c r="E5284"/>
      <c r="F5284"/>
      <c r="G5284"/>
    </row>
    <row r="5285" spans="1:7" x14ac:dyDescent="0.25">
      <c r="A5285"/>
      <c r="B5285"/>
      <c r="C5285"/>
      <c r="D5285"/>
      <c r="E5285"/>
      <c r="F5285"/>
      <c r="G5285"/>
    </row>
    <row r="5286" spans="1:7" x14ac:dyDescent="0.25">
      <c r="A5286"/>
      <c r="B5286"/>
      <c r="C5286"/>
      <c r="D5286"/>
      <c r="E5286"/>
      <c r="F5286"/>
      <c r="G5286"/>
    </row>
    <row r="5287" spans="1:7" x14ac:dyDescent="0.25">
      <c r="A5287"/>
      <c r="B5287"/>
      <c r="C5287"/>
      <c r="D5287"/>
      <c r="E5287"/>
      <c r="F5287"/>
      <c r="G5287"/>
    </row>
    <row r="5288" spans="1:7" x14ac:dyDescent="0.25">
      <c r="A5288"/>
      <c r="B5288"/>
      <c r="C5288"/>
      <c r="D5288"/>
      <c r="E5288"/>
      <c r="F5288"/>
      <c r="G5288"/>
    </row>
    <row r="5289" spans="1:7" x14ac:dyDescent="0.25">
      <c r="A5289"/>
      <c r="B5289"/>
      <c r="C5289"/>
      <c r="D5289"/>
      <c r="E5289"/>
      <c r="F5289"/>
      <c r="G5289"/>
    </row>
    <row r="5290" spans="1:7" x14ac:dyDescent="0.25">
      <c r="A5290"/>
      <c r="B5290"/>
      <c r="C5290"/>
      <c r="D5290"/>
      <c r="E5290"/>
      <c r="F5290"/>
      <c r="G5290"/>
    </row>
    <row r="5291" spans="1:7" x14ac:dyDescent="0.25">
      <c r="A5291"/>
      <c r="B5291"/>
      <c r="C5291"/>
      <c r="D5291"/>
      <c r="E5291"/>
      <c r="F5291"/>
      <c r="G5291"/>
    </row>
    <row r="5292" spans="1:7" x14ac:dyDescent="0.25">
      <c r="A5292"/>
      <c r="B5292"/>
      <c r="C5292"/>
      <c r="D5292"/>
      <c r="E5292"/>
      <c r="F5292"/>
      <c r="G5292"/>
    </row>
    <row r="5293" spans="1:7" x14ac:dyDescent="0.25">
      <c r="A5293"/>
      <c r="B5293"/>
      <c r="C5293"/>
      <c r="D5293"/>
      <c r="E5293"/>
      <c r="F5293"/>
      <c r="G5293"/>
    </row>
    <row r="5294" spans="1:7" x14ac:dyDescent="0.25">
      <c r="A5294"/>
      <c r="B5294"/>
      <c r="C5294"/>
      <c r="D5294"/>
      <c r="E5294"/>
      <c r="F5294"/>
      <c r="G5294"/>
    </row>
    <row r="5295" spans="1:7" x14ac:dyDescent="0.25">
      <c r="A5295"/>
      <c r="B5295"/>
      <c r="C5295"/>
      <c r="D5295"/>
      <c r="E5295"/>
      <c r="F5295"/>
      <c r="G5295"/>
    </row>
    <row r="5296" spans="1:7" x14ac:dyDescent="0.25">
      <c r="A5296"/>
      <c r="B5296"/>
      <c r="C5296"/>
      <c r="D5296"/>
      <c r="E5296"/>
      <c r="F5296"/>
      <c r="G5296"/>
    </row>
    <row r="5297" spans="1:7" x14ac:dyDescent="0.25">
      <c r="A5297"/>
      <c r="B5297"/>
      <c r="C5297"/>
      <c r="D5297"/>
      <c r="E5297"/>
      <c r="F5297"/>
      <c r="G5297"/>
    </row>
    <row r="5298" spans="1:7" x14ac:dyDescent="0.25">
      <c r="A5298"/>
      <c r="B5298"/>
      <c r="C5298"/>
      <c r="D5298"/>
      <c r="E5298"/>
      <c r="F5298"/>
      <c r="G5298"/>
    </row>
    <row r="5299" spans="1:7" x14ac:dyDescent="0.25">
      <c r="A5299"/>
      <c r="B5299"/>
      <c r="C5299"/>
      <c r="D5299"/>
      <c r="E5299"/>
      <c r="F5299"/>
      <c r="G5299"/>
    </row>
    <row r="5300" spans="1:7" x14ac:dyDescent="0.25">
      <c r="A5300"/>
      <c r="B5300"/>
      <c r="C5300"/>
      <c r="D5300"/>
      <c r="E5300"/>
      <c r="F5300"/>
      <c r="G5300"/>
    </row>
  </sheetData>
  <conditionalFormatting sqref="D1:D1048576">
    <cfRule type="cellIs" dxfId="0" priority="5" operator="equal">
      <formula>"(VAZIO)"</formula>
    </cfRule>
  </conditionalFormatting>
  <printOptions horizontalCentered="1"/>
  <pageMargins left="0.23622047244094491" right="0.23622047244094491" top="0.19685039370078741" bottom="0.19685039370078741" header="0.31496062992125984" footer="0.31496062992125984"/>
  <pageSetup paperSize="9" scale="80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4622A-D061-4BF6-AC03-33F7B7E8DAA7}">
  <sheetPr codeName="Planilha16"/>
  <dimension ref="A1:F4117"/>
  <sheetViews>
    <sheetView workbookViewId="0">
      <selection activeCell="C19" sqref="C19"/>
    </sheetView>
  </sheetViews>
  <sheetFormatPr defaultColWidth="9" defaultRowHeight="15" x14ac:dyDescent="0.25"/>
  <cols>
    <col min="1" max="1" width="21.140625" style="2" customWidth="1"/>
    <col min="2" max="2" width="15.85546875" style="2" customWidth="1"/>
    <col min="3" max="3" width="22.5703125" style="2" bestFit="1" customWidth="1"/>
    <col min="4" max="4" width="54.5703125" style="10" customWidth="1"/>
    <col min="5" max="5" width="10.28515625" style="3" bestFit="1" customWidth="1"/>
    <col min="6" max="6" width="9" style="2" bestFit="1" customWidth="1"/>
    <col min="7" max="16384" width="9" style="2"/>
  </cols>
  <sheetData>
    <row r="1" spans="1:6" x14ac:dyDescent="0.25">
      <c r="A1" s="106" t="s">
        <v>15</v>
      </c>
      <c r="B1" s="2" t="s">
        <v>129</v>
      </c>
    </row>
    <row r="3" spans="1:6" s="1" customFormat="1" ht="30" x14ac:dyDescent="0.25">
      <c r="A3" s="108" t="s">
        <v>0</v>
      </c>
      <c r="B3" s="108" t="s">
        <v>14</v>
      </c>
      <c r="C3" s="108" t="s">
        <v>26</v>
      </c>
      <c r="D3" s="108" t="s">
        <v>4</v>
      </c>
      <c r="E3" s="108" t="s">
        <v>6</v>
      </c>
      <c r="F3" s="1" t="s">
        <v>417</v>
      </c>
    </row>
    <row r="4" spans="1:6" x14ac:dyDescent="0.25">
      <c r="A4" s="2" t="s">
        <v>101</v>
      </c>
      <c r="B4" s="107">
        <v>45922</v>
      </c>
      <c r="C4" s="2" t="s">
        <v>3212</v>
      </c>
      <c r="D4" s="2" t="s">
        <v>3214</v>
      </c>
      <c r="E4" s="2" t="s">
        <v>65</v>
      </c>
      <c r="F4" s="2">
        <v>1</v>
      </c>
    </row>
    <row r="5" spans="1:6" x14ac:dyDescent="0.25">
      <c r="D5" s="2" t="s">
        <v>3215</v>
      </c>
      <c r="E5" s="2" t="s">
        <v>65</v>
      </c>
      <c r="F5" s="2">
        <v>1</v>
      </c>
    </row>
    <row r="6" spans="1:6" x14ac:dyDescent="0.25">
      <c r="B6" s="2" t="s">
        <v>2977</v>
      </c>
      <c r="D6" s="2"/>
      <c r="E6" s="2"/>
      <c r="F6" s="2">
        <v>2</v>
      </c>
    </row>
    <row r="7" spans="1:6" x14ac:dyDescent="0.25">
      <c r="A7" s="2" t="s">
        <v>3377</v>
      </c>
      <c r="D7" s="2"/>
      <c r="E7" s="2"/>
      <c r="F7" s="2">
        <v>2</v>
      </c>
    </row>
    <row r="8" spans="1:6" x14ac:dyDescent="0.25">
      <c r="A8" s="2" t="s">
        <v>1740</v>
      </c>
      <c r="B8" s="2" t="s">
        <v>2157</v>
      </c>
      <c r="C8" s="2" t="s">
        <v>1740</v>
      </c>
      <c r="D8" s="2" t="s">
        <v>1740</v>
      </c>
      <c r="E8" s="2" t="s">
        <v>1740</v>
      </c>
    </row>
    <row r="9" spans="1:6" x14ac:dyDescent="0.25">
      <c r="B9" s="2" t="s">
        <v>2158</v>
      </c>
      <c r="D9" s="2"/>
      <c r="E9" s="2"/>
    </row>
    <row r="10" spans="1:6" x14ac:dyDescent="0.25">
      <c r="A10" s="2" t="s">
        <v>2168</v>
      </c>
      <c r="D10" s="2"/>
      <c r="E10" s="2"/>
    </row>
    <row r="11" spans="1:6" x14ac:dyDescent="0.25">
      <c r="A11" s="2" t="s">
        <v>592</v>
      </c>
      <c r="B11" s="107">
        <v>45925</v>
      </c>
      <c r="C11" s="2" t="s">
        <v>230</v>
      </c>
      <c r="D11" s="2" t="s">
        <v>3326</v>
      </c>
      <c r="E11" s="2" t="s">
        <v>65</v>
      </c>
      <c r="F11" s="2">
        <v>16</v>
      </c>
    </row>
    <row r="12" spans="1:6" x14ac:dyDescent="0.25">
      <c r="B12" s="2" t="s">
        <v>3378</v>
      </c>
      <c r="D12" s="2"/>
      <c r="E12" s="2"/>
      <c r="F12" s="2">
        <v>16</v>
      </c>
    </row>
    <row r="13" spans="1:6" x14ac:dyDescent="0.25">
      <c r="A13" s="2" t="s">
        <v>3379</v>
      </c>
      <c r="D13" s="2"/>
      <c r="E13" s="2"/>
      <c r="F13" s="2">
        <v>16</v>
      </c>
    </row>
    <row r="14" spans="1:6" x14ac:dyDescent="0.25">
      <c r="A14" s="2" t="s">
        <v>1090</v>
      </c>
      <c r="B14" s="107">
        <v>46111</v>
      </c>
      <c r="C14" s="2" t="s">
        <v>5417</v>
      </c>
      <c r="D14" s="2" t="s">
        <v>5418</v>
      </c>
      <c r="E14" s="2" t="s">
        <v>65</v>
      </c>
      <c r="F14" s="2">
        <v>1</v>
      </c>
    </row>
    <row r="15" spans="1:6" x14ac:dyDescent="0.25">
      <c r="D15" s="2" t="s">
        <v>5420</v>
      </c>
      <c r="E15" s="2" t="s">
        <v>65</v>
      </c>
      <c r="F15" s="2">
        <v>1</v>
      </c>
    </row>
    <row r="16" spans="1:6" x14ac:dyDescent="0.25">
      <c r="D16" s="2" t="s">
        <v>5421</v>
      </c>
      <c r="E16" s="2" t="s">
        <v>65</v>
      </c>
      <c r="F16" s="2">
        <v>1</v>
      </c>
    </row>
    <row r="17" spans="1:6" x14ac:dyDescent="0.25">
      <c r="D17" s="2" t="s">
        <v>5422</v>
      </c>
      <c r="E17" s="2" t="s">
        <v>65</v>
      </c>
      <c r="F17" s="2">
        <v>1</v>
      </c>
    </row>
    <row r="18" spans="1:6" x14ac:dyDescent="0.25">
      <c r="B18" s="2" t="s">
        <v>5424</v>
      </c>
      <c r="D18" s="2"/>
      <c r="E18" s="2"/>
      <c r="F18" s="2">
        <v>4</v>
      </c>
    </row>
    <row r="19" spans="1:6" x14ac:dyDescent="0.25">
      <c r="A19" s="2" t="s">
        <v>5470</v>
      </c>
      <c r="D19" s="2"/>
      <c r="E19" s="2"/>
      <c r="F19" s="2">
        <v>4</v>
      </c>
    </row>
    <row r="20" spans="1:6" x14ac:dyDescent="0.25">
      <c r="A20" s="2" t="s">
        <v>1091</v>
      </c>
      <c r="B20" s="107">
        <v>45951</v>
      </c>
      <c r="C20" s="2" t="s">
        <v>3737</v>
      </c>
      <c r="D20" s="2" t="s">
        <v>1690</v>
      </c>
      <c r="E20" s="2" t="s">
        <v>65</v>
      </c>
      <c r="F20" s="2">
        <v>1</v>
      </c>
    </row>
    <row r="21" spans="1:6" x14ac:dyDescent="0.25">
      <c r="B21" s="2" t="s">
        <v>3559</v>
      </c>
      <c r="D21" s="2"/>
      <c r="E21" s="2"/>
      <c r="F21" s="2">
        <v>1</v>
      </c>
    </row>
    <row r="22" spans="1:6" x14ac:dyDescent="0.25">
      <c r="B22" s="107">
        <v>45950</v>
      </c>
      <c r="C22" s="2" t="s">
        <v>230</v>
      </c>
      <c r="D22" s="2" t="s">
        <v>3718</v>
      </c>
      <c r="E22" s="2" t="s">
        <v>65</v>
      </c>
      <c r="F22" s="2">
        <v>3</v>
      </c>
    </row>
    <row r="23" spans="1:6" x14ac:dyDescent="0.25">
      <c r="D23" s="2" t="s">
        <v>2923</v>
      </c>
      <c r="E23" s="2" t="s">
        <v>65</v>
      </c>
      <c r="F23" s="2">
        <v>1</v>
      </c>
    </row>
    <row r="24" spans="1:6" x14ac:dyDescent="0.25">
      <c r="D24" s="2" t="s">
        <v>3751</v>
      </c>
      <c r="E24" s="2" t="s">
        <v>65</v>
      </c>
      <c r="F24" s="2">
        <v>1</v>
      </c>
    </row>
    <row r="25" spans="1:6" x14ac:dyDescent="0.25">
      <c r="D25" s="2" t="s">
        <v>3717</v>
      </c>
      <c r="E25" s="2" t="s">
        <v>23</v>
      </c>
      <c r="F25" s="2">
        <v>1</v>
      </c>
    </row>
    <row r="26" spans="1:6" x14ac:dyDescent="0.25">
      <c r="D26" s="2" t="s">
        <v>2692</v>
      </c>
      <c r="E26" s="2" t="s">
        <v>65</v>
      </c>
      <c r="F26" s="2">
        <v>10</v>
      </c>
    </row>
    <row r="27" spans="1:6" x14ac:dyDescent="0.25">
      <c r="D27" s="2" t="s">
        <v>3713</v>
      </c>
      <c r="E27" s="2" t="s">
        <v>65</v>
      </c>
      <c r="F27" s="2">
        <v>50</v>
      </c>
    </row>
    <row r="28" spans="1:6" x14ac:dyDescent="0.25">
      <c r="D28" s="2" t="s">
        <v>3714</v>
      </c>
      <c r="E28" s="2" t="s">
        <v>65</v>
      </c>
      <c r="F28" s="2">
        <v>10</v>
      </c>
    </row>
    <row r="29" spans="1:6" x14ac:dyDescent="0.25">
      <c r="D29" s="2" t="s">
        <v>3715</v>
      </c>
      <c r="E29" s="2" t="s">
        <v>65</v>
      </c>
      <c r="F29" s="2">
        <v>6</v>
      </c>
    </row>
    <row r="30" spans="1:6" x14ac:dyDescent="0.25">
      <c r="D30" s="2" t="s">
        <v>3716</v>
      </c>
      <c r="E30" s="2" t="s">
        <v>65</v>
      </c>
      <c r="F30" s="2">
        <v>5</v>
      </c>
    </row>
    <row r="31" spans="1:6" x14ac:dyDescent="0.25">
      <c r="D31" s="2" t="s">
        <v>3719</v>
      </c>
      <c r="E31" s="2" t="s">
        <v>65</v>
      </c>
      <c r="F31" s="2">
        <v>4</v>
      </c>
    </row>
    <row r="32" spans="1:6" x14ac:dyDescent="0.25">
      <c r="D32" s="2" t="s">
        <v>3720</v>
      </c>
      <c r="E32" s="2" t="s">
        <v>23</v>
      </c>
      <c r="F32" s="2">
        <v>1</v>
      </c>
    </row>
    <row r="33" spans="2:6" x14ac:dyDescent="0.25">
      <c r="D33" s="2" t="s">
        <v>3753</v>
      </c>
      <c r="E33" s="2" t="s">
        <v>65</v>
      </c>
      <c r="F33" s="2">
        <v>1</v>
      </c>
    </row>
    <row r="34" spans="2:6" x14ac:dyDescent="0.25">
      <c r="C34" s="2" t="s">
        <v>375</v>
      </c>
      <c r="D34" s="2" t="s">
        <v>2761</v>
      </c>
      <c r="E34" s="2" t="s">
        <v>65</v>
      </c>
      <c r="F34" s="2">
        <v>1</v>
      </c>
    </row>
    <row r="35" spans="2:6" x14ac:dyDescent="0.25">
      <c r="D35" s="2" t="s">
        <v>3731</v>
      </c>
      <c r="E35" s="2" t="s">
        <v>65</v>
      </c>
      <c r="F35" s="2">
        <v>1</v>
      </c>
    </row>
    <row r="36" spans="2:6" x14ac:dyDescent="0.25">
      <c r="D36" s="2" t="s">
        <v>3732</v>
      </c>
      <c r="E36" s="2" t="s">
        <v>65</v>
      </c>
      <c r="F36" s="2">
        <v>1</v>
      </c>
    </row>
    <row r="37" spans="2:6" x14ac:dyDescent="0.25">
      <c r="D37" s="2" t="s">
        <v>3733</v>
      </c>
      <c r="E37" s="2" t="s">
        <v>65</v>
      </c>
      <c r="F37" s="2">
        <v>1</v>
      </c>
    </row>
    <row r="38" spans="2:6" x14ac:dyDescent="0.25">
      <c r="C38" s="2" t="s">
        <v>3749</v>
      </c>
      <c r="D38" s="2" t="s">
        <v>3743</v>
      </c>
      <c r="E38" s="2" t="s">
        <v>114</v>
      </c>
      <c r="F38" s="2">
        <v>60</v>
      </c>
    </row>
    <row r="39" spans="2:6" x14ac:dyDescent="0.25">
      <c r="D39" s="2" t="s">
        <v>3744</v>
      </c>
      <c r="E39" s="2" t="s">
        <v>114</v>
      </c>
      <c r="F39" s="2">
        <v>20</v>
      </c>
    </row>
    <row r="40" spans="2:6" x14ac:dyDescent="0.25">
      <c r="D40" s="2" t="s">
        <v>3746</v>
      </c>
      <c r="E40" s="2" t="s">
        <v>65</v>
      </c>
      <c r="F40" s="2">
        <v>1</v>
      </c>
    </row>
    <row r="41" spans="2:6" x14ac:dyDescent="0.25">
      <c r="D41" s="2" t="s">
        <v>3745</v>
      </c>
      <c r="E41" s="2" t="s">
        <v>65</v>
      </c>
      <c r="F41" s="2">
        <v>2</v>
      </c>
    </row>
    <row r="42" spans="2:6" x14ac:dyDescent="0.25">
      <c r="B42" s="2" t="s">
        <v>3655</v>
      </c>
      <c r="D42" s="2"/>
      <c r="E42" s="2"/>
      <c r="F42" s="2">
        <v>180</v>
      </c>
    </row>
    <row r="43" spans="2:6" x14ac:dyDescent="0.25">
      <c r="B43" s="107">
        <v>45947</v>
      </c>
      <c r="C43" s="2" t="s">
        <v>198</v>
      </c>
      <c r="D43" s="2" t="s">
        <v>2477</v>
      </c>
      <c r="E43" s="2" t="s">
        <v>65</v>
      </c>
      <c r="F43" s="2">
        <v>1</v>
      </c>
    </row>
    <row r="44" spans="2:6" x14ac:dyDescent="0.25">
      <c r="D44" s="2" t="s">
        <v>2476</v>
      </c>
      <c r="E44" s="2" t="s">
        <v>65</v>
      </c>
      <c r="F44" s="2">
        <v>1</v>
      </c>
    </row>
    <row r="45" spans="2:6" x14ac:dyDescent="0.25">
      <c r="D45" s="2" t="s">
        <v>3689</v>
      </c>
      <c r="E45" s="2" t="s">
        <v>65</v>
      </c>
      <c r="F45" s="2">
        <v>1</v>
      </c>
    </row>
    <row r="46" spans="2:6" x14ac:dyDescent="0.25">
      <c r="D46" s="2" t="s">
        <v>3301</v>
      </c>
      <c r="E46" s="2" t="s">
        <v>65</v>
      </c>
      <c r="F46" s="2">
        <v>2</v>
      </c>
    </row>
    <row r="47" spans="2:6" x14ac:dyDescent="0.25">
      <c r="B47" s="2" t="s">
        <v>3653</v>
      </c>
      <c r="D47" s="2"/>
      <c r="E47" s="2"/>
      <c r="F47" s="2">
        <v>5</v>
      </c>
    </row>
    <row r="48" spans="2:6" x14ac:dyDescent="0.25">
      <c r="B48" s="107">
        <v>45959</v>
      </c>
      <c r="C48" s="2" t="s">
        <v>3947</v>
      </c>
      <c r="D48" s="2" t="s">
        <v>3907</v>
      </c>
      <c r="E48" s="2" t="s">
        <v>65</v>
      </c>
      <c r="F48" s="2">
        <v>12</v>
      </c>
    </row>
    <row r="49" spans="4:6" x14ac:dyDescent="0.25">
      <c r="D49" s="2" t="s">
        <v>3908</v>
      </c>
      <c r="E49" s="2" t="s">
        <v>65</v>
      </c>
      <c r="F49" s="2">
        <v>3</v>
      </c>
    </row>
    <row r="50" spans="4:6" x14ac:dyDescent="0.25">
      <c r="D50" s="2" t="s">
        <v>3909</v>
      </c>
      <c r="E50" s="2" t="s">
        <v>65</v>
      </c>
      <c r="F50" s="2">
        <v>2</v>
      </c>
    </row>
    <row r="51" spans="4:6" x14ac:dyDescent="0.25">
      <c r="D51" s="2" t="s">
        <v>3910</v>
      </c>
      <c r="E51" s="2" t="s">
        <v>65</v>
      </c>
      <c r="F51" s="2">
        <v>5</v>
      </c>
    </row>
    <row r="52" spans="4:6" x14ac:dyDescent="0.25">
      <c r="D52" s="2" t="s">
        <v>3911</v>
      </c>
      <c r="E52" s="2" t="s">
        <v>65</v>
      </c>
      <c r="F52" s="2">
        <v>2</v>
      </c>
    </row>
    <row r="53" spans="4:6" x14ac:dyDescent="0.25">
      <c r="D53" s="2" t="s">
        <v>3912</v>
      </c>
      <c r="E53" s="2" t="s">
        <v>65</v>
      </c>
      <c r="F53" s="2">
        <v>2</v>
      </c>
    </row>
    <row r="54" spans="4:6" x14ac:dyDescent="0.25">
      <c r="D54" s="2" t="s">
        <v>3913</v>
      </c>
      <c r="E54" s="2" t="s">
        <v>65</v>
      </c>
      <c r="F54" s="2">
        <v>6</v>
      </c>
    </row>
    <row r="55" spans="4:6" x14ac:dyDescent="0.25">
      <c r="D55" s="2" t="s">
        <v>3914</v>
      </c>
      <c r="E55" s="2" t="s">
        <v>65</v>
      </c>
      <c r="F55" s="2">
        <v>4</v>
      </c>
    </row>
    <row r="56" spans="4:6" x14ac:dyDescent="0.25">
      <c r="D56" s="2" t="s">
        <v>3915</v>
      </c>
      <c r="E56" s="2" t="s">
        <v>111</v>
      </c>
      <c r="F56" s="2">
        <v>30</v>
      </c>
    </row>
    <row r="57" spans="4:6" x14ac:dyDescent="0.25">
      <c r="D57" s="2" t="s">
        <v>3916</v>
      </c>
      <c r="E57" s="2" t="s">
        <v>111</v>
      </c>
      <c r="F57" s="2">
        <v>6</v>
      </c>
    </row>
    <row r="58" spans="4:6" x14ac:dyDescent="0.25">
      <c r="D58" s="2" t="s">
        <v>3917</v>
      </c>
      <c r="E58" s="2" t="s">
        <v>111</v>
      </c>
      <c r="F58" s="2">
        <v>30</v>
      </c>
    </row>
    <row r="59" spans="4:6" x14ac:dyDescent="0.25">
      <c r="D59" s="2" t="s">
        <v>3918</v>
      </c>
      <c r="E59" s="2" t="s">
        <v>111</v>
      </c>
      <c r="F59" s="2">
        <v>10</v>
      </c>
    </row>
    <row r="60" spans="4:6" x14ac:dyDescent="0.25">
      <c r="D60" s="2" t="s">
        <v>3919</v>
      </c>
      <c r="E60" s="2" t="s">
        <v>111</v>
      </c>
      <c r="F60" s="2">
        <v>25</v>
      </c>
    </row>
    <row r="61" spans="4:6" x14ac:dyDescent="0.25">
      <c r="D61" s="2" t="s">
        <v>3920</v>
      </c>
      <c r="E61" s="2" t="s">
        <v>111</v>
      </c>
      <c r="F61" s="2">
        <v>90</v>
      </c>
    </row>
    <row r="62" spans="4:6" x14ac:dyDescent="0.25">
      <c r="D62" s="2" t="s">
        <v>3921</v>
      </c>
      <c r="E62" s="2" t="s">
        <v>65</v>
      </c>
      <c r="F62" s="2">
        <v>40</v>
      </c>
    </row>
    <row r="63" spans="4:6" x14ac:dyDescent="0.25">
      <c r="D63" s="2" t="s">
        <v>3922</v>
      </c>
      <c r="E63" s="2" t="s">
        <v>65</v>
      </c>
      <c r="F63" s="2">
        <v>25</v>
      </c>
    </row>
    <row r="64" spans="4:6" x14ac:dyDescent="0.25">
      <c r="D64" s="2" t="s">
        <v>3923</v>
      </c>
      <c r="E64" s="2" t="s">
        <v>65</v>
      </c>
      <c r="F64" s="2">
        <v>12</v>
      </c>
    </row>
    <row r="65" spans="4:6" x14ac:dyDescent="0.25">
      <c r="D65" s="2" t="s">
        <v>3924</v>
      </c>
      <c r="E65" s="2" t="s">
        <v>65</v>
      </c>
      <c r="F65" s="2">
        <v>40</v>
      </c>
    </row>
    <row r="66" spans="4:6" x14ac:dyDescent="0.25">
      <c r="D66" s="2" t="s">
        <v>3929</v>
      </c>
      <c r="E66" s="2" t="s">
        <v>65</v>
      </c>
      <c r="F66" s="2">
        <v>12</v>
      </c>
    </row>
    <row r="67" spans="4:6" x14ac:dyDescent="0.25">
      <c r="D67" s="2" t="s">
        <v>3930</v>
      </c>
      <c r="E67" s="2" t="s">
        <v>65</v>
      </c>
      <c r="F67" s="2">
        <v>12</v>
      </c>
    </row>
    <row r="68" spans="4:6" x14ac:dyDescent="0.25">
      <c r="D68" s="2" t="s">
        <v>3931</v>
      </c>
      <c r="E68" s="2" t="s">
        <v>65</v>
      </c>
      <c r="F68" s="2">
        <v>12</v>
      </c>
    </row>
    <row r="69" spans="4:6" x14ac:dyDescent="0.25">
      <c r="D69" s="2" t="s">
        <v>3932</v>
      </c>
      <c r="E69" s="2" t="s">
        <v>65</v>
      </c>
      <c r="F69" s="2">
        <v>12</v>
      </c>
    </row>
    <row r="70" spans="4:6" x14ac:dyDescent="0.25">
      <c r="D70" s="2" t="s">
        <v>3933</v>
      </c>
      <c r="E70" s="2" t="s">
        <v>111</v>
      </c>
      <c r="F70" s="2">
        <v>50</v>
      </c>
    </row>
    <row r="71" spans="4:6" x14ac:dyDescent="0.25">
      <c r="D71" s="2" t="s">
        <v>3934</v>
      </c>
      <c r="E71" s="2" t="s">
        <v>111</v>
      </c>
      <c r="F71" s="2">
        <v>45</v>
      </c>
    </row>
    <row r="72" spans="4:6" x14ac:dyDescent="0.25">
      <c r="D72" s="2" t="s">
        <v>3935</v>
      </c>
      <c r="E72" s="2" t="s">
        <v>111</v>
      </c>
      <c r="F72" s="2">
        <v>10</v>
      </c>
    </row>
    <row r="73" spans="4:6" x14ac:dyDescent="0.25">
      <c r="D73" s="2" t="s">
        <v>3936</v>
      </c>
      <c r="E73" s="2" t="s">
        <v>65</v>
      </c>
      <c r="F73" s="2">
        <v>1</v>
      </c>
    </row>
    <row r="74" spans="4:6" x14ac:dyDescent="0.25">
      <c r="D74" s="2" t="s">
        <v>3937</v>
      </c>
      <c r="E74" s="2" t="s">
        <v>65</v>
      </c>
      <c r="F74" s="2">
        <v>1</v>
      </c>
    </row>
    <row r="75" spans="4:6" x14ac:dyDescent="0.25">
      <c r="D75" s="2" t="s">
        <v>3938</v>
      </c>
      <c r="E75" s="2" t="s">
        <v>65</v>
      </c>
      <c r="F75" s="2">
        <v>1</v>
      </c>
    </row>
    <row r="76" spans="4:6" x14ac:dyDescent="0.25">
      <c r="D76" s="2" t="s">
        <v>3939</v>
      </c>
      <c r="E76" s="2" t="s">
        <v>65</v>
      </c>
      <c r="F76" s="2">
        <v>1</v>
      </c>
    </row>
    <row r="77" spans="4:6" x14ac:dyDescent="0.25">
      <c r="D77" s="2" t="s">
        <v>3940</v>
      </c>
      <c r="E77" s="2" t="s">
        <v>65</v>
      </c>
      <c r="F77" s="2">
        <v>8</v>
      </c>
    </row>
    <row r="78" spans="4:6" x14ac:dyDescent="0.25">
      <c r="D78" s="2" t="s">
        <v>3941</v>
      </c>
      <c r="E78" s="2" t="s">
        <v>65</v>
      </c>
      <c r="F78" s="2">
        <v>4</v>
      </c>
    </row>
    <row r="79" spans="4:6" x14ac:dyDescent="0.25">
      <c r="D79" s="2" t="s">
        <v>3942</v>
      </c>
      <c r="E79" s="2" t="s">
        <v>65</v>
      </c>
      <c r="F79" s="2">
        <v>10</v>
      </c>
    </row>
    <row r="80" spans="4:6" x14ac:dyDescent="0.25">
      <c r="D80" s="2" t="s">
        <v>3943</v>
      </c>
      <c r="E80" s="2" t="s">
        <v>65</v>
      </c>
      <c r="F80" s="2">
        <v>20</v>
      </c>
    </row>
    <row r="81" spans="2:6" x14ac:dyDescent="0.25">
      <c r="D81" s="2" t="s">
        <v>3944</v>
      </c>
      <c r="E81" s="2" t="s">
        <v>65</v>
      </c>
      <c r="F81" s="2">
        <v>20</v>
      </c>
    </row>
    <row r="82" spans="2:6" x14ac:dyDescent="0.25">
      <c r="D82" s="2" t="s">
        <v>3925</v>
      </c>
      <c r="E82" s="2" t="s">
        <v>65</v>
      </c>
      <c r="F82" s="2">
        <v>20</v>
      </c>
    </row>
    <row r="83" spans="2:6" x14ac:dyDescent="0.25">
      <c r="D83" s="2" t="s">
        <v>3926</v>
      </c>
      <c r="E83" s="2" t="s">
        <v>65</v>
      </c>
      <c r="F83" s="2">
        <v>50</v>
      </c>
    </row>
    <row r="84" spans="2:6" x14ac:dyDescent="0.25">
      <c r="D84" s="2" t="s">
        <v>3927</v>
      </c>
      <c r="E84" s="2" t="s">
        <v>65</v>
      </c>
      <c r="F84" s="2">
        <v>50</v>
      </c>
    </row>
    <row r="85" spans="2:6" x14ac:dyDescent="0.25">
      <c r="D85" s="2" t="s">
        <v>3928</v>
      </c>
      <c r="E85" s="2" t="s">
        <v>65</v>
      </c>
      <c r="F85" s="2">
        <v>6</v>
      </c>
    </row>
    <row r="86" spans="2:6" x14ac:dyDescent="0.25">
      <c r="B86" s="2" t="s">
        <v>3979</v>
      </c>
      <c r="D86" s="2"/>
      <c r="E86" s="2"/>
      <c r="F86" s="2">
        <v>689</v>
      </c>
    </row>
    <row r="87" spans="2:6" x14ac:dyDescent="0.25">
      <c r="B87" s="107">
        <v>46098</v>
      </c>
      <c r="C87" s="2" t="s">
        <v>260</v>
      </c>
      <c r="D87" s="2" t="s">
        <v>3520</v>
      </c>
      <c r="E87" s="2" t="s">
        <v>111</v>
      </c>
      <c r="F87" s="2">
        <v>140</v>
      </c>
    </row>
    <row r="88" spans="2:6" x14ac:dyDescent="0.25">
      <c r="D88" s="2" t="s">
        <v>5266</v>
      </c>
      <c r="E88" s="2" t="s">
        <v>111</v>
      </c>
      <c r="F88" s="2">
        <v>60</v>
      </c>
    </row>
    <row r="89" spans="2:6" x14ac:dyDescent="0.25">
      <c r="D89" s="2" t="s">
        <v>5267</v>
      </c>
      <c r="E89" s="2" t="s">
        <v>111</v>
      </c>
      <c r="F89" s="2">
        <v>10</v>
      </c>
    </row>
    <row r="90" spans="2:6" x14ac:dyDescent="0.25">
      <c r="D90" s="2" t="s">
        <v>5268</v>
      </c>
      <c r="E90" s="2" t="s">
        <v>111</v>
      </c>
      <c r="F90" s="2">
        <v>40</v>
      </c>
    </row>
    <row r="91" spans="2:6" x14ac:dyDescent="0.25">
      <c r="B91" s="2" t="s">
        <v>5258</v>
      </c>
      <c r="D91" s="2"/>
      <c r="E91" s="2"/>
      <c r="F91" s="2">
        <v>250</v>
      </c>
    </row>
    <row r="92" spans="2:6" x14ac:dyDescent="0.25">
      <c r="B92" s="107">
        <v>46125</v>
      </c>
      <c r="C92" s="2" t="s">
        <v>147</v>
      </c>
      <c r="D92" s="2" t="s">
        <v>2336</v>
      </c>
      <c r="E92" s="2" t="s">
        <v>65</v>
      </c>
      <c r="F92" s="2">
        <v>2</v>
      </c>
    </row>
    <row r="93" spans="2:6" x14ac:dyDescent="0.25">
      <c r="D93" s="2" t="s">
        <v>4876</v>
      </c>
      <c r="E93" s="2" t="s">
        <v>110</v>
      </c>
      <c r="F93" s="2">
        <v>1</v>
      </c>
    </row>
    <row r="94" spans="2:6" x14ac:dyDescent="0.25">
      <c r="D94" s="2" t="s">
        <v>4874</v>
      </c>
      <c r="E94" s="2" t="s">
        <v>65</v>
      </c>
      <c r="F94" s="2">
        <v>2</v>
      </c>
    </row>
    <row r="95" spans="2:6" x14ac:dyDescent="0.25">
      <c r="C95" s="2" t="s">
        <v>5571</v>
      </c>
      <c r="D95" s="2" t="s">
        <v>5574</v>
      </c>
      <c r="E95" s="2" t="s">
        <v>65</v>
      </c>
      <c r="F95" s="2">
        <v>2</v>
      </c>
    </row>
    <row r="96" spans="2:6" x14ac:dyDescent="0.25">
      <c r="B96" s="2" t="s">
        <v>5592</v>
      </c>
      <c r="D96" s="2"/>
      <c r="E96" s="2"/>
      <c r="F96" s="2">
        <v>7</v>
      </c>
    </row>
    <row r="97" spans="1:6" x14ac:dyDescent="0.25">
      <c r="B97" s="107">
        <v>46126</v>
      </c>
      <c r="C97" s="2" t="s">
        <v>358</v>
      </c>
      <c r="D97" s="2" t="s">
        <v>5564</v>
      </c>
      <c r="E97" s="2" t="s">
        <v>65</v>
      </c>
      <c r="F97" s="2">
        <v>1</v>
      </c>
    </row>
    <row r="98" spans="1:6" x14ac:dyDescent="0.25">
      <c r="C98" s="2" t="s">
        <v>177</v>
      </c>
      <c r="D98" s="2" t="s">
        <v>2051</v>
      </c>
      <c r="E98" s="2" t="s">
        <v>65</v>
      </c>
      <c r="F98" s="2">
        <v>12</v>
      </c>
    </row>
    <row r="99" spans="1:6" x14ac:dyDescent="0.25">
      <c r="D99" s="2" t="s">
        <v>5554</v>
      </c>
      <c r="E99" s="2" t="s">
        <v>111</v>
      </c>
      <c r="F99" s="2">
        <v>10</v>
      </c>
    </row>
    <row r="100" spans="1:6" x14ac:dyDescent="0.25">
      <c r="D100" s="2" t="s">
        <v>5555</v>
      </c>
      <c r="E100" s="2" t="s">
        <v>65</v>
      </c>
      <c r="F100" s="2">
        <v>1</v>
      </c>
    </row>
    <row r="101" spans="1:6" x14ac:dyDescent="0.25">
      <c r="B101" s="2" t="s">
        <v>5593</v>
      </c>
      <c r="D101" s="2"/>
      <c r="E101" s="2"/>
      <c r="F101" s="2">
        <v>24</v>
      </c>
    </row>
    <row r="102" spans="1:6" x14ac:dyDescent="0.25">
      <c r="A102" s="2" t="s">
        <v>3820</v>
      </c>
      <c r="D102" s="2"/>
      <c r="E102" s="2"/>
      <c r="F102" s="2">
        <v>1156</v>
      </c>
    </row>
    <row r="103" spans="1:6" x14ac:dyDescent="0.25">
      <c r="A103" s="2" t="s">
        <v>1235</v>
      </c>
      <c r="B103" s="107">
        <v>45889</v>
      </c>
      <c r="C103" s="2" t="s">
        <v>230</v>
      </c>
      <c r="D103" s="2" t="s">
        <v>2439</v>
      </c>
      <c r="E103" s="2" t="s">
        <v>65</v>
      </c>
      <c r="F103" s="2">
        <v>1</v>
      </c>
    </row>
    <row r="104" spans="1:6" x14ac:dyDescent="0.25">
      <c r="B104" s="2" t="s">
        <v>2555</v>
      </c>
      <c r="D104" s="2"/>
      <c r="E104" s="2"/>
      <c r="F104" s="2">
        <v>1</v>
      </c>
    </row>
    <row r="105" spans="1:6" x14ac:dyDescent="0.25">
      <c r="B105" s="107">
        <v>45890</v>
      </c>
      <c r="C105" s="2" t="s">
        <v>2395</v>
      </c>
      <c r="D105" s="2" t="s">
        <v>1690</v>
      </c>
      <c r="E105" s="2" t="s">
        <v>65</v>
      </c>
      <c r="F105" s="2">
        <v>1</v>
      </c>
    </row>
    <row r="106" spans="1:6" x14ac:dyDescent="0.25">
      <c r="B106" s="2" t="s">
        <v>2556</v>
      </c>
      <c r="D106" s="2"/>
      <c r="E106" s="2"/>
      <c r="F106" s="2">
        <v>1</v>
      </c>
    </row>
    <row r="107" spans="1:6" x14ac:dyDescent="0.25">
      <c r="B107" s="107">
        <v>45888</v>
      </c>
      <c r="C107" s="2" t="s">
        <v>230</v>
      </c>
      <c r="D107" s="2" t="s">
        <v>2386</v>
      </c>
      <c r="E107" s="2" t="s">
        <v>65</v>
      </c>
      <c r="F107" s="2">
        <v>4</v>
      </c>
    </row>
    <row r="108" spans="1:6" x14ac:dyDescent="0.25">
      <c r="D108" s="2" t="s">
        <v>1918</v>
      </c>
      <c r="E108" s="2" t="s">
        <v>65</v>
      </c>
      <c r="F108" s="2">
        <v>10</v>
      </c>
    </row>
    <row r="109" spans="1:6" x14ac:dyDescent="0.25">
      <c r="B109" s="2" t="s">
        <v>2557</v>
      </c>
      <c r="D109" s="2"/>
      <c r="E109" s="2"/>
      <c r="F109" s="2">
        <v>14</v>
      </c>
    </row>
    <row r="110" spans="1:6" x14ac:dyDescent="0.25">
      <c r="B110" s="107">
        <v>45894</v>
      </c>
      <c r="C110" s="2" t="s">
        <v>615</v>
      </c>
      <c r="D110" s="2" t="s">
        <v>1814</v>
      </c>
      <c r="E110" s="2" t="s">
        <v>65</v>
      </c>
      <c r="F110" s="2">
        <v>1</v>
      </c>
    </row>
    <row r="111" spans="1:6" x14ac:dyDescent="0.25">
      <c r="D111" s="2" t="s">
        <v>2408</v>
      </c>
      <c r="E111" s="2" t="s">
        <v>114</v>
      </c>
      <c r="F111" s="2">
        <v>55</v>
      </c>
    </row>
    <row r="112" spans="1:6" x14ac:dyDescent="0.25">
      <c r="D112" s="2" t="s">
        <v>2409</v>
      </c>
      <c r="E112" s="2" t="s">
        <v>72</v>
      </c>
      <c r="F112" s="2">
        <v>167.4</v>
      </c>
    </row>
    <row r="113" spans="2:6" x14ac:dyDescent="0.25">
      <c r="D113" s="2" t="s">
        <v>2410</v>
      </c>
      <c r="E113" s="2" t="s">
        <v>114</v>
      </c>
      <c r="F113" s="2">
        <v>6</v>
      </c>
    </row>
    <row r="114" spans="2:6" x14ac:dyDescent="0.25">
      <c r="C114" s="2" t="s">
        <v>2480</v>
      </c>
      <c r="D114" s="2" t="s">
        <v>68</v>
      </c>
      <c r="E114" s="2" t="s">
        <v>114</v>
      </c>
      <c r="F114" s="2">
        <v>1</v>
      </c>
    </row>
    <row r="115" spans="2:6" x14ac:dyDescent="0.25">
      <c r="D115" s="2" t="s">
        <v>1822</v>
      </c>
      <c r="E115" s="2" t="s">
        <v>114</v>
      </c>
      <c r="F115" s="2">
        <v>15</v>
      </c>
    </row>
    <row r="116" spans="2:6" x14ac:dyDescent="0.25">
      <c r="C116" s="2" t="s">
        <v>2501</v>
      </c>
      <c r="D116" s="2" t="s">
        <v>2447</v>
      </c>
      <c r="E116" s="2" t="s">
        <v>140</v>
      </c>
      <c r="F116" s="2">
        <v>3</v>
      </c>
    </row>
    <row r="117" spans="2:6" x14ac:dyDescent="0.25">
      <c r="B117" s="2" t="s">
        <v>2558</v>
      </c>
      <c r="D117" s="2"/>
      <c r="E117" s="2"/>
      <c r="F117" s="2">
        <v>248.4</v>
      </c>
    </row>
    <row r="118" spans="2:6" x14ac:dyDescent="0.25">
      <c r="B118" s="107">
        <v>45895</v>
      </c>
      <c r="C118" s="2" t="s">
        <v>1499</v>
      </c>
      <c r="D118" s="2" t="s">
        <v>1814</v>
      </c>
      <c r="E118" s="2" t="s">
        <v>65</v>
      </c>
      <c r="F118" s="2">
        <v>1</v>
      </c>
    </row>
    <row r="119" spans="2:6" x14ac:dyDescent="0.25">
      <c r="D119" s="2" t="s">
        <v>2427</v>
      </c>
      <c r="E119" s="2" t="s">
        <v>65</v>
      </c>
      <c r="F119" s="2">
        <v>520</v>
      </c>
    </row>
    <row r="120" spans="2:6" x14ac:dyDescent="0.25">
      <c r="D120" s="2" t="s">
        <v>2428</v>
      </c>
      <c r="E120" s="2" t="s">
        <v>65</v>
      </c>
      <c r="F120" s="2">
        <v>60</v>
      </c>
    </row>
    <row r="121" spans="2:6" x14ac:dyDescent="0.25">
      <c r="B121" s="2" t="s">
        <v>2559</v>
      </c>
      <c r="D121" s="2"/>
      <c r="E121" s="2"/>
      <c r="F121" s="2">
        <v>581</v>
      </c>
    </row>
    <row r="122" spans="2:6" x14ac:dyDescent="0.25">
      <c r="B122" s="107">
        <v>45901</v>
      </c>
      <c r="C122" s="2" t="s">
        <v>2711</v>
      </c>
      <c r="D122" s="2" t="s">
        <v>1933</v>
      </c>
      <c r="E122" s="2" t="s">
        <v>65</v>
      </c>
      <c r="F122" s="2">
        <v>1</v>
      </c>
    </row>
    <row r="123" spans="2:6" x14ac:dyDescent="0.25">
      <c r="D123" s="2" t="s">
        <v>2678</v>
      </c>
      <c r="E123" s="2" t="s">
        <v>65</v>
      </c>
      <c r="F123" s="2">
        <v>8</v>
      </c>
    </row>
    <row r="124" spans="2:6" x14ac:dyDescent="0.25">
      <c r="D124" s="2" t="s">
        <v>2679</v>
      </c>
      <c r="E124" s="2" t="s">
        <v>65</v>
      </c>
      <c r="F124" s="2">
        <v>6</v>
      </c>
    </row>
    <row r="125" spans="2:6" x14ac:dyDescent="0.25">
      <c r="B125" s="2" t="s">
        <v>2566</v>
      </c>
      <c r="D125" s="2"/>
      <c r="E125" s="2"/>
      <c r="F125" s="2">
        <v>15</v>
      </c>
    </row>
    <row r="126" spans="2:6" x14ac:dyDescent="0.25">
      <c r="B126" s="107">
        <v>45903</v>
      </c>
      <c r="C126" s="2" t="s">
        <v>2395</v>
      </c>
      <c r="D126" s="2" t="s">
        <v>1690</v>
      </c>
      <c r="E126" s="2" t="s">
        <v>65</v>
      </c>
      <c r="F126" s="2">
        <v>1</v>
      </c>
    </row>
    <row r="127" spans="2:6" x14ac:dyDescent="0.25">
      <c r="B127" s="2" t="s">
        <v>2975</v>
      </c>
      <c r="D127" s="2"/>
      <c r="E127" s="2"/>
      <c r="F127" s="2">
        <v>1</v>
      </c>
    </row>
    <row r="128" spans="2:6" x14ac:dyDescent="0.25">
      <c r="B128" s="107">
        <v>45909</v>
      </c>
      <c r="C128" s="2" t="s">
        <v>238</v>
      </c>
      <c r="D128" s="2" t="s">
        <v>2994</v>
      </c>
      <c r="E128" s="2" t="s">
        <v>23</v>
      </c>
      <c r="F128" s="2">
        <v>9</v>
      </c>
    </row>
    <row r="129" spans="2:6" x14ac:dyDescent="0.25">
      <c r="D129" s="2" t="s">
        <v>2993</v>
      </c>
      <c r="E129" s="2" t="s">
        <v>23</v>
      </c>
      <c r="F129" s="2">
        <v>123</v>
      </c>
    </row>
    <row r="130" spans="2:6" x14ac:dyDescent="0.25">
      <c r="B130" s="2" t="s">
        <v>2984</v>
      </c>
      <c r="D130" s="2"/>
      <c r="E130" s="2"/>
      <c r="F130" s="2">
        <v>132</v>
      </c>
    </row>
    <row r="131" spans="2:6" x14ac:dyDescent="0.25">
      <c r="B131" s="107">
        <v>45905</v>
      </c>
      <c r="C131" s="2" t="s">
        <v>151</v>
      </c>
      <c r="D131" s="2" t="s">
        <v>2887</v>
      </c>
      <c r="E131" s="2" t="s">
        <v>65</v>
      </c>
      <c r="F131" s="2">
        <v>3</v>
      </c>
    </row>
    <row r="132" spans="2:6" x14ac:dyDescent="0.25">
      <c r="D132" s="2" t="s">
        <v>2099</v>
      </c>
      <c r="E132" s="2" t="s">
        <v>110</v>
      </c>
      <c r="F132" s="2">
        <v>1</v>
      </c>
    </row>
    <row r="133" spans="2:6" x14ac:dyDescent="0.25">
      <c r="D133" s="2" t="s">
        <v>2261</v>
      </c>
      <c r="E133" s="2" t="s">
        <v>24</v>
      </c>
      <c r="F133" s="2">
        <v>3</v>
      </c>
    </row>
    <row r="134" spans="2:6" x14ac:dyDescent="0.25">
      <c r="D134" s="2" t="s">
        <v>2342</v>
      </c>
      <c r="E134" s="2" t="s">
        <v>110</v>
      </c>
      <c r="F134" s="2">
        <v>1</v>
      </c>
    </row>
    <row r="135" spans="2:6" x14ac:dyDescent="0.25">
      <c r="D135" s="2" t="s">
        <v>1980</v>
      </c>
      <c r="E135" s="2" t="s">
        <v>65</v>
      </c>
      <c r="F135" s="2">
        <v>2</v>
      </c>
    </row>
    <row r="136" spans="2:6" x14ac:dyDescent="0.25">
      <c r="D136" s="2" t="s">
        <v>2340</v>
      </c>
      <c r="E136" s="2" t="s">
        <v>23</v>
      </c>
      <c r="F136" s="2">
        <v>5</v>
      </c>
    </row>
    <row r="137" spans="2:6" x14ac:dyDescent="0.25">
      <c r="D137" s="2" t="s">
        <v>2188</v>
      </c>
      <c r="E137" s="2" t="s">
        <v>65</v>
      </c>
      <c r="F137" s="2">
        <v>3</v>
      </c>
    </row>
    <row r="138" spans="2:6" x14ac:dyDescent="0.25">
      <c r="D138" s="2" t="s">
        <v>2262</v>
      </c>
      <c r="E138" s="2" t="s">
        <v>65</v>
      </c>
      <c r="F138" s="2">
        <v>3</v>
      </c>
    </row>
    <row r="139" spans="2:6" x14ac:dyDescent="0.25">
      <c r="D139" s="2" t="s">
        <v>2341</v>
      </c>
      <c r="E139" s="2" t="s">
        <v>65</v>
      </c>
      <c r="F139" s="2">
        <v>50</v>
      </c>
    </row>
    <row r="140" spans="2:6" x14ac:dyDescent="0.25">
      <c r="D140" s="2" t="s">
        <v>2885</v>
      </c>
      <c r="E140" s="2" t="s">
        <v>110</v>
      </c>
      <c r="F140" s="2">
        <v>12</v>
      </c>
    </row>
    <row r="141" spans="2:6" x14ac:dyDescent="0.25">
      <c r="D141" s="2" t="s">
        <v>2886</v>
      </c>
      <c r="E141" s="2" t="s">
        <v>110</v>
      </c>
      <c r="F141" s="2">
        <v>1</v>
      </c>
    </row>
    <row r="142" spans="2:6" x14ac:dyDescent="0.25">
      <c r="D142" s="2" t="s">
        <v>2888</v>
      </c>
      <c r="E142" s="2" t="s">
        <v>110</v>
      </c>
      <c r="F142" s="2">
        <v>1</v>
      </c>
    </row>
    <row r="143" spans="2:6" x14ac:dyDescent="0.25">
      <c r="B143" s="2" t="s">
        <v>2976</v>
      </c>
      <c r="D143" s="2"/>
      <c r="E143" s="2"/>
      <c r="F143" s="2">
        <v>85</v>
      </c>
    </row>
    <row r="144" spans="2:6" x14ac:dyDescent="0.25">
      <c r="B144" s="107">
        <v>45922</v>
      </c>
      <c r="C144" s="2" t="s">
        <v>2954</v>
      </c>
      <c r="D144" s="2" t="s">
        <v>2951</v>
      </c>
      <c r="E144" s="2" t="s">
        <v>65</v>
      </c>
      <c r="F144" s="2">
        <v>1</v>
      </c>
    </row>
    <row r="145" spans="2:6" x14ac:dyDescent="0.25">
      <c r="B145" s="2" t="s">
        <v>2977</v>
      </c>
      <c r="D145" s="2"/>
      <c r="E145" s="2"/>
      <c r="F145" s="2">
        <v>1</v>
      </c>
    </row>
    <row r="146" spans="2:6" x14ac:dyDescent="0.25">
      <c r="B146" s="107">
        <v>45912</v>
      </c>
      <c r="C146" s="2" t="s">
        <v>372</v>
      </c>
      <c r="D146" s="2" t="s">
        <v>1974</v>
      </c>
      <c r="E146" s="2" t="s">
        <v>65</v>
      </c>
      <c r="F146" s="2">
        <v>32</v>
      </c>
    </row>
    <row r="147" spans="2:6" x14ac:dyDescent="0.25">
      <c r="D147" s="2" t="s">
        <v>1975</v>
      </c>
      <c r="E147" s="2" t="s">
        <v>65</v>
      </c>
      <c r="F147" s="2">
        <v>64</v>
      </c>
    </row>
    <row r="148" spans="2:6" x14ac:dyDescent="0.25">
      <c r="B148" s="2" t="s">
        <v>3061</v>
      </c>
      <c r="D148" s="2"/>
      <c r="E148" s="2"/>
      <c r="F148" s="2">
        <v>96</v>
      </c>
    </row>
    <row r="149" spans="2:6" x14ac:dyDescent="0.25">
      <c r="B149" s="107">
        <v>45916</v>
      </c>
      <c r="C149" s="2" t="s">
        <v>177</v>
      </c>
      <c r="D149" s="2" t="s">
        <v>2049</v>
      </c>
      <c r="E149" s="2" t="s">
        <v>65</v>
      </c>
      <c r="F149" s="2">
        <v>3</v>
      </c>
    </row>
    <row r="150" spans="2:6" x14ac:dyDescent="0.25">
      <c r="D150" s="2" t="s">
        <v>2040</v>
      </c>
      <c r="E150" s="2" t="s">
        <v>141</v>
      </c>
      <c r="F150" s="2">
        <v>20</v>
      </c>
    </row>
    <row r="151" spans="2:6" x14ac:dyDescent="0.25">
      <c r="D151" s="2" t="s">
        <v>2042</v>
      </c>
      <c r="E151" s="2" t="s">
        <v>65</v>
      </c>
      <c r="F151" s="2">
        <v>28</v>
      </c>
    </row>
    <row r="152" spans="2:6" x14ac:dyDescent="0.25">
      <c r="D152" s="2" t="s">
        <v>2045</v>
      </c>
      <c r="E152" s="2" t="s">
        <v>65</v>
      </c>
      <c r="F152" s="2">
        <v>28</v>
      </c>
    </row>
    <row r="153" spans="2:6" x14ac:dyDescent="0.25">
      <c r="D153" s="2" t="s">
        <v>2046</v>
      </c>
      <c r="E153" s="2" t="s">
        <v>65</v>
      </c>
      <c r="F153" s="2">
        <v>10</v>
      </c>
    </row>
    <row r="154" spans="2:6" x14ac:dyDescent="0.25">
      <c r="D154" s="2" t="s">
        <v>2935</v>
      </c>
      <c r="E154" s="2" t="s">
        <v>116</v>
      </c>
      <c r="F154" s="2">
        <v>1</v>
      </c>
    </row>
    <row r="155" spans="2:6" x14ac:dyDescent="0.25">
      <c r="D155" s="2" t="s">
        <v>2043</v>
      </c>
      <c r="E155" s="2" t="s">
        <v>65</v>
      </c>
      <c r="F155" s="2">
        <v>20</v>
      </c>
    </row>
    <row r="156" spans="2:6" x14ac:dyDescent="0.25">
      <c r="D156" s="2" t="s">
        <v>3105</v>
      </c>
      <c r="E156" s="2" t="s">
        <v>65</v>
      </c>
      <c r="F156" s="2">
        <v>4</v>
      </c>
    </row>
    <row r="157" spans="2:6" x14ac:dyDescent="0.25">
      <c r="D157" s="2" t="s">
        <v>3106</v>
      </c>
      <c r="E157" s="2" t="s">
        <v>65</v>
      </c>
      <c r="F157" s="2">
        <v>10</v>
      </c>
    </row>
    <row r="158" spans="2:6" x14ac:dyDescent="0.25">
      <c r="C158" s="2" t="s">
        <v>2480</v>
      </c>
      <c r="D158" s="2" t="s">
        <v>3141</v>
      </c>
      <c r="E158" s="2" t="s">
        <v>65</v>
      </c>
      <c r="F158" s="2">
        <v>1</v>
      </c>
    </row>
    <row r="159" spans="2:6" x14ac:dyDescent="0.25">
      <c r="B159" s="2" t="s">
        <v>3125</v>
      </c>
      <c r="D159" s="2"/>
      <c r="E159" s="2"/>
      <c r="F159" s="2">
        <v>125</v>
      </c>
    </row>
    <row r="160" spans="2:6" x14ac:dyDescent="0.25">
      <c r="B160" s="107">
        <v>45919</v>
      </c>
      <c r="C160" s="2" t="s">
        <v>2480</v>
      </c>
      <c r="D160" s="2" t="s">
        <v>3194</v>
      </c>
      <c r="E160" s="2" t="s">
        <v>65</v>
      </c>
      <c r="F160" s="2">
        <v>200</v>
      </c>
    </row>
    <row r="161" spans="2:6" x14ac:dyDescent="0.25">
      <c r="B161" s="2" t="s">
        <v>3199</v>
      </c>
      <c r="D161" s="2"/>
      <c r="E161" s="2"/>
      <c r="F161" s="2">
        <v>200</v>
      </c>
    </row>
    <row r="162" spans="2:6" x14ac:dyDescent="0.25">
      <c r="B162" s="107">
        <v>45936</v>
      </c>
      <c r="C162" s="2" t="s">
        <v>2395</v>
      </c>
      <c r="D162" s="2" t="s">
        <v>2134</v>
      </c>
      <c r="E162" s="2" t="s">
        <v>65</v>
      </c>
      <c r="F162" s="2">
        <v>1</v>
      </c>
    </row>
    <row r="163" spans="2:6" x14ac:dyDescent="0.25">
      <c r="C163" s="2" t="s">
        <v>2480</v>
      </c>
      <c r="D163" s="2" t="s">
        <v>3194</v>
      </c>
      <c r="E163" s="2" t="s">
        <v>65</v>
      </c>
      <c r="F163" s="2">
        <v>250</v>
      </c>
    </row>
    <row r="164" spans="2:6" x14ac:dyDescent="0.25">
      <c r="D164" s="2" t="s">
        <v>3471</v>
      </c>
      <c r="E164" s="2" t="s">
        <v>114</v>
      </c>
      <c r="F164" s="2">
        <v>30</v>
      </c>
    </row>
    <row r="165" spans="2:6" x14ac:dyDescent="0.25">
      <c r="C165" s="2" t="s">
        <v>2501</v>
      </c>
      <c r="D165" s="2" t="s">
        <v>2447</v>
      </c>
      <c r="E165" s="2" t="s">
        <v>140</v>
      </c>
      <c r="F165" s="2">
        <v>1</v>
      </c>
    </row>
    <row r="166" spans="2:6" x14ac:dyDescent="0.25">
      <c r="C166" s="2" t="s">
        <v>3145</v>
      </c>
      <c r="D166" s="2" t="s">
        <v>3143</v>
      </c>
      <c r="E166" s="2" t="s">
        <v>65</v>
      </c>
      <c r="F166" s="2">
        <v>1</v>
      </c>
    </row>
    <row r="167" spans="2:6" x14ac:dyDescent="0.25">
      <c r="B167" s="2" t="s">
        <v>3200</v>
      </c>
      <c r="D167" s="2"/>
      <c r="E167" s="2"/>
      <c r="F167" s="2">
        <v>283</v>
      </c>
    </row>
    <row r="168" spans="2:6" x14ac:dyDescent="0.25">
      <c r="B168" s="107">
        <v>45926</v>
      </c>
      <c r="C168" s="2" t="s">
        <v>288</v>
      </c>
      <c r="D168" s="2" t="s">
        <v>3333</v>
      </c>
      <c r="E168" s="2" t="s">
        <v>65</v>
      </c>
      <c r="F168" s="2">
        <v>4</v>
      </c>
    </row>
    <row r="169" spans="2:6" x14ac:dyDescent="0.25">
      <c r="C169" s="2" t="s">
        <v>147</v>
      </c>
      <c r="D169" s="2" t="s">
        <v>2334</v>
      </c>
      <c r="E169" s="2" t="s">
        <v>110</v>
      </c>
      <c r="F169" s="2">
        <v>2</v>
      </c>
    </row>
    <row r="170" spans="2:6" x14ac:dyDescent="0.25">
      <c r="D170" s="2" t="s">
        <v>3340</v>
      </c>
      <c r="E170" s="2" t="s">
        <v>65</v>
      </c>
      <c r="F170" s="2">
        <v>2</v>
      </c>
    </row>
    <row r="171" spans="2:6" x14ac:dyDescent="0.25">
      <c r="D171" s="2" t="s">
        <v>2183</v>
      </c>
      <c r="E171" s="2" t="s">
        <v>139</v>
      </c>
      <c r="F171" s="2">
        <v>2</v>
      </c>
    </row>
    <row r="172" spans="2:6" x14ac:dyDescent="0.25">
      <c r="D172" s="2" t="s">
        <v>3343</v>
      </c>
      <c r="E172" s="2" t="s">
        <v>65</v>
      </c>
      <c r="F172" s="2">
        <v>50</v>
      </c>
    </row>
    <row r="173" spans="2:6" x14ac:dyDescent="0.25">
      <c r="D173" s="2" t="s">
        <v>3342</v>
      </c>
      <c r="E173" s="2" t="s">
        <v>65</v>
      </c>
      <c r="F173" s="2">
        <v>1</v>
      </c>
    </row>
    <row r="174" spans="2:6" x14ac:dyDescent="0.25">
      <c r="D174" s="2" t="s">
        <v>3341</v>
      </c>
      <c r="E174" s="2" t="s">
        <v>65</v>
      </c>
      <c r="F174" s="2">
        <v>2</v>
      </c>
    </row>
    <row r="175" spans="2:6" x14ac:dyDescent="0.25">
      <c r="B175" s="2" t="s">
        <v>3202</v>
      </c>
      <c r="D175" s="2"/>
      <c r="E175" s="2"/>
      <c r="F175" s="2">
        <v>63</v>
      </c>
    </row>
    <row r="176" spans="2:6" x14ac:dyDescent="0.25">
      <c r="B176" s="107">
        <v>45925</v>
      </c>
      <c r="C176" s="2" t="s">
        <v>2480</v>
      </c>
      <c r="D176" s="2" t="s">
        <v>3331</v>
      </c>
      <c r="E176" s="2" t="s">
        <v>114</v>
      </c>
      <c r="F176" s="2">
        <v>8</v>
      </c>
    </row>
    <row r="177" spans="2:6" x14ac:dyDescent="0.25">
      <c r="B177" s="2" t="s">
        <v>3378</v>
      </c>
      <c r="D177" s="2"/>
      <c r="E177" s="2"/>
      <c r="F177" s="2">
        <v>8</v>
      </c>
    </row>
    <row r="178" spans="2:6" x14ac:dyDescent="0.25">
      <c r="B178" s="107">
        <v>45929</v>
      </c>
      <c r="C178" s="2" t="s">
        <v>260</v>
      </c>
      <c r="D178" s="2" t="s">
        <v>1952</v>
      </c>
      <c r="E178" s="2" t="s">
        <v>141</v>
      </c>
      <c r="F178" s="2">
        <v>10</v>
      </c>
    </row>
    <row r="179" spans="2:6" x14ac:dyDescent="0.25">
      <c r="D179" s="2" t="s">
        <v>1955</v>
      </c>
      <c r="E179" s="2" t="s">
        <v>65</v>
      </c>
      <c r="F179" s="2">
        <v>20</v>
      </c>
    </row>
    <row r="180" spans="2:6" x14ac:dyDescent="0.25">
      <c r="D180" s="2" t="s">
        <v>1956</v>
      </c>
      <c r="E180" s="2" t="s">
        <v>65</v>
      </c>
      <c r="F180" s="2">
        <v>20</v>
      </c>
    </row>
    <row r="181" spans="2:6" x14ac:dyDescent="0.25">
      <c r="D181" s="2" t="s">
        <v>1876</v>
      </c>
      <c r="E181" s="2" t="s">
        <v>65</v>
      </c>
      <c r="F181" s="2">
        <v>15</v>
      </c>
    </row>
    <row r="182" spans="2:6" x14ac:dyDescent="0.25">
      <c r="D182" s="2" t="s">
        <v>3359</v>
      </c>
      <c r="E182" s="2" t="s">
        <v>111</v>
      </c>
      <c r="F182" s="2">
        <v>200</v>
      </c>
    </row>
    <row r="183" spans="2:6" x14ac:dyDescent="0.25">
      <c r="D183" s="2" t="s">
        <v>3360</v>
      </c>
      <c r="E183" s="2" t="s">
        <v>111</v>
      </c>
      <c r="F183" s="2">
        <v>100</v>
      </c>
    </row>
    <row r="184" spans="2:6" x14ac:dyDescent="0.25">
      <c r="B184" s="2" t="s">
        <v>3380</v>
      </c>
      <c r="D184" s="2"/>
      <c r="E184" s="2"/>
      <c r="F184" s="2">
        <v>365</v>
      </c>
    </row>
    <row r="185" spans="2:6" x14ac:dyDescent="0.25">
      <c r="B185" s="107">
        <v>45939</v>
      </c>
      <c r="C185" s="2" t="s">
        <v>230</v>
      </c>
      <c r="D185" s="2" t="s">
        <v>3563</v>
      </c>
      <c r="E185" s="2" t="s">
        <v>65</v>
      </c>
      <c r="F185" s="2">
        <v>6</v>
      </c>
    </row>
    <row r="186" spans="2:6" x14ac:dyDescent="0.25">
      <c r="D186" s="2" t="s">
        <v>3564</v>
      </c>
      <c r="E186" s="2" t="s">
        <v>65</v>
      </c>
      <c r="F186" s="2">
        <v>6</v>
      </c>
    </row>
    <row r="187" spans="2:6" x14ac:dyDescent="0.25">
      <c r="D187" s="2" t="s">
        <v>3565</v>
      </c>
      <c r="E187" s="2" t="s">
        <v>65</v>
      </c>
      <c r="F187" s="2">
        <v>6</v>
      </c>
    </row>
    <row r="188" spans="2:6" x14ac:dyDescent="0.25">
      <c r="C188" s="2" t="s">
        <v>372</v>
      </c>
      <c r="D188" s="2" t="s">
        <v>2672</v>
      </c>
      <c r="E188" s="2" t="s">
        <v>65</v>
      </c>
      <c r="F188" s="2">
        <v>2</v>
      </c>
    </row>
    <row r="189" spans="2:6" x14ac:dyDescent="0.25">
      <c r="D189" s="2" t="s">
        <v>1974</v>
      </c>
      <c r="E189" s="2" t="s">
        <v>65</v>
      </c>
      <c r="F189" s="2">
        <v>2</v>
      </c>
    </row>
    <row r="190" spans="2:6" x14ac:dyDescent="0.25">
      <c r="C190" s="2" t="s">
        <v>147</v>
      </c>
      <c r="D190" s="2" t="s">
        <v>3586</v>
      </c>
      <c r="E190" s="2" t="s">
        <v>110</v>
      </c>
      <c r="F190" s="2">
        <v>2</v>
      </c>
    </row>
    <row r="191" spans="2:6" x14ac:dyDescent="0.25">
      <c r="B191" s="2" t="s">
        <v>3567</v>
      </c>
      <c r="D191" s="2"/>
      <c r="E191" s="2"/>
      <c r="F191" s="2">
        <v>24</v>
      </c>
    </row>
    <row r="192" spans="2:6" x14ac:dyDescent="0.25">
      <c r="B192" s="107">
        <v>45937</v>
      </c>
      <c r="C192" s="2" t="s">
        <v>2711</v>
      </c>
      <c r="D192" s="2" t="s">
        <v>3515</v>
      </c>
      <c r="E192" s="2" t="s">
        <v>65</v>
      </c>
      <c r="F192" s="2">
        <v>6</v>
      </c>
    </row>
    <row r="193" spans="2:6" x14ac:dyDescent="0.25">
      <c r="B193" s="2" t="s">
        <v>3539</v>
      </c>
      <c r="D193" s="2"/>
      <c r="E193" s="2"/>
      <c r="F193" s="2">
        <v>6</v>
      </c>
    </row>
    <row r="194" spans="2:6" x14ac:dyDescent="0.25">
      <c r="B194" s="107">
        <v>45945</v>
      </c>
      <c r="C194" s="2" t="s">
        <v>2395</v>
      </c>
      <c r="D194" s="2" t="s">
        <v>1690</v>
      </c>
      <c r="E194" s="2" t="s">
        <v>65</v>
      </c>
      <c r="F194" s="2">
        <v>0</v>
      </c>
    </row>
    <row r="195" spans="2:6" x14ac:dyDescent="0.25">
      <c r="B195" s="2" t="s">
        <v>3651</v>
      </c>
      <c r="D195" s="2"/>
      <c r="E195" s="2"/>
      <c r="F195" s="2">
        <v>0</v>
      </c>
    </row>
    <row r="196" spans="2:6" x14ac:dyDescent="0.25">
      <c r="B196" s="107">
        <v>45947</v>
      </c>
      <c r="C196" s="2" t="s">
        <v>147</v>
      </c>
      <c r="D196" s="2" t="s">
        <v>2184</v>
      </c>
      <c r="E196" s="2" t="s">
        <v>65</v>
      </c>
      <c r="F196" s="2">
        <v>1</v>
      </c>
    </row>
    <row r="197" spans="2:6" x14ac:dyDescent="0.25">
      <c r="C197" s="2" t="s">
        <v>2395</v>
      </c>
      <c r="D197" s="2" t="s">
        <v>2134</v>
      </c>
      <c r="E197" s="2" t="s">
        <v>65</v>
      </c>
      <c r="F197" s="2">
        <v>2</v>
      </c>
    </row>
    <row r="198" spans="2:6" x14ac:dyDescent="0.25">
      <c r="C198" s="2" t="s">
        <v>2480</v>
      </c>
      <c r="D198" s="2" t="s">
        <v>3679</v>
      </c>
      <c r="E198" s="2" t="s">
        <v>114</v>
      </c>
      <c r="F198" s="2">
        <v>15</v>
      </c>
    </row>
    <row r="199" spans="2:6" x14ac:dyDescent="0.25">
      <c r="B199" s="2" t="s">
        <v>3653</v>
      </c>
      <c r="D199" s="2"/>
      <c r="E199" s="2"/>
      <c r="F199" s="2">
        <v>18</v>
      </c>
    </row>
    <row r="200" spans="2:6" x14ac:dyDescent="0.25">
      <c r="B200" s="107">
        <v>45952</v>
      </c>
      <c r="C200" s="2" t="s">
        <v>2395</v>
      </c>
      <c r="D200" s="2" t="s">
        <v>2134</v>
      </c>
      <c r="E200" s="2" t="s">
        <v>65</v>
      </c>
      <c r="F200" s="2">
        <v>1</v>
      </c>
    </row>
    <row r="201" spans="2:6" x14ac:dyDescent="0.25">
      <c r="B201" s="2" t="s">
        <v>3821</v>
      </c>
      <c r="D201" s="2"/>
      <c r="E201" s="2"/>
      <c r="F201" s="2">
        <v>1</v>
      </c>
    </row>
    <row r="202" spans="2:6" x14ac:dyDescent="0.25">
      <c r="B202" s="107">
        <v>45953</v>
      </c>
      <c r="C202" s="2" t="s">
        <v>2711</v>
      </c>
      <c r="D202" s="2" t="s">
        <v>3799</v>
      </c>
      <c r="E202" s="2" t="s">
        <v>65</v>
      </c>
      <c r="F202" s="2">
        <v>4</v>
      </c>
    </row>
    <row r="203" spans="2:6" x14ac:dyDescent="0.25">
      <c r="D203" s="2" t="s">
        <v>3798</v>
      </c>
      <c r="E203" s="2" t="s">
        <v>111</v>
      </c>
      <c r="F203" s="2">
        <v>10</v>
      </c>
    </row>
    <row r="204" spans="2:6" x14ac:dyDescent="0.25">
      <c r="D204" s="2" t="s">
        <v>3800</v>
      </c>
      <c r="E204" s="2" t="s">
        <v>65</v>
      </c>
      <c r="F204" s="2">
        <v>6</v>
      </c>
    </row>
    <row r="205" spans="2:6" x14ac:dyDescent="0.25">
      <c r="D205" s="2" t="s">
        <v>3801</v>
      </c>
      <c r="E205" s="2" t="s">
        <v>65</v>
      </c>
      <c r="F205" s="2">
        <v>2</v>
      </c>
    </row>
    <row r="206" spans="2:6" x14ac:dyDescent="0.25">
      <c r="D206" s="2" t="s">
        <v>3802</v>
      </c>
      <c r="E206" s="2" t="s">
        <v>65</v>
      </c>
      <c r="F206" s="2">
        <v>2</v>
      </c>
    </row>
    <row r="207" spans="2:6" x14ac:dyDescent="0.25">
      <c r="B207" s="2" t="s">
        <v>3822</v>
      </c>
      <c r="D207" s="2"/>
      <c r="E207" s="2"/>
      <c r="F207" s="2">
        <v>24</v>
      </c>
    </row>
    <row r="208" spans="2:6" x14ac:dyDescent="0.25">
      <c r="B208" s="107">
        <v>45958</v>
      </c>
      <c r="C208" s="2" t="s">
        <v>243</v>
      </c>
      <c r="D208" s="2" t="s">
        <v>3910</v>
      </c>
      <c r="E208" s="2" t="s">
        <v>23</v>
      </c>
      <c r="F208" s="2">
        <v>5</v>
      </c>
    </row>
    <row r="209" spans="1:6" x14ac:dyDescent="0.25">
      <c r="D209" s="2" t="s">
        <v>3960</v>
      </c>
      <c r="E209" s="2" t="s">
        <v>65</v>
      </c>
      <c r="F209" s="2">
        <v>1</v>
      </c>
    </row>
    <row r="210" spans="1:6" x14ac:dyDescent="0.25">
      <c r="B210" s="2" t="s">
        <v>3981</v>
      </c>
      <c r="D210" s="2"/>
      <c r="E210" s="2"/>
      <c r="F210" s="2">
        <v>6</v>
      </c>
    </row>
    <row r="211" spans="1:6" x14ac:dyDescent="0.25">
      <c r="B211" s="107">
        <v>45973</v>
      </c>
      <c r="C211" s="2" t="s">
        <v>147</v>
      </c>
      <c r="D211" s="2" t="s">
        <v>4214</v>
      </c>
      <c r="E211" s="2" t="s">
        <v>110</v>
      </c>
      <c r="F211" s="2">
        <v>1</v>
      </c>
    </row>
    <row r="212" spans="1:6" x14ac:dyDescent="0.25">
      <c r="D212" s="2" t="s">
        <v>4211</v>
      </c>
      <c r="E212" s="2" t="s">
        <v>110</v>
      </c>
      <c r="F212" s="2">
        <v>1</v>
      </c>
    </row>
    <row r="213" spans="1:6" x14ac:dyDescent="0.25">
      <c r="D213" s="2" t="s">
        <v>4215</v>
      </c>
      <c r="E213" s="2" t="s">
        <v>65</v>
      </c>
      <c r="F213" s="2">
        <v>1</v>
      </c>
    </row>
    <row r="214" spans="1:6" x14ac:dyDescent="0.25">
      <c r="D214" s="2" t="s">
        <v>4212</v>
      </c>
      <c r="E214" s="2" t="s">
        <v>110</v>
      </c>
      <c r="F214" s="2">
        <v>1</v>
      </c>
    </row>
    <row r="215" spans="1:6" x14ac:dyDescent="0.25">
      <c r="D215" s="2" t="s">
        <v>4213</v>
      </c>
      <c r="E215" s="2" t="s">
        <v>110</v>
      </c>
      <c r="F215" s="2">
        <v>1</v>
      </c>
    </row>
    <row r="216" spans="1:6" x14ac:dyDescent="0.25">
      <c r="D216" s="2" t="s">
        <v>4216</v>
      </c>
      <c r="E216" s="2" t="s">
        <v>111</v>
      </c>
      <c r="F216" s="2">
        <v>30</v>
      </c>
    </row>
    <row r="217" spans="1:6" x14ac:dyDescent="0.25">
      <c r="D217" s="2" t="s">
        <v>4217</v>
      </c>
      <c r="E217" s="2" t="s">
        <v>65</v>
      </c>
      <c r="F217" s="2">
        <v>2</v>
      </c>
    </row>
    <row r="218" spans="1:6" x14ac:dyDescent="0.25">
      <c r="B218" s="2" t="s">
        <v>4249</v>
      </c>
      <c r="D218" s="2"/>
      <c r="E218" s="2"/>
      <c r="F218" s="2">
        <v>37</v>
      </c>
    </row>
    <row r="219" spans="1:6" x14ac:dyDescent="0.25">
      <c r="A219" s="2" t="s">
        <v>2560</v>
      </c>
      <c r="D219" s="2"/>
      <c r="E219" s="2"/>
      <c r="F219" s="2">
        <v>2335.4</v>
      </c>
    </row>
    <row r="220" spans="1:6" x14ac:dyDescent="0.25">
      <c r="A220" s="2" t="s">
        <v>1308</v>
      </c>
      <c r="B220" s="107">
        <v>45947</v>
      </c>
      <c r="C220" s="2" t="s">
        <v>3706</v>
      </c>
      <c r="D220" s="2" t="s">
        <v>3699</v>
      </c>
      <c r="E220" s="2" t="s">
        <v>65</v>
      </c>
      <c r="F220" s="2">
        <v>4</v>
      </c>
    </row>
    <row r="221" spans="1:6" x14ac:dyDescent="0.25">
      <c r="D221" s="2" t="s">
        <v>3700</v>
      </c>
      <c r="E221" s="2" t="s">
        <v>65</v>
      </c>
      <c r="F221" s="2">
        <v>2</v>
      </c>
    </row>
    <row r="222" spans="1:6" x14ac:dyDescent="0.25">
      <c r="D222" s="2" t="s">
        <v>3701</v>
      </c>
      <c r="E222" s="2" t="s">
        <v>65</v>
      </c>
      <c r="F222" s="2">
        <v>2</v>
      </c>
    </row>
    <row r="223" spans="1:6" x14ac:dyDescent="0.25">
      <c r="D223" s="2" t="s">
        <v>3702</v>
      </c>
      <c r="E223" s="2" t="s">
        <v>65</v>
      </c>
      <c r="F223" s="2">
        <v>4</v>
      </c>
    </row>
    <row r="224" spans="1:6" x14ac:dyDescent="0.25">
      <c r="D224" s="2" t="s">
        <v>3703</v>
      </c>
      <c r="E224" s="2" t="s">
        <v>65</v>
      </c>
      <c r="F224" s="2">
        <v>2</v>
      </c>
    </row>
    <row r="225" spans="1:6" x14ac:dyDescent="0.25">
      <c r="B225" s="2" t="s">
        <v>3653</v>
      </c>
      <c r="D225" s="2"/>
      <c r="E225" s="2"/>
      <c r="F225" s="2">
        <v>14</v>
      </c>
    </row>
    <row r="226" spans="1:6" x14ac:dyDescent="0.25">
      <c r="A226" s="2" t="s">
        <v>3823</v>
      </c>
      <c r="D226" s="2"/>
      <c r="E226" s="2"/>
      <c r="F226" s="2">
        <v>14</v>
      </c>
    </row>
    <row r="227" spans="1:6" x14ac:dyDescent="0.25">
      <c r="A227" s="2" t="s">
        <v>1304</v>
      </c>
      <c r="B227" s="107">
        <v>46049</v>
      </c>
      <c r="C227" s="2" t="s">
        <v>3706</v>
      </c>
      <c r="D227" s="2" t="s">
        <v>3699</v>
      </c>
      <c r="E227" s="2" t="s">
        <v>65</v>
      </c>
      <c r="F227" s="2">
        <v>2</v>
      </c>
    </row>
    <row r="228" spans="1:6" x14ac:dyDescent="0.25">
      <c r="D228" s="2" t="s">
        <v>3703</v>
      </c>
      <c r="E228" s="2" t="s">
        <v>65</v>
      </c>
      <c r="F228" s="2">
        <v>2</v>
      </c>
    </row>
    <row r="229" spans="1:6" x14ac:dyDescent="0.25">
      <c r="D229" s="2" t="s">
        <v>4951</v>
      </c>
      <c r="E229" s="2" t="s">
        <v>65</v>
      </c>
      <c r="F229" s="2">
        <v>1</v>
      </c>
    </row>
    <row r="230" spans="1:6" x14ac:dyDescent="0.25">
      <c r="D230" s="2" t="s">
        <v>4952</v>
      </c>
      <c r="E230" s="2" t="s">
        <v>65</v>
      </c>
      <c r="F230" s="2">
        <v>1</v>
      </c>
    </row>
    <row r="231" spans="1:6" x14ac:dyDescent="0.25">
      <c r="D231" s="2" t="s">
        <v>4953</v>
      </c>
      <c r="E231" s="2" t="s">
        <v>65</v>
      </c>
      <c r="F231" s="2">
        <v>2</v>
      </c>
    </row>
    <row r="232" spans="1:6" x14ac:dyDescent="0.25">
      <c r="B232" s="2" t="s">
        <v>4999</v>
      </c>
      <c r="D232" s="2"/>
      <c r="E232" s="2"/>
      <c r="F232" s="2">
        <v>8</v>
      </c>
    </row>
    <row r="233" spans="1:6" x14ac:dyDescent="0.25">
      <c r="B233" s="107">
        <v>46093</v>
      </c>
      <c r="C233" s="2" t="s">
        <v>5236</v>
      </c>
      <c r="D233" s="2" t="s">
        <v>5234</v>
      </c>
      <c r="E233" s="2" t="s">
        <v>111</v>
      </c>
      <c r="F233" s="2">
        <v>12</v>
      </c>
    </row>
    <row r="234" spans="1:6" x14ac:dyDescent="0.25">
      <c r="B234" s="2" t="s">
        <v>5213</v>
      </c>
      <c r="D234" s="2"/>
      <c r="E234" s="2"/>
      <c r="F234" s="2">
        <v>12</v>
      </c>
    </row>
    <row r="235" spans="1:6" x14ac:dyDescent="0.25">
      <c r="B235" s="107">
        <v>46094</v>
      </c>
      <c r="C235" s="2" t="s">
        <v>3706</v>
      </c>
      <c r="D235" s="2" t="s">
        <v>3700</v>
      </c>
      <c r="E235" s="2" t="s">
        <v>65</v>
      </c>
      <c r="F235" s="2">
        <v>1</v>
      </c>
    </row>
    <row r="236" spans="1:6" x14ac:dyDescent="0.25">
      <c r="D236" s="2" t="s">
        <v>3702</v>
      </c>
      <c r="E236" s="2" t="s">
        <v>65</v>
      </c>
      <c r="F236" s="2">
        <v>2</v>
      </c>
    </row>
    <row r="237" spans="1:6" x14ac:dyDescent="0.25">
      <c r="D237" s="2" t="s">
        <v>3703</v>
      </c>
      <c r="E237" s="2" t="s">
        <v>65</v>
      </c>
      <c r="F237" s="2">
        <v>2</v>
      </c>
    </row>
    <row r="238" spans="1:6" x14ac:dyDescent="0.25">
      <c r="D238" s="2" t="s">
        <v>5228</v>
      </c>
      <c r="E238" s="2" t="s">
        <v>65</v>
      </c>
      <c r="F238" s="2">
        <v>6</v>
      </c>
    </row>
    <row r="239" spans="1:6" x14ac:dyDescent="0.25">
      <c r="D239" s="2" t="s">
        <v>5229</v>
      </c>
      <c r="E239" s="2" t="s">
        <v>65</v>
      </c>
      <c r="F239" s="2">
        <v>2</v>
      </c>
    </row>
    <row r="240" spans="1:6" x14ac:dyDescent="0.25">
      <c r="D240" s="2" t="s">
        <v>5230</v>
      </c>
      <c r="E240" s="2" t="s">
        <v>65</v>
      </c>
      <c r="F240" s="2">
        <v>1</v>
      </c>
    </row>
    <row r="241" spans="1:6" x14ac:dyDescent="0.25">
      <c r="D241" s="2" t="s">
        <v>5231</v>
      </c>
      <c r="E241" s="2" t="s">
        <v>65</v>
      </c>
      <c r="F241" s="2">
        <v>3</v>
      </c>
    </row>
    <row r="242" spans="1:6" x14ac:dyDescent="0.25">
      <c r="D242" s="2" t="s">
        <v>5232</v>
      </c>
      <c r="E242" s="2" t="s">
        <v>65</v>
      </c>
      <c r="F242" s="2">
        <v>1</v>
      </c>
    </row>
    <row r="243" spans="1:6" x14ac:dyDescent="0.25">
      <c r="B243" s="2" t="s">
        <v>5214</v>
      </c>
      <c r="D243" s="2"/>
      <c r="E243" s="2"/>
      <c r="F243" s="2">
        <v>18</v>
      </c>
    </row>
    <row r="244" spans="1:6" x14ac:dyDescent="0.25">
      <c r="A244" s="2" t="s">
        <v>5000</v>
      </c>
      <c r="D244" s="2"/>
      <c r="E244" s="2"/>
      <c r="F244" s="2">
        <v>38</v>
      </c>
    </row>
    <row r="245" spans="1:6" x14ac:dyDescent="0.25">
      <c r="A245" s="2" t="s">
        <v>1638</v>
      </c>
      <c r="B245" s="107">
        <v>46120</v>
      </c>
      <c r="C245" s="2" t="s">
        <v>5443</v>
      </c>
      <c r="D245" s="2" t="s">
        <v>5432</v>
      </c>
      <c r="E245" s="2" t="s">
        <v>111</v>
      </c>
      <c r="F245" s="2">
        <v>50</v>
      </c>
    </row>
    <row r="246" spans="1:6" x14ac:dyDescent="0.25">
      <c r="D246" s="2" t="s">
        <v>5433</v>
      </c>
      <c r="E246" s="2" t="s">
        <v>111</v>
      </c>
      <c r="F246" s="2">
        <v>40</v>
      </c>
    </row>
    <row r="247" spans="1:6" x14ac:dyDescent="0.25">
      <c r="D247" s="2" t="s">
        <v>5434</v>
      </c>
      <c r="E247" s="2" t="s">
        <v>65</v>
      </c>
      <c r="F247" s="2">
        <v>5</v>
      </c>
    </row>
    <row r="248" spans="1:6" x14ac:dyDescent="0.25">
      <c r="D248" s="2" t="s">
        <v>5435</v>
      </c>
      <c r="E248" s="2" t="s">
        <v>65</v>
      </c>
      <c r="F248" s="2">
        <v>40</v>
      </c>
    </row>
    <row r="249" spans="1:6" x14ac:dyDescent="0.25">
      <c r="D249" s="2" t="s">
        <v>5436</v>
      </c>
      <c r="E249" s="2" t="s">
        <v>111</v>
      </c>
      <c r="F249" s="2">
        <v>1</v>
      </c>
    </row>
    <row r="250" spans="1:6" x14ac:dyDescent="0.25">
      <c r="D250" s="2" t="s">
        <v>5437</v>
      </c>
      <c r="E250" s="2" t="s">
        <v>65</v>
      </c>
      <c r="F250" s="2">
        <v>2</v>
      </c>
    </row>
    <row r="251" spans="1:6" x14ac:dyDescent="0.25">
      <c r="D251" s="2" t="s">
        <v>5438</v>
      </c>
      <c r="E251" s="2" t="s">
        <v>65</v>
      </c>
      <c r="F251" s="2">
        <v>25</v>
      </c>
    </row>
    <row r="252" spans="1:6" x14ac:dyDescent="0.25">
      <c r="B252" s="2" t="s">
        <v>5471</v>
      </c>
      <c r="D252" s="2"/>
      <c r="E252" s="2"/>
      <c r="F252" s="2">
        <v>163</v>
      </c>
    </row>
    <row r="253" spans="1:6" x14ac:dyDescent="0.25">
      <c r="A253" s="2" t="s">
        <v>5472</v>
      </c>
      <c r="D253" s="2"/>
      <c r="E253" s="2"/>
      <c r="F253" s="2">
        <v>163</v>
      </c>
    </row>
    <row r="254" spans="1:6" x14ac:dyDescent="0.25">
      <c r="A254" s="2" t="s">
        <v>1684</v>
      </c>
      <c r="B254" s="107">
        <v>45881</v>
      </c>
      <c r="C254" s="2" t="s">
        <v>1681</v>
      </c>
      <c r="D254" s="2" t="s">
        <v>1690</v>
      </c>
      <c r="E254" s="2" t="s">
        <v>65</v>
      </c>
      <c r="F254" s="2">
        <v>1</v>
      </c>
    </row>
    <row r="255" spans="1:6" x14ac:dyDescent="0.25">
      <c r="B255" s="2" t="s">
        <v>2152</v>
      </c>
      <c r="D255" s="2"/>
      <c r="E255" s="2"/>
      <c r="F255" s="2">
        <v>1</v>
      </c>
    </row>
    <row r="256" spans="1:6" x14ac:dyDescent="0.25">
      <c r="B256" s="107">
        <v>45873</v>
      </c>
      <c r="C256" s="2" t="s">
        <v>1681</v>
      </c>
      <c r="D256" s="2" t="s">
        <v>1690</v>
      </c>
      <c r="E256" s="2" t="s">
        <v>65</v>
      </c>
      <c r="F256" s="2">
        <v>1</v>
      </c>
    </row>
    <row r="257" spans="2:6" x14ac:dyDescent="0.25">
      <c r="B257" s="2" t="s">
        <v>1735</v>
      </c>
      <c r="D257" s="2"/>
      <c r="E257" s="2"/>
      <c r="F257" s="2">
        <v>1</v>
      </c>
    </row>
    <row r="258" spans="2:6" x14ac:dyDescent="0.25">
      <c r="B258" s="107">
        <v>45874</v>
      </c>
      <c r="C258" s="2" t="s">
        <v>147</v>
      </c>
      <c r="D258" s="2" t="s">
        <v>1840</v>
      </c>
      <c r="E258" s="2" t="s">
        <v>110</v>
      </c>
      <c r="F258" s="2">
        <v>2</v>
      </c>
    </row>
    <row r="259" spans="2:6" x14ac:dyDescent="0.25">
      <c r="D259" s="2" t="s">
        <v>1837</v>
      </c>
      <c r="E259" s="2" t="s">
        <v>65</v>
      </c>
      <c r="F259" s="2">
        <v>1</v>
      </c>
    </row>
    <row r="260" spans="2:6" x14ac:dyDescent="0.25">
      <c r="D260" s="2" t="s">
        <v>1839</v>
      </c>
      <c r="E260" s="2" t="s">
        <v>65</v>
      </c>
      <c r="F260" s="2">
        <v>2</v>
      </c>
    </row>
    <row r="261" spans="2:6" x14ac:dyDescent="0.25">
      <c r="D261" s="2" t="s">
        <v>1838</v>
      </c>
      <c r="E261" s="2" t="s">
        <v>65</v>
      </c>
      <c r="F261" s="2">
        <v>1</v>
      </c>
    </row>
    <row r="262" spans="2:6" x14ac:dyDescent="0.25">
      <c r="B262" s="2" t="s">
        <v>1737</v>
      </c>
      <c r="D262" s="2"/>
      <c r="E262" s="2"/>
      <c r="F262" s="2">
        <v>6</v>
      </c>
    </row>
    <row r="263" spans="2:6" x14ac:dyDescent="0.25">
      <c r="B263" s="107">
        <v>45875</v>
      </c>
      <c r="C263" s="2" t="s">
        <v>1001</v>
      </c>
      <c r="D263" s="2" t="s">
        <v>1911</v>
      </c>
      <c r="E263" s="2" t="s">
        <v>65</v>
      </c>
      <c r="F263" s="2">
        <v>1</v>
      </c>
    </row>
    <row r="264" spans="2:6" x14ac:dyDescent="0.25">
      <c r="C264" s="2" t="s">
        <v>1247</v>
      </c>
      <c r="D264" s="2" t="s">
        <v>1819</v>
      </c>
      <c r="E264" s="2" t="s">
        <v>140</v>
      </c>
      <c r="F264" s="2">
        <v>6</v>
      </c>
    </row>
    <row r="265" spans="2:6" x14ac:dyDescent="0.25">
      <c r="B265" s="2" t="s">
        <v>2153</v>
      </c>
      <c r="D265" s="2"/>
      <c r="E265" s="2"/>
      <c r="F265" s="2">
        <v>7</v>
      </c>
    </row>
    <row r="266" spans="2:6" x14ac:dyDescent="0.25">
      <c r="B266" s="107">
        <v>45882</v>
      </c>
      <c r="C266" s="2" t="s">
        <v>1027</v>
      </c>
      <c r="D266" s="2" t="s">
        <v>2201</v>
      </c>
      <c r="E266" s="2" t="s">
        <v>65</v>
      </c>
      <c r="F266" s="2">
        <v>2</v>
      </c>
    </row>
    <row r="267" spans="2:6" x14ac:dyDescent="0.25">
      <c r="D267" s="2" t="s">
        <v>2203</v>
      </c>
      <c r="E267" s="2" t="s">
        <v>65</v>
      </c>
      <c r="F267" s="2">
        <v>1</v>
      </c>
    </row>
    <row r="268" spans="2:6" x14ac:dyDescent="0.25">
      <c r="D268" s="2" t="s">
        <v>2204</v>
      </c>
      <c r="E268" s="2" t="s">
        <v>140</v>
      </c>
      <c r="F268" s="2">
        <v>3</v>
      </c>
    </row>
    <row r="269" spans="2:6" x14ac:dyDescent="0.25">
      <c r="D269" s="2" t="s">
        <v>2205</v>
      </c>
      <c r="E269" s="2" t="s">
        <v>65</v>
      </c>
      <c r="F269" s="2">
        <v>1</v>
      </c>
    </row>
    <row r="270" spans="2:6" x14ac:dyDescent="0.25">
      <c r="B270" s="2" t="s">
        <v>2170</v>
      </c>
      <c r="D270" s="2"/>
      <c r="E270" s="2"/>
      <c r="F270" s="2">
        <v>7</v>
      </c>
    </row>
    <row r="271" spans="2:6" x14ac:dyDescent="0.25">
      <c r="B271" s="107">
        <v>45885</v>
      </c>
      <c r="C271" s="2" t="s">
        <v>894</v>
      </c>
      <c r="D271" s="2" t="s">
        <v>2140</v>
      </c>
      <c r="E271" s="2" t="s">
        <v>140</v>
      </c>
      <c r="F271" s="2">
        <v>24</v>
      </c>
    </row>
    <row r="272" spans="2:6" x14ac:dyDescent="0.25">
      <c r="B272" s="2" t="s">
        <v>2154</v>
      </c>
      <c r="D272" s="2"/>
      <c r="E272" s="2"/>
      <c r="F272" s="2">
        <v>24</v>
      </c>
    </row>
    <row r="273" spans="1:6" x14ac:dyDescent="0.25">
      <c r="B273" s="107">
        <v>45896</v>
      </c>
      <c r="C273" s="2" t="s">
        <v>1001</v>
      </c>
      <c r="D273" s="2" t="s">
        <v>2638</v>
      </c>
      <c r="E273" s="2" t="s">
        <v>65</v>
      </c>
      <c r="F273" s="2">
        <v>6</v>
      </c>
    </row>
    <row r="274" spans="1:6" x14ac:dyDescent="0.25">
      <c r="D274" s="2" t="s">
        <v>2266</v>
      </c>
      <c r="E274" s="2" t="s">
        <v>65</v>
      </c>
      <c r="F274" s="2">
        <v>1</v>
      </c>
    </row>
    <row r="275" spans="1:6" x14ac:dyDescent="0.25">
      <c r="B275" s="2" t="s">
        <v>2594</v>
      </c>
      <c r="D275" s="2"/>
      <c r="E275" s="2"/>
      <c r="F275" s="2">
        <v>7</v>
      </c>
    </row>
    <row r="276" spans="1:6" x14ac:dyDescent="0.25">
      <c r="A276" s="2" t="s">
        <v>1736</v>
      </c>
      <c r="D276" s="2"/>
      <c r="E276" s="2"/>
      <c r="F276" s="2">
        <v>53</v>
      </c>
    </row>
    <row r="277" spans="1:6" x14ac:dyDescent="0.25">
      <c r="A277" s="2" t="s">
        <v>1699</v>
      </c>
      <c r="B277" s="107">
        <v>45881</v>
      </c>
      <c r="C277" s="2" t="s">
        <v>1395</v>
      </c>
      <c r="D277" s="2" t="s">
        <v>1814</v>
      </c>
      <c r="E277" s="2" t="s">
        <v>65</v>
      </c>
      <c r="F277" s="2">
        <v>1</v>
      </c>
    </row>
    <row r="278" spans="1:6" x14ac:dyDescent="0.25">
      <c r="D278" s="2" t="s">
        <v>2181</v>
      </c>
      <c r="E278" s="2" t="s">
        <v>65</v>
      </c>
      <c r="F278" s="2">
        <v>8</v>
      </c>
    </row>
    <row r="279" spans="1:6" x14ac:dyDescent="0.25">
      <c r="B279" s="2" t="s">
        <v>2152</v>
      </c>
      <c r="D279" s="2"/>
      <c r="E279" s="2"/>
      <c r="F279" s="2">
        <v>9</v>
      </c>
    </row>
    <row r="280" spans="1:6" x14ac:dyDescent="0.25">
      <c r="B280" s="107">
        <v>45874</v>
      </c>
      <c r="C280" s="2" t="s">
        <v>371</v>
      </c>
      <c r="D280" s="2" t="s">
        <v>1697</v>
      </c>
      <c r="E280" s="2" t="s">
        <v>65</v>
      </c>
      <c r="F280" s="2">
        <v>3</v>
      </c>
    </row>
    <row r="281" spans="1:6" x14ac:dyDescent="0.25">
      <c r="D281" s="2" t="s">
        <v>1694</v>
      </c>
      <c r="E281" s="2" t="s">
        <v>65</v>
      </c>
      <c r="F281" s="2">
        <v>4</v>
      </c>
    </row>
    <row r="282" spans="1:6" x14ac:dyDescent="0.25">
      <c r="D282" s="2" t="s">
        <v>1695</v>
      </c>
      <c r="E282" s="2" t="s">
        <v>65</v>
      </c>
      <c r="F282" s="2">
        <v>20</v>
      </c>
    </row>
    <row r="283" spans="1:6" x14ac:dyDescent="0.25">
      <c r="D283" s="2" t="s">
        <v>1696</v>
      </c>
      <c r="E283" s="2" t="s">
        <v>65</v>
      </c>
      <c r="F283" s="2">
        <v>10</v>
      </c>
    </row>
    <row r="284" spans="1:6" x14ac:dyDescent="0.25">
      <c r="B284" s="2" t="s">
        <v>1737</v>
      </c>
      <c r="D284" s="2"/>
      <c r="E284" s="2"/>
      <c r="F284" s="2">
        <v>37</v>
      </c>
    </row>
    <row r="285" spans="1:6" x14ac:dyDescent="0.25">
      <c r="B285" s="107">
        <v>45880</v>
      </c>
      <c r="C285" s="2" t="s">
        <v>1395</v>
      </c>
      <c r="D285" s="2" t="s">
        <v>1814</v>
      </c>
      <c r="E285" s="2" t="s">
        <v>65</v>
      </c>
      <c r="F285" s="2">
        <v>1</v>
      </c>
    </row>
    <row r="286" spans="1:6" x14ac:dyDescent="0.25">
      <c r="D286" s="2" t="s">
        <v>2082</v>
      </c>
      <c r="E286" s="2" t="s">
        <v>65</v>
      </c>
      <c r="F286" s="2">
        <v>8</v>
      </c>
    </row>
    <row r="287" spans="1:6" x14ac:dyDescent="0.25">
      <c r="D287" s="2" t="s">
        <v>2112</v>
      </c>
      <c r="E287" s="2" t="s">
        <v>65</v>
      </c>
      <c r="F287" s="2">
        <v>40</v>
      </c>
    </row>
    <row r="288" spans="1:6" x14ac:dyDescent="0.25">
      <c r="D288" s="2" t="s">
        <v>2081</v>
      </c>
      <c r="E288" s="2" t="s">
        <v>65</v>
      </c>
      <c r="F288" s="2">
        <v>10</v>
      </c>
    </row>
    <row r="289" spans="2:6" x14ac:dyDescent="0.25">
      <c r="D289" s="2" t="s">
        <v>2111</v>
      </c>
      <c r="E289" s="2" t="s">
        <v>65</v>
      </c>
      <c r="F289" s="2">
        <v>8</v>
      </c>
    </row>
    <row r="290" spans="2:6" x14ac:dyDescent="0.25">
      <c r="D290" s="2" t="s">
        <v>2114</v>
      </c>
      <c r="E290" s="2" t="s">
        <v>65</v>
      </c>
      <c r="F290" s="2">
        <v>4</v>
      </c>
    </row>
    <row r="291" spans="2:6" x14ac:dyDescent="0.25">
      <c r="D291" s="2" t="s">
        <v>2113</v>
      </c>
      <c r="E291" s="2" t="s">
        <v>65</v>
      </c>
      <c r="F291" s="2">
        <v>8</v>
      </c>
    </row>
    <row r="292" spans="2:6" x14ac:dyDescent="0.25">
      <c r="C292" s="2" t="s">
        <v>1824</v>
      </c>
      <c r="D292" s="2" t="s">
        <v>2088</v>
      </c>
      <c r="E292" s="2" t="s">
        <v>141</v>
      </c>
      <c r="F292" s="2">
        <v>4</v>
      </c>
    </row>
    <row r="293" spans="2:6" x14ac:dyDescent="0.25">
      <c r="B293" s="2" t="s">
        <v>2155</v>
      </c>
      <c r="D293" s="2"/>
      <c r="E293" s="2"/>
      <c r="F293" s="2">
        <v>83</v>
      </c>
    </row>
    <row r="294" spans="2:6" x14ac:dyDescent="0.25">
      <c r="B294" s="107">
        <v>45882</v>
      </c>
      <c r="C294" s="2" t="s">
        <v>2220</v>
      </c>
      <c r="D294" s="2" t="s">
        <v>2224</v>
      </c>
      <c r="E294" s="2" t="s">
        <v>65</v>
      </c>
      <c r="F294" s="2">
        <v>2</v>
      </c>
    </row>
    <row r="295" spans="2:6" x14ac:dyDescent="0.25">
      <c r="D295" s="2" t="s">
        <v>2225</v>
      </c>
      <c r="E295" s="2" t="s">
        <v>65</v>
      </c>
      <c r="F295" s="2">
        <v>1</v>
      </c>
    </row>
    <row r="296" spans="2:6" x14ac:dyDescent="0.25">
      <c r="B296" s="2" t="s">
        <v>2170</v>
      </c>
      <c r="D296" s="2"/>
      <c r="E296" s="2"/>
      <c r="F296" s="2">
        <v>3</v>
      </c>
    </row>
    <row r="297" spans="2:6" x14ac:dyDescent="0.25">
      <c r="B297" s="107">
        <v>45897</v>
      </c>
      <c r="C297" s="2" t="s">
        <v>1652</v>
      </c>
      <c r="D297" s="2" t="s">
        <v>68</v>
      </c>
      <c r="E297" s="2" t="s">
        <v>65</v>
      </c>
      <c r="F297" s="2">
        <v>1</v>
      </c>
    </row>
    <row r="298" spans="2:6" x14ac:dyDescent="0.25">
      <c r="D298" s="2" t="s">
        <v>2215</v>
      </c>
      <c r="E298" s="2" t="s">
        <v>111</v>
      </c>
      <c r="F298" s="2">
        <v>60</v>
      </c>
    </row>
    <row r="299" spans="2:6" x14ac:dyDescent="0.25">
      <c r="D299" s="2" t="s">
        <v>2216</v>
      </c>
      <c r="E299" s="2" t="s">
        <v>111</v>
      </c>
      <c r="F299" s="2">
        <v>30</v>
      </c>
    </row>
    <row r="300" spans="2:6" x14ac:dyDescent="0.25">
      <c r="D300" s="2" t="s">
        <v>2217</v>
      </c>
      <c r="E300" s="2" t="s">
        <v>111</v>
      </c>
      <c r="F300" s="2">
        <v>56</v>
      </c>
    </row>
    <row r="301" spans="2:6" x14ac:dyDescent="0.25">
      <c r="B301" s="2" t="s">
        <v>2561</v>
      </c>
      <c r="D301" s="2"/>
      <c r="E301" s="2"/>
      <c r="F301" s="2">
        <v>147</v>
      </c>
    </row>
    <row r="302" spans="2:6" x14ac:dyDescent="0.25">
      <c r="B302" s="107">
        <v>45884</v>
      </c>
      <c r="C302" s="2" t="s">
        <v>1338</v>
      </c>
      <c r="D302" s="2" t="s">
        <v>1690</v>
      </c>
      <c r="E302" s="2" t="s">
        <v>65</v>
      </c>
      <c r="F302" s="2">
        <v>1</v>
      </c>
    </row>
    <row r="303" spans="2:6" x14ac:dyDescent="0.25">
      <c r="B303" s="2" t="s">
        <v>2562</v>
      </c>
      <c r="D303" s="2"/>
      <c r="E303" s="2"/>
      <c r="F303" s="2">
        <v>1</v>
      </c>
    </row>
    <row r="304" spans="2:6" x14ac:dyDescent="0.25">
      <c r="B304" s="107">
        <v>45887</v>
      </c>
      <c r="C304" s="2" t="s">
        <v>467</v>
      </c>
      <c r="D304" s="2" t="s">
        <v>2326</v>
      </c>
      <c r="E304" s="2" t="s">
        <v>65</v>
      </c>
      <c r="F304" s="2">
        <v>1</v>
      </c>
    </row>
    <row r="305" spans="1:6" x14ac:dyDescent="0.25">
      <c r="D305" s="2" t="s">
        <v>2325</v>
      </c>
      <c r="E305" s="2" t="s">
        <v>141</v>
      </c>
      <c r="F305" s="2">
        <v>2</v>
      </c>
    </row>
    <row r="306" spans="1:6" x14ac:dyDescent="0.25">
      <c r="B306" s="2" t="s">
        <v>2563</v>
      </c>
      <c r="D306" s="2"/>
      <c r="E306" s="2"/>
      <c r="F306" s="2">
        <v>3</v>
      </c>
    </row>
    <row r="307" spans="1:6" x14ac:dyDescent="0.25">
      <c r="B307" s="107">
        <v>45891</v>
      </c>
      <c r="C307" s="2" t="s">
        <v>463</v>
      </c>
      <c r="D307" s="2" t="s">
        <v>2307</v>
      </c>
      <c r="E307" s="2" t="s">
        <v>72</v>
      </c>
      <c r="F307" s="2">
        <v>76</v>
      </c>
    </row>
    <row r="308" spans="1:6" x14ac:dyDescent="0.25">
      <c r="D308" s="2" t="s">
        <v>2308</v>
      </c>
      <c r="E308" s="2" t="s">
        <v>23</v>
      </c>
      <c r="F308" s="2">
        <v>4</v>
      </c>
    </row>
    <row r="309" spans="1:6" x14ac:dyDescent="0.25">
      <c r="B309" s="2" t="s">
        <v>2564</v>
      </c>
      <c r="D309" s="2"/>
      <c r="E309" s="2"/>
      <c r="F309" s="2">
        <v>80</v>
      </c>
    </row>
    <row r="310" spans="1:6" x14ac:dyDescent="0.25">
      <c r="A310" s="2" t="s">
        <v>1738</v>
      </c>
      <c r="D310" s="2"/>
      <c r="E310" s="2"/>
      <c r="F310" s="2">
        <v>363</v>
      </c>
    </row>
    <row r="311" spans="1:6" x14ac:dyDescent="0.25">
      <c r="A311" s="2" t="s">
        <v>1707</v>
      </c>
      <c r="B311" s="107">
        <v>45877</v>
      </c>
      <c r="C311" s="2" t="s">
        <v>1510</v>
      </c>
      <c r="D311" s="2" t="s">
        <v>1815</v>
      </c>
      <c r="E311" s="2" t="s">
        <v>140</v>
      </c>
      <c r="F311" s="2">
        <v>2</v>
      </c>
    </row>
    <row r="312" spans="1:6" x14ac:dyDescent="0.25">
      <c r="D312" s="2" t="s">
        <v>1822</v>
      </c>
      <c r="E312" s="2" t="s">
        <v>114</v>
      </c>
      <c r="F312" s="2">
        <v>12</v>
      </c>
    </row>
    <row r="313" spans="1:6" x14ac:dyDescent="0.25">
      <c r="C313" s="2" t="s">
        <v>1516</v>
      </c>
      <c r="D313" s="2" t="s">
        <v>1814</v>
      </c>
      <c r="E313" s="2" t="s">
        <v>65</v>
      </c>
      <c r="F313" s="2">
        <v>1</v>
      </c>
    </row>
    <row r="314" spans="1:6" x14ac:dyDescent="0.25">
      <c r="D314" s="2" t="s">
        <v>2082</v>
      </c>
      <c r="E314" s="2" t="s">
        <v>65</v>
      </c>
      <c r="F314" s="2">
        <v>4</v>
      </c>
    </row>
    <row r="315" spans="1:6" x14ac:dyDescent="0.25">
      <c r="D315" s="2" t="s">
        <v>2081</v>
      </c>
      <c r="E315" s="2" t="s">
        <v>65</v>
      </c>
      <c r="F315" s="2">
        <v>5</v>
      </c>
    </row>
    <row r="316" spans="1:6" x14ac:dyDescent="0.25">
      <c r="D316" s="2" t="s">
        <v>2079</v>
      </c>
      <c r="E316" s="2" t="s">
        <v>65</v>
      </c>
      <c r="F316" s="2">
        <v>12</v>
      </c>
    </row>
    <row r="317" spans="1:6" x14ac:dyDescent="0.25">
      <c r="D317" s="2" t="s">
        <v>2080</v>
      </c>
      <c r="E317" s="2" t="s">
        <v>65</v>
      </c>
      <c r="F317" s="2">
        <v>2</v>
      </c>
    </row>
    <row r="318" spans="1:6" x14ac:dyDescent="0.25">
      <c r="B318" s="2" t="s">
        <v>2156</v>
      </c>
      <c r="D318" s="2"/>
      <c r="E318" s="2"/>
      <c r="F318" s="2">
        <v>38</v>
      </c>
    </row>
    <row r="319" spans="1:6" x14ac:dyDescent="0.25">
      <c r="B319" s="107">
        <v>45874</v>
      </c>
      <c r="C319" s="2" t="s">
        <v>371</v>
      </c>
      <c r="D319" s="2" t="s">
        <v>1712</v>
      </c>
      <c r="E319" s="2" t="s">
        <v>65</v>
      </c>
      <c r="F319" s="2">
        <v>50</v>
      </c>
    </row>
    <row r="320" spans="1:6" x14ac:dyDescent="0.25">
      <c r="D320" s="2" t="s">
        <v>1713</v>
      </c>
      <c r="E320" s="2" t="s">
        <v>65</v>
      </c>
      <c r="F320" s="2">
        <v>13</v>
      </c>
    </row>
    <row r="321" spans="2:6" x14ac:dyDescent="0.25">
      <c r="B321" s="2" t="s">
        <v>1737</v>
      </c>
      <c r="D321" s="2"/>
      <c r="E321" s="2"/>
      <c r="F321" s="2">
        <v>63</v>
      </c>
    </row>
    <row r="322" spans="2:6" x14ac:dyDescent="0.25">
      <c r="B322" s="107">
        <v>45880</v>
      </c>
      <c r="C322" s="2" t="s">
        <v>198</v>
      </c>
      <c r="D322" s="2" t="s">
        <v>2085</v>
      </c>
      <c r="E322" s="2" t="s">
        <v>111</v>
      </c>
      <c r="F322" s="2">
        <v>12</v>
      </c>
    </row>
    <row r="323" spans="2:6" x14ac:dyDescent="0.25">
      <c r="B323" s="2" t="s">
        <v>2155</v>
      </c>
      <c r="D323" s="2"/>
      <c r="E323" s="2"/>
      <c r="F323" s="2">
        <v>12</v>
      </c>
    </row>
    <row r="324" spans="2:6" x14ac:dyDescent="0.25">
      <c r="B324" s="107">
        <v>45901</v>
      </c>
      <c r="C324" s="2" t="s">
        <v>375</v>
      </c>
      <c r="D324" s="2" t="s">
        <v>2760</v>
      </c>
      <c r="E324" s="2" t="s">
        <v>65</v>
      </c>
      <c r="F324" s="2">
        <v>1</v>
      </c>
    </row>
    <row r="325" spans="2:6" x14ac:dyDescent="0.25">
      <c r="D325" s="2" t="s">
        <v>2758</v>
      </c>
      <c r="E325" s="2" t="s">
        <v>24</v>
      </c>
      <c r="F325" s="2">
        <v>1</v>
      </c>
    </row>
    <row r="326" spans="2:6" x14ac:dyDescent="0.25">
      <c r="D326" s="2" t="s">
        <v>2759</v>
      </c>
      <c r="E326" s="2" t="s">
        <v>65</v>
      </c>
      <c r="F326" s="2">
        <v>1</v>
      </c>
    </row>
    <row r="327" spans="2:6" x14ac:dyDescent="0.25">
      <c r="D327" s="2" t="s">
        <v>2761</v>
      </c>
      <c r="E327" s="2" t="s">
        <v>65</v>
      </c>
      <c r="F327" s="2">
        <v>1</v>
      </c>
    </row>
    <row r="328" spans="2:6" x14ac:dyDescent="0.25">
      <c r="B328" s="2" t="s">
        <v>2566</v>
      </c>
      <c r="D328" s="2"/>
      <c r="E328" s="2"/>
      <c r="F328" s="2">
        <v>4</v>
      </c>
    </row>
    <row r="329" spans="2:6" x14ac:dyDescent="0.25">
      <c r="B329" s="107">
        <v>45902</v>
      </c>
      <c r="C329" s="2" t="s">
        <v>298</v>
      </c>
      <c r="D329" s="2" t="s">
        <v>2802</v>
      </c>
      <c r="E329" s="2" t="s">
        <v>65</v>
      </c>
      <c r="F329" s="2">
        <v>6</v>
      </c>
    </row>
    <row r="330" spans="2:6" x14ac:dyDescent="0.25">
      <c r="D330" s="2" t="s">
        <v>2804</v>
      </c>
      <c r="E330" s="2" t="s">
        <v>65</v>
      </c>
      <c r="F330" s="2">
        <v>3</v>
      </c>
    </row>
    <row r="331" spans="2:6" x14ac:dyDescent="0.25">
      <c r="B331" s="2" t="s">
        <v>2978</v>
      </c>
      <c r="D331" s="2"/>
      <c r="E331" s="2"/>
      <c r="F331" s="2">
        <v>9</v>
      </c>
    </row>
    <row r="332" spans="2:6" x14ac:dyDescent="0.25">
      <c r="B332" s="107">
        <v>45903</v>
      </c>
      <c r="C332" s="2" t="s">
        <v>151</v>
      </c>
      <c r="D332" s="2" t="s">
        <v>2805</v>
      </c>
      <c r="E332" s="2" t="s">
        <v>65</v>
      </c>
      <c r="F332" s="2">
        <v>3</v>
      </c>
    </row>
    <row r="333" spans="2:6" x14ac:dyDescent="0.25">
      <c r="D333" s="2" t="s">
        <v>2094</v>
      </c>
      <c r="E333" s="2" t="s">
        <v>65</v>
      </c>
      <c r="F333" s="2">
        <v>1</v>
      </c>
    </row>
    <row r="334" spans="2:6" x14ac:dyDescent="0.25">
      <c r="D334" s="2" t="s">
        <v>2098</v>
      </c>
      <c r="E334" s="2" t="s">
        <v>65</v>
      </c>
      <c r="F334" s="2">
        <v>5</v>
      </c>
    </row>
    <row r="335" spans="2:6" x14ac:dyDescent="0.25">
      <c r="D335" s="2" t="s">
        <v>1980</v>
      </c>
      <c r="E335" s="2" t="s">
        <v>65</v>
      </c>
      <c r="F335" s="2">
        <v>4</v>
      </c>
    </row>
    <row r="336" spans="2:6" x14ac:dyDescent="0.25">
      <c r="D336" s="2" t="s">
        <v>2188</v>
      </c>
      <c r="E336" s="2" t="s">
        <v>65</v>
      </c>
      <c r="F336" s="2">
        <v>4</v>
      </c>
    </row>
    <row r="337" spans="2:6" x14ac:dyDescent="0.25">
      <c r="D337" s="2" t="s">
        <v>2092</v>
      </c>
      <c r="E337" s="2" t="s">
        <v>65</v>
      </c>
      <c r="F337" s="2">
        <v>7</v>
      </c>
    </row>
    <row r="338" spans="2:6" x14ac:dyDescent="0.25">
      <c r="D338" s="2" t="s">
        <v>2809</v>
      </c>
      <c r="E338" s="2" t="s">
        <v>65</v>
      </c>
      <c r="F338" s="2">
        <v>1</v>
      </c>
    </row>
    <row r="339" spans="2:6" x14ac:dyDescent="0.25">
      <c r="D339" s="2" t="s">
        <v>2097</v>
      </c>
      <c r="E339" s="2" t="s">
        <v>65</v>
      </c>
      <c r="F339" s="2">
        <v>20</v>
      </c>
    </row>
    <row r="340" spans="2:6" x14ac:dyDescent="0.25">
      <c r="D340" s="2" t="s">
        <v>2262</v>
      </c>
      <c r="E340" s="2" t="s">
        <v>65</v>
      </c>
      <c r="F340" s="2">
        <v>4</v>
      </c>
    </row>
    <row r="341" spans="2:6" x14ac:dyDescent="0.25">
      <c r="D341" s="2" t="s">
        <v>2810</v>
      </c>
      <c r="E341" s="2" t="s">
        <v>65</v>
      </c>
      <c r="F341" s="2">
        <v>1</v>
      </c>
    </row>
    <row r="342" spans="2:6" x14ac:dyDescent="0.25">
      <c r="B342" s="2" t="s">
        <v>2975</v>
      </c>
      <c r="D342" s="2"/>
      <c r="E342" s="2"/>
      <c r="F342" s="2">
        <v>50</v>
      </c>
    </row>
    <row r="343" spans="2:6" x14ac:dyDescent="0.25">
      <c r="B343" s="107">
        <v>45906</v>
      </c>
      <c r="C343" s="2" t="s">
        <v>198</v>
      </c>
      <c r="D343" s="2" t="s">
        <v>1986</v>
      </c>
      <c r="E343" s="2" t="s">
        <v>111</v>
      </c>
      <c r="F343" s="2">
        <v>12</v>
      </c>
    </row>
    <row r="344" spans="2:6" x14ac:dyDescent="0.25">
      <c r="D344" s="2" t="s">
        <v>2831</v>
      </c>
      <c r="E344" s="2" t="s">
        <v>111</v>
      </c>
      <c r="F344" s="2">
        <v>27</v>
      </c>
    </row>
    <row r="345" spans="2:6" x14ac:dyDescent="0.25">
      <c r="D345" s="2" t="s">
        <v>2832</v>
      </c>
      <c r="E345" s="2" t="s">
        <v>111</v>
      </c>
      <c r="F345" s="2">
        <v>4</v>
      </c>
    </row>
    <row r="346" spans="2:6" x14ac:dyDescent="0.25">
      <c r="B346" s="2" t="s">
        <v>2979</v>
      </c>
      <c r="D346" s="2"/>
      <c r="E346" s="2"/>
      <c r="F346" s="2">
        <v>43</v>
      </c>
    </row>
    <row r="347" spans="2:6" x14ac:dyDescent="0.25">
      <c r="B347" s="107">
        <v>45908</v>
      </c>
      <c r="C347" s="2" t="s">
        <v>1516</v>
      </c>
      <c r="D347" s="2" t="s">
        <v>2082</v>
      </c>
      <c r="E347" s="2" t="s">
        <v>65</v>
      </c>
      <c r="F347" s="2">
        <v>4</v>
      </c>
    </row>
    <row r="348" spans="2:6" x14ac:dyDescent="0.25">
      <c r="D348" s="2" t="s">
        <v>2112</v>
      </c>
      <c r="E348" s="2" t="s">
        <v>65</v>
      </c>
      <c r="F348" s="2">
        <v>14</v>
      </c>
    </row>
    <row r="349" spans="2:6" x14ac:dyDescent="0.25">
      <c r="D349" s="2" t="s">
        <v>2081</v>
      </c>
      <c r="E349" s="2" t="s">
        <v>65</v>
      </c>
      <c r="F349" s="2">
        <v>10</v>
      </c>
    </row>
    <row r="350" spans="2:6" x14ac:dyDescent="0.25">
      <c r="D350" s="2" t="s">
        <v>2111</v>
      </c>
      <c r="E350" s="2" t="s">
        <v>65</v>
      </c>
      <c r="F350" s="2">
        <v>3</v>
      </c>
    </row>
    <row r="351" spans="2:6" x14ac:dyDescent="0.25">
      <c r="D351" s="2" t="s">
        <v>2079</v>
      </c>
      <c r="E351" s="2" t="s">
        <v>65</v>
      </c>
      <c r="F351" s="2">
        <v>12</v>
      </c>
    </row>
    <row r="352" spans="2:6" x14ac:dyDescent="0.25">
      <c r="D352" s="2" t="s">
        <v>2080</v>
      </c>
      <c r="E352" s="2" t="s">
        <v>65</v>
      </c>
      <c r="F352" s="2">
        <v>2</v>
      </c>
    </row>
    <row r="353" spans="1:6" x14ac:dyDescent="0.25">
      <c r="D353" s="2" t="s">
        <v>2947</v>
      </c>
      <c r="E353" s="2" t="s">
        <v>65</v>
      </c>
      <c r="F353" s="2">
        <v>4</v>
      </c>
    </row>
    <row r="354" spans="1:6" x14ac:dyDescent="0.25">
      <c r="B354" s="2" t="s">
        <v>2980</v>
      </c>
      <c r="D354" s="2"/>
      <c r="E354" s="2"/>
      <c r="F354" s="2">
        <v>49</v>
      </c>
    </row>
    <row r="355" spans="1:6" x14ac:dyDescent="0.25">
      <c r="B355" s="107">
        <v>45931</v>
      </c>
      <c r="C355" s="2" t="s">
        <v>1516</v>
      </c>
      <c r="D355" s="2" t="s">
        <v>2112</v>
      </c>
      <c r="E355" s="2" t="s">
        <v>65</v>
      </c>
      <c r="F355" s="2">
        <v>14</v>
      </c>
    </row>
    <row r="356" spans="1:6" x14ac:dyDescent="0.25">
      <c r="D356" s="2" t="s">
        <v>2081</v>
      </c>
      <c r="E356" s="2" t="s">
        <v>65</v>
      </c>
      <c r="F356" s="2">
        <v>5</v>
      </c>
    </row>
    <row r="357" spans="1:6" x14ac:dyDescent="0.25">
      <c r="D357" s="2" t="s">
        <v>2111</v>
      </c>
      <c r="E357" s="2" t="s">
        <v>65</v>
      </c>
      <c r="F357" s="2">
        <v>3</v>
      </c>
    </row>
    <row r="358" spans="1:6" x14ac:dyDescent="0.25">
      <c r="D358" s="2" t="s">
        <v>2947</v>
      </c>
      <c r="E358" s="2" t="s">
        <v>65</v>
      </c>
      <c r="F358" s="2">
        <v>4</v>
      </c>
    </row>
    <row r="359" spans="1:6" x14ac:dyDescent="0.25">
      <c r="B359" s="2" t="s">
        <v>3204</v>
      </c>
      <c r="D359" s="2"/>
      <c r="E359" s="2"/>
      <c r="F359" s="2">
        <v>26</v>
      </c>
    </row>
    <row r="360" spans="1:6" x14ac:dyDescent="0.25">
      <c r="B360" s="107">
        <v>45918</v>
      </c>
      <c r="C360" s="2" t="s">
        <v>147</v>
      </c>
      <c r="D360" s="2" t="s">
        <v>2345</v>
      </c>
      <c r="E360" s="2" t="s">
        <v>24</v>
      </c>
      <c r="F360" s="2">
        <v>4</v>
      </c>
    </row>
    <row r="361" spans="1:6" x14ac:dyDescent="0.25">
      <c r="B361" s="2" t="s">
        <v>3201</v>
      </c>
      <c r="D361" s="2"/>
      <c r="E361" s="2"/>
      <c r="F361" s="2">
        <v>4</v>
      </c>
    </row>
    <row r="362" spans="1:6" x14ac:dyDescent="0.25">
      <c r="A362" s="2" t="s">
        <v>1739</v>
      </c>
      <c r="D362" s="2"/>
      <c r="E362" s="2"/>
      <c r="F362" s="2">
        <v>298</v>
      </c>
    </row>
    <row r="363" spans="1:6" x14ac:dyDescent="0.25">
      <c r="A363" s="2" t="s">
        <v>1729</v>
      </c>
      <c r="B363" s="107">
        <v>45877</v>
      </c>
      <c r="C363" s="2" t="s">
        <v>1764</v>
      </c>
      <c r="D363" s="2" t="s">
        <v>1690</v>
      </c>
      <c r="E363" s="2" t="s">
        <v>65</v>
      </c>
      <c r="F363" s="2">
        <v>1</v>
      </c>
    </row>
    <row r="364" spans="1:6" x14ac:dyDescent="0.25">
      <c r="C364" s="2" t="s">
        <v>2073</v>
      </c>
      <c r="D364" s="2" t="s">
        <v>2071</v>
      </c>
      <c r="E364" s="2" t="s">
        <v>65</v>
      </c>
      <c r="F364" s="2">
        <v>2</v>
      </c>
    </row>
    <row r="365" spans="1:6" x14ac:dyDescent="0.25">
      <c r="B365" s="2" t="s">
        <v>2156</v>
      </c>
      <c r="D365" s="2"/>
      <c r="E365" s="2"/>
      <c r="F365" s="2">
        <v>3</v>
      </c>
    </row>
    <row r="366" spans="1:6" x14ac:dyDescent="0.25">
      <c r="B366" s="107">
        <v>45881</v>
      </c>
      <c r="C366" s="2" t="s">
        <v>295</v>
      </c>
      <c r="D366" s="2" t="s">
        <v>1814</v>
      </c>
      <c r="E366" s="2" t="s">
        <v>65</v>
      </c>
      <c r="F366" s="2">
        <v>1</v>
      </c>
    </row>
    <row r="367" spans="1:6" x14ac:dyDescent="0.25">
      <c r="D367" s="2" t="s">
        <v>2142</v>
      </c>
      <c r="E367" s="2" t="s">
        <v>65</v>
      </c>
      <c r="F367" s="2">
        <v>4</v>
      </c>
    </row>
    <row r="368" spans="1:6" x14ac:dyDescent="0.25">
      <c r="D368" s="2" t="s">
        <v>2143</v>
      </c>
      <c r="E368" s="2" t="s">
        <v>65</v>
      </c>
      <c r="F368" s="2">
        <v>1</v>
      </c>
    </row>
    <row r="369" spans="2:6" x14ac:dyDescent="0.25">
      <c r="B369" s="2" t="s">
        <v>2152</v>
      </c>
      <c r="D369" s="2"/>
      <c r="E369" s="2"/>
      <c r="F369" s="2">
        <v>6</v>
      </c>
    </row>
    <row r="370" spans="2:6" x14ac:dyDescent="0.25">
      <c r="B370" s="107">
        <v>45873</v>
      </c>
      <c r="C370" s="2" t="s">
        <v>1764</v>
      </c>
      <c r="D370" s="2" t="s">
        <v>1690</v>
      </c>
      <c r="E370" s="2" t="s">
        <v>65</v>
      </c>
      <c r="F370" s="2">
        <v>2</v>
      </c>
    </row>
    <row r="371" spans="2:6" x14ac:dyDescent="0.25">
      <c r="B371" s="2" t="s">
        <v>1735</v>
      </c>
      <c r="D371" s="2"/>
      <c r="E371" s="2"/>
      <c r="F371" s="2">
        <v>2</v>
      </c>
    </row>
    <row r="372" spans="2:6" x14ac:dyDescent="0.25">
      <c r="B372" s="107">
        <v>45874</v>
      </c>
      <c r="C372" s="2" t="s">
        <v>198</v>
      </c>
      <c r="D372" s="2" t="s">
        <v>1722</v>
      </c>
      <c r="E372" s="2" t="s">
        <v>65</v>
      </c>
      <c r="F372" s="2">
        <v>1</v>
      </c>
    </row>
    <row r="373" spans="2:6" x14ac:dyDescent="0.25">
      <c r="D373" s="2" t="s">
        <v>1726</v>
      </c>
      <c r="E373" s="2" t="s">
        <v>65</v>
      </c>
      <c r="F373" s="2">
        <v>4</v>
      </c>
    </row>
    <row r="374" spans="2:6" x14ac:dyDescent="0.25">
      <c r="D374" s="2" t="s">
        <v>1721</v>
      </c>
      <c r="E374" s="2" t="s">
        <v>65</v>
      </c>
      <c r="F374" s="2">
        <v>8</v>
      </c>
    </row>
    <row r="375" spans="2:6" x14ac:dyDescent="0.25">
      <c r="D375" s="2" t="s">
        <v>1720</v>
      </c>
      <c r="E375" s="2" t="s">
        <v>65</v>
      </c>
      <c r="F375" s="2">
        <v>8</v>
      </c>
    </row>
    <row r="376" spans="2:6" x14ac:dyDescent="0.25">
      <c r="D376" s="2" t="s">
        <v>1725</v>
      </c>
      <c r="E376" s="2" t="s">
        <v>65</v>
      </c>
      <c r="F376" s="2">
        <v>6</v>
      </c>
    </row>
    <row r="377" spans="2:6" x14ac:dyDescent="0.25">
      <c r="D377" s="2" t="s">
        <v>1719</v>
      </c>
      <c r="E377" s="2" t="s">
        <v>65</v>
      </c>
      <c r="F377" s="2">
        <v>2</v>
      </c>
    </row>
    <row r="378" spans="2:6" x14ac:dyDescent="0.25">
      <c r="D378" s="2" t="s">
        <v>1727</v>
      </c>
      <c r="E378" s="2" t="s">
        <v>65</v>
      </c>
      <c r="F378" s="2">
        <v>1</v>
      </c>
    </row>
    <row r="379" spans="2:6" x14ac:dyDescent="0.25">
      <c r="D379" s="2" t="s">
        <v>1724</v>
      </c>
      <c r="E379" s="2" t="s">
        <v>65</v>
      </c>
      <c r="F379" s="2">
        <v>3</v>
      </c>
    </row>
    <row r="380" spans="2:6" x14ac:dyDescent="0.25">
      <c r="D380" s="2" t="s">
        <v>1716</v>
      </c>
      <c r="E380" s="2" t="s">
        <v>65</v>
      </c>
      <c r="F380" s="2">
        <v>2</v>
      </c>
    </row>
    <row r="381" spans="2:6" x14ac:dyDescent="0.25">
      <c r="D381" s="2" t="s">
        <v>1717</v>
      </c>
      <c r="E381" s="2" t="s">
        <v>65</v>
      </c>
      <c r="F381" s="2">
        <v>3</v>
      </c>
    </row>
    <row r="382" spans="2:6" x14ac:dyDescent="0.25">
      <c r="D382" s="2" t="s">
        <v>1718</v>
      </c>
      <c r="E382" s="2" t="s">
        <v>65</v>
      </c>
      <c r="F382" s="2">
        <v>4</v>
      </c>
    </row>
    <row r="383" spans="2:6" x14ac:dyDescent="0.25">
      <c r="D383" s="2" t="s">
        <v>1723</v>
      </c>
      <c r="E383" s="2" t="s">
        <v>65</v>
      </c>
      <c r="F383" s="2">
        <v>1</v>
      </c>
    </row>
    <row r="384" spans="2:6" x14ac:dyDescent="0.25">
      <c r="B384" s="2" t="s">
        <v>1737</v>
      </c>
      <c r="D384" s="2"/>
      <c r="E384" s="2"/>
      <c r="F384" s="2">
        <v>43</v>
      </c>
    </row>
    <row r="385" spans="2:6" x14ac:dyDescent="0.25">
      <c r="B385" s="107">
        <v>45883</v>
      </c>
      <c r="C385" s="2" t="s">
        <v>1764</v>
      </c>
      <c r="D385" s="2" t="s">
        <v>1690</v>
      </c>
      <c r="E385" s="2" t="s">
        <v>65</v>
      </c>
      <c r="F385" s="2">
        <v>1</v>
      </c>
    </row>
    <row r="386" spans="2:6" x14ac:dyDescent="0.25">
      <c r="B386" s="2" t="s">
        <v>2169</v>
      </c>
      <c r="D386" s="2"/>
      <c r="E386" s="2"/>
      <c r="F386" s="2">
        <v>1</v>
      </c>
    </row>
    <row r="387" spans="2:6" x14ac:dyDescent="0.25">
      <c r="B387" s="107">
        <v>45882</v>
      </c>
      <c r="C387" s="2" t="s">
        <v>198</v>
      </c>
      <c r="D387" s="2" t="s">
        <v>1720</v>
      </c>
      <c r="E387" s="2" t="s">
        <v>65</v>
      </c>
      <c r="F387" s="2">
        <v>5</v>
      </c>
    </row>
    <row r="388" spans="2:6" x14ac:dyDescent="0.25">
      <c r="D388" s="2" t="s">
        <v>1719</v>
      </c>
      <c r="E388" s="2" t="s">
        <v>65</v>
      </c>
      <c r="F388" s="2">
        <v>4</v>
      </c>
    </row>
    <row r="389" spans="2:6" x14ac:dyDescent="0.25">
      <c r="D389" s="2" t="s">
        <v>2256</v>
      </c>
      <c r="E389" s="2" t="s">
        <v>65</v>
      </c>
      <c r="F389" s="2">
        <v>1</v>
      </c>
    </row>
    <row r="390" spans="2:6" x14ac:dyDescent="0.25">
      <c r="D390" s="2" t="s">
        <v>2238</v>
      </c>
      <c r="E390" s="2" t="s">
        <v>65</v>
      </c>
      <c r="F390" s="2">
        <v>2</v>
      </c>
    </row>
    <row r="391" spans="2:6" x14ac:dyDescent="0.25">
      <c r="D391" s="2" t="s">
        <v>2245</v>
      </c>
      <c r="E391" s="2" t="s">
        <v>65</v>
      </c>
      <c r="F391" s="2">
        <v>5</v>
      </c>
    </row>
    <row r="392" spans="2:6" x14ac:dyDescent="0.25">
      <c r="D392" s="2" t="s">
        <v>2239</v>
      </c>
      <c r="E392" s="2" t="s">
        <v>65</v>
      </c>
      <c r="F392" s="2">
        <v>3</v>
      </c>
    </row>
    <row r="393" spans="2:6" x14ac:dyDescent="0.25">
      <c r="D393" s="2" t="s">
        <v>2003</v>
      </c>
      <c r="E393" s="2" t="s">
        <v>65</v>
      </c>
      <c r="F393" s="2">
        <v>4</v>
      </c>
    </row>
    <row r="394" spans="2:6" x14ac:dyDescent="0.25">
      <c r="D394" s="2" t="s">
        <v>2005</v>
      </c>
      <c r="E394" s="2" t="s">
        <v>65</v>
      </c>
      <c r="F394" s="2">
        <v>2</v>
      </c>
    </row>
    <row r="395" spans="2:6" x14ac:dyDescent="0.25">
      <c r="D395" s="2" t="s">
        <v>2242</v>
      </c>
      <c r="E395" s="2" t="s">
        <v>65</v>
      </c>
      <c r="F395" s="2">
        <v>2</v>
      </c>
    </row>
    <row r="396" spans="2:6" x14ac:dyDescent="0.25">
      <c r="D396" s="2" t="s">
        <v>2243</v>
      </c>
      <c r="E396" s="2" t="s">
        <v>65</v>
      </c>
      <c r="F396" s="2">
        <v>2</v>
      </c>
    </row>
    <row r="397" spans="2:6" x14ac:dyDescent="0.25">
      <c r="D397" s="2" t="s">
        <v>2250</v>
      </c>
      <c r="E397" s="2" t="s">
        <v>65</v>
      </c>
      <c r="F397" s="2">
        <v>4</v>
      </c>
    </row>
    <row r="398" spans="2:6" x14ac:dyDescent="0.25">
      <c r="D398" s="2" t="s">
        <v>2249</v>
      </c>
      <c r="E398" s="2" t="s">
        <v>65</v>
      </c>
      <c r="F398" s="2">
        <v>9</v>
      </c>
    </row>
    <row r="399" spans="2:6" x14ac:dyDescent="0.25">
      <c r="D399" s="2" t="s">
        <v>2246</v>
      </c>
      <c r="E399" s="2" t="s">
        <v>65</v>
      </c>
      <c r="F399" s="2">
        <v>4</v>
      </c>
    </row>
    <row r="400" spans="2:6" x14ac:dyDescent="0.25">
      <c r="D400" s="2" t="s">
        <v>2009</v>
      </c>
      <c r="E400" s="2" t="s">
        <v>65</v>
      </c>
      <c r="F400" s="2">
        <v>4</v>
      </c>
    </row>
    <row r="401" spans="2:6" x14ac:dyDescent="0.25">
      <c r="D401" s="2" t="s">
        <v>2237</v>
      </c>
      <c r="E401" s="2" t="s">
        <v>65</v>
      </c>
      <c r="F401" s="2">
        <v>2</v>
      </c>
    </row>
    <row r="402" spans="2:6" x14ac:dyDescent="0.25">
      <c r="D402" s="2" t="s">
        <v>2240</v>
      </c>
      <c r="E402" s="2" t="s">
        <v>65</v>
      </c>
      <c r="F402" s="2">
        <v>1</v>
      </c>
    </row>
    <row r="403" spans="2:6" x14ac:dyDescent="0.25">
      <c r="D403" s="2" t="s">
        <v>2241</v>
      </c>
      <c r="E403" s="2" t="s">
        <v>65</v>
      </c>
      <c r="F403" s="2">
        <v>4</v>
      </c>
    </row>
    <row r="404" spans="2:6" x14ac:dyDescent="0.25">
      <c r="D404" s="2" t="s">
        <v>2244</v>
      </c>
      <c r="E404" s="2" t="s">
        <v>65</v>
      </c>
      <c r="F404" s="2">
        <v>2</v>
      </c>
    </row>
    <row r="405" spans="2:6" x14ac:dyDescent="0.25">
      <c r="D405" s="2" t="s">
        <v>2247</v>
      </c>
      <c r="E405" s="2" t="s">
        <v>65</v>
      </c>
      <c r="F405" s="2">
        <v>4</v>
      </c>
    </row>
    <row r="406" spans="2:6" x14ac:dyDescent="0.25">
      <c r="D406" s="2" t="s">
        <v>2248</v>
      </c>
      <c r="E406" s="2" t="s">
        <v>65</v>
      </c>
      <c r="F406" s="2">
        <v>4</v>
      </c>
    </row>
    <row r="407" spans="2:6" x14ac:dyDescent="0.25">
      <c r="D407" s="2" t="s">
        <v>2251</v>
      </c>
      <c r="E407" s="2" t="s">
        <v>65</v>
      </c>
      <c r="F407" s="2">
        <v>2</v>
      </c>
    </row>
    <row r="408" spans="2:6" x14ac:dyDescent="0.25">
      <c r="D408" s="2" t="s">
        <v>2252</v>
      </c>
      <c r="E408" s="2" t="s">
        <v>65</v>
      </c>
      <c r="F408" s="2">
        <v>1</v>
      </c>
    </row>
    <row r="409" spans="2:6" x14ac:dyDescent="0.25">
      <c r="D409" s="2" t="s">
        <v>2253</v>
      </c>
      <c r="E409" s="2" t="s">
        <v>65</v>
      </c>
      <c r="F409" s="2">
        <v>3</v>
      </c>
    </row>
    <row r="410" spans="2:6" x14ac:dyDescent="0.25">
      <c r="D410" s="2" t="s">
        <v>2254</v>
      </c>
      <c r="E410" s="2" t="s">
        <v>65</v>
      </c>
      <c r="F410" s="2">
        <v>3</v>
      </c>
    </row>
    <row r="411" spans="2:6" x14ac:dyDescent="0.25">
      <c r="D411" s="2" t="s">
        <v>2255</v>
      </c>
      <c r="E411" s="2" t="s">
        <v>65</v>
      </c>
      <c r="F411" s="2">
        <v>1</v>
      </c>
    </row>
    <row r="412" spans="2:6" x14ac:dyDescent="0.25">
      <c r="C412" s="2" t="s">
        <v>1764</v>
      </c>
      <c r="D412" s="2" t="s">
        <v>1690</v>
      </c>
      <c r="E412" s="2" t="s">
        <v>65</v>
      </c>
      <c r="F412" s="2">
        <v>1</v>
      </c>
    </row>
    <row r="413" spans="2:6" x14ac:dyDescent="0.25">
      <c r="B413" s="2" t="s">
        <v>2170</v>
      </c>
      <c r="D413" s="2"/>
      <c r="E413" s="2"/>
      <c r="F413" s="2">
        <v>79</v>
      </c>
    </row>
    <row r="414" spans="2:6" x14ac:dyDescent="0.25">
      <c r="B414" s="107">
        <v>45897</v>
      </c>
      <c r="C414" s="2" t="s">
        <v>467</v>
      </c>
      <c r="D414" s="2" t="s">
        <v>2634</v>
      </c>
      <c r="E414" s="2" t="s">
        <v>141</v>
      </c>
      <c r="F414" s="2">
        <v>24</v>
      </c>
    </row>
    <row r="415" spans="2:6" x14ac:dyDescent="0.25">
      <c r="D415" s="2" t="s">
        <v>2326</v>
      </c>
      <c r="E415" s="2" t="s">
        <v>65</v>
      </c>
      <c r="F415" s="2">
        <v>1</v>
      </c>
    </row>
    <row r="416" spans="2:6" x14ac:dyDescent="0.25">
      <c r="D416" s="2" t="s">
        <v>2025</v>
      </c>
      <c r="E416" s="2" t="s">
        <v>141</v>
      </c>
      <c r="F416" s="2">
        <v>15</v>
      </c>
    </row>
    <row r="417" spans="2:6" x14ac:dyDescent="0.25">
      <c r="D417" s="2" t="s">
        <v>2637</v>
      </c>
      <c r="E417" s="2" t="s">
        <v>65</v>
      </c>
      <c r="F417" s="2">
        <v>1</v>
      </c>
    </row>
    <row r="418" spans="2:6" x14ac:dyDescent="0.25">
      <c r="D418" s="2" t="s">
        <v>1968</v>
      </c>
      <c r="E418" s="2" t="s">
        <v>23</v>
      </c>
      <c r="F418" s="2">
        <v>5</v>
      </c>
    </row>
    <row r="419" spans="2:6" x14ac:dyDescent="0.25">
      <c r="B419" s="2" t="s">
        <v>2561</v>
      </c>
      <c r="D419" s="2"/>
      <c r="E419" s="2"/>
      <c r="F419" s="2">
        <v>46</v>
      </c>
    </row>
    <row r="420" spans="2:6" x14ac:dyDescent="0.25">
      <c r="B420" s="107">
        <v>45889</v>
      </c>
      <c r="C420" s="2" t="s">
        <v>1764</v>
      </c>
      <c r="D420" s="2" t="s">
        <v>1690</v>
      </c>
      <c r="E420" s="2" t="s">
        <v>65</v>
      </c>
      <c r="F420" s="2">
        <v>1</v>
      </c>
    </row>
    <row r="421" spans="2:6" x14ac:dyDescent="0.25">
      <c r="C421" s="2" t="s">
        <v>2073</v>
      </c>
      <c r="D421" s="2" t="s">
        <v>2441</v>
      </c>
      <c r="E421" s="2" t="s">
        <v>65</v>
      </c>
      <c r="F421" s="2">
        <v>2</v>
      </c>
    </row>
    <row r="422" spans="2:6" x14ac:dyDescent="0.25">
      <c r="D422" s="2" t="s">
        <v>2442</v>
      </c>
      <c r="E422" s="2" t="s">
        <v>65</v>
      </c>
      <c r="F422" s="2">
        <v>2</v>
      </c>
    </row>
    <row r="423" spans="2:6" x14ac:dyDescent="0.25">
      <c r="D423" s="2" t="s">
        <v>2443</v>
      </c>
      <c r="E423" s="2" t="s">
        <v>65</v>
      </c>
      <c r="F423" s="2">
        <v>4</v>
      </c>
    </row>
    <row r="424" spans="2:6" x14ac:dyDescent="0.25">
      <c r="D424" s="2" t="s">
        <v>2444</v>
      </c>
      <c r="E424" s="2" t="s">
        <v>114</v>
      </c>
      <c r="F424" s="2">
        <v>15</v>
      </c>
    </row>
    <row r="425" spans="2:6" x14ac:dyDescent="0.25">
      <c r="B425" s="2" t="s">
        <v>2555</v>
      </c>
      <c r="D425" s="2"/>
      <c r="E425" s="2"/>
      <c r="F425" s="2">
        <v>24</v>
      </c>
    </row>
    <row r="426" spans="2:6" x14ac:dyDescent="0.25">
      <c r="B426" s="107">
        <v>45888</v>
      </c>
      <c r="C426" s="2" t="s">
        <v>260</v>
      </c>
      <c r="D426" s="2" t="s">
        <v>2347</v>
      </c>
      <c r="E426" s="2" t="s">
        <v>65</v>
      </c>
      <c r="F426" s="2">
        <v>50</v>
      </c>
    </row>
    <row r="427" spans="2:6" x14ac:dyDescent="0.25">
      <c r="D427" s="2" t="s">
        <v>2353</v>
      </c>
      <c r="E427" s="2" t="s">
        <v>65</v>
      </c>
      <c r="F427" s="2">
        <v>1</v>
      </c>
    </row>
    <row r="428" spans="2:6" x14ac:dyDescent="0.25">
      <c r="D428" s="2" t="s">
        <v>2349</v>
      </c>
      <c r="E428" s="2" t="s">
        <v>65</v>
      </c>
      <c r="F428" s="2">
        <v>1</v>
      </c>
    </row>
    <row r="429" spans="2:6" x14ac:dyDescent="0.25">
      <c r="D429" s="2" t="s">
        <v>2351</v>
      </c>
      <c r="E429" s="2" t="s">
        <v>65</v>
      </c>
      <c r="F429" s="2">
        <v>1</v>
      </c>
    </row>
    <row r="430" spans="2:6" x14ac:dyDescent="0.25">
      <c r="D430" s="2" t="s">
        <v>2350</v>
      </c>
      <c r="E430" s="2" t="s">
        <v>65</v>
      </c>
      <c r="F430" s="2">
        <v>2</v>
      </c>
    </row>
    <row r="431" spans="2:6" x14ac:dyDescent="0.25">
      <c r="D431" s="2" t="s">
        <v>2352</v>
      </c>
      <c r="E431" s="2" t="s">
        <v>65</v>
      </c>
      <c r="F431" s="2">
        <v>1</v>
      </c>
    </row>
    <row r="432" spans="2:6" x14ac:dyDescent="0.25">
      <c r="D432" s="2" t="s">
        <v>2348</v>
      </c>
      <c r="E432" s="2" t="s">
        <v>65</v>
      </c>
      <c r="F432" s="2">
        <v>50</v>
      </c>
    </row>
    <row r="433" spans="2:6" x14ac:dyDescent="0.25">
      <c r="C433" s="2" t="s">
        <v>151</v>
      </c>
      <c r="D433" s="2" t="s">
        <v>2261</v>
      </c>
      <c r="E433" s="2" t="s">
        <v>65</v>
      </c>
      <c r="F433" s="2">
        <v>4</v>
      </c>
    </row>
    <row r="434" spans="2:6" x14ac:dyDescent="0.25">
      <c r="D434" s="2" t="s">
        <v>2342</v>
      </c>
      <c r="E434" s="2" t="s">
        <v>65</v>
      </c>
      <c r="F434" s="2">
        <v>1</v>
      </c>
    </row>
    <row r="435" spans="2:6" x14ac:dyDescent="0.25">
      <c r="D435" s="2" t="s">
        <v>1980</v>
      </c>
      <c r="E435" s="2" t="s">
        <v>65</v>
      </c>
      <c r="F435" s="2">
        <v>4</v>
      </c>
    </row>
    <row r="436" spans="2:6" x14ac:dyDescent="0.25">
      <c r="D436" s="2" t="s">
        <v>2187</v>
      </c>
      <c r="E436" s="2" t="s">
        <v>65</v>
      </c>
      <c r="F436" s="2">
        <v>5</v>
      </c>
    </row>
    <row r="437" spans="2:6" x14ac:dyDescent="0.25">
      <c r="D437" s="2" t="s">
        <v>2339</v>
      </c>
      <c r="E437" s="2" t="s">
        <v>65</v>
      </c>
      <c r="F437" s="2">
        <v>1</v>
      </c>
    </row>
    <row r="438" spans="2:6" x14ac:dyDescent="0.25">
      <c r="D438" s="2" t="s">
        <v>2340</v>
      </c>
      <c r="E438" s="2" t="s">
        <v>65</v>
      </c>
      <c r="F438" s="2">
        <v>1</v>
      </c>
    </row>
    <row r="439" spans="2:6" x14ac:dyDescent="0.25">
      <c r="D439" s="2" t="s">
        <v>2188</v>
      </c>
      <c r="E439" s="2" t="s">
        <v>65</v>
      </c>
      <c r="F439" s="2">
        <v>5</v>
      </c>
    </row>
    <row r="440" spans="2:6" x14ac:dyDescent="0.25">
      <c r="D440" s="2" t="s">
        <v>2337</v>
      </c>
      <c r="E440" s="2" t="s">
        <v>65</v>
      </c>
      <c r="F440" s="2">
        <v>4</v>
      </c>
    </row>
    <row r="441" spans="2:6" x14ac:dyDescent="0.25">
      <c r="D441" s="2" t="s">
        <v>2338</v>
      </c>
      <c r="E441" s="2" t="s">
        <v>65</v>
      </c>
      <c r="F441" s="2">
        <v>5</v>
      </c>
    </row>
    <row r="442" spans="2:6" x14ac:dyDescent="0.25">
      <c r="D442" s="2" t="s">
        <v>2341</v>
      </c>
      <c r="E442" s="2" t="s">
        <v>65</v>
      </c>
      <c r="F442" s="2">
        <v>1</v>
      </c>
    </row>
    <row r="443" spans="2:6" x14ac:dyDescent="0.25">
      <c r="B443" s="2" t="s">
        <v>2557</v>
      </c>
      <c r="D443" s="2"/>
      <c r="E443" s="2"/>
      <c r="F443" s="2">
        <v>137</v>
      </c>
    </row>
    <row r="444" spans="2:6" x14ac:dyDescent="0.25">
      <c r="B444" s="107">
        <v>45895</v>
      </c>
      <c r="C444" s="2" t="s">
        <v>288</v>
      </c>
      <c r="D444" s="2" t="s">
        <v>2609</v>
      </c>
      <c r="E444" s="2" t="s">
        <v>65</v>
      </c>
      <c r="F444" s="2">
        <v>2</v>
      </c>
    </row>
    <row r="445" spans="2:6" x14ac:dyDescent="0.25">
      <c r="D445" s="2" t="s">
        <v>2610</v>
      </c>
      <c r="E445" s="2" t="s">
        <v>65</v>
      </c>
      <c r="F445" s="2">
        <v>6</v>
      </c>
    </row>
    <row r="446" spans="2:6" x14ac:dyDescent="0.25">
      <c r="C446" s="2" t="s">
        <v>1764</v>
      </c>
      <c r="D446" s="2" t="s">
        <v>1690</v>
      </c>
      <c r="E446" s="2" t="s">
        <v>65</v>
      </c>
      <c r="F446" s="2">
        <v>1</v>
      </c>
    </row>
    <row r="447" spans="2:6" x14ac:dyDescent="0.25">
      <c r="B447" s="2" t="s">
        <v>2559</v>
      </c>
      <c r="D447" s="2"/>
      <c r="E447" s="2"/>
      <c r="F447" s="2">
        <v>9</v>
      </c>
    </row>
    <row r="448" spans="2:6" x14ac:dyDescent="0.25">
      <c r="B448" s="107">
        <v>45901</v>
      </c>
      <c r="C448" s="2" t="s">
        <v>260</v>
      </c>
      <c r="D448" s="2" t="s">
        <v>2751</v>
      </c>
      <c r="E448" s="2" t="s">
        <v>111</v>
      </c>
      <c r="F448" s="2">
        <v>1000</v>
      </c>
    </row>
    <row r="449" spans="2:6" x14ac:dyDescent="0.25">
      <c r="D449" s="2" t="s">
        <v>2752</v>
      </c>
      <c r="E449" s="2" t="s">
        <v>111</v>
      </c>
      <c r="F449" s="2">
        <v>1000</v>
      </c>
    </row>
    <row r="450" spans="2:6" x14ac:dyDescent="0.25">
      <c r="D450" s="2" t="s">
        <v>2753</v>
      </c>
      <c r="E450" s="2" t="s">
        <v>111</v>
      </c>
      <c r="F450" s="2">
        <v>1000</v>
      </c>
    </row>
    <row r="451" spans="2:6" x14ac:dyDescent="0.25">
      <c r="D451" s="2" t="s">
        <v>2754</v>
      </c>
      <c r="E451" s="2" t="s">
        <v>111</v>
      </c>
      <c r="F451" s="2">
        <v>200</v>
      </c>
    </row>
    <row r="452" spans="2:6" x14ac:dyDescent="0.25">
      <c r="D452" s="2" t="s">
        <v>2755</v>
      </c>
      <c r="E452" s="2" t="s">
        <v>111</v>
      </c>
      <c r="F452" s="2">
        <v>300</v>
      </c>
    </row>
    <row r="453" spans="2:6" x14ac:dyDescent="0.25">
      <c r="D453" s="2" t="s">
        <v>2756</v>
      </c>
      <c r="E453" s="2" t="s">
        <v>111</v>
      </c>
      <c r="F453" s="2">
        <v>1000</v>
      </c>
    </row>
    <row r="454" spans="2:6" x14ac:dyDescent="0.25">
      <c r="C454" s="2" t="s">
        <v>463</v>
      </c>
      <c r="D454" s="2" t="s">
        <v>2552</v>
      </c>
      <c r="E454" s="2" t="s">
        <v>72</v>
      </c>
      <c r="F454" s="2">
        <v>12</v>
      </c>
    </row>
    <row r="455" spans="2:6" x14ac:dyDescent="0.25">
      <c r="D455" s="2" t="s">
        <v>2550</v>
      </c>
      <c r="E455" s="2" t="s">
        <v>72</v>
      </c>
      <c r="F455" s="2">
        <v>88</v>
      </c>
    </row>
    <row r="456" spans="2:6" x14ac:dyDescent="0.25">
      <c r="D456" s="2" t="s">
        <v>2551</v>
      </c>
      <c r="E456" s="2" t="s">
        <v>72</v>
      </c>
      <c r="F456" s="2">
        <v>151.19999999999999</v>
      </c>
    </row>
    <row r="457" spans="2:6" x14ac:dyDescent="0.25">
      <c r="B457" s="2" t="s">
        <v>2566</v>
      </c>
      <c r="D457" s="2"/>
      <c r="E457" s="2"/>
      <c r="F457" s="2">
        <v>4751.2</v>
      </c>
    </row>
    <row r="458" spans="2:6" x14ac:dyDescent="0.25">
      <c r="B458" s="107">
        <v>45898</v>
      </c>
      <c r="C458" s="2" t="s">
        <v>295</v>
      </c>
      <c r="D458" s="2" t="s">
        <v>2642</v>
      </c>
      <c r="E458" s="2" t="s">
        <v>65</v>
      </c>
      <c r="F458" s="2">
        <v>8</v>
      </c>
    </row>
    <row r="459" spans="2:6" x14ac:dyDescent="0.25">
      <c r="D459" s="2" t="s">
        <v>2715</v>
      </c>
      <c r="E459" s="2" t="s">
        <v>65</v>
      </c>
      <c r="F459" s="2">
        <v>20</v>
      </c>
    </row>
    <row r="460" spans="2:6" x14ac:dyDescent="0.25">
      <c r="D460" s="2" t="s">
        <v>2716</v>
      </c>
      <c r="E460" s="2" t="s">
        <v>65</v>
      </c>
      <c r="F460" s="2">
        <v>4</v>
      </c>
    </row>
    <row r="461" spans="2:6" x14ac:dyDescent="0.25">
      <c r="D461" s="2" t="s">
        <v>2718</v>
      </c>
      <c r="E461" s="2" t="s">
        <v>65</v>
      </c>
      <c r="F461" s="2">
        <v>2</v>
      </c>
    </row>
    <row r="462" spans="2:6" x14ac:dyDescent="0.25">
      <c r="B462" s="2" t="s">
        <v>2981</v>
      </c>
      <c r="D462" s="2"/>
      <c r="E462" s="2"/>
      <c r="F462" s="2">
        <v>34</v>
      </c>
    </row>
    <row r="463" spans="2:6" x14ac:dyDescent="0.25">
      <c r="B463" s="107">
        <v>45902</v>
      </c>
      <c r="C463" s="2" t="s">
        <v>177</v>
      </c>
      <c r="D463" s="2" t="s">
        <v>2763</v>
      </c>
      <c r="E463" s="2" t="s">
        <v>111</v>
      </c>
      <c r="F463" s="2">
        <v>1000</v>
      </c>
    </row>
    <row r="464" spans="2:6" x14ac:dyDescent="0.25">
      <c r="B464" s="2" t="s">
        <v>2978</v>
      </c>
      <c r="D464" s="2"/>
      <c r="E464" s="2"/>
      <c r="F464" s="2">
        <v>1000</v>
      </c>
    </row>
    <row r="465" spans="2:6" x14ac:dyDescent="0.25">
      <c r="B465" s="107">
        <v>45904</v>
      </c>
      <c r="C465" s="2" t="s">
        <v>2073</v>
      </c>
      <c r="D465" s="2" t="s">
        <v>2444</v>
      </c>
      <c r="E465" s="2" t="s">
        <v>114</v>
      </c>
      <c r="F465" s="2">
        <v>22</v>
      </c>
    </row>
    <row r="466" spans="2:6" x14ac:dyDescent="0.25">
      <c r="D466" s="2" t="s">
        <v>2897</v>
      </c>
      <c r="E466" s="2" t="s">
        <v>114</v>
      </c>
      <c r="F466" s="2">
        <v>2</v>
      </c>
    </row>
    <row r="467" spans="2:6" x14ac:dyDescent="0.25">
      <c r="B467" s="2" t="s">
        <v>2982</v>
      </c>
      <c r="D467" s="2"/>
      <c r="E467" s="2"/>
      <c r="F467" s="2">
        <v>24</v>
      </c>
    </row>
    <row r="468" spans="2:6" x14ac:dyDescent="0.25">
      <c r="B468" s="107">
        <v>45903</v>
      </c>
      <c r="C468" s="2" t="s">
        <v>198</v>
      </c>
      <c r="D468" s="2" t="s">
        <v>2857</v>
      </c>
      <c r="E468" s="2" t="s">
        <v>65</v>
      </c>
      <c r="F468" s="2">
        <v>3</v>
      </c>
    </row>
    <row r="469" spans="2:6" x14ac:dyDescent="0.25">
      <c r="D469" s="2" t="s">
        <v>2858</v>
      </c>
      <c r="E469" s="2" t="s">
        <v>65</v>
      </c>
      <c r="F469" s="2">
        <v>2</v>
      </c>
    </row>
    <row r="470" spans="2:6" x14ac:dyDescent="0.25">
      <c r="D470" s="2" t="s">
        <v>2241</v>
      </c>
      <c r="E470" s="2" t="s">
        <v>65</v>
      </c>
      <c r="F470" s="2">
        <v>4</v>
      </c>
    </row>
    <row r="471" spans="2:6" x14ac:dyDescent="0.25">
      <c r="D471" s="2" t="s">
        <v>2856</v>
      </c>
      <c r="E471" s="2" t="s">
        <v>65</v>
      </c>
      <c r="F471" s="2">
        <v>1</v>
      </c>
    </row>
    <row r="472" spans="2:6" x14ac:dyDescent="0.25">
      <c r="C472" s="2" t="s">
        <v>151</v>
      </c>
      <c r="D472" s="2" t="s">
        <v>2805</v>
      </c>
      <c r="E472" s="2" t="s">
        <v>65</v>
      </c>
      <c r="F472" s="2">
        <v>2</v>
      </c>
    </row>
    <row r="473" spans="2:6" x14ac:dyDescent="0.25">
      <c r="D473" s="2" t="s">
        <v>2094</v>
      </c>
      <c r="E473" s="2" t="s">
        <v>65</v>
      </c>
      <c r="F473" s="2">
        <v>1</v>
      </c>
    </row>
    <row r="474" spans="2:6" x14ac:dyDescent="0.25">
      <c r="D474" s="2" t="s">
        <v>2098</v>
      </c>
      <c r="E474" s="2" t="s">
        <v>65</v>
      </c>
      <c r="F474" s="2">
        <v>4</v>
      </c>
    </row>
    <row r="475" spans="2:6" x14ac:dyDescent="0.25">
      <c r="D475" s="2" t="s">
        <v>1980</v>
      </c>
      <c r="E475" s="2" t="s">
        <v>65</v>
      </c>
      <c r="F475" s="2">
        <v>4</v>
      </c>
    </row>
    <row r="476" spans="2:6" x14ac:dyDescent="0.25">
      <c r="D476" s="2" t="s">
        <v>2187</v>
      </c>
      <c r="E476" s="2" t="s">
        <v>65</v>
      </c>
      <c r="F476" s="2">
        <v>5</v>
      </c>
    </row>
    <row r="477" spans="2:6" x14ac:dyDescent="0.25">
      <c r="D477" s="2" t="s">
        <v>2806</v>
      </c>
      <c r="E477" s="2" t="s">
        <v>65</v>
      </c>
      <c r="F477" s="2">
        <v>20</v>
      </c>
    </row>
    <row r="478" spans="2:6" x14ac:dyDescent="0.25">
      <c r="D478" s="2" t="s">
        <v>2092</v>
      </c>
      <c r="E478" s="2" t="s">
        <v>65</v>
      </c>
      <c r="F478" s="2">
        <v>6</v>
      </c>
    </row>
    <row r="479" spans="2:6" x14ac:dyDescent="0.25">
      <c r="D479" s="2" t="s">
        <v>2318</v>
      </c>
      <c r="E479" s="2" t="s">
        <v>65</v>
      </c>
      <c r="F479" s="2">
        <v>1</v>
      </c>
    </row>
    <row r="480" spans="2:6" x14ac:dyDescent="0.25">
      <c r="D480" s="2" t="s">
        <v>2096</v>
      </c>
      <c r="E480" s="2" t="s">
        <v>65</v>
      </c>
      <c r="F480" s="2">
        <v>1</v>
      </c>
    </row>
    <row r="481" spans="2:6" x14ac:dyDescent="0.25">
      <c r="D481" s="2" t="s">
        <v>2095</v>
      </c>
      <c r="E481" s="2" t="s">
        <v>65</v>
      </c>
      <c r="F481" s="2">
        <v>1</v>
      </c>
    </row>
    <row r="482" spans="2:6" x14ac:dyDescent="0.25">
      <c r="D482" s="2" t="s">
        <v>2338</v>
      </c>
      <c r="E482" s="2" t="s">
        <v>65</v>
      </c>
      <c r="F482" s="2">
        <v>4</v>
      </c>
    </row>
    <row r="483" spans="2:6" x14ac:dyDescent="0.25">
      <c r="B483" s="2" t="s">
        <v>2975</v>
      </c>
      <c r="D483" s="2"/>
      <c r="E483" s="2"/>
      <c r="F483" s="2">
        <v>59</v>
      </c>
    </row>
    <row r="484" spans="2:6" x14ac:dyDescent="0.25">
      <c r="B484" s="107">
        <v>45905</v>
      </c>
      <c r="C484" s="2" t="s">
        <v>230</v>
      </c>
      <c r="D484" s="2" t="s">
        <v>2919</v>
      </c>
      <c r="E484" s="2" t="s">
        <v>65</v>
      </c>
      <c r="F484" s="2">
        <v>50</v>
      </c>
    </row>
    <row r="485" spans="2:6" x14ac:dyDescent="0.25">
      <c r="D485" s="2" t="s">
        <v>2920</v>
      </c>
      <c r="E485" s="2" t="s">
        <v>65</v>
      </c>
      <c r="F485" s="2">
        <v>2</v>
      </c>
    </row>
    <row r="486" spans="2:6" x14ac:dyDescent="0.25">
      <c r="B486" s="2" t="s">
        <v>2976</v>
      </c>
      <c r="D486" s="2"/>
      <c r="E486" s="2"/>
      <c r="F486" s="2">
        <v>52</v>
      </c>
    </row>
    <row r="487" spans="2:6" x14ac:dyDescent="0.25">
      <c r="B487" s="107">
        <v>45908</v>
      </c>
      <c r="C487" s="2" t="s">
        <v>295</v>
      </c>
      <c r="D487" s="2" t="s">
        <v>2142</v>
      </c>
      <c r="E487" s="2" t="s">
        <v>65</v>
      </c>
      <c r="F487" s="2">
        <v>4</v>
      </c>
    </row>
    <row r="488" spans="2:6" x14ac:dyDescent="0.25">
      <c r="D488" s="2" t="s">
        <v>2143</v>
      </c>
      <c r="E488" s="2" t="s">
        <v>65</v>
      </c>
      <c r="F488" s="2">
        <v>1</v>
      </c>
    </row>
    <row r="489" spans="2:6" x14ac:dyDescent="0.25">
      <c r="C489" s="2" t="s">
        <v>1764</v>
      </c>
      <c r="D489" s="2" t="s">
        <v>2134</v>
      </c>
      <c r="E489" s="2" t="s">
        <v>65</v>
      </c>
      <c r="F489" s="2">
        <v>1</v>
      </c>
    </row>
    <row r="490" spans="2:6" x14ac:dyDescent="0.25">
      <c r="B490" s="2" t="s">
        <v>2980</v>
      </c>
      <c r="D490" s="2"/>
      <c r="E490" s="2"/>
      <c r="F490" s="2">
        <v>6</v>
      </c>
    </row>
    <row r="491" spans="2:6" x14ac:dyDescent="0.25">
      <c r="B491" s="107">
        <v>45911</v>
      </c>
      <c r="C491" s="2" t="s">
        <v>238</v>
      </c>
      <c r="D491" s="2" t="s">
        <v>2538</v>
      </c>
      <c r="E491" s="2" t="s">
        <v>65</v>
      </c>
      <c r="F491" s="2">
        <v>61</v>
      </c>
    </row>
    <row r="492" spans="2:6" x14ac:dyDescent="0.25">
      <c r="D492" s="2" t="s">
        <v>3043</v>
      </c>
      <c r="E492" s="2" t="s">
        <v>65</v>
      </c>
      <c r="F492" s="2">
        <v>15</v>
      </c>
    </row>
    <row r="493" spans="2:6" x14ac:dyDescent="0.25">
      <c r="D493" s="2" t="s">
        <v>3044</v>
      </c>
      <c r="E493" s="2" t="s">
        <v>65</v>
      </c>
      <c r="F493" s="2">
        <v>6</v>
      </c>
    </row>
    <row r="494" spans="2:6" x14ac:dyDescent="0.25">
      <c r="D494" s="2" t="s">
        <v>2813</v>
      </c>
      <c r="E494" s="2" t="s">
        <v>65</v>
      </c>
      <c r="F494" s="2">
        <v>171</v>
      </c>
    </row>
    <row r="495" spans="2:6" x14ac:dyDescent="0.25">
      <c r="D495" s="2" t="s">
        <v>2539</v>
      </c>
      <c r="E495" s="2" t="s">
        <v>65</v>
      </c>
      <c r="F495" s="2">
        <v>114</v>
      </c>
    </row>
    <row r="496" spans="2:6" x14ac:dyDescent="0.25">
      <c r="D496" s="2" t="s">
        <v>2228</v>
      </c>
      <c r="E496" s="2" t="s">
        <v>65</v>
      </c>
      <c r="F496" s="2">
        <v>15</v>
      </c>
    </row>
    <row r="497" spans="2:6" x14ac:dyDescent="0.25">
      <c r="D497" s="2" t="s">
        <v>3042</v>
      </c>
      <c r="E497" s="2" t="s">
        <v>65</v>
      </c>
      <c r="F497" s="2">
        <v>2</v>
      </c>
    </row>
    <row r="498" spans="2:6" x14ac:dyDescent="0.25">
      <c r="C498" s="2" t="s">
        <v>177</v>
      </c>
      <c r="D498" s="2" t="s">
        <v>2033</v>
      </c>
      <c r="E498" s="2" t="s">
        <v>65</v>
      </c>
      <c r="F498" s="2">
        <v>3</v>
      </c>
    </row>
    <row r="499" spans="2:6" x14ac:dyDescent="0.25">
      <c r="D499" s="2" t="s">
        <v>3016</v>
      </c>
      <c r="E499" s="2" t="s">
        <v>65</v>
      </c>
      <c r="F499" s="2">
        <v>1</v>
      </c>
    </row>
    <row r="500" spans="2:6" x14ac:dyDescent="0.25">
      <c r="D500" s="2" t="s">
        <v>2944</v>
      </c>
      <c r="E500" s="2" t="s">
        <v>65</v>
      </c>
      <c r="F500" s="2">
        <v>20</v>
      </c>
    </row>
    <row r="501" spans="2:6" x14ac:dyDescent="0.25">
      <c r="D501" s="2" t="s">
        <v>3017</v>
      </c>
      <c r="E501" s="2" t="s">
        <v>65</v>
      </c>
      <c r="F501" s="2">
        <v>1</v>
      </c>
    </row>
    <row r="502" spans="2:6" x14ac:dyDescent="0.25">
      <c r="D502" s="2" t="s">
        <v>3018</v>
      </c>
      <c r="E502" s="2" t="s">
        <v>65</v>
      </c>
      <c r="F502" s="2">
        <v>20</v>
      </c>
    </row>
    <row r="503" spans="2:6" x14ac:dyDescent="0.25">
      <c r="D503" s="2" t="s">
        <v>3019</v>
      </c>
      <c r="E503" s="2" t="s">
        <v>65</v>
      </c>
      <c r="F503" s="2">
        <v>18</v>
      </c>
    </row>
    <row r="504" spans="2:6" x14ac:dyDescent="0.25">
      <c r="D504" s="2" t="s">
        <v>3020</v>
      </c>
      <c r="E504" s="2" t="s">
        <v>65</v>
      </c>
      <c r="F504" s="2">
        <v>2</v>
      </c>
    </row>
    <row r="505" spans="2:6" x14ac:dyDescent="0.25">
      <c r="D505" s="2" t="s">
        <v>3021</v>
      </c>
      <c r="E505" s="2" t="s">
        <v>65</v>
      </c>
      <c r="F505" s="2">
        <v>2</v>
      </c>
    </row>
    <row r="506" spans="2:6" x14ac:dyDescent="0.25">
      <c r="D506" s="2" t="s">
        <v>3022</v>
      </c>
      <c r="E506" s="2" t="s">
        <v>65</v>
      </c>
      <c r="F506" s="2">
        <v>25</v>
      </c>
    </row>
    <row r="507" spans="2:6" x14ac:dyDescent="0.25">
      <c r="D507" s="2" t="s">
        <v>3023</v>
      </c>
      <c r="E507" s="2" t="s">
        <v>65</v>
      </c>
      <c r="F507" s="2">
        <v>25</v>
      </c>
    </row>
    <row r="508" spans="2:6" x14ac:dyDescent="0.25">
      <c r="B508" s="2" t="s">
        <v>3014</v>
      </c>
      <c r="D508" s="2"/>
      <c r="E508" s="2"/>
      <c r="F508" s="2">
        <v>501</v>
      </c>
    </row>
    <row r="509" spans="2:6" x14ac:dyDescent="0.25">
      <c r="B509" s="107">
        <v>45924</v>
      </c>
      <c r="C509" s="2" t="s">
        <v>177</v>
      </c>
      <c r="D509" s="2" t="s">
        <v>2040</v>
      </c>
      <c r="E509" s="2" t="s">
        <v>141</v>
      </c>
      <c r="F509" s="2">
        <v>4</v>
      </c>
    </row>
    <row r="510" spans="2:6" x14ac:dyDescent="0.25">
      <c r="B510" s="2" t="s">
        <v>3013</v>
      </c>
      <c r="D510" s="2"/>
      <c r="E510" s="2"/>
      <c r="F510" s="2">
        <v>4</v>
      </c>
    </row>
    <row r="511" spans="2:6" x14ac:dyDescent="0.25">
      <c r="B511" s="107">
        <v>45915</v>
      </c>
      <c r="C511" s="2" t="s">
        <v>177</v>
      </c>
      <c r="D511" s="2" t="s">
        <v>2040</v>
      </c>
      <c r="E511" s="2" t="s">
        <v>141</v>
      </c>
      <c r="F511" s="2">
        <v>30</v>
      </c>
    </row>
    <row r="512" spans="2:6" x14ac:dyDescent="0.25">
      <c r="D512" s="2" t="s">
        <v>3048</v>
      </c>
      <c r="E512" s="2" t="s">
        <v>141</v>
      </c>
      <c r="F512" s="2">
        <v>10</v>
      </c>
    </row>
    <row r="513" spans="2:6" x14ac:dyDescent="0.25">
      <c r="D513" s="2" t="s">
        <v>3049</v>
      </c>
      <c r="E513" s="2" t="s">
        <v>141</v>
      </c>
      <c r="F513" s="2">
        <v>15</v>
      </c>
    </row>
    <row r="514" spans="2:6" x14ac:dyDescent="0.25">
      <c r="D514" s="2" t="s">
        <v>3050</v>
      </c>
      <c r="E514" s="2" t="s">
        <v>141</v>
      </c>
      <c r="F514" s="2">
        <v>4</v>
      </c>
    </row>
    <row r="515" spans="2:6" x14ac:dyDescent="0.25">
      <c r="D515" s="2" t="s">
        <v>3051</v>
      </c>
      <c r="E515" s="2" t="s">
        <v>65</v>
      </c>
      <c r="F515" s="2">
        <v>30</v>
      </c>
    </row>
    <row r="516" spans="2:6" x14ac:dyDescent="0.25">
      <c r="D516" s="2" t="s">
        <v>3052</v>
      </c>
      <c r="E516" s="2" t="s">
        <v>65</v>
      </c>
      <c r="F516" s="2">
        <v>10</v>
      </c>
    </row>
    <row r="517" spans="2:6" x14ac:dyDescent="0.25">
      <c r="D517" s="2" t="s">
        <v>3053</v>
      </c>
      <c r="E517" s="2" t="s">
        <v>65</v>
      </c>
      <c r="F517" s="2">
        <v>80</v>
      </c>
    </row>
    <row r="518" spans="2:6" x14ac:dyDescent="0.25">
      <c r="D518" s="2" t="s">
        <v>3054</v>
      </c>
      <c r="E518" s="2" t="s">
        <v>65</v>
      </c>
      <c r="F518" s="2">
        <v>25</v>
      </c>
    </row>
    <row r="519" spans="2:6" x14ac:dyDescent="0.25">
      <c r="D519" s="2" t="s">
        <v>3055</v>
      </c>
      <c r="E519" s="2" t="s">
        <v>65</v>
      </c>
      <c r="F519" s="2">
        <v>30</v>
      </c>
    </row>
    <row r="520" spans="2:6" x14ac:dyDescent="0.25">
      <c r="B520" s="2" t="s">
        <v>3062</v>
      </c>
      <c r="D520" s="2"/>
      <c r="E520" s="2"/>
      <c r="F520" s="2">
        <v>234</v>
      </c>
    </row>
    <row r="521" spans="2:6" x14ac:dyDescent="0.25">
      <c r="B521" s="107">
        <v>45912</v>
      </c>
      <c r="C521" s="2" t="s">
        <v>198</v>
      </c>
      <c r="D521" s="2" t="s">
        <v>3038</v>
      </c>
      <c r="E521" s="2" t="s">
        <v>65</v>
      </c>
      <c r="F521" s="2">
        <v>3</v>
      </c>
    </row>
    <row r="522" spans="2:6" x14ac:dyDescent="0.25">
      <c r="D522" s="2" t="s">
        <v>2245</v>
      </c>
      <c r="E522" s="2" t="s">
        <v>65</v>
      </c>
      <c r="F522" s="2">
        <v>3</v>
      </c>
    </row>
    <row r="523" spans="2:6" x14ac:dyDescent="0.25">
      <c r="D523" s="2" t="s">
        <v>3039</v>
      </c>
      <c r="E523" s="2" t="s">
        <v>65</v>
      </c>
      <c r="F523" s="2">
        <v>10</v>
      </c>
    </row>
    <row r="524" spans="2:6" x14ac:dyDescent="0.25">
      <c r="D524" s="2" t="s">
        <v>3040</v>
      </c>
      <c r="E524" s="2" t="s">
        <v>65</v>
      </c>
      <c r="F524" s="2">
        <v>1</v>
      </c>
    </row>
    <row r="525" spans="2:6" x14ac:dyDescent="0.25">
      <c r="C525" s="2" t="s">
        <v>238</v>
      </c>
      <c r="D525" s="2" t="s">
        <v>2227</v>
      </c>
      <c r="E525" s="2" t="s">
        <v>141</v>
      </c>
      <c r="F525" s="2">
        <v>30</v>
      </c>
    </row>
    <row r="526" spans="2:6" x14ac:dyDescent="0.25">
      <c r="D526" s="2" t="s">
        <v>3069</v>
      </c>
      <c r="E526" s="2" t="s">
        <v>141</v>
      </c>
      <c r="F526" s="2">
        <v>25</v>
      </c>
    </row>
    <row r="527" spans="2:6" x14ac:dyDescent="0.25">
      <c r="D527" s="2" t="s">
        <v>3065</v>
      </c>
      <c r="E527" s="2" t="s">
        <v>65</v>
      </c>
      <c r="F527" s="2">
        <v>10</v>
      </c>
    </row>
    <row r="528" spans="2:6" x14ac:dyDescent="0.25">
      <c r="D528" s="2" t="s">
        <v>3066</v>
      </c>
      <c r="E528" s="2" t="s">
        <v>65</v>
      </c>
      <c r="F528" s="2">
        <v>25</v>
      </c>
    </row>
    <row r="529" spans="2:6" x14ac:dyDescent="0.25">
      <c r="D529" s="2" t="s">
        <v>3067</v>
      </c>
      <c r="E529" s="2" t="s">
        <v>110</v>
      </c>
      <c r="F529" s="2">
        <v>1</v>
      </c>
    </row>
    <row r="530" spans="2:6" x14ac:dyDescent="0.25">
      <c r="D530" s="2" t="s">
        <v>3068</v>
      </c>
      <c r="E530" s="2" t="s">
        <v>24</v>
      </c>
      <c r="F530" s="2">
        <v>1</v>
      </c>
    </row>
    <row r="531" spans="2:6" x14ac:dyDescent="0.25">
      <c r="D531" s="2" t="s">
        <v>3070</v>
      </c>
      <c r="E531" s="2" t="s">
        <v>141</v>
      </c>
      <c r="F531" s="2">
        <v>28</v>
      </c>
    </row>
    <row r="532" spans="2:6" x14ac:dyDescent="0.25">
      <c r="C532" s="2" t="s">
        <v>1764</v>
      </c>
      <c r="D532" s="2" t="s">
        <v>1690</v>
      </c>
      <c r="E532" s="2" t="s">
        <v>65</v>
      </c>
      <c r="F532" s="2">
        <v>1</v>
      </c>
    </row>
    <row r="533" spans="2:6" x14ac:dyDescent="0.25">
      <c r="B533" s="2" t="s">
        <v>3061</v>
      </c>
      <c r="D533" s="2"/>
      <c r="E533" s="2"/>
      <c r="F533" s="2">
        <v>138</v>
      </c>
    </row>
    <row r="534" spans="2:6" x14ac:dyDescent="0.25">
      <c r="B534" s="107">
        <v>45916</v>
      </c>
      <c r="C534" s="2" t="s">
        <v>151</v>
      </c>
      <c r="D534" s="2" t="s">
        <v>2338</v>
      </c>
      <c r="E534" s="2" t="s">
        <v>24</v>
      </c>
      <c r="F534" s="2">
        <v>3</v>
      </c>
    </row>
    <row r="535" spans="2:6" x14ac:dyDescent="0.25">
      <c r="D535" s="2" t="s">
        <v>3095</v>
      </c>
      <c r="E535" s="2" t="s">
        <v>65</v>
      </c>
      <c r="F535" s="2">
        <v>5</v>
      </c>
    </row>
    <row r="536" spans="2:6" x14ac:dyDescent="0.25">
      <c r="D536" s="2" t="s">
        <v>3096</v>
      </c>
      <c r="E536" s="2" t="s">
        <v>65</v>
      </c>
      <c r="F536" s="2">
        <v>3</v>
      </c>
    </row>
    <row r="537" spans="2:6" x14ac:dyDescent="0.25">
      <c r="B537" s="2" t="s">
        <v>3125</v>
      </c>
      <c r="D537" s="2"/>
      <c r="E537" s="2"/>
      <c r="F537" s="2">
        <v>11</v>
      </c>
    </row>
    <row r="538" spans="2:6" x14ac:dyDescent="0.25">
      <c r="B538" s="107">
        <v>45936</v>
      </c>
      <c r="C538" s="2" t="s">
        <v>177</v>
      </c>
      <c r="D538" s="2" t="s">
        <v>3048</v>
      </c>
      <c r="E538" s="2" t="s">
        <v>65</v>
      </c>
      <c r="F538" s="2">
        <v>9</v>
      </c>
    </row>
    <row r="539" spans="2:6" x14ac:dyDescent="0.25">
      <c r="D539" s="2" t="s">
        <v>3053</v>
      </c>
      <c r="E539" s="2" t="s">
        <v>65</v>
      </c>
      <c r="F539" s="2">
        <v>10</v>
      </c>
    </row>
    <row r="540" spans="2:6" x14ac:dyDescent="0.25">
      <c r="D540" s="2" t="s">
        <v>3055</v>
      </c>
      <c r="E540" s="2" t="s">
        <v>65</v>
      </c>
      <c r="F540" s="2">
        <v>10</v>
      </c>
    </row>
    <row r="541" spans="2:6" x14ac:dyDescent="0.25">
      <c r="D541" s="2" t="s">
        <v>3433</v>
      </c>
      <c r="E541" s="2" t="s">
        <v>65</v>
      </c>
      <c r="F541" s="2">
        <v>1</v>
      </c>
    </row>
    <row r="542" spans="2:6" x14ac:dyDescent="0.25">
      <c r="B542" s="2" t="s">
        <v>3200</v>
      </c>
      <c r="D542" s="2"/>
      <c r="E542" s="2"/>
      <c r="F542" s="2">
        <v>30</v>
      </c>
    </row>
    <row r="543" spans="2:6" x14ac:dyDescent="0.25">
      <c r="B543" s="107">
        <v>45926</v>
      </c>
      <c r="C543" s="2" t="s">
        <v>295</v>
      </c>
      <c r="D543" s="2" t="s">
        <v>2642</v>
      </c>
      <c r="E543" s="2" t="s">
        <v>65</v>
      </c>
      <c r="F543" s="2">
        <v>8</v>
      </c>
    </row>
    <row r="544" spans="2:6" x14ac:dyDescent="0.25">
      <c r="D544" s="2" t="s">
        <v>2715</v>
      </c>
      <c r="E544" s="2" t="s">
        <v>65</v>
      </c>
      <c r="F544" s="2">
        <v>20</v>
      </c>
    </row>
    <row r="545" spans="2:6" x14ac:dyDescent="0.25">
      <c r="D545" s="2" t="s">
        <v>2716</v>
      </c>
      <c r="E545" s="2" t="s">
        <v>65</v>
      </c>
      <c r="F545" s="2">
        <v>4</v>
      </c>
    </row>
    <row r="546" spans="2:6" x14ac:dyDescent="0.25">
      <c r="D546" s="2" t="s">
        <v>2718</v>
      </c>
      <c r="E546" s="2" t="s">
        <v>65</v>
      </c>
      <c r="F546" s="2">
        <v>2</v>
      </c>
    </row>
    <row r="547" spans="2:6" x14ac:dyDescent="0.25">
      <c r="C547" s="2" t="s">
        <v>151</v>
      </c>
      <c r="D547" s="2" t="s">
        <v>1984</v>
      </c>
      <c r="E547" s="2" t="s">
        <v>65</v>
      </c>
      <c r="F547" s="2">
        <v>1</v>
      </c>
    </row>
    <row r="548" spans="2:6" x14ac:dyDescent="0.25">
      <c r="B548" s="2" t="s">
        <v>3202</v>
      </c>
      <c r="D548" s="2"/>
      <c r="E548" s="2"/>
      <c r="F548" s="2">
        <v>35</v>
      </c>
    </row>
    <row r="549" spans="2:6" x14ac:dyDescent="0.25">
      <c r="B549" s="107">
        <v>45925</v>
      </c>
      <c r="C549" s="2" t="s">
        <v>2073</v>
      </c>
      <c r="D549" s="2" t="s">
        <v>2897</v>
      </c>
      <c r="E549" s="2" t="s">
        <v>65</v>
      </c>
      <c r="F549" s="2">
        <v>1</v>
      </c>
    </row>
    <row r="550" spans="2:6" x14ac:dyDescent="0.25">
      <c r="D550" s="2" t="s">
        <v>3329</v>
      </c>
      <c r="E550" s="2" t="s">
        <v>65</v>
      </c>
      <c r="F550" s="2">
        <v>4</v>
      </c>
    </row>
    <row r="551" spans="2:6" x14ac:dyDescent="0.25">
      <c r="B551" s="2" t="s">
        <v>3378</v>
      </c>
      <c r="D551" s="2"/>
      <c r="E551" s="2"/>
      <c r="F551" s="2">
        <v>5</v>
      </c>
    </row>
    <row r="552" spans="2:6" x14ac:dyDescent="0.25">
      <c r="B552" s="107">
        <v>45938</v>
      </c>
      <c r="C552" s="2" t="s">
        <v>3506</v>
      </c>
      <c r="D552" s="2" t="s">
        <v>3503</v>
      </c>
      <c r="E552" s="2" t="s">
        <v>65</v>
      </c>
      <c r="F552" s="2">
        <v>1</v>
      </c>
    </row>
    <row r="553" spans="2:6" x14ac:dyDescent="0.25">
      <c r="B553" s="2" t="s">
        <v>3538</v>
      </c>
      <c r="D553" s="2"/>
      <c r="E553" s="2"/>
      <c r="F553" s="2">
        <v>1</v>
      </c>
    </row>
    <row r="554" spans="2:6" x14ac:dyDescent="0.25">
      <c r="B554" s="107">
        <v>45940</v>
      </c>
      <c r="C554" s="2" t="s">
        <v>1039</v>
      </c>
      <c r="D554" s="2" t="s">
        <v>3509</v>
      </c>
      <c r="E554" s="2" t="s">
        <v>65</v>
      </c>
      <c r="F554" s="2">
        <v>1</v>
      </c>
    </row>
    <row r="555" spans="2:6" x14ac:dyDescent="0.25">
      <c r="B555" s="2" t="s">
        <v>3554</v>
      </c>
      <c r="D555" s="2"/>
      <c r="E555" s="2"/>
      <c r="F555" s="2">
        <v>1</v>
      </c>
    </row>
    <row r="556" spans="2:6" x14ac:dyDescent="0.25">
      <c r="B556" s="107">
        <v>45937</v>
      </c>
      <c r="C556" s="2" t="s">
        <v>260</v>
      </c>
      <c r="D556" s="2" t="s">
        <v>3517</v>
      </c>
      <c r="E556" s="2" t="s">
        <v>111</v>
      </c>
      <c r="F556" s="2">
        <v>150</v>
      </c>
    </row>
    <row r="557" spans="2:6" x14ac:dyDescent="0.25">
      <c r="D557" s="2" t="s">
        <v>3518</v>
      </c>
      <c r="E557" s="2" t="s">
        <v>111</v>
      </c>
      <c r="F557" s="2">
        <v>50</v>
      </c>
    </row>
    <row r="558" spans="2:6" x14ac:dyDescent="0.25">
      <c r="D558" s="2" t="s">
        <v>3519</v>
      </c>
      <c r="E558" s="2" t="s">
        <v>111</v>
      </c>
      <c r="F558" s="2">
        <v>90</v>
      </c>
    </row>
    <row r="559" spans="2:6" x14ac:dyDescent="0.25">
      <c r="D559" s="2" t="s">
        <v>3520</v>
      </c>
      <c r="E559" s="2" t="s">
        <v>111</v>
      </c>
      <c r="F559" s="2">
        <v>114</v>
      </c>
    </row>
    <row r="560" spans="2:6" x14ac:dyDescent="0.25">
      <c r="D560" s="2" t="s">
        <v>3521</v>
      </c>
      <c r="E560" s="2" t="s">
        <v>111</v>
      </c>
      <c r="F560" s="2">
        <v>40</v>
      </c>
    </row>
    <row r="561" spans="2:6" x14ac:dyDescent="0.25">
      <c r="B561" s="2" t="s">
        <v>3539</v>
      </c>
      <c r="D561" s="2"/>
      <c r="E561" s="2"/>
      <c r="F561" s="2">
        <v>444</v>
      </c>
    </row>
    <row r="562" spans="2:6" x14ac:dyDescent="0.25">
      <c r="B562" s="107">
        <v>45944</v>
      </c>
      <c r="C562" s="2" t="s">
        <v>2073</v>
      </c>
      <c r="D562" s="2" t="s">
        <v>3628</v>
      </c>
      <c r="E562" s="2" t="s">
        <v>65</v>
      </c>
      <c r="F562" s="2">
        <v>100</v>
      </c>
    </row>
    <row r="563" spans="2:6" x14ac:dyDescent="0.25">
      <c r="D563" s="2" t="s">
        <v>3629</v>
      </c>
      <c r="E563" s="2" t="s">
        <v>65</v>
      </c>
      <c r="F563" s="2">
        <v>1</v>
      </c>
    </row>
    <row r="564" spans="2:6" x14ac:dyDescent="0.25">
      <c r="D564" s="2" t="s">
        <v>3630</v>
      </c>
      <c r="E564" s="2" t="s">
        <v>65</v>
      </c>
      <c r="F564" s="2">
        <v>3</v>
      </c>
    </row>
    <row r="565" spans="2:6" x14ac:dyDescent="0.25">
      <c r="B565" s="2" t="s">
        <v>3556</v>
      </c>
      <c r="D565" s="2"/>
      <c r="E565" s="2"/>
      <c r="F565" s="2">
        <v>104</v>
      </c>
    </row>
    <row r="566" spans="2:6" x14ac:dyDescent="0.25">
      <c r="B566" s="107">
        <v>45943</v>
      </c>
      <c r="C566" s="2" t="s">
        <v>260</v>
      </c>
      <c r="D566" s="2" t="s">
        <v>3590</v>
      </c>
      <c r="E566" s="2" t="s">
        <v>65</v>
      </c>
      <c r="F566" s="2">
        <v>60</v>
      </c>
    </row>
    <row r="567" spans="2:6" x14ac:dyDescent="0.25">
      <c r="B567" s="2" t="s">
        <v>3652</v>
      </c>
      <c r="D567" s="2"/>
      <c r="E567" s="2"/>
      <c r="F567" s="2">
        <v>60</v>
      </c>
    </row>
    <row r="568" spans="2:6" x14ac:dyDescent="0.25">
      <c r="B568" s="107">
        <v>45950</v>
      </c>
      <c r="C568" s="2" t="s">
        <v>1764</v>
      </c>
      <c r="D568" s="2" t="s">
        <v>2134</v>
      </c>
      <c r="E568" s="2" t="s">
        <v>65</v>
      </c>
      <c r="F568" s="2">
        <v>1</v>
      </c>
    </row>
    <row r="569" spans="2:6" x14ac:dyDescent="0.25">
      <c r="B569" s="2" t="s">
        <v>3655</v>
      </c>
      <c r="D569" s="2"/>
      <c r="E569" s="2"/>
      <c r="F569" s="2">
        <v>1</v>
      </c>
    </row>
    <row r="570" spans="2:6" x14ac:dyDescent="0.25">
      <c r="B570" s="107">
        <v>45947</v>
      </c>
      <c r="C570" s="2" t="s">
        <v>147</v>
      </c>
      <c r="D570" s="2" t="s">
        <v>3647</v>
      </c>
      <c r="E570" s="2" t="s">
        <v>65</v>
      </c>
      <c r="F570" s="2">
        <v>2</v>
      </c>
    </row>
    <row r="571" spans="2:6" x14ac:dyDescent="0.25">
      <c r="D571" s="2" t="s">
        <v>3648</v>
      </c>
      <c r="E571" s="2" t="s">
        <v>24</v>
      </c>
      <c r="F571" s="2">
        <v>3</v>
      </c>
    </row>
    <row r="572" spans="2:6" x14ac:dyDescent="0.25">
      <c r="B572" s="2" t="s">
        <v>3653</v>
      </c>
      <c r="D572" s="2"/>
      <c r="E572" s="2"/>
      <c r="F572" s="2">
        <v>5</v>
      </c>
    </row>
    <row r="573" spans="2:6" x14ac:dyDescent="0.25">
      <c r="B573" s="107">
        <v>45952</v>
      </c>
      <c r="C573" s="2" t="s">
        <v>372</v>
      </c>
      <c r="D573" s="2" t="s">
        <v>2672</v>
      </c>
      <c r="E573" s="2" t="s">
        <v>65</v>
      </c>
      <c r="F573" s="2">
        <v>3</v>
      </c>
    </row>
    <row r="574" spans="2:6" x14ac:dyDescent="0.25">
      <c r="D574" s="2" t="s">
        <v>1975</v>
      </c>
      <c r="E574" s="2" t="s">
        <v>65</v>
      </c>
      <c r="F574" s="2">
        <v>30</v>
      </c>
    </row>
    <row r="575" spans="2:6" x14ac:dyDescent="0.25">
      <c r="B575" s="2" t="s">
        <v>3821</v>
      </c>
      <c r="D575" s="2"/>
      <c r="E575" s="2"/>
      <c r="F575" s="2">
        <v>33</v>
      </c>
    </row>
    <row r="576" spans="2:6" x14ac:dyDescent="0.25">
      <c r="B576" s="107">
        <v>45953</v>
      </c>
      <c r="C576" s="2" t="s">
        <v>260</v>
      </c>
      <c r="D576" s="2" t="s">
        <v>1876</v>
      </c>
      <c r="E576" s="2" t="s">
        <v>65</v>
      </c>
      <c r="F576" s="2">
        <v>33</v>
      </c>
    </row>
    <row r="577" spans="2:6" x14ac:dyDescent="0.25">
      <c r="D577" s="2" t="s">
        <v>1881</v>
      </c>
      <c r="E577" s="2" t="s">
        <v>65</v>
      </c>
      <c r="F577" s="2">
        <v>35</v>
      </c>
    </row>
    <row r="578" spans="2:6" x14ac:dyDescent="0.25">
      <c r="D578" s="2" t="s">
        <v>1880</v>
      </c>
      <c r="E578" s="2" t="s">
        <v>65</v>
      </c>
      <c r="F578" s="2">
        <v>30</v>
      </c>
    </row>
    <row r="579" spans="2:6" x14ac:dyDescent="0.25">
      <c r="D579" s="2" t="s">
        <v>2575</v>
      </c>
      <c r="E579" s="2" t="s">
        <v>65</v>
      </c>
      <c r="F579" s="2">
        <v>2</v>
      </c>
    </row>
    <row r="580" spans="2:6" x14ac:dyDescent="0.25">
      <c r="D580" s="2" t="s">
        <v>3814</v>
      </c>
      <c r="E580" s="2" t="s">
        <v>65</v>
      </c>
      <c r="F580" s="2">
        <v>2</v>
      </c>
    </row>
    <row r="581" spans="2:6" x14ac:dyDescent="0.25">
      <c r="D581" s="2" t="s">
        <v>3815</v>
      </c>
      <c r="E581" s="2" t="s">
        <v>65</v>
      </c>
      <c r="F581" s="2">
        <v>4</v>
      </c>
    </row>
    <row r="582" spans="2:6" x14ac:dyDescent="0.25">
      <c r="D582" s="2" t="s">
        <v>3816</v>
      </c>
      <c r="E582" s="2" t="s">
        <v>65</v>
      </c>
      <c r="F582" s="2">
        <v>10</v>
      </c>
    </row>
    <row r="583" spans="2:6" x14ac:dyDescent="0.25">
      <c r="D583" s="2" t="s">
        <v>3817</v>
      </c>
      <c r="E583" s="2" t="s">
        <v>65</v>
      </c>
      <c r="F583" s="2">
        <v>2</v>
      </c>
    </row>
    <row r="584" spans="2:6" x14ac:dyDescent="0.25">
      <c r="C584" s="2" t="s">
        <v>216</v>
      </c>
      <c r="D584" s="2" t="s">
        <v>3827</v>
      </c>
      <c r="E584" s="2" t="s">
        <v>65</v>
      </c>
      <c r="F584" s="2">
        <v>1</v>
      </c>
    </row>
    <row r="585" spans="2:6" x14ac:dyDescent="0.25">
      <c r="C585" s="2" t="s">
        <v>198</v>
      </c>
      <c r="D585" s="2" t="s">
        <v>3809</v>
      </c>
      <c r="E585" s="2" t="s">
        <v>65</v>
      </c>
      <c r="F585" s="2">
        <v>1</v>
      </c>
    </row>
    <row r="586" spans="2:6" x14ac:dyDescent="0.25">
      <c r="D586" s="2" t="s">
        <v>2253</v>
      </c>
      <c r="E586" s="2" t="s">
        <v>65</v>
      </c>
      <c r="F586" s="2">
        <v>3</v>
      </c>
    </row>
    <row r="587" spans="2:6" x14ac:dyDescent="0.25">
      <c r="C587" s="2" t="s">
        <v>147</v>
      </c>
      <c r="D587" s="2" t="s">
        <v>3648</v>
      </c>
      <c r="E587" s="2" t="s">
        <v>24</v>
      </c>
      <c r="F587" s="2">
        <v>1</v>
      </c>
    </row>
    <row r="588" spans="2:6" x14ac:dyDescent="0.25">
      <c r="B588" s="2" t="s">
        <v>3822</v>
      </c>
      <c r="D588" s="2"/>
      <c r="E588" s="2"/>
      <c r="F588" s="2">
        <v>124</v>
      </c>
    </row>
    <row r="589" spans="2:6" x14ac:dyDescent="0.25">
      <c r="B589" s="107">
        <v>45959</v>
      </c>
      <c r="C589" s="2" t="s">
        <v>216</v>
      </c>
      <c r="D589" s="2" t="s">
        <v>3992</v>
      </c>
      <c r="E589" s="2" t="s">
        <v>65</v>
      </c>
      <c r="F589" s="2">
        <v>1</v>
      </c>
    </row>
    <row r="590" spans="2:6" x14ac:dyDescent="0.25">
      <c r="D590" s="2" t="s">
        <v>3987</v>
      </c>
      <c r="E590" s="2" t="s">
        <v>65</v>
      </c>
      <c r="F590" s="2">
        <v>0.2</v>
      </c>
    </row>
    <row r="591" spans="2:6" x14ac:dyDescent="0.25">
      <c r="D591" s="2" t="s">
        <v>3988</v>
      </c>
      <c r="E591" s="2" t="s">
        <v>65</v>
      </c>
      <c r="F591" s="2">
        <v>1</v>
      </c>
    </row>
    <row r="592" spans="2:6" x14ac:dyDescent="0.25">
      <c r="D592" s="2" t="s">
        <v>3989</v>
      </c>
      <c r="E592" s="2" t="s">
        <v>65</v>
      </c>
      <c r="F592" s="2">
        <v>4</v>
      </c>
    </row>
    <row r="593" spans="2:6" x14ac:dyDescent="0.25">
      <c r="D593" s="2" t="s">
        <v>3990</v>
      </c>
      <c r="E593" s="2" t="s">
        <v>65</v>
      </c>
      <c r="F593" s="2">
        <v>1</v>
      </c>
    </row>
    <row r="594" spans="2:6" x14ac:dyDescent="0.25">
      <c r="D594" s="2" t="s">
        <v>3991</v>
      </c>
      <c r="E594" s="2" t="s">
        <v>65</v>
      </c>
      <c r="F594" s="2">
        <v>1</v>
      </c>
    </row>
    <row r="595" spans="2:6" x14ac:dyDescent="0.25">
      <c r="D595" s="2" t="s">
        <v>3993</v>
      </c>
      <c r="E595" s="2" t="s">
        <v>65</v>
      </c>
      <c r="F595" s="2">
        <v>2</v>
      </c>
    </row>
    <row r="596" spans="2:6" x14ac:dyDescent="0.25">
      <c r="B596" s="2" t="s">
        <v>3979</v>
      </c>
      <c r="D596" s="2"/>
      <c r="E596" s="2"/>
      <c r="F596" s="2">
        <v>10.199999999999999</v>
      </c>
    </row>
    <row r="597" spans="2:6" x14ac:dyDescent="0.25">
      <c r="B597" s="107">
        <v>45978</v>
      </c>
      <c r="C597" s="2" t="s">
        <v>691</v>
      </c>
      <c r="D597" s="2" t="s">
        <v>1814</v>
      </c>
      <c r="E597" s="2" t="s">
        <v>65</v>
      </c>
      <c r="F597" s="2">
        <v>1</v>
      </c>
    </row>
    <row r="598" spans="2:6" x14ac:dyDescent="0.25">
      <c r="D598" s="2" t="s">
        <v>3976</v>
      </c>
      <c r="E598" s="2" t="s">
        <v>65</v>
      </c>
      <c r="F598" s="2">
        <v>1</v>
      </c>
    </row>
    <row r="599" spans="2:6" x14ac:dyDescent="0.25">
      <c r="B599" s="2" t="s">
        <v>4009</v>
      </c>
      <c r="D599" s="2"/>
      <c r="E599" s="2"/>
      <c r="F599" s="2">
        <v>2</v>
      </c>
    </row>
    <row r="600" spans="2:6" x14ac:dyDescent="0.25">
      <c r="B600" s="107">
        <v>45966</v>
      </c>
      <c r="C600" s="2" t="s">
        <v>3997</v>
      </c>
      <c r="D600" s="2" t="s">
        <v>4001</v>
      </c>
      <c r="E600" s="2" t="s">
        <v>65</v>
      </c>
      <c r="F600" s="2">
        <v>1</v>
      </c>
    </row>
    <row r="601" spans="2:6" x14ac:dyDescent="0.25">
      <c r="B601" s="2" t="s">
        <v>4010</v>
      </c>
      <c r="D601" s="2"/>
      <c r="E601" s="2"/>
      <c r="F601" s="2">
        <v>1</v>
      </c>
    </row>
    <row r="602" spans="2:6" x14ac:dyDescent="0.25">
      <c r="B602" s="107">
        <v>45964</v>
      </c>
      <c r="C602" s="2" t="s">
        <v>375</v>
      </c>
      <c r="D602" s="2" t="s">
        <v>4104</v>
      </c>
      <c r="E602" s="2" t="s">
        <v>110</v>
      </c>
      <c r="F602" s="2">
        <v>2</v>
      </c>
    </row>
    <row r="603" spans="2:6" x14ac:dyDescent="0.25">
      <c r="B603" s="2" t="s">
        <v>4100</v>
      </c>
      <c r="D603" s="2"/>
      <c r="E603" s="2"/>
      <c r="F603" s="2">
        <v>2</v>
      </c>
    </row>
    <row r="604" spans="2:6" x14ac:dyDescent="0.25">
      <c r="B604" s="107">
        <v>46007</v>
      </c>
      <c r="C604" s="2" t="s">
        <v>260</v>
      </c>
      <c r="D604" s="2" t="s">
        <v>3890</v>
      </c>
      <c r="E604" s="2" t="s">
        <v>65</v>
      </c>
      <c r="F604" s="2">
        <v>1</v>
      </c>
    </row>
    <row r="605" spans="2:6" x14ac:dyDescent="0.25">
      <c r="D605" s="2" t="s">
        <v>4602</v>
      </c>
      <c r="E605" s="2" t="s">
        <v>65</v>
      </c>
      <c r="F605" s="2">
        <v>1</v>
      </c>
    </row>
    <row r="606" spans="2:6" x14ac:dyDescent="0.25">
      <c r="D606" s="2" t="s">
        <v>4598</v>
      </c>
      <c r="E606" s="2" t="s">
        <v>65</v>
      </c>
      <c r="F606" s="2">
        <v>1</v>
      </c>
    </row>
    <row r="607" spans="2:6" x14ac:dyDescent="0.25">
      <c r="D607" s="2" t="s">
        <v>4599</v>
      </c>
      <c r="E607" s="2" t="s">
        <v>65</v>
      </c>
      <c r="F607" s="2">
        <v>2</v>
      </c>
    </row>
    <row r="608" spans="2:6" x14ac:dyDescent="0.25">
      <c r="D608" s="2" t="s">
        <v>4607</v>
      </c>
      <c r="E608" s="2" t="s">
        <v>65</v>
      </c>
      <c r="F608" s="2">
        <v>1</v>
      </c>
    </row>
    <row r="609" spans="2:6" x14ac:dyDescent="0.25">
      <c r="D609" s="2" t="s">
        <v>4600</v>
      </c>
      <c r="E609" s="2" t="s">
        <v>65</v>
      </c>
      <c r="F609" s="2">
        <v>2</v>
      </c>
    </row>
    <row r="610" spans="2:6" x14ac:dyDescent="0.25">
      <c r="D610" s="2" t="s">
        <v>4605</v>
      </c>
      <c r="E610" s="2" t="s">
        <v>65</v>
      </c>
      <c r="F610" s="2">
        <v>1</v>
      </c>
    </row>
    <row r="611" spans="2:6" x14ac:dyDescent="0.25">
      <c r="D611" s="2" t="s">
        <v>4523</v>
      </c>
      <c r="E611" s="2" t="s">
        <v>65</v>
      </c>
      <c r="F611" s="2">
        <v>6</v>
      </c>
    </row>
    <row r="612" spans="2:6" x14ac:dyDescent="0.25">
      <c r="D612" s="2" t="s">
        <v>3884</v>
      </c>
      <c r="E612" s="2" t="s">
        <v>65</v>
      </c>
      <c r="F612" s="2">
        <v>1</v>
      </c>
    </row>
    <row r="613" spans="2:6" x14ac:dyDescent="0.25">
      <c r="D613" s="2" t="s">
        <v>4601</v>
      </c>
      <c r="E613" s="2" t="s">
        <v>65</v>
      </c>
      <c r="F613" s="2">
        <v>1</v>
      </c>
    </row>
    <row r="614" spans="2:6" x14ac:dyDescent="0.25">
      <c r="D614" s="2" t="s">
        <v>4603</v>
      </c>
      <c r="E614" s="2" t="s">
        <v>65</v>
      </c>
      <c r="F614" s="2">
        <v>1</v>
      </c>
    </row>
    <row r="615" spans="2:6" x14ac:dyDescent="0.25">
      <c r="D615" s="2" t="s">
        <v>4604</v>
      </c>
      <c r="E615" s="2" t="s">
        <v>65</v>
      </c>
      <c r="F615" s="2">
        <v>1</v>
      </c>
    </row>
    <row r="616" spans="2:6" x14ac:dyDescent="0.25">
      <c r="D616" s="2" t="s">
        <v>4606</v>
      </c>
      <c r="E616" s="2" t="s">
        <v>65</v>
      </c>
      <c r="F616" s="2">
        <v>1</v>
      </c>
    </row>
    <row r="617" spans="2:6" x14ac:dyDescent="0.25">
      <c r="D617" s="2" t="s">
        <v>4608</v>
      </c>
      <c r="E617" s="2" t="s">
        <v>65</v>
      </c>
      <c r="F617" s="2">
        <v>8</v>
      </c>
    </row>
    <row r="618" spans="2:6" x14ac:dyDescent="0.25">
      <c r="B618" s="2" t="s">
        <v>4683</v>
      </c>
      <c r="D618" s="2"/>
      <c r="E618" s="2"/>
      <c r="F618" s="2">
        <v>28</v>
      </c>
    </row>
    <row r="619" spans="2:6" x14ac:dyDescent="0.25">
      <c r="B619" s="107">
        <v>46008</v>
      </c>
      <c r="C619" s="2" t="s">
        <v>3841</v>
      </c>
      <c r="D619" s="2" t="s">
        <v>4610</v>
      </c>
      <c r="E619" s="2" t="s">
        <v>111</v>
      </c>
      <c r="F619" s="2">
        <v>21</v>
      </c>
    </row>
    <row r="620" spans="2:6" x14ac:dyDescent="0.25">
      <c r="D620" s="2" t="s">
        <v>4611</v>
      </c>
      <c r="E620" s="2" t="s">
        <v>111</v>
      </c>
      <c r="F620" s="2">
        <v>7</v>
      </c>
    </row>
    <row r="621" spans="2:6" x14ac:dyDescent="0.25">
      <c r="D621" s="2" t="s">
        <v>4612</v>
      </c>
      <c r="E621" s="2" t="s">
        <v>111</v>
      </c>
      <c r="F621" s="2">
        <v>96</v>
      </c>
    </row>
    <row r="622" spans="2:6" x14ac:dyDescent="0.25">
      <c r="D622" s="2" t="s">
        <v>4613</v>
      </c>
      <c r="E622" s="2" t="s">
        <v>111</v>
      </c>
      <c r="F622" s="2">
        <v>34</v>
      </c>
    </row>
    <row r="623" spans="2:6" x14ac:dyDescent="0.25">
      <c r="D623" s="2" t="s">
        <v>4614</v>
      </c>
      <c r="E623" s="2" t="s">
        <v>111</v>
      </c>
      <c r="F623" s="2">
        <v>32</v>
      </c>
    </row>
    <row r="624" spans="2:6" x14ac:dyDescent="0.25">
      <c r="B624" s="2" t="s">
        <v>4684</v>
      </c>
      <c r="D624" s="2"/>
      <c r="E624" s="2"/>
      <c r="F624" s="2">
        <v>190</v>
      </c>
    </row>
    <row r="625" spans="1:6" x14ac:dyDescent="0.25">
      <c r="B625" s="107">
        <v>46051</v>
      </c>
      <c r="C625" s="2" t="s">
        <v>3841</v>
      </c>
      <c r="D625" s="2" t="s">
        <v>4982</v>
      </c>
      <c r="E625" s="2" t="s">
        <v>111</v>
      </c>
      <c r="F625" s="2">
        <v>21</v>
      </c>
    </row>
    <row r="626" spans="1:6" x14ac:dyDescent="0.25">
      <c r="D626" s="2" t="s">
        <v>4983</v>
      </c>
      <c r="E626" s="2" t="s">
        <v>111</v>
      </c>
      <c r="F626" s="2">
        <v>7</v>
      </c>
    </row>
    <row r="627" spans="1:6" x14ac:dyDescent="0.25">
      <c r="B627" s="2" t="s">
        <v>5001</v>
      </c>
      <c r="D627" s="2"/>
      <c r="E627" s="2"/>
      <c r="F627" s="2">
        <v>28</v>
      </c>
    </row>
    <row r="628" spans="1:6" x14ac:dyDescent="0.25">
      <c r="B628" s="107">
        <v>46078</v>
      </c>
      <c r="C628" s="2" t="s">
        <v>260</v>
      </c>
      <c r="D628" s="2" t="s">
        <v>5136</v>
      </c>
      <c r="E628" s="2" t="s">
        <v>65</v>
      </c>
      <c r="F628" s="2">
        <v>1</v>
      </c>
    </row>
    <row r="629" spans="1:6" x14ac:dyDescent="0.25">
      <c r="D629" s="2" t="s">
        <v>3408</v>
      </c>
      <c r="E629" s="2" t="s">
        <v>65</v>
      </c>
      <c r="F629" s="2">
        <v>12</v>
      </c>
    </row>
    <row r="630" spans="1:6" x14ac:dyDescent="0.25">
      <c r="D630" s="2" t="s">
        <v>5138</v>
      </c>
      <c r="E630" s="2" t="s">
        <v>65</v>
      </c>
      <c r="F630" s="2">
        <v>2</v>
      </c>
    </row>
    <row r="631" spans="1:6" x14ac:dyDescent="0.25">
      <c r="D631" s="2" t="s">
        <v>5137</v>
      </c>
      <c r="E631" s="2" t="s">
        <v>65</v>
      </c>
      <c r="F631" s="2">
        <v>1</v>
      </c>
    </row>
    <row r="632" spans="1:6" x14ac:dyDescent="0.25">
      <c r="C632" s="2" t="s">
        <v>1141</v>
      </c>
      <c r="D632" s="2" t="s">
        <v>5133</v>
      </c>
      <c r="E632" s="2" t="s">
        <v>111</v>
      </c>
      <c r="F632" s="2">
        <v>27</v>
      </c>
    </row>
    <row r="633" spans="1:6" x14ac:dyDescent="0.25">
      <c r="D633" s="2" t="s">
        <v>5134</v>
      </c>
      <c r="E633" s="2" t="s">
        <v>111</v>
      </c>
      <c r="F633" s="2">
        <v>9</v>
      </c>
    </row>
    <row r="634" spans="1:6" x14ac:dyDescent="0.25">
      <c r="B634" s="2" t="s">
        <v>5144</v>
      </c>
      <c r="D634" s="2"/>
      <c r="E634" s="2"/>
      <c r="F634" s="2">
        <v>52</v>
      </c>
    </row>
    <row r="635" spans="1:6" x14ac:dyDescent="0.25">
      <c r="B635" s="107">
        <v>46098</v>
      </c>
      <c r="C635" s="2" t="s">
        <v>230</v>
      </c>
      <c r="D635" s="2" t="s">
        <v>5261</v>
      </c>
      <c r="E635" s="2" t="s">
        <v>65</v>
      </c>
      <c r="F635" s="2">
        <v>6</v>
      </c>
    </row>
    <row r="636" spans="1:6" x14ac:dyDescent="0.25">
      <c r="C636" s="2" t="s">
        <v>177</v>
      </c>
      <c r="D636" s="2" t="s">
        <v>3429</v>
      </c>
      <c r="E636" s="2" t="s">
        <v>65</v>
      </c>
      <c r="F636" s="2">
        <v>60</v>
      </c>
    </row>
    <row r="637" spans="1:6" x14ac:dyDescent="0.25">
      <c r="B637" s="2" t="s">
        <v>5258</v>
      </c>
      <c r="D637" s="2"/>
      <c r="E637" s="2"/>
      <c r="F637" s="2">
        <v>66</v>
      </c>
    </row>
    <row r="638" spans="1:6" x14ac:dyDescent="0.25">
      <c r="A638" s="2" t="s">
        <v>1762</v>
      </c>
      <c r="D638" s="2"/>
      <c r="E638" s="2"/>
      <c r="F638" s="2">
        <v>8386.4</v>
      </c>
    </row>
    <row r="639" spans="1:6" x14ac:dyDescent="0.25">
      <c r="A639" s="2" t="s">
        <v>1741</v>
      </c>
      <c r="B639" s="2" t="s">
        <v>2157</v>
      </c>
      <c r="C639" s="2" t="s">
        <v>1740</v>
      </c>
      <c r="D639" s="2" t="s">
        <v>1740</v>
      </c>
      <c r="E639" s="2" t="s">
        <v>1740</v>
      </c>
    </row>
    <row r="640" spans="1:6" x14ac:dyDescent="0.25">
      <c r="B640" s="2" t="s">
        <v>2158</v>
      </c>
      <c r="D640" s="2"/>
      <c r="E640" s="2"/>
    </row>
    <row r="641" spans="2:6" x14ac:dyDescent="0.25">
      <c r="B641" s="107">
        <v>45878</v>
      </c>
      <c r="C641" s="2" t="s">
        <v>1080</v>
      </c>
      <c r="D641" s="2" t="s">
        <v>1908</v>
      </c>
      <c r="E641" s="2" t="s">
        <v>140</v>
      </c>
      <c r="F641" s="2">
        <v>16</v>
      </c>
    </row>
    <row r="642" spans="2:6" x14ac:dyDescent="0.25">
      <c r="D642" s="2" t="s">
        <v>1910</v>
      </c>
      <c r="E642" s="2" t="s">
        <v>65</v>
      </c>
      <c r="F642" s="2">
        <v>1</v>
      </c>
    </row>
    <row r="643" spans="2:6" x14ac:dyDescent="0.25">
      <c r="B643" s="2" t="s">
        <v>2159</v>
      </c>
      <c r="D643" s="2"/>
      <c r="E643" s="2"/>
      <c r="F643" s="2">
        <v>17</v>
      </c>
    </row>
    <row r="644" spans="2:6" x14ac:dyDescent="0.25">
      <c r="B644" s="107">
        <v>45884</v>
      </c>
      <c r="C644" s="2" t="s">
        <v>151</v>
      </c>
      <c r="D644" s="2" t="s">
        <v>2091</v>
      </c>
      <c r="E644" s="2" t="s">
        <v>24</v>
      </c>
      <c r="F644" s="2">
        <v>2</v>
      </c>
    </row>
    <row r="645" spans="2:6" x14ac:dyDescent="0.25">
      <c r="B645" s="2" t="s">
        <v>2562</v>
      </c>
      <c r="D645" s="2"/>
      <c r="E645" s="2"/>
      <c r="F645" s="2">
        <v>2</v>
      </c>
    </row>
    <row r="646" spans="2:6" x14ac:dyDescent="0.25">
      <c r="B646" s="107">
        <v>45890</v>
      </c>
      <c r="C646" s="2" t="s">
        <v>1535</v>
      </c>
      <c r="D646" s="2" t="s">
        <v>2270</v>
      </c>
      <c r="E646" s="2" t="s">
        <v>109</v>
      </c>
      <c r="F646" s="2">
        <v>2</v>
      </c>
    </row>
    <row r="647" spans="2:6" x14ac:dyDescent="0.25">
      <c r="D647" s="2" t="s">
        <v>2358</v>
      </c>
      <c r="E647" s="2" t="s">
        <v>109</v>
      </c>
      <c r="F647" s="2">
        <v>4</v>
      </c>
    </row>
    <row r="648" spans="2:6" x14ac:dyDescent="0.25">
      <c r="D648" s="2" t="s">
        <v>2359</v>
      </c>
      <c r="E648" s="2" t="s">
        <v>109</v>
      </c>
      <c r="F648" s="2">
        <v>4</v>
      </c>
    </row>
    <row r="649" spans="2:6" x14ac:dyDescent="0.25">
      <c r="D649" s="2" t="s">
        <v>2451</v>
      </c>
      <c r="E649" s="2" t="s">
        <v>109</v>
      </c>
      <c r="F649" s="2">
        <v>6</v>
      </c>
    </row>
    <row r="650" spans="2:6" x14ac:dyDescent="0.25">
      <c r="B650" s="2" t="s">
        <v>2556</v>
      </c>
      <c r="D650" s="2"/>
      <c r="E650" s="2"/>
      <c r="F650" s="2">
        <v>16</v>
      </c>
    </row>
    <row r="651" spans="2:6" x14ac:dyDescent="0.25">
      <c r="B651" s="107">
        <v>45888</v>
      </c>
      <c r="C651" s="2" t="s">
        <v>1623</v>
      </c>
      <c r="D651" s="2" t="s">
        <v>1690</v>
      </c>
      <c r="E651" s="2" t="s">
        <v>65</v>
      </c>
      <c r="F651" s="2">
        <v>1</v>
      </c>
    </row>
    <row r="652" spans="2:6" x14ac:dyDescent="0.25">
      <c r="C652" s="2" t="s">
        <v>2362</v>
      </c>
      <c r="D652" s="2" t="s">
        <v>2355</v>
      </c>
      <c r="E652" s="2" t="s">
        <v>65</v>
      </c>
      <c r="F652" s="2">
        <v>1</v>
      </c>
    </row>
    <row r="653" spans="2:6" x14ac:dyDescent="0.25">
      <c r="B653" s="2" t="s">
        <v>2557</v>
      </c>
      <c r="D653" s="2"/>
      <c r="E653" s="2"/>
      <c r="F653" s="2">
        <v>2</v>
      </c>
    </row>
    <row r="654" spans="2:6" x14ac:dyDescent="0.25">
      <c r="B654" s="107">
        <v>45904</v>
      </c>
      <c r="C654" s="2" t="s">
        <v>984</v>
      </c>
      <c r="D654" s="2" t="s">
        <v>2861</v>
      </c>
      <c r="E654" s="2" t="s">
        <v>65</v>
      </c>
      <c r="F654" s="2">
        <v>4</v>
      </c>
    </row>
    <row r="655" spans="2:6" x14ac:dyDescent="0.25">
      <c r="B655" s="2" t="s">
        <v>2982</v>
      </c>
      <c r="D655" s="2"/>
      <c r="E655" s="2"/>
      <c r="F655" s="2">
        <v>4</v>
      </c>
    </row>
    <row r="656" spans="2:6" x14ac:dyDescent="0.25">
      <c r="B656" s="107">
        <v>45917</v>
      </c>
      <c r="C656" s="2" t="s">
        <v>2362</v>
      </c>
      <c r="D656" s="2" t="s">
        <v>3169</v>
      </c>
      <c r="E656" s="2" t="s">
        <v>65</v>
      </c>
      <c r="F656" s="2">
        <v>1</v>
      </c>
    </row>
    <row r="657" spans="1:6" x14ac:dyDescent="0.25">
      <c r="B657" s="2" t="s">
        <v>3126</v>
      </c>
      <c r="D657" s="2"/>
      <c r="E657" s="2"/>
      <c r="F657" s="2">
        <v>1</v>
      </c>
    </row>
    <row r="658" spans="1:6" x14ac:dyDescent="0.25">
      <c r="A658" s="2" t="s">
        <v>2160</v>
      </c>
      <c r="D658" s="2"/>
      <c r="E658" s="2"/>
      <c r="F658" s="2">
        <v>42</v>
      </c>
    </row>
    <row r="659" spans="1:6" x14ac:dyDescent="0.25">
      <c r="A659" s="2" t="s">
        <v>1747</v>
      </c>
      <c r="B659" s="107">
        <v>45877</v>
      </c>
      <c r="C659" s="2" t="s">
        <v>615</v>
      </c>
      <c r="D659" s="2" t="s">
        <v>1814</v>
      </c>
      <c r="E659" s="2" t="s">
        <v>65</v>
      </c>
      <c r="F659" s="2">
        <v>1</v>
      </c>
    </row>
    <row r="660" spans="1:6" x14ac:dyDescent="0.25">
      <c r="D660" s="2" t="s">
        <v>1809</v>
      </c>
      <c r="E660" s="2" t="s">
        <v>114</v>
      </c>
      <c r="F660" s="2">
        <v>3</v>
      </c>
    </row>
    <row r="661" spans="1:6" x14ac:dyDescent="0.25">
      <c r="D661" s="2" t="s">
        <v>1867</v>
      </c>
      <c r="E661" s="2" t="s">
        <v>72</v>
      </c>
      <c r="F661" s="2">
        <v>46</v>
      </c>
    </row>
    <row r="662" spans="1:6" x14ac:dyDescent="0.25">
      <c r="C662" s="2" t="s">
        <v>1033</v>
      </c>
      <c r="D662" s="2" t="s">
        <v>1690</v>
      </c>
      <c r="E662" s="2" t="s">
        <v>65</v>
      </c>
      <c r="F662" s="2">
        <v>1</v>
      </c>
    </row>
    <row r="663" spans="1:6" x14ac:dyDescent="0.25">
      <c r="B663" s="2" t="s">
        <v>2156</v>
      </c>
      <c r="D663" s="2"/>
      <c r="E663" s="2"/>
      <c r="F663" s="2">
        <v>51</v>
      </c>
    </row>
    <row r="664" spans="1:6" x14ac:dyDescent="0.25">
      <c r="B664" s="107">
        <v>45876</v>
      </c>
      <c r="C664" s="2" t="s">
        <v>260</v>
      </c>
      <c r="D664" s="2" t="s">
        <v>2017</v>
      </c>
      <c r="E664" s="2" t="s">
        <v>65</v>
      </c>
      <c r="F664" s="2">
        <v>1</v>
      </c>
    </row>
    <row r="665" spans="1:6" x14ac:dyDescent="0.25">
      <c r="D665" s="2" t="s">
        <v>2018</v>
      </c>
      <c r="E665" s="2" t="s">
        <v>65</v>
      </c>
      <c r="F665" s="2">
        <v>1</v>
      </c>
    </row>
    <row r="666" spans="1:6" x14ac:dyDescent="0.25">
      <c r="D666" s="2" t="s">
        <v>2022</v>
      </c>
      <c r="E666" s="2" t="s">
        <v>65</v>
      </c>
      <c r="F666" s="2">
        <v>5</v>
      </c>
    </row>
    <row r="667" spans="1:6" x14ac:dyDescent="0.25">
      <c r="D667" s="2" t="s">
        <v>2020</v>
      </c>
      <c r="E667" s="2" t="s">
        <v>65</v>
      </c>
      <c r="F667" s="2">
        <v>4</v>
      </c>
    </row>
    <row r="668" spans="1:6" x14ac:dyDescent="0.25">
      <c r="D668" s="2" t="s">
        <v>2019</v>
      </c>
      <c r="E668" s="2" t="s">
        <v>65</v>
      </c>
      <c r="F668" s="2">
        <v>1</v>
      </c>
    </row>
    <row r="669" spans="1:6" x14ac:dyDescent="0.25">
      <c r="D669" s="2" t="s">
        <v>2021</v>
      </c>
      <c r="E669" s="2" t="s">
        <v>65</v>
      </c>
      <c r="F669" s="2">
        <v>2</v>
      </c>
    </row>
    <row r="670" spans="1:6" x14ac:dyDescent="0.25">
      <c r="B670" s="2" t="s">
        <v>2161</v>
      </c>
      <c r="D670" s="2"/>
      <c r="E670" s="2"/>
      <c r="F670" s="2">
        <v>14</v>
      </c>
    </row>
    <row r="671" spans="1:6" x14ac:dyDescent="0.25">
      <c r="B671" s="107">
        <v>45880</v>
      </c>
      <c r="C671" s="2" t="s">
        <v>834</v>
      </c>
      <c r="D671" s="2" t="s">
        <v>2148</v>
      </c>
      <c r="E671" s="2" t="s">
        <v>65</v>
      </c>
      <c r="F671" s="2">
        <v>1</v>
      </c>
    </row>
    <row r="672" spans="1:6" x14ac:dyDescent="0.25">
      <c r="C672" s="2" t="s">
        <v>1271</v>
      </c>
      <c r="D672" s="2" t="s">
        <v>2151</v>
      </c>
      <c r="E672" s="2" t="s">
        <v>65</v>
      </c>
      <c r="F672" s="2">
        <v>2</v>
      </c>
    </row>
    <row r="673" spans="2:6" x14ac:dyDescent="0.25">
      <c r="B673" s="2" t="s">
        <v>2155</v>
      </c>
      <c r="D673" s="2"/>
      <c r="E673" s="2"/>
      <c r="F673" s="2">
        <v>3</v>
      </c>
    </row>
    <row r="674" spans="2:6" x14ac:dyDescent="0.25">
      <c r="B674" s="107">
        <v>45883</v>
      </c>
      <c r="C674" s="2" t="s">
        <v>1033</v>
      </c>
      <c r="D674" s="2" t="s">
        <v>1690</v>
      </c>
      <c r="E674" s="2" t="s">
        <v>65</v>
      </c>
      <c r="F674" s="2">
        <v>1</v>
      </c>
    </row>
    <row r="675" spans="2:6" x14ac:dyDescent="0.25">
      <c r="B675" s="2" t="s">
        <v>2169</v>
      </c>
      <c r="D675" s="2"/>
      <c r="E675" s="2"/>
      <c r="F675" s="2">
        <v>1</v>
      </c>
    </row>
    <row r="676" spans="2:6" x14ac:dyDescent="0.25">
      <c r="B676" s="107">
        <v>45882</v>
      </c>
      <c r="C676" s="2" t="s">
        <v>1001</v>
      </c>
      <c r="D676" s="2" t="s">
        <v>2269</v>
      </c>
      <c r="E676" s="2" t="s">
        <v>65</v>
      </c>
      <c r="F676" s="2">
        <v>8</v>
      </c>
    </row>
    <row r="677" spans="2:6" x14ac:dyDescent="0.25">
      <c r="D677" s="2" t="s">
        <v>2270</v>
      </c>
      <c r="E677" s="2" t="s">
        <v>65</v>
      </c>
      <c r="F677" s="2">
        <v>2</v>
      </c>
    </row>
    <row r="678" spans="2:6" x14ac:dyDescent="0.25">
      <c r="D678" s="2" t="s">
        <v>2266</v>
      </c>
      <c r="E678" s="2" t="s">
        <v>65</v>
      </c>
      <c r="F678" s="2">
        <v>1</v>
      </c>
    </row>
    <row r="679" spans="2:6" x14ac:dyDescent="0.25">
      <c r="D679" s="2" t="s">
        <v>2268</v>
      </c>
      <c r="E679" s="2" t="s">
        <v>65</v>
      </c>
      <c r="F679" s="2">
        <v>16</v>
      </c>
    </row>
    <row r="680" spans="2:6" x14ac:dyDescent="0.25">
      <c r="C680" s="2" t="s">
        <v>1027</v>
      </c>
      <c r="D680" s="2" t="s">
        <v>2179</v>
      </c>
      <c r="E680" s="2" t="s">
        <v>140</v>
      </c>
      <c r="F680" s="2">
        <v>6</v>
      </c>
    </row>
    <row r="681" spans="2:6" x14ac:dyDescent="0.25">
      <c r="B681" s="2" t="s">
        <v>2170</v>
      </c>
      <c r="D681" s="2"/>
      <c r="E681" s="2"/>
      <c r="F681" s="2">
        <v>33</v>
      </c>
    </row>
    <row r="682" spans="2:6" x14ac:dyDescent="0.25">
      <c r="B682" s="107">
        <v>45897</v>
      </c>
      <c r="C682" s="2" t="s">
        <v>193</v>
      </c>
      <c r="D682" s="2" t="s">
        <v>2657</v>
      </c>
      <c r="E682" s="2" t="s">
        <v>65</v>
      </c>
      <c r="F682" s="2">
        <v>1</v>
      </c>
    </row>
    <row r="683" spans="2:6" x14ac:dyDescent="0.25">
      <c r="D683" s="2" t="s">
        <v>2658</v>
      </c>
      <c r="E683" s="2" t="s">
        <v>65</v>
      </c>
      <c r="F683" s="2">
        <v>3</v>
      </c>
    </row>
    <row r="684" spans="2:6" x14ac:dyDescent="0.25">
      <c r="D684" s="2" t="s">
        <v>2659</v>
      </c>
      <c r="E684" s="2" t="s">
        <v>65</v>
      </c>
      <c r="F684" s="2">
        <v>1</v>
      </c>
    </row>
    <row r="685" spans="2:6" x14ac:dyDescent="0.25">
      <c r="D685" s="2" t="s">
        <v>2660</v>
      </c>
      <c r="E685" s="2" t="s">
        <v>65</v>
      </c>
      <c r="F685" s="2">
        <v>4</v>
      </c>
    </row>
    <row r="686" spans="2:6" x14ac:dyDescent="0.25">
      <c r="D686" s="2" t="s">
        <v>2661</v>
      </c>
      <c r="E686" s="2" t="s">
        <v>65</v>
      </c>
      <c r="F686" s="2">
        <v>2</v>
      </c>
    </row>
    <row r="687" spans="2:6" x14ac:dyDescent="0.25">
      <c r="D687" s="2" t="s">
        <v>2662</v>
      </c>
      <c r="E687" s="2" t="s">
        <v>65</v>
      </c>
      <c r="F687" s="2">
        <v>2</v>
      </c>
    </row>
    <row r="688" spans="2:6" x14ac:dyDescent="0.25">
      <c r="D688" s="2" t="s">
        <v>2663</v>
      </c>
      <c r="E688" s="2" t="s">
        <v>65</v>
      </c>
      <c r="F688" s="2">
        <v>1</v>
      </c>
    </row>
    <row r="689" spans="2:6" x14ac:dyDescent="0.25">
      <c r="D689" s="2" t="s">
        <v>2664</v>
      </c>
      <c r="E689" s="2" t="s">
        <v>65</v>
      </c>
      <c r="F689" s="2">
        <v>1</v>
      </c>
    </row>
    <row r="690" spans="2:6" x14ac:dyDescent="0.25">
      <c r="C690" s="2" t="s">
        <v>372</v>
      </c>
      <c r="D690" s="2" t="s">
        <v>2672</v>
      </c>
      <c r="E690" s="2" t="s">
        <v>65</v>
      </c>
      <c r="F690" s="2">
        <v>6</v>
      </c>
    </row>
    <row r="691" spans="2:6" x14ac:dyDescent="0.25">
      <c r="D691" s="2" t="s">
        <v>1975</v>
      </c>
      <c r="E691" s="2" t="s">
        <v>65</v>
      </c>
      <c r="F691" s="2">
        <v>12</v>
      </c>
    </row>
    <row r="692" spans="2:6" x14ac:dyDescent="0.25">
      <c r="C692" s="2" t="s">
        <v>554</v>
      </c>
      <c r="D692" s="2" t="s">
        <v>1858</v>
      </c>
      <c r="E692" s="2" t="s">
        <v>65</v>
      </c>
      <c r="F692" s="2">
        <v>24</v>
      </c>
    </row>
    <row r="693" spans="2:6" x14ac:dyDescent="0.25">
      <c r="D693" s="2" t="s">
        <v>1862</v>
      </c>
      <c r="E693" s="2" t="s">
        <v>65</v>
      </c>
      <c r="F693" s="2">
        <v>1</v>
      </c>
    </row>
    <row r="694" spans="2:6" x14ac:dyDescent="0.25">
      <c r="D694" s="2" t="s">
        <v>1864</v>
      </c>
      <c r="E694" s="2" t="s">
        <v>65</v>
      </c>
      <c r="F694" s="2">
        <v>1</v>
      </c>
    </row>
    <row r="695" spans="2:6" x14ac:dyDescent="0.25">
      <c r="D695" s="2" t="s">
        <v>1861</v>
      </c>
      <c r="E695" s="2" t="s">
        <v>65</v>
      </c>
      <c r="F695" s="2">
        <v>88</v>
      </c>
    </row>
    <row r="696" spans="2:6" x14ac:dyDescent="0.25">
      <c r="D696" s="2" t="s">
        <v>1860</v>
      </c>
      <c r="E696" s="2" t="s">
        <v>65</v>
      </c>
      <c r="F696" s="2">
        <v>88</v>
      </c>
    </row>
    <row r="697" spans="2:6" x14ac:dyDescent="0.25">
      <c r="D697" s="2" t="s">
        <v>2666</v>
      </c>
      <c r="E697" s="2" t="s">
        <v>116</v>
      </c>
      <c r="F697" s="2">
        <v>6</v>
      </c>
    </row>
    <row r="698" spans="2:6" x14ac:dyDescent="0.25">
      <c r="D698" s="2" t="s">
        <v>1859</v>
      </c>
      <c r="E698" s="2" t="s">
        <v>65</v>
      </c>
      <c r="F698" s="2">
        <v>30</v>
      </c>
    </row>
    <row r="699" spans="2:6" x14ac:dyDescent="0.25">
      <c r="D699" s="2" t="s">
        <v>1863</v>
      </c>
      <c r="E699" s="2" t="s">
        <v>65</v>
      </c>
      <c r="F699" s="2">
        <v>16</v>
      </c>
    </row>
    <row r="700" spans="2:6" x14ac:dyDescent="0.25">
      <c r="B700" s="2" t="s">
        <v>2561</v>
      </c>
      <c r="D700" s="2"/>
      <c r="E700" s="2"/>
      <c r="F700" s="2">
        <v>287</v>
      </c>
    </row>
    <row r="701" spans="2:6" x14ac:dyDescent="0.25">
      <c r="B701" s="107">
        <v>45884</v>
      </c>
      <c r="C701" s="2" t="s">
        <v>1027</v>
      </c>
      <c r="D701" s="2" t="s">
        <v>2300</v>
      </c>
      <c r="E701" s="2" t="s">
        <v>65</v>
      </c>
      <c r="F701" s="2">
        <v>2</v>
      </c>
    </row>
    <row r="702" spans="2:6" x14ac:dyDescent="0.25">
      <c r="B702" s="2" t="s">
        <v>2562</v>
      </c>
      <c r="D702" s="2"/>
      <c r="E702" s="2"/>
      <c r="F702" s="2">
        <v>2</v>
      </c>
    </row>
    <row r="703" spans="2:6" x14ac:dyDescent="0.25">
      <c r="B703" s="107">
        <v>45890</v>
      </c>
      <c r="C703" s="2" t="s">
        <v>230</v>
      </c>
      <c r="D703" s="2" t="s">
        <v>2469</v>
      </c>
      <c r="E703" s="2" t="s">
        <v>65</v>
      </c>
      <c r="F703" s="2">
        <v>1</v>
      </c>
    </row>
    <row r="704" spans="2:6" x14ac:dyDescent="0.25">
      <c r="D704" s="2" t="s">
        <v>2470</v>
      </c>
      <c r="E704" s="2" t="s">
        <v>65</v>
      </c>
      <c r="F704" s="2">
        <v>1</v>
      </c>
    </row>
    <row r="705" spans="2:6" x14ac:dyDescent="0.25">
      <c r="D705" s="2" t="s">
        <v>2471</v>
      </c>
      <c r="E705" s="2" t="s">
        <v>65</v>
      </c>
      <c r="F705" s="2">
        <v>2</v>
      </c>
    </row>
    <row r="706" spans="2:6" x14ac:dyDescent="0.25">
      <c r="D706" s="2" t="s">
        <v>2467</v>
      </c>
      <c r="E706" s="2" t="s">
        <v>65</v>
      </c>
      <c r="F706" s="2">
        <v>4</v>
      </c>
    </row>
    <row r="707" spans="2:6" x14ac:dyDescent="0.25">
      <c r="C707" s="2" t="s">
        <v>1264</v>
      </c>
      <c r="D707" s="2" t="s">
        <v>1822</v>
      </c>
      <c r="E707" s="2" t="s">
        <v>114</v>
      </c>
      <c r="F707" s="2">
        <v>50</v>
      </c>
    </row>
    <row r="708" spans="2:6" x14ac:dyDescent="0.25">
      <c r="B708" s="2" t="s">
        <v>2556</v>
      </c>
      <c r="D708" s="2"/>
      <c r="E708" s="2"/>
      <c r="F708" s="2">
        <v>58</v>
      </c>
    </row>
    <row r="709" spans="2:6" x14ac:dyDescent="0.25">
      <c r="B709" s="107">
        <v>45891</v>
      </c>
      <c r="C709" s="2" t="s">
        <v>243</v>
      </c>
      <c r="D709" s="2" t="s">
        <v>2424</v>
      </c>
      <c r="E709" s="2" t="s">
        <v>23</v>
      </c>
      <c r="F709" s="2">
        <v>20</v>
      </c>
    </row>
    <row r="710" spans="2:6" x14ac:dyDescent="0.25">
      <c r="D710" s="2" t="s">
        <v>2420</v>
      </c>
      <c r="E710" s="2" t="s">
        <v>65</v>
      </c>
      <c r="F710" s="2">
        <v>1</v>
      </c>
    </row>
    <row r="711" spans="2:6" x14ac:dyDescent="0.25">
      <c r="D711" s="2" t="s">
        <v>2421</v>
      </c>
      <c r="E711" s="2" t="s">
        <v>65</v>
      </c>
      <c r="F711" s="2">
        <v>30</v>
      </c>
    </row>
    <row r="712" spans="2:6" x14ac:dyDescent="0.25">
      <c r="D712" s="2" t="s">
        <v>2422</v>
      </c>
      <c r="E712" s="2" t="s">
        <v>65</v>
      </c>
      <c r="F712" s="2">
        <v>18</v>
      </c>
    </row>
    <row r="713" spans="2:6" x14ac:dyDescent="0.25">
      <c r="D713" s="2" t="s">
        <v>2423</v>
      </c>
      <c r="E713" s="2" t="s">
        <v>65</v>
      </c>
      <c r="F713" s="2">
        <v>4</v>
      </c>
    </row>
    <row r="714" spans="2:6" x14ac:dyDescent="0.25">
      <c r="C714" s="2" t="s">
        <v>2507</v>
      </c>
      <c r="D714" s="2" t="s">
        <v>2511</v>
      </c>
      <c r="E714" s="2" t="s">
        <v>141</v>
      </c>
      <c r="F714" s="2">
        <v>5</v>
      </c>
    </row>
    <row r="715" spans="2:6" x14ac:dyDescent="0.25">
      <c r="B715" s="2" t="s">
        <v>2564</v>
      </c>
      <c r="D715" s="2"/>
      <c r="E715" s="2"/>
      <c r="F715" s="2">
        <v>78</v>
      </c>
    </row>
    <row r="716" spans="2:6" x14ac:dyDescent="0.25">
      <c r="B716" s="107">
        <v>45893</v>
      </c>
      <c r="C716" s="2" t="s">
        <v>390</v>
      </c>
      <c r="D716" s="2" t="s">
        <v>2310</v>
      </c>
      <c r="E716" s="2" t="s">
        <v>111</v>
      </c>
      <c r="F716" s="2">
        <v>175</v>
      </c>
    </row>
    <row r="717" spans="2:6" x14ac:dyDescent="0.25">
      <c r="B717" s="2" t="s">
        <v>2565</v>
      </c>
      <c r="D717" s="2"/>
      <c r="E717" s="2"/>
      <c r="F717" s="2">
        <v>175</v>
      </c>
    </row>
    <row r="718" spans="2:6" x14ac:dyDescent="0.25">
      <c r="B718" s="107">
        <v>45888</v>
      </c>
      <c r="C718" s="2" t="s">
        <v>151</v>
      </c>
      <c r="D718" s="2" t="s">
        <v>2320</v>
      </c>
      <c r="E718" s="2" t="s">
        <v>110</v>
      </c>
      <c r="F718" s="2">
        <v>2</v>
      </c>
    </row>
    <row r="719" spans="2:6" x14ac:dyDescent="0.25">
      <c r="B719" s="2" t="s">
        <v>2557</v>
      </c>
      <c r="D719" s="2"/>
      <c r="E719" s="2"/>
      <c r="F719" s="2">
        <v>2</v>
      </c>
    </row>
    <row r="720" spans="2:6" x14ac:dyDescent="0.25">
      <c r="B720" s="107">
        <v>45901</v>
      </c>
      <c r="C720" s="2" t="s">
        <v>1027</v>
      </c>
      <c r="D720" s="2" t="s">
        <v>1822</v>
      </c>
      <c r="E720" s="2" t="s">
        <v>114</v>
      </c>
      <c r="F720" s="2">
        <v>50</v>
      </c>
    </row>
    <row r="721" spans="2:6" x14ac:dyDescent="0.25">
      <c r="B721" s="2" t="s">
        <v>2566</v>
      </c>
      <c r="D721" s="2"/>
      <c r="E721" s="2"/>
      <c r="F721" s="2">
        <v>50</v>
      </c>
    </row>
    <row r="722" spans="2:6" x14ac:dyDescent="0.25">
      <c r="B722" s="107">
        <v>45896</v>
      </c>
      <c r="C722" s="2" t="s">
        <v>1001</v>
      </c>
      <c r="D722" s="2" t="s">
        <v>2646</v>
      </c>
      <c r="E722" s="2" t="s">
        <v>65</v>
      </c>
      <c r="F722" s="2">
        <v>2</v>
      </c>
    </row>
    <row r="723" spans="2:6" x14ac:dyDescent="0.25">
      <c r="D723" s="2" t="s">
        <v>2268</v>
      </c>
      <c r="E723" s="2" t="s">
        <v>65</v>
      </c>
      <c r="F723" s="2">
        <v>16</v>
      </c>
    </row>
    <row r="724" spans="2:6" x14ac:dyDescent="0.25">
      <c r="D724" s="2" t="s">
        <v>2645</v>
      </c>
      <c r="E724" s="2" t="s">
        <v>65</v>
      </c>
      <c r="F724" s="2">
        <v>8</v>
      </c>
    </row>
    <row r="725" spans="2:6" x14ac:dyDescent="0.25">
      <c r="B725" s="2" t="s">
        <v>2594</v>
      </c>
      <c r="D725" s="2"/>
      <c r="E725" s="2"/>
      <c r="F725" s="2">
        <v>26</v>
      </c>
    </row>
    <row r="726" spans="2:6" x14ac:dyDescent="0.25">
      <c r="B726" s="107">
        <v>45898</v>
      </c>
      <c r="C726" s="2" t="s">
        <v>1027</v>
      </c>
      <c r="D726" s="2" t="s">
        <v>1815</v>
      </c>
      <c r="E726" s="2" t="s">
        <v>65</v>
      </c>
      <c r="F726" s="2">
        <v>10</v>
      </c>
    </row>
    <row r="727" spans="2:6" x14ac:dyDescent="0.25">
      <c r="D727" s="2" t="s">
        <v>2690</v>
      </c>
      <c r="E727" s="2" t="s">
        <v>65</v>
      </c>
      <c r="F727" s="2">
        <v>0.5</v>
      </c>
    </row>
    <row r="728" spans="2:6" x14ac:dyDescent="0.25">
      <c r="D728" s="2" t="s">
        <v>2204</v>
      </c>
      <c r="E728" s="2" t="s">
        <v>65</v>
      </c>
      <c r="F728" s="2">
        <v>6</v>
      </c>
    </row>
    <row r="729" spans="2:6" x14ac:dyDescent="0.25">
      <c r="D729" s="2" t="s">
        <v>2289</v>
      </c>
      <c r="E729" s="2" t="s">
        <v>65</v>
      </c>
      <c r="F729" s="2">
        <v>4</v>
      </c>
    </row>
    <row r="730" spans="2:6" x14ac:dyDescent="0.25">
      <c r="B730" s="2" t="s">
        <v>2981</v>
      </c>
      <c r="D730" s="2"/>
      <c r="E730" s="2"/>
      <c r="F730" s="2">
        <v>20.5</v>
      </c>
    </row>
    <row r="731" spans="2:6" x14ac:dyDescent="0.25">
      <c r="B731" s="107">
        <v>45902</v>
      </c>
      <c r="C731" s="2" t="s">
        <v>1033</v>
      </c>
      <c r="D731" s="2" t="s">
        <v>1690</v>
      </c>
      <c r="E731" s="2" t="s">
        <v>65</v>
      </c>
      <c r="F731" s="2">
        <v>1</v>
      </c>
    </row>
    <row r="732" spans="2:6" x14ac:dyDescent="0.25">
      <c r="B732" s="2" t="s">
        <v>2978</v>
      </c>
      <c r="D732" s="2"/>
      <c r="E732" s="2"/>
      <c r="F732" s="2">
        <v>1</v>
      </c>
    </row>
    <row r="733" spans="2:6" x14ac:dyDescent="0.25">
      <c r="B733" s="107">
        <v>45904</v>
      </c>
      <c r="C733" s="2" t="s">
        <v>738</v>
      </c>
      <c r="D733" s="2" t="s">
        <v>2863</v>
      </c>
      <c r="E733" s="2" t="s">
        <v>23</v>
      </c>
      <c r="F733" s="2">
        <v>14.21</v>
      </c>
    </row>
    <row r="734" spans="2:6" x14ac:dyDescent="0.25">
      <c r="B734" s="2" t="s">
        <v>2982</v>
      </c>
      <c r="D734" s="2"/>
      <c r="E734" s="2"/>
      <c r="F734" s="2">
        <v>14.21</v>
      </c>
    </row>
    <row r="735" spans="2:6" x14ac:dyDescent="0.25">
      <c r="B735" s="107">
        <v>45909</v>
      </c>
      <c r="C735" s="2" t="s">
        <v>834</v>
      </c>
      <c r="D735" s="2" t="s">
        <v>2148</v>
      </c>
      <c r="E735" s="2" t="s">
        <v>65</v>
      </c>
      <c r="F735" s="2">
        <v>1</v>
      </c>
    </row>
    <row r="736" spans="2:6" x14ac:dyDescent="0.25">
      <c r="C736" s="2" t="s">
        <v>1001</v>
      </c>
      <c r="D736" s="2" t="s">
        <v>2646</v>
      </c>
      <c r="E736" s="2" t="s">
        <v>65</v>
      </c>
      <c r="F736" s="2">
        <v>2</v>
      </c>
    </row>
    <row r="737" spans="2:6" x14ac:dyDescent="0.25">
      <c r="D737" s="2" t="s">
        <v>2268</v>
      </c>
      <c r="E737" s="2" t="s">
        <v>65</v>
      </c>
      <c r="F737" s="2">
        <v>16</v>
      </c>
    </row>
    <row r="738" spans="2:6" x14ac:dyDescent="0.25">
      <c r="D738" s="2" t="s">
        <v>2645</v>
      </c>
      <c r="E738" s="2" t="s">
        <v>65</v>
      </c>
      <c r="F738" s="2">
        <v>8</v>
      </c>
    </row>
    <row r="739" spans="2:6" x14ac:dyDescent="0.25">
      <c r="C739" s="2" t="s">
        <v>1271</v>
      </c>
      <c r="D739" s="2" t="s">
        <v>2149</v>
      </c>
      <c r="E739" s="2" t="s">
        <v>65</v>
      </c>
      <c r="F739" s="2">
        <v>2</v>
      </c>
    </row>
    <row r="740" spans="2:6" x14ac:dyDescent="0.25">
      <c r="B740" s="2" t="s">
        <v>2984</v>
      </c>
      <c r="D740" s="2"/>
      <c r="E740" s="2"/>
      <c r="F740" s="2">
        <v>29</v>
      </c>
    </row>
    <row r="741" spans="2:6" x14ac:dyDescent="0.25">
      <c r="B741" s="107">
        <v>45908</v>
      </c>
      <c r="C741" s="2" t="s">
        <v>1027</v>
      </c>
      <c r="D741" s="2" t="s">
        <v>2179</v>
      </c>
      <c r="E741" s="2" t="s">
        <v>140</v>
      </c>
      <c r="F741" s="2">
        <v>6</v>
      </c>
    </row>
    <row r="742" spans="2:6" x14ac:dyDescent="0.25">
      <c r="B742" s="2" t="s">
        <v>2980</v>
      </c>
      <c r="D742" s="2"/>
      <c r="E742" s="2"/>
      <c r="F742" s="2">
        <v>6</v>
      </c>
    </row>
    <row r="743" spans="2:6" x14ac:dyDescent="0.25">
      <c r="B743" s="107">
        <v>45910</v>
      </c>
      <c r="C743" s="2" t="s">
        <v>1499</v>
      </c>
      <c r="D743" s="2" t="s">
        <v>2427</v>
      </c>
      <c r="E743" s="2" t="s">
        <v>65</v>
      </c>
      <c r="F743" s="2">
        <v>300</v>
      </c>
    </row>
    <row r="744" spans="2:6" x14ac:dyDescent="0.25">
      <c r="D744" s="2" t="s">
        <v>2428</v>
      </c>
      <c r="E744" s="2" t="s">
        <v>65</v>
      </c>
      <c r="F744" s="2">
        <v>100</v>
      </c>
    </row>
    <row r="745" spans="2:6" x14ac:dyDescent="0.25">
      <c r="B745" s="2" t="s">
        <v>2983</v>
      </c>
      <c r="D745" s="2"/>
      <c r="E745" s="2"/>
      <c r="F745" s="2">
        <v>400</v>
      </c>
    </row>
    <row r="746" spans="2:6" x14ac:dyDescent="0.25">
      <c r="B746" s="107">
        <v>45922</v>
      </c>
      <c r="C746" s="2" t="s">
        <v>1027</v>
      </c>
      <c r="D746" s="2" t="s">
        <v>3205</v>
      </c>
      <c r="E746" s="2" t="s">
        <v>114</v>
      </c>
      <c r="F746" s="2">
        <v>40</v>
      </c>
    </row>
    <row r="747" spans="2:6" x14ac:dyDescent="0.25">
      <c r="D747" s="2" t="s">
        <v>2447</v>
      </c>
      <c r="E747" s="2" t="s">
        <v>140</v>
      </c>
      <c r="F747" s="2">
        <v>6</v>
      </c>
    </row>
    <row r="748" spans="2:6" x14ac:dyDescent="0.25">
      <c r="C748" s="2" t="s">
        <v>1033</v>
      </c>
      <c r="D748" s="2" t="s">
        <v>3229</v>
      </c>
      <c r="E748" s="2" t="s">
        <v>113</v>
      </c>
      <c r="F748" s="2">
        <v>1</v>
      </c>
    </row>
    <row r="749" spans="2:6" x14ac:dyDescent="0.25">
      <c r="B749" s="2" t="s">
        <v>2977</v>
      </c>
      <c r="D749" s="2"/>
      <c r="E749" s="2"/>
      <c r="F749" s="2">
        <v>47</v>
      </c>
    </row>
    <row r="750" spans="2:6" x14ac:dyDescent="0.25">
      <c r="B750" s="107">
        <v>45911</v>
      </c>
      <c r="C750" s="2" t="s">
        <v>1001</v>
      </c>
      <c r="D750" s="2" t="s">
        <v>3046</v>
      </c>
      <c r="E750" s="2" t="s">
        <v>65</v>
      </c>
      <c r="F750" s="2">
        <v>1</v>
      </c>
    </row>
    <row r="751" spans="2:6" x14ac:dyDescent="0.25">
      <c r="B751" s="2" t="s">
        <v>3014</v>
      </c>
      <c r="D751" s="2"/>
      <c r="E751" s="2"/>
      <c r="F751" s="2">
        <v>1</v>
      </c>
    </row>
    <row r="752" spans="2:6" x14ac:dyDescent="0.25">
      <c r="B752" s="107">
        <v>45924</v>
      </c>
      <c r="C752" s="2" t="s">
        <v>230</v>
      </c>
      <c r="D752" s="2" t="s">
        <v>3274</v>
      </c>
      <c r="E752" s="2" t="s">
        <v>141</v>
      </c>
      <c r="F752" s="2">
        <v>20</v>
      </c>
    </row>
    <row r="753" spans="2:6" x14ac:dyDescent="0.25">
      <c r="D753" s="2" t="s">
        <v>3275</v>
      </c>
      <c r="E753" s="2" t="s">
        <v>65</v>
      </c>
      <c r="F753" s="2">
        <v>4</v>
      </c>
    </row>
    <row r="754" spans="2:6" x14ac:dyDescent="0.25">
      <c r="B754" s="2" t="s">
        <v>3013</v>
      </c>
      <c r="D754" s="2"/>
      <c r="E754" s="2"/>
      <c r="F754" s="2">
        <v>24</v>
      </c>
    </row>
    <row r="755" spans="2:6" x14ac:dyDescent="0.25">
      <c r="B755" s="107">
        <v>45915</v>
      </c>
      <c r="C755" s="2" t="s">
        <v>147</v>
      </c>
      <c r="D755" s="2" t="s">
        <v>3056</v>
      </c>
      <c r="E755" s="2" t="s">
        <v>110</v>
      </c>
      <c r="F755" s="2">
        <v>4</v>
      </c>
    </row>
    <row r="756" spans="2:6" x14ac:dyDescent="0.25">
      <c r="D756" s="2" t="s">
        <v>2336</v>
      </c>
      <c r="E756" s="2" t="s">
        <v>65</v>
      </c>
      <c r="F756" s="2">
        <v>4</v>
      </c>
    </row>
    <row r="757" spans="2:6" x14ac:dyDescent="0.25">
      <c r="D757" s="2" t="s">
        <v>2334</v>
      </c>
      <c r="E757" s="2" t="s">
        <v>110</v>
      </c>
      <c r="F757" s="2">
        <v>1</v>
      </c>
    </row>
    <row r="758" spans="2:6" x14ac:dyDescent="0.25">
      <c r="D758" s="2" t="s">
        <v>2335</v>
      </c>
      <c r="E758" s="2" t="s">
        <v>110</v>
      </c>
      <c r="F758" s="2">
        <v>1</v>
      </c>
    </row>
    <row r="759" spans="2:6" x14ac:dyDescent="0.25">
      <c r="D759" s="2" t="s">
        <v>3057</v>
      </c>
      <c r="E759" s="2" t="s">
        <v>65</v>
      </c>
      <c r="F759" s="2">
        <v>10</v>
      </c>
    </row>
    <row r="760" spans="2:6" x14ac:dyDescent="0.25">
      <c r="D760" s="2" t="s">
        <v>3058</v>
      </c>
      <c r="E760" s="2" t="s">
        <v>65</v>
      </c>
      <c r="F760" s="2">
        <v>10</v>
      </c>
    </row>
    <row r="761" spans="2:6" x14ac:dyDescent="0.25">
      <c r="B761" s="2" t="s">
        <v>3062</v>
      </c>
      <c r="D761" s="2"/>
      <c r="E761" s="2"/>
      <c r="F761" s="2">
        <v>30</v>
      </c>
    </row>
    <row r="762" spans="2:6" x14ac:dyDescent="0.25">
      <c r="B762" s="107">
        <v>45912</v>
      </c>
      <c r="C762" s="2" t="s">
        <v>1001</v>
      </c>
      <c r="D762" s="2" t="s">
        <v>2270</v>
      </c>
      <c r="E762" s="2" t="s">
        <v>65</v>
      </c>
      <c r="F762" s="2">
        <v>2</v>
      </c>
    </row>
    <row r="763" spans="2:6" x14ac:dyDescent="0.25">
      <c r="D763" s="2" t="s">
        <v>3081</v>
      </c>
      <c r="E763" s="2" t="s">
        <v>65</v>
      </c>
      <c r="F763" s="2">
        <v>8</v>
      </c>
    </row>
    <row r="764" spans="2:6" x14ac:dyDescent="0.25">
      <c r="D764" s="2" t="s">
        <v>3080</v>
      </c>
      <c r="E764" s="2" t="s">
        <v>65</v>
      </c>
      <c r="F764" s="2">
        <v>8</v>
      </c>
    </row>
    <row r="765" spans="2:6" x14ac:dyDescent="0.25">
      <c r="D765" s="2" t="s">
        <v>3079</v>
      </c>
      <c r="E765" s="2" t="s">
        <v>65</v>
      </c>
      <c r="F765" s="2">
        <v>8</v>
      </c>
    </row>
    <row r="766" spans="2:6" x14ac:dyDescent="0.25">
      <c r="B766" s="2" t="s">
        <v>3061</v>
      </c>
      <c r="D766" s="2"/>
      <c r="E766" s="2"/>
      <c r="F766" s="2">
        <v>26</v>
      </c>
    </row>
    <row r="767" spans="2:6" x14ac:dyDescent="0.25">
      <c r="B767" s="107">
        <v>45936</v>
      </c>
      <c r="C767" s="2" t="s">
        <v>198</v>
      </c>
      <c r="D767" s="2" t="s">
        <v>3443</v>
      </c>
      <c r="E767" s="2" t="s">
        <v>65</v>
      </c>
      <c r="F767" s="2">
        <v>4</v>
      </c>
    </row>
    <row r="768" spans="2:6" x14ac:dyDescent="0.25">
      <c r="B768" s="2" t="s">
        <v>3200</v>
      </c>
      <c r="D768" s="2"/>
      <c r="E768" s="2"/>
      <c r="F768" s="2">
        <v>4</v>
      </c>
    </row>
    <row r="769" spans="2:6" x14ac:dyDescent="0.25">
      <c r="B769" s="107">
        <v>45918</v>
      </c>
      <c r="C769" s="2" t="s">
        <v>198</v>
      </c>
      <c r="D769" s="2" t="s">
        <v>1995</v>
      </c>
      <c r="E769" s="2" t="s">
        <v>65</v>
      </c>
      <c r="F769" s="2">
        <v>1</v>
      </c>
    </row>
    <row r="770" spans="2:6" x14ac:dyDescent="0.25">
      <c r="D770" s="2" t="s">
        <v>3179</v>
      </c>
      <c r="E770" s="2" t="s">
        <v>65</v>
      </c>
      <c r="F770" s="2">
        <v>2</v>
      </c>
    </row>
    <row r="771" spans="2:6" x14ac:dyDescent="0.25">
      <c r="D771" s="2" t="s">
        <v>3178</v>
      </c>
      <c r="E771" s="2" t="s">
        <v>65</v>
      </c>
      <c r="F771" s="2">
        <v>1</v>
      </c>
    </row>
    <row r="772" spans="2:6" x14ac:dyDescent="0.25">
      <c r="D772" s="2" t="s">
        <v>2253</v>
      </c>
      <c r="E772" s="2" t="s">
        <v>65</v>
      </c>
      <c r="F772" s="2">
        <v>3</v>
      </c>
    </row>
    <row r="773" spans="2:6" x14ac:dyDescent="0.25">
      <c r="D773" s="2" t="s">
        <v>3180</v>
      </c>
      <c r="E773" s="2" t="s">
        <v>65</v>
      </c>
      <c r="F773" s="2">
        <v>1</v>
      </c>
    </row>
    <row r="774" spans="2:6" x14ac:dyDescent="0.25">
      <c r="D774" s="2" t="s">
        <v>3181</v>
      </c>
      <c r="E774" s="2" t="s">
        <v>65</v>
      </c>
      <c r="F774" s="2">
        <v>6</v>
      </c>
    </row>
    <row r="775" spans="2:6" x14ac:dyDescent="0.25">
      <c r="D775" s="2" t="s">
        <v>3182</v>
      </c>
      <c r="E775" s="2" t="s">
        <v>65</v>
      </c>
      <c r="F775" s="2">
        <v>2</v>
      </c>
    </row>
    <row r="776" spans="2:6" x14ac:dyDescent="0.25">
      <c r="C776" s="2" t="s">
        <v>230</v>
      </c>
      <c r="D776" s="2" t="s">
        <v>3184</v>
      </c>
      <c r="E776" s="2" t="s">
        <v>65</v>
      </c>
      <c r="F776" s="2">
        <v>3</v>
      </c>
    </row>
    <row r="777" spans="2:6" x14ac:dyDescent="0.25">
      <c r="D777" s="2" t="s">
        <v>3185</v>
      </c>
      <c r="E777" s="2" t="s">
        <v>65</v>
      </c>
      <c r="F777" s="2">
        <v>2</v>
      </c>
    </row>
    <row r="778" spans="2:6" x14ac:dyDescent="0.25">
      <c r="D778" s="2" t="s">
        <v>3186</v>
      </c>
      <c r="E778" s="2" t="s">
        <v>65</v>
      </c>
      <c r="F778" s="2">
        <v>1</v>
      </c>
    </row>
    <row r="779" spans="2:6" x14ac:dyDescent="0.25">
      <c r="D779" s="2" t="s">
        <v>3187</v>
      </c>
      <c r="E779" s="2" t="s">
        <v>65</v>
      </c>
      <c r="F779" s="2">
        <v>8</v>
      </c>
    </row>
    <row r="780" spans="2:6" x14ac:dyDescent="0.25">
      <c r="B780" s="2" t="s">
        <v>3201</v>
      </c>
      <c r="D780" s="2"/>
      <c r="E780" s="2"/>
      <c r="F780" s="2">
        <v>30</v>
      </c>
    </row>
    <row r="781" spans="2:6" x14ac:dyDescent="0.25">
      <c r="B781" s="107">
        <v>45925</v>
      </c>
      <c r="C781" s="2" t="s">
        <v>1027</v>
      </c>
      <c r="D781" s="2" t="s">
        <v>3298</v>
      </c>
      <c r="E781" s="2" t="s">
        <v>140</v>
      </c>
      <c r="F781" s="2">
        <v>6</v>
      </c>
    </row>
    <row r="782" spans="2:6" x14ac:dyDescent="0.25">
      <c r="C782" s="2" t="s">
        <v>1033</v>
      </c>
      <c r="D782" s="2" t="s">
        <v>1690</v>
      </c>
      <c r="E782" s="2" t="s">
        <v>65</v>
      </c>
      <c r="F782" s="2">
        <v>1</v>
      </c>
    </row>
    <row r="783" spans="2:6" x14ac:dyDescent="0.25">
      <c r="B783" s="2" t="s">
        <v>3378</v>
      </c>
      <c r="D783" s="2"/>
      <c r="E783" s="2"/>
      <c r="F783" s="2">
        <v>7</v>
      </c>
    </row>
    <row r="784" spans="2:6" x14ac:dyDescent="0.25">
      <c r="B784" s="107">
        <v>45933</v>
      </c>
      <c r="C784" s="2" t="s">
        <v>1264</v>
      </c>
      <c r="D784" s="2" t="s">
        <v>3446</v>
      </c>
      <c r="E784" s="2" t="s">
        <v>114</v>
      </c>
      <c r="F784" s="2">
        <v>20</v>
      </c>
    </row>
    <row r="785" spans="2:6" x14ac:dyDescent="0.25">
      <c r="B785" s="2" t="s">
        <v>3383</v>
      </c>
      <c r="D785" s="2"/>
      <c r="E785" s="2"/>
      <c r="F785" s="2">
        <v>20</v>
      </c>
    </row>
    <row r="786" spans="2:6" x14ac:dyDescent="0.25">
      <c r="B786" s="107">
        <v>45927</v>
      </c>
      <c r="C786" s="2" t="s">
        <v>1021</v>
      </c>
      <c r="D786" s="2" t="s">
        <v>3357</v>
      </c>
      <c r="E786" s="2" t="s">
        <v>72</v>
      </c>
      <c r="F786" s="2">
        <v>5</v>
      </c>
    </row>
    <row r="787" spans="2:6" x14ac:dyDescent="0.25">
      <c r="B787" s="2" t="s">
        <v>3381</v>
      </c>
      <c r="D787" s="2"/>
      <c r="E787" s="2"/>
      <c r="F787" s="2">
        <v>5</v>
      </c>
    </row>
    <row r="788" spans="2:6" x14ac:dyDescent="0.25">
      <c r="B788" s="107">
        <v>45939</v>
      </c>
      <c r="C788" s="2" t="s">
        <v>834</v>
      </c>
      <c r="D788" s="2" t="s">
        <v>2148</v>
      </c>
      <c r="E788" s="2" t="s">
        <v>65</v>
      </c>
      <c r="F788" s="2">
        <v>1</v>
      </c>
    </row>
    <row r="789" spans="2:6" x14ac:dyDescent="0.25">
      <c r="B789" s="2" t="s">
        <v>3567</v>
      </c>
      <c r="D789" s="2"/>
      <c r="E789" s="2"/>
      <c r="F789" s="2">
        <v>1</v>
      </c>
    </row>
    <row r="790" spans="2:6" x14ac:dyDescent="0.25">
      <c r="B790" s="107">
        <v>45951</v>
      </c>
      <c r="C790" s="2" t="s">
        <v>1001</v>
      </c>
      <c r="D790" s="2" t="s">
        <v>1814</v>
      </c>
      <c r="E790" s="2" t="s">
        <v>65</v>
      </c>
      <c r="F790" s="2">
        <v>1</v>
      </c>
    </row>
    <row r="791" spans="2:6" x14ac:dyDescent="0.25">
      <c r="D791" s="2" t="s">
        <v>3741</v>
      </c>
      <c r="E791" s="2" t="s">
        <v>65</v>
      </c>
      <c r="F791" s="2">
        <v>3</v>
      </c>
    </row>
    <row r="792" spans="2:6" x14ac:dyDescent="0.25">
      <c r="C792" s="2" t="s">
        <v>1205</v>
      </c>
      <c r="D792" s="2" t="s">
        <v>3782</v>
      </c>
      <c r="E792" s="2" t="s">
        <v>110</v>
      </c>
      <c r="F792" s="2">
        <v>1</v>
      </c>
    </row>
    <row r="793" spans="2:6" x14ac:dyDescent="0.25">
      <c r="B793" s="2" t="s">
        <v>3559</v>
      </c>
      <c r="D793" s="2"/>
      <c r="E793" s="2"/>
      <c r="F793" s="2">
        <v>5</v>
      </c>
    </row>
    <row r="794" spans="2:6" x14ac:dyDescent="0.25">
      <c r="B794" s="107">
        <v>45944</v>
      </c>
      <c r="C794" s="2" t="s">
        <v>554</v>
      </c>
      <c r="D794" s="2" t="s">
        <v>1858</v>
      </c>
      <c r="E794" s="2" t="s">
        <v>65</v>
      </c>
      <c r="F794" s="2">
        <v>30</v>
      </c>
    </row>
    <row r="795" spans="2:6" x14ac:dyDescent="0.25">
      <c r="D795" s="2" t="s">
        <v>1862</v>
      </c>
      <c r="E795" s="2" t="s">
        <v>65</v>
      </c>
      <c r="F795" s="2">
        <v>1</v>
      </c>
    </row>
    <row r="796" spans="2:6" x14ac:dyDescent="0.25">
      <c r="D796" s="2" t="s">
        <v>1864</v>
      </c>
      <c r="E796" s="2" t="s">
        <v>65</v>
      </c>
      <c r="F796" s="2">
        <v>1</v>
      </c>
    </row>
    <row r="797" spans="2:6" x14ac:dyDescent="0.25">
      <c r="D797" s="2" t="s">
        <v>2666</v>
      </c>
      <c r="E797" s="2" t="s">
        <v>65</v>
      </c>
      <c r="F797" s="2">
        <v>8</v>
      </c>
    </row>
    <row r="798" spans="2:6" x14ac:dyDescent="0.25">
      <c r="D798" s="2" t="s">
        <v>2412</v>
      </c>
      <c r="E798" s="2" t="s">
        <v>65</v>
      </c>
      <c r="F798" s="2">
        <v>1</v>
      </c>
    </row>
    <row r="799" spans="2:6" x14ac:dyDescent="0.25">
      <c r="D799" s="2" t="s">
        <v>3603</v>
      </c>
      <c r="E799" s="2" t="s">
        <v>65</v>
      </c>
      <c r="F799" s="2">
        <v>9</v>
      </c>
    </row>
    <row r="800" spans="2:6" x14ac:dyDescent="0.25">
      <c r="D800" s="2" t="s">
        <v>3604</v>
      </c>
      <c r="E800" s="2" t="s">
        <v>65</v>
      </c>
      <c r="F800" s="2">
        <v>21</v>
      </c>
    </row>
    <row r="801" spans="1:6" x14ac:dyDescent="0.25">
      <c r="B801" s="2" t="s">
        <v>3556</v>
      </c>
      <c r="D801" s="2"/>
      <c r="E801" s="2"/>
      <c r="F801" s="2">
        <v>71</v>
      </c>
    </row>
    <row r="802" spans="1:6" x14ac:dyDescent="0.25">
      <c r="B802" s="107">
        <v>45943</v>
      </c>
      <c r="C802" s="2" t="s">
        <v>1021</v>
      </c>
      <c r="D802" s="2" t="s">
        <v>3357</v>
      </c>
      <c r="E802" s="2" t="s">
        <v>140</v>
      </c>
      <c r="F802" s="2">
        <v>6</v>
      </c>
    </row>
    <row r="803" spans="1:6" x14ac:dyDescent="0.25">
      <c r="B803" s="2" t="s">
        <v>3652</v>
      </c>
      <c r="D803" s="2"/>
      <c r="E803" s="2"/>
      <c r="F803" s="2">
        <v>6</v>
      </c>
    </row>
    <row r="804" spans="1:6" x14ac:dyDescent="0.25">
      <c r="B804" s="107">
        <v>45945</v>
      </c>
      <c r="C804" s="2" t="s">
        <v>147</v>
      </c>
      <c r="D804" s="2" t="s">
        <v>2836</v>
      </c>
      <c r="E804" s="2" t="s">
        <v>65</v>
      </c>
      <c r="F804" s="2">
        <v>6</v>
      </c>
    </row>
    <row r="805" spans="1:6" x14ac:dyDescent="0.25">
      <c r="D805" s="2" t="s">
        <v>3632</v>
      </c>
      <c r="E805" s="2" t="s">
        <v>65</v>
      </c>
      <c r="F805" s="2">
        <v>2</v>
      </c>
    </row>
    <row r="806" spans="1:6" x14ac:dyDescent="0.25">
      <c r="D806" s="2" t="s">
        <v>3633</v>
      </c>
      <c r="E806" s="2" t="s">
        <v>65</v>
      </c>
      <c r="F806" s="2">
        <v>1</v>
      </c>
    </row>
    <row r="807" spans="1:6" x14ac:dyDescent="0.25">
      <c r="B807" s="2" t="s">
        <v>3651</v>
      </c>
      <c r="D807" s="2"/>
      <c r="E807" s="2"/>
      <c r="F807" s="2">
        <v>9</v>
      </c>
    </row>
    <row r="808" spans="1:6" x14ac:dyDescent="0.25">
      <c r="B808" s="107">
        <v>45953</v>
      </c>
      <c r="C808" s="2" t="s">
        <v>1033</v>
      </c>
      <c r="D808" s="2" t="s">
        <v>1690</v>
      </c>
      <c r="E808" s="2" t="s">
        <v>65</v>
      </c>
      <c r="F808" s="2">
        <v>1</v>
      </c>
    </row>
    <row r="809" spans="1:6" x14ac:dyDescent="0.25">
      <c r="B809" s="2" t="s">
        <v>3822</v>
      </c>
      <c r="D809" s="2"/>
      <c r="E809" s="2"/>
      <c r="F809" s="2">
        <v>1</v>
      </c>
    </row>
    <row r="810" spans="1:6" x14ac:dyDescent="0.25">
      <c r="B810" s="107">
        <v>45958</v>
      </c>
      <c r="C810" s="2" t="s">
        <v>198</v>
      </c>
      <c r="D810" s="2" t="s">
        <v>2253</v>
      </c>
      <c r="E810" s="2" t="s">
        <v>65</v>
      </c>
      <c r="F810" s="2">
        <v>2</v>
      </c>
    </row>
    <row r="811" spans="1:6" x14ac:dyDescent="0.25">
      <c r="B811" s="2" t="s">
        <v>3981</v>
      </c>
      <c r="D811" s="2"/>
      <c r="E811" s="2"/>
      <c r="F811" s="2">
        <v>2</v>
      </c>
    </row>
    <row r="812" spans="1:6" x14ac:dyDescent="0.25">
      <c r="A812" s="2" t="s">
        <v>2162</v>
      </c>
      <c r="D812" s="2"/>
      <c r="E812" s="2"/>
      <c r="F812" s="2">
        <v>1539.71</v>
      </c>
    </row>
    <row r="813" spans="1:6" x14ac:dyDescent="0.25">
      <c r="A813" s="2" t="s">
        <v>1754</v>
      </c>
      <c r="B813" s="107">
        <v>45873</v>
      </c>
      <c r="C813" s="2" t="s">
        <v>260</v>
      </c>
      <c r="D813" s="2" t="s">
        <v>1758</v>
      </c>
      <c r="E813" s="2" t="s">
        <v>65</v>
      </c>
      <c r="F813" s="2">
        <v>6</v>
      </c>
    </row>
    <row r="814" spans="1:6" x14ac:dyDescent="0.25">
      <c r="D814" s="2" t="s">
        <v>1759</v>
      </c>
      <c r="E814" s="2" t="s">
        <v>65</v>
      </c>
      <c r="F814" s="2">
        <v>6</v>
      </c>
    </row>
    <row r="815" spans="1:6" x14ac:dyDescent="0.25">
      <c r="D815" s="2" t="s">
        <v>1760</v>
      </c>
      <c r="E815" s="2" t="s">
        <v>65</v>
      </c>
      <c r="F815" s="2">
        <v>6</v>
      </c>
    </row>
    <row r="816" spans="1:6" x14ac:dyDescent="0.25">
      <c r="B816" s="2" t="s">
        <v>1735</v>
      </c>
      <c r="D816" s="2"/>
      <c r="E816" s="2"/>
      <c r="F816" s="2">
        <v>18</v>
      </c>
    </row>
    <row r="817" spans="1:6" x14ac:dyDescent="0.25">
      <c r="B817" s="107">
        <v>45875</v>
      </c>
      <c r="C817" s="2" t="s">
        <v>230</v>
      </c>
      <c r="D817" s="2" t="s">
        <v>1913</v>
      </c>
      <c r="E817" s="2" t="s">
        <v>114</v>
      </c>
      <c r="F817" s="2">
        <v>16</v>
      </c>
    </row>
    <row r="818" spans="1:6" x14ac:dyDescent="0.25">
      <c r="D818" s="2" t="s">
        <v>1915</v>
      </c>
      <c r="E818" s="2" t="s">
        <v>114</v>
      </c>
      <c r="F818" s="2">
        <v>4</v>
      </c>
    </row>
    <row r="819" spans="1:6" x14ac:dyDescent="0.25">
      <c r="D819" s="2" t="s">
        <v>1914</v>
      </c>
      <c r="E819" s="2" t="s">
        <v>114</v>
      </c>
      <c r="F819" s="2">
        <v>16</v>
      </c>
    </row>
    <row r="820" spans="1:6" x14ac:dyDescent="0.25">
      <c r="B820" s="2" t="s">
        <v>2153</v>
      </c>
      <c r="D820" s="2"/>
      <c r="E820" s="2"/>
      <c r="F820" s="2">
        <v>36</v>
      </c>
    </row>
    <row r="821" spans="1:6" x14ac:dyDescent="0.25">
      <c r="A821" s="2" t="s">
        <v>2163</v>
      </c>
      <c r="D821" s="2"/>
      <c r="E821" s="2"/>
      <c r="F821" s="2">
        <v>54</v>
      </c>
    </row>
    <row r="822" spans="1:6" x14ac:dyDescent="0.25">
      <c r="A822" s="2" t="s">
        <v>1772</v>
      </c>
      <c r="B822" s="107">
        <v>45877</v>
      </c>
      <c r="C822" s="2" t="s">
        <v>230</v>
      </c>
      <c r="D822" s="2" t="s">
        <v>2107</v>
      </c>
      <c r="E822" s="2" t="s">
        <v>65</v>
      </c>
      <c r="F822" s="2">
        <v>4</v>
      </c>
    </row>
    <row r="823" spans="1:6" x14ac:dyDescent="0.25">
      <c r="D823" s="2" t="s">
        <v>2108</v>
      </c>
      <c r="E823" s="2" t="s">
        <v>65</v>
      </c>
      <c r="F823" s="2">
        <v>200</v>
      </c>
    </row>
    <row r="824" spans="1:6" x14ac:dyDescent="0.25">
      <c r="B824" s="2" t="s">
        <v>2156</v>
      </c>
      <c r="D824" s="2"/>
      <c r="E824" s="2"/>
      <c r="F824" s="2">
        <v>204</v>
      </c>
    </row>
    <row r="825" spans="1:6" x14ac:dyDescent="0.25">
      <c r="B825" s="107">
        <v>45874</v>
      </c>
      <c r="C825" s="2" t="s">
        <v>1769</v>
      </c>
      <c r="D825" s="2" t="s">
        <v>1775</v>
      </c>
      <c r="E825" s="2" t="s">
        <v>65</v>
      </c>
      <c r="F825" s="2">
        <v>1</v>
      </c>
    </row>
    <row r="826" spans="1:6" x14ac:dyDescent="0.25">
      <c r="B826" s="2" t="s">
        <v>1737</v>
      </c>
      <c r="D826" s="2"/>
      <c r="E826" s="2"/>
      <c r="F826" s="2">
        <v>1</v>
      </c>
    </row>
    <row r="827" spans="1:6" x14ac:dyDescent="0.25">
      <c r="B827" s="107">
        <v>45875</v>
      </c>
      <c r="C827" s="2" t="s">
        <v>1922</v>
      </c>
      <c r="D827" s="2" t="s">
        <v>1927</v>
      </c>
      <c r="E827" s="2" t="s">
        <v>113</v>
      </c>
      <c r="F827" s="2">
        <v>1</v>
      </c>
    </row>
    <row r="828" spans="1:6" x14ac:dyDescent="0.25">
      <c r="B828" s="2" t="s">
        <v>2153</v>
      </c>
      <c r="D828" s="2"/>
      <c r="E828" s="2"/>
      <c r="F828" s="2">
        <v>1</v>
      </c>
    </row>
    <row r="829" spans="1:6" x14ac:dyDescent="0.25">
      <c r="B829" s="107">
        <v>45879</v>
      </c>
      <c r="C829" s="2" t="s">
        <v>198</v>
      </c>
      <c r="D829" s="2" t="s">
        <v>1987</v>
      </c>
      <c r="E829" s="2" t="s">
        <v>109</v>
      </c>
      <c r="F829" s="2">
        <v>4</v>
      </c>
    </row>
    <row r="830" spans="1:6" x14ac:dyDescent="0.25">
      <c r="D830" s="2" t="s">
        <v>1985</v>
      </c>
      <c r="E830" s="2" t="s">
        <v>109</v>
      </c>
      <c r="F830" s="2">
        <v>8</v>
      </c>
    </row>
    <row r="831" spans="1:6" x14ac:dyDescent="0.25">
      <c r="D831" s="2" t="s">
        <v>1986</v>
      </c>
      <c r="E831" s="2" t="s">
        <v>111</v>
      </c>
      <c r="F831" s="2">
        <v>64</v>
      </c>
    </row>
    <row r="832" spans="1:6" x14ac:dyDescent="0.25">
      <c r="B832" s="2" t="s">
        <v>2164</v>
      </c>
      <c r="D832" s="2"/>
      <c r="E832" s="2"/>
      <c r="F832" s="2">
        <v>76</v>
      </c>
    </row>
    <row r="833" spans="2:6" x14ac:dyDescent="0.25">
      <c r="B833" s="107">
        <v>45880</v>
      </c>
      <c r="C833" s="2" t="s">
        <v>984</v>
      </c>
      <c r="D833" s="2" t="s">
        <v>2060</v>
      </c>
      <c r="E833" s="2" t="s">
        <v>112</v>
      </c>
      <c r="F833" s="2">
        <v>1</v>
      </c>
    </row>
    <row r="834" spans="2:6" x14ac:dyDescent="0.25">
      <c r="D834" s="2" t="s">
        <v>2061</v>
      </c>
      <c r="E834" s="2" t="s">
        <v>112</v>
      </c>
      <c r="F834" s="2">
        <v>1</v>
      </c>
    </row>
    <row r="835" spans="2:6" x14ac:dyDescent="0.25">
      <c r="D835" s="2" t="s">
        <v>2062</v>
      </c>
      <c r="E835" s="2" t="s">
        <v>112</v>
      </c>
      <c r="F835" s="2">
        <v>1</v>
      </c>
    </row>
    <row r="836" spans="2:6" x14ac:dyDescent="0.25">
      <c r="D836" s="2" t="s">
        <v>2063</v>
      </c>
      <c r="E836" s="2" t="s">
        <v>112</v>
      </c>
      <c r="F836" s="2">
        <v>1</v>
      </c>
    </row>
    <row r="837" spans="2:6" x14ac:dyDescent="0.25">
      <c r="D837" s="2" t="s">
        <v>2064</v>
      </c>
      <c r="E837" s="2" t="s">
        <v>65</v>
      </c>
      <c r="F837" s="2">
        <v>1</v>
      </c>
    </row>
    <row r="838" spans="2:6" x14ac:dyDescent="0.25">
      <c r="D838" s="2" t="s">
        <v>2065</v>
      </c>
      <c r="E838" s="2" t="s">
        <v>65</v>
      </c>
      <c r="F838" s="2">
        <v>1</v>
      </c>
    </row>
    <row r="839" spans="2:6" x14ac:dyDescent="0.25">
      <c r="B839" s="2" t="s">
        <v>2155</v>
      </c>
      <c r="D839" s="2"/>
      <c r="E839" s="2"/>
      <c r="F839" s="2">
        <v>6</v>
      </c>
    </row>
    <row r="840" spans="2:6" x14ac:dyDescent="0.25">
      <c r="B840" s="107">
        <v>45884</v>
      </c>
      <c r="C840" s="2" t="s">
        <v>1922</v>
      </c>
      <c r="D840" s="2" t="s">
        <v>2312</v>
      </c>
      <c r="E840" s="2" t="s">
        <v>65</v>
      </c>
      <c r="F840" s="2">
        <v>1</v>
      </c>
    </row>
    <row r="841" spans="2:6" x14ac:dyDescent="0.25">
      <c r="B841" s="2" t="s">
        <v>2562</v>
      </c>
      <c r="D841" s="2"/>
      <c r="E841" s="2"/>
      <c r="F841" s="2">
        <v>1</v>
      </c>
    </row>
    <row r="842" spans="2:6" x14ac:dyDescent="0.25">
      <c r="B842" s="107">
        <v>45895</v>
      </c>
      <c r="C842" s="2" t="s">
        <v>1922</v>
      </c>
      <c r="D842" s="2" t="s">
        <v>1927</v>
      </c>
      <c r="E842" s="2" t="s">
        <v>65</v>
      </c>
      <c r="F842" s="2">
        <v>1</v>
      </c>
    </row>
    <row r="843" spans="2:6" x14ac:dyDescent="0.25">
      <c r="D843" s="2" t="s">
        <v>2312</v>
      </c>
      <c r="E843" s="2" t="s">
        <v>65</v>
      </c>
      <c r="F843" s="2">
        <v>1</v>
      </c>
    </row>
    <row r="844" spans="2:6" x14ac:dyDescent="0.25">
      <c r="B844" s="2" t="s">
        <v>2559</v>
      </c>
      <c r="D844" s="2"/>
      <c r="E844" s="2"/>
      <c r="F844" s="2">
        <v>2</v>
      </c>
    </row>
    <row r="845" spans="2:6" x14ac:dyDescent="0.25">
      <c r="B845" s="107">
        <v>45896</v>
      </c>
      <c r="C845" s="2" t="s">
        <v>2285</v>
      </c>
      <c r="D845" s="2" t="s">
        <v>2268</v>
      </c>
      <c r="E845" s="2" t="s">
        <v>65</v>
      </c>
      <c r="F845" s="2">
        <v>16</v>
      </c>
    </row>
    <row r="846" spans="2:6" x14ac:dyDescent="0.25">
      <c r="D846" s="2" t="s">
        <v>2282</v>
      </c>
      <c r="E846" s="2" t="s">
        <v>65</v>
      </c>
      <c r="F846" s="2">
        <v>8</v>
      </c>
    </row>
    <row r="847" spans="2:6" x14ac:dyDescent="0.25">
      <c r="D847" s="2" t="s">
        <v>2652</v>
      </c>
      <c r="E847" s="2" t="s">
        <v>65</v>
      </c>
      <c r="F847" s="2">
        <v>6</v>
      </c>
    </row>
    <row r="848" spans="2:6" x14ac:dyDescent="0.25">
      <c r="D848" s="2" t="s">
        <v>2653</v>
      </c>
      <c r="E848" s="2" t="s">
        <v>65</v>
      </c>
      <c r="F848" s="2">
        <v>8</v>
      </c>
    </row>
    <row r="849" spans="2:6" x14ac:dyDescent="0.25">
      <c r="B849" s="2" t="s">
        <v>2594</v>
      </c>
      <c r="D849" s="2"/>
      <c r="E849" s="2"/>
      <c r="F849" s="2">
        <v>38</v>
      </c>
    </row>
    <row r="850" spans="2:6" x14ac:dyDescent="0.25">
      <c r="B850" s="107">
        <v>45904</v>
      </c>
      <c r="C850" s="2" t="s">
        <v>1922</v>
      </c>
      <c r="D850" s="2" t="s">
        <v>2877</v>
      </c>
      <c r="E850" s="2" t="s">
        <v>65</v>
      </c>
      <c r="F850" s="2">
        <v>1</v>
      </c>
    </row>
    <row r="851" spans="2:6" x14ac:dyDescent="0.25">
      <c r="C851" s="2" t="s">
        <v>2870</v>
      </c>
      <c r="D851" s="2" t="s">
        <v>2867</v>
      </c>
      <c r="E851" s="2" t="s">
        <v>65</v>
      </c>
      <c r="F851" s="2">
        <v>10</v>
      </c>
    </row>
    <row r="852" spans="2:6" x14ac:dyDescent="0.25">
      <c r="B852" s="2" t="s">
        <v>2982</v>
      </c>
      <c r="D852" s="2"/>
      <c r="E852" s="2"/>
      <c r="F852" s="2">
        <v>11</v>
      </c>
    </row>
    <row r="853" spans="2:6" x14ac:dyDescent="0.25">
      <c r="B853" s="107">
        <v>45909</v>
      </c>
      <c r="C853" s="2" t="s">
        <v>238</v>
      </c>
      <c r="D853" s="2" t="s">
        <v>2928</v>
      </c>
      <c r="E853" s="2" t="s">
        <v>109</v>
      </c>
      <c r="F853" s="2">
        <v>43</v>
      </c>
    </row>
    <row r="854" spans="2:6" x14ac:dyDescent="0.25">
      <c r="C854" s="2" t="s">
        <v>2958</v>
      </c>
      <c r="D854" s="2" t="s">
        <v>2960</v>
      </c>
      <c r="E854" s="2" t="s">
        <v>140</v>
      </c>
      <c r="F854" s="2">
        <v>5</v>
      </c>
    </row>
    <row r="855" spans="2:6" x14ac:dyDescent="0.25">
      <c r="D855" s="2" t="s">
        <v>2961</v>
      </c>
      <c r="E855" s="2" t="s">
        <v>140</v>
      </c>
      <c r="F855" s="2">
        <v>5</v>
      </c>
    </row>
    <row r="856" spans="2:6" x14ac:dyDescent="0.25">
      <c r="B856" s="2" t="s">
        <v>2984</v>
      </c>
      <c r="D856" s="2"/>
      <c r="E856" s="2"/>
      <c r="F856" s="2">
        <v>53</v>
      </c>
    </row>
    <row r="857" spans="2:6" x14ac:dyDescent="0.25">
      <c r="B857" s="107">
        <v>45905</v>
      </c>
      <c r="C857" s="2" t="s">
        <v>230</v>
      </c>
      <c r="D857" s="2" t="s">
        <v>2918</v>
      </c>
      <c r="E857" s="2" t="s">
        <v>65</v>
      </c>
      <c r="F857" s="2">
        <v>40</v>
      </c>
    </row>
    <row r="858" spans="2:6" x14ac:dyDescent="0.25">
      <c r="D858" s="2" t="s">
        <v>2108</v>
      </c>
      <c r="E858" s="2" t="s">
        <v>111</v>
      </c>
      <c r="F858" s="2">
        <v>200</v>
      </c>
    </row>
    <row r="859" spans="2:6" x14ac:dyDescent="0.25">
      <c r="B859" s="2" t="s">
        <v>2976</v>
      </c>
      <c r="D859" s="2"/>
      <c r="E859" s="2"/>
      <c r="F859" s="2">
        <v>240</v>
      </c>
    </row>
    <row r="860" spans="2:6" x14ac:dyDescent="0.25">
      <c r="B860" s="107">
        <v>45908</v>
      </c>
      <c r="C860" s="2" t="s">
        <v>1769</v>
      </c>
      <c r="D860" s="2" t="s">
        <v>2266</v>
      </c>
      <c r="E860" s="2" t="s">
        <v>65</v>
      </c>
      <c r="F860" s="2">
        <v>1</v>
      </c>
    </row>
    <row r="861" spans="2:6" x14ac:dyDescent="0.25">
      <c r="B861" s="2" t="s">
        <v>2980</v>
      </c>
      <c r="D861" s="2"/>
      <c r="E861" s="2"/>
      <c r="F861" s="2">
        <v>1</v>
      </c>
    </row>
    <row r="862" spans="2:6" x14ac:dyDescent="0.25">
      <c r="B862" s="107">
        <v>45911</v>
      </c>
      <c r="C862" s="2" t="s">
        <v>2958</v>
      </c>
      <c r="D862" s="2" t="s">
        <v>3025</v>
      </c>
      <c r="E862" s="2" t="s">
        <v>65</v>
      </c>
      <c r="F862" s="2">
        <v>600</v>
      </c>
    </row>
    <row r="863" spans="2:6" x14ac:dyDescent="0.25">
      <c r="C863" s="2" t="s">
        <v>3028</v>
      </c>
      <c r="D863" s="2" t="s">
        <v>3032</v>
      </c>
      <c r="E863" s="2" t="s">
        <v>65</v>
      </c>
      <c r="F863" s="2">
        <v>1</v>
      </c>
    </row>
    <row r="864" spans="2:6" x14ac:dyDescent="0.25">
      <c r="D864" s="2" t="s">
        <v>3034</v>
      </c>
      <c r="E864" s="2" t="s">
        <v>65</v>
      </c>
      <c r="F864" s="2">
        <v>20</v>
      </c>
    </row>
    <row r="865" spans="2:6" x14ac:dyDescent="0.25">
      <c r="B865" s="2" t="s">
        <v>3014</v>
      </c>
      <c r="D865" s="2"/>
      <c r="E865" s="2"/>
      <c r="F865" s="2">
        <v>621</v>
      </c>
    </row>
    <row r="866" spans="2:6" x14ac:dyDescent="0.25">
      <c r="B866" s="107">
        <v>45912</v>
      </c>
      <c r="C866" s="2" t="s">
        <v>3076</v>
      </c>
      <c r="D866" s="2" t="s">
        <v>3072</v>
      </c>
      <c r="E866" s="2" t="s">
        <v>65</v>
      </c>
      <c r="F866" s="2">
        <v>1</v>
      </c>
    </row>
    <row r="867" spans="2:6" x14ac:dyDescent="0.25">
      <c r="B867" s="2" t="s">
        <v>3061</v>
      </c>
      <c r="D867" s="2"/>
      <c r="E867" s="2"/>
      <c r="F867" s="2">
        <v>1</v>
      </c>
    </row>
    <row r="868" spans="2:6" x14ac:dyDescent="0.25">
      <c r="B868" s="107">
        <v>45916</v>
      </c>
      <c r="C868" s="2" t="s">
        <v>1922</v>
      </c>
      <c r="D868" s="2" t="s">
        <v>3129</v>
      </c>
      <c r="E868" s="2" t="s">
        <v>65</v>
      </c>
      <c r="F868" s="2">
        <v>1</v>
      </c>
    </row>
    <row r="869" spans="2:6" x14ac:dyDescent="0.25">
      <c r="C869" s="2" t="s">
        <v>2285</v>
      </c>
      <c r="D869" s="2" t="s">
        <v>1814</v>
      </c>
      <c r="E869" s="2" t="s">
        <v>65</v>
      </c>
      <c r="F869" s="2">
        <v>1</v>
      </c>
    </row>
    <row r="870" spans="2:6" x14ac:dyDescent="0.25">
      <c r="D870" s="2" t="s">
        <v>2268</v>
      </c>
      <c r="E870" s="2" t="s">
        <v>65</v>
      </c>
      <c r="F870" s="2">
        <v>26</v>
      </c>
    </row>
    <row r="871" spans="2:6" x14ac:dyDescent="0.25">
      <c r="D871" s="2" t="s">
        <v>2282</v>
      </c>
      <c r="E871" s="2" t="s">
        <v>65</v>
      </c>
      <c r="F871" s="2">
        <v>3</v>
      </c>
    </row>
    <row r="872" spans="2:6" x14ac:dyDescent="0.25">
      <c r="D872" s="2" t="s">
        <v>2652</v>
      </c>
      <c r="E872" s="2" t="s">
        <v>65</v>
      </c>
      <c r="F872" s="2">
        <v>4</v>
      </c>
    </row>
    <row r="873" spans="2:6" x14ac:dyDescent="0.25">
      <c r="D873" s="2" t="s">
        <v>2653</v>
      </c>
      <c r="E873" s="2" t="s">
        <v>65</v>
      </c>
      <c r="F873" s="2">
        <v>1</v>
      </c>
    </row>
    <row r="874" spans="2:6" x14ac:dyDescent="0.25">
      <c r="B874" s="2" t="s">
        <v>3125</v>
      </c>
      <c r="D874" s="2"/>
      <c r="E874" s="2"/>
      <c r="F874" s="2">
        <v>36</v>
      </c>
    </row>
    <row r="875" spans="2:6" x14ac:dyDescent="0.25">
      <c r="B875" s="107">
        <v>45917</v>
      </c>
      <c r="C875" s="2" t="s">
        <v>2958</v>
      </c>
      <c r="D875" s="2" t="s">
        <v>2961</v>
      </c>
      <c r="E875" s="2" t="s">
        <v>140</v>
      </c>
      <c r="F875" s="2">
        <v>12</v>
      </c>
    </row>
    <row r="876" spans="2:6" x14ac:dyDescent="0.25">
      <c r="B876" s="2" t="s">
        <v>3126</v>
      </c>
      <c r="D876" s="2"/>
      <c r="E876" s="2"/>
      <c r="F876" s="2">
        <v>12</v>
      </c>
    </row>
    <row r="877" spans="2:6" x14ac:dyDescent="0.25">
      <c r="B877" s="107">
        <v>45923</v>
      </c>
      <c r="C877" s="2" t="s">
        <v>2958</v>
      </c>
      <c r="D877" s="2" t="s">
        <v>2961</v>
      </c>
      <c r="E877" s="2" t="s">
        <v>140</v>
      </c>
      <c r="F877" s="2">
        <v>15</v>
      </c>
    </row>
    <row r="878" spans="2:6" x14ac:dyDescent="0.25">
      <c r="B878" s="2" t="s">
        <v>3203</v>
      </c>
      <c r="D878" s="2"/>
      <c r="E878" s="2"/>
      <c r="F878" s="2">
        <v>15</v>
      </c>
    </row>
    <row r="879" spans="2:6" x14ac:dyDescent="0.25">
      <c r="B879" s="107">
        <v>45926</v>
      </c>
      <c r="C879" s="2" t="s">
        <v>1922</v>
      </c>
      <c r="D879" s="2" t="s">
        <v>2877</v>
      </c>
      <c r="E879" s="2" t="s">
        <v>65</v>
      </c>
      <c r="F879" s="2">
        <v>1</v>
      </c>
    </row>
    <row r="880" spans="2:6" x14ac:dyDescent="0.25">
      <c r="C880" s="2" t="s">
        <v>3161</v>
      </c>
      <c r="D880" s="2" t="s">
        <v>2304</v>
      </c>
      <c r="E880" s="2" t="s">
        <v>65</v>
      </c>
      <c r="F880" s="2">
        <v>1</v>
      </c>
    </row>
    <row r="881" spans="2:6" x14ac:dyDescent="0.25">
      <c r="D881" s="2" t="s">
        <v>3168</v>
      </c>
      <c r="E881" s="2" t="s">
        <v>140</v>
      </c>
      <c r="F881" s="2">
        <v>42</v>
      </c>
    </row>
    <row r="882" spans="2:6" x14ac:dyDescent="0.25">
      <c r="B882" s="2" t="s">
        <v>3202</v>
      </c>
      <c r="D882" s="2"/>
      <c r="E882" s="2"/>
      <c r="F882" s="2">
        <v>44</v>
      </c>
    </row>
    <row r="883" spans="2:6" x14ac:dyDescent="0.25">
      <c r="B883" s="107">
        <v>45925</v>
      </c>
      <c r="C883" s="2" t="s">
        <v>1922</v>
      </c>
      <c r="D883" s="2" t="s">
        <v>2312</v>
      </c>
      <c r="E883" s="2" t="s">
        <v>65</v>
      </c>
      <c r="F883" s="2">
        <v>1</v>
      </c>
    </row>
    <row r="884" spans="2:6" x14ac:dyDescent="0.25">
      <c r="B884" s="2" t="s">
        <v>3378</v>
      </c>
      <c r="D884" s="2"/>
      <c r="E884" s="2"/>
      <c r="F884" s="2">
        <v>1</v>
      </c>
    </row>
    <row r="885" spans="2:6" x14ac:dyDescent="0.25">
      <c r="B885" s="107">
        <v>45933</v>
      </c>
      <c r="C885" s="2" t="s">
        <v>1769</v>
      </c>
      <c r="D885" s="2" t="s">
        <v>2266</v>
      </c>
      <c r="E885" s="2" t="s">
        <v>65</v>
      </c>
      <c r="F885" s="2">
        <v>1</v>
      </c>
    </row>
    <row r="886" spans="2:6" x14ac:dyDescent="0.25">
      <c r="B886" s="2" t="s">
        <v>3383</v>
      </c>
      <c r="D886" s="2"/>
      <c r="E886" s="2"/>
      <c r="F886" s="2">
        <v>1</v>
      </c>
    </row>
    <row r="887" spans="2:6" x14ac:dyDescent="0.25">
      <c r="B887" s="107">
        <v>45929</v>
      </c>
      <c r="C887" s="2" t="s">
        <v>2285</v>
      </c>
      <c r="D887" s="2" t="s">
        <v>2268</v>
      </c>
      <c r="E887" s="2" t="s">
        <v>65</v>
      </c>
      <c r="F887" s="2">
        <v>16</v>
      </c>
    </row>
    <row r="888" spans="2:6" x14ac:dyDescent="0.25">
      <c r="D888" s="2" t="s">
        <v>2282</v>
      </c>
      <c r="E888" s="2" t="s">
        <v>65</v>
      </c>
      <c r="F888" s="2">
        <v>8</v>
      </c>
    </row>
    <row r="889" spans="2:6" x14ac:dyDescent="0.25">
      <c r="D889" s="2" t="s">
        <v>2652</v>
      </c>
      <c r="E889" s="2" t="s">
        <v>65</v>
      </c>
      <c r="F889" s="2">
        <v>6</v>
      </c>
    </row>
    <row r="890" spans="2:6" x14ac:dyDescent="0.25">
      <c r="D890" s="2" t="s">
        <v>2653</v>
      </c>
      <c r="E890" s="2" t="s">
        <v>65</v>
      </c>
      <c r="F890" s="2">
        <v>8</v>
      </c>
    </row>
    <row r="891" spans="2:6" x14ac:dyDescent="0.25">
      <c r="B891" s="2" t="s">
        <v>3380</v>
      </c>
      <c r="D891" s="2"/>
      <c r="E891" s="2"/>
      <c r="F891" s="2">
        <v>38</v>
      </c>
    </row>
    <row r="892" spans="2:6" x14ac:dyDescent="0.25">
      <c r="B892" s="107">
        <v>45932</v>
      </c>
      <c r="C892" s="2" t="s">
        <v>198</v>
      </c>
      <c r="D892" s="2" t="s">
        <v>2476</v>
      </c>
      <c r="E892" s="2" t="s">
        <v>141</v>
      </c>
      <c r="F892" s="2">
        <v>8</v>
      </c>
    </row>
    <row r="893" spans="2:6" x14ac:dyDescent="0.25">
      <c r="D893" s="2" t="s">
        <v>2474</v>
      </c>
      <c r="E893" s="2" t="s">
        <v>65</v>
      </c>
      <c r="F893" s="2">
        <v>16</v>
      </c>
    </row>
    <row r="894" spans="2:6" x14ac:dyDescent="0.25">
      <c r="D894" s="2" t="s">
        <v>2588</v>
      </c>
      <c r="E894" s="2" t="s">
        <v>65</v>
      </c>
      <c r="F894" s="2">
        <v>16</v>
      </c>
    </row>
    <row r="895" spans="2:6" x14ac:dyDescent="0.25">
      <c r="D895" s="2" t="s">
        <v>3398</v>
      </c>
      <c r="E895" s="2" t="s">
        <v>141</v>
      </c>
      <c r="F895" s="2">
        <v>7</v>
      </c>
    </row>
    <row r="896" spans="2:6" x14ac:dyDescent="0.25">
      <c r="D896" s="2" t="s">
        <v>3399</v>
      </c>
      <c r="E896" s="2" t="s">
        <v>65</v>
      </c>
      <c r="F896" s="2">
        <v>16</v>
      </c>
    </row>
    <row r="897" spans="2:6" x14ac:dyDescent="0.25">
      <c r="C897" s="2" t="s">
        <v>2285</v>
      </c>
      <c r="D897" s="2" t="s">
        <v>1814</v>
      </c>
      <c r="E897" s="2" t="s">
        <v>65</v>
      </c>
      <c r="F897" s="2">
        <v>1</v>
      </c>
    </row>
    <row r="898" spans="2:6" x14ac:dyDescent="0.25">
      <c r="D898" s="2" t="s">
        <v>3440</v>
      </c>
      <c r="E898" s="2" t="s">
        <v>65</v>
      </c>
      <c r="F898" s="2">
        <v>8</v>
      </c>
    </row>
    <row r="899" spans="2:6" x14ac:dyDescent="0.25">
      <c r="B899" s="2" t="s">
        <v>3555</v>
      </c>
      <c r="D899" s="2"/>
      <c r="E899" s="2"/>
      <c r="F899" s="2">
        <v>72</v>
      </c>
    </row>
    <row r="900" spans="2:6" x14ac:dyDescent="0.25">
      <c r="B900" s="107">
        <v>45940</v>
      </c>
      <c r="C900" s="2" t="s">
        <v>3076</v>
      </c>
      <c r="D900" s="2" t="s">
        <v>3072</v>
      </c>
      <c r="E900" s="2" t="s">
        <v>65</v>
      </c>
      <c r="F900" s="2">
        <v>1</v>
      </c>
    </row>
    <row r="901" spans="2:6" x14ac:dyDescent="0.25">
      <c r="B901" s="2" t="s">
        <v>3554</v>
      </c>
      <c r="D901" s="2"/>
      <c r="E901" s="2"/>
      <c r="F901" s="2">
        <v>1</v>
      </c>
    </row>
    <row r="902" spans="2:6" x14ac:dyDescent="0.25">
      <c r="B902" s="107">
        <v>45944</v>
      </c>
      <c r="C902" s="2" t="s">
        <v>2285</v>
      </c>
      <c r="D902" s="2" t="s">
        <v>2268</v>
      </c>
      <c r="E902" s="2" t="s">
        <v>65</v>
      </c>
      <c r="F902" s="2">
        <v>26</v>
      </c>
    </row>
    <row r="903" spans="2:6" x14ac:dyDescent="0.25">
      <c r="D903" s="2" t="s">
        <v>2282</v>
      </c>
      <c r="E903" s="2" t="s">
        <v>65</v>
      </c>
      <c r="F903" s="2">
        <v>3</v>
      </c>
    </row>
    <row r="904" spans="2:6" x14ac:dyDescent="0.25">
      <c r="D904" s="2" t="s">
        <v>2652</v>
      </c>
      <c r="E904" s="2" t="s">
        <v>65</v>
      </c>
      <c r="F904" s="2">
        <v>4</v>
      </c>
    </row>
    <row r="905" spans="2:6" x14ac:dyDescent="0.25">
      <c r="D905" s="2" t="s">
        <v>2653</v>
      </c>
      <c r="E905" s="2" t="s">
        <v>65</v>
      </c>
      <c r="F905" s="2">
        <v>1</v>
      </c>
    </row>
    <row r="906" spans="2:6" x14ac:dyDescent="0.25">
      <c r="C906" s="2" t="s">
        <v>2958</v>
      </c>
      <c r="D906" s="2" t="s">
        <v>2960</v>
      </c>
      <c r="E906" s="2" t="s">
        <v>140</v>
      </c>
      <c r="F906" s="2">
        <v>3</v>
      </c>
    </row>
    <row r="907" spans="2:6" x14ac:dyDescent="0.25">
      <c r="D907" s="2" t="s">
        <v>3607</v>
      </c>
      <c r="E907" s="2" t="s">
        <v>23</v>
      </c>
      <c r="F907" s="2">
        <v>5</v>
      </c>
    </row>
    <row r="908" spans="2:6" x14ac:dyDescent="0.25">
      <c r="B908" s="2" t="s">
        <v>3556</v>
      </c>
      <c r="D908" s="2"/>
      <c r="E908" s="2"/>
      <c r="F908" s="2">
        <v>42</v>
      </c>
    </row>
    <row r="909" spans="2:6" x14ac:dyDescent="0.25">
      <c r="B909" s="107">
        <v>45947</v>
      </c>
      <c r="C909" s="2" t="s">
        <v>238</v>
      </c>
      <c r="D909" s="2" t="s">
        <v>3676</v>
      </c>
      <c r="E909" s="2" t="s">
        <v>23</v>
      </c>
      <c r="F909" s="2">
        <v>17</v>
      </c>
    </row>
    <row r="910" spans="2:6" x14ac:dyDescent="0.25">
      <c r="D910" s="2" t="s">
        <v>3677</v>
      </c>
      <c r="E910" s="2" t="s">
        <v>65</v>
      </c>
      <c r="F910" s="2">
        <v>4</v>
      </c>
    </row>
    <row r="911" spans="2:6" x14ac:dyDescent="0.25">
      <c r="C911" s="2" t="s">
        <v>2958</v>
      </c>
      <c r="D911" s="2" t="s">
        <v>3726</v>
      </c>
      <c r="E911" s="2" t="s">
        <v>65</v>
      </c>
      <c r="F911" s="2">
        <v>2</v>
      </c>
    </row>
    <row r="912" spans="2:6" x14ac:dyDescent="0.25">
      <c r="D912" s="2" t="s">
        <v>3727</v>
      </c>
      <c r="E912" s="2" t="s">
        <v>65</v>
      </c>
      <c r="F912" s="2">
        <v>4</v>
      </c>
    </row>
    <row r="913" spans="2:6" x14ac:dyDescent="0.25">
      <c r="D913" s="2" t="s">
        <v>3728</v>
      </c>
      <c r="E913" s="2" t="s">
        <v>23</v>
      </c>
      <c r="F913" s="2">
        <v>1.5</v>
      </c>
    </row>
    <row r="914" spans="2:6" x14ac:dyDescent="0.25">
      <c r="D914" s="2" t="s">
        <v>3729</v>
      </c>
      <c r="E914" s="2" t="s">
        <v>65</v>
      </c>
      <c r="F914" s="2">
        <v>3</v>
      </c>
    </row>
    <row r="915" spans="2:6" x14ac:dyDescent="0.25">
      <c r="B915" s="2" t="s">
        <v>3653</v>
      </c>
      <c r="D915" s="2"/>
      <c r="E915" s="2"/>
      <c r="F915" s="2">
        <v>31.5</v>
      </c>
    </row>
    <row r="916" spans="2:6" x14ac:dyDescent="0.25">
      <c r="B916" s="107">
        <v>45952</v>
      </c>
      <c r="C916" s="2" t="s">
        <v>1922</v>
      </c>
      <c r="D916" s="2" t="s">
        <v>2312</v>
      </c>
      <c r="E916" s="2" t="s">
        <v>65</v>
      </c>
      <c r="F916" s="2">
        <v>1</v>
      </c>
    </row>
    <row r="917" spans="2:6" x14ac:dyDescent="0.25">
      <c r="B917" s="2" t="s">
        <v>3821</v>
      </c>
      <c r="D917" s="2"/>
      <c r="E917" s="2"/>
      <c r="F917" s="2">
        <v>1</v>
      </c>
    </row>
    <row r="918" spans="2:6" x14ac:dyDescent="0.25">
      <c r="B918" s="107">
        <v>45957</v>
      </c>
      <c r="C918" s="2" t="s">
        <v>260</v>
      </c>
      <c r="D918" s="2" t="s">
        <v>2573</v>
      </c>
      <c r="E918" s="2" t="s">
        <v>65</v>
      </c>
      <c r="F918" s="2">
        <v>1</v>
      </c>
    </row>
    <row r="919" spans="2:6" x14ac:dyDescent="0.25">
      <c r="D919" s="2" t="s">
        <v>1952</v>
      </c>
      <c r="E919" s="2" t="s">
        <v>141</v>
      </c>
      <c r="F919" s="2">
        <v>20</v>
      </c>
    </row>
    <row r="920" spans="2:6" x14ac:dyDescent="0.25">
      <c r="D920" s="2" t="s">
        <v>1954</v>
      </c>
      <c r="E920" s="2" t="s">
        <v>65</v>
      </c>
      <c r="F920" s="2">
        <v>50</v>
      </c>
    </row>
    <row r="921" spans="2:6" x14ac:dyDescent="0.25">
      <c r="D921" s="2" t="s">
        <v>1955</v>
      </c>
      <c r="E921" s="2" t="s">
        <v>65</v>
      </c>
      <c r="F921" s="2">
        <v>80</v>
      </c>
    </row>
    <row r="922" spans="2:6" x14ac:dyDescent="0.25">
      <c r="D922" s="2" t="s">
        <v>1956</v>
      </c>
      <c r="E922" s="2" t="s">
        <v>65</v>
      </c>
      <c r="F922" s="2">
        <v>30</v>
      </c>
    </row>
    <row r="923" spans="2:6" x14ac:dyDescent="0.25">
      <c r="D923" s="2" t="s">
        <v>1876</v>
      </c>
      <c r="E923" s="2" t="s">
        <v>65</v>
      </c>
      <c r="F923" s="2">
        <v>10</v>
      </c>
    </row>
    <row r="924" spans="2:6" x14ac:dyDescent="0.25">
      <c r="D924" s="2" t="s">
        <v>3899</v>
      </c>
      <c r="E924" s="2" t="s">
        <v>111</v>
      </c>
      <c r="F924" s="2">
        <v>100</v>
      </c>
    </row>
    <row r="925" spans="2:6" x14ac:dyDescent="0.25">
      <c r="D925" s="2" t="s">
        <v>3895</v>
      </c>
      <c r="E925" s="2" t="s">
        <v>111</v>
      </c>
      <c r="F925" s="2">
        <v>200</v>
      </c>
    </row>
    <row r="926" spans="2:6" x14ac:dyDescent="0.25">
      <c r="D926" s="2" t="s">
        <v>3359</v>
      </c>
      <c r="E926" s="2" t="s">
        <v>111</v>
      </c>
      <c r="F926" s="2">
        <v>200</v>
      </c>
    </row>
    <row r="927" spans="2:6" x14ac:dyDescent="0.25">
      <c r="D927" s="2" t="s">
        <v>3897</v>
      </c>
      <c r="E927" s="2" t="s">
        <v>111</v>
      </c>
      <c r="F927" s="2">
        <v>200</v>
      </c>
    </row>
    <row r="928" spans="2:6" x14ac:dyDescent="0.25">
      <c r="D928" s="2" t="s">
        <v>1881</v>
      </c>
      <c r="E928" s="2" t="s">
        <v>65</v>
      </c>
      <c r="F928" s="2">
        <v>10</v>
      </c>
    </row>
    <row r="929" spans="3:6" x14ac:dyDescent="0.25">
      <c r="D929" s="2" t="s">
        <v>3901</v>
      </c>
      <c r="E929" s="2" t="s">
        <v>115</v>
      </c>
      <c r="F929" s="2">
        <v>1</v>
      </c>
    </row>
    <row r="930" spans="3:6" x14ac:dyDescent="0.25">
      <c r="D930" s="2" t="s">
        <v>2582</v>
      </c>
      <c r="E930" s="2" t="s">
        <v>65</v>
      </c>
      <c r="F930" s="2">
        <v>100</v>
      </c>
    </row>
    <row r="931" spans="3:6" x14ac:dyDescent="0.25">
      <c r="D931" s="2" t="s">
        <v>3903</v>
      </c>
      <c r="E931" s="2" t="s">
        <v>65</v>
      </c>
      <c r="F931" s="2">
        <v>60</v>
      </c>
    </row>
    <row r="932" spans="3:6" x14ac:dyDescent="0.25">
      <c r="D932" s="2" t="s">
        <v>3263</v>
      </c>
      <c r="E932" s="2" t="s">
        <v>65</v>
      </c>
      <c r="F932" s="2">
        <v>100</v>
      </c>
    </row>
    <row r="933" spans="3:6" x14ac:dyDescent="0.25">
      <c r="D933" s="2" t="s">
        <v>3894</v>
      </c>
      <c r="E933" s="2" t="s">
        <v>111</v>
      </c>
      <c r="F933" s="2">
        <v>200</v>
      </c>
    </row>
    <row r="934" spans="3:6" x14ac:dyDescent="0.25">
      <c r="D934" s="2" t="s">
        <v>2574</v>
      </c>
      <c r="E934" s="2" t="s">
        <v>65</v>
      </c>
      <c r="F934" s="2">
        <v>12</v>
      </c>
    </row>
    <row r="935" spans="3:6" x14ac:dyDescent="0.25">
      <c r="D935" s="2" t="s">
        <v>2903</v>
      </c>
      <c r="E935" s="2" t="s">
        <v>65</v>
      </c>
      <c r="F935" s="2">
        <v>6</v>
      </c>
    </row>
    <row r="936" spans="3:6" x14ac:dyDescent="0.25">
      <c r="D936" s="2" t="s">
        <v>3905</v>
      </c>
      <c r="E936" s="2" t="s">
        <v>65</v>
      </c>
      <c r="F936" s="2">
        <v>150</v>
      </c>
    </row>
    <row r="937" spans="3:6" x14ac:dyDescent="0.25">
      <c r="D937" s="2" t="s">
        <v>2902</v>
      </c>
      <c r="E937" s="2" t="s">
        <v>65</v>
      </c>
      <c r="F937" s="2">
        <v>2</v>
      </c>
    </row>
    <row r="938" spans="3:6" x14ac:dyDescent="0.25">
      <c r="D938" s="2" t="s">
        <v>1878</v>
      </c>
      <c r="E938" s="2" t="s">
        <v>65</v>
      </c>
      <c r="F938" s="2">
        <v>6</v>
      </c>
    </row>
    <row r="939" spans="3:6" x14ac:dyDescent="0.25">
      <c r="D939" s="2" t="s">
        <v>3896</v>
      </c>
      <c r="E939" s="2" t="s">
        <v>111</v>
      </c>
      <c r="F939" s="2">
        <v>200</v>
      </c>
    </row>
    <row r="940" spans="3:6" x14ac:dyDescent="0.25">
      <c r="D940" s="2" t="s">
        <v>3898</v>
      </c>
      <c r="E940" s="2" t="s">
        <v>111</v>
      </c>
      <c r="F940" s="2">
        <v>100</v>
      </c>
    </row>
    <row r="941" spans="3:6" x14ac:dyDescent="0.25">
      <c r="D941" s="2" t="s">
        <v>3900</v>
      </c>
      <c r="E941" s="2" t="s">
        <v>115</v>
      </c>
      <c r="F941" s="2">
        <v>4</v>
      </c>
    </row>
    <row r="942" spans="3:6" x14ac:dyDescent="0.25">
      <c r="D942" s="2" t="s">
        <v>3902</v>
      </c>
      <c r="E942" s="2" t="s">
        <v>65</v>
      </c>
      <c r="F942" s="2">
        <v>20</v>
      </c>
    </row>
    <row r="943" spans="3:6" x14ac:dyDescent="0.25">
      <c r="D943" s="2" t="s">
        <v>3904</v>
      </c>
      <c r="E943" s="2" t="s">
        <v>65</v>
      </c>
      <c r="F943" s="2">
        <v>150</v>
      </c>
    </row>
    <row r="944" spans="3:6" x14ac:dyDescent="0.25">
      <c r="C944" s="2" t="s">
        <v>230</v>
      </c>
      <c r="D944" s="2" t="s">
        <v>3950</v>
      </c>
      <c r="E944" s="2" t="s">
        <v>111</v>
      </c>
      <c r="F944" s="2">
        <v>30</v>
      </c>
    </row>
    <row r="945" spans="2:6" x14ac:dyDescent="0.25">
      <c r="B945" s="2" t="s">
        <v>3824</v>
      </c>
      <c r="D945" s="2"/>
      <c r="E945" s="2"/>
      <c r="F945" s="2">
        <v>2042</v>
      </c>
    </row>
    <row r="946" spans="2:6" x14ac:dyDescent="0.25">
      <c r="B946" s="107">
        <v>45953</v>
      </c>
      <c r="C946" s="2" t="s">
        <v>2958</v>
      </c>
      <c r="D946" s="2" t="s">
        <v>1822</v>
      </c>
      <c r="E946" s="2" t="s">
        <v>114</v>
      </c>
      <c r="F946" s="2">
        <v>25</v>
      </c>
    </row>
    <row r="947" spans="2:6" x14ac:dyDescent="0.25">
      <c r="C947" s="2" t="s">
        <v>3871</v>
      </c>
      <c r="D947" s="2" t="s">
        <v>3876</v>
      </c>
      <c r="E947" s="2" t="s">
        <v>111</v>
      </c>
      <c r="F947" s="2">
        <v>5</v>
      </c>
    </row>
    <row r="948" spans="2:6" x14ac:dyDescent="0.25">
      <c r="B948" s="2" t="s">
        <v>3822</v>
      </c>
      <c r="D948" s="2"/>
      <c r="E948" s="2"/>
      <c r="F948" s="2">
        <v>30</v>
      </c>
    </row>
    <row r="949" spans="2:6" x14ac:dyDescent="0.25">
      <c r="B949" s="107">
        <v>45959</v>
      </c>
      <c r="C949" s="2" t="s">
        <v>151</v>
      </c>
      <c r="D949" s="2" t="s">
        <v>2094</v>
      </c>
      <c r="E949" s="2" t="s">
        <v>110</v>
      </c>
      <c r="F949" s="2">
        <v>1</v>
      </c>
    </row>
    <row r="950" spans="2:6" x14ac:dyDescent="0.25">
      <c r="D950" s="2" t="s">
        <v>2098</v>
      </c>
      <c r="E950" s="2" t="s">
        <v>65</v>
      </c>
      <c r="F950" s="2">
        <v>3</v>
      </c>
    </row>
    <row r="951" spans="2:6" x14ac:dyDescent="0.25">
      <c r="D951" s="2" t="s">
        <v>3985</v>
      </c>
      <c r="E951" s="2" t="s">
        <v>65</v>
      </c>
      <c r="F951" s="2">
        <v>4</v>
      </c>
    </row>
    <row r="952" spans="2:6" x14ac:dyDescent="0.25">
      <c r="D952" s="2" t="s">
        <v>2188</v>
      </c>
      <c r="E952" s="2" t="s">
        <v>65</v>
      </c>
      <c r="F952" s="2">
        <v>3</v>
      </c>
    </row>
    <row r="953" spans="2:6" x14ac:dyDescent="0.25">
      <c r="D953" s="2" t="s">
        <v>2092</v>
      </c>
      <c r="E953" s="2" t="s">
        <v>24</v>
      </c>
      <c r="F953" s="2">
        <v>6</v>
      </c>
    </row>
    <row r="954" spans="2:6" x14ac:dyDescent="0.25">
      <c r="D954" s="2" t="s">
        <v>2809</v>
      </c>
      <c r="E954" s="2" t="s">
        <v>110</v>
      </c>
      <c r="F954" s="2">
        <v>1</v>
      </c>
    </row>
    <row r="955" spans="2:6" x14ac:dyDescent="0.25">
      <c r="D955" s="2" t="s">
        <v>2096</v>
      </c>
      <c r="E955" s="2" t="s">
        <v>110</v>
      </c>
      <c r="F955" s="2">
        <v>1</v>
      </c>
    </row>
    <row r="956" spans="2:6" x14ac:dyDescent="0.25">
      <c r="D956" s="2" t="s">
        <v>2093</v>
      </c>
      <c r="E956" s="2" t="s">
        <v>24</v>
      </c>
      <c r="F956" s="2">
        <v>3</v>
      </c>
    </row>
    <row r="957" spans="2:6" x14ac:dyDescent="0.25">
      <c r="D957" s="2" t="s">
        <v>2097</v>
      </c>
      <c r="E957" s="2" t="s">
        <v>65</v>
      </c>
      <c r="F957" s="2">
        <v>30</v>
      </c>
    </row>
    <row r="958" spans="2:6" x14ac:dyDescent="0.25">
      <c r="D958" s="2" t="s">
        <v>2262</v>
      </c>
      <c r="E958" s="2" t="s">
        <v>65</v>
      </c>
      <c r="F958" s="2">
        <v>3</v>
      </c>
    </row>
    <row r="959" spans="2:6" x14ac:dyDescent="0.25">
      <c r="D959" s="2" t="s">
        <v>2810</v>
      </c>
      <c r="E959" s="2" t="s">
        <v>110</v>
      </c>
      <c r="F959" s="2">
        <v>1</v>
      </c>
    </row>
    <row r="960" spans="2:6" x14ac:dyDescent="0.25">
      <c r="D960" s="2" t="s">
        <v>3983</v>
      </c>
      <c r="E960" s="2" t="s">
        <v>24</v>
      </c>
      <c r="F960" s="2">
        <v>5</v>
      </c>
    </row>
    <row r="961" spans="2:6" x14ac:dyDescent="0.25">
      <c r="D961" s="2" t="s">
        <v>4004</v>
      </c>
      <c r="E961" s="2" t="s">
        <v>65</v>
      </c>
      <c r="F961" s="2">
        <v>1</v>
      </c>
    </row>
    <row r="962" spans="2:6" x14ac:dyDescent="0.25">
      <c r="C962" s="2" t="s">
        <v>1922</v>
      </c>
      <c r="D962" s="2" t="s">
        <v>4017</v>
      </c>
      <c r="E962" s="2" t="s">
        <v>65</v>
      </c>
      <c r="F962" s="2">
        <v>1</v>
      </c>
    </row>
    <row r="963" spans="2:6" x14ac:dyDescent="0.25">
      <c r="B963" s="2" t="s">
        <v>3979</v>
      </c>
      <c r="D963" s="2"/>
      <c r="E963" s="2"/>
      <c r="F963" s="2">
        <v>63</v>
      </c>
    </row>
    <row r="964" spans="2:6" x14ac:dyDescent="0.25">
      <c r="B964" s="107">
        <v>45965</v>
      </c>
      <c r="C964" s="2" t="s">
        <v>463</v>
      </c>
      <c r="D964" s="2" t="s">
        <v>4027</v>
      </c>
      <c r="E964" s="2" t="s">
        <v>111</v>
      </c>
      <c r="F964" s="2">
        <v>13.5</v>
      </c>
    </row>
    <row r="965" spans="2:6" x14ac:dyDescent="0.25">
      <c r="B965" s="2" t="s">
        <v>4035</v>
      </c>
      <c r="D965" s="2"/>
      <c r="E965" s="2"/>
      <c r="F965" s="2">
        <v>13.5</v>
      </c>
    </row>
    <row r="966" spans="2:6" x14ac:dyDescent="0.25">
      <c r="B966" s="107">
        <v>45975</v>
      </c>
      <c r="C966" s="2" t="s">
        <v>2285</v>
      </c>
      <c r="D966" s="2" t="s">
        <v>4285</v>
      </c>
      <c r="E966" s="2" t="s">
        <v>65</v>
      </c>
      <c r="F966" s="2">
        <v>4</v>
      </c>
    </row>
    <row r="967" spans="2:6" x14ac:dyDescent="0.25">
      <c r="B967" s="2" t="s">
        <v>4460</v>
      </c>
      <c r="D967" s="2"/>
      <c r="E967" s="2"/>
      <c r="F967" s="2">
        <v>4</v>
      </c>
    </row>
    <row r="968" spans="2:6" x14ac:dyDescent="0.25">
      <c r="B968" s="107">
        <v>45964</v>
      </c>
      <c r="C968" s="2" t="s">
        <v>738</v>
      </c>
      <c r="D968" s="2" t="s">
        <v>4097</v>
      </c>
      <c r="E968" s="2" t="s">
        <v>141</v>
      </c>
      <c r="F968" s="2">
        <v>1</v>
      </c>
    </row>
    <row r="969" spans="2:6" x14ac:dyDescent="0.25">
      <c r="C969" s="2" t="s">
        <v>1769</v>
      </c>
      <c r="D969" s="2" t="s">
        <v>2266</v>
      </c>
      <c r="E969" s="2" t="s">
        <v>65</v>
      </c>
      <c r="F969" s="2">
        <v>1</v>
      </c>
    </row>
    <row r="970" spans="2:6" x14ac:dyDescent="0.25">
      <c r="B970" s="2" t="s">
        <v>4100</v>
      </c>
      <c r="D970" s="2"/>
      <c r="E970" s="2"/>
      <c r="F970" s="2">
        <v>2</v>
      </c>
    </row>
    <row r="971" spans="2:6" x14ac:dyDescent="0.25">
      <c r="B971" s="107">
        <v>45973</v>
      </c>
      <c r="C971" s="2" t="s">
        <v>198</v>
      </c>
      <c r="D971" s="2" t="s">
        <v>2476</v>
      </c>
      <c r="E971" s="2" t="s">
        <v>141</v>
      </c>
      <c r="F971" s="2">
        <v>4</v>
      </c>
    </row>
    <row r="972" spans="2:6" x14ac:dyDescent="0.25">
      <c r="C972" s="2" t="s">
        <v>666</v>
      </c>
      <c r="D972" s="2" t="s">
        <v>4225</v>
      </c>
      <c r="E972" s="2" t="s">
        <v>65</v>
      </c>
      <c r="F972" s="2">
        <v>100</v>
      </c>
    </row>
    <row r="973" spans="2:6" x14ac:dyDescent="0.25">
      <c r="D973" s="2" t="s">
        <v>4226</v>
      </c>
      <c r="E973" s="2" t="s">
        <v>65</v>
      </c>
      <c r="F973" s="2">
        <v>14</v>
      </c>
    </row>
    <row r="974" spans="2:6" x14ac:dyDescent="0.25">
      <c r="D974" s="2" t="s">
        <v>4227</v>
      </c>
      <c r="E974" s="2" t="s">
        <v>65</v>
      </c>
      <c r="F974" s="2">
        <v>16</v>
      </c>
    </row>
    <row r="975" spans="2:6" x14ac:dyDescent="0.25">
      <c r="D975" s="2" t="s">
        <v>4228</v>
      </c>
      <c r="E975" s="2" t="s">
        <v>65</v>
      </c>
      <c r="F975" s="2">
        <v>12</v>
      </c>
    </row>
    <row r="976" spans="2:6" x14ac:dyDescent="0.25">
      <c r="D976" s="2" t="s">
        <v>4229</v>
      </c>
      <c r="E976" s="2" t="s">
        <v>65</v>
      </c>
      <c r="F976" s="2">
        <v>4</v>
      </c>
    </row>
    <row r="977" spans="2:6" x14ac:dyDescent="0.25">
      <c r="C977" s="2" t="s">
        <v>3028</v>
      </c>
      <c r="D977" s="2" t="s">
        <v>4247</v>
      </c>
      <c r="E977" s="2" t="s">
        <v>65</v>
      </c>
      <c r="F977" s="2">
        <v>5</v>
      </c>
    </row>
    <row r="978" spans="2:6" x14ac:dyDescent="0.25">
      <c r="B978" s="2" t="s">
        <v>4249</v>
      </c>
      <c r="D978" s="2"/>
      <c r="E978" s="2"/>
      <c r="F978" s="2">
        <v>155</v>
      </c>
    </row>
    <row r="979" spans="2:6" x14ac:dyDescent="0.25">
      <c r="B979" s="107">
        <v>45972</v>
      </c>
      <c r="C979" s="2" t="s">
        <v>230</v>
      </c>
      <c r="D979" s="2" t="s">
        <v>4222</v>
      </c>
      <c r="E979" s="2" t="s">
        <v>65</v>
      </c>
      <c r="F979" s="2">
        <v>2</v>
      </c>
    </row>
    <row r="980" spans="2:6" x14ac:dyDescent="0.25">
      <c r="D980" s="2" t="s">
        <v>4220</v>
      </c>
      <c r="E980" s="2" t="s">
        <v>65</v>
      </c>
      <c r="F980" s="2">
        <v>6</v>
      </c>
    </row>
    <row r="981" spans="2:6" x14ac:dyDescent="0.25">
      <c r="D981" s="2" t="s">
        <v>4219</v>
      </c>
      <c r="E981" s="2" t="s">
        <v>65</v>
      </c>
      <c r="F981" s="2">
        <v>2</v>
      </c>
    </row>
    <row r="982" spans="2:6" x14ac:dyDescent="0.25">
      <c r="D982" s="2" t="s">
        <v>4221</v>
      </c>
      <c r="E982" s="2" t="s">
        <v>65</v>
      </c>
      <c r="F982" s="2">
        <v>1</v>
      </c>
    </row>
    <row r="983" spans="2:6" x14ac:dyDescent="0.25">
      <c r="D983" s="2" t="s">
        <v>4223</v>
      </c>
      <c r="E983" s="2" t="s">
        <v>65</v>
      </c>
      <c r="F983" s="2">
        <v>2</v>
      </c>
    </row>
    <row r="984" spans="2:6" x14ac:dyDescent="0.25">
      <c r="C984" s="2" t="s">
        <v>2285</v>
      </c>
      <c r="D984" s="2" t="s">
        <v>2268</v>
      </c>
      <c r="E984" s="2" t="s">
        <v>65</v>
      </c>
      <c r="F984" s="2">
        <v>26</v>
      </c>
    </row>
    <row r="985" spans="2:6" x14ac:dyDescent="0.25">
      <c r="D985" s="2" t="s">
        <v>2282</v>
      </c>
      <c r="E985" s="2" t="s">
        <v>65</v>
      </c>
      <c r="F985" s="2">
        <v>3</v>
      </c>
    </row>
    <row r="986" spans="2:6" x14ac:dyDescent="0.25">
      <c r="D986" s="2" t="s">
        <v>2652</v>
      </c>
      <c r="E986" s="2" t="s">
        <v>65</v>
      </c>
      <c r="F986" s="2">
        <v>4</v>
      </c>
    </row>
    <row r="987" spans="2:6" x14ac:dyDescent="0.25">
      <c r="D987" s="2" t="s">
        <v>2653</v>
      </c>
      <c r="E987" s="2" t="s">
        <v>65</v>
      </c>
      <c r="F987" s="2">
        <v>1</v>
      </c>
    </row>
    <row r="988" spans="2:6" x14ac:dyDescent="0.25">
      <c r="C988" s="2" t="s">
        <v>2958</v>
      </c>
      <c r="D988" s="2" t="s">
        <v>4202</v>
      </c>
      <c r="E988" s="2" t="s">
        <v>110</v>
      </c>
      <c r="F988" s="2">
        <v>3</v>
      </c>
    </row>
    <row r="989" spans="2:6" x14ac:dyDescent="0.25">
      <c r="B989" s="2" t="s">
        <v>4200</v>
      </c>
      <c r="D989" s="2"/>
      <c r="E989" s="2"/>
      <c r="F989" s="2">
        <v>50</v>
      </c>
    </row>
    <row r="990" spans="2:6" x14ac:dyDescent="0.25">
      <c r="B990" s="107">
        <v>45977</v>
      </c>
      <c r="C990" s="2" t="s">
        <v>1210</v>
      </c>
      <c r="D990" s="2" t="s">
        <v>4208</v>
      </c>
      <c r="E990" s="2" t="s">
        <v>65</v>
      </c>
      <c r="F990" s="2">
        <v>20</v>
      </c>
    </row>
    <row r="991" spans="2:6" x14ac:dyDescent="0.25">
      <c r="B991" s="2" t="s">
        <v>4250</v>
      </c>
      <c r="D991" s="2"/>
      <c r="E991" s="2"/>
      <c r="F991" s="2">
        <v>20</v>
      </c>
    </row>
    <row r="992" spans="2:6" x14ac:dyDescent="0.25">
      <c r="B992" s="107">
        <v>45974</v>
      </c>
      <c r="C992" s="2" t="s">
        <v>3684</v>
      </c>
      <c r="D992" s="2" t="s">
        <v>2134</v>
      </c>
      <c r="E992" s="2" t="s">
        <v>65</v>
      </c>
      <c r="F992" s="2">
        <v>2</v>
      </c>
    </row>
    <row r="993" spans="1:6" x14ac:dyDescent="0.25">
      <c r="B993" s="2" t="s">
        <v>4461</v>
      </c>
      <c r="D993" s="2"/>
      <c r="E993" s="2"/>
      <c r="F993" s="2">
        <v>2</v>
      </c>
    </row>
    <row r="994" spans="1:6" x14ac:dyDescent="0.25">
      <c r="B994" s="107">
        <v>45985</v>
      </c>
      <c r="C994" s="2" t="s">
        <v>587</v>
      </c>
      <c r="D994" s="2" t="s">
        <v>3523</v>
      </c>
      <c r="E994" s="2" t="s">
        <v>72</v>
      </c>
      <c r="F994" s="2">
        <v>240</v>
      </c>
    </row>
    <row r="995" spans="1:6" x14ac:dyDescent="0.25">
      <c r="C995" s="2" t="s">
        <v>3076</v>
      </c>
      <c r="D995" s="2" t="s">
        <v>3072</v>
      </c>
      <c r="E995" s="2" t="s">
        <v>65</v>
      </c>
      <c r="F995" s="2">
        <v>1</v>
      </c>
    </row>
    <row r="996" spans="1:6" x14ac:dyDescent="0.25">
      <c r="B996" s="2" t="s">
        <v>4462</v>
      </c>
      <c r="D996" s="2"/>
      <c r="E996" s="2"/>
      <c r="F996" s="2">
        <v>241</v>
      </c>
    </row>
    <row r="997" spans="1:6" x14ac:dyDescent="0.25">
      <c r="B997" s="107">
        <v>45980</v>
      </c>
      <c r="C997" s="2" t="s">
        <v>3028</v>
      </c>
      <c r="D997" s="2" t="s">
        <v>4349</v>
      </c>
      <c r="E997" s="2" t="s">
        <v>65</v>
      </c>
      <c r="F997" s="2">
        <v>1</v>
      </c>
    </row>
    <row r="998" spans="1:6" x14ac:dyDescent="0.25">
      <c r="B998" s="2" t="s">
        <v>4463</v>
      </c>
      <c r="D998" s="2"/>
      <c r="E998" s="2"/>
      <c r="F998" s="2">
        <v>1</v>
      </c>
    </row>
    <row r="999" spans="1:6" x14ac:dyDescent="0.25">
      <c r="B999" s="107">
        <v>46006</v>
      </c>
      <c r="C999" s="2" t="s">
        <v>3219</v>
      </c>
      <c r="D999" s="2" t="s">
        <v>4398</v>
      </c>
      <c r="E999" s="2" t="s">
        <v>65</v>
      </c>
      <c r="F999" s="2">
        <v>2</v>
      </c>
    </row>
    <row r="1000" spans="1:6" x14ac:dyDescent="0.25">
      <c r="B1000" s="2" t="s">
        <v>4464</v>
      </c>
      <c r="D1000" s="2"/>
      <c r="E1000" s="2"/>
      <c r="F1000" s="2">
        <v>2</v>
      </c>
    </row>
    <row r="1001" spans="1:6" x14ac:dyDescent="0.25">
      <c r="B1001" s="107">
        <v>45992</v>
      </c>
      <c r="C1001" s="2" t="s">
        <v>2285</v>
      </c>
      <c r="D1001" s="2" t="s">
        <v>4285</v>
      </c>
      <c r="E1001" s="2" t="s">
        <v>65</v>
      </c>
      <c r="F1001" s="2">
        <v>4</v>
      </c>
    </row>
    <row r="1002" spans="1:6" x14ac:dyDescent="0.25">
      <c r="B1002" s="2" t="s">
        <v>4470</v>
      </c>
      <c r="D1002" s="2"/>
      <c r="E1002" s="2"/>
      <c r="F1002" s="2">
        <v>4</v>
      </c>
    </row>
    <row r="1003" spans="1:6" x14ac:dyDescent="0.25">
      <c r="B1003" s="107">
        <v>46009</v>
      </c>
      <c r="C1003" s="2" t="s">
        <v>2285</v>
      </c>
      <c r="D1003" s="2" t="s">
        <v>1932</v>
      </c>
      <c r="E1003" s="2" t="s">
        <v>65</v>
      </c>
      <c r="F1003" s="2">
        <v>3</v>
      </c>
    </row>
    <row r="1004" spans="1:6" x14ac:dyDescent="0.25">
      <c r="D1004" s="2" t="s">
        <v>3440</v>
      </c>
      <c r="E1004" s="2" t="s">
        <v>65</v>
      </c>
      <c r="F1004" s="2">
        <v>4</v>
      </c>
    </row>
    <row r="1005" spans="1:6" x14ac:dyDescent="0.25">
      <c r="D1005" s="2" t="s">
        <v>4697</v>
      </c>
      <c r="E1005" s="2" t="s">
        <v>65</v>
      </c>
      <c r="F1005" s="2">
        <v>26</v>
      </c>
    </row>
    <row r="1006" spans="1:6" x14ac:dyDescent="0.25">
      <c r="D1006" s="2" t="s">
        <v>4700</v>
      </c>
      <c r="E1006" s="2" t="s">
        <v>65</v>
      </c>
      <c r="F1006" s="2">
        <v>1</v>
      </c>
    </row>
    <row r="1007" spans="1:6" x14ac:dyDescent="0.25">
      <c r="B1007" s="2" t="s">
        <v>4581</v>
      </c>
      <c r="D1007" s="2"/>
      <c r="E1007" s="2"/>
      <c r="F1007" s="2">
        <v>34</v>
      </c>
    </row>
    <row r="1008" spans="1:6" x14ac:dyDescent="0.25">
      <c r="A1008" s="2" t="s">
        <v>2165</v>
      </c>
      <c r="D1008" s="2"/>
      <c r="E1008" s="2"/>
      <c r="F1008" s="2">
        <v>4214</v>
      </c>
    </row>
    <row r="1009" spans="1:6" x14ac:dyDescent="0.25">
      <c r="A1009" s="2" t="s">
        <v>1780</v>
      </c>
      <c r="B1009" s="107">
        <v>45877</v>
      </c>
      <c r="C1009" s="2" t="s">
        <v>238</v>
      </c>
      <c r="D1009" s="2" t="s">
        <v>2151</v>
      </c>
      <c r="E1009" s="2" t="s">
        <v>65</v>
      </c>
      <c r="F1009" s="2">
        <v>3</v>
      </c>
    </row>
    <row r="1010" spans="1:6" x14ac:dyDescent="0.25">
      <c r="C1010" s="2" t="s">
        <v>2013</v>
      </c>
      <c r="D1010" s="2" t="s">
        <v>1690</v>
      </c>
      <c r="E1010" s="2" t="s">
        <v>65</v>
      </c>
      <c r="F1010" s="2">
        <v>3</v>
      </c>
    </row>
    <row r="1011" spans="1:6" x14ac:dyDescent="0.25">
      <c r="B1011" s="2" t="s">
        <v>2156</v>
      </c>
      <c r="D1011" s="2"/>
      <c r="E1011" s="2"/>
      <c r="F1011" s="2">
        <v>6</v>
      </c>
    </row>
    <row r="1012" spans="1:6" x14ac:dyDescent="0.25">
      <c r="B1012" s="107">
        <v>45881</v>
      </c>
      <c r="C1012" s="2" t="s">
        <v>238</v>
      </c>
      <c r="D1012" s="2" t="s">
        <v>2103</v>
      </c>
      <c r="E1012" s="2" t="s">
        <v>65</v>
      </c>
      <c r="F1012" s="2">
        <v>36</v>
      </c>
    </row>
    <row r="1013" spans="1:6" x14ac:dyDescent="0.25">
      <c r="D1013" s="2" t="s">
        <v>2104</v>
      </c>
      <c r="E1013" s="2" t="s">
        <v>65</v>
      </c>
      <c r="F1013" s="2">
        <v>366</v>
      </c>
    </row>
    <row r="1014" spans="1:6" x14ac:dyDescent="0.25">
      <c r="D1014" s="2" t="s">
        <v>2105</v>
      </c>
      <c r="E1014" s="2" t="s">
        <v>65</v>
      </c>
      <c r="F1014" s="2">
        <v>54</v>
      </c>
    </row>
    <row r="1015" spans="1:6" x14ac:dyDescent="0.25">
      <c r="B1015" s="2" t="s">
        <v>2152</v>
      </c>
      <c r="D1015" s="2"/>
      <c r="E1015" s="2"/>
      <c r="F1015" s="2">
        <v>456</v>
      </c>
    </row>
    <row r="1016" spans="1:6" x14ac:dyDescent="0.25">
      <c r="B1016" s="107">
        <v>45876</v>
      </c>
      <c r="C1016" s="2" t="s">
        <v>467</v>
      </c>
      <c r="D1016" s="2" t="s">
        <v>1968</v>
      </c>
      <c r="E1016" s="2" t="s">
        <v>23</v>
      </c>
      <c r="F1016" s="2">
        <v>5</v>
      </c>
    </row>
    <row r="1017" spans="1:6" x14ac:dyDescent="0.25">
      <c r="D1017" s="2" t="s">
        <v>1969</v>
      </c>
      <c r="E1017" s="2" t="s">
        <v>23</v>
      </c>
      <c r="F1017" s="2">
        <v>10</v>
      </c>
    </row>
    <row r="1018" spans="1:6" x14ac:dyDescent="0.25">
      <c r="B1018" s="2" t="s">
        <v>2161</v>
      </c>
      <c r="D1018" s="2"/>
      <c r="E1018" s="2"/>
      <c r="F1018" s="2">
        <v>15</v>
      </c>
    </row>
    <row r="1019" spans="1:6" x14ac:dyDescent="0.25">
      <c r="B1019" s="107">
        <v>45880</v>
      </c>
      <c r="C1019" s="2" t="s">
        <v>260</v>
      </c>
      <c r="D1019" s="2" t="s">
        <v>2137</v>
      </c>
      <c r="E1019" s="2" t="s">
        <v>111</v>
      </c>
      <c r="F1019" s="2">
        <v>50</v>
      </c>
    </row>
    <row r="1020" spans="1:6" x14ac:dyDescent="0.25">
      <c r="C1020" s="2" t="s">
        <v>151</v>
      </c>
      <c r="D1020" s="2" t="s">
        <v>2091</v>
      </c>
      <c r="E1020" s="2" t="s">
        <v>65</v>
      </c>
      <c r="F1020" s="2">
        <v>2</v>
      </c>
    </row>
    <row r="1021" spans="1:6" x14ac:dyDescent="0.25">
      <c r="D1021" s="2" t="s">
        <v>2099</v>
      </c>
      <c r="E1021" s="2" t="s">
        <v>65</v>
      </c>
      <c r="F1021" s="2">
        <v>2</v>
      </c>
    </row>
    <row r="1022" spans="1:6" x14ac:dyDescent="0.25">
      <c r="D1022" s="2" t="s">
        <v>2094</v>
      </c>
      <c r="E1022" s="2" t="s">
        <v>65</v>
      </c>
      <c r="F1022" s="2">
        <v>1</v>
      </c>
    </row>
    <row r="1023" spans="1:6" x14ac:dyDescent="0.25">
      <c r="D1023" s="2" t="s">
        <v>2098</v>
      </c>
      <c r="E1023" s="2" t="s">
        <v>65</v>
      </c>
      <c r="F1023" s="2">
        <v>6</v>
      </c>
    </row>
    <row r="1024" spans="1:6" x14ac:dyDescent="0.25">
      <c r="D1024" s="2" t="s">
        <v>2092</v>
      </c>
      <c r="E1024" s="2" t="s">
        <v>65</v>
      </c>
      <c r="F1024" s="2">
        <v>2</v>
      </c>
    </row>
    <row r="1025" spans="2:6" x14ac:dyDescent="0.25">
      <c r="D1025" s="2" t="s">
        <v>2096</v>
      </c>
      <c r="E1025" s="2" t="s">
        <v>65</v>
      </c>
      <c r="F1025" s="2">
        <v>1</v>
      </c>
    </row>
    <row r="1026" spans="2:6" x14ac:dyDescent="0.25">
      <c r="D1026" s="2" t="s">
        <v>2093</v>
      </c>
      <c r="E1026" s="2" t="s">
        <v>65</v>
      </c>
      <c r="F1026" s="2">
        <v>1</v>
      </c>
    </row>
    <row r="1027" spans="2:6" x14ac:dyDescent="0.25">
      <c r="D1027" s="2" t="s">
        <v>2095</v>
      </c>
      <c r="E1027" s="2" t="s">
        <v>65</v>
      </c>
      <c r="F1027" s="2">
        <v>1</v>
      </c>
    </row>
    <row r="1028" spans="2:6" x14ac:dyDescent="0.25">
      <c r="D1028" s="2" t="s">
        <v>2097</v>
      </c>
      <c r="E1028" s="2" t="s">
        <v>65</v>
      </c>
      <c r="F1028" s="2">
        <v>10</v>
      </c>
    </row>
    <row r="1029" spans="2:6" x14ac:dyDescent="0.25">
      <c r="D1029" s="2" t="s">
        <v>2100</v>
      </c>
      <c r="E1029" s="2" t="s">
        <v>65</v>
      </c>
      <c r="F1029" s="2">
        <v>1</v>
      </c>
    </row>
    <row r="1030" spans="2:6" x14ac:dyDescent="0.25">
      <c r="C1030" s="2" t="s">
        <v>984</v>
      </c>
      <c r="D1030" s="2" t="s">
        <v>2060</v>
      </c>
      <c r="E1030" s="2" t="s">
        <v>112</v>
      </c>
      <c r="F1030" s="2">
        <v>1</v>
      </c>
    </row>
    <row r="1031" spans="2:6" x14ac:dyDescent="0.25">
      <c r="D1031" s="2" t="s">
        <v>2061</v>
      </c>
      <c r="E1031" s="2" t="s">
        <v>112</v>
      </c>
      <c r="F1031" s="2">
        <v>1</v>
      </c>
    </row>
    <row r="1032" spans="2:6" x14ac:dyDescent="0.25">
      <c r="D1032" s="2" t="s">
        <v>2062</v>
      </c>
      <c r="E1032" s="2" t="s">
        <v>112</v>
      </c>
      <c r="F1032" s="2">
        <v>1</v>
      </c>
    </row>
    <row r="1033" spans="2:6" x14ac:dyDescent="0.25">
      <c r="D1033" s="2" t="s">
        <v>2063</v>
      </c>
      <c r="E1033" s="2" t="s">
        <v>112</v>
      </c>
      <c r="F1033" s="2">
        <v>1</v>
      </c>
    </row>
    <row r="1034" spans="2:6" x14ac:dyDescent="0.25">
      <c r="D1034" s="2" t="s">
        <v>2064</v>
      </c>
      <c r="E1034" s="2" t="s">
        <v>65</v>
      </c>
      <c r="F1034" s="2">
        <v>1</v>
      </c>
    </row>
    <row r="1035" spans="2:6" x14ac:dyDescent="0.25">
      <c r="D1035" s="2" t="s">
        <v>2065</v>
      </c>
      <c r="E1035" s="2" t="s">
        <v>65</v>
      </c>
      <c r="F1035" s="2">
        <v>1</v>
      </c>
    </row>
    <row r="1036" spans="2:6" x14ac:dyDescent="0.25">
      <c r="C1036" s="2" t="s">
        <v>1922</v>
      </c>
      <c r="D1036" s="2" t="s">
        <v>2119</v>
      </c>
      <c r="E1036" s="2" t="s">
        <v>65</v>
      </c>
      <c r="F1036" s="2">
        <v>1</v>
      </c>
    </row>
    <row r="1037" spans="2:6" x14ac:dyDescent="0.25">
      <c r="B1037" s="2" t="s">
        <v>2155</v>
      </c>
      <c r="D1037" s="2"/>
      <c r="E1037" s="2"/>
      <c r="F1037" s="2">
        <v>84</v>
      </c>
    </row>
    <row r="1038" spans="2:6" x14ac:dyDescent="0.25">
      <c r="B1038" s="107">
        <v>45883</v>
      </c>
      <c r="C1038" s="2" t="s">
        <v>2285</v>
      </c>
      <c r="D1038" s="2" t="s">
        <v>2280</v>
      </c>
      <c r="E1038" s="2" t="s">
        <v>65</v>
      </c>
      <c r="F1038" s="2">
        <v>48</v>
      </c>
    </row>
    <row r="1039" spans="2:6" x14ac:dyDescent="0.25">
      <c r="D1039" s="2" t="s">
        <v>2281</v>
      </c>
      <c r="E1039" s="2" t="s">
        <v>65</v>
      </c>
      <c r="F1039" s="2">
        <v>10</v>
      </c>
    </row>
    <row r="1040" spans="2:6" x14ac:dyDescent="0.25">
      <c r="D1040" s="2" t="s">
        <v>2282</v>
      </c>
      <c r="E1040" s="2" t="s">
        <v>65</v>
      </c>
      <c r="F1040" s="2">
        <v>8</v>
      </c>
    </row>
    <row r="1041" spans="2:6" x14ac:dyDescent="0.25">
      <c r="D1041" s="2" t="s">
        <v>2296</v>
      </c>
      <c r="E1041" s="2" t="s">
        <v>22</v>
      </c>
      <c r="F1041" s="2">
        <v>2</v>
      </c>
    </row>
    <row r="1042" spans="2:6" x14ac:dyDescent="0.25">
      <c r="B1042" s="2" t="s">
        <v>2169</v>
      </c>
      <c r="D1042" s="2"/>
      <c r="E1042" s="2"/>
      <c r="F1042" s="2">
        <v>68</v>
      </c>
    </row>
    <row r="1043" spans="2:6" x14ac:dyDescent="0.25">
      <c r="B1043" s="107">
        <v>45882</v>
      </c>
      <c r="C1043" s="2" t="s">
        <v>2208</v>
      </c>
      <c r="D1043" s="2" t="s">
        <v>2211</v>
      </c>
      <c r="E1043" s="2" t="s">
        <v>65</v>
      </c>
      <c r="F1043" s="2">
        <v>2</v>
      </c>
    </row>
    <row r="1044" spans="2:6" x14ac:dyDescent="0.25">
      <c r="D1044" s="2" t="s">
        <v>2212</v>
      </c>
      <c r="E1044" s="2" t="s">
        <v>65</v>
      </c>
      <c r="F1044" s="2">
        <v>2</v>
      </c>
    </row>
    <row r="1045" spans="2:6" x14ac:dyDescent="0.25">
      <c r="B1045" s="2" t="s">
        <v>2170</v>
      </c>
      <c r="D1045" s="2"/>
      <c r="E1045" s="2"/>
      <c r="F1045" s="2">
        <v>4</v>
      </c>
    </row>
    <row r="1046" spans="2:6" x14ac:dyDescent="0.25">
      <c r="B1046" s="107">
        <v>45889</v>
      </c>
      <c r="C1046" s="2" t="s">
        <v>336</v>
      </c>
      <c r="D1046" s="2" t="s">
        <v>2399</v>
      </c>
      <c r="E1046" s="2" t="s">
        <v>116</v>
      </c>
      <c r="F1046" s="2">
        <v>6</v>
      </c>
    </row>
    <row r="1047" spans="2:6" x14ac:dyDescent="0.25">
      <c r="D1047" s="2" t="s">
        <v>2398</v>
      </c>
      <c r="E1047" s="2" t="s">
        <v>116</v>
      </c>
      <c r="F1047" s="2">
        <v>5</v>
      </c>
    </row>
    <row r="1048" spans="2:6" x14ac:dyDescent="0.25">
      <c r="D1048" s="2" t="s">
        <v>2400</v>
      </c>
      <c r="E1048" s="2" t="s">
        <v>116</v>
      </c>
      <c r="F1048" s="2">
        <v>3</v>
      </c>
    </row>
    <row r="1049" spans="2:6" x14ac:dyDescent="0.25">
      <c r="B1049" s="2" t="s">
        <v>2555</v>
      </c>
      <c r="D1049" s="2"/>
      <c r="E1049" s="2"/>
      <c r="F1049" s="2">
        <v>14</v>
      </c>
    </row>
    <row r="1050" spans="2:6" x14ac:dyDescent="0.25">
      <c r="B1050" s="107">
        <v>45887</v>
      </c>
      <c r="C1050" s="2" t="s">
        <v>238</v>
      </c>
      <c r="D1050" s="2" t="s">
        <v>68</v>
      </c>
      <c r="E1050" s="2" t="s">
        <v>65</v>
      </c>
      <c r="F1050" s="2">
        <v>1</v>
      </c>
    </row>
    <row r="1051" spans="2:6" x14ac:dyDescent="0.25">
      <c r="D1051" s="2" t="s">
        <v>2297</v>
      </c>
      <c r="E1051" s="2" t="s">
        <v>23</v>
      </c>
      <c r="F1051" s="2">
        <v>466</v>
      </c>
    </row>
    <row r="1052" spans="2:6" x14ac:dyDescent="0.25">
      <c r="C1052" s="2" t="s">
        <v>2285</v>
      </c>
      <c r="D1052" s="2" t="s">
        <v>2314</v>
      </c>
      <c r="E1052" s="2" t="s">
        <v>65</v>
      </c>
      <c r="F1052" s="2">
        <v>12</v>
      </c>
    </row>
    <row r="1053" spans="2:6" x14ac:dyDescent="0.25">
      <c r="D1053" s="2" t="s">
        <v>2322</v>
      </c>
      <c r="E1053" s="2" t="s">
        <v>65</v>
      </c>
      <c r="F1053" s="2">
        <v>8</v>
      </c>
    </row>
    <row r="1054" spans="2:6" x14ac:dyDescent="0.25">
      <c r="B1054" s="2" t="s">
        <v>2563</v>
      </c>
      <c r="D1054" s="2"/>
      <c r="E1054" s="2"/>
      <c r="F1054" s="2">
        <v>487</v>
      </c>
    </row>
    <row r="1055" spans="2:6" x14ac:dyDescent="0.25">
      <c r="B1055" s="107">
        <v>45890</v>
      </c>
      <c r="C1055" s="2" t="s">
        <v>230</v>
      </c>
      <c r="D1055" s="2" t="s">
        <v>2468</v>
      </c>
      <c r="E1055" s="2" t="s">
        <v>65</v>
      </c>
      <c r="F1055" s="2">
        <v>30</v>
      </c>
    </row>
    <row r="1056" spans="2:6" x14ac:dyDescent="0.25">
      <c r="C1056" s="2" t="s">
        <v>2013</v>
      </c>
      <c r="D1056" s="2" t="s">
        <v>1690</v>
      </c>
      <c r="E1056" s="2" t="s">
        <v>65</v>
      </c>
      <c r="F1056" s="2">
        <v>1</v>
      </c>
    </row>
    <row r="1057" spans="2:6" x14ac:dyDescent="0.25">
      <c r="B1057" s="2" t="s">
        <v>2556</v>
      </c>
      <c r="D1057" s="2"/>
      <c r="E1057" s="2"/>
      <c r="F1057" s="2">
        <v>31</v>
      </c>
    </row>
    <row r="1058" spans="2:6" x14ac:dyDescent="0.25">
      <c r="B1058" s="107">
        <v>45888</v>
      </c>
      <c r="C1058" s="2" t="s">
        <v>2285</v>
      </c>
      <c r="D1058" s="2" t="s">
        <v>2366</v>
      </c>
      <c r="E1058" s="2" t="s">
        <v>65</v>
      </c>
      <c r="F1058" s="2">
        <v>10</v>
      </c>
    </row>
    <row r="1059" spans="2:6" x14ac:dyDescent="0.25">
      <c r="B1059" s="2" t="s">
        <v>2557</v>
      </c>
      <c r="D1059" s="2"/>
      <c r="E1059" s="2"/>
      <c r="F1059" s="2">
        <v>10</v>
      </c>
    </row>
    <row r="1060" spans="2:6" x14ac:dyDescent="0.25">
      <c r="B1060" s="107">
        <v>45895</v>
      </c>
      <c r="C1060" s="2" t="s">
        <v>1922</v>
      </c>
      <c r="D1060" s="2" t="s">
        <v>2312</v>
      </c>
      <c r="E1060" s="2" t="s">
        <v>65</v>
      </c>
      <c r="F1060" s="2">
        <v>1</v>
      </c>
    </row>
    <row r="1061" spans="2:6" x14ac:dyDescent="0.25">
      <c r="B1061" s="2" t="s">
        <v>2559</v>
      </c>
      <c r="D1061" s="2"/>
      <c r="E1061" s="2"/>
      <c r="F1061" s="2">
        <v>1</v>
      </c>
    </row>
    <row r="1062" spans="2:6" x14ac:dyDescent="0.25">
      <c r="B1062" s="107">
        <v>45901</v>
      </c>
      <c r="C1062" s="2" t="s">
        <v>463</v>
      </c>
      <c r="D1062" s="2" t="s">
        <v>2542</v>
      </c>
      <c r="E1062" s="2" t="s">
        <v>111</v>
      </c>
      <c r="F1062" s="2">
        <v>17.55</v>
      </c>
    </row>
    <row r="1063" spans="2:6" x14ac:dyDescent="0.25">
      <c r="C1063" s="2" t="s">
        <v>2013</v>
      </c>
      <c r="D1063" s="2" t="s">
        <v>1690</v>
      </c>
      <c r="E1063" s="2" t="s">
        <v>65</v>
      </c>
      <c r="F1063" s="2">
        <v>1</v>
      </c>
    </row>
    <row r="1064" spans="2:6" x14ac:dyDescent="0.25">
      <c r="B1064" s="2" t="s">
        <v>2566</v>
      </c>
      <c r="D1064" s="2"/>
      <c r="E1064" s="2"/>
      <c r="F1064" s="2">
        <v>18.55</v>
      </c>
    </row>
    <row r="1065" spans="2:6" x14ac:dyDescent="0.25">
      <c r="B1065" s="107">
        <v>45896</v>
      </c>
      <c r="C1065" s="2" t="s">
        <v>147</v>
      </c>
      <c r="D1065" s="2" t="s">
        <v>2336</v>
      </c>
      <c r="E1065" s="2" t="s">
        <v>65</v>
      </c>
      <c r="F1065" s="2">
        <v>4</v>
      </c>
    </row>
    <row r="1066" spans="2:6" x14ac:dyDescent="0.25">
      <c r="D1066" s="2" t="s">
        <v>2615</v>
      </c>
      <c r="E1066" s="2" t="s">
        <v>65</v>
      </c>
      <c r="F1066" s="2">
        <v>4</v>
      </c>
    </row>
    <row r="1067" spans="2:6" x14ac:dyDescent="0.25">
      <c r="D1067" s="2" t="s">
        <v>2616</v>
      </c>
      <c r="E1067" s="2" t="s">
        <v>110</v>
      </c>
      <c r="F1067" s="2">
        <v>4</v>
      </c>
    </row>
    <row r="1068" spans="2:6" x14ac:dyDescent="0.25">
      <c r="D1068" s="2" t="s">
        <v>2617</v>
      </c>
      <c r="E1068" s="2" t="s">
        <v>110</v>
      </c>
      <c r="F1068" s="2">
        <v>1</v>
      </c>
    </row>
    <row r="1069" spans="2:6" x14ac:dyDescent="0.25">
      <c r="B1069" s="2" t="s">
        <v>2594</v>
      </c>
      <c r="D1069" s="2"/>
      <c r="E1069" s="2"/>
      <c r="F1069" s="2">
        <v>13</v>
      </c>
    </row>
    <row r="1070" spans="2:6" x14ac:dyDescent="0.25">
      <c r="B1070" s="107">
        <v>45903</v>
      </c>
      <c r="C1070" s="2" t="s">
        <v>2013</v>
      </c>
      <c r="D1070" s="2" t="s">
        <v>1690</v>
      </c>
      <c r="E1070" s="2" t="s">
        <v>65</v>
      </c>
      <c r="F1070" s="2">
        <v>1</v>
      </c>
    </row>
    <row r="1071" spans="2:6" x14ac:dyDescent="0.25">
      <c r="B1071" s="2" t="s">
        <v>2975</v>
      </c>
      <c r="D1071" s="2"/>
      <c r="E1071" s="2"/>
      <c r="F1071" s="2">
        <v>1</v>
      </c>
    </row>
    <row r="1072" spans="2:6" x14ac:dyDescent="0.25">
      <c r="B1072" s="107">
        <v>45905</v>
      </c>
      <c r="C1072" s="2" t="s">
        <v>2013</v>
      </c>
      <c r="D1072" s="2" t="s">
        <v>1690</v>
      </c>
      <c r="E1072" s="2" t="s">
        <v>65</v>
      </c>
      <c r="F1072" s="2">
        <v>1</v>
      </c>
    </row>
    <row r="1073" spans="2:6" x14ac:dyDescent="0.25">
      <c r="B1073" s="2" t="s">
        <v>2976</v>
      </c>
      <c r="D1073" s="2"/>
      <c r="E1073" s="2"/>
      <c r="F1073" s="2">
        <v>1</v>
      </c>
    </row>
    <row r="1074" spans="2:6" x14ac:dyDescent="0.25">
      <c r="B1074" s="107">
        <v>45908</v>
      </c>
      <c r="C1074" s="2" t="s">
        <v>260</v>
      </c>
      <c r="D1074" s="2" t="s">
        <v>2579</v>
      </c>
      <c r="E1074" s="2" t="s">
        <v>115</v>
      </c>
      <c r="F1074" s="2">
        <v>1</v>
      </c>
    </row>
    <row r="1075" spans="2:6" x14ac:dyDescent="0.25">
      <c r="D1075" s="2" t="s">
        <v>2739</v>
      </c>
      <c r="E1075" s="2" t="s">
        <v>115</v>
      </c>
      <c r="F1075" s="2">
        <v>1</v>
      </c>
    </row>
    <row r="1076" spans="2:6" x14ac:dyDescent="0.25">
      <c r="D1076" s="2" t="s">
        <v>2901</v>
      </c>
      <c r="E1076" s="2" t="s">
        <v>115</v>
      </c>
      <c r="F1076" s="2">
        <v>1</v>
      </c>
    </row>
    <row r="1077" spans="2:6" x14ac:dyDescent="0.25">
      <c r="D1077" s="2" t="s">
        <v>2905</v>
      </c>
      <c r="E1077" s="2" t="s">
        <v>111</v>
      </c>
      <c r="F1077" s="2">
        <v>50</v>
      </c>
    </row>
    <row r="1078" spans="2:6" x14ac:dyDescent="0.25">
      <c r="D1078" s="2" t="s">
        <v>1963</v>
      </c>
      <c r="E1078" s="2" t="s">
        <v>65</v>
      </c>
      <c r="F1078" s="2">
        <v>1</v>
      </c>
    </row>
    <row r="1079" spans="2:6" x14ac:dyDescent="0.25">
      <c r="D1079" s="2" t="s">
        <v>1952</v>
      </c>
      <c r="E1079" s="2" t="s">
        <v>141</v>
      </c>
      <c r="F1079" s="2">
        <v>9</v>
      </c>
    </row>
    <row r="1080" spans="2:6" x14ac:dyDescent="0.25">
      <c r="D1080" s="2" t="s">
        <v>1954</v>
      </c>
      <c r="E1080" s="2" t="s">
        <v>65</v>
      </c>
      <c r="F1080" s="2">
        <v>10</v>
      </c>
    </row>
    <row r="1081" spans="2:6" x14ac:dyDescent="0.25">
      <c r="D1081" s="2" t="s">
        <v>1955</v>
      </c>
      <c r="E1081" s="2" t="s">
        <v>65</v>
      </c>
      <c r="F1081" s="2">
        <v>20</v>
      </c>
    </row>
    <row r="1082" spans="2:6" x14ac:dyDescent="0.25">
      <c r="D1082" s="2" t="s">
        <v>1956</v>
      </c>
      <c r="E1082" s="2" t="s">
        <v>65</v>
      </c>
      <c r="F1082" s="2">
        <v>6</v>
      </c>
    </row>
    <row r="1083" spans="2:6" x14ac:dyDescent="0.25">
      <c r="D1083" s="2" t="s">
        <v>2580</v>
      </c>
      <c r="E1083" s="2" t="s">
        <v>65</v>
      </c>
      <c r="F1083" s="2">
        <v>20</v>
      </c>
    </row>
    <row r="1084" spans="2:6" x14ac:dyDescent="0.25">
      <c r="D1084" s="2" t="s">
        <v>2900</v>
      </c>
      <c r="E1084" s="2" t="s">
        <v>115</v>
      </c>
      <c r="F1084" s="2">
        <v>2</v>
      </c>
    </row>
    <row r="1085" spans="2:6" x14ac:dyDescent="0.25">
      <c r="D1085" s="2" t="s">
        <v>1876</v>
      </c>
      <c r="E1085" s="2" t="s">
        <v>65</v>
      </c>
      <c r="F1085" s="2">
        <v>7</v>
      </c>
    </row>
    <row r="1086" spans="2:6" x14ac:dyDescent="0.25">
      <c r="D1086" s="2" t="s">
        <v>1881</v>
      </c>
      <c r="E1086" s="2" t="s">
        <v>65</v>
      </c>
      <c r="F1086" s="2">
        <v>7</v>
      </c>
    </row>
    <row r="1087" spans="2:6" x14ac:dyDescent="0.25">
      <c r="D1087" s="2" t="s">
        <v>1880</v>
      </c>
      <c r="E1087" s="2" t="s">
        <v>65</v>
      </c>
      <c r="F1087" s="2">
        <v>3</v>
      </c>
    </row>
    <row r="1088" spans="2:6" x14ac:dyDescent="0.25">
      <c r="D1088" s="2" t="s">
        <v>1960</v>
      </c>
      <c r="E1088" s="2" t="s">
        <v>115</v>
      </c>
      <c r="F1088" s="2">
        <v>1</v>
      </c>
    </row>
    <row r="1089" spans="2:6" x14ac:dyDescent="0.25">
      <c r="D1089" s="2" t="s">
        <v>2581</v>
      </c>
      <c r="E1089" s="2" t="s">
        <v>65</v>
      </c>
      <c r="F1089" s="2">
        <v>50</v>
      </c>
    </row>
    <row r="1090" spans="2:6" x14ac:dyDescent="0.25">
      <c r="D1090" s="2" t="s">
        <v>2907</v>
      </c>
      <c r="E1090" s="2" t="s">
        <v>65</v>
      </c>
      <c r="F1090" s="2">
        <v>50</v>
      </c>
    </row>
    <row r="1091" spans="2:6" x14ac:dyDescent="0.25">
      <c r="D1091" s="2" t="s">
        <v>2574</v>
      </c>
      <c r="E1091" s="2" t="s">
        <v>65</v>
      </c>
      <c r="F1091" s="2">
        <v>6</v>
      </c>
    </row>
    <row r="1092" spans="2:6" x14ac:dyDescent="0.25">
      <c r="D1092" s="2" t="s">
        <v>2903</v>
      </c>
      <c r="E1092" s="2" t="s">
        <v>115</v>
      </c>
      <c r="F1092" s="2">
        <v>3</v>
      </c>
    </row>
    <row r="1093" spans="2:6" x14ac:dyDescent="0.25">
      <c r="D1093" s="2" t="s">
        <v>2902</v>
      </c>
      <c r="E1093" s="2" t="s">
        <v>65</v>
      </c>
      <c r="F1093" s="2">
        <v>2</v>
      </c>
    </row>
    <row r="1094" spans="2:6" x14ac:dyDescent="0.25">
      <c r="D1094" s="2" t="s">
        <v>1878</v>
      </c>
      <c r="E1094" s="2" t="s">
        <v>65</v>
      </c>
      <c r="F1094" s="2">
        <v>6</v>
      </c>
    </row>
    <row r="1095" spans="2:6" x14ac:dyDescent="0.25">
      <c r="D1095" s="2" t="s">
        <v>2021</v>
      </c>
      <c r="E1095" s="2" t="s">
        <v>65</v>
      </c>
      <c r="F1095" s="2">
        <v>4</v>
      </c>
    </row>
    <row r="1096" spans="2:6" x14ac:dyDescent="0.25">
      <c r="D1096" s="2" t="s">
        <v>2899</v>
      </c>
      <c r="E1096" s="2" t="s">
        <v>65</v>
      </c>
      <c r="F1096" s="2">
        <v>1</v>
      </c>
    </row>
    <row r="1097" spans="2:6" x14ac:dyDescent="0.25">
      <c r="D1097" s="2" t="s">
        <v>2904</v>
      </c>
      <c r="E1097" s="2" t="s">
        <v>115</v>
      </c>
      <c r="F1097" s="2">
        <v>1</v>
      </c>
    </row>
    <row r="1098" spans="2:6" x14ac:dyDescent="0.25">
      <c r="D1098" s="2" t="s">
        <v>2906</v>
      </c>
      <c r="E1098" s="2" t="s">
        <v>65</v>
      </c>
      <c r="F1098" s="2">
        <v>1</v>
      </c>
    </row>
    <row r="1099" spans="2:6" x14ac:dyDescent="0.25">
      <c r="D1099" s="2" t="s">
        <v>2908</v>
      </c>
      <c r="E1099" s="2" t="s">
        <v>65</v>
      </c>
      <c r="F1099" s="2">
        <v>1</v>
      </c>
    </row>
    <row r="1100" spans="2:6" x14ac:dyDescent="0.25">
      <c r="B1100" s="2" t="s">
        <v>2980</v>
      </c>
      <c r="D1100" s="2"/>
      <c r="E1100" s="2"/>
      <c r="F1100" s="2">
        <v>264</v>
      </c>
    </row>
    <row r="1101" spans="2:6" x14ac:dyDescent="0.25">
      <c r="B1101" s="107">
        <v>45911</v>
      </c>
      <c r="C1101" s="2" t="s">
        <v>587</v>
      </c>
      <c r="D1101" s="2" t="s">
        <v>3011</v>
      </c>
      <c r="E1101" s="2" t="s">
        <v>72</v>
      </c>
      <c r="F1101" s="2">
        <v>100</v>
      </c>
    </row>
    <row r="1102" spans="2:6" x14ac:dyDescent="0.25">
      <c r="B1102" s="2" t="s">
        <v>3014</v>
      </c>
      <c r="D1102" s="2"/>
      <c r="E1102" s="2"/>
      <c r="F1102" s="2">
        <v>100</v>
      </c>
    </row>
    <row r="1103" spans="2:6" x14ac:dyDescent="0.25">
      <c r="B1103" s="107">
        <v>45915</v>
      </c>
      <c r="C1103" s="2" t="s">
        <v>3087</v>
      </c>
      <c r="D1103" s="2" t="s">
        <v>3085</v>
      </c>
      <c r="E1103" s="2" t="s">
        <v>65</v>
      </c>
      <c r="F1103" s="2">
        <v>280</v>
      </c>
    </row>
    <row r="1104" spans="2:6" x14ac:dyDescent="0.25">
      <c r="B1104" s="2" t="s">
        <v>3062</v>
      </c>
      <c r="D1104" s="2"/>
      <c r="E1104" s="2"/>
      <c r="F1104" s="2">
        <v>280</v>
      </c>
    </row>
    <row r="1105" spans="2:6" x14ac:dyDescent="0.25">
      <c r="B1105" s="107">
        <v>45916</v>
      </c>
      <c r="C1105" s="2" t="s">
        <v>198</v>
      </c>
      <c r="D1105" s="2" t="s">
        <v>3063</v>
      </c>
      <c r="E1105" s="2" t="s">
        <v>111</v>
      </c>
      <c r="F1105" s="2">
        <v>48</v>
      </c>
    </row>
    <row r="1106" spans="2:6" x14ac:dyDescent="0.25">
      <c r="C1106" s="2" t="s">
        <v>2285</v>
      </c>
      <c r="D1106" s="2" t="s">
        <v>2280</v>
      </c>
      <c r="E1106" s="2" t="s">
        <v>65</v>
      </c>
      <c r="F1106" s="2">
        <v>20</v>
      </c>
    </row>
    <row r="1107" spans="2:6" x14ac:dyDescent="0.25">
      <c r="D1107" s="2" t="s">
        <v>2281</v>
      </c>
      <c r="E1107" s="2" t="s">
        <v>65</v>
      </c>
      <c r="F1107" s="2">
        <v>4</v>
      </c>
    </row>
    <row r="1108" spans="2:6" x14ac:dyDescent="0.25">
      <c r="D1108" s="2" t="s">
        <v>2296</v>
      </c>
      <c r="E1108" s="2" t="s">
        <v>22</v>
      </c>
      <c r="F1108" s="2">
        <v>2</v>
      </c>
    </row>
    <row r="1109" spans="2:6" x14ac:dyDescent="0.25">
      <c r="D1109" s="2" t="s">
        <v>2653</v>
      </c>
      <c r="E1109" s="2" t="s">
        <v>65</v>
      </c>
      <c r="F1109" s="2">
        <v>4</v>
      </c>
    </row>
    <row r="1110" spans="2:6" x14ac:dyDescent="0.25">
      <c r="B1110" s="2" t="s">
        <v>3125</v>
      </c>
      <c r="D1110" s="2"/>
      <c r="E1110" s="2"/>
      <c r="F1110" s="2">
        <v>78</v>
      </c>
    </row>
    <row r="1111" spans="2:6" x14ac:dyDescent="0.25">
      <c r="B1111" s="107">
        <v>45917</v>
      </c>
      <c r="C1111" s="2" t="s">
        <v>147</v>
      </c>
      <c r="D1111" s="2" t="s">
        <v>2331</v>
      </c>
      <c r="E1111" s="2" t="s">
        <v>65</v>
      </c>
      <c r="F1111" s="2">
        <v>4</v>
      </c>
    </row>
    <row r="1112" spans="2:6" x14ac:dyDescent="0.25">
      <c r="D1112" s="2" t="s">
        <v>3152</v>
      </c>
      <c r="E1112" s="2" t="s">
        <v>24</v>
      </c>
      <c r="F1112" s="2">
        <v>4</v>
      </c>
    </row>
    <row r="1113" spans="2:6" x14ac:dyDescent="0.25">
      <c r="D1113" s="2" t="s">
        <v>3151</v>
      </c>
      <c r="E1113" s="2" t="s">
        <v>65</v>
      </c>
      <c r="F1113" s="2">
        <v>2</v>
      </c>
    </row>
    <row r="1114" spans="2:6" x14ac:dyDescent="0.25">
      <c r="D1114" s="2" t="s">
        <v>3150</v>
      </c>
      <c r="E1114" s="2" t="s">
        <v>110</v>
      </c>
      <c r="F1114" s="2">
        <v>1</v>
      </c>
    </row>
    <row r="1115" spans="2:6" x14ac:dyDescent="0.25">
      <c r="D1115" s="2" t="s">
        <v>3156</v>
      </c>
      <c r="E1115" s="2" t="s">
        <v>65</v>
      </c>
      <c r="F1115" s="2">
        <v>2</v>
      </c>
    </row>
    <row r="1116" spans="2:6" x14ac:dyDescent="0.25">
      <c r="D1116" s="2" t="s">
        <v>3153</v>
      </c>
      <c r="E1116" s="2" t="s">
        <v>65</v>
      </c>
      <c r="F1116" s="2">
        <v>1</v>
      </c>
    </row>
    <row r="1117" spans="2:6" x14ac:dyDescent="0.25">
      <c r="D1117" s="2" t="s">
        <v>3154</v>
      </c>
      <c r="E1117" s="2" t="s">
        <v>65</v>
      </c>
      <c r="F1117" s="2">
        <v>2</v>
      </c>
    </row>
    <row r="1118" spans="2:6" x14ac:dyDescent="0.25">
      <c r="C1118" s="2" t="s">
        <v>2013</v>
      </c>
      <c r="D1118" s="2" t="s">
        <v>1690</v>
      </c>
      <c r="E1118" s="2" t="s">
        <v>65</v>
      </c>
      <c r="F1118" s="2">
        <v>1</v>
      </c>
    </row>
    <row r="1119" spans="2:6" x14ac:dyDescent="0.25">
      <c r="B1119" s="2" t="s">
        <v>3126</v>
      </c>
      <c r="D1119" s="2"/>
      <c r="E1119" s="2"/>
      <c r="F1119" s="2">
        <v>17</v>
      </c>
    </row>
    <row r="1120" spans="2:6" x14ac:dyDescent="0.25">
      <c r="B1120" s="107">
        <v>45923</v>
      </c>
      <c r="C1120" s="2" t="s">
        <v>230</v>
      </c>
      <c r="D1120" s="2" t="s">
        <v>3136</v>
      </c>
      <c r="E1120" s="2" t="s">
        <v>65</v>
      </c>
      <c r="F1120" s="2">
        <v>3</v>
      </c>
    </row>
    <row r="1121" spans="1:6" x14ac:dyDescent="0.25">
      <c r="D1121" s="2" t="s">
        <v>3137</v>
      </c>
      <c r="E1121" s="2" t="s">
        <v>65</v>
      </c>
      <c r="F1121" s="2">
        <v>2</v>
      </c>
    </row>
    <row r="1122" spans="1:6" x14ac:dyDescent="0.25">
      <c r="D1122" s="2" t="s">
        <v>3138</v>
      </c>
      <c r="E1122" s="2" t="s">
        <v>65</v>
      </c>
      <c r="F1122" s="2">
        <v>25</v>
      </c>
    </row>
    <row r="1123" spans="1:6" x14ac:dyDescent="0.25">
      <c r="C1123" s="2" t="s">
        <v>2285</v>
      </c>
      <c r="D1123" s="2" t="s">
        <v>3231</v>
      </c>
      <c r="E1123" s="2" t="s">
        <v>65</v>
      </c>
      <c r="F1123" s="2">
        <v>1</v>
      </c>
    </row>
    <row r="1124" spans="1:6" x14ac:dyDescent="0.25">
      <c r="B1124" s="2" t="s">
        <v>3203</v>
      </c>
      <c r="D1124" s="2"/>
      <c r="E1124" s="2"/>
      <c r="F1124" s="2">
        <v>31</v>
      </c>
    </row>
    <row r="1125" spans="1:6" x14ac:dyDescent="0.25">
      <c r="B1125" s="107">
        <v>45934</v>
      </c>
      <c r="C1125" s="2" t="s">
        <v>3219</v>
      </c>
      <c r="D1125" s="2" t="s">
        <v>3217</v>
      </c>
      <c r="E1125" s="2" t="s">
        <v>65</v>
      </c>
      <c r="F1125" s="2">
        <v>1</v>
      </c>
    </row>
    <row r="1126" spans="1:6" x14ac:dyDescent="0.25">
      <c r="B1126" s="2" t="s">
        <v>3382</v>
      </c>
      <c r="D1126" s="2"/>
      <c r="E1126" s="2"/>
      <c r="F1126" s="2">
        <v>1</v>
      </c>
    </row>
    <row r="1127" spans="1:6" x14ac:dyDescent="0.25">
      <c r="B1127" s="107">
        <v>45937</v>
      </c>
      <c r="C1127" s="2" t="s">
        <v>2013</v>
      </c>
      <c r="D1127" s="2" t="s">
        <v>1690</v>
      </c>
      <c r="E1127" s="2" t="s">
        <v>65</v>
      </c>
      <c r="F1127" s="2">
        <v>1</v>
      </c>
    </row>
    <row r="1128" spans="1:6" x14ac:dyDescent="0.25">
      <c r="B1128" s="2" t="s">
        <v>3539</v>
      </c>
      <c r="D1128" s="2"/>
      <c r="E1128" s="2"/>
      <c r="F1128" s="2">
        <v>1</v>
      </c>
    </row>
    <row r="1129" spans="1:6" x14ac:dyDescent="0.25">
      <c r="A1129" s="2" t="s">
        <v>2166</v>
      </c>
      <c r="D1129" s="2"/>
      <c r="E1129" s="2"/>
      <c r="F1129" s="2">
        <v>1981.55</v>
      </c>
    </row>
    <row r="1130" spans="1:6" x14ac:dyDescent="0.25">
      <c r="A1130" s="2" t="s">
        <v>1790</v>
      </c>
      <c r="B1130" s="107">
        <v>45875</v>
      </c>
      <c r="C1130" s="2" t="s">
        <v>1786</v>
      </c>
      <c r="D1130" s="2" t="s">
        <v>1798</v>
      </c>
      <c r="E1130" s="2" t="s">
        <v>65</v>
      </c>
      <c r="F1130" s="2">
        <v>1</v>
      </c>
    </row>
    <row r="1131" spans="1:6" x14ac:dyDescent="0.25">
      <c r="B1131" s="2" t="s">
        <v>2153</v>
      </c>
      <c r="D1131" s="2"/>
      <c r="E1131" s="2"/>
      <c r="F1131" s="2">
        <v>1</v>
      </c>
    </row>
    <row r="1132" spans="1:6" x14ac:dyDescent="0.25">
      <c r="A1132" s="2" t="s">
        <v>2167</v>
      </c>
      <c r="D1132" s="2"/>
      <c r="E1132" s="2"/>
      <c r="F1132" s="2">
        <v>1</v>
      </c>
    </row>
    <row r="1133" spans="1:6" x14ac:dyDescent="0.25">
      <c r="A1133" s="2" t="s">
        <v>1802</v>
      </c>
      <c r="B1133" s="107">
        <v>45877</v>
      </c>
      <c r="C1133" s="2" t="s">
        <v>615</v>
      </c>
      <c r="D1133" s="2" t="s">
        <v>1814</v>
      </c>
      <c r="E1133" s="2" t="s">
        <v>65</v>
      </c>
      <c r="F1133" s="2">
        <v>1</v>
      </c>
    </row>
    <row r="1134" spans="1:6" x14ac:dyDescent="0.25">
      <c r="D1134" s="2" t="s">
        <v>1806</v>
      </c>
      <c r="E1134" s="2" t="s">
        <v>114</v>
      </c>
      <c r="F1134" s="2">
        <v>100</v>
      </c>
    </row>
    <row r="1135" spans="1:6" x14ac:dyDescent="0.25">
      <c r="D1135" s="2" t="s">
        <v>1807</v>
      </c>
      <c r="E1135" s="2" t="s">
        <v>72</v>
      </c>
      <c r="F1135" s="2">
        <v>200.1</v>
      </c>
    </row>
    <row r="1136" spans="1:6" x14ac:dyDescent="0.25">
      <c r="D1136" s="2" t="s">
        <v>1808</v>
      </c>
      <c r="E1136" s="2" t="s">
        <v>114</v>
      </c>
      <c r="F1136" s="2">
        <v>50</v>
      </c>
    </row>
    <row r="1137" spans="2:6" x14ac:dyDescent="0.25">
      <c r="D1137" s="2" t="s">
        <v>1809</v>
      </c>
      <c r="E1137" s="2" t="s">
        <v>114</v>
      </c>
      <c r="F1137" s="2">
        <v>8</v>
      </c>
    </row>
    <row r="1138" spans="2:6" x14ac:dyDescent="0.25">
      <c r="D1138" s="2" t="s">
        <v>1810</v>
      </c>
      <c r="E1138" s="2" t="s">
        <v>114</v>
      </c>
      <c r="F1138" s="2">
        <v>10</v>
      </c>
    </row>
    <row r="1139" spans="2:6" x14ac:dyDescent="0.25">
      <c r="D1139" s="2" t="s">
        <v>1811</v>
      </c>
      <c r="E1139" s="2" t="s">
        <v>72</v>
      </c>
      <c r="F1139" s="2">
        <v>360.36</v>
      </c>
    </row>
    <row r="1140" spans="2:6" x14ac:dyDescent="0.25">
      <c r="C1140" s="2" t="s">
        <v>1033</v>
      </c>
      <c r="D1140" s="2" t="s">
        <v>1690</v>
      </c>
      <c r="E1140" s="2" t="s">
        <v>65</v>
      </c>
      <c r="F1140" s="2">
        <v>2</v>
      </c>
    </row>
    <row r="1141" spans="2:6" x14ac:dyDescent="0.25">
      <c r="B1141" s="2" t="s">
        <v>2156</v>
      </c>
      <c r="D1141" s="2"/>
      <c r="E1141" s="2"/>
      <c r="F1141" s="2">
        <v>731.46</v>
      </c>
    </row>
    <row r="1142" spans="2:6" x14ac:dyDescent="0.25">
      <c r="B1142" s="107">
        <v>45881</v>
      </c>
      <c r="C1142" s="2" t="s">
        <v>456</v>
      </c>
      <c r="D1142" s="2" t="s">
        <v>2123</v>
      </c>
      <c r="E1142" s="2" t="s">
        <v>65</v>
      </c>
      <c r="F1142" s="2">
        <v>8</v>
      </c>
    </row>
    <row r="1143" spans="2:6" x14ac:dyDescent="0.25">
      <c r="D1143" s="2" t="s">
        <v>2124</v>
      </c>
      <c r="E1143" s="2" t="s">
        <v>65</v>
      </c>
      <c r="F1143" s="2">
        <v>3</v>
      </c>
    </row>
    <row r="1144" spans="2:6" x14ac:dyDescent="0.25">
      <c r="D1144" s="2" t="s">
        <v>2125</v>
      </c>
      <c r="E1144" s="2" t="s">
        <v>65</v>
      </c>
      <c r="F1144" s="2">
        <v>8</v>
      </c>
    </row>
    <row r="1145" spans="2:6" x14ac:dyDescent="0.25">
      <c r="D1145" s="2" t="s">
        <v>2126</v>
      </c>
      <c r="E1145" s="2" t="s">
        <v>65</v>
      </c>
      <c r="F1145" s="2">
        <v>5</v>
      </c>
    </row>
    <row r="1146" spans="2:6" x14ac:dyDescent="0.25">
      <c r="D1146" s="2" t="s">
        <v>2136</v>
      </c>
      <c r="E1146" s="2" t="s">
        <v>65</v>
      </c>
      <c r="F1146" s="2">
        <v>10</v>
      </c>
    </row>
    <row r="1147" spans="2:6" x14ac:dyDescent="0.25">
      <c r="B1147" s="2" t="s">
        <v>2152</v>
      </c>
      <c r="D1147" s="2"/>
      <c r="E1147" s="2"/>
      <c r="F1147" s="2">
        <v>34</v>
      </c>
    </row>
    <row r="1148" spans="2:6" x14ac:dyDescent="0.25">
      <c r="B1148" s="107">
        <v>45876</v>
      </c>
      <c r="C1148" s="2" t="s">
        <v>198</v>
      </c>
      <c r="D1148" s="2" t="s">
        <v>1994</v>
      </c>
      <c r="E1148" s="2" t="s">
        <v>65</v>
      </c>
      <c r="F1148" s="2">
        <v>14</v>
      </c>
    </row>
    <row r="1149" spans="2:6" x14ac:dyDescent="0.25">
      <c r="D1149" s="2" t="s">
        <v>1726</v>
      </c>
      <c r="E1149" s="2" t="s">
        <v>65</v>
      </c>
      <c r="F1149" s="2">
        <v>4</v>
      </c>
    </row>
    <row r="1150" spans="2:6" x14ac:dyDescent="0.25">
      <c r="D1150" s="2" t="s">
        <v>1725</v>
      </c>
      <c r="E1150" s="2" t="s">
        <v>65</v>
      </c>
      <c r="F1150" s="2">
        <v>12</v>
      </c>
    </row>
    <row r="1151" spans="2:6" x14ac:dyDescent="0.25">
      <c r="D1151" s="2" t="s">
        <v>1996</v>
      </c>
      <c r="E1151" s="2" t="s">
        <v>65</v>
      </c>
      <c r="F1151" s="2">
        <v>6</v>
      </c>
    </row>
    <row r="1152" spans="2:6" x14ac:dyDescent="0.25">
      <c r="D1152" s="2" t="s">
        <v>1727</v>
      </c>
      <c r="E1152" s="2" t="s">
        <v>65</v>
      </c>
      <c r="F1152" s="2">
        <v>2</v>
      </c>
    </row>
    <row r="1153" spans="4:6" x14ac:dyDescent="0.25">
      <c r="D1153" s="2" t="s">
        <v>1998</v>
      </c>
      <c r="E1153" s="2" t="s">
        <v>65</v>
      </c>
      <c r="F1153" s="2">
        <v>10</v>
      </c>
    </row>
    <row r="1154" spans="4:6" x14ac:dyDescent="0.25">
      <c r="D1154" s="2" t="s">
        <v>2000</v>
      </c>
      <c r="E1154" s="2" t="s">
        <v>65</v>
      </c>
      <c r="F1154" s="2">
        <v>3</v>
      </c>
    </row>
    <row r="1155" spans="4:6" x14ac:dyDescent="0.25">
      <c r="D1155" s="2" t="s">
        <v>1999</v>
      </c>
      <c r="E1155" s="2" t="s">
        <v>65</v>
      </c>
      <c r="F1155" s="2">
        <v>3</v>
      </c>
    </row>
    <row r="1156" spans="4:6" x14ac:dyDescent="0.25">
      <c r="D1156" s="2" t="s">
        <v>2002</v>
      </c>
      <c r="E1156" s="2" t="s">
        <v>65</v>
      </c>
      <c r="F1156" s="2">
        <v>10</v>
      </c>
    </row>
    <row r="1157" spans="4:6" x14ac:dyDescent="0.25">
      <c r="D1157" s="2" t="s">
        <v>1995</v>
      </c>
      <c r="E1157" s="2" t="s">
        <v>65</v>
      </c>
      <c r="F1157" s="2">
        <v>8</v>
      </c>
    </row>
    <row r="1158" spans="4:6" x14ac:dyDescent="0.25">
      <c r="D1158" s="2" t="s">
        <v>2008</v>
      </c>
      <c r="E1158" s="2" t="s">
        <v>65</v>
      </c>
      <c r="F1158" s="2">
        <v>14</v>
      </c>
    </row>
    <row r="1159" spans="4:6" x14ac:dyDescent="0.25">
      <c r="D1159" s="2" t="s">
        <v>2003</v>
      </c>
      <c r="E1159" s="2" t="s">
        <v>65</v>
      </c>
      <c r="F1159" s="2">
        <v>10</v>
      </c>
    </row>
    <row r="1160" spans="4:6" x14ac:dyDescent="0.25">
      <c r="D1160" s="2" t="s">
        <v>2005</v>
      </c>
      <c r="E1160" s="2" t="s">
        <v>65</v>
      </c>
      <c r="F1160" s="2">
        <v>6</v>
      </c>
    </row>
    <row r="1161" spans="4:6" x14ac:dyDescent="0.25">
      <c r="D1161" s="2" t="s">
        <v>2004</v>
      </c>
      <c r="E1161" s="2" t="s">
        <v>65</v>
      </c>
      <c r="F1161" s="2">
        <v>6</v>
      </c>
    </row>
    <row r="1162" spans="4:6" x14ac:dyDescent="0.25">
      <c r="D1162" s="2" t="s">
        <v>1997</v>
      </c>
      <c r="E1162" s="2" t="s">
        <v>65</v>
      </c>
      <c r="F1162" s="2">
        <v>10</v>
      </c>
    </row>
    <row r="1163" spans="4:6" x14ac:dyDescent="0.25">
      <c r="D1163" s="2" t="s">
        <v>1724</v>
      </c>
      <c r="E1163" s="2" t="s">
        <v>65</v>
      </c>
      <c r="F1163" s="2">
        <v>10</v>
      </c>
    </row>
    <row r="1164" spans="4:6" x14ac:dyDescent="0.25">
      <c r="D1164" s="2" t="s">
        <v>1990</v>
      </c>
      <c r="E1164" s="2" t="s">
        <v>65</v>
      </c>
      <c r="F1164" s="2">
        <v>10</v>
      </c>
    </row>
    <row r="1165" spans="4:6" x14ac:dyDescent="0.25">
      <c r="D1165" s="2" t="s">
        <v>1989</v>
      </c>
      <c r="E1165" s="2" t="s">
        <v>65</v>
      </c>
      <c r="F1165" s="2">
        <v>10</v>
      </c>
    </row>
    <row r="1166" spans="4:6" x14ac:dyDescent="0.25">
      <c r="D1166" s="2" t="s">
        <v>1993</v>
      </c>
      <c r="E1166" s="2" t="s">
        <v>65</v>
      </c>
      <c r="F1166" s="2">
        <v>30</v>
      </c>
    </row>
    <row r="1167" spans="4:6" x14ac:dyDescent="0.25">
      <c r="D1167" s="2" t="s">
        <v>2010</v>
      </c>
      <c r="E1167" s="2" t="s">
        <v>65</v>
      </c>
      <c r="F1167" s="2">
        <v>3</v>
      </c>
    </row>
    <row r="1168" spans="4:6" x14ac:dyDescent="0.25">
      <c r="D1168" s="2" t="s">
        <v>2009</v>
      </c>
      <c r="E1168" s="2" t="s">
        <v>65</v>
      </c>
      <c r="F1168" s="2">
        <v>10</v>
      </c>
    </row>
    <row r="1169" spans="2:6" x14ac:dyDescent="0.25">
      <c r="D1169" s="2" t="s">
        <v>2006</v>
      </c>
      <c r="E1169" s="2" t="s">
        <v>65</v>
      </c>
      <c r="F1169" s="2">
        <v>10</v>
      </c>
    </row>
    <row r="1170" spans="2:6" x14ac:dyDescent="0.25">
      <c r="D1170" s="2" t="s">
        <v>2001</v>
      </c>
      <c r="E1170" s="2" t="s">
        <v>65</v>
      </c>
      <c r="F1170" s="2">
        <v>10</v>
      </c>
    </row>
    <row r="1171" spans="2:6" x14ac:dyDescent="0.25">
      <c r="D1171" s="2" t="s">
        <v>1718</v>
      </c>
      <c r="E1171" s="2" t="s">
        <v>65</v>
      </c>
      <c r="F1171" s="2">
        <v>12</v>
      </c>
    </row>
    <row r="1172" spans="2:6" x14ac:dyDescent="0.25">
      <c r="D1172" s="2" t="s">
        <v>2007</v>
      </c>
      <c r="E1172" s="2" t="s">
        <v>65</v>
      </c>
      <c r="F1172" s="2">
        <v>3</v>
      </c>
    </row>
    <row r="1173" spans="2:6" x14ac:dyDescent="0.25">
      <c r="D1173" s="2" t="s">
        <v>1991</v>
      </c>
      <c r="E1173" s="2" t="s">
        <v>65</v>
      </c>
      <c r="F1173" s="2">
        <v>1</v>
      </c>
    </row>
    <row r="1174" spans="2:6" x14ac:dyDescent="0.25">
      <c r="D1174" s="2" t="s">
        <v>1992</v>
      </c>
      <c r="E1174" s="2" t="s">
        <v>65</v>
      </c>
      <c r="F1174" s="2">
        <v>5</v>
      </c>
    </row>
    <row r="1175" spans="2:6" x14ac:dyDescent="0.25">
      <c r="C1175" s="2" t="s">
        <v>1001</v>
      </c>
      <c r="D1175" s="2" t="s">
        <v>1814</v>
      </c>
      <c r="E1175" s="2" t="s">
        <v>65</v>
      </c>
      <c r="F1175" s="2">
        <v>1</v>
      </c>
    </row>
    <row r="1176" spans="2:6" x14ac:dyDescent="0.25">
      <c r="D1176" s="2" t="s">
        <v>1931</v>
      </c>
      <c r="E1176" s="2" t="s">
        <v>65</v>
      </c>
      <c r="F1176" s="2">
        <v>12</v>
      </c>
    </row>
    <row r="1177" spans="2:6" x14ac:dyDescent="0.25">
      <c r="D1177" s="2" t="s">
        <v>1932</v>
      </c>
      <c r="E1177" s="2" t="s">
        <v>65</v>
      </c>
      <c r="F1177" s="2">
        <v>6</v>
      </c>
    </row>
    <row r="1178" spans="2:6" x14ac:dyDescent="0.25">
      <c r="D1178" s="2" t="s">
        <v>1933</v>
      </c>
      <c r="E1178" s="2" t="s">
        <v>65</v>
      </c>
      <c r="F1178" s="2">
        <v>2</v>
      </c>
    </row>
    <row r="1179" spans="2:6" x14ac:dyDescent="0.25">
      <c r="C1179" s="2" t="s">
        <v>1264</v>
      </c>
      <c r="D1179" s="2" t="s">
        <v>1822</v>
      </c>
      <c r="E1179" s="2" t="s">
        <v>114</v>
      </c>
      <c r="F1179" s="2">
        <v>30</v>
      </c>
    </row>
    <row r="1180" spans="2:6" x14ac:dyDescent="0.25">
      <c r="B1180" s="2" t="s">
        <v>2161</v>
      </c>
      <c r="D1180" s="2"/>
      <c r="E1180" s="2"/>
      <c r="F1180" s="2">
        <v>283</v>
      </c>
    </row>
    <row r="1181" spans="2:6" x14ac:dyDescent="0.25">
      <c r="B1181" s="107">
        <v>45875</v>
      </c>
      <c r="C1181" s="2" t="s">
        <v>230</v>
      </c>
      <c r="D1181" s="2" t="s">
        <v>1919</v>
      </c>
      <c r="E1181" s="2" t="s">
        <v>116</v>
      </c>
      <c r="F1181" s="2">
        <v>4</v>
      </c>
    </row>
    <row r="1182" spans="2:6" x14ac:dyDescent="0.25">
      <c r="D1182" s="2" t="s">
        <v>1917</v>
      </c>
      <c r="E1182" s="2" t="s">
        <v>115</v>
      </c>
      <c r="F1182" s="2">
        <v>1</v>
      </c>
    </row>
    <row r="1183" spans="2:6" x14ac:dyDescent="0.25">
      <c r="D1183" s="2" t="s">
        <v>1918</v>
      </c>
      <c r="E1183" s="2" t="s">
        <v>114</v>
      </c>
      <c r="F1183" s="2">
        <v>10</v>
      </c>
    </row>
    <row r="1184" spans="2:6" x14ac:dyDescent="0.25">
      <c r="C1184" s="2" t="s">
        <v>130</v>
      </c>
      <c r="D1184" s="2" t="s">
        <v>1921</v>
      </c>
      <c r="E1184" s="2" t="s">
        <v>72</v>
      </c>
      <c r="F1184" s="2">
        <v>21.5</v>
      </c>
    </row>
    <row r="1185" spans="2:6" x14ac:dyDescent="0.25">
      <c r="D1185" s="2" t="s">
        <v>1856</v>
      </c>
      <c r="E1185" s="2" t="s">
        <v>65</v>
      </c>
      <c r="F1185" s="2">
        <v>3</v>
      </c>
    </row>
    <row r="1186" spans="2:6" x14ac:dyDescent="0.25">
      <c r="C1186" s="2" t="s">
        <v>1033</v>
      </c>
      <c r="D1186" s="2" t="s">
        <v>1690</v>
      </c>
      <c r="E1186" s="2" t="s">
        <v>65</v>
      </c>
      <c r="F1186" s="2">
        <v>1</v>
      </c>
    </row>
    <row r="1187" spans="2:6" x14ac:dyDescent="0.25">
      <c r="C1187" s="2" t="s">
        <v>1247</v>
      </c>
      <c r="D1187" s="2" t="s">
        <v>1815</v>
      </c>
      <c r="E1187" s="2" t="s">
        <v>140</v>
      </c>
      <c r="F1187" s="2">
        <v>5</v>
      </c>
    </row>
    <row r="1188" spans="2:6" x14ac:dyDescent="0.25">
      <c r="D1188" s="2" t="s">
        <v>1816</v>
      </c>
      <c r="E1188" s="2" t="s">
        <v>140</v>
      </c>
      <c r="F1188" s="2">
        <v>3</v>
      </c>
    </row>
    <row r="1189" spans="2:6" x14ac:dyDescent="0.25">
      <c r="B1189" s="2" t="s">
        <v>2153</v>
      </c>
      <c r="D1189" s="2"/>
      <c r="E1189" s="2"/>
      <c r="F1189" s="2">
        <v>48.5</v>
      </c>
    </row>
    <row r="1190" spans="2:6" x14ac:dyDescent="0.25">
      <c r="B1190" s="107">
        <v>45880</v>
      </c>
      <c r="C1190" s="2" t="s">
        <v>1033</v>
      </c>
      <c r="D1190" s="2" t="s">
        <v>1690</v>
      </c>
      <c r="E1190" s="2" t="s">
        <v>65</v>
      </c>
      <c r="F1190" s="2">
        <v>1</v>
      </c>
    </row>
    <row r="1191" spans="2:6" x14ac:dyDescent="0.25">
      <c r="B1191" s="2" t="s">
        <v>2155</v>
      </c>
      <c r="D1191" s="2"/>
      <c r="E1191" s="2"/>
      <c r="F1191" s="2">
        <v>1</v>
      </c>
    </row>
    <row r="1192" spans="2:6" x14ac:dyDescent="0.25">
      <c r="B1192" s="107">
        <v>45883</v>
      </c>
      <c r="C1192" s="2" t="s">
        <v>346</v>
      </c>
      <c r="D1192" s="2" t="s">
        <v>1814</v>
      </c>
      <c r="E1192" s="2" t="s">
        <v>65</v>
      </c>
      <c r="F1192" s="2">
        <v>1</v>
      </c>
    </row>
    <row r="1193" spans="2:6" x14ac:dyDescent="0.25">
      <c r="D1193" s="2" t="s">
        <v>2116</v>
      </c>
      <c r="E1193" s="2" t="s">
        <v>72</v>
      </c>
      <c r="F1193" s="2">
        <v>76.11</v>
      </c>
    </row>
    <row r="1194" spans="2:6" x14ac:dyDescent="0.25">
      <c r="C1194" s="2" t="s">
        <v>1033</v>
      </c>
      <c r="D1194" s="2" t="s">
        <v>1690</v>
      </c>
      <c r="E1194" s="2" t="s">
        <v>65</v>
      </c>
      <c r="F1194" s="2">
        <v>1</v>
      </c>
    </row>
    <row r="1195" spans="2:6" x14ac:dyDescent="0.25">
      <c r="B1195" s="2" t="s">
        <v>2169</v>
      </c>
      <c r="D1195" s="2"/>
      <c r="E1195" s="2"/>
      <c r="F1195" s="2">
        <v>78.11</v>
      </c>
    </row>
    <row r="1196" spans="2:6" x14ac:dyDescent="0.25">
      <c r="B1196" s="107">
        <v>45882</v>
      </c>
      <c r="C1196" s="2" t="s">
        <v>834</v>
      </c>
      <c r="D1196" s="2" t="s">
        <v>2118</v>
      </c>
      <c r="E1196" s="2" t="s">
        <v>65</v>
      </c>
      <c r="F1196" s="2">
        <v>1</v>
      </c>
    </row>
    <row r="1197" spans="2:6" x14ac:dyDescent="0.25">
      <c r="B1197" s="2" t="s">
        <v>2170</v>
      </c>
      <c r="D1197" s="2"/>
      <c r="E1197" s="2"/>
      <c r="F1197" s="2">
        <v>1</v>
      </c>
    </row>
    <row r="1198" spans="2:6" x14ac:dyDescent="0.25">
      <c r="B1198" s="107">
        <v>45884</v>
      </c>
      <c r="C1198" s="2" t="s">
        <v>1027</v>
      </c>
      <c r="D1198" s="2" t="s">
        <v>2289</v>
      </c>
      <c r="E1198" s="2" t="s">
        <v>140</v>
      </c>
      <c r="F1198" s="2">
        <v>3</v>
      </c>
    </row>
    <row r="1199" spans="2:6" x14ac:dyDescent="0.25">
      <c r="D1199" s="2" t="s">
        <v>2290</v>
      </c>
      <c r="E1199" s="2" t="s">
        <v>65</v>
      </c>
      <c r="F1199" s="2">
        <v>20</v>
      </c>
    </row>
    <row r="1200" spans="2:6" x14ac:dyDescent="0.25">
      <c r="D1200" s="2" t="s">
        <v>2291</v>
      </c>
      <c r="E1200" s="2" t="s">
        <v>65</v>
      </c>
      <c r="F1200" s="2">
        <v>3</v>
      </c>
    </row>
    <row r="1201" spans="2:6" x14ac:dyDescent="0.25">
      <c r="D1201" s="2" t="s">
        <v>2292</v>
      </c>
      <c r="E1201" s="2" t="s">
        <v>65</v>
      </c>
      <c r="F1201" s="2">
        <v>6</v>
      </c>
    </row>
    <row r="1202" spans="2:6" x14ac:dyDescent="0.25">
      <c r="B1202" s="2" t="s">
        <v>2562</v>
      </c>
      <c r="D1202" s="2"/>
      <c r="E1202" s="2"/>
      <c r="F1202" s="2">
        <v>32</v>
      </c>
    </row>
    <row r="1203" spans="2:6" x14ac:dyDescent="0.25">
      <c r="B1203" s="107">
        <v>45890</v>
      </c>
      <c r="C1203" s="2" t="s">
        <v>1264</v>
      </c>
      <c r="D1203" s="2" t="s">
        <v>1822</v>
      </c>
      <c r="E1203" s="2" t="s">
        <v>114</v>
      </c>
      <c r="F1203" s="2">
        <v>30</v>
      </c>
    </row>
    <row r="1204" spans="2:6" x14ac:dyDescent="0.25">
      <c r="D1204" s="2" t="s">
        <v>2406</v>
      </c>
      <c r="E1204" s="2" t="s">
        <v>140</v>
      </c>
      <c r="F1204" s="2">
        <v>3</v>
      </c>
    </row>
    <row r="1205" spans="2:6" x14ac:dyDescent="0.25">
      <c r="B1205" s="2" t="s">
        <v>2556</v>
      </c>
      <c r="D1205" s="2"/>
      <c r="E1205" s="2"/>
      <c r="F1205" s="2">
        <v>33</v>
      </c>
    </row>
    <row r="1206" spans="2:6" x14ac:dyDescent="0.25">
      <c r="B1206" s="107">
        <v>45886</v>
      </c>
      <c r="C1206" s="2" t="s">
        <v>1033</v>
      </c>
      <c r="D1206" s="2" t="s">
        <v>1690</v>
      </c>
      <c r="E1206" s="2" t="s">
        <v>65</v>
      </c>
      <c r="F1206" s="2">
        <v>1</v>
      </c>
    </row>
    <row r="1207" spans="2:6" x14ac:dyDescent="0.25">
      <c r="B1207" s="2" t="s">
        <v>2567</v>
      </c>
      <c r="D1207" s="2"/>
      <c r="E1207" s="2"/>
      <c r="F1207" s="2">
        <v>1</v>
      </c>
    </row>
    <row r="1208" spans="2:6" x14ac:dyDescent="0.25">
      <c r="B1208" s="107">
        <v>45891</v>
      </c>
      <c r="C1208" s="2" t="s">
        <v>288</v>
      </c>
      <c r="D1208" s="2" t="s">
        <v>2499</v>
      </c>
      <c r="E1208" s="2" t="s">
        <v>65</v>
      </c>
      <c r="F1208" s="2">
        <v>2</v>
      </c>
    </row>
    <row r="1209" spans="2:6" x14ac:dyDescent="0.25">
      <c r="D1209" s="2" t="s">
        <v>2498</v>
      </c>
      <c r="E1209" s="2" t="s">
        <v>65</v>
      </c>
      <c r="F1209" s="2">
        <v>1</v>
      </c>
    </row>
    <row r="1210" spans="2:6" x14ac:dyDescent="0.25">
      <c r="C1210" s="2" t="s">
        <v>1033</v>
      </c>
      <c r="D1210" s="2" t="s">
        <v>1690</v>
      </c>
      <c r="E1210" s="2" t="s">
        <v>65</v>
      </c>
      <c r="F1210" s="2">
        <v>1</v>
      </c>
    </row>
    <row r="1211" spans="2:6" x14ac:dyDescent="0.25">
      <c r="B1211" s="2" t="s">
        <v>2564</v>
      </c>
      <c r="D1211" s="2"/>
      <c r="E1211" s="2"/>
      <c r="F1211" s="2">
        <v>4</v>
      </c>
    </row>
    <row r="1212" spans="2:6" x14ac:dyDescent="0.25">
      <c r="B1212" s="107">
        <v>45894</v>
      </c>
      <c r="C1212" s="2" t="s">
        <v>151</v>
      </c>
      <c r="D1212" s="2" t="s">
        <v>2342</v>
      </c>
      <c r="E1212" s="2" t="s">
        <v>110</v>
      </c>
      <c r="F1212" s="2">
        <v>1</v>
      </c>
    </row>
    <row r="1213" spans="2:6" x14ac:dyDescent="0.25">
      <c r="D1213" s="2" t="s">
        <v>2098</v>
      </c>
      <c r="E1213" s="2" t="s">
        <v>65</v>
      </c>
      <c r="F1213" s="2">
        <v>4</v>
      </c>
    </row>
    <row r="1214" spans="2:6" x14ac:dyDescent="0.25">
      <c r="D1214" s="2" t="s">
        <v>1980</v>
      </c>
      <c r="E1214" s="2" t="s">
        <v>65</v>
      </c>
      <c r="F1214" s="2">
        <v>4</v>
      </c>
    </row>
    <row r="1215" spans="2:6" x14ac:dyDescent="0.25">
      <c r="D1215" s="2" t="s">
        <v>2316</v>
      </c>
      <c r="E1215" s="2" t="s">
        <v>65</v>
      </c>
      <c r="F1215" s="2">
        <v>2</v>
      </c>
    </row>
    <row r="1216" spans="2:6" x14ac:dyDescent="0.25">
      <c r="D1216" s="2" t="s">
        <v>2317</v>
      </c>
      <c r="E1216" s="2" t="s">
        <v>65</v>
      </c>
      <c r="F1216" s="2">
        <v>4</v>
      </c>
    </row>
    <row r="1217" spans="2:6" x14ac:dyDescent="0.25">
      <c r="D1217" s="2" t="s">
        <v>2188</v>
      </c>
      <c r="E1217" s="2" t="s">
        <v>65</v>
      </c>
      <c r="F1217" s="2">
        <v>2</v>
      </c>
    </row>
    <row r="1218" spans="2:6" x14ac:dyDescent="0.25">
      <c r="D1218" s="2" t="s">
        <v>2189</v>
      </c>
      <c r="E1218" s="2" t="s">
        <v>65</v>
      </c>
      <c r="F1218" s="2">
        <v>3</v>
      </c>
    </row>
    <row r="1219" spans="2:6" x14ac:dyDescent="0.25">
      <c r="D1219" s="2" t="s">
        <v>2522</v>
      </c>
      <c r="E1219" s="2" t="s">
        <v>110</v>
      </c>
      <c r="F1219" s="2">
        <v>3</v>
      </c>
    </row>
    <row r="1220" spans="2:6" x14ac:dyDescent="0.25">
      <c r="D1220" s="2" t="s">
        <v>2523</v>
      </c>
      <c r="E1220" s="2" t="s">
        <v>110</v>
      </c>
      <c r="F1220" s="2">
        <v>3</v>
      </c>
    </row>
    <row r="1221" spans="2:6" x14ac:dyDescent="0.25">
      <c r="B1221" s="2" t="s">
        <v>2558</v>
      </c>
      <c r="D1221" s="2"/>
      <c r="E1221" s="2"/>
      <c r="F1221" s="2">
        <v>26</v>
      </c>
    </row>
    <row r="1222" spans="2:6" x14ac:dyDescent="0.25">
      <c r="B1222" s="107">
        <v>45902</v>
      </c>
      <c r="C1222" s="2" t="s">
        <v>1264</v>
      </c>
      <c r="D1222" s="2" t="s">
        <v>2799</v>
      </c>
      <c r="E1222" s="2" t="s">
        <v>114</v>
      </c>
      <c r="F1222" s="2">
        <v>15</v>
      </c>
    </row>
    <row r="1223" spans="2:6" x14ac:dyDescent="0.25">
      <c r="B1223" s="2" t="s">
        <v>2978</v>
      </c>
      <c r="D1223" s="2"/>
      <c r="E1223" s="2"/>
      <c r="F1223" s="2">
        <v>15</v>
      </c>
    </row>
    <row r="1224" spans="2:6" x14ac:dyDescent="0.25">
      <c r="B1224" s="107">
        <v>45904</v>
      </c>
      <c r="C1224" s="2" t="s">
        <v>346</v>
      </c>
      <c r="D1224" s="2" t="s">
        <v>2637</v>
      </c>
      <c r="E1224" s="2" t="s">
        <v>65</v>
      </c>
      <c r="F1224" s="2">
        <v>1</v>
      </c>
    </row>
    <row r="1225" spans="2:6" x14ac:dyDescent="0.25">
      <c r="D1225" s="2" t="s">
        <v>2773</v>
      </c>
      <c r="E1225" s="2" t="s">
        <v>114</v>
      </c>
      <c r="F1225" s="2">
        <v>70</v>
      </c>
    </row>
    <row r="1226" spans="2:6" x14ac:dyDescent="0.25">
      <c r="C1226" s="2" t="s">
        <v>456</v>
      </c>
      <c r="D1226" s="2" t="s">
        <v>2875</v>
      </c>
      <c r="E1226" s="2" t="s">
        <v>115</v>
      </c>
      <c r="F1226" s="2">
        <v>8</v>
      </c>
    </row>
    <row r="1227" spans="2:6" x14ac:dyDescent="0.25">
      <c r="C1227" s="2" t="s">
        <v>1033</v>
      </c>
      <c r="D1227" s="2" t="s">
        <v>1690</v>
      </c>
      <c r="E1227" s="2" t="s">
        <v>65</v>
      </c>
      <c r="F1227" s="2">
        <v>1</v>
      </c>
    </row>
    <row r="1228" spans="2:6" x14ac:dyDescent="0.25">
      <c r="B1228" s="2" t="s">
        <v>2982</v>
      </c>
      <c r="D1228" s="2"/>
      <c r="E1228" s="2"/>
      <c r="F1228" s="2">
        <v>80</v>
      </c>
    </row>
    <row r="1229" spans="2:6" x14ac:dyDescent="0.25">
      <c r="B1229" s="107">
        <v>45903</v>
      </c>
      <c r="C1229" s="2" t="s">
        <v>1033</v>
      </c>
      <c r="D1229" s="2" t="s">
        <v>1690</v>
      </c>
      <c r="E1229" s="2" t="s">
        <v>65</v>
      </c>
      <c r="F1229" s="2">
        <v>1</v>
      </c>
    </row>
    <row r="1230" spans="2:6" x14ac:dyDescent="0.25">
      <c r="C1230" s="2" t="s">
        <v>1264</v>
      </c>
      <c r="D1230" s="2" t="s">
        <v>2841</v>
      </c>
      <c r="E1230" s="2" t="s">
        <v>65</v>
      </c>
      <c r="F1230" s="2">
        <v>70</v>
      </c>
    </row>
    <row r="1231" spans="2:6" x14ac:dyDescent="0.25">
      <c r="B1231" s="2" t="s">
        <v>2975</v>
      </c>
      <c r="D1231" s="2"/>
      <c r="E1231" s="2"/>
      <c r="F1231" s="2">
        <v>71</v>
      </c>
    </row>
    <row r="1232" spans="2:6" x14ac:dyDescent="0.25">
      <c r="B1232" s="107">
        <v>45916</v>
      </c>
      <c r="C1232" s="2" t="s">
        <v>225</v>
      </c>
      <c r="D1232" s="2" t="s">
        <v>3110</v>
      </c>
      <c r="E1232" s="2" t="s">
        <v>65</v>
      </c>
      <c r="F1232" s="2">
        <v>6</v>
      </c>
    </row>
    <row r="1233" spans="2:6" x14ac:dyDescent="0.25">
      <c r="D1233" s="2" t="s">
        <v>3108</v>
      </c>
      <c r="E1233" s="2" t="s">
        <v>65</v>
      </c>
      <c r="F1233" s="2">
        <v>6</v>
      </c>
    </row>
    <row r="1234" spans="2:6" x14ac:dyDescent="0.25">
      <c r="D1234" s="2" t="s">
        <v>3109</v>
      </c>
      <c r="E1234" s="2" t="s">
        <v>65</v>
      </c>
      <c r="F1234" s="2">
        <v>6</v>
      </c>
    </row>
    <row r="1235" spans="2:6" x14ac:dyDescent="0.25">
      <c r="B1235" s="2" t="s">
        <v>3125</v>
      </c>
      <c r="D1235" s="2"/>
      <c r="E1235" s="2"/>
      <c r="F1235" s="2">
        <v>18</v>
      </c>
    </row>
    <row r="1236" spans="2:6" x14ac:dyDescent="0.25">
      <c r="B1236" s="107">
        <v>45917</v>
      </c>
      <c r="C1236" s="2" t="s">
        <v>390</v>
      </c>
      <c r="D1236" s="2" t="s">
        <v>2310</v>
      </c>
      <c r="E1236" s="2" t="s">
        <v>65</v>
      </c>
      <c r="F1236" s="2">
        <v>90</v>
      </c>
    </row>
    <row r="1237" spans="2:6" x14ac:dyDescent="0.25">
      <c r="C1237" s="2" t="s">
        <v>587</v>
      </c>
      <c r="D1237" s="2" t="s">
        <v>3011</v>
      </c>
      <c r="E1237" s="2" t="s">
        <v>72</v>
      </c>
      <c r="F1237" s="2">
        <v>30</v>
      </c>
    </row>
    <row r="1238" spans="2:6" x14ac:dyDescent="0.25">
      <c r="C1238" s="2" t="s">
        <v>1033</v>
      </c>
      <c r="D1238" s="2" t="s">
        <v>1690</v>
      </c>
      <c r="E1238" s="2" t="s">
        <v>65</v>
      </c>
      <c r="F1238" s="2">
        <v>1</v>
      </c>
    </row>
    <row r="1239" spans="2:6" x14ac:dyDescent="0.25">
      <c r="B1239" s="2" t="s">
        <v>3126</v>
      </c>
      <c r="D1239" s="2"/>
      <c r="E1239" s="2"/>
      <c r="F1239" s="2">
        <v>121</v>
      </c>
    </row>
    <row r="1240" spans="2:6" x14ac:dyDescent="0.25">
      <c r="B1240" s="107">
        <v>45919</v>
      </c>
      <c r="C1240" s="2" t="s">
        <v>1021</v>
      </c>
      <c r="D1240" s="2" t="s">
        <v>3123</v>
      </c>
      <c r="E1240" s="2" t="s">
        <v>140</v>
      </c>
      <c r="F1240" s="2">
        <v>6</v>
      </c>
    </row>
    <row r="1241" spans="2:6" x14ac:dyDescent="0.25">
      <c r="B1241" s="2" t="s">
        <v>3199</v>
      </c>
      <c r="D1241" s="2"/>
      <c r="E1241" s="2"/>
      <c r="F1241" s="2">
        <v>6</v>
      </c>
    </row>
    <row r="1242" spans="2:6" x14ac:dyDescent="0.25">
      <c r="B1242" s="107">
        <v>45931</v>
      </c>
      <c r="C1242" s="2" t="s">
        <v>405</v>
      </c>
      <c r="D1242" s="2" t="s">
        <v>3283</v>
      </c>
      <c r="E1242" s="2" t="s">
        <v>23</v>
      </c>
      <c r="F1242" s="2">
        <v>10</v>
      </c>
    </row>
    <row r="1243" spans="2:6" x14ac:dyDescent="0.25">
      <c r="D1243" s="2" t="s">
        <v>3282</v>
      </c>
      <c r="E1243" s="2" t="s">
        <v>141</v>
      </c>
      <c r="F1243" s="2">
        <v>20</v>
      </c>
    </row>
    <row r="1244" spans="2:6" x14ac:dyDescent="0.25">
      <c r="D1244" s="2" t="s">
        <v>3279</v>
      </c>
      <c r="E1244" s="2" t="s">
        <v>23</v>
      </c>
      <c r="F1244" s="2">
        <v>131.72</v>
      </c>
    </row>
    <row r="1245" spans="2:6" x14ac:dyDescent="0.25">
      <c r="D1245" s="2" t="s">
        <v>3280</v>
      </c>
      <c r="E1245" s="2" t="s">
        <v>23</v>
      </c>
      <c r="F1245" s="2">
        <v>151.19999999999999</v>
      </c>
    </row>
    <row r="1246" spans="2:6" x14ac:dyDescent="0.25">
      <c r="D1246" s="2" t="s">
        <v>3281</v>
      </c>
      <c r="E1246" s="2" t="s">
        <v>23</v>
      </c>
      <c r="F1246" s="2">
        <v>460.8</v>
      </c>
    </row>
    <row r="1247" spans="2:6" x14ac:dyDescent="0.25">
      <c r="C1247" s="2" t="s">
        <v>3287</v>
      </c>
      <c r="D1247" s="2" t="s">
        <v>68</v>
      </c>
      <c r="E1247" s="2" t="s">
        <v>65</v>
      </c>
      <c r="F1247" s="2">
        <v>1</v>
      </c>
    </row>
    <row r="1248" spans="2:6" x14ac:dyDescent="0.25">
      <c r="D1248" s="2" t="s">
        <v>1814</v>
      </c>
      <c r="E1248" s="2" t="s">
        <v>65</v>
      </c>
      <c r="F1248" s="2">
        <v>1</v>
      </c>
    </row>
    <row r="1249" spans="2:6" x14ac:dyDescent="0.25">
      <c r="D1249" s="2" t="s">
        <v>3291</v>
      </c>
      <c r="E1249" s="2" t="s">
        <v>23</v>
      </c>
      <c r="F1249" s="2">
        <v>85.35</v>
      </c>
    </row>
    <row r="1250" spans="2:6" x14ac:dyDescent="0.25">
      <c r="D1250" s="2" t="s">
        <v>3292</v>
      </c>
      <c r="E1250" s="2" t="s">
        <v>23</v>
      </c>
      <c r="F1250" s="2">
        <v>148.08000000000001</v>
      </c>
    </row>
    <row r="1251" spans="2:6" x14ac:dyDescent="0.25">
      <c r="D1251" s="2" t="s">
        <v>3293</v>
      </c>
      <c r="E1251" s="2" t="s">
        <v>23</v>
      </c>
      <c r="F1251" s="2">
        <v>443.75</v>
      </c>
    </row>
    <row r="1252" spans="2:6" x14ac:dyDescent="0.25">
      <c r="D1252" s="2" t="s">
        <v>3296</v>
      </c>
      <c r="E1252" s="2" t="s">
        <v>23</v>
      </c>
      <c r="F1252" s="2">
        <v>20.32</v>
      </c>
    </row>
    <row r="1253" spans="2:6" x14ac:dyDescent="0.25">
      <c r="D1253" s="2" t="s">
        <v>3294</v>
      </c>
      <c r="E1253" s="2" t="s">
        <v>141</v>
      </c>
      <c r="F1253" s="2">
        <v>20</v>
      </c>
    </row>
    <row r="1254" spans="2:6" x14ac:dyDescent="0.25">
      <c r="D1254" s="2" t="s">
        <v>3297</v>
      </c>
      <c r="E1254" s="2" t="s">
        <v>23</v>
      </c>
      <c r="F1254" s="2">
        <v>5</v>
      </c>
    </row>
    <row r="1255" spans="2:6" x14ac:dyDescent="0.25">
      <c r="B1255" s="2" t="s">
        <v>3204</v>
      </c>
      <c r="D1255" s="2"/>
      <c r="E1255" s="2"/>
      <c r="F1255" s="2">
        <v>1498.22</v>
      </c>
    </row>
    <row r="1256" spans="2:6" x14ac:dyDescent="0.25">
      <c r="B1256" s="107">
        <v>45936</v>
      </c>
      <c r="C1256" s="2" t="s">
        <v>198</v>
      </c>
      <c r="D1256" s="2" t="s">
        <v>1998</v>
      </c>
      <c r="E1256" s="2" t="s">
        <v>65</v>
      </c>
      <c r="F1256" s="2">
        <v>5</v>
      </c>
    </row>
    <row r="1257" spans="2:6" x14ac:dyDescent="0.25">
      <c r="D1257" s="2" t="s">
        <v>2000</v>
      </c>
      <c r="E1257" s="2" t="s">
        <v>65</v>
      </c>
      <c r="F1257" s="2">
        <v>6</v>
      </c>
    </row>
    <row r="1258" spans="2:6" x14ac:dyDescent="0.25">
      <c r="D1258" s="2" t="s">
        <v>2238</v>
      </c>
      <c r="E1258" s="2" t="s">
        <v>65</v>
      </c>
      <c r="F1258" s="2">
        <v>5</v>
      </c>
    </row>
    <row r="1259" spans="2:6" x14ac:dyDescent="0.25">
      <c r="D1259" s="2" t="s">
        <v>2239</v>
      </c>
      <c r="E1259" s="2" t="s">
        <v>65</v>
      </c>
      <c r="F1259" s="2">
        <v>5</v>
      </c>
    </row>
    <row r="1260" spans="2:6" x14ac:dyDescent="0.25">
      <c r="D1260" s="2" t="s">
        <v>3473</v>
      </c>
      <c r="E1260" s="2" t="s">
        <v>65</v>
      </c>
      <c r="F1260" s="2">
        <v>2</v>
      </c>
    </row>
    <row r="1261" spans="2:6" x14ac:dyDescent="0.25">
      <c r="D1261" s="2" t="s">
        <v>3474</v>
      </c>
      <c r="E1261" s="2" t="s">
        <v>65</v>
      </c>
      <c r="F1261" s="2">
        <v>2</v>
      </c>
    </row>
    <row r="1262" spans="2:6" x14ac:dyDescent="0.25">
      <c r="D1262" s="2" t="s">
        <v>2008</v>
      </c>
      <c r="E1262" s="2" t="s">
        <v>65</v>
      </c>
      <c r="F1262" s="2">
        <v>7</v>
      </c>
    </row>
    <row r="1263" spans="2:6" x14ac:dyDescent="0.25">
      <c r="D1263" s="2" t="s">
        <v>3476</v>
      </c>
      <c r="E1263" s="2" t="s">
        <v>65</v>
      </c>
      <c r="F1263" s="2">
        <v>1</v>
      </c>
    </row>
    <row r="1264" spans="2:6" x14ac:dyDescent="0.25">
      <c r="D1264" s="2" t="s">
        <v>2249</v>
      </c>
      <c r="E1264" s="2" t="s">
        <v>65</v>
      </c>
      <c r="F1264" s="2">
        <v>3</v>
      </c>
    </row>
    <row r="1265" spans="2:6" x14ac:dyDescent="0.25">
      <c r="D1265" s="2" t="s">
        <v>2009</v>
      </c>
      <c r="E1265" s="2" t="s">
        <v>65</v>
      </c>
      <c r="F1265" s="2">
        <v>5</v>
      </c>
    </row>
    <row r="1266" spans="2:6" x14ac:dyDescent="0.25">
      <c r="D1266" s="2" t="s">
        <v>2006</v>
      </c>
      <c r="E1266" s="2" t="s">
        <v>65</v>
      </c>
      <c r="F1266" s="2">
        <v>4</v>
      </c>
    </row>
    <row r="1267" spans="2:6" x14ac:dyDescent="0.25">
      <c r="D1267" s="2" t="s">
        <v>2001</v>
      </c>
      <c r="E1267" s="2" t="s">
        <v>65</v>
      </c>
      <c r="F1267" s="2">
        <v>4</v>
      </c>
    </row>
    <row r="1268" spans="2:6" x14ac:dyDescent="0.25">
      <c r="D1268" s="2" t="s">
        <v>3475</v>
      </c>
      <c r="E1268" s="2" t="s">
        <v>65</v>
      </c>
      <c r="F1268" s="2">
        <v>1</v>
      </c>
    </row>
    <row r="1269" spans="2:6" x14ac:dyDescent="0.25">
      <c r="D1269" s="2" t="s">
        <v>3477</v>
      </c>
      <c r="E1269" s="2" t="s">
        <v>65</v>
      </c>
      <c r="F1269" s="2">
        <v>1</v>
      </c>
    </row>
    <row r="1270" spans="2:6" x14ac:dyDescent="0.25">
      <c r="D1270" s="2" t="s">
        <v>3478</v>
      </c>
      <c r="E1270" s="2" t="s">
        <v>65</v>
      </c>
      <c r="F1270" s="2">
        <v>3</v>
      </c>
    </row>
    <row r="1271" spans="2:6" x14ac:dyDescent="0.25">
      <c r="C1271" s="2" t="s">
        <v>230</v>
      </c>
      <c r="D1271" s="2" t="s">
        <v>3492</v>
      </c>
      <c r="E1271" s="2" t="s">
        <v>65</v>
      </c>
      <c r="F1271" s="2">
        <v>1</v>
      </c>
    </row>
    <row r="1272" spans="2:6" x14ac:dyDescent="0.25">
      <c r="D1272" s="2" t="s">
        <v>3491</v>
      </c>
      <c r="E1272" s="2" t="s">
        <v>65</v>
      </c>
      <c r="F1272" s="2">
        <v>3</v>
      </c>
    </row>
    <row r="1273" spans="2:6" x14ac:dyDescent="0.25">
      <c r="C1273" s="2" t="s">
        <v>1456</v>
      </c>
      <c r="D1273" s="2" t="s">
        <v>3457</v>
      </c>
      <c r="E1273" s="2" t="s">
        <v>65</v>
      </c>
      <c r="F1273" s="2">
        <v>20</v>
      </c>
    </row>
    <row r="1274" spans="2:6" x14ac:dyDescent="0.25">
      <c r="D1274" s="2" t="s">
        <v>3458</v>
      </c>
      <c r="E1274" s="2" t="s">
        <v>65</v>
      </c>
      <c r="F1274" s="2">
        <v>10</v>
      </c>
    </row>
    <row r="1275" spans="2:6" x14ac:dyDescent="0.25">
      <c r="D1275" s="2" t="s">
        <v>3459</v>
      </c>
      <c r="E1275" s="2" t="s">
        <v>23</v>
      </c>
      <c r="F1275" s="2">
        <v>2</v>
      </c>
    </row>
    <row r="1276" spans="2:6" x14ac:dyDescent="0.25">
      <c r="D1276" s="2" t="s">
        <v>3460</v>
      </c>
      <c r="E1276" s="2" t="s">
        <v>23</v>
      </c>
      <c r="F1276" s="2">
        <v>2</v>
      </c>
    </row>
    <row r="1277" spans="2:6" x14ac:dyDescent="0.25">
      <c r="D1277" s="2" t="s">
        <v>3461</v>
      </c>
      <c r="E1277" s="2" t="s">
        <v>23</v>
      </c>
      <c r="F1277" s="2">
        <v>5</v>
      </c>
    </row>
    <row r="1278" spans="2:6" x14ac:dyDescent="0.25">
      <c r="D1278" s="2" t="s">
        <v>3483</v>
      </c>
      <c r="E1278" s="2" t="s">
        <v>65</v>
      </c>
      <c r="F1278" s="2">
        <v>20</v>
      </c>
    </row>
    <row r="1279" spans="2:6" x14ac:dyDescent="0.25">
      <c r="B1279" s="2" t="s">
        <v>3200</v>
      </c>
      <c r="D1279" s="2"/>
      <c r="E1279" s="2"/>
      <c r="F1279" s="2">
        <v>117</v>
      </c>
    </row>
    <row r="1280" spans="2:6" x14ac:dyDescent="0.25">
      <c r="B1280" s="107">
        <v>45926</v>
      </c>
      <c r="C1280" s="2" t="s">
        <v>198</v>
      </c>
      <c r="D1280" s="2" t="s">
        <v>2004</v>
      </c>
      <c r="E1280" s="2" t="s">
        <v>65</v>
      </c>
      <c r="F1280" s="2">
        <v>2</v>
      </c>
    </row>
    <row r="1281" spans="2:6" x14ac:dyDescent="0.25">
      <c r="B1281" s="2" t="s">
        <v>3202</v>
      </c>
      <c r="D1281" s="2"/>
      <c r="E1281" s="2"/>
      <c r="F1281" s="2">
        <v>2</v>
      </c>
    </row>
    <row r="1282" spans="2:6" x14ac:dyDescent="0.25">
      <c r="B1282" s="107">
        <v>45918</v>
      </c>
      <c r="C1282" s="2" t="s">
        <v>1001</v>
      </c>
      <c r="D1282" s="2" t="s">
        <v>1932</v>
      </c>
      <c r="E1282" s="2" t="s">
        <v>65</v>
      </c>
      <c r="F1282" s="2">
        <v>6</v>
      </c>
    </row>
    <row r="1283" spans="2:6" x14ac:dyDescent="0.25">
      <c r="D1283" s="2" t="s">
        <v>1933</v>
      </c>
      <c r="E1283" s="2" t="s">
        <v>65</v>
      </c>
      <c r="F1283" s="2">
        <v>2</v>
      </c>
    </row>
    <row r="1284" spans="2:6" x14ac:dyDescent="0.25">
      <c r="D1284" s="2" t="s">
        <v>3193</v>
      </c>
      <c r="E1284" s="2" t="s">
        <v>65</v>
      </c>
      <c r="F1284" s="2">
        <v>12</v>
      </c>
    </row>
    <row r="1285" spans="2:6" x14ac:dyDescent="0.25">
      <c r="B1285" s="2" t="s">
        <v>3201</v>
      </c>
      <c r="D1285" s="2"/>
      <c r="E1285" s="2"/>
      <c r="F1285" s="2">
        <v>20</v>
      </c>
    </row>
    <row r="1286" spans="2:6" x14ac:dyDescent="0.25">
      <c r="B1286" s="107">
        <v>45925</v>
      </c>
      <c r="C1286" s="2" t="s">
        <v>238</v>
      </c>
      <c r="D1286" s="2" t="s">
        <v>3349</v>
      </c>
      <c r="E1286" s="2" t="s">
        <v>65</v>
      </c>
      <c r="F1286" s="2">
        <v>93</v>
      </c>
    </row>
    <row r="1287" spans="2:6" x14ac:dyDescent="0.25">
      <c r="D1287" s="2" t="s">
        <v>2229</v>
      </c>
      <c r="E1287" s="2" t="s">
        <v>65</v>
      </c>
      <c r="F1287" s="2">
        <v>4</v>
      </c>
    </row>
    <row r="1288" spans="2:6" x14ac:dyDescent="0.25">
      <c r="D1288" s="2" t="s">
        <v>3067</v>
      </c>
      <c r="E1288" s="2" t="s">
        <v>65</v>
      </c>
      <c r="F1288" s="2">
        <v>1</v>
      </c>
    </row>
    <row r="1289" spans="2:6" x14ac:dyDescent="0.25">
      <c r="D1289" s="2" t="s">
        <v>3350</v>
      </c>
      <c r="E1289" s="2" t="s">
        <v>65</v>
      </c>
      <c r="F1289" s="2">
        <v>2</v>
      </c>
    </row>
    <row r="1290" spans="2:6" x14ac:dyDescent="0.25">
      <c r="D1290" s="2" t="s">
        <v>3351</v>
      </c>
      <c r="E1290" s="2" t="s">
        <v>65</v>
      </c>
      <c r="F1290" s="2">
        <v>2</v>
      </c>
    </row>
    <row r="1291" spans="2:6" x14ac:dyDescent="0.25">
      <c r="D1291" s="2" t="s">
        <v>3352</v>
      </c>
      <c r="E1291" s="2" t="s">
        <v>65</v>
      </c>
      <c r="F1291" s="2">
        <v>2</v>
      </c>
    </row>
    <row r="1292" spans="2:6" x14ac:dyDescent="0.25">
      <c r="D1292" s="2" t="s">
        <v>3353</v>
      </c>
      <c r="E1292" s="2" t="s">
        <v>65</v>
      </c>
      <c r="F1292" s="2">
        <v>1</v>
      </c>
    </row>
    <row r="1293" spans="2:6" x14ac:dyDescent="0.25">
      <c r="D1293" s="2" t="s">
        <v>3354</v>
      </c>
      <c r="E1293" s="2" t="s">
        <v>65</v>
      </c>
      <c r="F1293" s="2">
        <v>8</v>
      </c>
    </row>
    <row r="1294" spans="2:6" x14ac:dyDescent="0.25">
      <c r="C1294" s="2" t="s">
        <v>615</v>
      </c>
      <c r="D1294" s="2" t="s">
        <v>3224</v>
      </c>
      <c r="E1294" s="2" t="s">
        <v>72</v>
      </c>
      <c r="F1294" s="2">
        <v>71.3</v>
      </c>
    </row>
    <row r="1295" spans="2:6" x14ac:dyDescent="0.25">
      <c r="D1295" s="2" t="s">
        <v>3226</v>
      </c>
      <c r="E1295" s="2" t="s">
        <v>114</v>
      </c>
      <c r="F1295" s="2">
        <v>6</v>
      </c>
    </row>
    <row r="1296" spans="2:6" x14ac:dyDescent="0.25">
      <c r="D1296" s="2" t="s">
        <v>3225</v>
      </c>
      <c r="E1296" s="2" t="s">
        <v>114</v>
      </c>
      <c r="F1296" s="2">
        <v>60</v>
      </c>
    </row>
    <row r="1297" spans="2:6" x14ac:dyDescent="0.25">
      <c r="D1297" s="2" t="s">
        <v>3227</v>
      </c>
      <c r="E1297" s="2" t="s">
        <v>113</v>
      </c>
      <c r="F1297" s="2">
        <v>1</v>
      </c>
    </row>
    <row r="1298" spans="2:6" x14ac:dyDescent="0.25">
      <c r="C1298" s="2" t="s">
        <v>1001</v>
      </c>
      <c r="D1298" s="2" t="s">
        <v>1814</v>
      </c>
      <c r="E1298" s="2" t="s">
        <v>65</v>
      </c>
      <c r="F1298" s="2">
        <v>1</v>
      </c>
    </row>
    <row r="1299" spans="2:6" x14ac:dyDescent="0.25">
      <c r="D1299" s="2" t="s">
        <v>2646</v>
      </c>
      <c r="E1299" s="2" t="s">
        <v>65</v>
      </c>
      <c r="F1299" s="2">
        <v>3</v>
      </c>
    </row>
    <row r="1300" spans="2:6" x14ac:dyDescent="0.25">
      <c r="D1300" s="2" t="s">
        <v>2645</v>
      </c>
      <c r="E1300" s="2" t="s">
        <v>65</v>
      </c>
      <c r="F1300" s="2">
        <v>4</v>
      </c>
    </row>
    <row r="1301" spans="2:6" x14ac:dyDescent="0.25">
      <c r="D1301" s="2" t="s">
        <v>3285</v>
      </c>
      <c r="E1301" s="2" t="s">
        <v>65</v>
      </c>
      <c r="F1301" s="2">
        <v>4</v>
      </c>
    </row>
    <row r="1302" spans="2:6" x14ac:dyDescent="0.25">
      <c r="D1302" s="2" t="s">
        <v>3290</v>
      </c>
      <c r="E1302" s="2" t="s">
        <v>65</v>
      </c>
      <c r="F1302" s="2">
        <v>20</v>
      </c>
    </row>
    <row r="1303" spans="2:6" x14ac:dyDescent="0.25">
      <c r="B1303" s="2" t="s">
        <v>3378</v>
      </c>
      <c r="D1303" s="2"/>
      <c r="E1303" s="2"/>
      <c r="F1303" s="2">
        <v>283.3</v>
      </c>
    </row>
    <row r="1304" spans="2:6" x14ac:dyDescent="0.25">
      <c r="B1304" s="107">
        <v>45939</v>
      </c>
      <c r="C1304" s="2" t="s">
        <v>151</v>
      </c>
      <c r="D1304" s="2" t="s">
        <v>2522</v>
      </c>
      <c r="E1304" s="2" t="s">
        <v>110</v>
      </c>
      <c r="F1304" s="2">
        <v>3</v>
      </c>
    </row>
    <row r="1305" spans="2:6" x14ac:dyDescent="0.25">
      <c r="C1305" s="2" t="s">
        <v>147</v>
      </c>
      <c r="D1305" s="2" t="s">
        <v>2334</v>
      </c>
      <c r="E1305" s="2" t="s">
        <v>110</v>
      </c>
      <c r="F1305" s="2">
        <v>1</v>
      </c>
    </row>
    <row r="1306" spans="2:6" x14ac:dyDescent="0.25">
      <c r="D1306" s="2" t="s">
        <v>3451</v>
      </c>
      <c r="E1306" s="2" t="s">
        <v>110</v>
      </c>
      <c r="F1306" s="2">
        <v>3</v>
      </c>
    </row>
    <row r="1307" spans="2:6" x14ac:dyDescent="0.25">
      <c r="D1307" s="2" t="s">
        <v>2330</v>
      </c>
      <c r="E1307" s="2" t="s">
        <v>65</v>
      </c>
      <c r="F1307" s="2">
        <v>2</v>
      </c>
    </row>
    <row r="1308" spans="2:6" x14ac:dyDescent="0.25">
      <c r="D1308" s="2" t="s">
        <v>3552</v>
      </c>
      <c r="E1308" s="2" t="s">
        <v>65</v>
      </c>
      <c r="F1308" s="2">
        <v>3</v>
      </c>
    </row>
    <row r="1309" spans="2:6" x14ac:dyDescent="0.25">
      <c r="B1309" s="2" t="s">
        <v>3567</v>
      </c>
      <c r="D1309" s="2"/>
      <c r="E1309" s="2"/>
      <c r="F1309" s="2">
        <v>12</v>
      </c>
    </row>
    <row r="1310" spans="2:6" x14ac:dyDescent="0.25">
      <c r="B1310" s="107">
        <v>45951</v>
      </c>
      <c r="C1310" s="2" t="s">
        <v>834</v>
      </c>
      <c r="D1310" s="2" t="s">
        <v>3072</v>
      </c>
      <c r="E1310" s="2" t="s">
        <v>65</v>
      </c>
      <c r="F1310" s="2">
        <v>1</v>
      </c>
    </row>
    <row r="1311" spans="2:6" x14ac:dyDescent="0.25">
      <c r="B1311" s="2" t="s">
        <v>3559</v>
      </c>
      <c r="D1311" s="2"/>
      <c r="E1311" s="2"/>
      <c r="F1311" s="2">
        <v>1</v>
      </c>
    </row>
    <row r="1312" spans="2:6" x14ac:dyDescent="0.25">
      <c r="B1312" s="107">
        <v>45938</v>
      </c>
      <c r="C1312" s="2" t="s">
        <v>1001</v>
      </c>
      <c r="D1312" s="2" t="s">
        <v>1932</v>
      </c>
      <c r="E1312" s="2" t="s">
        <v>65</v>
      </c>
      <c r="F1312" s="2">
        <v>6</v>
      </c>
    </row>
    <row r="1313" spans="2:6" x14ac:dyDescent="0.25">
      <c r="D1313" s="2" t="s">
        <v>1933</v>
      </c>
      <c r="E1313" s="2" t="s">
        <v>65</v>
      </c>
      <c r="F1313" s="2">
        <v>2</v>
      </c>
    </row>
    <row r="1314" spans="2:6" x14ac:dyDescent="0.25">
      <c r="D1314" s="2" t="s">
        <v>3193</v>
      </c>
      <c r="E1314" s="2" t="s">
        <v>65</v>
      </c>
      <c r="F1314" s="2">
        <v>12</v>
      </c>
    </row>
    <row r="1315" spans="2:6" x14ac:dyDescent="0.25">
      <c r="C1315" s="2" t="s">
        <v>1027</v>
      </c>
      <c r="D1315" s="2" t="s">
        <v>2289</v>
      </c>
      <c r="E1315" s="2" t="s">
        <v>140</v>
      </c>
      <c r="F1315" s="2">
        <v>6</v>
      </c>
    </row>
    <row r="1316" spans="2:6" x14ac:dyDescent="0.25">
      <c r="D1316" s="2" t="s">
        <v>3528</v>
      </c>
      <c r="E1316" s="2" t="s">
        <v>114</v>
      </c>
      <c r="F1316" s="2">
        <v>50</v>
      </c>
    </row>
    <row r="1317" spans="2:6" x14ac:dyDescent="0.25">
      <c r="D1317" s="2" t="s">
        <v>3529</v>
      </c>
      <c r="E1317" s="2" t="s">
        <v>140</v>
      </c>
      <c r="F1317" s="2">
        <v>6</v>
      </c>
    </row>
    <row r="1318" spans="2:6" x14ac:dyDescent="0.25">
      <c r="C1318" s="2" t="s">
        <v>3513</v>
      </c>
      <c r="D1318" s="2" t="s">
        <v>1814</v>
      </c>
      <c r="E1318" s="2" t="s">
        <v>65</v>
      </c>
      <c r="F1318" s="2">
        <v>1</v>
      </c>
    </row>
    <row r="1319" spans="2:6" x14ac:dyDescent="0.25">
      <c r="D1319" s="2" t="s">
        <v>3511</v>
      </c>
      <c r="E1319" s="2" t="s">
        <v>24</v>
      </c>
      <c r="F1319" s="2">
        <v>1</v>
      </c>
    </row>
    <row r="1320" spans="2:6" x14ac:dyDescent="0.25">
      <c r="B1320" s="2" t="s">
        <v>3538</v>
      </c>
      <c r="D1320" s="2"/>
      <c r="E1320" s="2"/>
      <c r="F1320" s="2">
        <v>84</v>
      </c>
    </row>
    <row r="1321" spans="2:6" x14ac:dyDescent="0.25">
      <c r="B1321" s="107">
        <v>45940</v>
      </c>
      <c r="C1321" s="2" t="s">
        <v>238</v>
      </c>
      <c r="D1321" s="2" t="s">
        <v>3349</v>
      </c>
      <c r="E1321" s="2" t="s">
        <v>65</v>
      </c>
      <c r="F1321" s="2">
        <v>23</v>
      </c>
    </row>
    <row r="1322" spans="2:6" x14ac:dyDescent="0.25">
      <c r="B1322" s="2" t="s">
        <v>3554</v>
      </c>
      <c r="D1322" s="2"/>
      <c r="E1322" s="2"/>
      <c r="F1322" s="2">
        <v>23</v>
      </c>
    </row>
    <row r="1323" spans="2:6" x14ac:dyDescent="0.25">
      <c r="B1323" s="107">
        <v>45944</v>
      </c>
      <c r="C1323" s="2" t="s">
        <v>1499</v>
      </c>
      <c r="D1323" s="2" t="s">
        <v>3547</v>
      </c>
      <c r="E1323" s="2" t="s">
        <v>65</v>
      </c>
      <c r="F1323" s="2">
        <v>800</v>
      </c>
    </row>
    <row r="1324" spans="2:6" x14ac:dyDescent="0.25">
      <c r="D1324" s="2" t="s">
        <v>3548</v>
      </c>
      <c r="E1324" s="2" t="s">
        <v>65</v>
      </c>
      <c r="F1324" s="2">
        <v>150</v>
      </c>
    </row>
    <row r="1325" spans="2:6" x14ac:dyDescent="0.25">
      <c r="D1325" s="2" t="s">
        <v>3549</v>
      </c>
      <c r="E1325" s="2" t="s">
        <v>65</v>
      </c>
      <c r="F1325" s="2">
        <v>200</v>
      </c>
    </row>
    <row r="1326" spans="2:6" x14ac:dyDescent="0.25">
      <c r="B1326" s="2" t="s">
        <v>3556</v>
      </c>
      <c r="D1326" s="2"/>
      <c r="E1326" s="2"/>
      <c r="F1326" s="2">
        <v>1150</v>
      </c>
    </row>
    <row r="1327" spans="2:6" x14ac:dyDescent="0.25">
      <c r="B1327" s="107">
        <v>45946</v>
      </c>
      <c r="C1327" s="2" t="s">
        <v>834</v>
      </c>
      <c r="D1327" s="2" t="s">
        <v>3072</v>
      </c>
      <c r="E1327" s="2" t="s">
        <v>65</v>
      </c>
      <c r="F1327" s="2">
        <v>1</v>
      </c>
    </row>
    <row r="1328" spans="2:6" x14ac:dyDescent="0.25">
      <c r="B1328" s="2" t="s">
        <v>3654</v>
      </c>
      <c r="D1328" s="2"/>
      <c r="E1328" s="2"/>
      <c r="F1328" s="2">
        <v>1</v>
      </c>
    </row>
    <row r="1329" spans="2:6" x14ac:dyDescent="0.25">
      <c r="B1329" s="107">
        <v>45947</v>
      </c>
      <c r="C1329" s="2" t="s">
        <v>198</v>
      </c>
      <c r="D1329" s="2" t="s">
        <v>3681</v>
      </c>
      <c r="E1329" s="2" t="s">
        <v>65</v>
      </c>
      <c r="F1329" s="2">
        <v>4</v>
      </c>
    </row>
    <row r="1330" spans="2:6" x14ac:dyDescent="0.25">
      <c r="D1330" s="2" t="s">
        <v>1998</v>
      </c>
      <c r="E1330" s="2" t="s">
        <v>65</v>
      </c>
      <c r="F1330" s="2">
        <v>2</v>
      </c>
    </row>
    <row r="1331" spans="2:6" x14ac:dyDescent="0.25">
      <c r="D1331" s="2" t="s">
        <v>2008</v>
      </c>
      <c r="E1331" s="2" t="s">
        <v>65</v>
      </c>
      <c r="F1331" s="2">
        <v>2</v>
      </c>
    </row>
    <row r="1332" spans="2:6" x14ac:dyDescent="0.25">
      <c r="D1332" s="2" t="s">
        <v>2250</v>
      </c>
      <c r="E1332" s="2" t="s">
        <v>65</v>
      </c>
      <c r="F1332" s="2">
        <v>1</v>
      </c>
    </row>
    <row r="1333" spans="2:6" x14ac:dyDescent="0.25">
      <c r="D1333" s="2" t="s">
        <v>2009</v>
      </c>
      <c r="E1333" s="2" t="s">
        <v>65</v>
      </c>
      <c r="F1333" s="2">
        <v>1</v>
      </c>
    </row>
    <row r="1334" spans="2:6" x14ac:dyDescent="0.25">
      <c r="D1334" s="2" t="s">
        <v>3682</v>
      </c>
      <c r="E1334" s="2" t="s">
        <v>65</v>
      </c>
      <c r="F1334" s="2">
        <v>2</v>
      </c>
    </row>
    <row r="1335" spans="2:6" x14ac:dyDescent="0.25">
      <c r="B1335" s="2" t="s">
        <v>3653</v>
      </c>
      <c r="D1335" s="2"/>
      <c r="E1335" s="2"/>
      <c r="F1335" s="2">
        <v>12</v>
      </c>
    </row>
    <row r="1336" spans="2:6" x14ac:dyDescent="0.25">
      <c r="B1336" s="107">
        <v>45957</v>
      </c>
      <c r="C1336" s="2" t="s">
        <v>230</v>
      </c>
      <c r="D1336" s="2" t="s">
        <v>3754</v>
      </c>
      <c r="E1336" s="2" t="s">
        <v>65</v>
      </c>
      <c r="F1336" s="2">
        <v>1</v>
      </c>
    </row>
    <row r="1337" spans="2:6" x14ac:dyDescent="0.25">
      <c r="B1337" s="2" t="s">
        <v>3824</v>
      </c>
      <c r="D1337" s="2"/>
      <c r="E1337" s="2"/>
      <c r="F1337" s="2">
        <v>1</v>
      </c>
    </row>
    <row r="1338" spans="2:6" x14ac:dyDescent="0.25">
      <c r="B1338" s="107">
        <v>45953</v>
      </c>
      <c r="C1338" s="2" t="s">
        <v>198</v>
      </c>
      <c r="D1338" s="2" t="s">
        <v>3474</v>
      </c>
      <c r="E1338" s="2" t="s">
        <v>65</v>
      </c>
      <c r="F1338" s="2">
        <v>2</v>
      </c>
    </row>
    <row r="1339" spans="2:6" x14ac:dyDescent="0.25">
      <c r="D1339" s="2" t="s">
        <v>3846</v>
      </c>
      <c r="E1339" s="2" t="s">
        <v>65</v>
      </c>
      <c r="F1339" s="2">
        <v>2</v>
      </c>
    </row>
    <row r="1340" spans="2:6" x14ac:dyDescent="0.25">
      <c r="D1340" s="2" t="s">
        <v>3847</v>
      </c>
      <c r="E1340" s="2" t="s">
        <v>65</v>
      </c>
      <c r="F1340" s="2">
        <v>1</v>
      </c>
    </row>
    <row r="1341" spans="2:6" x14ac:dyDescent="0.25">
      <c r="B1341" s="2" t="s">
        <v>3822</v>
      </c>
      <c r="D1341" s="2"/>
      <c r="E1341" s="2"/>
      <c r="F1341" s="2">
        <v>5</v>
      </c>
    </row>
    <row r="1342" spans="2:6" x14ac:dyDescent="0.25">
      <c r="B1342" s="107">
        <v>45960</v>
      </c>
      <c r="C1342" s="2" t="s">
        <v>587</v>
      </c>
      <c r="D1342" s="2" t="s">
        <v>3011</v>
      </c>
      <c r="E1342" s="2" t="s">
        <v>72</v>
      </c>
      <c r="F1342" s="2">
        <v>60</v>
      </c>
    </row>
    <row r="1343" spans="2:6" x14ac:dyDescent="0.25">
      <c r="B1343" s="2" t="s">
        <v>3980</v>
      </c>
      <c r="D1343" s="2"/>
      <c r="E1343" s="2"/>
      <c r="F1343" s="2">
        <v>60</v>
      </c>
    </row>
    <row r="1344" spans="2:6" x14ac:dyDescent="0.25">
      <c r="B1344" s="107">
        <v>45958</v>
      </c>
      <c r="C1344" s="2" t="s">
        <v>198</v>
      </c>
      <c r="D1344" s="2" t="s">
        <v>2476</v>
      </c>
      <c r="E1344" s="2" t="s">
        <v>141</v>
      </c>
      <c r="F1344" s="2">
        <v>2</v>
      </c>
    </row>
    <row r="1345" spans="2:6" x14ac:dyDescent="0.25">
      <c r="C1345" s="2" t="s">
        <v>615</v>
      </c>
      <c r="D1345" s="2" t="s">
        <v>1814</v>
      </c>
      <c r="E1345" s="2" t="s">
        <v>65</v>
      </c>
      <c r="F1345" s="2">
        <v>1</v>
      </c>
    </row>
    <row r="1346" spans="2:6" x14ac:dyDescent="0.25">
      <c r="D1346" s="2" t="s">
        <v>1807</v>
      </c>
      <c r="E1346" s="2" t="s">
        <v>72</v>
      </c>
      <c r="F1346" s="2">
        <v>18.399999999999999</v>
      </c>
    </row>
    <row r="1347" spans="2:6" x14ac:dyDescent="0.25">
      <c r="D1347" s="2" t="s">
        <v>3868</v>
      </c>
      <c r="E1347" s="2" t="s">
        <v>114</v>
      </c>
      <c r="F1347" s="2">
        <v>35</v>
      </c>
    </row>
    <row r="1348" spans="2:6" x14ac:dyDescent="0.25">
      <c r="C1348" s="2" t="s">
        <v>1027</v>
      </c>
      <c r="D1348" s="2" t="s">
        <v>3528</v>
      </c>
      <c r="E1348" s="2" t="s">
        <v>114</v>
      </c>
      <c r="F1348" s="2">
        <v>40</v>
      </c>
    </row>
    <row r="1349" spans="2:6" x14ac:dyDescent="0.25">
      <c r="D1349" s="2" t="s">
        <v>3529</v>
      </c>
      <c r="E1349" s="2" t="s">
        <v>140</v>
      </c>
      <c r="F1349" s="2">
        <v>6</v>
      </c>
    </row>
    <row r="1350" spans="2:6" x14ac:dyDescent="0.25">
      <c r="B1350" s="2" t="s">
        <v>3981</v>
      </c>
      <c r="D1350" s="2"/>
      <c r="E1350" s="2"/>
      <c r="F1350" s="2">
        <v>102.4</v>
      </c>
    </row>
    <row r="1351" spans="2:6" x14ac:dyDescent="0.25">
      <c r="B1351" s="107">
        <v>45954</v>
      </c>
      <c r="C1351" s="2" t="s">
        <v>1027</v>
      </c>
      <c r="D1351" s="2" t="s">
        <v>3881</v>
      </c>
      <c r="E1351" s="2" t="s">
        <v>65</v>
      </c>
      <c r="F1351" s="2">
        <v>1</v>
      </c>
    </row>
    <row r="1352" spans="2:6" x14ac:dyDescent="0.25">
      <c r="B1352" s="2" t="s">
        <v>3982</v>
      </c>
      <c r="D1352" s="2"/>
      <c r="E1352" s="2"/>
      <c r="F1352" s="2">
        <v>1</v>
      </c>
    </row>
    <row r="1353" spans="2:6" x14ac:dyDescent="0.25">
      <c r="B1353" s="107">
        <v>45959</v>
      </c>
      <c r="C1353" s="2" t="s">
        <v>1033</v>
      </c>
      <c r="D1353" s="2" t="s">
        <v>1690</v>
      </c>
      <c r="E1353" s="2" t="s">
        <v>65</v>
      </c>
      <c r="F1353" s="2">
        <v>1</v>
      </c>
    </row>
    <row r="1354" spans="2:6" x14ac:dyDescent="0.25">
      <c r="B1354" s="2" t="s">
        <v>3979</v>
      </c>
      <c r="D1354" s="2"/>
      <c r="E1354" s="2"/>
      <c r="F1354" s="2">
        <v>1</v>
      </c>
    </row>
    <row r="1355" spans="2:6" x14ac:dyDescent="0.25">
      <c r="B1355" s="107">
        <v>45978</v>
      </c>
      <c r="C1355" s="2" t="s">
        <v>1027</v>
      </c>
      <c r="D1355" s="2" t="s">
        <v>4254</v>
      </c>
      <c r="E1355" s="2" t="s">
        <v>140</v>
      </c>
      <c r="F1355" s="2">
        <v>3</v>
      </c>
    </row>
    <row r="1356" spans="2:6" x14ac:dyDescent="0.25">
      <c r="C1356" s="2" t="s">
        <v>1499</v>
      </c>
      <c r="D1356" s="2" t="s">
        <v>2427</v>
      </c>
      <c r="E1356" s="2" t="s">
        <v>65</v>
      </c>
      <c r="F1356" s="2">
        <v>50</v>
      </c>
    </row>
    <row r="1357" spans="2:6" x14ac:dyDescent="0.25">
      <c r="D1357" s="2" t="s">
        <v>4297</v>
      </c>
      <c r="E1357" s="2" t="s">
        <v>65</v>
      </c>
      <c r="F1357" s="2">
        <v>25</v>
      </c>
    </row>
    <row r="1358" spans="2:6" x14ac:dyDescent="0.25">
      <c r="B1358" s="2" t="s">
        <v>4009</v>
      </c>
      <c r="D1358" s="2"/>
      <c r="E1358" s="2"/>
      <c r="F1358" s="2">
        <v>78</v>
      </c>
    </row>
    <row r="1359" spans="2:6" x14ac:dyDescent="0.25">
      <c r="B1359" s="107">
        <v>45961</v>
      </c>
      <c r="C1359" s="2" t="s">
        <v>1499</v>
      </c>
      <c r="D1359" s="2" t="s">
        <v>2427</v>
      </c>
      <c r="E1359" s="2" t="s">
        <v>65</v>
      </c>
      <c r="F1359" s="2">
        <v>450</v>
      </c>
    </row>
    <row r="1360" spans="2:6" x14ac:dyDescent="0.25">
      <c r="D1360" s="2" t="s">
        <v>4007</v>
      </c>
      <c r="E1360" s="2" t="s">
        <v>65</v>
      </c>
      <c r="F1360" s="2">
        <v>100</v>
      </c>
    </row>
    <row r="1361" spans="2:6" x14ac:dyDescent="0.25">
      <c r="B1361" s="2" t="s">
        <v>4036</v>
      </c>
      <c r="D1361" s="2"/>
      <c r="E1361" s="2"/>
      <c r="F1361" s="2">
        <v>550</v>
      </c>
    </row>
    <row r="1362" spans="2:6" x14ac:dyDescent="0.25">
      <c r="B1362" s="107">
        <v>45965</v>
      </c>
      <c r="C1362" s="2" t="s">
        <v>1001</v>
      </c>
      <c r="D1362" s="2" t="s">
        <v>1932</v>
      </c>
      <c r="E1362" s="2" t="s">
        <v>65</v>
      </c>
      <c r="F1362" s="2">
        <v>6</v>
      </c>
    </row>
    <row r="1363" spans="2:6" x14ac:dyDescent="0.25">
      <c r="D1363" s="2" t="s">
        <v>1933</v>
      </c>
      <c r="E1363" s="2" t="s">
        <v>65</v>
      </c>
      <c r="F1363" s="2">
        <v>2</v>
      </c>
    </row>
    <row r="1364" spans="2:6" x14ac:dyDescent="0.25">
      <c r="D1364" s="2" t="s">
        <v>3193</v>
      </c>
      <c r="E1364" s="2" t="s">
        <v>65</v>
      </c>
      <c r="F1364" s="2">
        <v>12</v>
      </c>
    </row>
    <row r="1365" spans="2:6" x14ac:dyDescent="0.25">
      <c r="B1365" s="2" t="s">
        <v>4035</v>
      </c>
      <c r="D1365" s="2"/>
      <c r="E1365" s="2"/>
      <c r="F1365" s="2">
        <v>20</v>
      </c>
    </row>
    <row r="1366" spans="2:6" x14ac:dyDescent="0.25">
      <c r="B1366" s="107">
        <v>45987</v>
      </c>
      <c r="C1366" s="2" t="s">
        <v>1027</v>
      </c>
      <c r="D1366" s="2" t="s">
        <v>4351</v>
      </c>
      <c r="E1366" s="2" t="s">
        <v>140</v>
      </c>
      <c r="F1366" s="2">
        <v>3</v>
      </c>
    </row>
    <row r="1367" spans="2:6" x14ac:dyDescent="0.25">
      <c r="B1367" s="2" t="s">
        <v>4465</v>
      </c>
      <c r="D1367" s="2"/>
      <c r="E1367" s="2"/>
      <c r="F1367" s="2">
        <v>3</v>
      </c>
    </row>
    <row r="1368" spans="2:6" x14ac:dyDescent="0.25">
      <c r="B1368" s="107">
        <v>45972</v>
      </c>
      <c r="C1368" s="2" t="s">
        <v>834</v>
      </c>
      <c r="D1368" s="2" t="s">
        <v>3072</v>
      </c>
      <c r="E1368" s="2" t="s">
        <v>113</v>
      </c>
      <c r="F1368" s="2">
        <v>1</v>
      </c>
    </row>
    <row r="1369" spans="2:6" x14ac:dyDescent="0.25">
      <c r="B1369" s="2" t="s">
        <v>4200</v>
      </c>
      <c r="D1369" s="2"/>
      <c r="E1369" s="2"/>
      <c r="F1369" s="2">
        <v>1</v>
      </c>
    </row>
    <row r="1370" spans="2:6" x14ac:dyDescent="0.25">
      <c r="B1370" s="107">
        <v>45985</v>
      </c>
      <c r="C1370" s="2" t="s">
        <v>198</v>
      </c>
      <c r="D1370" s="2" t="s">
        <v>3474</v>
      </c>
      <c r="E1370" s="2" t="s">
        <v>65</v>
      </c>
      <c r="F1370" s="2">
        <v>1</v>
      </c>
    </row>
    <row r="1371" spans="2:6" x14ac:dyDescent="0.25">
      <c r="D1371" s="2" t="s">
        <v>4360</v>
      </c>
      <c r="E1371" s="2" t="s">
        <v>65</v>
      </c>
      <c r="F1371" s="2">
        <v>1</v>
      </c>
    </row>
    <row r="1372" spans="2:6" x14ac:dyDescent="0.25">
      <c r="D1372" s="2" t="s">
        <v>2006</v>
      </c>
      <c r="E1372" s="2" t="s">
        <v>65</v>
      </c>
      <c r="F1372" s="2">
        <v>1</v>
      </c>
    </row>
    <row r="1373" spans="2:6" x14ac:dyDescent="0.25">
      <c r="D1373" s="2" t="s">
        <v>3478</v>
      </c>
      <c r="E1373" s="2" t="s">
        <v>65</v>
      </c>
      <c r="F1373" s="2">
        <v>2</v>
      </c>
    </row>
    <row r="1374" spans="2:6" x14ac:dyDescent="0.25">
      <c r="D1374" s="2" t="s">
        <v>4357</v>
      </c>
      <c r="E1374" s="2" t="s">
        <v>65</v>
      </c>
      <c r="F1374" s="2">
        <v>1</v>
      </c>
    </row>
    <row r="1375" spans="2:6" x14ac:dyDescent="0.25">
      <c r="D1375" s="2" t="s">
        <v>4358</v>
      </c>
      <c r="E1375" s="2" t="s">
        <v>65</v>
      </c>
      <c r="F1375" s="2">
        <v>1</v>
      </c>
    </row>
    <row r="1376" spans="2:6" x14ac:dyDescent="0.25">
      <c r="D1376" s="2" t="s">
        <v>4359</v>
      </c>
      <c r="E1376" s="2" t="s">
        <v>65</v>
      </c>
      <c r="F1376" s="2">
        <v>2</v>
      </c>
    </row>
    <row r="1377" spans="2:6" x14ac:dyDescent="0.25">
      <c r="C1377" s="2" t="s">
        <v>147</v>
      </c>
      <c r="D1377" s="2" t="s">
        <v>2332</v>
      </c>
      <c r="E1377" s="2" t="s">
        <v>110</v>
      </c>
      <c r="F1377" s="2">
        <v>2</v>
      </c>
    </row>
    <row r="1378" spans="2:6" x14ac:dyDescent="0.25">
      <c r="B1378" s="2" t="s">
        <v>4462</v>
      </c>
      <c r="D1378" s="2"/>
      <c r="E1378" s="2"/>
      <c r="F1378" s="2">
        <v>11</v>
      </c>
    </row>
    <row r="1379" spans="2:6" x14ac:dyDescent="0.25">
      <c r="B1379" s="107">
        <v>45988</v>
      </c>
      <c r="C1379" s="2" t="s">
        <v>1027</v>
      </c>
      <c r="D1379" s="2" t="s">
        <v>4428</v>
      </c>
      <c r="E1379" s="2" t="s">
        <v>65</v>
      </c>
      <c r="F1379" s="2">
        <v>2</v>
      </c>
    </row>
    <row r="1380" spans="2:6" x14ac:dyDescent="0.25">
      <c r="B1380" s="2" t="s">
        <v>4466</v>
      </c>
      <c r="D1380" s="2"/>
      <c r="E1380" s="2"/>
      <c r="F1380" s="2">
        <v>2</v>
      </c>
    </row>
    <row r="1381" spans="2:6" x14ac:dyDescent="0.25">
      <c r="B1381" s="107">
        <v>45980</v>
      </c>
      <c r="C1381" s="2" t="s">
        <v>238</v>
      </c>
      <c r="D1381" s="2" t="s">
        <v>4324</v>
      </c>
      <c r="E1381" s="2" t="s">
        <v>65</v>
      </c>
      <c r="F1381" s="2">
        <v>1</v>
      </c>
    </row>
    <row r="1382" spans="2:6" x14ac:dyDescent="0.25">
      <c r="D1382" s="2" t="s">
        <v>2229</v>
      </c>
      <c r="E1382" s="2" t="s">
        <v>65</v>
      </c>
      <c r="F1382" s="2">
        <v>6</v>
      </c>
    </row>
    <row r="1383" spans="2:6" x14ac:dyDescent="0.25">
      <c r="D1383" s="2" t="s">
        <v>4323</v>
      </c>
      <c r="E1383" s="2" t="s">
        <v>141</v>
      </c>
      <c r="F1383" s="2">
        <v>72</v>
      </c>
    </row>
    <row r="1384" spans="2:6" x14ac:dyDescent="0.25">
      <c r="B1384" s="2" t="s">
        <v>4463</v>
      </c>
      <c r="D1384" s="2"/>
      <c r="E1384" s="2"/>
      <c r="F1384" s="2">
        <v>79</v>
      </c>
    </row>
    <row r="1385" spans="2:6" x14ac:dyDescent="0.25">
      <c r="B1385" s="107">
        <v>45986</v>
      </c>
      <c r="C1385" s="2" t="s">
        <v>230</v>
      </c>
      <c r="D1385" s="2" t="s">
        <v>4269</v>
      </c>
      <c r="E1385" s="2" t="s">
        <v>65</v>
      </c>
      <c r="F1385" s="2">
        <v>1</v>
      </c>
    </row>
    <row r="1386" spans="2:6" x14ac:dyDescent="0.25">
      <c r="D1386" s="2" t="s">
        <v>4419</v>
      </c>
      <c r="E1386" s="2" t="s">
        <v>65</v>
      </c>
      <c r="F1386" s="2">
        <v>5</v>
      </c>
    </row>
    <row r="1387" spans="2:6" x14ac:dyDescent="0.25">
      <c r="C1387" s="2" t="s">
        <v>238</v>
      </c>
      <c r="D1387" s="2" t="s">
        <v>4196</v>
      </c>
      <c r="E1387" s="2" t="s">
        <v>65</v>
      </c>
      <c r="F1387" s="2">
        <v>22</v>
      </c>
    </row>
    <row r="1388" spans="2:6" x14ac:dyDescent="0.25">
      <c r="D1388" s="2" t="s">
        <v>2540</v>
      </c>
      <c r="E1388" s="2" t="s">
        <v>65</v>
      </c>
      <c r="F1388" s="2">
        <v>37</v>
      </c>
    </row>
    <row r="1389" spans="2:6" x14ac:dyDescent="0.25">
      <c r="D1389" s="2" t="s">
        <v>3353</v>
      </c>
      <c r="E1389" s="2" t="s">
        <v>65</v>
      </c>
      <c r="F1389" s="2">
        <v>5</v>
      </c>
    </row>
    <row r="1390" spans="2:6" x14ac:dyDescent="0.25">
      <c r="D1390" s="2" t="s">
        <v>3388</v>
      </c>
      <c r="E1390" s="2" t="s">
        <v>65</v>
      </c>
      <c r="F1390" s="2">
        <v>33</v>
      </c>
    </row>
    <row r="1391" spans="2:6" x14ac:dyDescent="0.25">
      <c r="D1391" s="2" t="s">
        <v>3673</v>
      </c>
      <c r="E1391" s="2" t="s">
        <v>65</v>
      </c>
      <c r="F1391" s="2">
        <v>10</v>
      </c>
    </row>
    <row r="1392" spans="2:6" x14ac:dyDescent="0.25">
      <c r="D1392" s="2" t="s">
        <v>4389</v>
      </c>
      <c r="E1392" s="2" t="s">
        <v>65</v>
      </c>
      <c r="F1392" s="2">
        <v>12</v>
      </c>
    </row>
    <row r="1393" spans="2:6" x14ac:dyDescent="0.25">
      <c r="D1393" s="2" t="s">
        <v>4390</v>
      </c>
      <c r="E1393" s="2" t="s">
        <v>65</v>
      </c>
      <c r="F1393" s="2">
        <v>6</v>
      </c>
    </row>
    <row r="1394" spans="2:6" x14ac:dyDescent="0.25">
      <c r="D1394" s="2" t="s">
        <v>4391</v>
      </c>
      <c r="E1394" s="2" t="s">
        <v>23</v>
      </c>
      <c r="F1394" s="2">
        <v>36.840000000000003</v>
      </c>
    </row>
    <row r="1395" spans="2:6" x14ac:dyDescent="0.25">
      <c r="D1395" s="2" t="s">
        <v>4392</v>
      </c>
      <c r="E1395" s="2" t="s">
        <v>23</v>
      </c>
      <c r="F1395" s="2">
        <v>17.899999999999999</v>
      </c>
    </row>
    <row r="1396" spans="2:6" x14ac:dyDescent="0.25">
      <c r="C1396" s="2" t="s">
        <v>147</v>
      </c>
      <c r="D1396" s="2" t="s">
        <v>2336</v>
      </c>
      <c r="E1396" s="2" t="s">
        <v>65</v>
      </c>
      <c r="F1396" s="2">
        <v>4</v>
      </c>
    </row>
    <row r="1397" spans="2:6" x14ac:dyDescent="0.25">
      <c r="D1397" s="2" t="s">
        <v>2331</v>
      </c>
      <c r="E1397" s="2" t="s">
        <v>65</v>
      </c>
      <c r="F1397" s="2">
        <v>2</v>
      </c>
    </row>
    <row r="1398" spans="2:6" x14ac:dyDescent="0.25">
      <c r="D1398" s="2" t="s">
        <v>2334</v>
      </c>
      <c r="E1398" s="2" t="s">
        <v>110</v>
      </c>
      <c r="F1398" s="2">
        <v>1</v>
      </c>
    </row>
    <row r="1399" spans="2:6" x14ac:dyDescent="0.25">
      <c r="D1399" s="2" t="s">
        <v>2330</v>
      </c>
      <c r="E1399" s="2" t="s">
        <v>65</v>
      </c>
      <c r="F1399" s="2">
        <v>2</v>
      </c>
    </row>
    <row r="1400" spans="2:6" x14ac:dyDescent="0.25">
      <c r="D1400" s="2" t="s">
        <v>4405</v>
      </c>
      <c r="E1400" s="2" t="s">
        <v>65</v>
      </c>
      <c r="F1400" s="2">
        <v>20</v>
      </c>
    </row>
    <row r="1401" spans="2:6" x14ac:dyDescent="0.25">
      <c r="D1401" s="2" t="s">
        <v>2616</v>
      </c>
      <c r="E1401" s="2" t="s">
        <v>110</v>
      </c>
      <c r="F1401" s="2">
        <v>3</v>
      </c>
    </row>
    <row r="1402" spans="2:6" x14ac:dyDescent="0.25">
      <c r="D1402" s="2" t="s">
        <v>4403</v>
      </c>
      <c r="E1402" s="2" t="s">
        <v>65</v>
      </c>
      <c r="F1402" s="2">
        <v>2</v>
      </c>
    </row>
    <row r="1403" spans="2:6" x14ac:dyDescent="0.25">
      <c r="D1403" s="2" t="s">
        <v>4404</v>
      </c>
      <c r="E1403" s="2" t="s">
        <v>65</v>
      </c>
      <c r="F1403" s="2">
        <v>2</v>
      </c>
    </row>
    <row r="1404" spans="2:6" x14ac:dyDescent="0.25">
      <c r="C1404" s="2" t="s">
        <v>3513</v>
      </c>
      <c r="D1404" s="2" t="s">
        <v>3511</v>
      </c>
      <c r="E1404" s="2" t="s">
        <v>24</v>
      </c>
      <c r="F1404" s="2">
        <v>2</v>
      </c>
    </row>
    <row r="1405" spans="2:6" x14ac:dyDescent="0.25">
      <c r="B1405" s="2" t="s">
        <v>4467</v>
      </c>
      <c r="D1405" s="2"/>
      <c r="E1405" s="2"/>
      <c r="F1405" s="2">
        <v>223.74</v>
      </c>
    </row>
    <row r="1406" spans="2:6" x14ac:dyDescent="0.25">
      <c r="B1406" s="107">
        <v>45982</v>
      </c>
      <c r="C1406" s="2" t="s">
        <v>230</v>
      </c>
      <c r="D1406" s="2" t="s">
        <v>2467</v>
      </c>
      <c r="E1406" s="2" t="s">
        <v>65</v>
      </c>
      <c r="F1406" s="2">
        <v>2</v>
      </c>
    </row>
    <row r="1407" spans="2:6" x14ac:dyDescent="0.25">
      <c r="D1407" s="2" t="s">
        <v>4326</v>
      </c>
      <c r="E1407" s="2" t="s">
        <v>65</v>
      </c>
      <c r="F1407" s="2">
        <v>5</v>
      </c>
    </row>
    <row r="1408" spans="2:6" x14ac:dyDescent="0.25">
      <c r="C1408" s="2" t="s">
        <v>1027</v>
      </c>
      <c r="D1408" s="2" t="s">
        <v>4351</v>
      </c>
      <c r="E1408" s="2" t="s">
        <v>140</v>
      </c>
      <c r="F1408" s="2">
        <v>6</v>
      </c>
    </row>
    <row r="1409" spans="2:6" x14ac:dyDescent="0.25">
      <c r="C1409" s="2" t="s">
        <v>1033</v>
      </c>
      <c r="D1409" s="2" t="s">
        <v>2134</v>
      </c>
      <c r="E1409" s="2" t="s">
        <v>65</v>
      </c>
      <c r="F1409" s="2">
        <v>1</v>
      </c>
    </row>
    <row r="1410" spans="2:6" x14ac:dyDescent="0.25">
      <c r="B1410" s="2" t="s">
        <v>4468</v>
      </c>
      <c r="D1410" s="2"/>
      <c r="E1410" s="2"/>
      <c r="F1410" s="2">
        <v>14</v>
      </c>
    </row>
    <row r="1411" spans="2:6" x14ac:dyDescent="0.25">
      <c r="B1411" s="107">
        <v>45990</v>
      </c>
      <c r="C1411" s="2" t="s">
        <v>1021</v>
      </c>
      <c r="D1411" s="2" t="s">
        <v>4400</v>
      </c>
      <c r="E1411" s="2" t="s">
        <v>140</v>
      </c>
      <c r="F1411" s="2">
        <v>8</v>
      </c>
    </row>
    <row r="1412" spans="2:6" x14ac:dyDescent="0.25">
      <c r="D1412" s="2" t="s">
        <v>4402</v>
      </c>
      <c r="E1412" s="2" t="s">
        <v>65</v>
      </c>
      <c r="F1412" s="2">
        <v>1</v>
      </c>
    </row>
    <row r="1413" spans="2:6" x14ac:dyDescent="0.25">
      <c r="C1413" s="2" t="s">
        <v>1255</v>
      </c>
      <c r="D1413" s="2" t="s">
        <v>4383</v>
      </c>
      <c r="E1413" s="2" t="s">
        <v>111</v>
      </c>
      <c r="F1413" s="2">
        <v>33</v>
      </c>
    </row>
    <row r="1414" spans="2:6" x14ac:dyDescent="0.25">
      <c r="B1414" s="2" t="s">
        <v>4469</v>
      </c>
      <c r="D1414" s="2"/>
      <c r="E1414" s="2"/>
      <c r="F1414" s="2">
        <v>42</v>
      </c>
    </row>
    <row r="1415" spans="2:6" x14ac:dyDescent="0.25">
      <c r="B1415" s="107">
        <v>45992</v>
      </c>
      <c r="C1415" s="2" t="s">
        <v>346</v>
      </c>
      <c r="D1415" s="2" t="s">
        <v>1814</v>
      </c>
      <c r="E1415" s="2" t="s">
        <v>65</v>
      </c>
      <c r="F1415" s="2">
        <v>1</v>
      </c>
    </row>
    <row r="1416" spans="2:6" x14ac:dyDescent="0.25">
      <c r="D1416" s="2" t="s">
        <v>4414</v>
      </c>
      <c r="E1416" s="2" t="s">
        <v>72</v>
      </c>
      <c r="F1416" s="2">
        <v>134.46</v>
      </c>
    </row>
    <row r="1417" spans="2:6" x14ac:dyDescent="0.25">
      <c r="D1417" s="2" t="s">
        <v>4415</v>
      </c>
      <c r="E1417" s="2" t="s">
        <v>114</v>
      </c>
      <c r="F1417" s="2">
        <v>6</v>
      </c>
    </row>
    <row r="1418" spans="2:6" x14ac:dyDescent="0.25">
      <c r="D1418" s="2" t="s">
        <v>4416</v>
      </c>
      <c r="E1418" s="2" t="s">
        <v>114</v>
      </c>
      <c r="F1418" s="2">
        <v>30</v>
      </c>
    </row>
    <row r="1419" spans="2:6" x14ac:dyDescent="0.25">
      <c r="D1419" s="2" t="s">
        <v>4417</v>
      </c>
      <c r="E1419" s="2" t="s">
        <v>114</v>
      </c>
      <c r="F1419" s="2">
        <v>30</v>
      </c>
    </row>
    <row r="1420" spans="2:6" x14ac:dyDescent="0.25">
      <c r="C1420" s="2" t="s">
        <v>1027</v>
      </c>
      <c r="D1420" s="2" t="s">
        <v>4430</v>
      </c>
      <c r="E1420" s="2" t="s">
        <v>65</v>
      </c>
      <c r="F1420" s="2">
        <v>1</v>
      </c>
    </row>
    <row r="1421" spans="2:6" x14ac:dyDescent="0.25">
      <c r="B1421" s="2" t="s">
        <v>4470</v>
      </c>
      <c r="D1421" s="2"/>
      <c r="E1421" s="2"/>
      <c r="F1421" s="2">
        <v>202.46</v>
      </c>
    </row>
    <row r="1422" spans="2:6" x14ac:dyDescent="0.25">
      <c r="B1422" s="107">
        <v>45995</v>
      </c>
      <c r="C1422" s="2" t="s">
        <v>151</v>
      </c>
      <c r="D1422" s="2" t="s">
        <v>2805</v>
      </c>
      <c r="E1422" s="2" t="s">
        <v>24</v>
      </c>
      <c r="F1422" s="2">
        <v>4</v>
      </c>
    </row>
    <row r="1423" spans="2:6" x14ac:dyDescent="0.25">
      <c r="D1423" s="2" t="s">
        <v>4511</v>
      </c>
      <c r="E1423" s="2" t="s">
        <v>110</v>
      </c>
      <c r="F1423" s="2">
        <v>4</v>
      </c>
    </row>
    <row r="1424" spans="2:6" x14ac:dyDescent="0.25">
      <c r="C1424" s="2" t="s">
        <v>1033</v>
      </c>
      <c r="D1424" s="2" t="s">
        <v>2134</v>
      </c>
      <c r="E1424" s="2" t="s">
        <v>65</v>
      </c>
      <c r="F1424" s="2">
        <v>2</v>
      </c>
    </row>
    <row r="1425" spans="2:6" x14ac:dyDescent="0.25">
      <c r="B1425" s="2" t="s">
        <v>4482</v>
      </c>
      <c r="D1425" s="2"/>
      <c r="E1425" s="2"/>
      <c r="F1425" s="2">
        <v>10</v>
      </c>
    </row>
    <row r="1426" spans="2:6" x14ac:dyDescent="0.25">
      <c r="B1426" s="107">
        <v>45999</v>
      </c>
      <c r="C1426" s="2" t="s">
        <v>1033</v>
      </c>
      <c r="D1426" s="2" t="s">
        <v>2134</v>
      </c>
      <c r="E1426" s="2" t="s">
        <v>65</v>
      </c>
      <c r="F1426" s="2">
        <v>1</v>
      </c>
    </row>
    <row r="1427" spans="2:6" x14ac:dyDescent="0.25">
      <c r="B1427" s="2" t="s">
        <v>4576</v>
      </c>
      <c r="D1427" s="2"/>
      <c r="E1427" s="2"/>
      <c r="F1427" s="2">
        <v>1</v>
      </c>
    </row>
    <row r="1428" spans="2:6" x14ac:dyDescent="0.25">
      <c r="B1428" s="107">
        <v>45996</v>
      </c>
      <c r="C1428" s="2" t="s">
        <v>288</v>
      </c>
      <c r="D1428" s="2" t="s">
        <v>4425</v>
      </c>
      <c r="E1428" s="2" t="s">
        <v>65</v>
      </c>
      <c r="F1428" s="2">
        <v>5</v>
      </c>
    </row>
    <row r="1429" spans="2:6" x14ac:dyDescent="0.25">
      <c r="C1429" s="2" t="s">
        <v>375</v>
      </c>
      <c r="D1429" s="2" t="s">
        <v>4542</v>
      </c>
      <c r="E1429" s="2" t="s">
        <v>24</v>
      </c>
      <c r="F1429" s="2">
        <v>1</v>
      </c>
    </row>
    <row r="1430" spans="2:6" x14ac:dyDescent="0.25">
      <c r="B1430" s="2" t="s">
        <v>4577</v>
      </c>
      <c r="D1430" s="2"/>
      <c r="E1430" s="2"/>
      <c r="F1430" s="2">
        <v>6</v>
      </c>
    </row>
    <row r="1431" spans="2:6" x14ac:dyDescent="0.25">
      <c r="B1431" s="107">
        <v>46001</v>
      </c>
      <c r="C1431" s="2" t="s">
        <v>587</v>
      </c>
      <c r="D1431" s="2" t="s">
        <v>3523</v>
      </c>
      <c r="E1431" s="2" t="s">
        <v>72</v>
      </c>
      <c r="F1431" s="2">
        <v>30</v>
      </c>
    </row>
    <row r="1432" spans="2:6" x14ac:dyDescent="0.25">
      <c r="C1432" s="2" t="s">
        <v>1033</v>
      </c>
      <c r="D1432" s="2" t="s">
        <v>2134</v>
      </c>
      <c r="E1432" s="2" t="s">
        <v>65</v>
      </c>
      <c r="F1432" s="2">
        <v>1</v>
      </c>
    </row>
    <row r="1433" spans="2:6" x14ac:dyDescent="0.25">
      <c r="B1433" s="2" t="s">
        <v>4578</v>
      </c>
      <c r="D1433" s="2"/>
      <c r="E1433" s="2"/>
      <c r="F1433" s="2">
        <v>31</v>
      </c>
    </row>
    <row r="1434" spans="2:6" x14ac:dyDescent="0.25">
      <c r="B1434" s="107">
        <v>46000</v>
      </c>
      <c r="C1434" s="2" t="s">
        <v>1027</v>
      </c>
      <c r="D1434" s="2" t="s">
        <v>2406</v>
      </c>
      <c r="E1434" s="2" t="s">
        <v>140</v>
      </c>
      <c r="F1434" s="2">
        <v>1</v>
      </c>
    </row>
    <row r="1435" spans="2:6" x14ac:dyDescent="0.25">
      <c r="D1435" s="2" t="s">
        <v>4551</v>
      </c>
      <c r="E1435" s="2" t="s">
        <v>65</v>
      </c>
      <c r="F1435" s="2">
        <v>5</v>
      </c>
    </row>
    <row r="1436" spans="2:6" x14ac:dyDescent="0.25">
      <c r="B1436" s="2" t="s">
        <v>4579</v>
      </c>
      <c r="D1436" s="2"/>
      <c r="E1436" s="2"/>
      <c r="F1436" s="2">
        <v>6</v>
      </c>
    </row>
    <row r="1437" spans="2:6" x14ac:dyDescent="0.25">
      <c r="B1437" s="107">
        <v>46007</v>
      </c>
      <c r="C1437" s="2" t="s">
        <v>1033</v>
      </c>
      <c r="D1437" s="2" t="s">
        <v>2134</v>
      </c>
      <c r="E1437" s="2" t="s">
        <v>65</v>
      </c>
      <c r="F1437" s="2">
        <v>1</v>
      </c>
    </row>
    <row r="1438" spans="2:6" x14ac:dyDescent="0.25">
      <c r="C1438" s="2" t="s">
        <v>1205</v>
      </c>
      <c r="D1438" s="2" t="s">
        <v>4653</v>
      </c>
      <c r="E1438" s="2" t="s">
        <v>110</v>
      </c>
      <c r="F1438" s="2">
        <v>1</v>
      </c>
    </row>
    <row r="1439" spans="2:6" x14ac:dyDescent="0.25">
      <c r="B1439" s="2" t="s">
        <v>4683</v>
      </c>
      <c r="D1439" s="2"/>
      <c r="E1439" s="2"/>
      <c r="F1439" s="2">
        <v>2</v>
      </c>
    </row>
    <row r="1440" spans="2:6" x14ac:dyDescent="0.25">
      <c r="B1440" s="107">
        <v>46043</v>
      </c>
      <c r="C1440" s="2" t="s">
        <v>1456</v>
      </c>
      <c r="D1440" s="2" t="s">
        <v>3458</v>
      </c>
      <c r="E1440" s="2" t="s">
        <v>65</v>
      </c>
      <c r="F1440" s="2">
        <v>85</v>
      </c>
    </row>
    <row r="1441" spans="2:6" x14ac:dyDescent="0.25">
      <c r="D1441" s="2" t="s">
        <v>3459</v>
      </c>
      <c r="E1441" s="2" t="s">
        <v>23</v>
      </c>
      <c r="F1441" s="2">
        <v>3</v>
      </c>
    </row>
    <row r="1442" spans="2:6" x14ac:dyDescent="0.25">
      <c r="D1442" s="2" t="s">
        <v>3483</v>
      </c>
      <c r="E1442" s="2" t="s">
        <v>65</v>
      </c>
      <c r="F1442" s="2">
        <v>35</v>
      </c>
    </row>
    <row r="1443" spans="2:6" x14ac:dyDescent="0.25">
      <c r="D1443" s="2" t="s">
        <v>4888</v>
      </c>
      <c r="E1443" s="2" t="s">
        <v>65</v>
      </c>
      <c r="F1443" s="2">
        <v>70</v>
      </c>
    </row>
    <row r="1444" spans="2:6" x14ac:dyDescent="0.25">
      <c r="B1444" s="2" t="s">
        <v>4932</v>
      </c>
      <c r="D1444" s="2"/>
      <c r="E1444" s="2"/>
      <c r="F1444" s="2">
        <v>193</v>
      </c>
    </row>
    <row r="1445" spans="2:6" x14ac:dyDescent="0.25">
      <c r="B1445" s="107">
        <v>46048</v>
      </c>
      <c r="C1445" s="2" t="s">
        <v>1033</v>
      </c>
      <c r="D1445" s="2" t="s">
        <v>2134</v>
      </c>
      <c r="E1445" s="2" t="s">
        <v>65</v>
      </c>
      <c r="F1445" s="2">
        <v>2</v>
      </c>
    </row>
    <row r="1446" spans="2:6" x14ac:dyDescent="0.25">
      <c r="B1446" s="2" t="s">
        <v>4933</v>
      </c>
      <c r="D1446" s="2"/>
      <c r="E1446" s="2"/>
      <c r="F1446" s="2">
        <v>2</v>
      </c>
    </row>
    <row r="1447" spans="2:6" x14ac:dyDescent="0.25">
      <c r="B1447" s="107">
        <v>46050</v>
      </c>
      <c r="C1447" s="2" t="s">
        <v>1033</v>
      </c>
      <c r="D1447" s="2" t="s">
        <v>2134</v>
      </c>
      <c r="E1447" s="2" t="s">
        <v>65</v>
      </c>
      <c r="F1447" s="2">
        <v>2</v>
      </c>
    </row>
    <row r="1448" spans="2:6" x14ac:dyDescent="0.25">
      <c r="B1448" s="2" t="s">
        <v>4941</v>
      </c>
      <c r="D1448" s="2"/>
      <c r="E1448" s="2"/>
      <c r="F1448" s="2">
        <v>2</v>
      </c>
    </row>
    <row r="1449" spans="2:6" x14ac:dyDescent="0.25">
      <c r="B1449" s="107">
        <v>46055</v>
      </c>
      <c r="C1449" s="2" t="s">
        <v>1033</v>
      </c>
      <c r="D1449" s="2" t="s">
        <v>2134</v>
      </c>
      <c r="E1449" s="2" t="s">
        <v>65</v>
      </c>
      <c r="F1449" s="2">
        <v>2</v>
      </c>
    </row>
    <row r="1450" spans="2:6" x14ac:dyDescent="0.25">
      <c r="B1450" s="2" t="s">
        <v>5035</v>
      </c>
      <c r="D1450" s="2"/>
      <c r="E1450" s="2"/>
      <c r="F1450" s="2">
        <v>2</v>
      </c>
    </row>
    <row r="1451" spans="2:6" x14ac:dyDescent="0.25">
      <c r="B1451" s="107">
        <v>46058</v>
      </c>
      <c r="C1451" s="2" t="s">
        <v>1033</v>
      </c>
      <c r="D1451" s="2" t="s">
        <v>2134</v>
      </c>
      <c r="E1451" s="2" t="s">
        <v>65</v>
      </c>
      <c r="F1451" s="2">
        <v>2</v>
      </c>
    </row>
    <row r="1452" spans="2:6" x14ac:dyDescent="0.25">
      <c r="B1452" s="2" t="s">
        <v>5036</v>
      </c>
      <c r="D1452" s="2"/>
      <c r="E1452" s="2"/>
      <c r="F1452" s="2">
        <v>2</v>
      </c>
    </row>
    <row r="1453" spans="2:6" x14ac:dyDescent="0.25">
      <c r="B1453" s="107">
        <v>46072</v>
      </c>
      <c r="C1453" s="2" t="s">
        <v>147</v>
      </c>
      <c r="D1453" s="2" t="s">
        <v>2184</v>
      </c>
      <c r="E1453" s="2" t="s">
        <v>24</v>
      </c>
      <c r="F1453" s="2">
        <v>2</v>
      </c>
    </row>
    <row r="1454" spans="2:6" x14ac:dyDescent="0.25">
      <c r="D1454" s="2" t="s">
        <v>2331</v>
      </c>
      <c r="E1454" s="2" t="s">
        <v>65</v>
      </c>
      <c r="F1454" s="2">
        <v>2</v>
      </c>
    </row>
    <row r="1455" spans="2:6" x14ac:dyDescent="0.25">
      <c r="D1455" s="2" t="s">
        <v>3151</v>
      </c>
      <c r="E1455" s="2" t="s">
        <v>65</v>
      </c>
      <c r="F1455" s="2">
        <v>2</v>
      </c>
    </row>
    <row r="1456" spans="2:6" x14ac:dyDescent="0.25">
      <c r="B1456" s="2" t="s">
        <v>5114</v>
      </c>
      <c r="D1456" s="2"/>
      <c r="E1456" s="2"/>
      <c r="F1456" s="2">
        <v>6</v>
      </c>
    </row>
    <row r="1457" spans="2:6" x14ac:dyDescent="0.25">
      <c r="B1457" s="107">
        <v>46089</v>
      </c>
      <c r="C1457" s="2" t="s">
        <v>1255</v>
      </c>
      <c r="D1457" s="2" t="s">
        <v>5288</v>
      </c>
      <c r="E1457" s="2" t="s">
        <v>111</v>
      </c>
      <c r="F1457" s="2">
        <v>90</v>
      </c>
    </row>
    <row r="1458" spans="2:6" x14ac:dyDescent="0.25">
      <c r="B1458" s="2" t="s">
        <v>5210</v>
      </c>
      <c r="D1458" s="2"/>
      <c r="E1458" s="2"/>
      <c r="F1458" s="2">
        <v>90</v>
      </c>
    </row>
    <row r="1459" spans="2:6" x14ac:dyDescent="0.25">
      <c r="B1459" s="107">
        <v>46090</v>
      </c>
      <c r="C1459" s="2" t="s">
        <v>467</v>
      </c>
      <c r="D1459" s="2" t="s">
        <v>2025</v>
      </c>
      <c r="E1459" s="2" t="s">
        <v>141</v>
      </c>
      <c r="F1459" s="2">
        <v>15</v>
      </c>
    </row>
    <row r="1460" spans="2:6" x14ac:dyDescent="0.25">
      <c r="D1460" s="2" t="s">
        <v>1968</v>
      </c>
      <c r="E1460" s="2" t="s">
        <v>23</v>
      </c>
      <c r="F1460" s="2">
        <v>5</v>
      </c>
    </row>
    <row r="1461" spans="2:6" x14ac:dyDescent="0.25">
      <c r="D1461" s="2" t="s">
        <v>4292</v>
      </c>
      <c r="E1461" s="2" t="s">
        <v>65</v>
      </c>
      <c r="F1461" s="2">
        <v>20</v>
      </c>
    </row>
    <row r="1462" spans="2:6" x14ac:dyDescent="0.25">
      <c r="C1462" s="2" t="s">
        <v>1027</v>
      </c>
      <c r="D1462" s="2" t="s">
        <v>1815</v>
      </c>
      <c r="E1462" s="2" t="s">
        <v>140</v>
      </c>
      <c r="F1462" s="2">
        <v>6</v>
      </c>
    </row>
    <row r="1463" spans="2:6" x14ac:dyDescent="0.25">
      <c r="D1463" s="2" t="s">
        <v>4351</v>
      </c>
      <c r="E1463" s="2" t="s">
        <v>140</v>
      </c>
      <c r="F1463" s="2">
        <v>6</v>
      </c>
    </row>
    <row r="1464" spans="2:6" x14ac:dyDescent="0.25">
      <c r="D1464" s="2" t="s">
        <v>5163</v>
      </c>
      <c r="E1464" s="2" t="s">
        <v>114</v>
      </c>
      <c r="F1464" s="2">
        <v>50</v>
      </c>
    </row>
    <row r="1465" spans="2:6" x14ac:dyDescent="0.25">
      <c r="C1465" s="2" t="s">
        <v>4288</v>
      </c>
      <c r="D1465" s="2" t="s">
        <v>1814</v>
      </c>
      <c r="E1465" s="2" t="s">
        <v>65</v>
      </c>
      <c r="F1465" s="2">
        <v>1</v>
      </c>
    </row>
    <row r="1466" spans="2:6" x14ac:dyDescent="0.25">
      <c r="D1466" s="2" t="s">
        <v>4017</v>
      </c>
      <c r="E1466" s="2" t="s">
        <v>65</v>
      </c>
      <c r="F1466" s="2">
        <v>1</v>
      </c>
    </row>
    <row r="1467" spans="2:6" x14ac:dyDescent="0.25">
      <c r="B1467" s="2" t="s">
        <v>5211</v>
      </c>
      <c r="D1467" s="2"/>
      <c r="E1467" s="2"/>
      <c r="F1467" s="2">
        <v>104</v>
      </c>
    </row>
    <row r="1468" spans="2:6" x14ac:dyDescent="0.25">
      <c r="B1468" s="107">
        <v>46092</v>
      </c>
      <c r="C1468" s="2" t="s">
        <v>463</v>
      </c>
      <c r="D1468" s="2" t="s">
        <v>5151</v>
      </c>
      <c r="E1468" s="2" t="s">
        <v>23</v>
      </c>
      <c r="F1468" s="2">
        <v>10</v>
      </c>
    </row>
    <row r="1469" spans="2:6" x14ac:dyDescent="0.25">
      <c r="D1469" s="2" t="s">
        <v>5153</v>
      </c>
      <c r="E1469" s="2" t="s">
        <v>72</v>
      </c>
      <c r="F1469" s="2">
        <v>144</v>
      </c>
    </row>
    <row r="1470" spans="2:6" x14ac:dyDescent="0.25">
      <c r="C1470" s="2" t="s">
        <v>467</v>
      </c>
      <c r="D1470" s="2" t="s">
        <v>2634</v>
      </c>
      <c r="E1470" s="2" t="s">
        <v>141</v>
      </c>
      <c r="F1470" s="2">
        <v>22</v>
      </c>
    </row>
    <row r="1471" spans="2:6" x14ac:dyDescent="0.25">
      <c r="D1471" s="2" t="s">
        <v>4722</v>
      </c>
      <c r="E1471" s="2" t="s">
        <v>65</v>
      </c>
      <c r="F1471" s="2">
        <v>1</v>
      </c>
    </row>
    <row r="1472" spans="2:6" x14ac:dyDescent="0.25">
      <c r="C1472" s="2" t="s">
        <v>834</v>
      </c>
      <c r="D1472" s="2" t="s">
        <v>5195</v>
      </c>
      <c r="E1472" s="2" t="s">
        <v>65</v>
      </c>
      <c r="F1472" s="2">
        <v>1</v>
      </c>
    </row>
    <row r="1473" spans="2:6" x14ac:dyDescent="0.25">
      <c r="C1473" s="2" t="s">
        <v>1499</v>
      </c>
      <c r="D1473" s="2" t="s">
        <v>5156</v>
      </c>
      <c r="E1473" s="2" t="s">
        <v>65</v>
      </c>
      <c r="F1473" s="2">
        <v>200</v>
      </c>
    </row>
    <row r="1474" spans="2:6" x14ac:dyDescent="0.25">
      <c r="D1474" s="2" t="s">
        <v>5155</v>
      </c>
      <c r="E1474" s="2" t="s">
        <v>65</v>
      </c>
      <c r="F1474" s="2">
        <v>1000</v>
      </c>
    </row>
    <row r="1475" spans="2:6" x14ac:dyDescent="0.25">
      <c r="D1475" s="2" t="s">
        <v>5157</v>
      </c>
      <c r="E1475" s="2" t="s">
        <v>65</v>
      </c>
      <c r="F1475" s="2">
        <v>250</v>
      </c>
    </row>
    <row r="1476" spans="2:6" x14ac:dyDescent="0.25">
      <c r="B1476" s="2" t="s">
        <v>5212</v>
      </c>
      <c r="D1476" s="2"/>
      <c r="E1476" s="2"/>
      <c r="F1476" s="2">
        <v>1628</v>
      </c>
    </row>
    <row r="1477" spans="2:6" x14ac:dyDescent="0.25">
      <c r="B1477" s="107">
        <v>46093</v>
      </c>
      <c r="C1477" s="2" t="s">
        <v>390</v>
      </c>
      <c r="D1477" s="2" t="s">
        <v>5160</v>
      </c>
      <c r="E1477" s="2" t="s">
        <v>111</v>
      </c>
      <c r="F1477" s="2">
        <v>82</v>
      </c>
    </row>
    <row r="1478" spans="2:6" x14ac:dyDescent="0.25">
      <c r="B1478" s="2" t="s">
        <v>5213</v>
      </c>
      <c r="D1478" s="2"/>
      <c r="E1478" s="2"/>
      <c r="F1478" s="2">
        <v>82</v>
      </c>
    </row>
    <row r="1479" spans="2:6" x14ac:dyDescent="0.25">
      <c r="B1479" s="107">
        <v>46094</v>
      </c>
      <c r="C1479" s="2" t="s">
        <v>3287</v>
      </c>
      <c r="D1479" s="2" t="s">
        <v>68</v>
      </c>
      <c r="E1479" s="2" t="s">
        <v>65</v>
      </c>
      <c r="F1479" s="2">
        <v>1</v>
      </c>
    </row>
    <row r="1480" spans="2:6" x14ac:dyDescent="0.25">
      <c r="D1480" s="2" t="s">
        <v>1814</v>
      </c>
      <c r="E1480" s="2" t="s">
        <v>65</v>
      </c>
      <c r="F1480" s="2">
        <v>1</v>
      </c>
    </row>
    <row r="1481" spans="2:6" x14ac:dyDescent="0.25">
      <c r="D1481" s="2" t="s">
        <v>3296</v>
      </c>
      <c r="E1481" s="2" t="s">
        <v>23</v>
      </c>
      <c r="F1481" s="2">
        <v>21</v>
      </c>
    </row>
    <row r="1482" spans="2:6" x14ac:dyDescent="0.25">
      <c r="D1482" s="2" t="s">
        <v>5185</v>
      </c>
      <c r="E1482" s="2" t="s">
        <v>23</v>
      </c>
      <c r="F1482" s="2">
        <v>182.86</v>
      </c>
    </row>
    <row r="1483" spans="2:6" x14ac:dyDescent="0.25">
      <c r="D1483" s="2" t="s">
        <v>5186</v>
      </c>
      <c r="E1483" s="2" t="s">
        <v>23</v>
      </c>
      <c r="F1483" s="2">
        <v>197.44</v>
      </c>
    </row>
    <row r="1484" spans="2:6" x14ac:dyDescent="0.25">
      <c r="D1484" s="2" t="s">
        <v>5187</v>
      </c>
      <c r="E1484" s="2" t="s">
        <v>23</v>
      </c>
      <c r="F1484" s="2">
        <v>665.63</v>
      </c>
    </row>
    <row r="1485" spans="2:6" x14ac:dyDescent="0.25">
      <c r="D1485" s="2" t="s">
        <v>5189</v>
      </c>
      <c r="E1485" s="2" t="s">
        <v>65</v>
      </c>
      <c r="F1485" s="2">
        <v>8</v>
      </c>
    </row>
    <row r="1486" spans="2:6" x14ac:dyDescent="0.25">
      <c r="D1486" s="2" t="s">
        <v>5190</v>
      </c>
      <c r="E1486" s="2" t="s">
        <v>65</v>
      </c>
      <c r="F1486" s="2">
        <v>4</v>
      </c>
    </row>
    <row r="1487" spans="2:6" x14ac:dyDescent="0.25">
      <c r="D1487" s="2" t="s">
        <v>5194</v>
      </c>
      <c r="E1487" s="2" t="s">
        <v>65</v>
      </c>
      <c r="F1487" s="2">
        <v>20</v>
      </c>
    </row>
    <row r="1488" spans="2:6" x14ac:dyDescent="0.25">
      <c r="B1488" s="2" t="s">
        <v>5214</v>
      </c>
      <c r="D1488" s="2"/>
      <c r="E1488" s="2"/>
      <c r="F1488" s="2">
        <v>1100.93</v>
      </c>
    </row>
    <row r="1489" spans="2:6" x14ac:dyDescent="0.25">
      <c r="B1489" s="107">
        <v>46091</v>
      </c>
      <c r="C1489" s="2" t="s">
        <v>4288</v>
      </c>
      <c r="D1489" s="2" t="s">
        <v>1814</v>
      </c>
      <c r="E1489" s="2" t="s">
        <v>65</v>
      </c>
      <c r="F1489" s="2">
        <v>1</v>
      </c>
    </row>
    <row r="1490" spans="2:6" x14ac:dyDescent="0.25">
      <c r="D1490" s="2" t="s">
        <v>2266</v>
      </c>
      <c r="E1490" s="2" t="s">
        <v>65</v>
      </c>
      <c r="F1490" s="2">
        <v>1</v>
      </c>
    </row>
    <row r="1491" spans="2:6" x14ac:dyDescent="0.25">
      <c r="B1491" s="2" t="s">
        <v>5215</v>
      </c>
      <c r="D1491" s="2"/>
      <c r="E1491" s="2"/>
      <c r="F1491" s="2">
        <v>2</v>
      </c>
    </row>
    <row r="1492" spans="2:6" x14ac:dyDescent="0.25">
      <c r="B1492" s="107">
        <v>46104</v>
      </c>
      <c r="C1492" s="2" t="s">
        <v>4288</v>
      </c>
      <c r="D1492" s="2" t="s">
        <v>1814</v>
      </c>
      <c r="E1492" s="2" t="s">
        <v>65</v>
      </c>
      <c r="F1492" s="2">
        <v>1</v>
      </c>
    </row>
    <row r="1493" spans="2:6" x14ac:dyDescent="0.25">
      <c r="D1493" s="2" t="s">
        <v>5293</v>
      </c>
      <c r="E1493" s="2" t="s">
        <v>65</v>
      </c>
      <c r="F1493" s="2">
        <v>8</v>
      </c>
    </row>
    <row r="1494" spans="2:6" x14ac:dyDescent="0.25">
      <c r="D1494" s="2" t="s">
        <v>5294</v>
      </c>
      <c r="E1494" s="2" t="s">
        <v>65</v>
      </c>
      <c r="F1494" s="2">
        <v>8</v>
      </c>
    </row>
    <row r="1495" spans="2:6" x14ac:dyDescent="0.25">
      <c r="D1495" s="2" t="s">
        <v>5295</v>
      </c>
      <c r="E1495" s="2" t="s">
        <v>65</v>
      </c>
      <c r="F1495" s="2">
        <v>6</v>
      </c>
    </row>
    <row r="1496" spans="2:6" x14ac:dyDescent="0.25">
      <c r="B1496" s="2" t="s">
        <v>5352</v>
      </c>
      <c r="D1496" s="2"/>
      <c r="E1496" s="2"/>
      <c r="F1496" s="2">
        <v>23</v>
      </c>
    </row>
    <row r="1497" spans="2:6" x14ac:dyDescent="0.25">
      <c r="B1497" s="107">
        <v>46099</v>
      </c>
      <c r="C1497" s="2" t="s">
        <v>1456</v>
      </c>
      <c r="D1497" s="2" t="s">
        <v>3457</v>
      </c>
      <c r="E1497" s="2" t="s">
        <v>65</v>
      </c>
      <c r="F1497" s="2">
        <v>30</v>
      </c>
    </row>
    <row r="1498" spans="2:6" x14ac:dyDescent="0.25">
      <c r="D1498" s="2" t="s">
        <v>3459</v>
      </c>
      <c r="E1498" s="2" t="s">
        <v>65</v>
      </c>
      <c r="F1498" s="2">
        <v>2</v>
      </c>
    </row>
    <row r="1499" spans="2:6" x14ac:dyDescent="0.25">
      <c r="D1499" s="2" t="s">
        <v>3460</v>
      </c>
      <c r="E1499" s="2" t="s">
        <v>65</v>
      </c>
      <c r="F1499" s="2">
        <v>2</v>
      </c>
    </row>
    <row r="1500" spans="2:6" x14ac:dyDescent="0.25">
      <c r="D1500" s="2" t="s">
        <v>3483</v>
      </c>
      <c r="E1500" s="2" t="s">
        <v>65</v>
      </c>
      <c r="F1500" s="2">
        <v>7</v>
      </c>
    </row>
    <row r="1501" spans="2:6" x14ac:dyDescent="0.25">
      <c r="D1501" s="2" t="s">
        <v>5270</v>
      </c>
      <c r="E1501" s="2" t="s">
        <v>65</v>
      </c>
      <c r="F1501" s="2">
        <v>20</v>
      </c>
    </row>
    <row r="1502" spans="2:6" x14ac:dyDescent="0.25">
      <c r="D1502" s="2" t="s">
        <v>5271</v>
      </c>
      <c r="E1502" s="2" t="s">
        <v>65</v>
      </c>
      <c r="F1502" s="2">
        <v>30</v>
      </c>
    </row>
    <row r="1503" spans="2:6" x14ac:dyDescent="0.25">
      <c r="B1503" s="2" t="s">
        <v>5353</v>
      </c>
      <c r="D1503" s="2"/>
      <c r="E1503" s="2"/>
      <c r="F1503" s="2">
        <v>91</v>
      </c>
    </row>
    <row r="1504" spans="2:6" x14ac:dyDescent="0.25">
      <c r="B1504" s="107">
        <v>46106</v>
      </c>
      <c r="C1504" s="2" t="s">
        <v>230</v>
      </c>
      <c r="D1504" s="2" t="s">
        <v>5394</v>
      </c>
      <c r="E1504" s="2" t="s">
        <v>65</v>
      </c>
      <c r="F1504" s="2">
        <v>10</v>
      </c>
    </row>
    <row r="1505" spans="2:6" x14ac:dyDescent="0.25">
      <c r="B1505" s="2" t="s">
        <v>5355</v>
      </c>
      <c r="D1505" s="2"/>
      <c r="E1505" s="2"/>
      <c r="F1505" s="2">
        <v>10</v>
      </c>
    </row>
    <row r="1506" spans="2:6" x14ac:dyDescent="0.25">
      <c r="B1506" s="107">
        <v>46105</v>
      </c>
      <c r="C1506" s="2" t="s">
        <v>147</v>
      </c>
      <c r="D1506" s="2" t="s">
        <v>5132</v>
      </c>
      <c r="E1506" s="2" t="s">
        <v>110</v>
      </c>
      <c r="F1506" s="2">
        <v>1</v>
      </c>
    </row>
    <row r="1507" spans="2:6" x14ac:dyDescent="0.25">
      <c r="D1507" s="2" t="s">
        <v>2837</v>
      </c>
      <c r="E1507" s="2" t="s">
        <v>65</v>
      </c>
      <c r="F1507" s="2">
        <v>2</v>
      </c>
    </row>
    <row r="1508" spans="2:6" x14ac:dyDescent="0.25">
      <c r="C1508" s="2" t="s">
        <v>456</v>
      </c>
      <c r="D1508" s="2" t="s">
        <v>5378</v>
      </c>
      <c r="E1508" s="2" t="s">
        <v>65</v>
      </c>
      <c r="F1508" s="2">
        <v>8</v>
      </c>
    </row>
    <row r="1509" spans="2:6" x14ac:dyDescent="0.25">
      <c r="D1509" s="2" t="s">
        <v>5379</v>
      </c>
      <c r="E1509" s="2" t="s">
        <v>65</v>
      </c>
      <c r="F1509" s="2">
        <v>1</v>
      </c>
    </row>
    <row r="1510" spans="2:6" x14ac:dyDescent="0.25">
      <c r="B1510" s="2" t="s">
        <v>5400</v>
      </c>
      <c r="D1510" s="2"/>
      <c r="E1510" s="2"/>
      <c r="F1510" s="2">
        <v>12</v>
      </c>
    </row>
    <row r="1511" spans="2:6" x14ac:dyDescent="0.25">
      <c r="B1511" s="107">
        <v>46108</v>
      </c>
      <c r="C1511" s="2" t="s">
        <v>1027</v>
      </c>
      <c r="D1511" s="2" t="s">
        <v>1822</v>
      </c>
      <c r="E1511" s="2" t="s">
        <v>65</v>
      </c>
      <c r="F1511" s="2">
        <v>50</v>
      </c>
    </row>
    <row r="1512" spans="2:6" x14ac:dyDescent="0.25">
      <c r="D1512" s="2" t="s">
        <v>5405</v>
      </c>
      <c r="E1512" s="2" t="s">
        <v>141</v>
      </c>
      <c r="F1512" s="2">
        <v>12</v>
      </c>
    </row>
    <row r="1513" spans="2:6" x14ac:dyDescent="0.25">
      <c r="B1513" s="2" t="s">
        <v>5402</v>
      </c>
      <c r="D1513" s="2"/>
      <c r="E1513" s="2"/>
      <c r="F1513" s="2">
        <v>62</v>
      </c>
    </row>
    <row r="1514" spans="2:6" x14ac:dyDescent="0.25">
      <c r="B1514" s="107">
        <v>46107</v>
      </c>
      <c r="C1514" s="2" t="s">
        <v>1027</v>
      </c>
      <c r="D1514" s="2" t="s">
        <v>5398</v>
      </c>
      <c r="E1514" s="2" t="s">
        <v>140</v>
      </c>
      <c r="F1514" s="2">
        <v>6</v>
      </c>
    </row>
    <row r="1515" spans="2:6" x14ac:dyDescent="0.25">
      <c r="C1515" s="2" t="s">
        <v>1033</v>
      </c>
      <c r="D1515" s="2" t="s">
        <v>2134</v>
      </c>
      <c r="E1515" s="2" t="s">
        <v>65</v>
      </c>
      <c r="F1515" s="2">
        <v>1</v>
      </c>
    </row>
    <row r="1516" spans="2:6" x14ac:dyDescent="0.25">
      <c r="B1516" s="2" t="s">
        <v>5401</v>
      </c>
      <c r="D1516" s="2"/>
      <c r="E1516" s="2"/>
      <c r="F1516" s="2">
        <v>7</v>
      </c>
    </row>
    <row r="1517" spans="2:6" x14ac:dyDescent="0.25">
      <c r="B1517" s="107">
        <v>46112</v>
      </c>
      <c r="C1517" s="2" t="s">
        <v>1499</v>
      </c>
      <c r="D1517" s="2" t="s">
        <v>5156</v>
      </c>
      <c r="E1517" s="2" t="s">
        <v>65</v>
      </c>
      <c r="F1517" s="2">
        <v>200</v>
      </c>
    </row>
    <row r="1518" spans="2:6" x14ac:dyDescent="0.25">
      <c r="D1518" s="2" t="s">
        <v>5155</v>
      </c>
      <c r="E1518" s="2" t="s">
        <v>65</v>
      </c>
      <c r="F1518" s="2">
        <v>1000</v>
      </c>
    </row>
    <row r="1519" spans="2:6" x14ac:dyDescent="0.25">
      <c r="D1519" s="2" t="s">
        <v>5157</v>
      </c>
      <c r="E1519" s="2" t="s">
        <v>65</v>
      </c>
      <c r="F1519" s="2">
        <v>250</v>
      </c>
    </row>
    <row r="1520" spans="2:6" x14ac:dyDescent="0.25">
      <c r="B1520" s="2" t="s">
        <v>5423</v>
      </c>
      <c r="D1520" s="2"/>
      <c r="E1520" s="2"/>
      <c r="F1520" s="2">
        <v>1450</v>
      </c>
    </row>
    <row r="1521" spans="2:6" x14ac:dyDescent="0.25">
      <c r="B1521" s="107">
        <v>46111</v>
      </c>
      <c r="C1521" s="2" t="s">
        <v>1033</v>
      </c>
      <c r="D1521" s="2" t="s">
        <v>2134</v>
      </c>
      <c r="E1521" s="2" t="s">
        <v>65</v>
      </c>
      <c r="F1521" s="2">
        <v>1</v>
      </c>
    </row>
    <row r="1522" spans="2:6" x14ac:dyDescent="0.25">
      <c r="B1522" s="2" t="s">
        <v>5424</v>
      </c>
      <c r="D1522" s="2"/>
      <c r="E1522" s="2"/>
      <c r="F1522" s="2">
        <v>1</v>
      </c>
    </row>
    <row r="1523" spans="2:6" x14ac:dyDescent="0.25">
      <c r="B1523" s="107">
        <v>46119</v>
      </c>
      <c r="C1523" s="2" t="s">
        <v>587</v>
      </c>
      <c r="D1523" s="2" t="s">
        <v>3011</v>
      </c>
      <c r="E1523" s="2" t="s">
        <v>111</v>
      </c>
      <c r="F1523" s="2">
        <v>200</v>
      </c>
    </row>
    <row r="1524" spans="2:6" x14ac:dyDescent="0.25">
      <c r="C1524" s="2" t="s">
        <v>1027</v>
      </c>
      <c r="D1524" s="2" t="s">
        <v>4434</v>
      </c>
      <c r="E1524" s="2" t="s">
        <v>140</v>
      </c>
      <c r="F1524" s="2">
        <v>2</v>
      </c>
    </row>
    <row r="1525" spans="2:6" x14ac:dyDescent="0.25">
      <c r="D1525" s="2" t="s">
        <v>5398</v>
      </c>
      <c r="E1525" s="2" t="s">
        <v>140</v>
      </c>
      <c r="F1525" s="2">
        <v>2</v>
      </c>
    </row>
    <row r="1526" spans="2:6" x14ac:dyDescent="0.25">
      <c r="C1526" s="2" t="s">
        <v>4288</v>
      </c>
      <c r="D1526" s="2" t="s">
        <v>2266</v>
      </c>
      <c r="E1526" s="2" t="s">
        <v>65</v>
      </c>
      <c r="F1526" s="2">
        <v>1</v>
      </c>
    </row>
    <row r="1527" spans="2:6" x14ac:dyDescent="0.25">
      <c r="D1527" s="2" t="s">
        <v>4017</v>
      </c>
      <c r="E1527" s="2" t="s">
        <v>65</v>
      </c>
      <c r="F1527" s="2">
        <v>1</v>
      </c>
    </row>
    <row r="1528" spans="2:6" x14ac:dyDescent="0.25">
      <c r="B1528" s="2" t="s">
        <v>5473</v>
      </c>
      <c r="D1528" s="2"/>
      <c r="E1528" s="2"/>
      <c r="F1528" s="2">
        <v>206</v>
      </c>
    </row>
    <row r="1529" spans="2:6" x14ac:dyDescent="0.25">
      <c r="B1529" s="107">
        <v>46120</v>
      </c>
      <c r="C1529" s="2" t="s">
        <v>1033</v>
      </c>
      <c r="D1529" s="2" t="s">
        <v>1690</v>
      </c>
      <c r="E1529" s="2" t="s">
        <v>65</v>
      </c>
      <c r="F1529" s="2">
        <v>1</v>
      </c>
    </row>
    <row r="1530" spans="2:6" x14ac:dyDescent="0.25">
      <c r="B1530" s="2" t="s">
        <v>5471</v>
      </c>
      <c r="D1530" s="2"/>
      <c r="E1530" s="2"/>
      <c r="F1530" s="2">
        <v>1</v>
      </c>
    </row>
    <row r="1531" spans="2:6" x14ac:dyDescent="0.25">
      <c r="B1531" s="107">
        <v>46118</v>
      </c>
      <c r="C1531" s="2" t="s">
        <v>1027</v>
      </c>
      <c r="D1531" s="2" t="s">
        <v>5451</v>
      </c>
      <c r="E1531" s="2" t="s">
        <v>65</v>
      </c>
      <c r="F1531" s="2">
        <v>2</v>
      </c>
    </row>
    <row r="1532" spans="2:6" x14ac:dyDescent="0.25">
      <c r="B1532" s="2" t="s">
        <v>5474</v>
      </c>
      <c r="D1532" s="2"/>
      <c r="E1532" s="2"/>
      <c r="F1532" s="2">
        <v>2</v>
      </c>
    </row>
    <row r="1533" spans="2:6" x14ac:dyDescent="0.25">
      <c r="B1533" s="107">
        <v>46122</v>
      </c>
      <c r="C1533" s="2" t="s">
        <v>3513</v>
      </c>
      <c r="D1533" s="2" t="s">
        <v>3511</v>
      </c>
      <c r="E1533" s="2" t="s">
        <v>24</v>
      </c>
      <c r="F1533" s="2">
        <v>1</v>
      </c>
    </row>
    <row r="1534" spans="2:6" x14ac:dyDescent="0.25">
      <c r="B1534" s="2" t="s">
        <v>5594</v>
      </c>
      <c r="D1534" s="2"/>
      <c r="E1534" s="2"/>
      <c r="F1534" s="2">
        <v>1</v>
      </c>
    </row>
    <row r="1535" spans="2:6" x14ac:dyDescent="0.25">
      <c r="B1535" s="107">
        <v>46125</v>
      </c>
      <c r="C1535" s="2" t="s">
        <v>834</v>
      </c>
      <c r="D1535" s="2" t="s">
        <v>5195</v>
      </c>
      <c r="E1535" s="2" t="s">
        <v>65</v>
      </c>
      <c r="F1535" s="2">
        <v>1</v>
      </c>
    </row>
    <row r="1536" spans="2:6" x14ac:dyDescent="0.25">
      <c r="C1536" s="2" t="s">
        <v>1027</v>
      </c>
      <c r="D1536" s="2" t="s">
        <v>5515</v>
      </c>
      <c r="E1536" s="2" t="s">
        <v>111</v>
      </c>
      <c r="F1536" s="2">
        <v>2</v>
      </c>
    </row>
    <row r="1537" spans="1:6" x14ac:dyDescent="0.25">
      <c r="B1537" s="2" t="s">
        <v>5592</v>
      </c>
      <c r="D1537" s="2"/>
      <c r="E1537" s="2"/>
      <c r="F1537" s="2">
        <v>3</v>
      </c>
    </row>
    <row r="1538" spans="1:6" x14ac:dyDescent="0.25">
      <c r="A1538" s="2" t="s">
        <v>2171</v>
      </c>
      <c r="D1538" s="2"/>
      <c r="E1538" s="2"/>
      <c r="F1538" s="2">
        <v>11323.119999999999</v>
      </c>
    </row>
    <row r="1539" spans="1:6" x14ac:dyDescent="0.25">
      <c r="A1539" s="2" t="s">
        <v>1828</v>
      </c>
      <c r="B1539" s="107">
        <v>45877</v>
      </c>
      <c r="C1539" s="2" t="s">
        <v>627</v>
      </c>
      <c r="D1539" s="2" t="s">
        <v>1971</v>
      </c>
      <c r="E1539" s="2" t="s">
        <v>65</v>
      </c>
      <c r="F1539" s="2">
        <v>60</v>
      </c>
    </row>
    <row r="1540" spans="1:6" x14ac:dyDescent="0.25">
      <c r="D1540" s="2" t="s">
        <v>1972</v>
      </c>
      <c r="E1540" s="2" t="s">
        <v>65</v>
      </c>
      <c r="F1540" s="2">
        <v>5</v>
      </c>
    </row>
    <row r="1541" spans="1:6" x14ac:dyDescent="0.25">
      <c r="C1541" s="2" t="s">
        <v>1001</v>
      </c>
      <c r="D1541" s="2" t="s">
        <v>1929</v>
      </c>
      <c r="E1541" s="2" t="s">
        <v>65</v>
      </c>
      <c r="F1541" s="2">
        <v>1</v>
      </c>
    </row>
    <row r="1542" spans="1:6" x14ac:dyDescent="0.25">
      <c r="B1542" s="2" t="s">
        <v>2156</v>
      </c>
      <c r="D1542" s="2"/>
      <c r="E1542" s="2"/>
      <c r="F1542" s="2">
        <v>66</v>
      </c>
    </row>
    <row r="1543" spans="1:6" x14ac:dyDescent="0.25">
      <c r="B1543" s="107">
        <v>45881</v>
      </c>
      <c r="C1543" s="2" t="s">
        <v>147</v>
      </c>
      <c r="D1543" s="2" t="s">
        <v>2184</v>
      </c>
      <c r="E1543" s="2" t="s">
        <v>24</v>
      </c>
      <c r="F1543" s="2">
        <v>1</v>
      </c>
    </row>
    <row r="1544" spans="1:6" x14ac:dyDescent="0.25">
      <c r="D1544" s="2" t="s">
        <v>2183</v>
      </c>
      <c r="E1544" s="2" t="s">
        <v>24</v>
      </c>
      <c r="F1544" s="2">
        <v>1</v>
      </c>
    </row>
    <row r="1545" spans="1:6" x14ac:dyDescent="0.25">
      <c r="B1545" s="2" t="s">
        <v>2152</v>
      </c>
      <c r="D1545" s="2"/>
      <c r="E1545" s="2"/>
      <c r="F1545" s="2">
        <v>2</v>
      </c>
    </row>
    <row r="1546" spans="1:6" x14ac:dyDescent="0.25">
      <c r="B1546" s="107">
        <v>45876</v>
      </c>
      <c r="C1546" s="2" t="s">
        <v>372</v>
      </c>
      <c r="D1546" s="2" t="s">
        <v>1974</v>
      </c>
      <c r="E1546" s="2" t="s">
        <v>65</v>
      </c>
      <c r="F1546" s="2">
        <v>16</v>
      </c>
    </row>
    <row r="1547" spans="1:6" x14ac:dyDescent="0.25">
      <c r="D1547" s="2" t="s">
        <v>1975</v>
      </c>
      <c r="E1547" s="2" t="s">
        <v>65</v>
      </c>
      <c r="F1547" s="2">
        <v>32</v>
      </c>
    </row>
    <row r="1548" spans="1:6" x14ac:dyDescent="0.25">
      <c r="B1548" s="2" t="s">
        <v>2161</v>
      </c>
      <c r="D1548" s="2"/>
      <c r="E1548" s="2"/>
      <c r="F1548" s="2">
        <v>48</v>
      </c>
    </row>
    <row r="1549" spans="1:6" x14ac:dyDescent="0.25">
      <c r="B1549" s="107">
        <v>45875</v>
      </c>
      <c r="C1549" s="2" t="s">
        <v>554</v>
      </c>
      <c r="D1549" s="2" t="s">
        <v>1858</v>
      </c>
      <c r="E1549" s="2" t="s">
        <v>65</v>
      </c>
      <c r="F1549" s="2">
        <v>31</v>
      </c>
    </row>
    <row r="1550" spans="1:6" x14ac:dyDescent="0.25">
      <c r="D1550" s="2" t="s">
        <v>1862</v>
      </c>
      <c r="E1550" s="2" t="s">
        <v>65</v>
      </c>
      <c r="F1550" s="2">
        <v>1</v>
      </c>
    </row>
    <row r="1551" spans="1:6" x14ac:dyDescent="0.25">
      <c r="D1551" s="2" t="s">
        <v>1865</v>
      </c>
      <c r="E1551" s="2" t="s">
        <v>65</v>
      </c>
      <c r="F1551" s="2">
        <v>1</v>
      </c>
    </row>
    <row r="1552" spans="1:6" x14ac:dyDescent="0.25">
      <c r="D1552" s="2" t="s">
        <v>1864</v>
      </c>
      <c r="E1552" s="2" t="s">
        <v>65</v>
      </c>
      <c r="F1552" s="2">
        <v>1</v>
      </c>
    </row>
    <row r="1553" spans="2:6" x14ac:dyDescent="0.25">
      <c r="D1553" s="2" t="s">
        <v>1861</v>
      </c>
      <c r="E1553" s="2" t="s">
        <v>65</v>
      </c>
      <c r="F1553" s="2">
        <v>114</v>
      </c>
    </row>
    <row r="1554" spans="2:6" x14ac:dyDescent="0.25">
      <c r="D1554" s="2" t="s">
        <v>1860</v>
      </c>
      <c r="E1554" s="2" t="s">
        <v>65</v>
      </c>
      <c r="F1554" s="2">
        <v>114</v>
      </c>
    </row>
    <row r="1555" spans="2:6" x14ac:dyDescent="0.25">
      <c r="D1555" s="2" t="s">
        <v>1859</v>
      </c>
      <c r="E1555" s="2" t="s">
        <v>65</v>
      </c>
      <c r="F1555" s="2">
        <v>38</v>
      </c>
    </row>
    <row r="1556" spans="2:6" x14ac:dyDescent="0.25">
      <c r="D1556" s="2" t="s">
        <v>1863</v>
      </c>
      <c r="E1556" s="2" t="s">
        <v>65</v>
      </c>
      <c r="F1556" s="2">
        <v>11</v>
      </c>
    </row>
    <row r="1557" spans="2:6" x14ac:dyDescent="0.25">
      <c r="C1557" s="2" t="s">
        <v>1824</v>
      </c>
      <c r="D1557" s="2" t="s">
        <v>1833</v>
      </c>
      <c r="E1557" s="2" t="s">
        <v>141</v>
      </c>
      <c r="F1557" s="2">
        <v>7</v>
      </c>
    </row>
    <row r="1558" spans="2:6" x14ac:dyDescent="0.25">
      <c r="D1558" s="2" t="s">
        <v>1834</v>
      </c>
      <c r="E1558" s="2" t="s">
        <v>141</v>
      </c>
      <c r="F1558" s="2">
        <v>12</v>
      </c>
    </row>
    <row r="1559" spans="2:6" x14ac:dyDescent="0.25">
      <c r="B1559" s="2" t="s">
        <v>2153</v>
      </c>
      <c r="D1559" s="2"/>
      <c r="E1559" s="2"/>
      <c r="F1559" s="2">
        <v>330</v>
      </c>
    </row>
    <row r="1560" spans="2:6" x14ac:dyDescent="0.25">
      <c r="B1560" s="107">
        <v>45882</v>
      </c>
      <c r="C1560" s="2" t="s">
        <v>1033</v>
      </c>
      <c r="D1560" s="2" t="s">
        <v>1690</v>
      </c>
      <c r="E1560" s="2" t="s">
        <v>65</v>
      </c>
      <c r="F1560" s="2">
        <v>1</v>
      </c>
    </row>
    <row r="1561" spans="2:6" x14ac:dyDescent="0.25">
      <c r="B1561" s="2" t="s">
        <v>2170</v>
      </c>
      <c r="D1561" s="2"/>
      <c r="E1561" s="2"/>
      <c r="F1561" s="2">
        <v>1</v>
      </c>
    </row>
    <row r="1562" spans="2:6" x14ac:dyDescent="0.25">
      <c r="B1562" s="107">
        <v>45889</v>
      </c>
      <c r="C1562" s="2" t="s">
        <v>627</v>
      </c>
      <c r="D1562" s="2" t="s">
        <v>2327</v>
      </c>
      <c r="E1562" s="2" t="s">
        <v>65</v>
      </c>
      <c r="F1562" s="2">
        <v>5</v>
      </c>
    </row>
    <row r="1563" spans="2:6" x14ac:dyDescent="0.25">
      <c r="D1563" s="2" t="s">
        <v>2328</v>
      </c>
      <c r="E1563" s="2" t="s">
        <v>65</v>
      </c>
      <c r="F1563" s="2">
        <v>15</v>
      </c>
    </row>
    <row r="1564" spans="2:6" x14ac:dyDescent="0.25">
      <c r="B1564" s="2" t="s">
        <v>2555</v>
      </c>
      <c r="D1564" s="2"/>
      <c r="E1564" s="2"/>
      <c r="F1564" s="2">
        <v>20</v>
      </c>
    </row>
    <row r="1565" spans="2:6" x14ac:dyDescent="0.25">
      <c r="B1565" s="107">
        <v>45888</v>
      </c>
      <c r="C1565" s="2" t="s">
        <v>1033</v>
      </c>
      <c r="D1565" s="2" t="s">
        <v>1690</v>
      </c>
      <c r="E1565" s="2" t="s">
        <v>65</v>
      </c>
      <c r="F1565" s="2">
        <v>1</v>
      </c>
    </row>
    <row r="1566" spans="2:6" x14ac:dyDescent="0.25">
      <c r="B1566" s="2" t="s">
        <v>2557</v>
      </c>
      <c r="D1566" s="2"/>
      <c r="E1566" s="2"/>
      <c r="F1566" s="2">
        <v>1</v>
      </c>
    </row>
    <row r="1567" spans="2:6" x14ac:dyDescent="0.25">
      <c r="B1567" s="107">
        <v>45894</v>
      </c>
      <c r="C1567" s="2" t="s">
        <v>1027</v>
      </c>
      <c r="D1567" s="2" t="s">
        <v>2525</v>
      </c>
      <c r="E1567" s="2" t="s">
        <v>141</v>
      </c>
      <c r="F1567" s="2">
        <v>2</v>
      </c>
    </row>
    <row r="1568" spans="2:6" x14ac:dyDescent="0.25">
      <c r="D1568" s="2" t="s">
        <v>2526</v>
      </c>
      <c r="E1568" s="2" t="s">
        <v>65</v>
      </c>
      <c r="F1568" s="2">
        <v>6</v>
      </c>
    </row>
    <row r="1569" spans="1:6" x14ac:dyDescent="0.25">
      <c r="D1569" s="2" t="s">
        <v>2528</v>
      </c>
      <c r="E1569" s="2" t="s">
        <v>141</v>
      </c>
      <c r="F1569" s="2">
        <v>2</v>
      </c>
    </row>
    <row r="1570" spans="1:6" x14ac:dyDescent="0.25">
      <c r="D1570" s="2" t="s">
        <v>2529</v>
      </c>
      <c r="E1570" s="2" t="s">
        <v>65</v>
      </c>
      <c r="F1570" s="2">
        <v>6</v>
      </c>
    </row>
    <row r="1571" spans="1:6" x14ac:dyDescent="0.25">
      <c r="B1571" s="2" t="s">
        <v>2558</v>
      </c>
      <c r="D1571" s="2"/>
      <c r="E1571" s="2"/>
      <c r="F1571" s="2">
        <v>16</v>
      </c>
    </row>
    <row r="1572" spans="1:6" x14ac:dyDescent="0.25">
      <c r="B1572" s="107">
        <v>45895</v>
      </c>
      <c r="C1572" s="2" t="s">
        <v>2517</v>
      </c>
      <c r="D1572" s="2" t="s">
        <v>2516</v>
      </c>
      <c r="E1572" s="2" t="s">
        <v>111</v>
      </c>
      <c r="F1572" s="2">
        <v>13.8</v>
      </c>
    </row>
    <row r="1573" spans="1:6" x14ac:dyDescent="0.25">
      <c r="B1573" s="2" t="s">
        <v>2559</v>
      </c>
      <c r="D1573" s="2"/>
      <c r="E1573" s="2"/>
      <c r="F1573" s="2">
        <v>13.8</v>
      </c>
    </row>
    <row r="1574" spans="1:6" x14ac:dyDescent="0.25">
      <c r="B1574" s="107">
        <v>45896</v>
      </c>
      <c r="C1574" s="2" t="s">
        <v>1001</v>
      </c>
      <c r="D1574" s="2" t="s">
        <v>2641</v>
      </c>
      <c r="E1574" s="2" t="s">
        <v>65</v>
      </c>
      <c r="F1574" s="2">
        <v>4</v>
      </c>
    </row>
    <row r="1575" spans="1:6" x14ac:dyDescent="0.25">
      <c r="D1575" s="2" t="s">
        <v>2642</v>
      </c>
      <c r="E1575" s="2" t="s">
        <v>65</v>
      </c>
      <c r="F1575" s="2">
        <v>4</v>
      </c>
    </row>
    <row r="1576" spans="1:6" x14ac:dyDescent="0.25">
      <c r="B1576" s="2" t="s">
        <v>2594</v>
      </c>
      <c r="D1576" s="2"/>
      <c r="E1576" s="2"/>
      <c r="F1576" s="2">
        <v>8</v>
      </c>
    </row>
    <row r="1577" spans="1:6" x14ac:dyDescent="0.25">
      <c r="B1577" s="107">
        <v>45923</v>
      </c>
      <c r="C1577" s="2" t="s">
        <v>230</v>
      </c>
      <c r="D1577" s="2" t="s">
        <v>3244</v>
      </c>
      <c r="E1577" s="2" t="s">
        <v>65</v>
      </c>
      <c r="F1577" s="2">
        <v>10</v>
      </c>
    </row>
    <row r="1578" spans="1:6" x14ac:dyDescent="0.25">
      <c r="B1578" s="2" t="s">
        <v>3203</v>
      </c>
      <c r="D1578" s="2"/>
      <c r="E1578" s="2"/>
      <c r="F1578" s="2">
        <v>10</v>
      </c>
    </row>
    <row r="1579" spans="1:6" x14ac:dyDescent="0.25">
      <c r="A1579" s="2" t="s">
        <v>2172</v>
      </c>
      <c r="D1579" s="2"/>
      <c r="E1579" s="2"/>
      <c r="F1579" s="2">
        <v>515.79999999999995</v>
      </c>
    </row>
    <row r="1580" spans="1:6" x14ac:dyDescent="0.25">
      <c r="A1580" s="2" t="s">
        <v>1842</v>
      </c>
      <c r="B1580" s="107">
        <v>45875</v>
      </c>
      <c r="C1580" s="2" t="s">
        <v>1845</v>
      </c>
      <c r="D1580" s="2" t="s">
        <v>1690</v>
      </c>
      <c r="E1580" s="2" t="s">
        <v>65</v>
      </c>
      <c r="F1580" s="2">
        <v>1</v>
      </c>
    </row>
    <row r="1581" spans="1:6" x14ac:dyDescent="0.25">
      <c r="D1581" s="2" t="s">
        <v>1855</v>
      </c>
      <c r="E1581" s="2" t="s">
        <v>65</v>
      </c>
      <c r="F1581" s="2">
        <v>1</v>
      </c>
    </row>
    <row r="1582" spans="1:6" x14ac:dyDescent="0.25">
      <c r="B1582" s="2" t="s">
        <v>2153</v>
      </c>
      <c r="D1582" s="2"/>
      <c r="E1582" s="2"/>
      <c r="F1582" s="2">
        <v>2</v>
      </c>
    </row>
    <row r="1583" spans="1:6" x14ac:dyDescent="0.25">
      <c r="A1583" s="2" t="s">
        <v>2173</v>
      </c>
      <c r="D1583" s="2"/>
      <c r="E1583" s="2"/>
      <c r="F1583" s="2">
        <v>2</v>
      </c>
    </row>
    <row r="1584" spans="1:6" x14ac:dyDescent="0.25">
      <c r="A1584" s="2" t="s">
        <v>1874</v>
      </c>
      <c r="B1584" s="107">
        <v>45876</v>
      </c>
      <c r="C1584" s="2" t="s">
        <v>467</v>
      </c>
      <c r="D1584" s="2" t="s">
        <v>2025</v>
      </c>
      <c r="E1584" s="2" t="s">
        <v>65</v>
      </c>
      <c r="F1584" s="2">
        <v>8</v>
      </c>
    </row>
    <row r="1585" spans="2:6" x14ac:dyDescent="0.25">
      <c r="D1585" s="2" t="s">
        <v>2026</v>
      </c>
      <c r="E1585" s="2" t="s">
        <v>65</v>
      </c>
      <c r="F1585" s="2">
        <v>8</v>
      </c>
    </row>
    <row r="1586" spans="2:6" x14ac:dyDescent="0.25">
      <c r="D1586" s="2" t="s">
        <v>2027</v>
      </c>
      <c r="E1586" s="2" t="s">
        <v>65</v>
      </c>
      <c r="F1586" s="2">
        <v>14</v>
      </c>
    </row>
    <row r="1587" spans="2:6" x14ac:dyDescent="0.25">
      <c r="D1587" s="2" t="s">
        <v>1939</v>
      </c>
      <c r="E1587" s="2" t="s">
        <v>65</v>
      </c>
      <c r="F1587" s="2">
        <v>1</v>
      </c>
    </row>
    <row r="1588" spans="2:6" x14ac:dyDescent="0.25">
      <c r="B1588" s="2" t="s">
        <v>2161</v>
      </c>
      <c r="D1588" s="2"/>
      <c r="E1588" s="2"/>
      <c r="F1588" s="2">
        <v>31</v>
      </c>
    </row>
    <row r="1589" spans="2:6" x14ac:dyDescent="0.25">
      <c r="B1589" s="107">
        <v>45875</v>
      </c>
      <c r="C1589" s="2" t="s">
        <v>260</v>
      </c>
      <c r="D1589" s="2" t="s">
        <v>1876</v>
      </c>
      <c r="E1589" s="2" t="s">
        <v>65</v>
      </c>
      <c r="F1589" s="2">
        <v>7</v>
      </c>
    </row>
    <row r="1590" spans="2:6" x14ac:dyDescent="0.25">
      <c r="D1590" s="2" t="s">
        <v>1881</v>
      </c>
      <c r="E1590" s="2" t="s">
        <v>65</v>
      </c>
      <c r="F1590" s="2">
        <v>8</v>
      </c>
    </row>
    <row r="1591" spans="2:6" x14ac:dyDescent="0.25">
      <c r="D1591" s="2" t="s">
        <v>1880</v>
      </c>
      <c r="E1591" s="2" t="s">
        <v>65</v>
      </c>
      <c r="F1591" s="2">
        <v>20</v>
      </c>
    </row>
    <row r="1592" spans="2:6" x14ac:dyDescent="0.25">
      <c r="D1592" s="2" t="s">
        <v>1877</v>
      </c>
      <c r="E1592" s="2" t="s">
        <v>65</v>
      </c>
      <c r="F1592" s="2">
        <v>1</v>
      </c>
    </row>
    <row r="1593" spans="2:6" x14ac:dyDescent="0.25">
      <c r="D1593" s="2" t="s">
        <v>1882</v>
      </c>
      <c r="E1593" s="2" t="s">
        <v>65</v>
      </c>
      <c r="F1593" s="2">
        <v>40</v>
      </c>
    </row>
    <row r="1594" spans="2:6" x14ac:dyDescent="0.25">
      <c r="D1594" s="2" t="s">
        <v>1883</v>
      </c>
      <c r="E1594" s="2" t="s">
        <v>65</v>
      </c>
      <c r="F1594" s="2">
        <v>40</v>
      </c>
    </row>
    <row r="1595" spans="2:6" x14ac:dyDescent="0.25">
      <c r="D1595" s="2" t="s">
        <v>1878</v>
      </c>
      <c r="E1595" s="2" t="s">
        <v>65</v>
      </c>
      <c r="F1595" s="2">
        <v>6</v>
      </c>
    </row>
    <row r="1596" spans="2:6" x14ac:dyDescent="0.25">
      <c r="D1596" s="2" t="s">
        <v>1879</v>
      </c>
      <c r="E1596" s="2" t="s">
        <v>65</v>
      </c>
      <c r="F1596" s="2">
        <v>20</v>
      </c>
    </row>
    <row r="1597" spans="2:6" x14ac:dyDescent="0.25">
      <c r="B1597" s="2" t="s">
        <v>2153</v>
      </c>
      <c r="D1597" s="2"/>
      <c r="E1597" s="2"/>
      <c r="F1597" s="2">
        <v>142</v>
      </c>
    </row>
    <row r="1598" spans="2:6" x14ac:dyDescent="0.25">
      <c r="B1598" s="107">
        <v>45883</v>
      </c>
      <c r="C1598" s="2" t="s">
        <v>151</v>
      </c>
      <c r="D1598" s="2" t="s">
        <v>2094</v>
      </c>
      <c r="E1598" s="2" t="s">
        <v>110</v>
      </c>
      <c r="F1598" s="2">
        <v>1</v>
      </c>
    </row>
    <row r="1599" spans="2:6" x14ac:dyDescent="0.25">
      <c r="D1599" s="2" t="s">
        <v>2261</v>
      </c>
      <c r="E1599" s="2" t="s">
        <v>24</v>
      </c>
      <c r="F1599" s="2">
        <v>1</v>
      </c>
    </row>
    <row r="1600" spans="2:6" x14ac:dyDescent="0.25">
      <c r="D1600" s="2" t="s">
        <v>1980</v>
      </c>
      <c r="E1600" s="2" t="s">
        <v>65</v>
      </c>
      <c r="F1600" s="2">
        <v>2</v>
      </c>
    </row>
    <row r="1601" spans="2:6" x14ac:dyDescent="0.25">
      <c r="D1601" s="2" t="s">
        <v>2188</v>
      </c>
      <c r="E1601" s="2" t="s">
        <v>65</v>
      </c>
      <c r="F1601" s="2">
        <v>3</v>
      </c>
    </row>
    <row r="1602" spans="2:6" x14ac:dyDescent="0.25">
      <c r="D1602" s="2" t="s">
        <v>2189</v>
      </c>
      <c r="E1602" s="2" t="s">
        <v>65</v>
      </c>
      <c r="F1602" s="2">
        <v>10</v>
      </c>
    </row>
    <row r="1603" spans="2:6" x14ac:dyDescent="0.25">
      <c r="D1603" s="2" t="s">
        <v>2092</v>
      </c>
      <c r="E1603" s="2" t="s">
        <v>24</v>
      </c>
      <c r="F1603" s="2">
        <v>5</v>
      </c>
    </row>
    <row r="1604" spans="2:6" x14ac:dyDescent="0.25">
      <c r="D1604" s="2" t="s">
        <v>2093</v>
      </c>
      <c r="E1604" s="2" t="s">
        <v>24</v>
      </c>
      <c r="F1604" s="2">
        <v>1</v>
      </c>
    </row>
    <row r="1605" spans="2:6" x14ac:dyDescent="0.25">
      <c r="D1605" s="2" t="s">
        <v>2262</v>
      </c>
      <c r="E1605" s="2" t="s">
        <v>65</v>
      </c>
      <c r="F1605" s="2">
        <v>3</v>
      </c>
    </row>
    <row r="1606" spans="2:6" x14ac:dyDescent="0.25">
      <c r="B1606" s="2" t="s">
        <v>2169</v>
      </c>
      <c r="D1606" s="2"/>
      <c r="E1606" s="2"/>
      <c r="F1606" s="2">
        <v>26</v>
      </c>
    </row>
    <row r="1607" spans="2:6" x14ac:dyDescent="0.25">
      <c r="B1607" s="107">
        <v>45890</v>
      </c>
      <c r="C1607" s="2" t="s">
        <v>1080</v>
      </c>
      <c r="D1607" s="2" t="s">
        <v>2304</v>
      </c>
      <c r="E1607" s="2" t="s">
        <v>65</v>
      </c>
      <c r="F1607" s="2">
        <v>1</v>
      </c>
    </row>
    <row r="1608" spans="2:6" x14ac:dyDescent="0.25">
      <c r="D1608" s="2" t="s">
        <v>2302</v>
      </c>
      <c r="E1608" s="2" t="s">
        <v>140</v>
      </c>
      <c r="F1608" s="2">
        <v>40</v>
      </c>
    </row>
    <row r="1609" spans="2:6" x14ac:dyDescent="0.25">
      <c r="B1609" s="2" t="s">
        <v>2556</v>
      </c>
      <c r="D1609" s="2"/>
      <c r="E1609" s="2"/>
      <c r="F1609" s="2">
        <v>41</v>
      </c>
    </row>
    <row r="1610" spans="2:6" x14ac:dyDescent="0.25">
      <c r="B1610" s="107">
        <v>45888</v>
      </c>
      <c r="C1610" s="2" t="s">
        <v>1535</v>
      </c>
      <c r="D1610" s="2" t="s">
        <v>2270</v>
      </c>
      <c r="E1610" s="2" t="s">
        <v>65</v>
      </c>
      <c r="F1610" s="2">
        <v>2</v>
      </c>
    </row>
    <row r="1611" spans="2:6" x14ac:dyDescent="0.25">
      <c r="D1611" s="2" t="s">
        <v>2358</v>
      </c>
      <c r="E1611" s="2" t="s">
        <v>65</v>
      </c>
      <c r="F1611" s="2">
        <v>4</v>
      </c>
    </row>
    <row r="1612" spans="2:6" x14ac:dyDescent="0.25">
      <c r="D1612" s="2" t="s">
        <v>2357</v>
      </c>
      <c r="E1612" s="2" t="s">
        <v>111</v>
      </c>
      <c r="F1612" s="2">
        <v>5</v>
      </c>
    </row>
    <row r="1613" spans="2:6" x14ac:dyDescent="0.25">
      <c r="D1613" s="2" t="s">
        <v>2359</v>
      </c>
      <c r="E1613" s="2" t="s">
        <v>65</v>
      </c>
      <c r="F1613" s="2">
        <v>4</v>
      </c>
    </row>
    <row r="1614" spans="2:6" x14ac:dyDescent="0.25">
      <c r="D1614" s="2" t="s">
        <v>2360</v>
      </c>
      <c r="E1614" s="2" t="s">
        <v>65</v>
      </c>
      <c r="F1614" s="2">
        <v>2</v>
      </c>
    </row>
    <row r="1615" spans="2:6" x14ac:dyDescent="0.25">
      <c r="D1615" s="2" t="s">
        <v>2369</v>
      </c>
      <c r="E1615" s="2" t="s">
        <v>65</v>
      </c>
      <c r="F1615" s="2">
        <v>1</v>
      </c>
    </row>
    <row r="1616" spans="2:6" x14ac:dyDescent="0.25">
      <c r="B1616" s="2" t="s">
        <v>2557</v>
      </c>
      <c r="D1616" s="2"/>
      <c r="E1616" s="2"/>
      <c r="F1616" s="2">
        <v>18</v>
      </c>
    </row>
    <row r="1617" spans="2:6" x14ac:dyDescent="0.25">
      <c r="B1617" s="107">
        <v>45894</v>
      </c>
      <c r="C1617" s="2" t="s">
        <v>151</v>
      </c>
      <c r="D1617" s="2" t="s">
        <v>2091</v>
      </c>
      <c r="E1617" s="2" t="s">
        <v>24</v>
      </c>
      <c r="F1617" s="2">
        <v>4</v>
      </c>
    </row>
    <row r="1618" spans="2:6" x14ac:dyDescent="0.25">
      <c r="D1618" s="2" t="s">
        <v>2094</v>
      </c>
      <c r="E1618" s="2" t="s">
        <v>110</v>
      </c>
      <c r="F1618" s="2">
        <v>1</v>
      </c>
    </row>
    <row r="1619" spans="2:6" x14ac:dyDescent="0.25">
      <c r="D1619" s="2" t="s">
        <v>2261</v>
      </c>
      <c r="E1619" s="2" t="s">
        <v>24</v>
      </c>
      <c r="F1619" s="2">
        <v>2</v>
      </c>
    </row>
    <row r="1620" spans="2:6" x14ac:dyDescent="0.25">
      <c r="D1620" s="2" t="s">
        <v>2189</v>
      </c>
      <c r="E1620" s="2" t="s">
        <v>65</v>
      </c>
      <c r="F1620" s="2">
        <v>25</v>
      </c>
    </row>
    <row r="1621" spans="2:6" x14ac:dyDescent="0.25">
      <c r="D1621" s="2" t="s">
        <v>2092</v>
      </c>
      <c r="E1621" s="2" t="s">
        <v>24</v>
      </c>
      <c r="F1621" s="2">
        <v>6</v>
      </c>
    </row>
    <row r="1622" spans="2:6" x14ac:dyDescent="0.25">
      <c r="D1622" s="2" t="s">
        <v>2318</v>
      </c>
      <c r="E1622" s="2" t="s">
        <v>110</v>
      </c>
      <c r="F1622" s="2">
        <v>1</v>
      </c>
    </row>
    <row r="1623" spans="2:6" x14ac:dyDescent="0.25">
      <c r="D1623" s="2" t="s">
        <v>2093</v>
      </c>
      <c r="E1623" s="2" t="s">
        <v>24</v>
      </c>
      <c r="F1623" s="2">
        <v>2</v>
      </c>
    </row>
    <row r="1624" spans="2:6" x14ac:dyDescent="0.25">
      <c r="D1624" s="2" t="s">
        <v>2095</v>
      </c>
      <c r="E1624" s="2" t="s">
        <v>110</v>
      </c>
      <c r="F1624" s="2">
        <v>1</v>
      </c>
    </row>
    <row r="1625" spans="2:6" x14ac:dyDescent="0.25">
      <c r="D1625" s="2" t="s">
        <v>2520</v>
      </c>
      <c r="E1625" s="2" t="s">
        <v>23</v>
      </c>
      <c r="F1625" s="2">
        <v>4</v>
      </c>
    </row>
    <row r="1626" spans="2:6" x14ac:dyDescent="0.25">
      <c r="B1626" s="2" t="s">
        <v>2558</v>
      </c>
      <c r="D1626" s="2"/>
      <c r="E1626" s="2"/>
      <c r="F1626" s="2">
        <v>46</v>
      </c>
    </row>
    <row r="1627" spans="2:6" x14ac:dyDescent="0.25">
      <c r="B1627" s="107">
        <v>45898</v>
      </c>
      <c r="C1627" s="2" t="s">
        <v>151</v>
      </c>
      <c r="D1627" s="2" t="s">
        <v>2674</v>
      </c>
      <c r="E1627" s="2" t="s">
        <v>24</v>
      </c>
      <c r="F1627" s="2">
        <v>3</v>
      </c>
    </row>
    <row r="1628" spans="2:6" x14ac:dyDescent="0.25">
      <c r="C1628" s="2" t="s">
        <v>1623</v>
      </c>
      <c r="D1628" s="2" t="s">
        <v>2134</v>
      </c>
      <c r="E1628" s="2" t="s">
        <v>65</v>
      </c>
      <c r="F1628" s="2">
        <v>1</v>
      </c>
    </row>
    <row r="1629" spans="2:6" x14ac:dyDescent="0.25">
      <c r="B1629" s="2" t="s">
        <v>2981</v>
      </c>
      <c r="D1629" s="2"/>
      <c r="E1629" s="2"/>
      <c r="F1629" s="2">
        <v>4</v>
      </c>
    </row>
    <row r="1630" spans="2:6" x14ac:dyDescent="0.25">
      <c r="B1630" s="107">
        <v>45908</v>
      </c>
      <c r="C1630" s="2" t="s">
        <v>463</v>
      </c>
      <c r="D1630" s="2" t="s">
        <v>2884</v>
      </c>
      <c r="E1630" s="2" t="s">
        <v>111</v>
      </c>
      <c r="F1630" s="2">
        <v>45</v>
      </c>
    </row>
    <row r="1631" spans="2:6" x14ac:dyDescent="0.25">
      <c r="B1631" s="2" t="s">
        <v>2980</v>
      </c>
      <c r="D1631" s="2"/>
      <c r="E1631" s="2"/>
      <c r="F1631" s="2">
        <v>45</v>
      </c>
    </row>
    <row r="1632" spans="2:6" x14ac:dyDescent="0.25">
      <c r="B1632" s="107">
        <v>45923</v>
      </c>
      <c r="C1632" s="2" t="s">
        <v>1433</v>
      </c>
      <c r="D1632" s="2" t="s">
        <v>2447</v>
      </c>
      <c r="E1632" s="2" t="s">
        <v>72</v>
      </c>
      <c r="F1632" s="2">
        <v>1</v>
      </c>
    </row>
    <row r="1633" spans="1:6" x14ac:dyDescent="0.25">
      <c r="D1633" s="2" t="s">
        <v>3133</v>
      </c>
      <c r="E1633" s="2" t="s">
        <v>65</v>
      </c>
      <c r="F1633" s="2">
        <v>90</v>
      </c>
    </row>
    <row r="1634" spans="1:6" x14ac:dyDescent="0.25">
      <c r="B1634" s="2" t="s">
        <v>3203</v>
      </c>
      <c r="D1634" s="2"/>
      <c r="E1634" s="2"/>
      <c r="F1634" s="2">
        <v>91</v>
      </c>
    </row>
    <row r="1635" spans="1:6" x14ac:dyDescent="0.25">
      <c r="A1635" s="2" t="s">
        <v>2174</v>
      </c>
      <c r="D1635" s="2"/>
      <c r="E1635" s="2"/>
      <c r="F1635" s="2">
        <v>444</v>
      </c>
    </row>
    <row r="1636" spans="1:6" x14ac:dyDescent="0.25">
      <c r="A1636" s="2" t="s">
        <v>1902</v>
      </c>
      <c r="B1636" s="107">
        <v>45877</v>
      </c>
      <c r="C1636" s="2" t="s">
        <v>260</v>
      </c>
      <c r="D1636" s="2" t="s">
        <v>1961</v>
      </c>
      <c r="E1636" s="2" t="s">
        <v>65</v>
      </c>
      <c r="F1636" s="2">
        <v>1</v>
      </c>
    </row>
    <row r="1637" spans="1:6" x14ac:dyDescent="0.25">
      <c r="D1637" s="2" t="s">
        <v>1963</v>
      </c>
      <c r="E1637" s="2" t="s">
        <v>65</v>
      </c>
      <c r="F1637" s="2">
        <v>2</v>
      </c>
    </row>
    <row r="1638" spans="1:6" x14ac:dyDescent="0.25">
      <c r="D1638" s="2" t="s">
        <v>1952</v>
      </c>
      <c r="E1638" s="2" t="s">
        <v>65</v>
      </c>
      <c r="F1638" s="2">
        <v>7</v>
      </c>
    </row>
    <row r="1639" spans="1:6" x14ac:dyDescent="0.25">
      <c r="D1639" s="2" t="s">
        <v>1954</v>
      </c>
      <c r="E1639" s="2" t="s">
        <v>65</v>
      </c>
      <c r="F1639" s="2">
        <v>5</v>
      </c>
    </row>
    <row r="1640" spans="1:6" x14ac:dyDescent="0.25">
      <c r="D1640" s="2" t="s">
        <v>1955</v>
      </c>
      <c r="E1640" s="2" t="s">
        <v>65</v>
      </c>
      <c r="F1640" s="2">
        <v>34</v>
      </c>
    </row>
    <row r="1641" spans="1:6" x14ac:dyDescent="0.25">
      <c r="D1641" s="2" t="s">
        <v>1956</v>
      </c>
      <c r="E1641" s="2" t="s">
        <v>65</v>
      </c>
      <c r="F1641" s="2">
        <v>20</v>
      </c>
    </row>
    <row r="1642" spans="1:6" x14ac:dyDescent="0.25">
      <c r="D1642" s="2" t="s">
        <v>1953</v>
      </c>
      <c r="E1642" s="2" t="s">
        <v>65</v>
      </c>
      <c r="F1642" s="2">
        <v>4</v>
      </c>
    </row>
    <row r="1643" spans="1:6" x14ac:dyDescent="0.25">
      <c r="D1643" s="2" t="s">
        <v>1960</v>
      </c>
      <c r="E1643" s="2" t="s">
        <v>65</v>
      </c>
      <c r="F1643" s="2">
        <v>1</v>
      </c>
    </row>
    <row r="1644" spans="1:6" x14ac:dyDescent="0.25">
      <c r="D1644" s="2" t="s">
        <v>1962</v>
      </c>
      <c r="E1644" s="2" t="s">
        <v>65</v>
      </c>
      <c r="F1644" s="2">
        <v>2</v>
      </c>
    </row>
    <row r="1645" spans="1:6" x14ac:dyDescent="0.25">
      <c r="D1645" s="2" t="s">
        <v>1964</v>
      </c>
      <c r="E1645" s="2" t="s">
        <v>65</v>
      </c>
      <c r="F1645" s="2">
        <v>2</v>
      </c>
    </row>
    <row r="1646" spans="1:6" x14ac:dyDescent="0.25">
      <c r="D1646" s="2" t="s">
        <v>1957</v>
      </c>
      <c r="E1646" s="2" t="s">
        <v>65</v>
      </c>
      <c r="F1646" s="2">
        <v>15</v>
      </c>
    </row>
    <row r="1647" spans="1:6" x14ac:dyDescent="0.25">
      <c r="D1647" s="2" t="s">
        <v>1958</v>
      </c>
      <c r="E1647" s="2" t="s">
        <v>65</v>
      </c>
      <c r="F1647" s="2">
        <v>15</v>
      </c>
    </row>
    <row r="1648" spans="1:6" x14ac:dyDescent="0.25">
      <c r="D1648" s="2" t="s">
        <v>1959</v>
      </c>
      <c r="E1648" s="2" t="s">
        <v>65</v>
      </c>
      <c r="F1648" s="2">
        <v>1</v>
      </c>
    </row>
    <row r="1649" spans="2:6" x14ac:dyDescent="0.25">
      <c r="D1649" s="2" t="s">
        <v>1965</v>
      </c>
      <c r="E1649" s="2" t="s">
        <v>65</v>
      </c>
      <c r="F1649" s="2">
        <v>32</v>
      </c>
    </row>
    <row r="1650" spans="2:6" x14ac:dyDescent="0.25">
      <c r="C1650" s="2" t="s">
        <v>151</v>
      </c>
      <c r="D1650" s="2" t="s">
        <v>1984</v>
      </c>
      <c r="E1650" s="2" t="s">
        <v>110</v>
      </c>
      <c r="F1650" s="2">
        <v>1</v>
      </c>
    </row>
    <row r="1651" spans="2:6" x14ac:dyDescent="0.25">
      <c r="C1651" s="2" t="s">
        <v>467</v>
      </c>
      <c r="D1651" s="2" t="s">
        <v>1940</v>
      </c>
      <c r="E1651" s="2" t="s">
        <v>65</v>
      </c>
      <c r="F1651" s="2">
        <v>1</v>
      </c>
    </row>
    <row r="1652" spans="2:6" x14ac:dyDescent="0.25">
      <c r="D1652" s="2" t="s">
        <v>1937</v>
      </c>
      <c r="E1652" s="2" t="s">
        <v>141</v>
      </c>
      <c r="F1652" s="2">
        <v>3</v>
      </c>
    </row>
    <row r="1653" spans="2:6" x14ac:dyDescent="0.25">
      <c r="B1653" s="2" t="s">
        <v>2156</v>
      </c>
      <c r="D1653" s="2"/>
      <c r="E1653" s="2"/>
      <c r="F1653" s="2">
        <v>146</v>
      </c>
    </row>
    <row r="1654" spans="2:6" x14ac:dyDescent="0.25">
      <c r="B1654" s="107">
        <v>45876</v>
      </c>
      <c r="C1654" s="2" t="s">
        <v>1436</v>
      </c>
      <c r="D1654" s="2" t="s">
        <v>1815</v>
      </c>
      <c r="E1654" s="2" t="s">
        <v>140</v>
      </c>
      <c r="F1654" s="2">
        <v>6</v>
      </c>
    </row>
    <row r="1655" spans="2:6" x14ac:dyDescent="0.25">
      <c r="B1655" s="2" t="s">
        <v>2161</v>
      </c>
      <c r="D1655" s="2"/>
      <c r="E1655" s="2"/>
      <c r="F1655" s="2">
        <v>6</v>
      </c>
    </row>
    <row r="1656" spans="2:6" x14ac:dyDescent="0.25">
      <c r="B1656" s="107">
        <v>45875</v>
      </c>
      <c r="C1656" s="2" t="s">
        <v>1886</v>
      </c>
      <c r="D1656" s="2" t="s">
        <v>1888</v>
      </c>
      <c r="E1656" s="2" t="s">
        <v>65</v>
      </c>
      <c r="F1656" s="2">
        <v>25</v>
      </c>
    </row>
    <row r="1657" spans="2:6" x14ac:dyDescent="0.25">
      <c r="D1657" s="2" t="s">
        <v>1889</v>
      </c>
      <c r="E1657" s="2" t="s">
        <v>116</v>
      </c>
      <c r="F1657" s="2">
        <v>1</v>
      </c>
    </row>
    <row r="1658" spans="2:6" x14ac:dyDescent="0.25">
      <c r="B1658" s="2" t="s">
        <v>2153</v>
      </c>
      <c r="D1658" s="2"/>
      <c r="E1658" s="2"/>
      <c r="F1658" s="2">
        <v>26</v>
      </c>
    </row>
    <row r="1659" spans="2:6" x14ac:dyDescent="0.25">
      <c r="B1659" s="107">
        <v>45879</v>
      </c>
      <c r="C1659" s="2" t="s">
        <v>627</v>
      </c>
      <c r="D1659" s="2" t="s">
        <v>1822</v>
      </c>
      <c r="E1659" s="2" t="s">
        <v>114</v>
      </c>
      <c r="F1659" s="2">
        <v>50</v>
      </c>
    </row>
    <row r="1660" spans="2:6" x14ac:dyDescent="0.25">
      <c r="B1660" s="2" t="s">
        <v>2164</v>
      </c>
      <c r="D1660" s="2"/>
      <c r="E1660" s="2"/>
      <c r="F1660" s="2">
        <v>50</v>
      </c>
    </row>
    <row r="1661" spans="2:6" x14ac:dyDescent="0.25">
      <c r="B1661" s="107">
        <v>45883</v>
      </c>
      <c r="C1661" s="2" t="s">
        <v>177</v>
      </c>
      <c r="D1661" s="2" t="s">
        <v>2044</v>
      </c>
      <c r="E1661" s="2" t="s">
        <v>65</v>
      </c>
      <c r="F1661" s="2">
        <v>7</v>
      </c>
    </row>
    <row r="1662" spans="2:6" x14ac:dyDescent="0.25">
      <c r="D1662" s="2" t="s">
        <v>2231</v>
      </c>
      <c r="E1662" s="2" t="s">
        <v>65</v>
      </c>
      <c r="F1662" s="2">
        <v>1</v>
      </c>
    </row>
    <row r="1663" spans="2:6" x14ac:dyDescent="0.25">
      <c r="D1663" s="2" t="s">
        <v>2232</v>
      </c>
      <c r="E1663" s="2" t="s">
        <v>65</v>
      </c>
      <c r="F1663" s="2">
        <v>32</v>
      </c>
    </row>
    <row r="1664" spans="2:6" x14ac:dyDescent="0.25">
      <c r="D1664" s="2" t="s">
        <v>2233</v>
      </c>
      <c r="E1664" s="2" t="s">
        <v>65</v>
      </c>
      <c r="F1664" s="2">
        <v>2</v>
      </c>
    </row>
    <row r="1665" spans="2:6" x14ac:dyDescent="0.25">
      <c r="B1665" s="2" t="s">
        <v>2169</v>
      </c>
      <c r="D1665" s="2"/>
      <c r="E1665" s="2"/>
      <c r="F1665" s="2">
        <v>42</v>
      </c>
    </row>
    <row r="1666" spans="2:6" x14ac:dyDescent="0.25">
      <c r="B1666" s="107">
        <v>45891</v>
      </c>
      <c r="C1666" s="2" t="s">
        <v>198</v>
      </c>
      <c r="D1666" s="2" t="s">
        <v>2477</v>
      </c>
      <c r="E1666" s="2" t="s">
        <v>65</v>
      </c>
      <c r="F1666" s="2">
        <v>1</v>
      </c>
    </row>
    <row r="1667" spans="2:6" x14ac:dyDescent="0.25">
      <c r="D1667" s="2" t="s">
        <v>2476</v>
      </c>
      <c r="E1667" s="2" t="s">
        <v>141</v>
      </c>
      <c r="F1667" s="2">
        <v>11</v>
      </c>
    </row>
    <row r="1668" spans="2:6" x14ac:dyDescent="0.25">
      <c r="D1668" s="2" t="s">
        <v>2474</v>
      </c>
      <c r="E1668" s="2" t="s">
        <v>65</v>
      </c>
      <c r="F1668" s="2">
        <v>24</v>
      </c>
    </row>
    <row r="1669" spans="2:6" x14ac:dyDescent="0.25">
      <c r="D1669" s="2" t="s">
        <v>2475</v>
      </c>
      <c r="E1669" s="2" t="s">
        <v>65</v>
      </c>
      <c r="F1669" s="2">
        <v>8</v>
      </c>
    </row>
    <row r="1670" spans="2:6" x14ac:dyDescent="0.25">
      <c r="C1670" s="2" t="s">
        <v>177</v>
      </c>
      <c r="D1670" s="2" t="s">
        <v>2495</v>
      </c>
      <c r="E1670" s="2" t="s">
        <v>116</v>
      </c>
      <c r="F1670" s="2">
        <v>1</v>
      </c>
    </row>
    <row r="1671" spans="2:6" x14ac:dyDescent="0.25">
      <c r="D1671" s="2" t="s">
        <v>2496</v>
      </c>
      <c r="E1671" s="2" t="s">
        <v>116</v>
      </c>
      <c r="F1671" s="2">
        <v>1</v>
      </c>
    </row>
    <row r="1672" spans="2:6" x14ac:dyDescent="0.25">
      <c r="B1672" s="2" t="s">
        <v>2564</v>
      </c>
      <c r="D1672" s="2"/>
      <c r="E1672" s="2"/>
      <c r="F1672" s="2">
        <v>46</v>
      </c>
    </row>
    <row r="1673" spans="2:6" x14ac:dyDescent="0.25">
      <c r="B1673" s="107">
        <v>45888</v>
      </c>
      <c r="C1673" s="2" t="s">
        <v>151</v>
      </c>
      <c r="D1673" s="2" t="s">
        <v>2091</v>
      </c>
      <c r="E1673" s="2" t="s">
        <v>24</v>
      </c>
      <c r="F1673" s="2">
        <v>4</v>
      </c>
    </row>
    <row r="1674" spans="2:6" x14ac:dyDescent="0.25">
      <c r="D1674" s="2" t="s">
        <v>1980</v>
      </c>
      <c r="E1674" s="2" t="s">
        <v>65</v>
      </c>
      <c r="F1674" s="2">
        <v>10</v>
      </c>
    </row>
    <row r="1675" spans="2:6" x14ac:dyDescent="0.25">
      <c r="D1675" s="2" t="s">
        <v>2316</v>
      </c>
      <c r="E1675" s="2" t="s">
        <v>65</v>
      </c>
      <c r="F1675" s="2">
        <v>6</v>
      </c>
    </row>
    <row r="1676" spans="2:6" x14ac:dyDescent="0.25">
      <c r="D1676" s="2" t="s">
        <v>2317</v>
      </c>
      <c r="E1676" s="2" t="s">
        <v>65</v>
      </c>
      <c r="F1676" s="2">
        <v>5</v>
      </c>
    </row>
    <row r="1677" spans="2:6" x14ac:dyDescent="0.25">
      <c r="D1677" s="2" t="s">
        <v>2188</v>
      </c>
      <c r="E1677" s="2" t="s">
        <v>65</v>
      </c>
      <c r="F1677" s="2">
        <v>6</v>
      </c>
    </row>
    <row r="1678" spans="2:6" x14ac:dyDescent="0.25">
      <c r="D1678" s="2" t="s">
        <v>2189</v>
      </c>
      <c r="E1678" s="2" t="s">
        <v>65</v>
      </c>
      <c r="F1678" s="2">
        <v>25</v>
      </c>
    </row>
    <row r="1679" spans="2:6" x14ac:dyDescent="0.25">
      <c r="D1679" s="2" t="s">
        <v>1979</v>
      </c>
      <c r="E1679" s="2" t="s">
        <v>24</v>
      </c>
      <c r="F1679" s="2">
        <v>3</v>
      </c>
    </row>
    <row r="1680" spans="2:6" x14ac:dyDescent="0.25">
      <c r="D1680" s="2" t="s">
        <v>2092</v>
      </c>
      <c r="E1680" s="2" t="s">
        <v>24</v>
      </c>
      <c r="F1680" s="2">
        <v>4</v>
      </c>
    </row>
    <row r="1681" spans="2:6" x14ac:dyDescent="0.25">
      <c r="D1681" s="2" t="s">
        <v>2318</v>
      </c>
      <c r="E1681" s="2" t="s">
        <v>110</v>
      </c>
      <c r="F1681" s="2">
        <v>1</v>
      </c>
    </row>
    <row r="1682" spans="2:6" x14ac:dyDescent="0.25">
      <c r="D1682" s="2" t="s">
        <v>2096</v>
      </c>
      <c r="E1682" s="2" t="s">
        <v>110</v>
      </c>
      <c r="F1682" s="2">
        <v>1</v>
      </c>
    </row>
    <row r="1683" spans="2:6" x14ac:dyDescent="0.25">
      <c r="D1683" s="2" t="s">
        <v>1978</v>
      </c>
      <c r="E1683" s="2" t="s">
        <v>24</v>
      </c>
      <c r="F1683" s="2">
        <v>2</v>
      </c>
    </row>
    <row r="1684" spans="2:6" x14ac:dyDescent="0.25">
      <c r="B1684" s="2" t="s">
        <v>2557</v>
      </c>
      <c r="D1684" s="2"/>
      <c r="E1684" s="2"/>
      <c r="F1684" s="2">
        <v>67</v>
      </c>
    </row>
    <row r="1685" spans="2:6" x14ac:dyDescent="0.25">
      <c r="B1685" s="107">
        <v>45895</v>
      </c>
      <c r="C1685" s="2" t="s">
        <v>1380</v>
      </c>
      <c r="D1685" s="2" t="s">
        <v>2591</v>
      </c>
      <c r="E1685" s="2" t="s">
        <v>65</v>
      </c>
      <c r="F1685" s="2">
        <v>8</v>
      </c>
    </row>
    <row r="1686" spans="2:6" x14ac:dyDescent="0.25">
      <c r="D1686" s="2" t="s">
        <v>2592</v>
      </c>
      <c r="E1686" s="2" t="s">
        <v>65</v>
      </c>
      <c r="F1686" s="2">
        <v>8</v>
      </c>
    </row>
    <row r="1687" spans="2:6" x14ac:dyDescent="0.25">
      <c r="D1687" s="2" t="s">
        <v>2082</v>
      </c>
      <c r="E1687" s="2" t="s">
        <v>65</v>
      </c>
      <c r="F1687" s="2">
        <v>8</v>
      </c>
    </row>
    <row r="1688" spans="2:6" x14ac:dyDescent="0.25">
      <c r="D1688" s="2" t="s">
        <v>2590</v>
      </c>
      <c r="E1688" s="2" t="s">
        <v>65</v>
      </c>
      <c r="F1688" s="2">
        <v>30</v>
      </c>
    </row>
    <row r="1689" spans="2:6" x14ac:dyDescent="0.25">
      <c r="B1689" s="2" t="s">
        <v>2559</v>
      </c>
      <c r="D1689" s="2"/>
      <c r="E1689" s="2"/>
      <c r="F1689" s="2">
        <v>54</v>
      </c>
    </row>
    <row r="1690" spans="2:6" x14ac:dyDescent="0.25">
      <c r="B1690" s="107">
        <v>45896</v>
      </c>
      <c r="C1690" s="2" t="s">
        <v>151</v>
      </c>
      <c r="D1690" s="2" t="s">
        <v>2092</v>
      </c>
      <c r="E1690" s="2" t="s">
        <v>24</v>
      </c>
      <c r="F1690" s="2">
        <v>2</v>
      </c>
    </row>
    <row r="1691" spans="2:6" x14ac:dyDescent="0.25">
      <c r="C1691" s="2" t="s">
        <v>2649</v>
      </c>
      <c r="D1691" s="2" t="s">
        <v>2650</v>
      </c>
      <c r="E1691" s="2" t="s">
        <v>65</v>
      </c>
      <c r="F1691" s="2">
        <v>1</v>
      </c>
    </row>
    <row r="1692" spans="2:6" x14ac:dyDescent="0.25">
      <c r="B1692" s="2" t="s">
        <v>2594</v>
      </c>
      <c r="D1692" s="2"/>
      <c r="E1692" s="2"/>
      <c r="F1692" s="2">
        <v>3</v>
      </c>
    </row>
    <row r="1693" spans="2:6" x14ac:dyDescent="0.25">
      <c r="B1693" s="107">
        <v>45898</v>
      </c>
      <c r="C1693" s="2" t="s">
        <v>1390</v>
      </c>
      <c r="D1693" s="2" t="s">
        <v>1690</v>
      </c>
      <c r="E1693" s="2" t="s">
        <v>65</v>
      </c>
      <c r="F1693" s="2">
        <v>1</v>
      </c>
    </row>
    <row r="1694" spans="2:6" x14ac:dyDescent="0.25">
      <c r="B1694" s="2" t="s">
        <v>2981</v>
      </c>
      <c r="D1694" s="2"/>
      <c r="E1694" s="2"/>
      <c r="F1694" s="2">
        <v>1</v>
      </c>
    </row>
    <row r="1695" spans="2:6" x14ac:dyDescent="0.25">
      <c r="B1695" s="107">
        <v>45903</v>
      </c>
      <c r="C1695" s="2" t="s">
        <v>151</v>
      </c>
      <c r="D1695" s="2" t="s">
        <v>2092</v>
      </c>
      <c r="E1695" s="2" t="s">
        <v>24</v>
      </c>
      <c r="F1695" s="2">
        <v>1</v>
      </c>
    </row>
    <row r="1696" spans="2:6" x14ac:dyDescent="0.25">
      <c r="B1696" s="2" t="s">
        <v>2975</v>
      </c>
      <c r="D1696" s="2"/>
      <c r="E1696" s="2"/>
      <c r="F1696" s="2">
        <v>1</v>
      </c>
    </row>
    <row r="1697" spans="1:6" x14ac:dyDescent="0.25">
      <c r="B1697" s="107">
        <v>45909</v>
      </c>
      <c r="C1697" s="2" t="s">
        <v>1436</v>
      </c>
      <c r="D1697" s="2" t="s">
        <v>1815</v>
      </c>
      <c r="E1697" s="2" t="s">
        <v>140</v>
      </c>
      <c r="F1697" s="2">
        <v>3</v>
      </c>
    </row>
    <row r="1698" spans="1:6" x14ac:dyDescent="0.25">
      <c r="D1698" s="2" t="s">
        <v>2997</v>
      </c>
      <c r="E1698" s="2" t="s">
        <v>140</v>
      </c>
      <c r="F1698" s="2">
        <v>6</v>
      </c>
    </row>
    <row r="1699" spans="1:6" x14ac:dyDescent="0.25">
      <c r="B1699" s="2" t="s">
        <v>2984</v>
      </c>
      <c r="D1699" s="2"/>
      <c r="E1699" s="2"/>
      <c r="F1699" s="2">
        <v>9</v>
      </c>
    </row>
    <row r="1700" spans="1:6" x14ac:dyDescent="0.25">
      <c r="B1700" s="107">
        <v>45910</v>
      </c>
      <c r="C1700" s="2" t="s">
        <v>1390</v>
      </c>
      <c r="D1700" s="2" t="s">
        <v>1690</v>
      </c>
      <c r="E1700" s="2" t="s">
        <v>65</v>
      </c>
      <c r="F1700" s="2">
        <v>1</v>
      </c>
    </row>
    <row r="1701" spans="1:6" x14ac:dyDescent="0.25">
      <c r="B1701" s="2" t="s">
        <v>2983</v>
      </c>
      <c r="D1701" s="2"/>
      <c r="E1701" s="2"/>
      <c r="F1701" s="2">
        <v>1</v>
      </c>
    </row>
    <row r="1702" spans="1:6" x14ac:dyDescent="0.25">
      <c r="B1702" s="107">
        <v>45915</v>
      </c>
      <c r="C1702" s="2" t="s">
        <v>198</v>
      </c>
      <c r="D1702" s="2" t="s">
        <v>1721</v>
      </c>
      <c r="E1702" s="2" t="s">
        <v>65</v>
      </c>
      <c r="F1702" s="2">
        <v>4</v>
      </c>
    </row>
    <row r="1703" spans="1:6" x14ac:dyDescent="0.25">
      <c r="D1703" s="2" t="s">
        <v>2476</v>
      </c>
      <c r="E1703" s="2" t="s">
        <v>111</v>
      </c>
      <c r="F1703" s="2">
        <v>30</v>
      </c>
    </row>
    <row r="1704" spans="1:6" x14ac:dyDescent="0.25">
      <c r="B1704" s="2" t="s">
        <v>3062</v>
      </c>
      <c r="D1704" s="2"/>
      <c r="E1704" s="2"/>
      <c r="F1704" s="2">
        <v>34</v>
      </c>
    </row>
    <row r="1705" spans="1:6" x14ac:dyDescent="0.25">
      <c r="B1705" s="107">
        <v>45916</v>
      </c>
      <c r="C1705" s="2" t="s">
        <v>151</v>
      </c>
      <c r="D1705" s="2" t="s">
        <v>2092</v>
      </c>
      <c r="E1705" s="2" t="s">
        <v>24</v>
      </c>
      <c r="F1705" s="2">
        <v>1</v>
      </c>
    </row>
    <row r="1706" spans="1:6" x14ac:dyDescent="0.25">
      <c r="B1706" s="2" t="s">
        <v>3125</v>
      </c>
      <c r="D1706" s="2"/>
      <c r="E1706" s="2"/>
      <c r="F1706" s="2">
        <v>1</v>
      </c>
    </row>
    <row r="1707" spans="1:6" x14ac:dyDescent="0.25">
      <c r="B1707" s="107">
        <v>45993</v>
      </c>
      <c r="C1707" s="2" t="s">
        <v>151</v>
      </c>
      <c r="D1707" s="2" t="s">
        <v>4436</v>
      </c>
      <c r="E1707" s="2" t="s">
        <v>110</v>
      </c>
      <c r="F1707" s="2">
        <v>1</v>
      </c>
    </row>
    <row r="1708" spans="1:6" x14ac:dyDescent="0.25">
      <c r="B1708" s="2" t="s">
        <v>4480</v>
      </c>
      <c r="D1708" s="2"/>
      <c r="E1708" s="2"/>
      <c r="F1708" s="2">
        <v>1</v>
      </c>
    </row>
    <row r="1709" spans="1:6" x14ac:dyDescent="0.25">
      <c r="A1709" s="2" t="s">
        <v>2175</v>
      </c>
      <c r="D1709" s="2"/>
      <c r="E1709" s="2"/>
      <c r="F1709" s="2">
        <v>488</v>
      </c>
    </row>
    <row r="1710" spans="1:6" x14ac:dyDescent="0.25">
      <c r="A1710" s="2" t="s">
        <v>1901</v>
      </c>
      <c r="B1710" s="107">
        <v>45877</v>
      </c>
      <c r="C1710" s="2" t="s">
        <v>177</v>
      </c>
      <c r="D1710" s="2" t="s">
        <v>2034</v>
      </c>
      <c r="E1710" s="2" t="s">
        <v>65</v>
      </c>
      <c r="F1710" s="2">
        <v>1</v>
      </c>
    </row>
    <row r="1711" spans="1:6" x14ac:dyDescent="0.25">
      <c r="D1711" s="2" t="s">
        <v>2037</v>
      </c>
      <c r="E1711" s="2" t="s">
        <v>65</v>
      </c>
      <c r="F1711" s="2">
        <v>2</v>
      </c>
    </row>
    <row r="1712" spans="1:6" x14ac:dyDescent="0.25">
      <c r="D1712" s="2" t="s">
        <v>2049</v>
      </c>
      <c r="E1712" s="2" t="s">
        <v>65</v>
      </c>
      <c r="F1712" s="2">
        <v>4</v>
      </c>
    </row>
    <row r="1713" spans="4:6" x14ac:dyDescent="0.25">
      <c r="D1713" s="2" t="s">
        <v>2052</v>
      </c>
      <c r="E1713" s="2" t="s">
        <v>65</v>
      </c>
      <c r="F1713" s="2">
        <v>2</v>
      </c>
    </row>
    <row r="1714" spans="4:6" x14ac:dyDescent="0.25">
      <c r="D1714" s="2" t="s">
        <v>2040</v>
      </c>
      <c r="E1714" s="2" t="s">
        <v>65</v>
      </c>
      <c r="F1714" s="2">
        <v>20</v>
      </c>
    </row>
    <row r="1715" spans="4:6" x14ac:dyDescent="0.25">
      <c r="D1715" s="2" t="s">
        <v>2041</v>
      </c>
      <c r="E1715" s="2" t="s">
        <v>65</v>
      </c>
      <c r="F1715" s="2">
        <v>6</v>
      </c>
    </row>
    <row r="1716" spans="4:6" x14ac:dyDescent="0.25">
      <c r="D1716" s="2" t="s">
        <v>2042</v>
      </c>
      <c r="E1716" s="2" t="s">
        <v>65</v>
      </c>
      <c r="F1716" s="2">
        <v>20</v>
      </c>
    </row>
    <row r="1717" spans="4:6" x14ac:dyDescent="0.25">
      <c r="D1717" s="2" t="s">
        <v>2045</v>
      </c>
      <c r="E1717" s="2" t="s">
        <v>65</v>
      </c>
      <c r="F1717" s="2">
        <v>30</v>
      </c>
    </row>
    <row r="1718" spans="4:6" x14ac:dyDescent="0.25">
      <c r="D1718" s="2" t="s">
        <v>2044</v>
      </c>
      <c r="E1718" s="2" t="s">
        <v>65</v>
      </c>
      <c r="F1718" s="2">
        <v>20</v>
      </c>
    </row>
    <row r="1719" spans="4:6" x14ac:dyDescent="0.25">
      <c r="D1719" s="2" t="s">
        <v>2046</v>
      </c>
      <c r="E1719" s="2" t="s">
        <v>65</v>
      </c>
      <c r="F1719" s="2">
        <v>20</v>
      </c>
    </row>
    <row r="1720" spans="4:6" x14ac:dyDescent="0.25">
      <c r="D1720" s="2" t="s">
        <v>2033</v>
      </c>
      <c r="E1720" s="2" t="s">
        <v>65</v>
      </c>
      <c r="F1720" s="2">
        <v>4</v>
      </c>
    </row>
    <row r="1721" spans="4:6" x14ac:dyDescent="0.25">
      <c r="D1721" s="2" t="s">
        <v>2058</v>
      </c>
      <c r="E1721" s="2" t="s">
        <v>65</v>
      </c>
      <c r="F1721" s="2">
        <v>40</v>
      </c>
    </row>
    <row r="1722" spans="4:6" x14ac:dyDescent="0.25">
      <c r="D1722" s="2" t="s">
        <v>2043</v>
      </c>
      <c r="E1722" s="2" t="s">
        <v>65</v>
      </c>
      <c r="F1722" s="2">
        <v>8</v>
      </c>
    </row>
    <row r="1723" spans="4:6" x14ac:dyDescent="0.25">
      <c r="D1723" s="2" t="s">
        <v>2056</v>
      </c>
      <c r="E1723" s="2" t="s">
        <v>65</v>
      </c>
      <c r="F1723" s="2">
        <v>6</v>
      </c>
    </row>
    <row r="1724" spans="4:6" x14ac:dyDescent="0.25">
      <c r="D1724" s="2" t="s">
        <v>2057</v>
      </c>
      <c r="E1724" s="2" t="s">
        <v>65</v>
      </c>
      <c r="F1724" s="2">
        <v>2</v>
      </c>
    </row>
    <row r="1725" spans="4:6" x14ac:dyDescent="0.25">
      <c r="D1725" s="2" t="s">
        <v>2050</v>
      </c>
      <c r="E1725" s="2" t="s">
        <v>65</v>
      </c>
      <c r="F1725" s="2">
        <v>8</v>
      </c>
    </row>
    <row r="1726" spans="4:6" x14ac:dyDescent="0.25">
      <c r="D1726" s="2" t="s">
        <v>2032</v>
      </c>
      <c r="E1726" s="2" t="s">
        <v>65</v>
      </c>
      <c r="F1726" s="2">
        <v>1</v>
      </c>
    </row>
    <row r="1727" spans="4:6" x14ac:dyDescent="0.25">
      <c r="D1727" s="2" t="s">
        <v>2035</v>
      </c>
      <c r="E1727" s="2" t="s">
        <v>65</v>
      </c>
      <c r="F1727" s="2">
        <v>1</v>
      </c>
    </row>
    <row r="1728" spans="4:6" x14ac:dyDescent="0.25">
      <c r="D1728" s="2" t="s">
        <v>2036</v>
      </c>
      <c r="E1728" s="2" t="s">
        <v>65</v>
      </c>
      <c r="F1728" s="2">
        <v>2</v>
      </c>
    </row>
    <row r="1729" spans="2:6" x14ac:dyDescent="0.25">
      <c r="D1729" s="2" t="s">
        <v>2038</v>
      </c>
      <c r="E1729" s="2" t="s">
        <v>65</v>
      </c>
      <c r="F1729" s="2">
        <v>2</v>
      </c>
    </row>
    <row r="1730" spans="2:6" x14ac:dyDescent="0.25">
      <c r="D1730" s="2" t="s">
        <v>2039</v>
      </c>
      <c r="E1730" s="2" t="s">
        <v>65</v>
      </c>
      <c r="F1730" s="2">
        <v>1</v>
      </c>
    </row>
    <row r="1731" spans="2:6" x14ac:dyDescent="0.25">
      <c r="D1731" s="2" t="s">
        <v>2047</v>
      </c>
      <c r="E1731" s="2" t="s">
        <v>65</v>
      </c>
      <c r="F1731" s="2">
        <v>2</v>
      </c>
    </row>
    <row r="1732" spans="2:6" x14ac:dyDescent="0.25">
      <c r="D1732" s="2" t="s">
        <v>2048</v>
      </c>
      <c r="E1732" s="2" t="s">
        <v>65</v>
      </c>
      <c r="F1732" s="2">
        <v>10</v>
      </c>
    </row>
    <row r="1733" spans="2:6" x14ac:dyDescent="0.25">
      <c r="D1733" s="2" t="s">
        <v>2051</v>
      </c>
      <c r="E1733" s="2" t="s">
        <v>65</v>
      </c>
      <c r="F1733" s="2">
        <v>6</v>
      </c>
    </row>
    <row r="1734" spans="2:6" x14ac:dyDescent="0.25">
      <c r="D1734" s="2" t="s">
        <v>2053</v>
      </c>
      <c r="E1734" s="2" t="s">
        <v>65</v>
      </c>
      <c r="F1734" s="2">
        <v>8</v>
      </c>
    </row>
    <row r="1735" spans="2:6" x14ac:dyDescent="0.25">
      <c r="D1735" s="2" t="s">
        <v>2054</v>
      </c>
      <c r="E1735" s="2" t="s">
        <v>65</v>
      </c>
      <c r="F1735" s="2">
        <v>2</v>
      </c>
    </row>
    <row r="1736" spans="2:6" x14ac:dyDescent="0.25">
      <c r="D1736" s="2" t="s">
        <v>2055</v>
      </c>
      <c r="E1736" s="2" t="s">
        <v>65</v>
      </c>
      <c r="F1736" s="2">
        <v>8</v>
      </c>
    </row>
    <row r="1737" spans="2:6" x14ac:dyDescent="0.25">
      <c r="C1737" s="2" t="s">
        <v>1892</v>
      </c>
      <c r="D1737" s="2" t="s">
        <v>1899</v>
      </c>
      <c r="E1737" s="2" t="s">
        <v>111</v>
      </c>
      <c r="F1737" s="2">
        <v>6</v>
      </c>
    </row>
    <row r="1738" spans="2:6" x14ac:dyDescent="0.25">
      <c r="B1738" s="2" t="s">
        <v>2156</v>
      </c>
      <c r="D1738" s="2"/>
      <c r="E1738" s="2"/>
      <c r="F1738" s="2">
        <v>242</v>
      </c>
    </row>
    <row r="1739" spans="2:6" x14ac:dyDescent="0.25">
      <c r="B1739" s="107">
        <v>45881</v>
      </c>
      <c r="C1739" s="2" t="s">
        <v>230</v>
      </c>
      <c r="D1739" s="2" t="s">
        <v>2195</v>
      </c>
      <c r="E1739" s="2" t="s">
        <v>65</v>
      </c>
      <c r="F1739" s="2">
        <v>50</v>
      </c>
    </row>
    <row r="1740" spans="2:6" x14ac:dyDescent="0.25">
      <c r="D1740" s="2" t="s">
        <v>2197</v>
      </c>
      <c r="E1740" s="2" t="s">
        <v>65</v>
      </c>
      <c r="F1740" s="2">
        <v>4</v>
      </c>
    </row>
    <row r="1741" spans="2:6" x14ac:dyDescent="0.25">
      <c r="D1741" s="2" t="s">
        <v>2198</v>
      </c>
      <c r="E1741" s="2" t="s">
        <v>65</v>
      </c>
      <c r="F1741" s="2">
        <v>1</v>
      </c>
    </row>
    <row r="1742" spans="2:6" x14ac:dyDescent="0.25">
      <c r="B1742" s="2" t="s">
        <v>2152</v>
      </c>
      <c r="D1742" s="2"/>
      <c r="E1742" s="2"/>
      <c r="F1742" s="2">
        <v>55</v>
      </c>
    </row>
    <row r="1743" spans="2:6" x14ac:dyDescent="0.25">
      <c r="B1743" s="107">
        <v>45883</v>
      </c>
      <c r="C1743" s="2" t="s">
        <v>397</v>
      </c>
      <c r="D1743" s="2" t="s">
        <v>2276</v>
      </c>
      <c r="E1743" s="2" t="s">
        <v>65</v>
      </c>
      <c r="F1743" s="2">
        <v>16</v>
      </c>
    </row>
    <row r="1744" spans="2:6" x14ac:dyDescent="0.25">
      <c r="C1744" s="2" t="s">
        <v>505</v>
      </c>
      <c r="D1744" s="2" t="s">
        <v>2273</v>
      </c>
      <c r="E1744" s="2" t="s">
        <v>65</v>
      </c>
      <c r="F1744" s="2">
        <v>76</v>
      </c>
    </row>
    <row r="1745" spans="2:6" x14ac:dyDescent="0.25">
      <c r="D1745" s="2" t="s">
        <v>2274</v>
      </c>
      <c r="E1745" s="2" t="s">
        <v>65</v>
      </c>
      <c r="F1745" s="2">
        <v>16</v>
      </c>
    </row>
    <row r="1746" spans="2:6" x14ac:dyDescent="0.25">
      <c r="D1746" s="2" t="s">
        <v>2275</v>
      </c>
      <c r="E1746" s="2" t="s">
        <v>65</v>
      </c>
      <c r="F1746" s="2">
        <v>16</v>
      </c>
    </row>
    <row r="1747" spans="2:6" x14ac:dyDescent="0.25">
      <c r="D1747" s="2" t="s">
        <v>2277</v>
      </c>
      <c r="E1747" s="2" t="s">
        <v>65</v>
      </c>
      <c r="F1747" s="2">
        <v>16</v>
      </c>
    </row>
    <row r="1748" spans="2:6" x14ac:dyDescent="0.25">
      <c r="B1748" s="2" t="s">
        <v>2169</v>
      </c>
      <c r="D1748" s="2"/>
      <c r="E1748" s="2"/>
      <c r="F1748" s="2">
        <v>140</v>
      </c>
    </row>
    <row r="1749" spans="2:6" x14ac:dyDescent="0.25">
      <c r="B1749" s="107">
        <v>45882</v>
      </c>
      <c r="C1749" s="2" t="s">
        <v>151</v>
      </c>
      <c r="D1749" s="2" t="s">
        <v>2091</v>
      </c>
      <c r="E1749" s="2" t="s">
        <v>65</v>
      </c>
      <c r="F1749" s="2">
        <v>6</v>
      </c>
    </row>
    <row r="1750" spans="2:6" x14ac:dyDescent="0.25">
      <c r="D1750" s="2" t="s">
        <v>1980</v>
      </c>
      <c r="E1750" s="2" t="s">
        <v>65</v>
      </c>
      <c r="F1750" s="2">
        <v>6</v>
      </c>
    </row>
    <row r="1751" spans="2:6" x14ac:dyDescent="0.25">
      <c r="D1751" s="2" t="s">
        <v>2187</v>
      </c>
      <c r="E1751" s="2" t="s">
        <v>65</v>
      </c>
      <c r="F1751" s="2">
        <v>6</v>
      </c>
    </row>
    <row r="1752" spans="2:6" x14ac:dyDescent="0.25">
      <c r="D1752" s="2" t="s">
        <v>2188</v>
      </c>
      <c r="E1752" s="2" t="s">
        <v>65</v>
      </c>
      <c r="F1752" s="2">
        <v>6</v>
      </c>
    </row>
    <row r="1753" spans="2:6" x14ac:dyDescent="0.25">
      <c r="D1753" s="2" t="s">
        <v>2189</v>
      </c>
      <c r="E1753" s="2" t="s">
        <v>65</v>
      </c>
      <c r="F1753" s="2">
        <v>25</v>
      </c>
    </row>
    <row r="1754" spans="2:6" x14ac:dyDescent="0.25">
      <c r="D1754" s="2" t="s">
        <v>2092</v>
      </c>
      <c r="E1754" s="2" t="s">
        <v>65</v>
      </c>
      <c r="F1754" s="2">
        <v>6</v>
      </c>
    </row>
    <row r="1755" spans="2:6" x14ac:dyDescent="0.25">
      <c r="D1755" s="2" t="s">
        <v>2186</v>
      </c>
      <c r="E1755" s="2" t="s">
        <v>65</v>
      </c>
      <c r="F1755" s="2">
        <v>2</v>
      </c>
    </row>
    <row r="1756" spans="2:6" x14ac:dyDescent="0.25">
      <c r="D1756" s="2" t="s">
        <v>2190</v>
      </c>
      <c r="E1756" s="2" t="s">
        <v>65</v>
      </c>
      <c r="F1756" s="2">
        <v>1</v>
      </c>
    </row>
    <row r="1757" spans="2:6" x14ac:dyDescent="0.25">
      <c r="C1757" s="2" t="s">
        <v>238</v>
      </c>
      <c r="D1757" s="2" t="s">
        <v>2230</v>
      </c>
      <c r="E1757" s="2" t="s">
        <v>65</v>
      </c>
      <c r="F1757" s="2">
        <v>6</v>
      </c>
    </row>
    <row r="1758" spans="2:6" x14ac:dyDescent="0.25">
      <c r="D1758" s="2" t="s">
        <v>2229</v>
      </c>
      <c r="E1758" s="2" t="s">
        <v>65</v>
      </c>
      <c r="F1758" s="2">
        <v>8</v>
      </c>
    </row>
    <row r="1759" spans="2:6" x14ac:dyDescent="0.25">
      <c r="D1759" s="2" t="s">
        <v>2227</v>
      </c>
      <c r="E1759" s="2" t="s">
        <v>23</v>
      </c>
      <c r="F1759" s="2">
        <v>90</v>
      </c>
    </row>
    <row r="1760" spans="2:6" x14ac:dyDescent="0.25">
      <c r="D1760" s="2" t="s">
        <v>2228</v>
      </c>
      <c r="E1760" s="2" t="s">
        <v>23</v>
      </c>
      <c r="F1760" s="2">
        <v>46</v>
      </c>
    </row>
    <row r="1761" spans="2:6" x14ac:dyDescent="0.25">
      <c r="B1761" s="2" t="s">
        <v>2170</v>
      </c>
      <c r="D1761" s="2"/>
      <c r="E1761" s="2"/>
      <c r="F1761" s="2">
        <v>208</v>
      </c>
    </row>
    <row r="1762" spans="2:6" x14ac:dyDescent="0.25">
      <c r="B1762" s="107">
        <v>45889</v>
      </c>
      <c r="C1762" s="2" t="s">
        <v>198</v>
      </c>
      <c r="D1762" s="2" t="s">
        <v>2418</v>
      </c>
      <c r="E1762" s="2" t="s">
        <v>65</v>
      </c>
      <c r="F1762" s="2">
        <v>10</v>
      </c>
    </row>
    <row r="1763" spans="2:6" x14ac:dyDescent="0.25">
      <c r="C1763" s="2" t="s">
        <v>147</v>
      </c>
      <c r="D1763" s="2" t="s">
        <v>2345</v>
      </c>
      <c r="E1763" s="2" t="s">
        <v>24</v>
      </c>
      <c r="F1763" s="2">
        <v>1</v>
      </c>
    </row>
    <row r="1764" spans="2:6" x14ac:dyDescent="0.25">
      <c r="C1764" s="2" t="s">
        <v>463</v>
      </c>
      <c r="D1764" s="2" t="s">
        <v>2258</v>
      </c>
      <c r="E1764" s="2" t="s">
        <v>72</v>
      </c>
      <c r="F1764" s="2">
        <v>25</v>
      </c>
    </row>
    <row r="1765" spans="2:6" x14ac:dyDescent="0.25">
      <c r="B1765" s="2" t="s">
        <v>2555</v>
      </c>
      <c r="D1765" s="2"/>
      <c r="E1765" s="2"/>
      <c r="F1765" s="2">
        <v>36</v>
      </c>
    </row>
    <row r="1766" spans="2:6" x14ac:dyDescent="0.25">
      <c r="B1766" s="107">
        <v>45895</v>
      </c>
      <c r="C1766" s="2" t="s">
        <v>260</v>
      </c>
      <c r="D1766" s="2" t="s">
        <v>2573</v>
      </c>
      <c r="E1766" s="2" t="s">
        <v>65</v>
      </c>
      <c r="F1766" s="2">
        <v>1</v>
      </c>
    </row>
    <row r="1767" spans="2:6" x14ac:dyDescent="0.25">
      <c r="D1767" s="2" t="s">
        <v>1963</v>
      </c>
      <c r="E1767" s="2" t="s">
        <v>65</v>
      </c>
      <c r="F1767" s="2">
        <v>2</v>
      </c>
    </row>
    <row r="1768" spans="2:6" x14ac:dyDescent="0.25">
      <c r="D1768" s="2" t="s">
        <v>1955</v>
      </c>
      <c r="E1768" s="2" t="s">
        <v>65</v>
      </c>
      <c r="F1768" s="2">
        <v>14</v>
      </c>
    </row>
    <row r="1769" spans="2:6" x14ac:dyDescent="0.25">
      <c r="D1769" s="2" t="s">
        <v>1956</v>
      </c>
      <c r="E1769" s="2" t="s">
        <v>65</v>
      </c>
      <c r="F1769" s="2">
        <v>10</v>
      </c>
    </row>
    <row r="1770" spans="2:6" x14ac:dyDescent="0.25">
      <c r="D1770" s="2" t="s">
        <v>2580</v>
      </c>
      <c r="E1770" s="2" t="s">
        <v>65</v>
      </c>
      <c r="F1770" s="2">
        <v>20</v>
      </c>
    </row>
    <row r="1771" spans="2:6" x14ac:dyDescent="0.25">
      <c r="D1771" s="2" t="s">
        <v>2601</v>
      </c>
      <c r="E1771" s="2" t="s">
        <v>65</v>
      </c>
      <c r="F1771" s="2">
        <v>1</v>
      </c>
    </row>
    <row r="1772" spans="2:6" x14ac:dyDescent="0.25">
      <c r="D1772" s="2" t="s">
        <v>1962</v>
      </c>
      <c r="E1772" s="2" t="s">
        <v>65</v>
      </c>
      <c r="F1772" s="2">
        <v>2</v>
      </c>
    </row>
    <row r="1773" spans="2:6" x14ac:dyDescent="0.25">
      <c r="D1773" s="2" t="s">
        <v>1964</v>
      </c>
      <c r="E1773" s="2" t="s">
        <v>65</v>
      </c>
      <c r="F1773" s="2">
        <v>2</v>
      </c>
    </row>
    <row r="1774" spans="2:6" x14ac:dyDescent="0.25">
      <c r="D1774" s="2" t="s">
        <v>2604</v>
      </c>
      <c r="E1774" s="2" t="s">
        <v>65</v>
      </c>
      <c r="F1774" s="2">
        <v>5</v>
      </c>
    </row>
    <row r="1775" spans="2:6" x14ac:dyDescent="0.25">
      <c r="D1775" s="2" t="s">
        <v>2603</v>
      </c>
      <c r="E1775" s="2" t="s">
        <v>65</v>
      </c>
      <c r="F1775" s="2">
        <v>5</v>
      </c>
    </row>
    <row r="1776" spans="2:6" x14ac:dyDescent="0.25">
      <c r="D1776" s="2" t="s">
        <v>2599</v>
      </c>
      <c r="E1776" s="2" t="s">
        <v>65</v>
      </c>
      <c r="F1776" s="2">
        <v>1</v>
      </c>
    </row>
    <row r="1777" spans="2:6" x14ac:dyDescent="0.25">
      <c r="D1777" s="2" t="s">
        <v>2602</v>
      </c>
      <c r="E1777" s="2" t="s">
        <v>65</v>
      </c>
      <c r="F1777" s="2">
        <v>1</v>
      </c>
    </row>
    <row r="1778" spans="2:6" x14ac:dyDescent="0.25">
      <c r="D1778" s="2" t="s">
        <v>2600</v>
      </c>
      <c r="E1778" s="2" t="s">
        <v>65</v>
      </c>
      <c r="F1778" s="2">
        <v>8</v>
      </c>
    </row>
    <row r="1779" spans="2:6" x14ac:dyDescent="0.25">
      <c r="D1779" s="2" t="s">
        <v>2605</v>
      </c>
      <c r="E1779" s="2" t="s">
        <v>65</v>
      </c>
      <c r="F1779" s="2">
        <v>2</v>
      </c>
    </row>
    <row r="1780" spans="2:6" x14ac:dyDescent="0.25">
      <c r="D1780" s="2" t="s">
        <v>2606</v>
      </c>
      <c r="E1780" s="2" t="s">
        <v>65</v>
      </c>
      <c r="F1780" s="2">
        <v>2</v>
      </c>
    </row>
    <row r="1781" spans="2:6" x14ac:dyDescent="0.25">
      <c r="C1781" s="2" t="s">
        <v>2546</v>
      </c>
      <c r="D1781" s="2" t="s">
        <v>1690</v>
      </c>
      <c r="E1781" s="2" t="s">
        <v>65</v>
      </c>
      <c r="F1781" s="2">
        <v>1</v>
      </c>
    </row>
    <row r="1782" spans="2:6" x14ac:dyDescent="0.25">
      <c r="B1782" s="2" t="s">
        <v>2559</v>
      </c>
      <c r="D1782" s="2"/>
      <c r="E1782" s="2"/>
      <c r="F1782" s="2">
        <v>77</v>
      </c>
    </row>
    <row r="1783" spans="2:6" x14ac:dyDescent="0.25">
      <c r="B1783" s="107">
        <v>45904</v>
      </c>
      <c r="C1783" s="2" t="s">
        <v>2546</v>
      </c>
      <c r="D1783" s="2" t="s">
        <v>1690</v>
      </c>
      <c r="E1783" s="2" t="s">
        <v>65</v>
      </c>
      <c r="F1783" s="2">
        <v>1</v>
      </c>
    </row>
    <row r="1784" spans="2:6" x14ac:dyDescent="0.25">
      <c r="B1784" s="2" t="s">
        <v>2982</v>
      </c>
      <c r="D1784" s="2"/>
      <c r="E1784" s="2"/>
      <c r="F1784" s="2">
        <v>1</v>
      </c>
    </row>
    <row r="1785" spans="2:6" x14ac:dyDescent="0.25">
      <c r="B1785" s="107">
        <v>45903</v>
      </c>
      <c r="C1785" s="2" t="s">
        <v>505</v>
      </c>
      <c r="D1785" s="2" t="s">
        <v>2854</v>
      </c>
      <c r="E1785" s="2" t="s">
        <v>65</v>
      </c>
      <c r="F1785" s="2">
        <v>2</v>
      </c>
    </row>
    <row r="1786" spans="2:6" x14ac:dyDescent="0.25">
      <c r="B1786" s="2" t="s">
        <v>2975</v>
      </c>
      <c r="D1786" s="2"/>
      <c r="E1786" s="2"/>
      <c r="F1786" s="2">
        <v>2</v>
      </c>
    </row>
    <row r="1787" spans="2:6" x14ac:dyDescent="0.25">
      <c r="B1787" s="107">
        <v>45910</v>
      </c>
      <c r="C1787" s="2" t="s">
        <v>230</v>
      </c>
      <c r="D1787" s="2" t="s">
        <v>1913</v>
      </c>
      <c r="E1787" s="2" t="s">
        <v>65</v>
      </c>
      <c r="F1787" s="2">
        <v>50</v>
      </c>
    </row>
    <row r="1788" spans="2:6" x14ac:dyDescent="0.25">
      <c r="D1788" s="2" t="s">
        <v>2971</v>
      </c>
      <c r="E1788" s="2" t="s">
        <v>65</v>
      </c>
      <c r="F1788" s="2">
        <v>6</v>
      </c>
    </row>
    <row r="1789" spans="2:6" x14ac:dyDescent="0.25">
      <c r="D1789" s="2" t="s">
        <v>2968</v>
      </c>
      <c r="E1789" s="2" t="s">
        <v>65</v>
      </c>
      <c r="F1789" s="2">
        <v>6</v>
      </c>
    </row>
    <row r="1790" spans="2:6" x14ac:dyDescent="0.25">
      <c r="D1790" s="2" t="s">
        <v>2969</v>
      </c>
      <c r="E1790" s="2" t="s">
        <v>65</v>
      </c>
      <c r="F1790" s="2">
        <v>9</v>
      </c>
    </row>
    <row r="1791" spans="2:6" x14ac:dyDescent="0.25">
      <c r="D1791" s="2" t="s">
        <v>2970</v>
      </c>
      <c r="E1791" s="2" t="s">
        <v>65</v>
      </c>
      <c r="F1791" s="2">
        <v>3</v>
      </c>
    </row>
    <row r="1792" spans="2:6" x14ac:dyDescent="0.25">
      <c r="D1792" s="2" t="s">
        <v>2972</v>
      </c>
      <c r="E1792" s="2" t="s">
        <v>65</v>
      </c>
      <c r="F1792" s="2">
        <v>8</v>
      </c>
    </row>
    <row r="1793" spans="2:6" x14ac:dyDescent="0.25">
      <c r="D1793" s="2" t="s">
        <v>2973</v>
      </c>
      <c r="E1793" s="2" t="s">
        <v>65</v>
      </c>
      <c r="F1793" s="2">
        <v>15</v>
      </c>
    </row>
    <row r="1794" spans="2:6" x14ac:dyDescent="0.25">
      <c r="C1794" s="2" t="s">
        <v>375</v>
      </c>
      <c r="D1794" s="2" t="s">
        <v>3010</v>
      </c>
      <c r="E1794" s="2" t="s">
        <v>65</v>
      </c>
      <c r="F1794" s="2">
        <v>1</v>
      </c>
    </row>
    <row r="1795" spans="2:6" x14ac:dyDescent="0.25">
      <c r="C1795" s="2" t="s">
        <v>738</v>
      </c>
      <c r="D1795" s="2" t="s">
        <v>2998</v>
      </c>
      <c r="E1795" s="2" t="s">
        <v>65</v>
      </c>
      <c r="F1795" s="2">
        <v>1</v>
      </c>
    </row>
    <row r="1796" spans="2:6" x14ac:dyDescent="0.25">
      <c r="B1796" s="2" t="s">
        <v>2983</v>
      </c>
      <c r="D1796" s="2"/>
      <c r="E1796" s="2"/>
      <c r="F1796" s="2">
        <v>99</v>
      </c>
    </row>
    <row r="1797" spans="2:6" x14ac:dyDescent="0.25">
      <c r="B1797" s="107">
        <v>45936</v>
      </c>
      <c r="C1797" s="2" t="s">
        <v>1027</v>
      </c>
      <c r="D1797" s="2" t="s">
        <v>3481</v>
      </c>
      <c r="E1797" s="2" t="s">
        <v>65</v>
      </c>
      <c r="F1797" s="2">
        <v>2</v>
      </c>
    </row>
    <row r="1798" spans="2:6" x14ac:dyDescent="0.25">
      <c r="B1798" s="2" t="s">
        <v>3200</v>
      </c>
      <c r="D1798" s="2"/>
      <c r="E1798" s="2"/>
      <c r="F1798" s="2">
        <v>2</v>
      </c>
    </row>
    <row r="1799" spans="2:6" x14ac:dyDescent="0.25">
      <c r="B1799" s="107">
        <v>45937</v>
      </c>
      <c r="C1799" s="2" t="s">
        <v>147</v>
      </c>
      <c r="D1799" s="2" t="s">
        <v>3527</v>
      </c>
      <c r="E1799" s="2" t="s">
        <v>110</v>
      </c>
      <c r="F1799" s="2">
        <v>1</v>
      </c>
    </row>
    <row r="1800" spans="2:6" x14ac:dyDescent="0.25">
      <c r="C1800" s="2" t="s">
        <v>2220</v>
      </c>
      <c r="D1800" s="2" t="s">
        <v>3534</v>
      </c>
      <c r="E1800" s="2" t="s">
        <v>65</v>
      </c>
      <c r="F1800" s="2">
        <v>1</v>
      </c>
    </row>
    <row r="1801" spans="2:6" x14ac:dyDescent="0.25">
      <c r="D1801" s="2" t="s">
        <v>3533</v>
      </c>
      <c r="E1801" s="2" t="s">
        <v>65</v>
      </c>
      <c r="F1801" s="2">
        <v>1</v>
      </c>
    </row>
    <row r="1802" spans="2:6" x14ac:dyDescent="0.25">
      <c r="D1802" s="2" t="s">
        <v>3535</v>
      </c>
      <c r="E1802" s="2" t="s">
        <v>65</v>
      </c>
      <c r="F1802" s="2">
        <v>5</v>
      </c>
    </row>
    <row r="1803" spans="2:6" x14ac:dyDescent="0.25">
      <c r="B1803" s="2" t="s">
        <v>3539</v>
      </c>
      <c r="D1803" s="2"/>
      <c r="E1803" s="2"/>
      <c r="F1803" s="2">
        <v>8</v>
      </c>
    </row>
    <row r="1804" spans="2:6" x14ac:dyDescent="0.25">
      <c r="B1804" s="107">
        <v>45942</v>
      </c>
      <c r="C1804" s="2" t="s">
        <v>587</v>
      </c>
      <c r="D1804" s="2" t="s">
        <v>3523</v>
      </c>
      <c r="E1804" s="2" t="s">
        <v>72</v>
      </c>
      <c r="F1804" s="2">
        <v>130</v>
      </c>
    </row>
    <row r="1805" spans="2:6" x14ac:dyDescent="0.25">
      <c r="D1805" s="2" t="s">
        <v>3524</v>
      </c>
      <c r="E1805" s="2" t="s">
        <v>65</v>
      </c>
      <c r="F1805" s="2">
        <v>1</v>
      </c>
    </row>
    <row r="1806" spans="2:6" x14ac:dyDescent="0.25">
      <c r="D1806" s="2" t="s">
        <v>3540</v>
      </c>
      <c r="E1806" s="2" t="s">
        <v>65</v>
      </c>
      <c r="F1806" s="2">
        <v>1</v>
      </c>
    </row>
    <row r="1807" spans="2:6" x14ac:dyDescent="0.25">
      <c r="B1807" s="2" t="s">
        <v>3557</v>
      </c>
      <c r="D1807" s="2"/>
      <c r="E1807" s="2"/>
      <c r="F1807" s="2">
        <v>132</v>
      </c>
    </row>
    <row r="1808" spans="2:6" x14ac:dyDescent="0.25">
      <c r="B1808" s="107">
        <v>45950</v>
      </c>
      <c r="C1808" s="2" t="s">
        <v>147</v>
      </c>
      <c r="D1808" s="2" t="s">
        <v>3208</v>
      </c>
      <c r="E1808" s="2" t="s">
        <v>65</v>
      </c>
      <c r="F1808" s="2">
        <v>2</v>
      </c>
    </row>
    <row r="1809" spans="1:6" x14ac:dyDescent="0.25">
      <c r="D1809" s="2" t="s">
        <v>2345</v>
      </c>
      <c r="E1809" s="2" t="s">
        <v>24</v>
      </c>
      <c r="F1809" s="2">
        <v>1</v>
      </c>
    </row>
    <row r="1810" spans="1:6" x14ac:dyDescent="0.25">
      <c r="D1810" s="2" t="s">
        <v>3757</v>
      </c>
      <c r="E1810" s="2" t="s">
        <v>65</v>
      </c>
      <c r="F1810" s="2">
        <v>6</v>
      </c>
    </row>
    <row r="1811" spans="1:6" x14ac:dyDescent="0.25">
      <c r="B1811" s="2" t="s">
        <v>3655</v>
      </c>
      <c r="D1811" s="2"/>
      <c r="E1811" s="2"/>
      <c r="F1811" s="2">
        <v>9</v>
      </c>
    </row>
    <row r="1812" spans="1:6" x14ac:dyDescent="0.25">
      <c r="B1812" s="107">
        <v>45952</v>
      </c>
      <c r="C1812" s="2" t="s">
        <v>238</v>
      </c>
      <c r="D1812" s="2" t="s">
        <v>3786</v>
      </c>
      <c r="E1812" s="2" t="s">
        <v>65</v>
      </c>
      <c r="F1812" s="2">
        <v>100</v>
      </c>
    </row>
    <row r="1813" spans="1:6" x14ac:dyDescent="0.25">
      <c r="D1813" s="2" t="s">
        <v>3785</v>
      </c>
      <c r="E1813" s="2" t="s">
        <v>65</v>
      </c>
      <c r="F1813" s="2">
        <v>31</v>
      </c>
    </row>
    <row r="1814" spans="1:6" x14ac:dyDescent="0.25">
      <c r="D1814" s="2" t="s">
        <v>3787</v>
      </c>
      <c r="E1814" s="2" t="s">
        <v>65</v>
      </c>
      <c r="F1814" s="2">
        <v>5</v>
      </c>
    </row>
    <row r="1815" spans="1:6" x14ac:dyDescent="0.25">
      <c r="B1815" s="2" t="s">
        <v>3821</v>
      </c>
      <c r="D1815" s="2"/>
      <c r="E1815" s="2"/>
      <c r="F1815" s="2">
        <v>136</v>
      </c>
    </row>
    <row r="1816" spans="1:6" x14ac:dyDescent="0.25">
      <c r="B1816" s="107">
        <v>45957</v>
      </c>
      <c r="C1816" s="2" t="s">
        <v>587</v>
      </c>
      <c r="D1816" s="2" t="s">
        <v>3766</v>
      </c>
      <c r="E1816" s="2" t="s">
        <v>65</v>
      </c>
      <c r="F1816" s="2">
        <v>1</v>
      </c>
    </row>
    <row r="1817" spans="1:6" x14ac:dyDescent="0.25">
      <c r="B1817" s="2" t="s">
        <v>3824</v>
      </c>
      <c r="D1817" s="2"/>
      <c r="E1817" s="2"/>
      <c r="F1817" s="2">
        <v>1</v>
      </c>
    </row>
    <row r="1818" spans="1:6" x14ac:dyDescent="0.25">
      <c r="A1818" s="2" t="s">
        <v>2176</v>
      </c>
      <c r="D1818" s="2"/>
      <c r="E1818" s="2"/>
      <c r="F1818" s="2">
        <v>1148</v>
      </c>
    </row>
    <row r="1819" spans="1:6" x14ac:dyDescent="0.25">
      <c r="A1819" s="2" t="s">
        <v>1946</v>
      </c>
      <c r="B1819" s="107">
        <v>45877</v>
      </c>
      <c r="C1819" s="2" t="s">
        <v>151</v>
      </c>
      <c r="D1819" s="2" t="s">
        <v>1980</v>
      </c>
      <c r="E1819" s="2" t="s">
        <v>65</v>
      </c>
      <c r="F1819" s="2">
        <v>58</v>
      </c>
    </row>
    <row r="1820" spans="1:6" x14ac:dyDescent="0.25">
      <c r="D1820" s="2" t="s">
        <v>1979</v>
      </c>
      <c r="E1820" s="2" t="s">
        <v>65</v>
      </c>
      <c r="F1820" s="2">
        <v>2</v>
      </c>
    </row>
    <row r="1821" spans="1:6" x14ac:dyDescent="0.25">
      <c r="D1821" s="2" t="s">
        <v>1977</v>
      </c>
      <c r="E1821" s="2" t="s">
        <v>65</v>
      </c>
      <c r="F1821" s="2">
        <v>4</v>
      </c>
    </row>
    <row r="1822" spans="1:6" x14ac:dyDescent="0.25">
      <c r="D1822" s="2" t="s">
        <v>1978</v>
      </c>
      <c r="E1822" s="2" t="s">
        <v>65</v>
      </c>
      <c r="F1822" s="2">
        <v>6</v>
      </c>
    </row>
    <row r="1823" spans="1:6" x14ac:dyDescent="0.25">
      <c r="B1823" s="2" t="s">
        <v>2156</v>
      </c>
      <c r="D1823" s="2"/>
      <c r="E1823" s="2"/>
      <c r="F1823" s="2">
        <v>70</v>
      </c>
    </row>
    <row r="1824" spans="1:6" x14ac:dyDescent="0.25">
      <c r="B1824" s="107">
        <v>45876</v>
      </c>
      <c r="C1824" s="2" t="s">
        <v>419</v>
      </c>
      <c r="D1824" s="2" t="s">
        <v>1814</v>
      </c>
      <c r="E1824" s="2" t="s">
        <v>65</v>
      </c>
      <c r="F1824" s="2">
        <v>1</v>
      </c>
    </row>
    <row r="1825" spans="2:6" x14ac:dyDescent="0.25">
      <c r="D1825" s="2" t="s">
        <v>1941</v>
      </c>
      <c r="E1825" s="2" t="s">
        <v>65</v>
      </c>
      <c r="F1825" s="2">
        <v>20</v>
      </c>
    </row>
    <row r="1826" spans="2:6" x14ac:dyDescent="0.25">
      <c r="D1826" s="2" t="s">
        <v>1943</v>
      </c>
      <c r="E1826" s="2" t="s">
        <v>65</v>
      </c>
      <c r="F1826" s="2">
        <v>4</v>
      </c>
    </row>
    <row r="1827" spans="2:6" x14ac:dyDescent="0.25">
      <c r="D1827" s="2" t="s">
        <v>1944</v>
      </c>
      <c r="E1827" s="2" t="s">
        <v>65</v>
      </c>
      <c r="F1827" s="2">
        <v>4</v>
      </c>
    </row>
    <row r="1828" spans="2:6" x14ac:dyDescent="0.25">
      <c r="D1828" s="2" t="s">
        <v>1942</v>
      </c>
      <c r="E1828" s="2" t="s">
        <v>65</v>
      </c>
      <c r="F1828" s="2">
        <v>4</v>
      </c>
    </row>
    <row r="1829" spans="2:6" x14ac:dyDescent="0.25">
      <c r="B1829" s="2" t="s">
        <v>2161</v>
      </c>
      <c r="D1829" s="2"/>
      <c r="E1829" s="2"/>
      <c r="F1829" s="2">
        <v>33</v>
      </c>
    </row>
    <row r="1830" spans="2:6" x14ac:dyDescent="0.25">
      <c r="B1830" s="107">
        <v>45883</v>
      </c>
      <c r="C1830" s="2" t="s">
        <v>1436</v>
      </c>
      <c r="D1830" s="2" t="s">
        <v>1815</v>
      </c>
      <c r="E1830" s="2" t="s">
        <v>140</v>
      </c>
      <c r="F1830" s="2">
        <v>3</v>
      </c>
    </row>
    <row r="1831" spans="2:6" x14ac:dyDescent="0.25">
      <c r="B1831" s="2" t="s">
        <v>2169</v>
      </c>
      <c r="D1831" s="2"/>
      <c r="E1831" s="2"/>
      <c r="F1831" s="2">
        <v>3</v>
      </c>
    </row>
    <row r="1832" spans="2:6" x14ac:dyDescent="0.25">
      <c r="B1832" s="107">
        <v>45882</v>
      </c>
      <c r="C1832" s="2" t="s">
        <v>238</v>
      </c>
      <c r="D1832" s="2" t="s">
        <v>2230</v>
      </c>
      <c r="E1832" s="2" t="s">
        <v>65</v>
      </c>
      <c r="F1832" s="2">
        <v>6</v>
      </c>
    </row>
    <row r="1833" spans="2:6" x14ac:dyDescent="0.25">
      <c r="D1833" s="2" t="s">
        <v>2229</v>
      </c>
      <c r="E1833" s="2" t="s">
        <v>65</v>
      </c>
      <c r="F1833" s="2">
        <v>8</v>
      </c>
    </row>
    <row r="1834" spans="2:6" x14ac:dyDescent="0.25">
      <c r="D1834" s="2" t="s">
        <v>2227</v>
      </c>
      <c r="E1834" s="2" t="s">
        <v>23</v>
      </c>
      <c r="F1834" s="2">
        <v>90</v>
      </c>
    </row>
    <row r="1835" spans="2:6" x14ac:dyDescent="0.25">
      <c r="D1835" s="2" t="s">
        <v>2228</v>
      </c>
      <c r="E1835" s="2" t="s">
        <v>23</v>
      </c>
      <c r="F1835" s="2">
        <v>46</v>
      </c>
    </row>
    <row r="1836" spans="2:6" x14ac:dyDescent="0.25">
      <c r="C1836" s="2" t="s">
        <v>1390</v>
      </c>
      <c r="D1836" s="2" t="s">
        <v>1690</v>
      </c>
      <c r="E1836" s="2" t="s">
        <v>65</v>
      </c>
      <c r="F1836" s="2">
        <v>1</v>
      </c>
    </row>
    <row r="1837" spans="2:6" x14ac:dyDescent="0.25">
      <c r="B1837" s="2" t="s">
        <v>2170</v>
      </c>
      <c r="D1837" s="2"/>
      <c r="E1837" s="2"/>
      <c r="F1837" s="2">
        <v>151</v>
      </c>
    </row>
    <row r="1838" spans="2:6" x14ac:dyDescent="0.25">
      <c r="B1838" s="107">
        <v>45897</v>
      </c>
      <c r="C1838" s="2" t="s">
        <v>230</v>
      </c>
      <c r="D1838" s="2" t="s">
        <v>2692</v>
      </c>
      <c r="E1838" s="2" t="s">
        <v>114</v>
      </c>
      <c r="F1838" s="2">
        <v>10</v>
      </c>
    </row>
    <row r="1839" spans="2:6" x14ac:dyDescent="0.25">
      <c r="D1839" s="2" t="s">
        <v>2693</v>
      </c>
      <c r="E1839" s="2" t="s">
        <v>114</v>
      </c>
      <c r="F1839" s="2">
        <v>3</v>
      </c>
    </row>
    <row r="1840" spans="2:6" x14ac:dyDescent="0.25">
      <c r="C1840" s="2" t="s">
        <v>1377</v>
      </c>
      <c r="D1840" s="2" t="s">
        <v>1815</v>
      </c>
      <c r="E1840" s="2" t="s">
        <v>140</v>
      </c>
      <c r="F1840" s="2">
        <v>3</v>
      </c>
    </row>
    <row r="1841" spans="2:6" x14ac:dyDescent="0.25">
      <c r="B1841" s="2" t="s">
        <v>2561</v>
      </c>
      <c r="D1841" s="2"/>
      <c r="E1841" s="2"/>
      <c r="F1841" s="2">
        <v>16</v>
      </c>
    </row>
    <row r="1842" spans="2:6" x14ac:dyDescent="0.25">
      <c r="B1842" s="107">
        <v>45884</v>
      </c>
      <c r="C1842" s="2" t="s">
        <v>419</v>
      </c>
      <c r="D1842" s="2" t="s">
        <v>1814</v>
      </c>
      <c r="E1842" s="2" t="s">
        <v>65</v>
      </c>
      <c r="F1842" s="2">
        <v>1</v>
      </c>
    </row>
    <row r="1843" spans="2:6" x14ac:dyDescent="0.25">
      <c r="D1843" s="2" t="s">
        <v>1941</v>
      </c>
      <c r="E1843" s="2" t="s">
        <v>65</v>
      </c>
      <c r="F1843" s="2">
        <v>20</v>
      </c>
    </row>
    <row r="1844" spans="2:6" x14ac:dyDescent="0.25">
      <c r="D1844" s="2" t="s">
        <v>1943</v>
      </c>
      <c r="E1844" s="2" t="s">
        <v>65</v>
      </c>
      <c r="F1844" s="2">
        <v>4</v>
      </c>
    </row>
    <row r="1845" spans="2:6" x14ac:dyDescent="0.25">
      <c r="D1845" s="2" t="s">
        <v>1944</v>
      </c>
      <c r="E1845" s="2" t="s">
        <v>65</v>
      </c>
      <c r="F1845" s="2">
        <v>4</v>
      </c>
    </row>
    <row r="1846" spans="2:6" x14ac:dyDescent="0.25">
      <c r="D1846" s="2" t="s">
        <v>1942</v>
      </c>
      <c r="E1846" s="2" t="s">
        <v>65</v>
      </c>
      <c r="F1846" s="2">
        <v>4</v>
      </c>
    </row>
    <row r="1847" spans="2:6" x14ac:dyDescent="0.25">
      <c r="B1847" s="2" t="s">
        <v>2562</v>
      </c>
      <c r="D1847" s="2"/>
      <c r="E1847" s="2"/>
      <c r="F1847" s="2">
        <v>33</v>
      </c>
    </row>
    <row r="1848" spans="2:6" x14ac:dyDescent="0.25">
      <c r="B1848" s="107">
        <v>45891</v>
      </c>
      <c r="C1848" s="2" t="s">
        <v>984</v>
      </c>
      <c r="D1848" s="2" t="s">
        <v>2063</v>
      </c>
      <c r="E1848" s="2" t="s">
        <v>112</v>
      </c>
      <c r="F1848" s="2">
        <v>1</v>
      </c>
    </row>
    <row r="1849" spans="2:6" x14ac:dyDescent="0.25">
      <c r="D1849" s="2" t="s">
        <v>2064</v>
      </c>
      <c r="E1849" s="2" t="s">
        <v>65</v>
      </c>
      <c r="F1849" s="2">
        <v>1</v>
      </c>
    </row>
    <row r="1850" spans="2:6" x14ac:dyDescent="0.25">
      <c r="D1850" s="2" t="s">
        <v>2485</v>
      </c>
      <c r="E1850" s="2" t="s">
        <v>112</v>
      </c>
      <c r="F1850" s="2">
        <v>1</v>
      </c>
    </row>
    <row r="1851" spans="2:6" x14ac:dyDescent="0.25">
      <c r="D1851" s="2" t="s">
        <v>2487</v>
      </c>
      <c r="E1851" s="2" t="s">
        <v>112</v>
      </c>
      <c r="F1851" s="2">
        <v>1</v>
      </c>
    </row>
    <row r="1852" spans="2:6" x14ac:dyDescent="0.25">
      <c r="B1852" s="2" t="s">
        <v>2564</v>
      </c>
      <c r="D1852" s="2"/>
      <c r="E1852" s="2"/>
      <c r="F1852" s="2">
        <v>4</v>
      </c>
    </row>
    <row r="1853" spans="2:6" x14ac:dyDescent="0.25">
      <c r="B1853" s="107">
        <v>45895</v>
      </c>
      <c r="C1853" s="2" t="s">
        <v>1390</v>
      </c>
      <c r="D1853" s="2" t="s">
        <v>1690</v>
      </c>
      <c r="E1853" s="2" t="s">
        <v>65</v>
      </c>
      <c r="F1853" s="2">
        <v>1</v>
      </c>
    </row>
    <row r="1854" spans="2:6" x14ac:dyDescent="0.25">
      <c r="B1854" s="2" t="s">
        <v>2559</v>
      </c>
      <c r="D1854" s="2"/>
      <c r="E1854" s="2"/>
      <c r="F1854" s="2">
        <v>1</v>
      </c>
    </row>
    <row r="1855" spans="2:6" x14ac:dyDescent="0.25">
      <c r="B1855" s="107">
        <v>45896</v>
      </c>
      <c r="C1855" s="2" t="s">
        <v>260</v>
      </c>
      <c r="D1855" s="2" t="s">
        <v>2573</v>
      </c>
      <c r="E1855" s="2" t="s">
        <v>65</v>
      </c>
      <c r="F1855" s="2">
        <v>1</v>
      </c>
    </row>
    <row r="1856" spans="2:6" x14ac:dyDescent="0.25">
      <c r="D1856" s="2" t="s">
        <v>2579</v>
      </c>
      <c r="E1856" s="2" t="s">
        <v>65</v>
      </c>
      <c r="F1856" s="2">
        <v>1</v>
      </c>
    </row>
    <row r="1857" spans="4:6" x14ac:dyDescent="0.25">
      <c r="D1857" s="2" t="s">
        <v>2577</v>
      </c>
      <c r="E1857" s="2" t="s">
        <v>111</v>
      </c>
      <c r="F1857" s="2">
        <v>300</v>
      </c>
    </row>
    <row r="1858" spans="4:6" x14ac:dyDescent="0.25">
      <c r="D1858" s="2" t="s">
        <v>1961</v>
      </c>
      <c r="E1858" s="2" t="s">
        <v>111</v>
      </c>
      <c r="F1858" s="2">
        <v>300</v>
      </c>
    </row>
    <row r="1859" spans="4:6" x14ac:dyDescent="0.25">
      <c r="D1859" s="2" t="s">
        <v>1952</v>
      </c>
      <c r="E1859" s="2" t="s">
        <v>65</v>
      </c>
      <c r="F1859" s="2">
        <v>25</v>
      </c>
    </row>
    <row r="1860" spans="4:6" x14ac:dyDescent="0.25">
      <c r="D1860" s="2" t="s">
        <v>1954</v>
      </c>
      <c r="E1860" s="2" t="s">
        <v>65</v>
      </c>
      <c r="F1860" s="2">
        <v>33</v>
      </c>
    </row>
    <row r="1861" spans="4:6" x14ac:dyDescent="0.25">
      <c r="D1861" s="2" t="s">
        <v>1956</v>
      </c>
      <c r="E1861" s="2" t="s">
        <v>65</v>
      </c>
      <c r="F1861" s="2">
        <v>40</v>
      </c>
    </row>
    <row r="1862" spans="4:6" x14ac:dyDescent="0.25">
      <c r="D1862" s="2" t="s">
        <v>1953</v>
      </c>
      <c r="E1862" s="2" t="s">
        <v>65</v>
      </c>
      <c r="F1862" s="2">
        <v>10</v>
      </c>
    </row>
    <row r="1863" spans="4:6" x14ac:dyDescent="0.25">
      <c r="D1863" s="2" t="s">
        <v>2580</v>
      </c>
      <c r="E1863" s="2" t="s">
        <v>65</v>
      </c>
      <c r="F1863" s="2">
        <v>100</v>
      </c>
    </row>
    <row r="1864" spans="4:6" x14ac:dyDescent="0.25">
      <c r="D1864" s="2" t="s">
        <v>1876</v>
      </c>
      <c r="E1864" s="2" t="s">
        <v>65</v>
      </c>
      <c r="F1864" s="2">
        <v>2</v>
      </c>
    </row>
    <row r="1865" spans="4:6" x14ac:dyDescent="0.25">
      <c r="D1865" s="2" t="s">
        <v>1881</v>
      </c>
      <c r="E1865" s="2" t="s">
        <v>65</v>
      </c>
      <c r="F1865" s="2">
        <v>3</v>
      </c>
    </row>
    <row r="1866" spans="4:6" x14ac:dyDescent="0.25">
      <c r="D1866" s="2" t="s">
        <v>2572</v>
      </c>
      <c r="E1866" s="2" t="s">
        <v>65</v>
      </c>
      <c r="F1866" s="2">
        <v>1</v>
      </c>
    </row>
    <row r="1867" spans="4:6" x14ac:dyDescent="0.25">
      <c r="D1867" s="2" t="s">
        <v>1880</v>
      </c>
      <c r="E1867" s="2" t="s">
        <v>65</v>
      </c>
      <c r="F1867" s="2">
        <v>30</v>
      </c>
    </row>
    <row r="1868" spans="4:6" x14ac:dyDescent="0.25">
      <c r="D1868" s="2" t="s">
        <v>2582</v>
      </c>
      <c r="E1868" s="2" t="s">
        <v>65</v>
      </c>
      <c r="F1868" s="2">
        <v>100</v>
      </c>
    </row>
    <row r="1869" spans="4:6" x14ac:dyDescent="0.25">
      <c r="D1869" s="2" t="s">
        <v>2581</v>
      </c>
      <c r="E1869" s="2" t="s">
        <v>65</v>
      </c>
      <c r="F1869" s="2">
        <v>100</v>
      </c>
    </row>
    <row r="1870" spans="4:6" x14ac:dyDescent="0.25">
      <c r="D1870" s="2" t="s">
        <v>1883</v>
      </c>
      <c r="E1870" s="2" t="s">
        <v>65</v>
      </c>
      <c r="F1870" s="2">
        <v>100</v>
      </c>
    </row>
    <row r="1871" spans="4:6" x14ac:dyDescent="0.25">
      <c r="D1871" s="2" t="s">
        <v>2574</v>
      </c>
      <c r="E1871" s="2" t="s">
        <v>65</v>
      </c>
      <c r="F1871" s="2">
        <v>4</v>
      </c>
    </row>
    <row r="1872" spans="4:6" x14ac:dyDescent="0.25">
      <c r="D1872" s="2" t="s">
        <v>2576</v>
      </c>
      <c r="E1872" s="2" t="s">
        <v>65</v>
      </c>
      <c r="F1872" s="2">
        <v>3</v>
      </c>
    </row>
    <row r="1873" spans="2:6" x14ac:dyDescent="0.25">
      <c r="D1873" s="2" t="s">
        <v>2575</v>
      </c>
      <c r="E1873" s="2" t="s">
        <v>65</v>
      </c>
      <c r="F1873" s="2">
        <v>1</v>
      </c>
    </row>
    <row r="1874" spans="2:6" x14ac:dyDescent="0.25">
      <c r="D1874" s="2" t="s">
        <v>1878</v>
      </c>
      <c r="E1874" s="2" t="s">
        <v>65</v>
      </c>
      <c r="F1874" s="2">
        <v>4</v>
      </c>
    </row>
    <row r="1875" spans="2:6" x14ac:dyDescent="0.25">
      <c r="D1875" s="2" t="s">
        <v>2578</v>
      </c>
      <c r="E1875" s="2" t="s">
        <v>65</v>
      </c>
      <c r="F1875" s="2">
        <v>1</v>
      </c>
    </row>
    <row r="1876" spans="2:6" x14ac:dyDescent="0.25">
      <c r="D1876" s="2" t="s">
        <v>2583</v>
      </c>
      <c r="E1876" s="2" t="s">
        <v>65</v>
      </c>
      <c r="F1876" s="2">
        <v>2</v>
      </c>
    </row>
    <row r="1877" spans="2:6" x14ac:dyDescent="0.25">
      <c r="D1877" s="2" t="s">
        <v>2584</v>
      </c>
      <c r="E1877" s="2" t="s">
        <v>65</v>
      </c>
      <c r="F1877" s="2">
        <v>1</v>
      </c>
    </row>
    <row r="1878" spans="2:6" x14ac:dyDescent="0.25">
      <c r="C1878" s="2" t="s">
        <v>198</v>
      </c>
      <c r="D1878" s="2" t="s">
        <v>2476</v>
      </c>
      <c r="E1878" s="2" t="s">
        <v>141</v>
      </c>
      <c r="F1878" s="2">
        <v>4</v>
      </c>
    </row>
    <row r="1879" spans="2:6" x14ac:dyDescent="0.25">
      <c r="D1879" s="2" t="s">
        <v>2474</v>
      </c>
      <c r="E1879" s="2" t="s">
        <v>65</v>
      </c>
      <c r="F1879" s="2">
        <v>15</v>
      </c>
    </row>
    <row r="1880" spans="2:6" x14ac:dyDescent="0.25">
      <c r="D1880" s="2" t="s">
        <v>2475</v>
      </c>
      <c r="E1880" s="2" t="s">
        <v>65</v>
      </c>
      <c r="F1880" s="2">
        <v>10</v>
      </c>
    </row>
    <row r="1881" spans="2:6" x14ac:dyDescent="0.25">
      <c r="D1881" s="2" t="s">
        <v>2588</v>
      </c>
      <c r="E1881" s="2" t="s">
        <v>65</v>
      </c>
      <c r="F1881" s="2">
        <v>20</v>
      </c>
    </row>
    <row r="1882" spans="2:6" x14ac:dyDescent="0.25">
      <c r="B1882" s="2" t="s">
        <v>2594</v>
      </c>
      <c r="D1882" s="2"/>
      <c r="E1882" s="2"/>
      <c r="F1882" s="2">
        <v>1211</v>
      </c>
    </row>
    <row r="1883" spans="2:6" x14ac:dyDescent="0.25">
      <c r="B1883" s="107">
        <v>45898</v>
      </c>
      <c r="C1883" s="2" t="s">
        <v>151</v>
      </c>
      <c r="D1883" s="2" t="s">
        <v>2098</v>
      </c>
      <c r="E1883" s="2" t="s">
        <v>65</v>
      </c>
      <c r="F1883" s="2">
        <v>5</v>
      </c>
    </row>
    <row r="1884" spans="2:6" x14ac:dyDescent="0.25">
      <c r="D1884" s="2" t="s">
        <v>1980</v>
      </c>
      <c r="E1884" s="2" t="s">
        <v>65</v>
      </c>
      <c r="F1884" s="2">
        <v>5</v>
      </c>
    </row>
    <row r="1885" spans="2:6" x14ac:dyDescent="0.25">
      <c r="D1885" s="2" t="s">
        <v>2189</v>
      </c>
      <c r="E1885" s="2" t="s">
        <v>65</v>
      </c>
      <c r="F1885" s="2">
        <v>25</v>
      </c>
    </row>
    <row r="1886" spans="2:6" x14ac:dyDescent="0.25">
      <c r="D1886" s="2" t="s">
        <v>2092</v>
      </c>
      <c r="E1886" s="2" t="s">
        <v>65</v>
      </c>
      <c r="F1886" s="2">
        <v>2</v>
      </c>
    </row>
    <row r="1887" spans="2:6" x14ac:dyDescent="0.25">
      <c r="B1887" s="2" t="s">
        <v>2981</v>
      </c>
      <c r="D1887" s="2"/>
      <c r="E1887" s="2"/>
      <c r="F1887" s="2">
        <v>37</v>
      </c>
    </row>
    <row r="1888" spans="2:6" x14ac:dyDescent="0.25">
      <c r="B1888" s="107">
        <v>45903</v>
      </c>
      <c r="C1888" s="2" t="s">
        <v>151</v>
      </c>
      <c r="D1888" s="2" t="s">
        <v>2092</v>
      </c>
      <c r="E1888" s="2" t="s">
        <v>24</v>
      </c>
      <c r="F1888" s="2">
        <v>1</v>
      </c>
    </row>
    <row r="1889" spans="2:6" x14ac:dyDescent="0.25">
      <c r="C1889" s="2" t="s">
        <v>1377</v>
      </c>
      <c r="D1889" s="2" t="s">
        <v>1822</v>
      </c>
      <c r="E1889" s="2" t="s">
        <v>65</v>
      </c>
      <c r="F1889" s="2">
        <v>7</v>
      </c>
    </row>
    <row r="1890" spans="2:6" x14ac:dyDescent="0.25">
      <c r="D1890" s="2" t="s">
        <v>2637</v>
      </c>
      <c r="E1890" s="2" t="s">
        <v>65</v>
      </c>
      <c r="F1890" s="2">
        <v>1</v>
      </c>
    </row>
    <row r="1891" spans="2:6" x14ac:dyDescent="0.25">
      <c r="B1891" s="2" t="s">
        <v>2975</v>
      </c>
      <c r="D1891" s="2"/>
      <c r="E1891" s="2"/>
      <c r="F1891" s="2">
        <v>9</v>
      </c>
    </row>
    <row r="1892" spans="2:6" x14ac:dyDescent="0.25">
      <c r="B1892" s="107">
        <v>45909</v>
      </c>
      <c r="C1892" s="2" t="s">
        <v>151</v>
      </c>
      <c r="D1892" s="2" t="s">
        <v>2092</v>
      </c>
      <c r="E1892" s="2" t="s">
        <v>65</v>
      </c>
      <c r="F1892" s="2">
        <v>2</v>
      </c>
    </row>
    <row r="1893" spans="2:6" x14ac:dyDescent="0.25">
      <c r="D1893" s="2" t="s">
        <v>2965</v>
      </c>
      <c r="E1893" s="2" t="s">
        <v>65</v>
      </c>
      <c r="F1893" s="2">
        <v>1</v>
      </c>
    </row>
    <row r="1894" spans="2:6" x14ac:dyDescent="0.25">
      <c r="C1894" s="2" t="s">
        <v>1390</v>
      </c>
      <c r="D1894" s="2" t="s">
        <v>1690</v>
      </c>
      <c r="E1894" s="2" t="s">
        <v>65</v>
      </c>
      <c r="F1894" s="2">
        <v>1</v>
      </c>
    </row>
    <row r="1895" spans="2:6" x14ac:dyDescent="0.25">
      <c r="B1895" s="2" t="s">
        <v>2984</v>
      </c>
      <c r="D1895" s="2"/>
      <c r="E1895" s="2"/>
      <c r="F1895" s="2">
        <v>4</v>
      </c>
    </row>
    <row r="1896" spans="2:6" x14ac:dyDescent="0.25">
      <c r="B1896" s="107">
        <v>45916</v>
      </c>
      <c r="C1896" s="2" t="s">
        <v>419</v>
      </c>
      <c r="D1896" s="2" t="s">
        <v>1941</v>
      </c>
      <c r="E1896" s="2" t="s">
        <v>65</v>
      </c>
      <c r="F1896" s="2">
        <v>20</v>
      </c>
    </row>
    <row r="1897" spans="2:6" x14ac:dyDescent="0.25">
      <c r="D1897" s="2" t="s">
        <v>1943</v>
      </c>
      <c r="E1897" s="2" t="s">
        <v>65</v>
      </c>
      <c r="F1897" s="2">
        <v>4</v>
      </c>
    </row>
    <row r="1898" spans="2:6" x14ac:dyDescent="0.25">
      <c r="D1898" s="2" t="s">
        <v>1944</v>
      </c>
      <c r="E1898" s="2" t="s">
        <v>65</v>
      </c>
      <c r="F1898" s="2">
        <v>4</v>
      </c>
    </row>
    <row r="1899" spans="2:6" x14ac:dyDescent="0.25">
      <c r="D1899" s="2" t="s">
        <v>1942</v>
      </c>
      <c r="E1899" s="2" t="s">
        <v>65</v>
      </c>
      <c r="F1899" s="2">
        <v>4</v>
      </c>
    </row>
    <row r="1900" spans="2:6" x14ac:dyDescent="0.25">
      <c r="B1900" s="2" t="s">
        <v>3125</v>
      </c>
      <c r="D1900" s="2"/>
      <c r="E1900" s="2"/>
      <c r="F1900" s="2">
        <v>32</v>
      </c>
    </row>
    <row r="1901" spans="2:6" x14ac:dyDescent="0.25">
      <c r="B1901" s="107">
        <v>45931</v>
      </c>
      <c r="C1901" s="2" t="s">
        <v>2649</v>
      </c>
      <c r="D1901" s="2" t="s">
        <v>3131</v>
      </c>
      <c r="E1901" s="2" t="s">
        <v>65</v>
      </c>
      <c r="F1901" s="2">
        <v>2</v>
      </c>
    </row>
    <row r="1902" spans="2:6" x14ac:dyDescent="0.25">
      <c r="B1902" s="2" t="s">
        <v>3204</v>
      </c>
      <c r="D1902" s="2"/>
      <c r="E1902" s="2"/>
      <c r="F1902" s="2">
        <v>2</v>
      </c>
    </row>
    <row r="1903" spans="2:6" x14ac:dyDescent="0.25">
      <c r="B1903" s="107">
        <v>45923</v>
      </c>
      <c r="C1903" s="2" t="s">
        <v>3173</v>
      </c>
      <c r="D1903" s="2" t="s">
        <v>3189</v>
      </c>
      <c r="E1903" s="2" t="s">
        <v>65</v>
      </c>
      <c r="F1903" s="2">
        <v>1</v>
      </c>
    </row>
    <row r="1904" spans="2:6" x14ac:dyDescent="0.25">
      <c r="B1904" s="2" t="s">
        <v>3203</v>
      </c>
      <c r="D1904" s="2"/>
      <c r="E1904" s="2"/>
      <c r="F1904" s="2">
        <v>1</v>
      </c>
    </row>
    <row r="1905" spans="1:6" x14ac:dyDescent="0.25">
      <c r="B1905" s="107">
        <v>45937</v>
      </c>
      <c r="C1905" s="2" t="s">
        <v>419</v>
      </c>
      <c r="D1905" s="2" t="s">
        <v>1941</v>
      </c>
      <c r="E1905" s="2" t="s">
        <v>65</v>
      </c>
      <c r="F1905" s="2">
        <v>20</v>
      </c>
    </row>
    <row r="1906" spans="1:6" x14ac:dyDescent="0.25">
      <c r="D1906" s="2" t="s">
        <v>1943</v>
      </c>
      <c r="E1906" s="2" t="s">
        <v>65</v>
      </c>
      <c r="F1906" s="2">
        <v>4</v>
      </c>
    </row>
    <row r="1907" spans="1:6" x14ac:dyDescent="0.25">
      <c r="D1907" s="2" t="s">
        <v>1944</v>
      </c>
      <c r="E1907" s="2" t="s">
        <v>65</v>
      </c>
      <c r="F1907" s="2">
        <v>4</v>
      </c>
    </row>
    <row r="1908" spans="1:6" x14ac:dyDescent="0.25">
      <c r="D1908" s="2" t="s">
        <v>1942</v>
      </c>
      <c r="E1908" s="2" t="s">
        <v>65</v>
      </c>
      <c r="F1908" s="2">
        <v>4</v>
      </c>
    </row>
    <row r="1909" spans="1:6" x14ac:dyDescent="0.25">
      <c r="B1909" s="2" t="s">
        <v>3539</v>
      </c>
      <c r="D1909" s="2"/>
      <c r="E1909" s="2"/>
      <c r="F1909" s="2">
        <v>32</v>
      </c>
    </row>
    <row r="1910" spans="1:6" x14ac:dyDescent="0.25">
      <c r="A1910" s="2" t="s">
        <v>2177</v>
      </c>
      <c r="D1910" s="2"/>
      <c r="E1910" s="2"/>
      <c r="F1910" s="2">
        <v>1639</v>
      </c>
    </row>
    <row r="1911" spans="1:6" x14ac:dyDescent="0.25">
      <c r="A1911" s="2" t="s">
        <v>2128</v>
      </c>
      <c r="B1911" s="107">
        <v>45880</v>
      </c>
      <c r="C1911" s="2" t="s">
        <v>1617</v>
      </c>
      <c r="D1911" s="2" t="s">
        <v>2134</v>
      </c>
      <c r="E1911" s="2" t="s">
        <v>65</v>
      </c>
      <c r="F1911" s="2">
        <v>1</v>
      </c>
    </row>
    <row r="1912" spans="1:6" x14ac:dyDescent="0.25">
      <c r="B1912" s="2" t="s">
        <v>2155</v>
      </c>
      <c r="D1912" s="2"/>
      <c r="E1912" s="2"/>
      <c r="F1912" s="2">
        <v>1</v>
      </c>
    </row>
    <row r="1913" spans="1:6" x14ac:dyDescent="0.25">
      <c r="B1913" s="107">
        <v>45897</v>
      </c>
      <c r="C1913" s="2" t="s">
        <v>230</v>
      </c>
      <c r="D1913" s="2" t="s">
        <v>2386</v>
      </c>
      <c r="E1913" s="2" t="s">
        <v>65</v>
      </c>
      <c r="F1913" s="2">
        <v>3</v>
      </c>
    </row>
    <row r="1914" spans="1:6" x14ac:dyDescent="0.25">
      <c r="D1914" s="2" t="s">
        <v>1918</v>
      </c>
      <c r="E1914" s="2" t="s">
        <v>65</v>
      </c>
      <c r="F1914" s="2">
        <v>10</v>
      </c>
    </row>
    <row r="1915" spans="1:6" x14ac:dyDescent="0.25">
      <c r="D1915" s="2" t="s">
        <v>2676</v>
      </c>
      <c r="E1915" s="2" t="s">
        <v>65</v>
      </c>
      <c r="F1915" s="2">
        <v>1</v>
      </c>
    </row>
    <row r="1916" spans="1:6" x14ac:dyDescent="0.25">
      <c r="D1916" s="2" t="s">
        <v>2677</v>
      </c>
      <c r="E1916" s="2" t="s">
        <v>65</v>
      </c>
      <c r="F1916" s="2">
        <v>6</v>
      </c>
    </row>
    <row r="1917" spans="1:6" x14ac:dyDescent="0.25">
      <c r="B1917" s="2" t="s">
        <v>2561</v>
      </c>
      <c r="D1917" s="2"/>
      <c r="E1917" s="2"/>
      <c r="F1917" s="2">
        <v>20</v>
      </c>
    </row>
    <row r="1918" spans="1:6" x14ac:dyDescent="0.25">
      <c r="B1918" s="107">
        <v>45888</v>
      </c>
      <c r="C1918" s="2" t="s">
        <v>147</v>
      </c>
      <c r="D1918" s="2" t="s">
        <v>2184</v>
      </c>
      <c r="E1918" s="2" t="s">
        <v>65</v>
      </c>
      <c r="F1918" s="2">
        <v>3</v>
      </c>
    </row>
    <row r="1919" spans="1:6" x14ac:dyDescent="0.25">
      <c r="D1919" s="2" t="s">
        <v>2336</v>
      </c>
      <c r="E1919" s="2" t="s">
        <v>65</v>
      </c>
      <c r="F1919" s="2">
        <v>4</v>
      </c>
    </row>
    <row r="1920" spans="1:6" x14ac:dyDescent="0.25">
      <c r="D1920" s="2" t="s">
        <v>2331</v>
      </c>
      <c r="E1920" s="2" t="s">
        <v>65</v>
      </c>
      <c r="F1920" s="2">
        <v>6</v>
      </c>
    </row>
    <row r="1921" spans="2:6" x14ac:dyDescent="0.25">
      <c r="D1921" s="2" t="s">
        <v>2334</v>
      </c>
      <c r="E1921" s="2" t="s">
        <v>65</v>
      </c>
      <c r="F1921" s="2">
        <v>2</v>
      </c>
    </row>
    <row r="1922" spans="2:6" x14ac:dyDescent="0.25">
      <c r="D1922" s="2" t="s">
        <v>2330</v>
      </c>
      <c r="E1922" s="2" t="s">
        <v>65</v>
      </c>
      <c r="F1922" s="2">
        <v>6</v>
      </c>
    </row>
    <row r="1923" spans="2:6" x14ac:dyDescent="0.25">
      <c r="D1923" s="2" t="s">
        <v>2335</v>
      </c>
      <c r="E1923" s="2" t="s">
        <v>65</v>
      </c>
      <c r="F1923" s="2">
        <v>2</v>
      </c>
    </row>
    <row r="1924" spans="2:6" x14ac:dyDescent="0.25">
      <c r="D1924" s="2" t="s">
        <v>2332</v>
      </c>
      <c r="E1924" s="2" t="s">
        <v>65</v>
      </c>
      <c r="F1924" s="2">
        <v>24</v>
      </c>
    </row>
    <row r="1925" spans="2:6" x14ac:dyDescent="0.25">
      <c r="D1925" s="2" t="s">
        <v>2333</v>
      </c>
      <c r="E1925" s="2" t="s">
        <v>65</v>
      </c>
      <c r="F1925" s="2">
        <v>1</v>
      </c>
    </row>
    <row r="1926" spans="2:6" x14ac:dyDescent="0.25">
      <c r="B1926" s="2" t="s">
        <v>2557</v>
      </c>
      <c r="D1926" s="2"/>
      <c r="E1926" s="2"/>
      <c r="F1926" s="2">
        <v>48</v>
      </c>
    </row>
    <row r="1927" spans="2:6" x14ac:dyDescent="0.25">
      <c r="B1927" s="107">
        <v>45904</v>
      </c>
      <c r="C1927" s="2" t="s">
        <v>1516</v>
      </c>
      <c r="D1927" s="2" t="s">
        <v>2112</v>
      </c>
      <c r="E1927" s="2" t="s">
        <v>65</v>
      </c>
      <c r="F1927" s="2">
        <v>12</v>
      </c>
    </row>
    <row r="1928" spans="2:6" x14ac:dyDescent="0.25">
      <c r="D1928" s="2" t="s">
        <v>2081</v>
      </c>
      <c r="E1928" s="2" t="s">
        <v>65</v>
      </c>
      <c r="F1928" s="2">
        <v>5</v>
      </c>
    </row>
    <row r="1929" spans="2:6" x14ac:dyDescent="0.25">
      <c r="D1929" s="2" t="s">
        <v>2111</v>
      </c>
      <c r="E1929" s="2" t="s">
        <v>65</v>
      </c>
      <c r="F1929" s="2">
        <v>2</v>
      </c>
    </row>
    <row r="1930" spans="2:6" x14ac:dyDescent="0.25">
      <c r="D1930" s="2" t="s">
        <v>2181</v>
      </c>
      <c r="E1930" s="2" t="s">
        <v>65</v>
      </c>
      <c r="F1930" s="2">
        <v>6</v>
      </c>
    </row>
    <row r="1931" spans="2:6" x14ac:dyDescent="0.25">
      <c r="D1931" s="2" t="s">
        <v>2682</v>
      </c>
      <c r="E1931" s="2" t="s">
        <v>65</v>
      </c>
      <c r="F1931" s="2">
        <v>4</v>
      </c>
    </row>
    <row r="1932" spans="2:6" x14ac:dyDescent="0.25">
      <c r="D1932" s="2" t="s">
        <v>2114</v>
      </c>
      <c r="E1932" s="2" t="s">
        <v>65</v>
      </c>
      <c r="F1932" s="2">
        <v>2</v>
      </c>
    </row>
    <row r="1933" spans="2:6" x14ac:dyDescent="0.25">
      <c r="D1933" s="2" t="s">
        <v>2879</v>
      </c>
      <c r="E1933" s="2" t="s">
        <v>65</v>
      </c>
      <c r="F1933" s="2">
        <v>4</v>
      </c>
    </row>
    <row r="1934" spans="2:6" x14ac:dyDescent="0.25">
      <c r="B1934" s="2" t="s">
        <v>2982</v>
      </c>
      <c r="D1934" s="2"/>
      <c r="E1934" s="2"/>
      <c r="F1934" s="2">
        <v>35</v>
      </c>
    </row>
    <row r="1935" spans="2:6" x14ac:dyDescent="0.25">
      <c r="B1935" s="107">
        <v>45905</v>
      </c>
      <c r="C1935" s="2" t="s">
        <v>151</v>
      </c>
      <c r="D1935" s="2" t="s">
        <v>2893</v>
      </c>
      <c r="E1935" s="2" t="s">
        <v>110</v>
      </c>
      <c r="F1935" s="2">
        <v>6</v>
      </c>
    </row>
    <row r="1936" spans="2:6" x14ac:dyDescent="0.25">
      <c r="D1936" s="2" t="s">
        <v>2316</v>
      </c>
      <c r="E1936" s="2" t="s">
        <v>65</v>
      </c>
      <c r="F1936" s="2">
        <v>1</v>
      </c>
    </row>
    <row r="1937" spans="2:6" x14ac:dyDescent="0.25">
      <c r="D1937" s="2" t="s">
        <v>2187</v>
      </c>
      <c r="E1937" s="2" t="s">
        <v>65</v>
      </c>
      <c r="F1937" s="2">
        <v>2</v>
      </c>
    </row>
    <row r="1938" spans="2:6" x14ac:dyDescent="0.25">
      <c r="D1938" s="2" t="s">
        <v>2188</v>
      </c>
      <c r="E1938" s="2" t="s">
        <v>65</v>
      </c>
      <c r="F1938" s="2">
        <v>3</v>
      </c>
    </row>
    <row r="1939" spans="2:6" x14ac:dyDescent="0.25">
      <c r="D1939" s="2" t="s">
        <v>2894</v>
      </c>
      <c r="E1939" s="2" t="s">
        <v>65</v>
      </c>
      <c r="F1939" s="2">
        <v>2</v>
      </c>
    </row>
    <row r="1940" spans="2:6" x14ac:dyDescent="0.25">
      <c r="C1940" s="2" t="s">
        <v>230</v>
      </c>
      <c r="D1940" s="2" t="s">
        <v>2924</v>
      </c>
      <c r="E1940" s="2" t="s">
        <v>65</v>
      </c>
      <c r="F1940" s="2">
        <v>10</v>
      </c>
    </row>
    <row r="1941" spans="2:6" x14ac:dyDescent="0.25">
      <c r="D1941" s="2" t="s">
        <v>2923</v>
      </c>
      <c r="E1941" s="2" t="s">
        <v>65</v>
      </c>
      <c r="F1941" s="2">
        <v>1</v>
      </c>
    </row>
    <row r="1942" spans="2:6" x14ac:dyDescent="0.25">
      <c r="D1942" s="2" t="s">
        <v>2531</v>
      </c>
      <c r="E1942" s="2" t="s">
        <v>65</v>
      </c>
      <c r="F1942" s="2">
        <v>1</v>
      </c>
    </row>
    <row r="1943" spans="2:6" x14ac:dyDescent="0.25">
      <c r="D1943" s="2" t="s">
        <v>2922</v>
      </c>
      <c r="E1943" s="2" t="s">
        <v>65</v>
      </c>
      <c r="F1943" s="2">
        <v>1</v>
      </c>
    </row>
    <row r="1944" spans="2:6" x14ac:dyDescent="0.25">
      <c r="D1944" s="2" t="s">
        <v>2925</v>
      </c>
      <c r="E1944" s="2" t="s">
        <v>65</v>
      </c>
      <c r="F1944" s="2">
        <v>2</v>
      </c>
    </row>
    <row r="1945" spans="2:6" x14ac:dyDescent="0.25">
      <c r="C1945" s="2" t="s">
        <v>372</v>
      </c>
      <c r="D1945" s="2" t="s">
        <v>1974</v>
      </c>
      <c r="E1945" s="2" t="s">
        <v>65</v>
      </c>
      <c r="F1945" s="2">
        <v>90</v>
      </c>
    </row>
    <row r="1946" spans="2:6" x14ac:dyDescent="0.25">
      <c r="D1946" s="2" t="s">
        <v>1975</v>
      </c>
      <c r="E1946" s="2" t="s">
        <v>65</v>
      </c>
      <c r="F1946" s="2">
        <v>180</v>
      </c>
    </row>
    <row r="1947" spans="2:6" x14ac:dyDescent="0.25">
      <c r="C1947" s="2" t="s">
        <v>1516</v>
      </c>
      <c r="D1947" s="2" t="s">
        <v>1814</v>
      </c>
      <c r="E1947" s="2" t="s">
        <v>65</v>
      </c>
      <c r="F1947" s="2">
        <v>1</v>
      </c>
    </row>
    <row r="1948" spans="2:6" x14ac:dyDescent="0.25">
      <c r="D1948" s="2" t="s">
        <v>2112</v>
      </c>
      <c r="E1948" s="2" t="s">
        <v>65</v>
      </c>
      <c r="F1948" s="2">
        <v>10</v>
      </c>
    </row>
    <row r="1949" spans="2:6" x14ac:dyDescent="0.25">
      <c r="D1949" s="2" t="s">
        <v>2111</v>
      </c>
      <c r="E1949" s="2" t="s">
        <v>65</v>
      </c>
      <c r="F1949" s="2">
        <v>2</v>
      </c>
    </row>
    <row r="1950" spans="2:6" x14ac:dyDescent="0.25">
      <c r="C1950" s="2" t="s">
        <v>1612</v>
      </c>
      <c r="D1950" s="2" t="s">
        <v>1690</v>
      </c>
      <c r="E1950" s="2" t="s">
        <v>65</v>
      </c>
      <c r="F1950" s="2">
        <v>1</v>
      </c>
    </row>
    <row r="1951" spans="2:6" x14ac:dyDescent="0.25">
      <c r="B1951" s="2" t="s">
        <v>2976</v>
      </c>
      <c r="D1951" s="2"/>
      <c r="E1951" s="2"/>
      <c r="F1951" s="2">
        <v>313</v>
      </c>
    </row>
    <row r="1952" spans="2:6" x14ac:dyDescent="0.25">
      <c r="B1952" s="107">
        <v>45908</v>
      </c>
      <c r="C1952" s="2" t="s">
        <v>198</v>
      </c>
      <c r="D1952" s="2" t="s">
        <v>2239</v>
      </c>
      <c r="E1952" s="2" t="s">
        <v>65</v>
      </c>
      <c r="F1952" s="2">
        <v>4</v>
      </c>
    </row>
    <row r="1953" spans="3:6" x14ac:dyDescent="0.25">
      <c r="D1953" s="2" t="s">
        <v>2008</v>
      </c>
      <c r="E1953" s="2" t="s">
        <v>65</v>
      </c>
      <c r="F1953" s="2">
        <v>5</v>
      </c>
    </row>
    <row r="1954" spans="3:6" x14ac:dyDescent="0.25">
      <c r="D1954" s="2" t="s">
        <v>2003</v>
      </c>
      <c r="E1954" s="2" t="s">
        <v>65</v>
      </c>
      <c r="F1954" s="2">
        <v>4</v>
      </c>
    </row>
    <row r="1955" spans="3:6" x14ac:dyDescent="0.25">
      <c r="D1955" s="2" t="s">
        <v>2932</v>
      </c>
      <c r="E1955" s="2" t="s">
        <v>65</v>
      </c>
      <c r="F1955" s="2">
        <v>2</v>
      </c>
    </row>
    <row r="1956" spans="3:6" x14ac:dyDescent="0.25">
      <c r="D1956" s="2" t="s">
        <v>2242</v>
      </c>
      <c r="E1956" s="2" t="s">
        <v>65</v>
      </c>
      <c r="F1956" s="2">
        <v>1</v>
      </c>
    </row>
    <row r="1957" spans="3:6" x14ac:dyDescent="0.25">
      <c r="D1957" s="2" t="s">
        <v>2243</v>
      </c>
      <c r="E1957" s="2" t="s">
        <v>65</v>
      </c>
      <c r="F1957" s="2">
        <v>1</v>
      </c>
    </row>
    <row r="1958" spans="3:6" x14ac:dyDescent="0.25">
      <c r="D1958" s="2" t="s">
        <v>2931</v>
      </c>
      <c r="E1958" s="2" t="s">
        <v>65</v>
      </c>
      <c r="F1958" s="2">
        <v>2</v>
      </c>
    </row>
    <row r="1959" spans="3:6" x14ac:dyDescent="0.25">
      <c r="D1959" s="2" t="s">
        <v>2250</v>
      </c>
      <c r="E1959" s="2" t="s">
        <v>65</v>
      </c>
      <c r="F1959" s="2">
        <v>5</v>
      </c>
    </row>
    <row r="1960" spans="3:6" x14ac:dyDescent="0.25">
      <c r="D1960" s="2" t="s">
        <v>2009</v>
      </c>
      <c r="E1960" s="2" t="s">
        <v>65</v>
      </c>
      <c r="F1960" s="2">
        <v>5</v>
      </c>
    </row>
    <row r="1961" spans="3:6" x14ac:dyDescent="0.25">
      <c r="D1961" s="2" t="s">
        <v>2240</v>
      </c>
      <c r="E1961" s="2" t="s">
        <v>65</v>
      </c>
      <c r="F1961" s="2">
        <v>1</v>
      </c>
    </row>
    <row r="1962" spans="3:6" x14ac:dyDescent="0.25">
      <c r="D1962" s="2" t="s">
        <v>2930</v>
      </c>
      <c r="E1962" s="2" t="s">
        <v>65</v>
      </c>
      <c r="F1962" s="2">
        <v>1</v>
      </c>
    </row>
    <row r="1963" spans="3:6" x14ac:dyDescent="0.25">
      <c r="D1963" s="2" t="s">
        <v>2933</v>
      </c>
      <c r="E1963" s="2" t="s">
        <v>65</v>
      </c>
      <c r="F1963" s="2">
        <v>1</v>
      </c>
    </row>
    <row r="1964" spans="3:6" x14ac:dyDescent="0.25">
      <c r="C1964" s="2" t="s">
        <v>177</v>
      </c>
      <c r="D1964" s="2" t="s">
        <v>2034</v>
      </c>
      <c r="E1964" s="2" t="s">
        <v>65</v>
      </c>
      <c r="F1964" s="2">
        <v>3</v>
      </c>
    </row>
    <row r="1965" spans="3:6" x14ac:dyDescent="0.25">
      <c r="D1965" s="2" t="s">
        <v>2763</v>
      </c>
      <c r="E1965" s="2" t="s">
        <v>65</v>
      </c>
      <c r="F1965" s="2">
        <v>3</v>
      </c>
    </row>
    <row r="1966" spans="3:6" x14ac:dyDescent="0.25">
      <c r="D1966" s="2" t="s">
        <v>2939</v>
      </c>
      <c r="E1966" s="2" t="s">
        <v>65</v>
      </c>
      <c r="F1966" s="2">
        <v>3</v>
      </c>
    </row>
    <row r="1967" spans="3:6" x14ac:dyDescent="0.25">
      <c r="D1967" s="2" t="s">
        <v>2937</v>
      </c>
      <c r="E1967" s="2" t="s">
        <v>65</v>
      </c>
      <c r="F1967" s="2">
        <v>2</v>
      </c>
    </row>
    <row r="1968" spans="3:6" x14ac:dyDescent="0.25">
      <c r="D1968" s="2" t="s">
        <v>2052</v>
      </c>
      <c r="E1968" s="2" t="s">
        <v>65</v>
      </c>
      <c r="F1968" s="2">
        <v>2</v>
      </c>
    </row>
    <row r="1969" spans="4:6" x14ac:dyDescent="0.25">
      <c r="D1969" s="2" t="s">
        <v>2041</v>
      </c>
      <c r="E1969" s="2" t="s">
        <v>65</v>
      </c>
      <c r="F1969" s="2">
        <v>50</v>
      </c>
    </row>
    <row r="1970" spans="4:6" x14ac:dyDescent="0.25">
      <c r="D1970" s="2" t="s">
        <v>2042</v>
      </c>
      <c r="E1970" s="2" t="s">
        <v>65</v>
      </c>
      <c r="F1970" s="2">
        <v>150</v>
      </c>
    </row>
    <row r="1971" spans="4:6" x14ac:dyDescent="0.25">
      <c r="D1971" s="2" t="s">
        <v>2045</v>
      </c>
      <c r="E1971" s="2" t="s">
        <v>65</v>
      </c>
      <c r="F1971" s="2">
        <v>300</v>
      </c>
    </row>
    <row r="1972" spans="4:6" x14ac:dyDescent="0.25">
      <c r="D1972" s="2" t="s">
        <v>2044</v>
      </c>
      <c r="E1972" s="2" t="s">
        <v>65</v>
      </c>
      <c r="F1972" s="2">
        <v>60</v>
      </c>
    </row>
    <row r="1973" spans="4:6" x14ac:dyDescent="0.25">
      <c r="D1973" s="2" t="s">
        <v>2046</v>
      </c>
      <c r="E1973" s="2" t="s">
        <v>65</v>
      </c>
      <c r="F1973" s="2">
        <v>80</v>
      </c>
    </row>
    <row r="1974" spans="4:6" x14ac:dyDescent="0.25">
      <c r="D1974" s="2" t="s">
        <v>2935</v>
      </c>
      <c r="E1974" s="2" t="s">
        <v>65</v>
      </c>
      <c r="F1974" s="2">
        <v>2</v>
      </c>
    </row>
    <row r="1975" spans="4:6" x14ac:dyDescent="0.25">
      <c r="D1975" s="2" t="s">
        <v>2043</v>
      </c>
      <c r="E1975" s="2" t="s">
        <v>65</v>
      </c>
      <c r="F1975" s="2">
        <v>50</v>
      </c>
    </row>
    <row r="1976" spans="4:6" x14ac:dyDescent="0.25">
      <c r="D1976" s="2" t="s">
        <v>2035</v>
      </c>
      <c r="E1976" s="2" t="s">
        <v>65</v>
      </c>
      <c r="F1976" s="2">
        <v>3</v>
      </c>
    </row>
    <row r="1977" spans="4:6" x14ac:dyDescent="0.25">
      <c r="D1977" s="2" t="s">
        <v>2936</v>
      </c>
      <c r="E1977" s="2" t="s">
        <v>65</v>
      </c>
      <c r="F1977" s="2">
        <v>2</v>
      </c>
    </row>
    <row r="1978" spans="4:6" x14ac:dyDescent="0.25">
      <c r="D1978" s="2" t="s">
        <v>2938</v>
      </c>
      <c r="E1978" s="2" t="s">
        <v>65</v>
      </c>
      <c r="F1978" s="2">
        <v>3</v>
      </c>
    </row>
    <row r="1979" spans="4:6" x14ac:dyDescent="0.25">
      <c r="D1979" s="2" t="s">
        <v>2940</v>
      </c>
      <c r="E1979" s="2" t="s">
        <v>65</v>
      </c>
      <c r="F1979" s="2">
        <v>40</v>
      </c>
    </row>
    <row r="1980" spans="4:6" x14ac:dyDescent="0.25">
      <c r="D1980" s="2" t="s">
        <v>2941</v>
      </c>
      <c r="E1980" s="2" t="s">
        <v>65</v>
      </c>
      <c r="F1980" s="2">
        <v>1</v>
      </c>
    </row>
    <row r="1981" spans="4:6" x14ac:dyDescent="0.25">
      <c r="D1981" s="2" t="s">
        <v>2942</v>
      </c>
      <c r="E1981" s="2" t="s">
        <v>65</v>
      </c>
      <c r="F1981" s="2">
        <v>40</v>
      </c>
    </row>
    <row r="1982" spans="4:6" x14ac:dyDescent="0.25">
      <c r="D1982" s="2" t="s">
        <v>2943</v>
      </c>
      <c r="E1982" s="2" t="s">
        <v>65</v>
      </c>
      <c r="F1982" s="2">
        <v>2</v>
      </c>
    </row>
    <row r="1983" spans="4:6" x14ac:dyDescent="0.25">
      <c r="D1983" s="2" t="s">
        <v>2944</v>
      </c>
      <c r="E1983" s="2" t="s">
        <v>65</v>
      </c>
      <c r="F1983" s="2">
        <v>12</v>
      </c>
    </row>
    <row r="1984" spans="4:6" x14ac:dyDescent="0.25">
      <c r="D1984" s="2" t="s">
        <v>2945</v>
      </c>
      <c r="E1984" s="2" t="s">
        <v>65</v>
      </c>
      <c r="F1984" s="2">
        <v>50</v>
      </c>
    </row>
    <row r="1985" spans="2:6" x14ac:dyDescent="0.25">
      <c r="B1985" s="2" t="s">
        <v>2980</v>
      </c>
      <c r="D1985" s="2"/>
      <c r="E1985" s="2"/>
      <c r="F1985" s="2">
        <v>890</v>
      </c>
    </row>
    <row r="1986" spans="2:6" x14ac:dyDescent="0.25">
      <c r="B1986" s="107">
        <v>45922</v>
      </c>
      <c r="C1986" s="2" t="s">
        <v>147</v>
      </c>
      <c r="D1986" s="2" t="s">
        <v>3208</v>
      </c>
      <c r="E1986" s="2" t="s">
        <v>65</v>
      </c>
      <c r="F1986" s="2">
        <v>10</v>
      </c>
    </row>
    <row r="1987" spans="2:6" x14ac:dyDescent="0.25">
      <c r="D1987" s="2" t="s">
        <v>2184</v>
      </c>
      <c r="E1987" s="2" t="s">
        <v>24</v>
      </c>
      <c r="F1987" s="2">
        <v>1</v>
      </c>
    </row>
    <row r="1988" spans="2:6" x14ac:dyDescent="0.25">
      <c r="D1988" s="2" t="s">
        <v>2335</v>
      </c>
      <c r="E1988" s="2" t="s">
        <v>110</v>
      </c>
      <c r="F1988" s="2">
        <v>2</v>
      </c>
    </row>
    <row r="1989" spans="2:6" x14ac:dyDescent="0.25">
      <c r="D1989" s="2" t="s">
        <v>2332</v>
      </c>
      <c r="E1989" s="2" t="s">
        <v>110</v>
      </c>
      <c r="F1989" s="2">
        <v>24</v>
      </c>
    </row>
    <row r="1990" spans="2:6" x14ac:dyDescent="0.25">
      <c r="D1990" s="2" t="s">
        <v>3209</v>
      </c>
      <c r="E1990" s="2" t="s">
        <v>65</v>
      </c>
      <c r="F1990" s="2">
        <v>5</v>
      </c>
    </row>
    <row r="1991" spans="2:6" x14ac:dyDescent="0.25">
      <c r="B1991" s="2" t="s">
        <v>2977</v>
      </c>
      <c r="D1991" s="2"/>
      <c r="E1991" s="2"/>
      <c r="F1991" s="2">
        <v>42</v>
      </c>
    </row>
    <row r="1992" spans="2:6" x14ac:dyDescent="0.25">
      <c r="B1992" s="107">
        <v>45911</v>
      </c>
      <c r="C1992" s="2" t="s">
        <v>177</v>
      </c>
      <c r="D1992" s="2" t="s">
        <v>2040</v>
      </c>
      <c r="E1992" s="2" t="s">
        <v>141</v>
      </c>
      <c r="F1992" s="2">
        <v>100</v>
      </c>
    </row>
    <row r="1993" spans="2:6" x14ac:dyDescent="0.25">
      <c r="D1993" s="2" t="s">
        <v>3027</v>
      </c>
      <c r="E1993" s="2" t="s">
        <v>141</v>
      </c>
      <c r="F1993" s="2">
        <v>2</v>
      </c>
    </row>
    <row r="1994" spans="2:6" x14ac:dyDescent="0.25">
      <c r="B1994" s="2" t="s">
        <v>3014</v>
      </c>
      <c r="D1994" s="2"/>
      <c r="E1994" s="2"/>
      <c r="F1994" s="2">
        <v>102</v>
      </c>
    </row>
    <row r="1995" spans="2:6" x14ac:dyDescent="0.25">
      <c r="B1995" s="107">
        <v>45915</v>
      </c>
      <c r="C1995" s="2" t="s">
        <v>1612</v>
      </c>
      <c r="D1995" s="2" t="s">
        <v>1690</v>
      </c>
      <c r="E1995" s="2" t="s">
        <v>65</v>
      </c>
      <c r="F1995" s="2">
        <v>1</v>
      </c>
    </row>
    <row r="1996" spans="2:6" x14ac:dyDescent="0.25">
      <c r="B1996" s="2" t="s">
        <v>3062</v>
      </c>
      <c r="D1996" s="2"/>
      <c r="E1996" s="2"/>
      <c r="F1996" s="2">
        <v>1</v>
      </c>
    </row>
    <row r="1997" spans="2:6" x14ac:dyDescent="0.25">
      <c r="B1997" s="107">
        <v>45916</v>
      </c>
      <c r="C1997" s="2" t="s">
        <v>1516</v>
      </c>
      <c r="D1997" s="2" t="s">
        <v>2112</v>
      </c>
      <c r="E1997" s="2" t="s">
        <v>65</v>
      </c>
      <c r="F1997" s="2">
        <v>12</v>
      </c>
    </row>
    <row r="1998" spans="2:6" x14ac:dyDescent="0.25">
      <c r="D1998" s="2" t="s">
        <v>2081</v>
      </c>
      <c r="E1998" s="2" t="s">
        <v>65</v>
      </c>
      <c r="F1998" s="2">
        <v>5</v>
      </c>
    </row>
    <row r="1999" spans="2:6" x14ac:dyDescent="0.25">
      <c r="D1999" s="2" t="s">
        <v>2111</v>
      </c>
      <c r="E1999" s="2" t="s">
        <v>65</v>
      </c>
      <c r="F1999" s="2">
        <v>2</v>
      </c>
    </row>
    <row r="2000" spans="2:6" x14ac:dyDescent="0.25">
      <c r="D2000" s="2" t="s">
        <v>2181</v>
      </c>
      <c r="E2000" s="2" t="s">
        <v>65</v>
      </c>
      <c r="F2000" s="2">
        <v>6</v>
      </c>
    </row>
    <row r="2001" spans="2:6" x14ac:dyDescent="0.25">
      <c r="D2001" s="2" t="s">
        <v>2682</v>
      </c>
      <c r="E2001" s="2" t="s">
        <v>65</v>
      </c>
      <c r="F2001" s="2">
        <v>4</v>
      </c>
    </row>
    <row r="2002" spans="2:6" x14ac:dyDescent="0.25">
      <c r="D2002" s="2" t="s">
        <v>2114</v>
      </c>
      <c r="E2002" s="2" t="s">
        <v>65</v>
      </c>
      <c r="F2002" s="2">
        <v>2</v>
      </c>
    </row>
    <row r="2003" spans="2:6" x14ac:dyDescent="0.25">
      <c r="D2003" s="2" t="s">
        <v>2879</v>
      </c>
      <c r="E2003" s="2" t="s">
        <v>65</v>
      </c>
      <c r="F2003" s="2">
        <v>4</v>
      </c>
    </row>
    <row r="2004" spans="2:6" x14ac:dyDescent="0.25">
      <c r="B2004" s="2" t="s">
        <v>3125</v>
      </c>
      <c r="D2004" s="2"/>
      <c r="E2004" s="2"/>
      <c r="F2004" s="2">
        <v>35</v>
      </c>
    </row>
    <row r="2005" spans="2:6" x14ac:dyDescent="0.25">
      <c r="B2005" s="107">
        <v>45930</v>
      </c>
      <c r="C2005" s="2" t="s">
        <v>230</v>
      </c>
      <c r="D2005" s="2" t="s">
        <v>3346</v>
      </c>
      <c r="E2005" s="2" t="s">
        <v>65</v>
      </c>
      <c r="F2005" s="2">
        <v>2</v>
      </c>
    </row>
    <row r="2006" spans="2:6" x14ac:dyDescent="0.25">
      <c r="D2006" s="2" t="s">
        <v>2386</v>
      </c>
      <c r="E2006" s="2" t="s">
        <v>65</v>
      </c>
      <c r="F2006" s="2">
        <v>1</v>
      </c>
    </row>
    <row r="2007" spans="2:6" x14ac:dyDescent="0.25">
      <c r="B2007" s="2" t="s">
        <v>3558</v>
      </c>
      <c r="D2007" s="2"/>
      <c r="E2007" s="2"/>
      <c r="F2007" s="2">
        <v>3</v>
      </c>
    </row>
    <row r="2008" spans="2:6" x14ac:dyDescent="0.25">
      <c r="B2008" s="107">
        <v>45925</v>
      </c>
      <c r="C2008" s="2" t="s">
        <v>230</v>
      </c>
      <c r="D2008" s="2" t="s">
        <v>3314</v>
      </c>
      <c r="E2008" s="2" t="s">
        <v>65</v>
      </c>
      <c r="F2008" s="2">
        <v>1</v>
      </c>
    </row>
    <row r="2009" spans="2:6" x14ac:dyDescent="0.25">
      <c r="D2009" s="2" t="s">
        <v>3315</v>
      </c>
      <c r="E2009" s="2" t="s">
        <v>22</v>
      </c>
      <c r="F2009" s="2">
        <v>1</v>
      </c>
    </row>
    <row r="2010" spans="2:6" x14ac:dyDescent="0.25">
      <c r="B2010" s="2" t="s">
        <v>3378</v>
      </c>
      <c r="D2010" s="2"/>
      <c r="E2010" s="2"/>
      <c r="F2010" s="2">
        <v>2</v>
      </c>
    </row>
    <row r="2011" spans="2:6" x14ac:dyDescent="0.25">
      <c r="B2011" s="107">
        <v>45933</v>
      </c>
      <c r="C2011" s="2" t="s">
        <v>3251</v>
      </c>
      <c r="D2011" s="2" t="s">
        <v>3245</v>
      </c>
      <c r="E2011" s="2" t="s">
        <v>65</v>
      </c>
      <c r="F2011" s="2">
        <v>25</v>
      </c>
    </row>
    <row r="2012" spans="2:6" x14ac:dyDescent="0.25">
      <c r="D2012" s="2" t="s">
        <v>3246</v>
      </c>
      <c r="E2012" s="2" t="s">
        <v>65</v>
      </c>
      <c r="F2012" s="2">
        <v>25</v>
      </c>
    </row>
    <row r="2013" spans="2:6" x14ac:dyDescent="0.25">
      <c r="D2013" s="2" t="s">
        <v>3247</v>
      </c>
      <c r="E2013" s="2" t="s">
        <v>65</v>
      </c>
      <c r="F2013" s="2">
        <v>30</v>
      </c>
    </row>
    <row r="2014" spans="2:6" x14ac:dyDescent="0.25">
      <c r="D2014" s="2" t="s">
        <v>3248</v>
      </c>
      <c r="E2014" s="2" t="s">
        <v>65</v>
      </c>
      <c r="F2014" s="2">
        <v>30</v>
      </c>
    </row>
    <row r="2015" spans="2:6" x14ac:dyDescent="0.25">
      <c r="B2015" s="2" t="s">
        <v>3383</v>
      </c>
      <c r="D2015" s="2"/>
      <c r="E2015" s="2"/>
      <c r="F2015" s="2">
        <v>110</v>
      </c>
    </row>
    <row r="2016" spans="2:6" x14ac:dyDescent="0.25">
      <c r="B2016" s="107">
        <v>45929</v>
      </c>
      <c r="C2016" s="2" t="s">
        <v>615</v>
      </c>
      <c r="D2016" s="2" t="s">
        <v>3364</v>
      </c>
      <c r="E2016" s="2" t="s">
        <v>114</v>
      </c>
      <c r="F2016" s="2">
        <v>100</v>
      </c>
    </row>
    <row r="2017" spans="2:6" x14ac:dyDescent="0.25">
      <c r="B2017" s="2" t="s">
        <v>3380</v>
      </c>
      <c r="D2017" s="2"/>
      <c r="E2017" s="2"/>
      <c r="F2017" s="2">
        <v>100</v>
      </c>
    </row>
    <row r="2018" spans="2:6" x14ac:dyDescent="0.25">
      <c r="B2018" s="107">
        <v>45932</v>
      </c>
      <c r="C2018" s="2" t="s">
        <v>1612</v>
      </c>
      <c r="D2018" s="2" t="s">
        <v>2134</v>
      </c>
      <c r="E2018" s="2" t="s">
        <v>65</v>
      </c>
      <c r="F2018" s="2">
        <v>1</v>
      </c>
    </row>
    <row r="2019" spans="2:6" x14ac:dyDescent="0.25">
      <c r="B2019" s="2" t="s">
        <v>3555</v>
      </c>
      <c r="D2019" s="2"/>
      <c r="E2019" s="2"/>
      <c r="F2019" s="2">
        <v>1</v>
      </c>
    </row>
    <row r="2020" spans="2:6" x14ac:dyDescent="0.25">
      <c r="B2020" s="107">
        <v>45939</v>
      </c>
      <c r="C2020" s="2" t="s">
        <v>1516</v>
      </c>
      <c r="D2020" s="2" t="s">
        <v>2111</v>
      </c>
      <c r="E2020" s="2" t="s">
        <v>65</v>
      </c>
      <c r="F2020" s="2">
        <v>2</v>
      </c>
    </row>
    <row r="2021" spans="2:6" x14ac:dyDescent="0.25">
      <c r="D2021" s="2" t="s">
        <v>3571</v>
      </c>
      <c r="E2021" s="2" t="s">
        <v>65</v>
      </c>
      <c r="F2021" s="2">
        <v>10</v>
      </c>
    </row>
    <row r="2022" spans="2:6" x14ac:dyDescent="0.25">
      <c r="B2022" s="2" t="s">
        <v>3567</v>
      </c>
      <c r="D2022" s="2"/>
      <c r="E2022" s="2"/>
      <c r="F2022" s="2">
        <v>12</v>
      </c>
    </row>
    <row r="2023" spans="2:6" x14ac:dyDescent="0.25">
      <c r="B2023" s="107">
        <v>45951</v>
      </c>
      <c r="C2023" s="2" t="s">
        <v>177</v>
      </c>
      <c r="D2023" s="2" t="s">
        <v>2040</v>
      </c>
      <c r="E2023" s="2" t="s">
        <v>65</v>
      </c>
      <c r="F2023" s="2">
        <v>15</v>
      </c>
    </row>
    <row r="2024" spans="2:6" x14ac:dyDescent="0.25">
      <c r="D2024" s="2" t="s">
        <v>3762</v>
      </c>
      <c r="E2024" s="2" t="s">
        <v>65</v>
      </c>
      <c r="F2024" s="2">
        <v>12</v>
      </c>
    </row>
    <row r="2025" spans="2:6" x14ac:dyDescent="0.25">
      <c r="D2025" s="2" t="s">
        <v>3761</v>
      </c>
      <c r="E2025" s="2" t="s">
        <v>65</v>
      </c>
      <c r="F2025" s="2">
        <v>2</v>
      </c>
    </row>
    <row r="2026" spans="2:6" x14ac:dyDescent="0.25">
      <c r="D2026" s="2" t="s">
        <v>2935</v>
      </c>
      <c r="E2026" s="2" t="s">
        <v>65</v>
      </c>
      <c r="F2026" s="2">
        <v>1</v>
      </c>
    </row>
    <row r="2027" spans="2:6" x14ac:dyDescent="0.25">
      <c r="B2027" s="2" t="s">
        <v>3559</v>
      </c>
      <c r="D2027" s="2"/>
      <c r="E2027" s="2"/>
      <c r="F2027" s="2">
        <v>30</v>
      </c>
    </row>
    <row r="2028" spans="2:6" x14ac:dyDescent="0.25">
      <c r="B2028" s="107">
        <v>45944</v>
      </c>
      <c r="C2028" s="2" t="s">
        <v>1516</v>
      </c>
      <c r="D2028" s="2" t="s">
        <v>2112</v>
      </c>
      <c r="E2028" s="2" t="s">
        <v>65</v>
      </c>
      <c r="F2028" s="2">
        <v>12</v>
      </c>
    </row>
    <row r="2029" spans="2:6" x14ac:dyDescent="0.25">
      <c r="D2029" s="2" t="s">
        <v>2081</v>
      </c>
      <c r="E2029" s="2" t="s">
        <v>65</v>
      </c>
      <c r="F2029" s="2">
        <v>5</v>
      </c>
    </row>
    <row r="2030" spans="2:6" x14ac:dyDescent="0.25">
      <c r="D2030" s="2" t="s">
        <v>2111</v>
      </c>
      <c r="E2030" s="2" t="s">
        <v>65</v>
      </c>
      <c r="F2030" s="2">
        <v>2</v>
      </c>
    </row>
    <row r="2031" spans="2:6" x14ac:dyDescent="0.25">
      <c r="D2031" s="2" t="s">
        <v>2181</v>
      </c>
      <c r="E2031" s="2" t="s">
        <v>65</v>
      </c>
      <c r="F2031" s="2">
        <v>6</v>
      </c>
    </row>
    <row r="2032" spans="2:6" x14ac:dyDescent="0.25">
      <c r="D2032" s="2" t="s">
        <v>2682</v>
      </c>
      <c r="E2032" s="2" t="s">
        <v>65</v>
      </c>
      <c r="F2032" s="2">
        <v>4</v>
      </c>
    </row>
    <row r="2033" spans="2:6" x14ac:dyDescent="0.25">
      <c r="D2033" s="2" t="s">
        <v>2114</v>
      </c>
      <c r="E2033" s="2" t="s">
        <v>65</v>
      </c>
      <c r="F2033" s="2">
        <v>2</v>
      </c>
    </row>
    <row r="2034" spans="2:6" x14ac:dyDescent="0.25">
      <c r="D2034" s="2" t="s">
        <v>2879</v>
      </c>
      <c r="E2034" s="2" t="s">
        <v>65</v>
      </c>
      <c r="F2034" s="2">
        <v>4</v>
      </c>
    </row>
    <row r="2035" spans="2:6" x14ac:dyDescent="0.25">
      <c r="B2035" s="2" t="s">
        <v>3556</v>
      </c>
      <c r="D2035" s="2"/>
      <c r="E2035" s="2"/>
      <c r="F2035" s="2">
        <v>35</v>
      </c>
    </row>
    <row r="2036" spans="2:6" x14ac:dyDescent="0.25">
      <c r="B2036" s="107">
        <v>45943</v>
      </c>
      <c r="C2036" s="2" t="s">
        <v>260</v>
      </c>
      <c r="D2036" s="2" t="s">
        <v>2739</v>
      </c>
      <c r="E2036" s="2" t="s">
        <v>111</v>
      </c>
      <c r="F2036" s="2">
        <v>200</v>
      </c>
    </row>
    <row r="2037" spans="2:6" x14ac:dyDescent="0.25">
      <c r="D2037" s="2" t="s">
        <v>2577</v>
      </c>
      <c r="E2037" s="2" t="s">
        <v>115</v>
      </c>
      <c r="F2037" s="2">
        <v>2</v>
      </c>
    </row>
    <row r="2038" spans="2:6" x14ac:dyDescent="0.25">
      <c r="D2038" s="2" t="s">
        <v>1961</v>
      </c>
      <c r="E2038" s="2" t="s">
        <v>111</v>
      </c>
      <c r="F2038" s="2">
        <v>200</v>
      </c>
    </row>
    <row r="2039" spans="2:6" x14ac:dyDescent="0.25">
      <c r="D2039" s="2" t="s">
        <v>2900</v>
      </c>
      <c r="E2039" s="2" t="s">
        <v>115</v>
      </c>
      <c r="F2039" s="2">
        <v>2</v>
      </c>
    </row>
    <row r="2040" spans="2:6" x14ac:dyDescent="0.25">
      <c r="D2040" s="2" t="s">
        <v>1881</v>
      </c>
      <c r="E2040" s="2" t="s">
        <v>65</v>
      </c>
      <c r="F2040" s="2">
        <v>20</v>
      </c>
    </row>
    <row r="2041" spans="2:6" x14ac:dyDescent="0.25">
      <c r="D2041" s="2" t="s">
        <v>1877</v>
      </c>
      <c r="E2041" s="2" t="s">
        <v>65</v>
      </c>
      <c r="F2041" s="2">
        <v>20</v>
      </c>
    </row>
    <row r="2042" spans="2:6" x14ac:dyDescent="0.25">
      <c r="D2042" s="2" t="s">
        <v>3592</v>
      </c>
      <c r="E2042" s="2" t="s">
        <v>115</v>
      </c>
      <c r="F2042" s="2">
        <v>2</v>
      </c>
    </row>
    <row r="2043" spans="2:6" x14ac:dyDescent="0.25">
      <c r="B2043" s="2" t="s">
        <v>3652</v>
      </c>
      <c r="D2043" s="2"/>
      <c r="E2043" s="2"/>
      <c r="F2043" s="2">
        <v>446</v>
      </c>
    </row>
    <row r="2044" spans="2:6" x14ac:dyDescent="0.25">
      <c r="B2044" s="107">
        <v>45945</v>
      </c>
      <c r="C2044" s="2" t="s">
        <v>1612</v>
      </c>
      <c r="D2044" s="2" t="s">
        <v>1690</v>
      </c>
      <c r="E2044" s="2" t="s">
        <v>65</v>
      </c>
      <c r="F2044" s="2">
        <v>1</v>
      </c>
    </row>
    <row r="2045" spans="2:6" x14ac:dyDescent="0.25">
      <c r="B2045" s="2" t="s">
        <v>3651</v>
      </c>
      <c r="D2045" s="2"/>
      <c r="E2045" s="2"/>
      <c r="F2045" s="2">
        <v>1</v>
      </c>
    </row>
    <row r="2046" spans="2:6" x14ac:dyDescent="0.25">
      <c r="B2046" s="107">
        <v>45946</v>
      </c>
      <c r="C2046" s="2" t="s">
        <v>238</v>
      </c>
      <c r="D2046" s="2" t="s">
        <v>3671</v>
      </c>
      <c r="E2046" s="2" t="s">
        <v>65</v>
      </c>
      <c r="F2046" s="2">
        <v>18</v>
      </c>
    </row>
    <row r="2047" spans="2:6" x14ac:dyDescent="0.25">
      <c r="D2047" s="2" t="s">
        <v>2813</v>
      </c>
      <c r="E2047" s="2" t="s">
        <v>65</v>
      </c>
      <c r="F2047" s="2">
        <v>49</v>
      </c>
    </row>
    <row r="2048" spans="2:6" x14ac:dyDescent="0.25">
      <c r="D2048" s="2" t="s">
        <v>3670</v>
      </c>
      <c r="E2048" s="2" t="s">
        <v>65</v>
      </c>
      <c r="F2048" s="2">
        <v>41</v>
      </c>
    </row>
    <row r="2049" spans="2:6" x14ac:dyDescent="0.25">
      <c r="D2049" s="2" t="s">
        <v>2229</v>
      </c>
      <c r="E2049" s="2" t="s">
        <v>65</v>
      </c>
      <c r="F2049" s="2">
        <v>4</v>
      </c>
    </row>
    <row r="2050" spans="2:6" x14ac:dyDescent="0.25">
      <c r="D2050" s="2" t="s">
        <v>2539</v>
      </c>
      <c r="E2050" s="2" t="s">
        <v>65</v>
      </c>
      <c r="F2050" s="2">
        <v>34</v>
      </c>
    </row>
    <row r="2051" spans="2:6" x14ac:dyDescent="0.25">
      <c r="D2051" s="2" t="s">
        <v>3672</v>
      </c>
      <c r="E2051" s="2" t="s">
        <v>65</v>
      </c>
      <c r="F2051" s="2">
        <v>2</v>
      </c>
    </row>
    <row r="2052" spans="2:6" x14ac:dyDescent="0.25">
      <c r="D2052" s="2" t="s">
        <v>3673</v>
      </c>
      <c r="E2052" s="2" t="s">
        <v>65</v>
      </c>
      <c r="F2052" s="2">
        <v>10</v>
      </c>
    </row>
    <row r="2053" spans="2:6" x14ac:dyDescent="0.25">
      <c r="D2053" s="2" t="s">
        <v>3674</v>
      </c>
      <c r="E2053" s="2" t="s">
        <v>65</v>
      </c>
      <c r="F2053" s="2">
        <v>13.02</v>
      </c>
    </row>
    <row r="2054" spans="2:6" x14ac:dyDescent="0.25">
      <c r="B2054" s="2" t="s">
        <v>3654</v>
      </c>
      <c r="D2054" s="2"/>
      <c r="E2054" s="2"/>
      <c r="F2054" s="2">
        <v>171.02</v>
      </c>
    </row>
    <row r="2055" spans="2:6" x14ac:dyDescent="0.25">
      <c r="B2055" s="107">
        <v>45950</v>
      </c>
      <c r="C2055" s="2" t="s">
        <v>372</v>
      </c>
      <c r="D2055" s="2" t="s">
        <v>2672</v>
      </c>
      <c r="E2055" s="2" t="s">
        <v>65</v>
      </c>
      <c r="F2055" s="2">
        <v>12</v>
      </c>
    </row>
    <row r="2056" spans="2:6" x14ac:dyDescent="0.25">
      <c r="D2056" s="2" t="s">
        <v>1974</v>
      </c>
      <c r="E2056" s="2" t="s">
        <v>65</v>
      </c>
      <c r="F2056" s="2">
        <v>14</v>
      </c>
    </row>
    <row r="2057" spans="2:6" x14ac:dyDescent="0.25">
      <c r="D2057" s="2" t="s">
        <v>1975</v>
      </c>
      <c r="E2057" s="2" t="s">
        <v>65</v>
      </c>
      <c r="F2057" s="2">
        <v>60</v>
      </c>
    </row>
    <row r="2058" spans="2:6" x14ac:dyDescent="0.25">
      <c r="C2058" s="2" t="s">
        <v>615</v>
      </c>
      <c r="D2058" s="2" t="s">
        <v>1814</v>
      </c>
      <c r="E2058" s="2" t="s">
        <v>65</v>
      </c>
      <c r="F2058" s="2">
        <v>1</v>
      </c>
    </row>
    <row r="2059" spans="2:6" x14ac:dyDescent="0.25">
      <c r="D2059" s="2" t="s">
        <v>3641</v>
      </c>
      <c r="E2059" s="2" t="s">
        <v>114</v>
      </c>
      <c r="F2059" s="2">
        <v>100</v>
      </c>
    </row>
    <row r="2060" spans="2:6" x14ac:dyDescent="0.25">
      <c r="D2060" s="2" t="s">
        <v>3642</v>
      </c>
      <c r="E2060" s="2" t="s">
        <v>72</v>
      </c>
      <c r="F2060" s="2">
        <v>221.4</v>
      </c>
    </row>
    <row r="2061" spans="2:6" x14ac:dyDescent="0.25">
      <c r="D2061" s="2" t="s">
        <v>3643</v>
      </c>
      <c r="E2061" s="2" t="s">
        <v>114</v>
      </c>
      <c r="F2061" s="2">
        <v>5</v>
      </c>
    </row>
    <row r="2062" spans="2:6" x14ac:dyDescent="0.25">
      <c r="B2062" s="2" t="s">
        <v>3655</v>
      </c>
      <c r="D2062" s="2"/>
      <c r="E2062" s="2"/>
      <c r="F2062" s="2">
        <v>413.4</v>
      </c>
    </row>
    <row r="2063" spans="2:6" x14ac:dyDescent="0.25">
      <c r="B2063" s="107">
        <v>45947</v>
      </c>
      <c r="C2063" s="2" t="s">
        <v>147</v>
      </c>
      <c r="D2063" s="2" t="s">
        <v>2184</v>
      </c>
      <c r="E2063" s="2" t="s">
        <v>24</v>
      </c>
      <c r="F2063" s="2">
        <v>1</v>
      </c>
    </row>
    <row r="2064" spans="2:6" x14ac:dyDescent="0.25">
      <c r="D2064" s="2" t="s">
        <v>2330</v>
      </c>
      <c r="E2064" s="2" t="s">
        <v>65</v>
      </c>
      <c r="F2064" s="2">
        <v>2</v>
      </c>
    </row>
    <row r="2065" spans="2:6" x14ac:dyDescent="0.25">
      <c r="D2065" s="2" t="s">
        <v>2335</v>
      </c>
      <c r="E2065" s="2" t="s">
        <v>110</v>
      </c>
      <c r="F2065" s="2">
        <v>2</v>
      </c>
    </row>
    <row r="2066" spans="2:6" x14ac:dyDescent="0.25">
      <c r="D2066" s="2" t="s">
        <v>2332</v>
      </c>
      <c r="E2066" s="2" t="s">
        <v>110</v>
      </c>
      <c r="F2066" s="2">
        <v>24</v>
      </c>
    </row>
    <row r="2067" spans="2:6" x14ac:dyDescent="0.25">
      <c r="D2067" s="2" t="s">
        <v>3650</v>
      </c>
      <c r="E2067" s="2" t="s">
        <v>65</v>
      </c>
      <c r="F2067" s="2">
        <v>5</v>
      </c>
    </row>
    <row r="2068" spans="2:6" x14ac:dyDescent="0.25">
      <c r="B2068" s="2" t="s">
        <v>3653</v>
      </c>
      <c r="D2068" s="2"/>
      <c r="E2068" s="2"/>
      <c r="F2068" s="2">
        <v>34</v>
      </c>
    </row>
    <row r="2069" spans="2:6" x14ac:dyDescent="0.25">
      <c r="B2069" s="107">
        <v>45958</v>
      </c>
      <c r="C2069" s="2" t="s">
        <v>230</v>
      </c>
      <c r="D2069" s="2" t="s">
        <v>2386</v>
      </c>
      <c r="E2069" s="2" t="s">
        <v>65</v>
      </c>
      <c r="F2069" s="2">
        <v>1</v>
      </c>
    </row>
    <row r="2070" spans="2:6" x14ac:dyDescent="0.25">
      <c r="D2070" s="2" t="s">
        <v>2676</v>
      </c>
      <c r="E2070" s="2" t="s">
        <v>114</v>
      </c>
      <c r="F2070" s="2">
        <v>5</v>
      </c>
    </row>
    <row r="2071" spans="2:6" x14ac:dyDescent="0.25">
      <c r="B2071" s="2" t="s">
        <v>3981</v>
      </c>
      <c r="D2071" s="2"/>
      <c r="E2071" s="2"/>
      <c r="F2071" s="2">
        <v>6</v>
      </c>
    </row>
    <row r="2072" spans="2:6" x14ac:dyDescent="0.25">
      <c r="B2072" s="107">
        <v>45954</v>
      </c>
      <c r="C2072" s="2" t="s">
        <v>1612</v>
      </c>
      <c r="D2072" s="2" t="s">
        <v>2134</v>
      </c>
      <c r="E2072" s="2" t="s">
        <v>65</v>
      </c>
      <c r="F2072" s="2">
        <v>1</v>
      </c>
    </row>
    <row r="2073" spans="2:6" x14ac:dyDescent="0.25">
      <c r="B2073" s="2" t="s">
        <v>3982</v>
      </c>
      <c r="D2073" s="2"/>
      <c r="E2073" s="2"/>
      <c r="F2073" s="2">
        <v>1</v>
      </c>
    </row>
    <row r="2074" spans="2:6" x14ac:dyDescent="0.25">
      <c r="B2074" s="107">
        <v>45987</v>
      </c>
      <c r="C2074" s="2" t="s">
        <v>615</v>
      </c>
      <c r="D2074" s="2" t="s">
        <v>1814</v>
      </c>
      <c r="E2074" s="2" t="s">
        <v>65</v>
      </c>
      <c r="F2074" s="2">
        <v>1</v>
      </c>
    </row>
    <row r="2075" spans="2:6" x14ac:dyDescent="0.25">
      <c r="D2075" s="2" t="s">
        <v>4362</v>
      </c>
      <c r="E2075" s="2" t="s">
        <v>65</v>
      </c>
      <c r="F2075" s="2">
        <v>131.1</v>
      </c>
    </row>
    <row r="2076" spans="2:6" x14ac:dyDescent="0.25">
      <c r="D2076" s="2" t="s">
        <v>4363</v>
      </c>
      <c r="E2076" s="2" t="s">
        <v>65</v>
      </c>
      <c r="F2076" s="2">
        <v>50</v>
      </c>
    </row>
    <row r="2077" spans="2:6" x14ac:dyDescent="0.25">
      <c r="D2077" s="2" t="s">
        <v>4364</v>
      </c>
      <c r="E2077" s="2" t="s">
        <v>65</v>
      </c>
      <c r="F2077" s="2">
        <v>3</v>
      </c>
    </row>
    <row r="2078" spans="2:6" x14ac:dyDescent="0.25">
      <c r="B2078" s="2" t="s">
        <v>4465</v>
      </c>
      <c r="D2078" s="2"/>
      <c r="E2078" s="2"/>
      <c r="F2078" s="2">
        <v>185.1</v>
      </c>
    </row>
    <row r="2079" spans="2:6" x14ac:dyDescent="0.25">
      <c r="B2079" s="107">
        <v>45972</v>
      </c>
      <c r="C2079" s="2" t="s">
        <v>1516</v>
      </c>
      <c r="D2079" s="2" t="s">
        <v>2112</v>
      </c>
      <c r="E2079" s="2" t="s">
        <v>65</v>
      </c>
      <c r="F2079" s="2">
        <v>12</v>
      </c>
    </row>
    <row r="2080" spans="2:6" x14ac:dyDescent="0.25">
      <c r="D2080" s="2" t="s">
        <v>2081</v>
      </c>
      <c r="E2080" s="2" t="s">
        <v>65</v>
      </c>
      <c r="F2080" s="2">
        <v>5</v>
      </c>
    </row>
    <row r="2081" spans="2:6" x14ac:dyDescent="0.25">
      <c r="D2081" s="2" t="s">
        <v>2111</v>
      </c>
      <c r="E2081" s="2" t="s">
        <v>65</v>
      </c>
      <c r="F2081" s="2">
        <v>4</v>
      </c>
    </row>
    <row r="2082" spans="2:6" x14ac:dyDescent="0.25">
      <c r="D2082" s="2" t="s">
        <v>2181</v>
      </c>
      <c r="E2082" s="2" t="s">
        <v>65</v>
      </c>
      <c r="F2082" s="2">
        <v>6</v>
      </c>
    </row>
    <row r="2083" spans="2:6" x14ac:dyDescent="0.25">
      <c r="D2083" s="2" t="s">
        <v>2682</v>
      </c>
      <c r="E2083" s="2" t="s">
        <v>65</v>
      </c>
      <c r="F2083" s="2">
        <v>4</v>
      </c>
    </row>
    <row r="2084" spans="2:6" x14ac:dyDescent="0.25">
      <c r="D2084" s="2" t="s">
        <v>2114</v>
      </c>
      <c r="E2084" s="2" t="s">
        <v>65</v>
      </c>
      <c r="F2084" s="2">
        <v>2</v>
      </c>
    </row>
    <row r="2085" spans="2:6" x14ac:dyDescent="0.25">
      <c r="D2085" s="2" t="s">
        <v>2879</v>
      </c>
      <c r="E2085" s="2" t="s">
        <v>65</v>
      </c>
      <c r="F2085" s="2">
        <v>4</v>
      </c>
    </row>
    <row r="2086" spans="2:6" x14ac:dyDescent="0.25">
      <c r="D2086" s="2" t="s">
        <v>3571</v>
      </c>
      <c r="E2086" s="2" t="s">
        <v>65</v>
      </c>
      <c r="F2086" s="2">
        <v>10</v>
      </c>
    </row>
    <row r="2087" spans="2:6" x14ac:dyDescent="0.25">
      <c r="B2087" s="2" t="s">
        <v>4200</v>
      </c>
      <c r="D2087" s="2"/>
      <c r="E2087" s="2"/>
      <c r="F2087" s="2">
        <v>47</v>
      </c>
    </row>
    <row r="2088" spans="2:6" x14ac:dyDescent="0.25">
      <c r="B2088" s="107">
        <v>45985</v>
      </c>
      <c r="C2088" s="2" t="s">
        <v>147</v>
      </c>
      <c r="D2088" s="2" t="s">
        <v>2184</v>
      </c>
      <c r="E2088" s="2" t="s">
        <v>24</v>
      </c>
      <c r="F2088" s="2">
        <v>3</v>
      </c>
    </row>
    <row r="2089" spans="2:6" x14ac:dyDescent="0.25">
      <c r="D2089" s="2" t="s">
        <v>2336</v>
      </c>
      <c r="E2089" s="2" t="s">
        <v>65</v>
      </c>
      <c r="F2089" s="2">
        <v>4</v>
      </c>
    </row>
    <row r="2090" spans="2:6" x14ac:dyDescent="0.25">
      <c r="D2090" s="2" t="s">
        <v>2331</v>
      </c>
      <c r="E2090" s="2" t="s">
        <v>65</v>
      </c>
      <c r="F2090" s="2">
        <v>8</v>
      </c>
    </row>
    <row r="2091" spans="2:6" x14ac:dyDescent="0.25">
      <c r="D2091" s="2" t="s">
        <v>2334</v>
      </c>
      <c r="E2091" s="2" t="s">
        <v>110</v>
      </c>
      <c r="F2091" s="2">
        <v>4</v>
      </c>
    </row>
    <row r="2092" spans="2:6" x14ac:dyDescent="0.25">
      <c r="D2092" s="2" t="s">
        <v>3451</v>
      </c>
      <c r="E2092" s="2" t="s">
        <v>110</v>
      </c>
      <c r="F2092" s="2">
        <v>12</v>
      </c>
    </row>
    <row r="2093" spans="2:6" x14ac:dyDescent="0.25">
      <c r="D2093" s="2" t="s">
        <v>2330</v>
      </c>
      <c r="E2093" s="2" t="s">
        <v>65</v>
      </c>
      <c r="F2093" s="2">
        <v>8</v>
      </c>
    </row>
    <row r="2094" spans="2:6" x14ac:dyDescent="0.25">
      <c r="D2094" s="2" t="s">
        <v>2335</v>
      </c>
      <c r="E2094" s="2" t="s">
        <v>110</v>
      </c>
      <c r="F2094" s="2">
        <v>4</v>
      </c>
    </row>
    <row r="2095" spans="2:6" x14ac:dyDescent="0.25">
      <c r="D2095" s="2" t="s">
        <v>2332</v>
      </c>
      <c r="E2095" s="2" t="s">
        <v>110</v>
      </c>
      <c r="F2095" s="2">
        <v>24</v>
      </c>
    </row>
    <row r="2096" spans="2:6" x14ac:dyDescent="0.25">
      <c r="D2096" s="2" t="s">
        <v>3648</v>
      </c>
      <c r="E2096" s="2" t="s">
        <v>24</v>
      </c>
      <c r="F2096" s="2">
        <v>3</v>
      </c>
    </row>
    <row r="2097" spans="2:6" x14ac:dyDescent="0.25">
      <c r="D2097" s="2" t="s">
        <v>3572</v>
      </c>
      <c r="E2097" s="2" t="s">
        <v>24</v>
      </c>
      <c r="F2097" s="2">
        <v>1</v>
      </c>
    </row>
    <row r="2098" spans="2:6" x14ac:dyDescent="0.25">
      <c r="B2098" s="2" t="s">
        <v>4462</v>
      </c>
      <c r="D2098" s="2"/>
      <c r="E2098" s="2"/>
      <c r="F2098" s="2">
        <v>71</v>
      </c>
    </row>
    <row r="2099" spans="2:6" x14ac:dyDescent="0.25">
      <c r="B2099" s="107">
        <v>45986</v>
      </c>
      <c r="C2099" s="2" t="s">
        <v>230</v>
      </c>
      <c r="D2099" s="2" t="s">
        <v>2467</v>
      </c>
      <c r="E2099" s="2" t="s">
        <v>65</v>
      </c>
      <c r="F2099" s="2">
        <v>7</v>
      </c>
    </row>
    <row r="2100" spans="2:6" x14ac:dyDescent="0.25">
      <c r="D2100" s="2" t="s">
        <v>3275</v>
      </c>
      <c r="E2100" s="2" t="s">
        <v>65</v>
      </c>
      <c r="F2100" s="2">
        <v>3</v>
      </c>
    </row>
    <row r="2101" spans="2:6" x14ac:dyDescent="0.25">
      <c r="D2101" s="2" t="s">
        <v>4269</v>
      </c>
      <c r="E2101" s="2" t="s">
        <v>65</v>
      </c>
      <c r="F2101" s="2">
        <v>5</v>
      </c>
    </row>
    <row r="2102" spans="2:6" x14ac:dyDescent="0.25">
      <c r="B2102" s="2" t="s">
        <v>4467</v>
      </c>
      <c r="D2102" s="2"/>
      <c r="E2102" s="2"/>
      <c r="F2102" s="2">
        <v>15</v>
      </c>
    </row>
    <row r="2103" spans="2:6" x14ac:dyDescent="0.25">
      <c r="B2103" s="107">
        <v>46006</v>
      </c>
      <c r="C2103" s="2" t="s">
        <v>198</v>
      </c>
      <c r="D2103" s="2" t="s">
        <v>1994</v>
      </c>
      <c r="E2103" s="2" t="s">
        <v>65</v>
      </c>
      <c r="F2103" s="2">
        <v>2</v>
      </c>
    </row>
    <row r="2104" spans="2:6" x14ac:dyDescent="0.25">
      <c r="D2104" s="2" t="s">
        <v>1725</v>
      </c>
      <c r="E2104" s="2" t="s">
        <v>65</v>
      </c>
      <c r="F2104" s="2">
        <v>2</v>
      </c>
    </row>
    <row r="2105" spans="2:6" x14ac:dyDescent="0.25">
      <c r="D2105" s="2" t="s">
        <v>1995</v>
      </c>
      <c r="E2105" s="2" t="s">
        <v>65</v>
      </c>
      <c r="F2105" s="2">
        <v>1</v>
      </c>
    </row>
    <row r="2106" spans="2:6" x14ac:dyDescent="0.25">
      <c r="D2106" s="2" t="s">
        <v>3179</v>
      </c>
      <c r="E2106" s="2" t="s">
        <v>65</v>
      </c>
      <c r="F2106" s="2">
        <v>2</v>
      </c>
    </row>
    <row r="2107" spans="2:6" x14ac:dyDescent="0.25">
      <c r="D2107" s="2" t="s">
        <v>3178</v>
      </c>
      <c r="E2107" s="2" t="s">
        <v>65</v>
      </c>
      <c r="F2107" s="2">
        <v>1</v>
      </c>
    </row>
    <row r="2108" spans="2:6" x14ac:dyDescent="0.25">
      <c r="D2108" s="2" t="s">
        <v>4625</v>
      </c>
      <c r="E2108" s="2" t="s">
        <v>65</v>
      </c>
      <c r="F2108" s="2">
        <v>2</v>
      </c>
    </row>
    <row r="2109" spans="2:6" x14ac:dyDescent="0.25">
      <c r="C2109" s="2" t="s">
        <v>1516</v>
      </c>
      <c r="D2109" s="2" t="s">
        <v>4628</v>
      </c>
      <c r="E2109" s="2" t="s">
        <v>65</v>
      </c>
      <c r="F2109" s="2">
        <v>2</v>
      </c>
    </row>
    <row r="2110" spans="2:6" x14ac:dyDescent="0.25">
      <c r="D2110" s="2" t="s">
        <v>4629</v>
      </c>
      <c r="E2110" s="2" t="s">
        <v>65</v>
      </c>
      <c r="F2110" s="2">
        <v>4</v>
      </c>
    </row>
    <row r="2111" spans="2:6" x14ac:dyDescent="0.25">
      <c r="D2111" s="2" t="s">
        <v>4630</v>
      </c>
      <c r="E2111" s="2" t="s">
        <v>65</v>
      </c>
      <c r="F2111" s="2">
        <v>4</v>
      </c>
    </row>
    <row r="2112" spans="2:6" x14ac:dyDescent="0.25">
      <c r="D2112" s="2" t="s">
        <v>4631</v>
      </c>
      <c r="E2112" s="2" t="s">
        <v>65</v>
      </c>
      <c r="F2112" s="2">
        <v>4</v>
      </c>
    </row>
    <row r="2113" spans="2:6" x14ac:dyDescent="0.25">
      <c r="D2113" s="2" t="s">
        <v>4632</v>
      </c>
      <c r="E2113" s="2" t="s">
        <v>65</v>
      </c>
      <c r="F2113" s="2">
        <v>22</v>
      </c>
    </row>
    <row r="2114" spans="2:6" x14ac:dyDescent="0.25">
      <c r="D2114" s="2" t="s">
        <v>4633</v>
      </c>
      <c r="E2114" s="2" t="s">
        <v>65</v>
      </c>
      <c r="F2114" s="2">
        <v>5</v>
      </c>
    </row>
    <row r="2115" spans="2:6" x14ac:dyDescent="0.25">
      <c r="D2115" s="2" t="s">
        <v>4634</v>
      </c>
      <c r="E2115" s="2" t="s">
        <v>65</v>
      </c>
      <c r="F2115" s="2">
        <v>4</v>
      </c>
    </row>
    <row r="2116" spans="2:6" x14ac:dyDescent="0.25">
      <c r="B2116" s="2" t="s">
        <v>4464</v>
      </c>
      <c r="D2116" s="2"/>
      <c r="E2116" s="2"/>
      <c r="F2116" s="2">
        <v>55</v>
      </c>
    </row>
    <row r="2117" spans="2:6" x14ac:dyDescent="0.25">
      <c r="B2117" s="107">
        <v>45993</v>
      </c>
      <c r="C2117" s="2" t="s">
        <v>1612</v>
      </c>
      <c r="D2117" s="2" t="s">
        <v>2134</v>
      </c>
      <c r="E2117" s="2" t="s">
        <v>65</v>
      </c>
      <c r="F2117" s="2">
        <v>1</v>
      </c>
    </row>
    <row r="2118" spans="2:6" x14ac:dyDescent="0.25">
      <c r="B2118" s="2" t="s">
        <v>4480</v>
      </c>
      <c r="D2118" s="2"/>
      <c r="E2118" s="2"/>
      <c r="F2118" s="2">
        <v>1</v>
      </c>
    </row>
    <row r="2119" spans="2:6" x14ac:dyDescent="0.25">
      <c r="B2119" s="107">
        <v>45995</v>
      </c>
      <c r="C2119" s="2" t="s">
        <v>230</v>
      </c>
      <c r="D2119" s="2" t="s">
        <v>4537</v>
      </c>
      <c r="E2119" s="2" t="s">
        <v>65</v>
      </c>
      <c r="F2119" s="2">
        <v>2</v>
      </c>
    </row>
    <row r="2120" spans="2:6" x14ac:dyDescent="0.25">
      <c r="D2120" s="2" t="s">
        <v>4538</v>
      </c>
      <c r="E2120" s="2" t="s">
        <v>65</v>
      </c>
      <c r="F2120" s="2">
        <v>2</v>
      </c>
    </row>
    <row r="2121" spans="2:6" x14ac:dyDescent="0.25">
      <c r="B2121" s="2" t="s">
        <v>4482</v>
      </c>
      <c r="D2121" s="2"/>
      <c r="E2121" s="2"/>
      <c r="F2121" s="2">
        <v>4</v>
      </c>
    </row>
    <row r="2122" spans="2:6" x14ac:dyDescent="0.25">
      <c r="B2122" s="107">
        <v>45999</v>
      </c>
      <c r="C2122" s="2" t="s">
        <v>3115</v>
      </c>
      <c r="D2122" s="2" t="s">
        <v>4547</v>
      </c>
      <c r="E2122" s="2" t="s">
        <v>65</v>
      </c>
      <c r="F2122" s="2">
        <v>1</v>
      </c>
    </row>
    <row r="2123" spans="2:6" x14ac:dyDescent="0.25">
      <c r="B2123" s="2" t="s">
        <v>4576</v>
      </c>
      <c r="D2123" s="2"/>
      <c r="E2123" s="2"/>
      <c r="F2123" s="2">
        <v>1</v>
      </c>
    </row>
    <row r="2124" spans="2:6" x14ac:dyDescent="0.25">
      <c r="B2124" s="107">
        <v>46000</v>
      </c>
      <c r="C2124" s="2" t="s">
        <v>147</v>
      </c>
      <c r="D2124" s="2" t="s">
        <v>4556</v>
      </c>
      <c r="E2124" s="2" t="s">
        <v>110</v>
      </c>
      <c r="F2124" s="2">
        <v>1</v>
      </c>
    </row>
    <row r="2125" spans="2:6" x14ac:dyDescent="0.25">
      <c r="B2125" s="2" t="s">
        <v>4579</v>
      </c>
      <c r="D2125" s="2"/>
      <c r="E2125" s="2"/>
      <c r="F2125" s="2">
        <v>1</v>
      </c>
    </row>
    <row r="2126" spans="2:6" x14ac:dyDescent="0.25">
      <c r="B2126" s="107">
        <v>46002</v>
      </c>
      <c r="C2126" s="2" t="s">
        <v>1612</v>
      </c>
      <c r="D2126" s="2" t="s">
        <v>2134</v>
      </c>
      <c r="E2126" s="2" t="s">
        <v>65</v>
      </c>
      <c r="F2126" s="2">
        <v>1</v>
      </c>
    </row>
    <row r="2127" spans="2:6" x14ac:dyDescent="0.25">
      <c r="B2127" s="2" t="s">
        <v>4580</v>
      </c>
      <c r="D2127" s="2"/>
      <c r="E2127" s="2"/>
      <c r="F2127" s="2">
        <v>1</v>
      </c>
    </row>
    <row r="2128" spans="2:6" x14ac:dyDescent="0.25">
      <c r="B2128" s="107">
        <v>46009</v>
      </c>
      <c r="C2128" s="2" t="s">
        <v>198</v>
      </c>
      <c r="D2128" s="2" t="s">
        <v>2000</v>
      </c>
      <c r="E2128" s="2" t="s">
        <v>65</v>
      </c>
      <c r="F2128" s="2">
        <v>2</v>
      </c>
    </row>
    <row r="2129" spans="2:6" x14ac:dyDescent="0.25">
      <c r="D2129" s="2" t="s">
        <v>3476</v>
      </c>
      <c r="E2129" s="2" t="s">
        <v>65</v>
      </c>
      <c r="F2129" s="2">
        <v>1</v>
      </c>
    </row>
    <row r="2130" spans="2:6" x14ac:dyDescent="0.25">
      <c r="D2130" s="2" t="s">
        <v>2249</v>
      </c>
      <c r="E2130" s="2" t="s">
        <v>65</v>
      </c>
      <c r="F2130" s="2">
        <v>1</v>
      </c>
    </row>
    <row r="2131" spans="2:6" x14ac:dyDescent="0.25">
      <c r="B2131" s="2" t="s">
        <v>4581</v>
      </c>
      <c r="D2131" s="2"/>
      <c r="E2131" s="2"/>
      <c r="F2131" s="2">
        <v>4</v>
      </c>
    </row>
    <row r="2132" spans="2:6" x14ac:dyDescent="0.25">
      <c r="B2132" s="107">
        <v>46007</v>
      </c>
      <c r="C2132" s="2" t="s">
        <v>431</v>
      </c>
      <c r="D2132" s="2" t="s">
        <v>4638</v>
      </c>
      <c r="E2132" s="2" t="s">
        <v>65</v>
      </c>
      <c r="F2132" s="2">
        <v>1</v>
      </c>
    </row>
    <row r="2133" spans="2:6" x14ac:dyDescent="0.25">
      <c r="B2133" s="2" t="s">
        <v>4683</v>
      </c>
      <c r="D2133" s="2"/>
      <c r="E2133" s="2"/>
      <c r="F2133" s="2">
        <v>1</v>
      </c>
    </row>
    <row r="2134" spans="2:6" x14ac:dyDescent="0.25">
      <c r="B2134" s="107">
        <v>46031</v>
      </c>
      <c r="C2134" s="2" t="s">
        <v>198</v>
      </c>
      <c r="D2134" s="2" t="s">
        <v>2000</v>
      </c>
      <c r="E2134" s="2" t="s">
        <v>65</v>
      </c>
      <c r="F2134" s="2">
        <v>2</v>
      </c>
    </row>
    <row r="2135" spans="2:6" x14ac:dyDescent="0.25">
      <c r="D2135" s="2" t="s">
        <v>4778</v>
      </c>
      <c r="E2135" s="2" t="s">
        <v>65</v>
      </c>
      <c r="F2135" s="2">
        <v>3</v>
      </c>
    </row>
    <row r="2136" spans="2:6" x14ac:dyDescent="0.25">
      <c r="D2136" s="2" t="s">
        <v>4777</v>
      </c>
      <c r="E2136" s="2" t="s">
        <v>65</v>
      </c>
      <c r="F2136" s="2">
        <v>3</v>
      </c>
    </row>
    <row r="2137" spans="2:6" x14ac:dyDescent="0.25">
      <c r="D2137" s="2" t="s">
        <v>4779</v>
      </c>
      <c r="E2137" s="2" t="s">
        <v>65</v>
      </c>
      <c r="F2137" s="2">
        <v>1</v>
      </c>
    </row>
    <row r="2138" spans="2:6" x14ac:dyDescent="0.25">
      <c r="D2138" s="2" t="s">
        <v>2857</v>
      </c>
      <c r="E2138" s="2" t="s">
        <v>65</v>
      </c>
      <c r="F2138" s="2">
        <v>3</v>
      </c>
    </row>
    <row r="2139" spans="2:6" x14ac:dyDescent="0.25">
      <c r="D2139" s="2" t="s">
        <v>3476</v>
      </c>
      <c r="E2139" s="2" t="s">
        <v>65</v>
      </c>
      <c r="F2139" s="2">
        <v>1</v>
      </c>
    </row>
    <row r="2140" spans="2:6" x14ac:dyDescent="0.25">
      <c r="D2140" s="2" t="s">
        <v>4780</v>
      </c>
      <c r="E2140" s="2" t="s">
        <v>65</v>
      </c>
      <c r="F2140" s="2">
        <v>1</v>
      </c>
    </row>
    <row r="2141" spans="2:6" x14ac:dyDescent="0.25">
      <c r="C2141" s="2" t="s">
        <v>147</v>
      </c>
      <c r="D2141" s="2" t="s">
        <v>3208</v>
      </c>
      <c r="E2141" s="2" t="s">
        <v>109</v>
      </c>
      <c r="F2141" s="2">
        <v>20</v>
      </c>
    </row>
    <row r="2142" spans="2:6" x14ac:dyDescent="0.25">
      <c r="D2142" s="2" t="s">
        <v>4769</v>
      </c>
      <c r="E2142" s="2" t="s">
        <v>109</v>
      </c>
      <c r="F2142" s="2">
        <v>4</v>
      </c>
    </row>
    <row r="2143" spans="2:6" x14ac:dyDescent="0.25">
      <c r="D2143" s="2" t="s">
        <v>2330</v>
      </c>
      <c r="E2143" s="2" t="s">
        <v>109</v>
      </c>
      <c r="F2143" s="2">
        <v>4</v>
      </c>
    </row>
    <row r="2144" spans="2:6" x14ac:dyDescent="0.25">
      <c r="D2144" s="2" t="s">
        <v>4369</v>
      </c>
      <c r="E2144" s="2" t="s">
        <v>110</v>
      </c>
      <c r="F2144" s="2">
        <v>1</v>
      </c>
    </row>
    <row r="2145" spans="2:6" x14ac:dyDescent="0.25">
      <c r="D2145" s="2" t="s">
        <v>4772</v>
      </c>
      <c r="E2145" s="2" t="s">
        <v>110</v>
      </c>
      <c r="F2145" s="2">
        <v>1</v>
      </c>
    </row>
    <row r="2146" spans="2:6" x14ac:dyDescent="0.25">
      <c r="D2146" s="2" t="s">
        <v>4770</v>
      </c>
      <c r="E2146" s="2" t="s">
        <v>109</v>
      </c>
      <c r="F2146" s="2">
        <v>4</v>
      </c>
    </row>
    <row r="2147" spans="2:6" x14ac:dyDescent="0.25">
      <c r="D2147" s="2" t="s">
        <v>4771</v>
      </c>
      <c r="E2147" s="2" t="s">
        <v>110</v>
      </c>
      <c r="F2147" s="2">
        <v>1</v>
      </c>
    </row>
    <row r="2148" spans="2:6" x14ac:dyDescent="0.25">
      <c r="D2148" s="2" t="s">
        <v>4773</v>
      </c>
      <c r="E2148" s="2" t="s">
        <v>110</v>
      </c>
      <c r="F2148" s="2">
        <v>1</v>
      </c>
    </row>
    <row r="2149" spans="2:6" x14ac:dyDescent="0.25">
      <c r="D2149" s="2" t="s">
        <v>4774</v>
      </c>
      <c r="E2149" s="2" t="s">
        <v>24</v>
      </c>
      <c r="F2149" s="2">
        <v>5</v>
      </c>
    </row>
    <row r="2150" spans="2:6" x14ac:dyDescent="0.25">
      <c r="D2150" s="2" t="s">
        <v>4775</v>
      </c>
      <c r="E2150" s="2" t="s">
        <v>109</v>
      </c>
      <c r="F2150" s="2">
        <v>4</v>
      </c>
    </row>
    <row r="2151" spans="2:6" x14ac:dyDescent="0.25">
      <c r="B2151" s="2" t="s">
        <v>4828</v>
      </c>
      <c r="D2151" s="2"/>
      <c r="E2151" s="2"/>
      <c r="F2151" s="2">
        <v>59</v>
      </c>
    </row>
    <row r="2152" spans="2:6" x14ac:dyDescent="0.25">
      <c r="B2152" s="107">
        <v>46034</v>
      </c>
      <c r="C2152" s="2" t="s">
        <v>1516</v>
      </c>
      <c r="D2152" s="2" t="s">
        <v>4628</v>
      </c>
      <c r="E2152" s="2" t="s">
        <v>65</v>
      </c>
      <c r="F2152" s="2">
        <v>2</v>
      </c>
    </row>
    <row r="2153" spans="2:6" x14ac:dyDescent="0.25">
      <c r="D2153" s="2" t="s">
        <v>4629</v>
      </c>
      <c r="E2153" s="2" t="s">
        <v>65</v>
      </c>
      <c r="F2153" s="2">
        <v>3</v>
      </c>
    </row>
    <row r="2154" spans="2:6" x14ac:dyDescent="0.25">
      <c r="D2154" s="2" t="s">
        <v>4630</v>
      </c>
      <c r="E2154" s="2" t="s">
        <v>65</v>
      </c>
      <c r="F2154" s="2">
        <v>4</v>
      </c>
    </row>
    <row r="2155" spans="2:6" x14ac:dyDescent="0.25">
      <c r="D2155" s="2" t="s">
        <v>4631</v>
      </c>
      <c r="E2155" s="2" t="s">
        <v>65</v>
      </c>
      <c r="F2155" s="2">
        <v>4</v>
      </c>
    </row>
    <row r="2156" spans="2:6" x14ac:dyDescent="0.25">
      <c r="D2156" s="2" t="s">
        <v>4632</v>
      </c>
      <c r="E2156" s="2" t="s">
        <v>65</v>
      </c>
      <c r="F2156" s="2">
        <v>16</v>
      </c>
    </row>
    <row r="2157" spans="2:6" x14ac:dyDescent="0.25">
      <c r="D2157" s="2" t="s">
        <v>4633</v>
      </c>
      <c r="E2157" s="2" t="s">
        <v>65</v>
      </c>
      <c r="F2157" s="2">
        <v>5</v>
      </c>
    </row>
    <row r="2158" spans="2:6" x14ac:dyDescent="0.25">
      <c r="D2158" s="2" t="s">
        <v>4634</v>
      </c>
      <c r="E2158" s="2" t="s">
        <v>65</v>
      </c>
      <c r="F2158" s="2">
        <v>4</v>
      </c>
    </row>
    <row r="2159" spans="2:6" x14ac:dyDescent="0.25">
      <c r="B2159" s="2" t="s">
        <v>4829</v>
      </c>
      <c r="D2159" s="2"/>
      <c r="E2159" s="2"/>
      <c r="F2159" s="2">
        <v>38</v>
      </c>
    </row>
    <row r="2160" spans="2:6" x14ac:dyDescent="0.25">
      <c r="B2160" s="107">
        <v>46038</v>
      </c>
      <c r="C2160" s="2" t="s">
        <v>738</v>
      </c>
      <c r="D2160" s="2" t="s">
        <v>4862</v>
      </c>
      <c r="E2160" s="2" t="s">
        <v>65</v>
      </c>
      <c r="F2160" s="2">
        <v>2</v>
      </c>
    </row>
    <row r="2161" spans="2:6" x14ac:dyDescent="0.25">
      <c r="B2161" s="2" t="s">
        <v>4934</v>
      </c>
      <c r="D2161" s="2"/>
      <c r="E2161" s="2"/>
      <c r="F2161" s="2">
        <v>2</v>
      </c>
    </row>
    <row r="2162" spans="2:6" x14ac:dyDescent="0.25">
      <c r="B2162" s="107">
        <v>46036</v>
      </c>
      <c r="C2162" s="2" t="s">
        <v>230</v>
      </c>
      <c r="D2162" s="2" t="s">
        <v>4855</v>
      </c>
      <c r="E2162" s="2" t="s">
        <v>65</v>
      </c>
      <c r="F2162" s="2">
        <v>4</v>
      </c>
    </row>
    <row r="2163" spans="2:6" x14ac:dyDescent="0.25">
      <c r="D2163" s="2" t="s">
        <v>4853</v>
      </c>
      <c r="E2163" s="2" t="s">
        <v>65</v>
      </c>
      <c r="F2163" s="2">
        <v>3</v>
      </c>
    </row>
    <row r="2164" spans="2:6" x14ac:dyDescent="0.25">
      <c r="D2164" s="2" t="s">
        <v>4852</v>
      </c>
      <c r="E2164" s="2" t="s">
        <v>65</v>
      </c>
      <c r="F2164" s="2">
        <v>2</v>
      </c>
    </row>
    <row r="2165" spans="2:6" x14ac:dyDescent="0.25">
      <c r="D2165" s="2" t="s">
        <v>4854</v>
      </c>
      <c r="E2165" s="2" t="s">
        <v>65</v>
      </c>
      <c r="F2165" s="2">
        <v>4</v>
      </c>
    </row>
    <row r="2166" spans="2:6" x14ac:dyDescent="0.25">
      <c r="D2166" s="2" t="s">
        <v>4856</v>
      </c>
      <c r="E2166" s="2" t="s">
        <v>65</v>
      </c>
      <c r="F2166" s="2">
        <v>4</v>
      </c>
    </row>
    <row r="2167" spans="2:6" x14ac:dyDescent="0.25">
      <c r="D2167" s="2" t="s">
        <v>4857</v>
      </c>
      <c r="E2167" s="2" t="s">
        <v>65</v>
      </c>
      <c r="F2167" s="2">
        <v>4</v>
      </c>
    </row>
    <row r="2168" spans="2:6" x14ac:dyDescent="0.25">
      <c r="D2168" s="2" t="s">
        <v>4858</v>
      </c>
      <c r="E2168" s="2" t="s">
        <v>65</v>
      </c>
      <c r="F2168" s="2">
        <v>1</v>
      </c>
    </row>
    <row r="2169" spans="2:6" x14ac:dyDescent="0.25">
      <c r="C2169" s="2" t="s">
        <v>738</v>
      </c>
      <c r="D2169" s="2" t="s">
        <v>4845</v>
      </c>
      <c r="E2169" s="2" t="s">
        <v>23</v>
      </c>
      <c r="F2169" s="2">
        <v>86.52</v>
      </c>
    </row>
    <row r="2170" spans="2:6" x14ac:dyDescent="0.25">
      <c r="D2170" s="2" t="s">
        <v>4846</v>
      </c>
      <c r="E2170" s="2" t="s">
        <v>65</v>
      </c>
      <c r="F2170" s="2">
        <v>5</v>
      </c>
    </row>
    <row r="2171" spans="2:6" x14ac:dyDescent="0.25">
      <c r="D2171" s="2" t="s">
        <v>4847</v>
      </c>
      <c r="E2171" s="2" t="s">
        <v>23</v>
      </c>
      <c r="F2171" s="2">
        <v>1</v>
      </c>
    </row>
    <row r="2172" spans="2:6" x14ac:dyDescent="0.25">
      <c r="C2172" s="2" t="s">
        <v>1516</v>
      </c>
      <c r="D2172" s="2" t="s">
        <v>1814</v>
      </c>
      <c r="E2172" s="2" t="s">
        <v>65</v>
      </c>
      <c r="F2172" s="2">
        <v>1</v>
      </c>
    </row>
    <row r="2173" spans="2:6" x14ac:dyDescent="0.25">
      <c r="D2173" s="2" t="s">
        <v>2082</v>
      </c>
      <c r="E2173" s="2" t="s">
        <v>65</v>
      </c>
      <c r="F2173" s="2">
        <v>4</v>
      </c>
    </row>
    <row r="2174" spans="2:6" x14ac:dyDescent="0.25">
      <c r="D2174" s="2" t="s">
        <v>2112</v>
      </c>
      <c r="E2174" s="2" t="s">
        <v>65</v>
      </c>
      <c r="F2174" s="2">
        <v>12</v>
      </c>
    </row>
    <row r="2175" spans="2:6" x14ac:dyDescent="0.25">
      <c r="D2175" s="2" t="s">
        <v>2081</v>
      </c>
      <c r="E2175" s="2" t="s">
        <v>65</v>
      </c>
      <c r="F2175" s="2">
        <v>5</v>
      </c>
    </row>
    <row r="2176" spans="2:6" x14ac:dyDescent="0.25">
      <c r="D2176" s="2" t="s">
        <v>2111</v>
      </c>
      <c r="E2176" s="2" t="s">
        <v>65</v>
      </c>
      <c r="F2176" s="2">
        <v>2</v>
      </c>
    </row>
    <row r="2177" spans="2:6" x14ac:dyDescent="0.25">
      <c r="D2177" s="2" t="s">
        <v>2181</v>
      </c>
      <c r="E2177" s="2" t="s">
        <v>65</v>
      </c>
      <c r="F2177" s="2">
        <v>3</v>
      </c>
    </row>
    <row r="2178" spans="2:6" x14ac:dyDescent="0.25">
      <c r="D2178" s="2" t="s">
        <v>2682</v>
      </c>
      <c r="E2178" s="2" t="s">
        <v>65</v>
      </c>
      <c r="F2178" s="2">
        <v>4</v>
      </c>
    </row>
    <row r="2179" spans="2:6" x14ac:dyDescent="0.25">
      <c r="D2179" s="2" t="s">
        <v>2114</v>
      </c>
      <c r="E2179" s="2" t="s">
        <v>65</v>
      </c>
      <c r="F2179" s="2">
        <v>2</v>
      </c>
    </row>
    <row r="2180" spans="2:6" x14ac:dyDescent="0.25">
      <c r="C2180" s="2" t="s">
        <v>1612</v>
      </c>
      <c r="D2180" s="2" t="s">
        <v>2134</v>
      </c>
      <c r="E2180" s="2" t="s">
        <v>65</v>
      </c>
      <c r="F2180" s="2">
        <v>1</v>
      </c>
    </row>
    <row r="2181" spans="2:6" x14ac:dyDescent="0.25">
      <c r="B2181" s="2" t="s">
        <v>4935</v>
      </c>
      <c r="D2181" s="2"/>
      <c r="E2181" s="2"/>
      <c r="F2181" s="2">
        <v>148.51999999999998</v>
      </c>
    </row>
    <row r="2182" spans="2:6" x14ac:dyDescent="0.25">
      <c r="B2182" s="107">
        <v>46045</v>
      </c>
      <c r="C2182" s="2" t="s">
        <v>230</v>
      </c>
      <c r="D2182" s="2" t="s">
        <v>4919</v>
      </c>
      <c r="E2182" s="2" t="s">
        <v>65</v>
      </c>
      <c r="F2182" s="2">
        <v>20</v>
      </c>
    </row>
    <row r="2183" spans="2:6" x14ac:dyDescent="0.25">
      <c r="D2183" s="2" t="s">
        <v>3314</v>
      </c>
      <c r="E2183" s="2" t="s">
        <v>65</v>
      </c>
      <c r="F2183" s="2">
        <v>1</v>
      </c>
    </row>
    <row r="2184" spans="2:6" x14ac:dyDescent="0.25">
      <c r="D2184" s="2" t="s">
        <v>2720</v>
      </c>
      <c r="E2184" s="2" t="s">
        <v>110</v>
      </c>
      <c r="F2184" s="2">
        <v>1</v>
      </c>
    </row>
    <row r="2185" spans="2:6" x14ac:dyDescent="0.25">
      <c r="C2185" s="2" t="s">
        <v>147</v>
      </c>
      <c r="D2185" s="2" t="s">
        <v>3208</v>
      </c>
      <c r="E2185" s="2" t="s">
        <v>65</v>
      </c>
      <c r="F2185" s="2">
        <v>5</v>
      </c>
    </row>
    <row r="2186" spans="2:6" x14ac:dyDescent="0.25">
      <c r="D2186" s="2" t="s">
        <v>2184</v>
      </c>
      <c r="E2186" s="2" t="s">
        <v>24</v>
      </c>
      <c r="F2186" s="2">
        <v>2</v>
      </c>
    </row>
    <row r="2187" spans="2:6" x14ac:dyDescent="0.25">
      <c r="D2187" s="2" t="s">
        <v>2336</v>
      </c>
      <c r="E2187" s="2" t="s">
        <v>65</v>
      </c>
      <c r="F2187" s="2">
        <v>4</v>
      </c>
    </row>
    <row r="2188" spans="2:6" x14ac:dyDescent="0.25">
      <c r="D2188" s="2" t="s">
        <v>2334</v>
      </c>
      <c r="E2188" s="2" t="s">
        <v>110</v>
      </c>
      <c r="F2188" s="2">
        <v>2</v>
      </c>
    </row>
    <row r="2189" spans="2:6" x14ac:dyDescent="0.25">
      <c r="D2189" s="2" t="s">
        <v>4769</v>
      </c>
      <c r="E2189" s="2" t="s">
        <v>65</v>
      </c>
      <c r="F2189" s="2">
        <v>8</v>
      </c>
    </row>
    <row r="2190" spans="2:6" x14ac:dyDescent="0.25">
      <c r="D2190" s="2" t="s">
        <v>3451</v>
      </c>
      <c r="E2190" s="2" t="s">
        <v>110</v>
      </c>
      <c r="F2190" s="2">
        <v>8</v>
      </c>
    </row>
    <row r="2191" spans="2:6" x14ac:dyDescent="0.25">
      <c r="D2191" s="2" t="s">
        <v>2330</v>
      </c>
      <c r="E2191" s="2" t="s">
        <v>65</v>
      </c>
      <c r="F2191" s="2">
        <v>8</v>
      </c>
    </row>
    <row r="2192" spans="2:6" x14ac:dyDescent="0.25">
      <c r="D2192" s="2" t="s">
        <v>2332</v>
      </c>
      <c r="E2192" s="2" t="s">
        <v>110</v>
      </c>
      <c r="F2192" s="2">
        <v>4</v>
      </c>
    </row>
    <row r="2193" spans="2:6" x14ac:dyDescent="0.25">
      <c r="D2193" s="2" t="s">
        <v>3648</v>
      </c>
      <c r="E2193" s="2" t="s">
        <v>24</v>
      </c>
      <c r="F2193" s="2">
        <v>2</v>
      </c>
    </row>
    <row r="2194" spans="2:6" x14ac:dyDescent="0.25">
      <c r="B2194" s="2" t="s">
        <v>4936</v>
      </c>
      <c r="D2194" s="2"/>
      <c r="E2194" s="2"/>
      <c r="F2194" s="2">
        <v>65</v>
      </c>
    </row>
    <row r="2195" spans="2:6" x14ac:dyDescent="0.25">
      <c r="B2195" s="107">
        <v>46042</v>
      </c>
      <c r="C2195" s="2" t="s">
        <v>177</v>
      </c>
      <c r="D2195" s="2" t="s">
        <v>4880</v>
      </c>
      <c r="E2195" s="2" t="s">
        <v>65</v>
      </c>
      <c r="F2195" s="2">
        <v>10</v>
      </c>
    </row>
    <row r="2196" spans="2:6" x14ac:dyDescent="0.25">
      <c r="D2196" s="2" t="s">
        <v>4881</v>
      </c>
      <c r="E2196" s="2" t="s">
        <v>65</v>
      </c>
      <c r="F2196" s="2">
        <v>8</v>
      </c>
    </row>
    <row r="2197" spans="2:6" x14ac:dyDescent="0.25">
      <c r="D2197" s="2" t="s">
        <v>4882</v>
      </c>
      <c r="E2197" s="2" t="s">
        <v>65</v>
      </c>
      <c r="F2197" s="2">
        <v>1</v>
      </c>
    </row>
    <row r="2198" spans="2:6" x14ac:dyDescent="0.25">
      <c r="D2198" s="2" t="s">
        <v>4883</v>
      </c>
      <c r="E2198" s="2" t="s">
        <v>65</v>
      </c>
      <c r="F2198" s="2">
        <v>1</v>
      </c>
    </row>
    <row r="2199" spans="2:6" x14ac:dyDescent="0.25">
      <c r="D2199" s="2" t="s">
        <v>4884</v>
      </c>
      <c r="E2199" s="2" t="s">
        <v>65</v>
      </c>
      <c r="F2199" s="2">
        <v>1</v>
      </c>
    </row>
    <row r="2200" spans="2:6" x14ac:dyDescent="0.25">
      <c r="B2200" s="2" t="s">
        <v>4937</v>
      </c>
      <c r="D2200" s="2"/>
      <c r="E2200" s="2"/>
      <c r="F2200" s="2">
        <v>21</v>
      </c>
    </row>
    <row r="2201" spans="2:6" x14ac:dyDescent="0.25">
      <c r="B2201" s="107">
        <v>46043</v>
      </c>
      <c r="C2201" s="2" t="s">
        <v>177</v>
      </c>
      <c r="D2201" s="2" t="s">
        <v>4882</v>
      </c>
      <c r="E2201" s="2" t="s">
        <v>65</v>
      </c>
      <c r="F2201" s="2">
        <v>9</v>
      </c>
    </row>
    <row r="2202" spans="2:6" x14ac:dyDescent="0.25">
      <c r="D2202" s="2" t="s">
        <v>4883</v>
      </c>
      <c r="E2202" s="2" t="s">
        <v>65</v>
      </c>
      <c r="F2202" s="2">
        <v>11</v>
      </c>
    </row>
    <row r="2203" spans="2:6" x14ac:dyDescent="0.25">
      <c r="D2203" s="2" t="s">
        <v>4884</v>
      </c>
      <c r="E2203" s="2" t="s">
        <v>65</v>
      </c>
      <c r="F2203" s="2">
        <v>10</v>
      </c>
    </row>
    <row r="2204" spans="2:6" x14ac:dyDescent="0.25">
      <c r="D2204" s="2" t="s">
        <v>4895</v>
      </c>
      <c r="E2204" s="2" t="s">
        <v>65</v>
      </c>
      <c r="F2204" s="2">
        <v>3</v>
      </c>
    </row>
    <row r="2205" spans="2:6" x14ac:dyDescent="0.25">
      <c r="D2205" s="2" t="s">
        <v>4896</v>
      </c>
      <c r="E2205" s="2" t="s">
        <v>65</v>
      </c>
      <c r="F2205" s="2">
        <v>1</v>
      </c>
    </row>
    <row r="2206" spans="2:6" x14ac:dyDescent="0.25">
      <c r="D2206" s="2" t="s">
        <v>4897</v>
      </c>
      <c r="E2206" s="2" t="s">
        <v>65</v>
      </c>
      <c r="F2206" s="2">
        <v>1</v>
      </c>
    </row>
    <row r="2207" spans="2:6" x14ac:dyDescent="0.25">
      <c r="D2207" s="2" t="s">
        <v>4898</v>
      </c>
      <c r="E2207" s="2" t="s">
        <v>65</v>
      </c>
      <c r="F2207" s="2">
        <v>4</v>
      </c>
    </row>
    <row r="2208" spans="2:6" x14ac:dyDescent="0.25">
      <c r="C2208" s="2" t="s">
        <v>1612</v>
      </c>
      <c r="D2208" s="2" t="s">
        <v>2134</v>
      </c>
      <c r="E2208" s="2" t="s">
        <v>65</v>
      </c>
      <c r="F2208" s="2">
        <v>1</v>
      </c>
    </row>
    <row r="2209" spans="2:6" x14ac:dyDescent="0.25">
      <c r="B2209" s="2" t="s">
        <v>4932</v>
      </c>
      <c r="D2209" s="2"/>
      <c r="E2209" s="2"/>
      <c r="F2209" s="2">
        <v>40</v>
      </c>
    </row>
    <row r="2210" spans="2:6" x14ac:dyDescent="0.25">
      <c r="B2210" s="107">
        <v>46048</v>
      </c>
      <c r="C2210" s="2" t="s">
        <v>230</v>
      </c>
      <c r="D2210" s="2" t="s">
        <v>2467</v>
      </c>
      <c r="E2210" s="2" t="s">
        <v>141</v>
      </c>
      <c r="F2210" s="2">
        <v>10</v>
      </c>
    </row>
    <row r="2211" spans="2:6" x14ac:dyDescent="0.25">
      <c r="D2211" s="2" t="s">
        <v>4950</v>
      </c>
      <c r="E2211" s="2" t="s">
        <v>65</v>
      </c>
      <c r="F2211" s="2">
        <v>5</v>
      </c>
    </row>
    <row r="2212" spans="2:6" x14ac:dyDescent="0.25">
      <c r="C2212" s="2" t="s">
        <v>371</v>
      </c>
      <c r="D2212" s="2" t="s">
        <v>2732</v>
      </c>
      <c r="E2212" s="2" t="s">
        <v>65</v>
      </c>
      <c r="F2212" s="2">
        <v>60</v>
      </c>
    </row>
    <row r="2213" spans="2:6" x14ac:dyDescent="0.25">
      <c r="D2213" s="2" t="s">
        <v>4917</v>
      </c>
      <c r="E2213" s="2" t="s">
        <v>65</v>
      </c>
      <c r="F2213" s="2">
        <v>60</v>
      </c>
    </row>
    <row r="2214" spans="2:6" x14ac:dyDescent="0.25">
      <c r="B2214" s="2" t="s">
        <v>4933</v>
      </c>
      <c r="D2214" s="2"/>
      <c r="E2214" s="2"/>
      <c r="F2214" s="2">
        <v>135</v>
      </c>
    </row>
    <row r="2215" spans="2:6" x14ac:dyDescent="0.25">
      <c r="B2215" s="107">
        <v>46049</v>
      </c>
      <c r="C2215" s="2" t="s">
        <v>371</v>
      </c>
      <c r="D2215" s="2" t="s">
        <v>1696</v>
      </c>
      <c r="E2215" s="2" t="s">
        <v>65</v>
      </c>
      <c r="F2215" s="2">
        <v>10</v>
      </c>
    </row>
    <row r="2216" spans="2:6" x14ac:dyDescent="0.25">
      <c r="B2216" s="2" t="s">
        <v>4999</v>
      </c>
      <c r="D2216" s="2"/>
      <c r="E2216" s="2"/>
      <c r="F2216" s="2">
        <v>10</v>
      </c>
    </row>
    <row r="2217" spans="2:6" x14ac:dyDescent="0.25">
      <c r="B2217" s="107">
        <v>46059</v>
      </c>
      <c r="C2217" s="2" t="s">
        <v>1612</v>
      </c>
      <c r="D2217" s="2" t="s">
        <v>2134</v>
      </c>
      <c r="E2217" s="2" t="s">
        <v>65</v>
      </c>
      <c r="F2217" s="2">
        <v>1</v>
      </c>
    </row>
    <row r="2218" spans="2:6" x14ac:dyDescent="0.25">
      <c r="B2218" s="2" t="s">
        <v>5037</v>
      </c>
      <c r="D2218" s="2"/>
      <c r="E2218" s="2"/>
      <c r="F2218" s="2">
        <v>1</v>
      </c>
    </row>
    <row r="2219" spans="2:6" x14ac:dyDescent="0.25">
      <c r="B2219" s="107">
        <v>46058</v>
      </c>
      <c r="C2219" s="2" t="s">
        <v>1516</v>
      </c>
      <c r="D2219" s="2" t="s">
        <v>2082</v>
      </c>
      <c r="E2219" s="2" t="s">
        <v>65</v>
      </c>
      <c r="F2219" s="2">
        <v>4</v>
      </c>
    </row>
    <row r="2220" spans="2:6" x14ac:dyDescent="0.25">
      <c r="D2220" s="2" t="s">
        <v>2112</v>
      </c>
      <c r="E2220" s="2" t="s">
        <v>65</v>
      </c>
      <c r="F2220" s="2">
        <v>12</v>
      </c>
    </row>
    <row r="2221" spans="2:6" x14ac:dyDescent="0.25">
      <c r="D2221" s="2" t="s">
        <v>2081</v>
      </c>
      <c r="E2221" s="2" t="s">
        <v>65</v>
      </c>
      <c r="F2221" s="2">
        <v>5</v>
      </c>
    </row>
    <row r="2222" spans="2:6" x14ac:dyDescent="0.25">
      <c r="D2222" s="2" t="s">
        <v>2111</v>
      </c>
      <c r="E2222" s="2" t="s">
        <v>65</v>
      </c>
      <c r="F2222" s="2">
        <v>2</v>
      </c>
    </row>
    <row r="2223" spans="2:6" x14ac:dyDescent="0.25">
      <c r="D2223" s="2" t="s">
        <v>2181</v>
      </c>
      <c r="E2223" s="2" t="s">
        <v>65</v>
      </c>
      <c r="F2223" s="2">
        <v>3</v>
      </c>
    </row>
    <row r="2224" spans="2:6" x14ac:dyDescent="0.25">
      <c r="D2224" s="2" t="s">
        <v>2682</v>
      </c>
      <c r="E2224" s="2" t="s">
        <v>65</v>
      </c>
      <c r="F2224" s="2">
        <v>4</v>
      </c>
    </row>
    <row r="2225" spans="1:6" x14ac:dyDescent="0.25">
      <c r="D2225" s="2" t="s">
        <v>2114</v>
      </c>
      <c r="E2225" s="2" t="s">
        <v>65</v>
      </c>
      <c r="F2225" s="2">
        <v>2</v>
      </c>
    </row>
    <row r="2226" spans="1:6" x14ac:dyDescent="0.25">
      <c r="B2226" s="2" t="s">
        <v>5036</v>
      </c>
      <c r="D2226" s="2"/>
      <c r="E2226" s="2"/>
      <c r="F2226" s="2">
        <v>32</v>
      </c>
    </row>
    <row r="2227" spans="1:6" x14ac:dyDescent="0.25">
      <c r="B2227" s="107">
        <v>46065</v>
      </c>
      <c r="C2227" s="2" t="s">
        <v>147</v>
      </c>
      <c r="D2227" s="2" t="s">
        <v>2184</v>
      </c>
      <c r="E2227" s="2" t="s">
        <v>24</v>
      </c>
      <c r="F2227" s="2">
        <v>1</v>
      </c>
    </row>
    <row r="2228" spans="1:6" x14ac:dyDescent="0.25">
      <c r="D2228" s="2" t="s">
        <v>2332</v>
      </c>
      <c r="E2228" s="2" t="s">
        <v>110</v>
      </c>
      <c r="F2228" s="2">
        <v>3</v>
      </c>
    </row>
    <row r="2229" spans="1:6" x14ac:dyDescent="0.25">
      <c r="B2229" s="2" t="s">
        <v>5115</v>
      </c>
      <c r="D2229" s="2"/>
      <c r="E2229" s="2"/>
      <c r="F2229" s="2">
        <v>4</v>
      </c>
    </row>
    <row r="2230" spans="1:6" x14ac:dyDescent="0.25">
      <c r="A2230" s="2" t="s">
        <v>2178</v>
      </c>
      <c r="D2230" s="2"/>
      <c r="E2230" s="2"/>
      <c r="F2230" s="2">
        <v>3794.04</v>
      </c>
    </row>
    <row r="2231" spans="1:6" x14ac:dyDescent="0.25">
      <c r="A2231" s="2" t="s">
        <v>2372</v>
      </c>
      <c r="B2231" s="107">
        <v>45888</v>
      </c>
      <c r="C2231" s="2" t="s">
        <v>2362</v>
      </c>
      <c r="D2231" s="2" t="s">
        <v>2370</v>
      </c>
      <c r="E2231" s="2" t="s">
        <v>65</v>
      </c>
      <c r="F2231" s="2">
        <v>1</v>
      </c>
    </row>
    <row r="2232" spans="1:6" x14ac:dyDescent="0.25">
      <c r="B2232" s="2" t="s">
        <v>2557</v>
      </c>
      <c r="D2232" s="2"/>
      <c r="E2232" s="2"/>
      <c r="F2232" s="2">
        <v>1</v>
      </c>
    </row>
    <row r="2233" spans="1:6" x14ac:dyDescent="0.25">
      <c r="A2233" s="2" t="s">
        <v>2568</v>
      </c>
      <c r="D2233" s="2"/>
      <c r="E2233" s="2"/>
      <c r="F2233" s="2">
        <v>1</v>
      </c>
    </row>
    <row r="2234" spans="1:6" x14ac:dyDescent="0.25">
      <c r="A2234" s="2" t="s">
        <v>2379</v>
      </c>
      <c r="B2234" s="107">
        <v>45891</v>
      </c>
      <c r="C2234" s="2" t="s">
        <v>130</v>
      </c>
      <c r="D2234" s="2" t="s">
        <v>1856</v>
      </c>
      <c r="E2234" s="2" t="s">
        <v>139</v>
      </c>
      <c r="F2234" s="2">
        <v>3</v>
      </c>
    </row>
    <row r="2235" spans="1:6" x14ac:dyDescent="0.25">
      <c r="C2235" s="2" t="s">
        <v>554</v>
      </c>
      <c r="D2235" s="2" t="s">
        <v>1858</v>
      </c>
      <c r="E2235" s="2" t="s">
        <v>65</v>
      </c>
      <c r="F2235" s="2">
        <v>20</v>
      </c>
    </row>
    <row r="2236" spans="1:6" x14ac:dyDescent="0.25">
      <c r="D2236" s="2" t="s">
        <v>2416</v>
      </c>
      <c r="E2236" s="2" t="s">
        <v>65</v>
      </c>
      <c r="F2236" s="2">
        <v>6</v>
      </c>
    </row>
    <row r="2237" spans="1:6" x14ac:dyDescent="0.25">
      <c r="D2237" s="2" t="s">
        <v>1864</v>
      </c>
      <c r="E2237" s="2" t="s">
        <v>65</v>
      </c>
      <c r="F2237" s="2">
        <v>1</v>
      </c>
    </row>
    <row r="2238" spans="1:6" x14ac:dyDescent="0.25">
      <c r="D2238" s="2" t="s">
        <v>2415</v>
      </c>
      <c r="E2238" s="2" t="s">
        <v>65</v>
      </c>
      <c r="F2238" s="2">
        <v>15</v>
      </c>
    </row>
    <row r="2239" spans="1:6" x14ac:dyDescent="0.25">
      <c r="D2239" s="2" t="s">
        <v>2414</v>
      </c>
      <c r="E2239" s="2" t="s">
        <v>65</v>
      </c>
      <c r="F2239" s="2">
        <v>1</v>
      </c>
    </row>
    <row r="2240" spans="1:6" x14ac:dyDescent="0.25">
      <c r="D2240" s="2" t="s">
        <v>2413</v>
      </c>
      <c r="E2240" s="2" t="s">
        <v>65</v>
      </c>
      <c r="F2240" s="2">
        <v>5</v>
      </c>
    </row>
    <row r="2241" spans="2:6" x14ac:dyDescent="0.25">
      <c r="D2241" s="2" t="s">
        <v>2412</v>
      </c>
      <c r="E2241" s="2" t="s">
        <v>65</v>
      </c>
      <c r="F2241" s="2">
        <v>1</v>
      </c>
    </row>
    <row r="2242" spans="2:6" x14ac:dyDescent="0.25">
      <c r="B2242" s="2" t="s">
        <v>2564</v>
      </c>
      <c r="D2242" s="2"/>
      <c r="E2242" s="2"/>
      <c r="F2242" s="2">
        <v>52</v>
      </c>
    </row>
    <row r="2243" spans="2:6" x14ac:dyDescent="0.25">
      <c r="B2243" s="107">
        <v>45888</v>
      </c>
      <c r="C2243" s="2" t="s">
        <v>230</v>
      </c>
      <c r="D2243" s="2" t="s">
        <v>2386</v>
      </c>
      <c r="E2243" s="2" t="s">
        <v>65</v>
      </c>
      <c r="F2243" s="2">
        <v>4</v>
      </c>
    </row>
    <row r="2244" spans="2:6" x14ac:dyDescent="0.25">
      <c r="D2244" s="2" t="s">
        <v>1918</v>
      </c>
      <c r="E2244" s="2" t="s">
        <v>65</v>
      </c>
      <c r="F2244" s="2">
        <v>10</v>
      </c>
    </row>
    <row r="2245" spans="2:6" x14ac:dyDescent="0.25">
      <c r="B2245" s="2" t="s">
        <v>2557</v>
      </c>
      <c r="D2245" s="2"/>
      <c r="E2245" s="2"/>
      <c r="F2245" s="2">
        <v>14</v>
      </c>
    </row>
    <row r="2246" spans="2:6" x14ac:dyDescent="0.25">
      <c r="B2246" s="107">
        <v>45894</v>
      </c>
      <c r="C2246" s="2" t="s">
        <v>230</v>
      </c>
      <c r="D2246" s="2" t="s">
        <v>2439</v>
      </c>
      <c r="E2246" s="2" t="s">
        <v>65</v>
      </c>
      <c r="F2246" s="2">
        <v>1</v>
      </c>
    </row>
    <row r="2247" spans="2:6" x14ac:dyDescent="0.25">
      <c r="D2247" s="2" t="s">
        <v>2534</v>
      </c>
      <c r="E2247" s="2" t="s">
        <v>65</v>
      </c>
      <c r="F2247" s="2">
        <v>1</v>
      </c>
    </row>
    <row r="2248" spans="2:6" x14ac:dyDescent="0.25">
      <c r="D2248" s="2" t="s">
        <v>2531</v>
      </c>
      <c r="E2248" s="2" t="s">
        <v>65</v>
      </c>
      <c r="F2248" s="2">
        <v>1</v>
      </c>
    </row>
    <row r="2249" spans="2:6" x14ac:dyDescent="0.25">
      <c r="D2249" s="2" t="s">
        <v>2535</v>
      </c>
      <c r="E2249" s="2" t="s">
        <v>65</v>
      </c>
      <c r="F2249" s="2">
        <v>1</v>
      </c>
    </row>
    <row r="2250" spans="2:6" x14ac:dyDescent="0.25">
      <c r="D2250" s="2" t="s">
        <v>2532</v>
      </c>
      <c r="E2250" s="2" t="s">
        <v>65</v>
      </c>
      <c r="F2250" s="2">
        <v>1</v>
      </c>
    </row>
    <row r="2251" spans="2:6" x14ac:dyDescent="0.25">
      <c r="D2251" s="2" t="s">
        <v>2108</v>
      </c>
      <c r="E2251" s="2" t="s">
        <v>111</v>
      </c>
      <c r="F2251" s="2">
        <v>100</v>
      </c>
    </row>
    <row r="2252" spans="2:6" x14ac:dyDescent="0.25">
      <c r="D2252" s="2" t="s">
        <v>2533</v>
      </c>
      <c r="E2252" s="2" t="s">
        <v>65</v>
      </c>
      <c r="F2252" s="2">
        <v>1</v>
      </c>
    </row>
    <row r="2253" spans="2:6" x14ac:dyDescent="0.25">
      <c r="C2253" s="2" t="s">
        <v>615</v>
      </c>
      <c r="D2253" s="2" t="s">
        <v>1814</v>
      </c>
      <c r="E2253" s="2" t="s">
        <v>65</v>
      </c>
      <c r="F2253" s="2">
        <v>1</v>
      </c>
    </row>
    <row r="2254" spans="2:6" x14ac:dyDescent="0.25">
      <c r="D2254" s="2" t="s">
        <v>1810</v>
      </c>
      <c r="E2254" s="2" t="s">
        <v>114</v>
      </c>
      <c r="F2254" s="2">
        <v>8</v>
      </c>
    </row>
    <row r="2255" spans="2:6" x14ac:dyDescent="0.25">
      <c r="D2255" s="2" t="s">
        <v>2377</v>
      </c>
      <c r="E2255" s="2" t="s">
        <v>114</v>
      </c>
      <c r="F2255" s="2">
        <v>80</v>
      </c>
    </row>
    <row r="2256" spans="2:6" x14ac:dyDescent="0.25">
      <c r="D2256" s="2" t="s">
        <v>2450</v>
      </c>
      <c r="E2256" s="2" t="s">
        <v>72</v>
      </c>
      <c r="F2256" s="2">
        <v>241.2</v>
      </c>
    </row>
    <row r="2257" spans="2:6" x14ac:dyDescent="0.25">
      <c r="C2257" s="2" t="s">
        <v>1264</v>
      </c>
      <c r="D2257" s="2" t="s">
        <v>1822</v>
      </c>
      <c r="E2257" s="2" t="s">
        <v>114</v>
      </c>
      <c r="F2257" s="2">
        <v>10</v>
      </c>
    </row>
    <row r="2258" spans="2:6" x14ac:dyDescent="0.25">
      <c r="D2258" s="2" t="s">
        <v>2428</v>
      </c>
      <c r="E2258" s="2" t="s">
        <v>65</v>
      </c>
      <c r="F2258" s="2">
        <v>30</v>
      </c>
    </row>
    <row r="2259" spans="2:6" x14ac:dyDescent="0.25">
      <c r="D2259" s="2" t="s">
        <v>2447</v>
      </c>
      <c r="E2259" s="2" t="s">
        <v>111</v>
      </c>
      <c r="F2259" s="2">
        <v>2</v>
      </c>
    </row>
    <row r="2260" spans="2:6" x14ac:dyDescent="0.25">
      <c r="B2260" s="2" t="s">
        <v>2558</v>
      </c>
      <c r="D2260" s="2"/>
      <c r="E2260" s="2"/>
      <c r="F2260" s="2">
        <v>478.2</v>
      </c>
    </row>
    <row r="2261" spans="2:6" x14ac:dyDescent="0.25">
      <c r="B2261" s="107">
        <v>45895</v>
      </c>
      <c r="C2261" s="2" t="s">
        <v>177</v>
      </c>
      <c r="D2261" s="2" t="s">
        <v>2586</v>
      </c>
      <c r="E2261" s="2" t="s">
        <v>65</v>
      </c>
      <c r="F2261" s="2">
        <v>1</v>
      </c>
    </row>
    <row r="2262" spans="2:6" x14ac:dyDescent="0.25">
      <c r="C2262" s="2" t="s">
        <v>1681</v>
      </c>
      <c r="D2262" s="2" t="s">
        <v>1690</v>
      </c>
      <c r="E2262" s="2" t="s">
        <v>65</v>
      </c>
      <c r="F2262" s="2">
        <v>1</v>
      </c>
    </row>
    <row r="2263" spans="2:6" x14ac:dyDescent="0.25">
      <c r="B2263" s="2" t="s">
        <v>2559</v>
      </c>
      <c r="D2263" s="2"/>
      <c r="E2263" s="2"/>
      <c r="F2263" s="2">
        <v>2</v>
      </c>
    </row>
    <row r="2264" spans="2:6" x14ac:dyDescent="0.25">
      <c r="B2264" s="107">
        <v>45902</v>
      </c>
      <c r="C2264" s="2" t="s">
        <v>238</v>
      </c>
      <c r="D2264" s="2" t="s">
        <v>2817</v>
      </c>
      <c r="E2264" s="2" t="s">
        <v>65</v>
      </c>
      <c r="F2264" s="2">
        <v>58</v>
      </c>
    </row>
    <row r="2265" spans="2:6" x14ac:dyDescent="0.25">
      <c r="D2265" s="2" t="s">
        <v>2815</v>
      </c>
      <c r="E2265" s="2" t="s">
        <v>65</v>
      </c>
      <c r="F2265" s="2">
        <v>7</v>
      </c>
    </row>
    <row r="2266" spans="2:6" x14ac:dyDescent="0.25">
      <c r="D2266" s="2" t="s">
        <v>2816</v>
      </c>
      <c r="E2266" s="2" t="s">
        <v>65</v>
      </c>
      <c r="F2266" s="2">
        <v>3</v>
      </c>
    </row>
    <row r="2267" spans="2:6" x14ac:dyDescent="0.25">
      <c r="D2267" s="2" t="s">
        <v>2818</v>
      </c>
      <c r="E2267" s="2" t="s">
        <v>65</v>
      </c>
      <c r="F2267" s="2">
        <v>45</v>
      </c>
    </row>
    <row r="2268" spans="2:6" x14ac:dyDescent="0.25">
      <c r="B2268" s="2" t="s">
        <v>2978</v>
      </c>
      <c r="D2268" s="2"/>
      <c r="E2268" s="2"/>
      <c r="F2268" s="2">
        <v>113</v>
      </c>
    </row>
    <row r="2269" spans="2:6" x14ac:dyDescent="0.25">
      <c r="B2269" s="107">
        <v>45903</v>
      </c>
      <c r="C2269" s="2" t="s">
        <v>147</v>
      </c>
      <c r="D2269" s="2" t="s">
        <v>2184</v>
      </c>
      <c r="E2269" s="2" t="s">
        <v>24</v>
      </c>
      <c r="F2269" s="2">
        <v>2</v>
      </c>
    </row>
    <row r="2270" spans="2:6" x14ac:dyDescent="0.25">
      <c r="D2270" s="2" t="s">
        <v>2336</v>
      </c>
      <c r="E2270" s="2" t="s">
        <v>65</v>
      </c>
      <c r="F2270" s="2">
        <v>2</v>
      </c>
    </row>
    <row r="2271" spans="2:6" x14ac:dyDescent="0.25">
      <c r="D2271" s="2" t="s">
        <v>2838</v>
      </c>
      <c r="E2271" s="2" t="s">
        <v>65</v>
      </c>
      <c r="F2271" s="2">
        <v>50</v>
      </c>
    </row>
    <row r="2272" spans="2:6" x14ac:dyDescent="0.25">
      <c r="D2272" s="2" t="s">
        <v>2331</v>
      </c>
      <c r="E2272" s="2" t="s">
        <v>65</v>
      </c>
      <c r="F2272" s="2">
        <v>4</v>
      </c>
    </row>
    <row r="2273" spans="2:6" x14ac:dyDescent="0.25">
      <c r="D2273" s="2" t="s">
        <v>2334</v>
      </c>
      <c r="E2273" s="2" t="s">
        <v>110</v>
      </c>
      <c r="F2273" s="2">
        <v>1</v>
      </c>
    </row>
    <row r="2274" spans="2:6" x14ac:dyDescent="0.25">
      <c r="D2274" s="2" t="s">
        <v>2330</v>
      </c>
      <c r="E2274" s="2" t="s">
        <v>65</v>
      </c>
      <c r="F2274" s="2">
        <v>4</v>
      </c>
    </row>
    <row r="2275" spans="2:6" x14ac:dyDescent="0.25">
      <c r="D2275" s="2" t="s">
        <v>2851</v>
      </c>
      <c r="E2275" s="2" t="s">
        <v>110</v>
      </c>
      <c r="F2275" s="2">
        <v>2</v>
      </c>
    </row>
    <row r="2276" spans="2:6" x14ac:dyDescent="0.25">
      <c r="D2276" s="2" t="s">
        <v>2335</v>
      </c>
      <c r="E2276" s="2" t="s">
        <v>110</v>
      </c>
      <c r="F2276" s="2">
        <v>1</v>
      </c>
    </row>
    <row r="2277" spans="2:6" x14ac:dyDescent="0.25">
      <c r="D2277" s="2" t="s">
        <v>2183</v>
      </c>
      <c r="E2277" s="2" t="s">
        <v>110</v>
      </c>
      <c r="F2277" s="2">
        <v>3</v>
      </c>
    </row>
    <row r="2278" spans="2:6" x14ac:dyDescent="0.25">
      <c r="D2278" s="2" t="s">
        <v>2332</v>
      </c>
      <c r="E2278" s="2" t="s">
        <v>110</v>
      </c>
      <c r="F2278" s="2">
        <v>12</v>
      </c>
    </row>
    <row r="2279" spans="2:6" x14ac:dyDescent="0.25">
      <c r="D2279" s="2" t="s">
        <v>2852</v>
      </c>
      <c r="E2279" s="2" t="s">
        <v>24</v>
      </c>
      <c r="F2279" s="2">
        <v>1</v>
      </c>
    </row>
    <row r="2280" spans="2:6" x14ac:dyDescent="0.25">
      <c r="B2280" s="2" t="s">
        <v>2975</v>
      </c>
      <c r="D2280" s="2"/>
      <c r="E2280" s="2"/>
      <c r="F2280" s="2">
        <v>82</v>
      </c>
    </row>
    <row r="2281" spans="2:6" x14ac:dyDescent="0.25">
      <c r="B2281" s="107">
        <v>45909</v>
      </c>
      <c r="C2281" s="2" t="s">
        <v>1681</v>
      </c>
      <c r="D2281" s="2" t="s">
        <v>1690</v>
      </c>
      <c r="E2281" s="2" t="s">
        <v>65</v>
      </c>
      <c r="F2281" s="2">
        <v>1</v>
      </c>
    </row>
    <row r="2282" spans="2:6" x14ac:dyDescent="0.25">
      <c r="B2282" s="2" t="s">
        <v>2984</v>
      </c>
      <c r="D2282" s="2"/>
      <c r="E2282" s="2"/>
      <c r="F2282" s="2">
        <v>1</v>
      </c>
    </row>
    <row r="2283" spans="2:6" x14ac:dyDescent="0.25">
      <c r="B2283" s="107">
        <v>45915</v>
      </c>
      <c r="C2283" s="2" t="s">
        <v>1489</v>
      </c>
      <c r="D2283" s="2" t="s">
        <v>1814</v>
      </c>
      <c r="E2283" s="2" t="s">
        <v>65</v>
      </c>
      <c r="F2283" s="2">
        <v>1</v>
      </c>
    </row>
    <row r="2284" spans="2:6" x14ac:dyDescent="0.25">
      <c r="D2284" s="2" t="s">
        <v>3036</v>
      </c>
      <c r="E2284" s="2" t="s">
        <v>65</v>
      </c>
      <c r="F2284" s="2">
        <v>200</v>
      </c>
    </row>
    <row r="2285" spans="2:6" x14ac:dyDescent="0.25">
      <c r="B2285" s="2" t="s">
        <v>3062</v>
      </c>
      <c r="D2285" s="2"/>
      <c r="E2285" s="2"/>
      <c r="F2285" s="2">
        <v>201</v>
      </c>
    </row>
    <row r="2286" spans="2:6" x14ac:dyDescent="0.25">
      <c r="B2286" s="107">
        <v>45919</v>
      </c>
      <c r="C2286" s="2" t="s">
        <v>1499</v>
      </c>
      <c r="D2286" s="2" t="s">
        <v>3196</v>
      </c>
      <c r="E2286" s="2" t="s">
        <v>65</v>
      </c>
      <c r="F2286" s="2">
        <v>30</v>
      </c>
    </row>
    <row r="2287" spans="2:6" x14ac:dyDescent="0.25">
      <c r="B2287" s="2" t="s">
        <v>3199</v>
      </c>
      <c r="D2287" s="2"/>
      <c r="E2287" s="2"/>
      <c r="F2287" s="2">
        <v>30</v>
      </c>
    </row>
    <row r="2288" spans="2:6" x14ac:dyDescent="0.25">
      <c r="B2288" s="107">
        <v>45931</v>
      </c>
      <c r="C2288" s="2" t="s">
        <v>177</v>
      </c>
      <c r="D2288" s="2" t="s">
        <v>2049</v>
      </c>
      <c r="E2288" s="2" t="s">
        <v>65</v>
      </c>
      <c r="F2288" s="2">
        <v>2</v>
      </c>
    </row>
    <row r="2289" spans="4:6" x14ac:dyDescent="0.25">
      <c r="D2289" s="2" t="s">
        <v>2937</v>
      </c>
      <c r="E2289" s="2" t="s">
        <v>116</v>
      </c>
      <c r="F2289" s="2">
        <v>1</v>
      </c>
    </row>
    <row r="2290" spans="4:6" x14ac:dyDescent="0.25">
      <c r="D2290" s="2" t="s">
        <v>2052</v>
      </c>
      <c r="E2290" s="2" t="s">
        <v>65</v>
      </c>
      <c r="F2290" s="2">
        <v>2</v>
      </c>
    </row>
    <row r="2291" spans="4:6" x14ac:dyDescent="0.25">
      <c r="D2291" s="2" t="s">
        <v>2040</v>
      </c>
      <c r="E2291" s="2" t="s">
        <v>141</v>
      </c>
      <c r="F2291" s="2">
        <v>14</v>
      </c>
    </row>
    <row r="2292" spans="4:6" x14ac:dyDescent="0.25">
      <c r="D2292" s="2" t="s">
        <v>2041</v>
      </c>
      <c r="E2292" s="2" t="s">
        <v>65</v>
      </c>
      <c r="F2292" s="2">
        <v>10</v>
      </c>
    </row>
    <row r="2293" spans="4:6" x14ac:dyDescent="0.25">
      <c r="D2293" s="2" t="s">
        <v>2042</v>
      </c>
      <c r="E2293" s="2" t="s">
        <v>65</v>
      </c>
      <c r="F2293" s="2">
        <v>40</v>
      </c>
    </row>
    <row r="2294" spans="4:6" x14ac:dyDescent="0.25">
      <c r="D2294" s="2" t="s">
        <v>2045</v>
      </c>
      <c r="E2294" s="2" t="s">
        <v>65</v>
      </c>
      <c r="F2294" s="2">
        <v>50</v>
      </c>
    </row>
    <row r="2295" spans="4:6" x14ac:dyDescent="0.25">
      <c r="D2295" s="2" t="s">
        <v>2044</v>
      </c>
      <c r="E2295" s="2" t="s">
        <v>65</v>
      </c>
      <c r="F2295" s="2">
        <v>25</v>
      </c>
    </row>
    <row r="2296" spans="4:6" x14ac:dyDescent="0.25">
      <c r="D2296" s="2" t="s">
        <v>2046</v>
      </c>
      <c r="E2296" s="2" t="s">
        <v>65</v>
      </c>
      <c r="F2296" s="2">
        <v>25</v>
      </c>
    </row>
    <row r="2297" spans="4:6" x14ac:dyDescent="0.25">
      <c r="D2297" s="2" t="s">
        <v>2058</v>
      </c>
      <c r="E2297" s="2" t="s">
        <v>65</v>
      </c>
      <c r="F2297" s="2">
        <v>60</v>
      </c>
    </row>
    <row r="2298" spans="4:6" x14ac:dyDescent="0.25">
      <c r="D2298" s="2" t="s">
        <v>2935</v>
      </c>
      <c r="E2298" s="2" t="s">
        <v>116</v>
      </c>
      <c r="F2298" s="2">
        <v>1</v>
      </c>
    </row>
    <row r="2299" spans="4:6" x14ac:dyDescent="0.25">
      <c r="D2299" s="2" t="s">
        <v>3426</v>
      </c>
      <c r="E2299" s="2" t="s">
        <v>115</v>
      </c>
      <c r="F2299" s="2">
        <v>1</v>
      </c>
    </row>
    <row r="2300" spans="4:6" x14ac:dyDescent="0.25">
      <c r="D2300" s="2" t="s">
        <v>2043</v>
      </c>
      <c r="E2300" s="2" t="s">
        <v>65</v>
      </c>
      <c r="F2300" s="2">
        <v>11</v>
      </c>
    </row>
    <row r="2301" spans="4:6" x14ac:dyDescent="0.25">
      <c r="D2301" s="2" t="s">
        <v>2056</v>
      </c>
      <c r="E2301" s="2" t="s">
        <v>65</v>
      </c>
      <c r="F2301" s="2">
        <v>10</v>
      </c>
    </row>
    <row r="2302" spans="4:6" x14ac:dyDescent="0.25">
      <c r="D2302" s="2" t="s">
        <v>3425</v>
      </c>
      <c r="E2302" s="2" t="s">
        <v>65</v>
      </c>
      <c r="F2302" s="2">
        <v>11</v>
      </c>
    </row>
    <row r="2303" spans="4:6" x14ac:dyDescent="0.25">
      <c r="D2303" s="2" t="s">
        <v>3427</v>
      </c>
      <c r="E2303" s="2" t="s">
        <v>65</v>
      </c>
      <c r="F2303" s="2">
        <v>11</v>
      </c>
    </row>
    <row r="2304" spans="4:6" x14ac:dyDescent="0.25">
      <c r="D2304" s="2" t="s">
        <v>2233</v>
      </c>
      <c r="E2304" s="2" t="s">
        <v>65</v>
      </c>
      <c r="F2304" s="2">
        <v>5</v>
      </c>
    </row>
    <row r="2305" spans="2:6" x14ac:dyDescent="0.25">
      <c r="D2305" s="2" t="s">
        <v>2945</v>
      </c>
      <c r="E2305" s="2" t="s">
        <v>65</v>
      </c>
      <c r="F2305" s="2">
        <v>1</v>
      </c>
    </row>
    <row r="2306" spans="2:6" x14ac:dyDescent="0.25">
      <c r="D2306" s="2" t="s">
        <v>3421</v>
      </c>
      <c r="E2306" s="2" t="s">
        <v>115</v>
      </c>
      <c r="F2306" s="2">
        <v>1</v>
      </c>
    </row>
    <row r="2307" spans="2:6" x14ac:dyDescent="0.25">
      <c r="D2307" s="2" t="s">
        <v>3422</v>
      </c>
      <c r="E2307" s="2" t="s">
        <v>115</v>
      </c>
      <c r="F2307" s="2">
        <v>1</v>
      </c>
    </row>
    <row r="2308" spans="2:6" x14ac:dyDescent="0.25">
      <c r="D2308" s="2" t="s">
        <v>3423</v>
      </c>
      <c r="E2308" s="2" t="s">
        <v>115</v>
      </c>
      <c r="F2308" s="2">
        <v>1</v>
      </c>
    </row>
    <row r="2309" spans="2:6" x14ac:dyDescent="0.25">
      <c r="D2309" s="2" t="s">
        <v>3424</v>
      </c>
      <c r="E2309" s="2" t="s">
        <v>115</v>
      </c>
      <c r="F2309" s="2">
        <v>1</v>
      </c>
    </row>
    <row r="2310" spans="2:6" x14ac:dyDescent="0.25">
      <c r="D2310" s="2" t="s">
        <v>3429</v>
      </c>
      <c r="E2310" s="2" t="s">
        <v>65</v>
      </c>
      <c r="F2310" s="2">
        <v>72</v>
      </c>
    </row>
    <row r="2311" spans="2:6" x14ac:dyDescent="0.25">
      <c r="C2311" s="2" t="s">
        <v>1027</v>
      </c>
      <c r="D2311" s="2" t="s">
        <v>1822</v>
      </c>
      <c r="E2311" s="2" t="s">
        <v>114</v>
      </c>
      <c r="F2311" s="2">
        <v>8</v>
      </c>
    </row>
    <row r="2312" spans="2:6" x14ac:dyDescent="0.25">
      <c r="D2312" s="2" t="s">
        <v>2447</v>
      </c>
      <c r="E2312" s="2" t="s">
        <v>72</v>
      </c>
      <c r="F2312" s="2">
        <v>2</v>
      </c>
    </row>
    <row r="2313" spans="2:6" x14ac:dyDescent="0.25">
      <c r="B2313" s="2" t="s">
        <v>3204</v>
      </c>
      <c r="D2313" s="2"/>
      <c r="E2313" s="2"/>
      <c r="F2313" s="2">
        <v>366</v>
      </c>
    </row>
    <row r="2314" spans="2:6" x14ac:dyDescent="0.25">
      <c r="B2314" s="107">
        <v>45930</v>
      </c>
      <c r="C2314" s="2" t="s">
        <v>1681</v>
      </c>
      <c r="D2314" s="2" t="s">
        <v>1690</v>
      </c>
      <c r="E2314" s="2" t="s">
        <v>65</v>
      </c>
      <c r="F2314" s="2">
        <v>1</v>
      </c>
    </row>
    <row r="2315" spans="2:6" x14ac:dyDescent="0.25">
      <c r="B2315" s="2" t="s">
        <v>3558</v>
      </c>
      <c r="D2315" s="2"/>
      <c r="E2315" s="2"/>
      <c r="F2315" s="2">
        <v>1</v>
      </c>
    </row>
    <row r="2316" spans="2:6" x14ac:dyDescent="0.25">
      <c r="B2316" s="107">
        <v>45936</v>
      </c>
      <c r="C2316" s="2" t="s">
        <v>260</v>
      </c>
      <c r="D2316" s="2" t="s">
        <v>3487</v>
      </c>
      <c r="E2316" s="2" t="s">
        <v>65</v>
      </c>
      <c r="F2316" s="2">
        <v>10</v>
      </c>
    </row>
    <row r="2317" spans="2:6" x14ac:dyDescent="0.25">
      <c r="D2317" s="2" t="s">
        <v>3488</v>
      </c>
      <c r="E2317" s="2" t="s">
        <v>65</v>
      </c>
      <c r="F2317" s="2">
        <v>10</v>
      </c>
    </row>
    <row r="2318" spans="2:6" x14ac:dyDescent="0.25">
      <c r="D2318" s="2" t="s">
        <v>3489</v>
      </c>
      <c r="E2318" s="2" t="s">
        <v>65</v>
      </c>
      <c r="F2318" s="2">
        <v>10</v>
      </c>
    </row>
    <row r="2319" spans="2:6" x14ac:dyDescent="0.25">
      <c r="B2319" s="2" t="s">
        <v>3200</v>
      </c>
      <c r="D2319" s="2"/>
      <c r="E2319" s="2"/>
      <c r="F2319" s="2">
        <v>30</v>
      </c>
    </row>
    <row r="2320" spans="2:6" x14ac:dyDescent="0.25">
      <c r="B2320" s="107">
        <v>45925</v>
      </c>
      <c r="C2320" s="2" t="s">
        <v>230</v>
      </c>
      <c r="D2320" s="2" t="s">
        <v>3346</v>
      </c>
      <c r="E2320" s="2" t="s">
        <v>65</v>
      </c>
      <c r="F2320" s="2">
        <v>9</v>
      </c>
    </row>
    <row r="2321" spans="2:6" x14ac:dyDescent="0.25">
      <c r="D2321" s="2" t="s">
        <v>3348</v>
      </c>
      <c r="E2321" s="2" t="s">
        <v>65</v>
      </c>
      <c r="F2321" s="2">
        <v>3</v>
      </c>
    </row>
    <row r="2322" spans="2:6" x14ac:dyDescent="0.25">
      <c r="B2322" s="2" t="s">
        <v>3378</v>
      </c>
      <c r="D2322" s="2"/>
      <c r="E2322" s="2"/>
      <c r="F2322" s="2">
        <v>12</v>
      </c>
    </row>
    <row r="2323" spans="2:6" x14ac:dyDescent="0.25">
      <c r="B2323" s="107">
        <v>45933</v>
      </c>
      <c r="C2323" s="2" t="s">
        <v>1264</v>
      </c>
      <c r="D2323" s="2" t="s">
        <v>3446</v>
      </c>
      <c r="E2323" s="2" t="s">
        <v>114</v>
      </c>
      <c r="F2323" s="2">
        <v>55</v>
      </c>
    </row>
    <row r="2324" spans="2:6" x14ac:dyDescent="0.25">
      <c r="B2324" s="2" t="s">
        <v>3383</v>
      </c>
      <c r="D2324" s="2"/>
      <c r="E2324" s="2"/>
      <c r="F2324" s="2">
        <v>55</v>
      </c>
    </row>
    <row r="2325" spans="2:6" x14ac:dyDescent="0.25">
      <c r="B2325" s="107">
        <v>45929</v>
      </c>
      <c r="C2325" s="2" t="s">
        <v>615</v>
      </c>
      <c r="D2325" s="2" t="s">
        <v>1814</v>
      </c>
      <c r="E2325" s="2" t="s">
        <v>65</v>
      </c>
      <c r="F2325" s="2">
        <v>1</v>
      </c>
    </row>
    <row r="2326" spans="2:6" x14ac:dyDescent="0.25">
      <c r="D2326" s="2" t="s">
        <v>3337</v>
      </c>
      <c r="E2326" s="2" t="s">
        <v>72</v>
      </c>
      <c r="F2326" s="2">
        <v>20.7</v>
      </c>
    </row>
    <row r="2327" spans="2:6" x14ac:dyDescent="0.25">
      <c r="B2327" s="2" t="s">
        <v>3380</v>
      </c>
      <c r="D2327" s="2"/>
      <c r="E2327" s="2"/>
      <c r="F2327" s="2">
        <v>21.7</v>
      </c>
    </row>
    <row r="2328" spans="2:6" x14ac:dyDescent="0.25">
      <c r="B2328" s="107">
        <v>45932</v>
      </c>
      <c r="C2328" s="2" t="s">
        <v>554</v>
      </c>
      <c r="D2328" s="2" t="s">
        <v>3448</v>
      </c>
      <c r="E2328" s="2" t="s">
        <v>65</v>
      </c>
      <c r="F2328" s="2">
        <v>2</v>
      </c>
    </row>
    <row r="2329" spans="2:6" x14ac:dyDescent="0.25">
      <c r="C2329" s="2" t="s">
        <v>1681</v>
      </c>
      <c r="D2329" s="2" t="s">
        <v>1690</v>
      </c>
      <c r="E2329" s="2" t="s">
        <v>65</v>
      </c>
      <c r="F2329" s="2">
        <v>1</v>
      </c>
    </row>
    <row r="2330" spans="2:6" x14ac:dyDescent="0.25">
      <c r="B2330" s="2" t="s">
        <v>3555</v>
      </c>
      <c r="D2330" s="2"/>
      <c r="E2330" s="2"/>
      <c r="F2330" s="2">
        <v>3</v>
      </c>
    </row>
    <row r="2331" spans="2:6" x14ac:dyDescent="0.25">
      <c r="B2331" s="107">
        <v>45939</v>
      </c>
      <c r="C2331" s="2" t="s">
        <v>372</v>
      </c>
      <c r="D2331" s="2" t="s">
        <v>1974</v>
      </c>
      <c r="E2331" s="2" t="s">
        <v>65</v>
      </c>
      <c r="F2331" s="2">
        <v>12</v>
      </c>
    </row>
    <row r="2332" spans="2:6" x14ac:dyDescent="0.25">
      <c r="D2332" s="2" t="s">
        <v>1975</v>
      </c>
      <c r="E2332" s="2" t="s">
        <v>65</v>
      </c>
      <c r="F2332" s="2">
        <v>24</v>
      </c>
    </row>
    <row r="2333" spans="2:6" x14ac:dyDescent="0.25">
      <c r="D2333" s="2" t="s">
        <v>3587</v>
      </c>
      <c r="E2333" s="2" t="s">
        <v>65</v>
      </c>
      <c r="F2333" s="2">
        <v>5</v>
      </c>
    </row>
    <row r="2334" spans="2:6" x14ac:dyDescent="0.25">
      <c r="C2334" s="2" t="s">
        <v>147</v>
      </c>
      <c r="D2334" s="2" t="s">
        <v>3572</v>
      </c>
      <c r="E2334" s="2" t="s">
        <v>24</v>
      </c>
      <c r="F2334" s="2">
        <v>3</v>
      </c>
    </row>
    <row r="2335" spans="2:6" x14ac:dyDescent="0.25">
      <c r="C2335" s="2" t="s">
        <v>177</v>
      </c>
      <c r="D2335" s="2" t="s">
        <v>2058</v>
      </c>
      <c r="E2335" s="2" t="s">
        <v>65</v>
      </c>
      <c r="F2335" s="2">
        <v>100</v>
      </c>
    </row>
    <row r="2336" spans="2:6" x14ac:dyDescent="0.25">
      <c r="D2336" s="2" t="s">
        <v>3048</v>
      </c>
      <c r="E2336" s="2" t="s">
        <v>141</v>
      </c>
      <c r="F2336" s="2">
        <v>2</v>
      </c>
    </row>
    <row r="2337" spans="2:6" x14ac:dyDescent="0.25">
      <c r="D2337" s="2" t="s">
        <v>3053</v>
      </c>
      <c r="E2337" s="2" t="s">
        <v>65</v>
      </c>
      <c r="F2337" s="2">
        <v>5</v>
      </c>
    </row>
    <row r="2338" spans="2:6" x14ac:dyDescent="0.25">
      <c r="D2338" s="2" t="s">
        <v>3055</v>
      </c>
      <c r="E2338" s="2" t="s">
        <v>65</v>
      </c>
      <c r="F2338" s="2">
        <v>8</v>
      </c>
    </row>
    <row r="2339" spans="2:6" x14ac:dyDescent="0.25">
      <c r="D2339" s="2" t="s">
        <v>3574</v>
      </c>
      <c r="E2339" s="2" t="s">
        <v>111</v>
      </c>
      <c r="F2339" s="2">
        <v>3</v>
      </c>
    </row>
    <row r="2340" spans="2:6" x14ac:dyDescent="0.25">
      <c r="D2340" s="2" t="s">
        <v>3575</v>
      </c>
      <c r="E2340" s="2" t="s">
        <v>111</v>
      </c>
      <c r="F2340" s="2">
        <v>10</v>
      </c>
    </row>
    <row r="2341" spans="2:6" x14ac:dyDescent="0.25">
      <c r="D2341" s="2" t="s">
        <v>3576</v>
      </c>
      <c r="E2341" s="2" t="s">
        <v>111</v>
      </c>
      <c r="F2341" s="2">
        <v>3</v>
      </c>
    </row>
    <row r="2342" spans="2:6" x14ac:dyDescent="0.25">
      <c r="D2342" s="2" t="s">
        <v>3577</v>
      </c>
      <c r="E2342" s="2" t="s">
        <v>115</v>
      </c>
      <c r="F2342" s="2">
        <v>1</v>
      </c>
    </row>
    <row r="2343" spans="2:6" x14ac:dyDescent="0.25">
      <c r="D2343" s="2" t="s">
        <v>3578</v>
      </c>
      <c r="E2343" s="2" t="s">
        <v>65</v>
      </c>
      <c r="F2343" s="2">
        <v>5</v>
      </c>
    </row>
    <row r="2344" spans="2:6" x14ac:dyDescent="0.25">
      <c r="D2344" s="2" t="s">
        <v>3579</v>
      </c>
      <c r="E2344" s="2" t="s">
        <v>65</v>
      </c>
      <c r="F2344" s="2">
        <v>4</v>
      </c>
    </row>
    <row r="2345" spans="2:6" x14ac:dyDescent="0.25">
      <c r="D2345" s="2" t="s">
        <v>3580</v>
      </c>
      <c r="E2345" s="2" t="s">
        <v>65</v>
      </c>
      <c r="F2345" s="2">
        <v>1</v>
      </c>
    </row>
    <row r="2346" spans="2:6" x14ac:dyDescent="0.25">
      <c r="D2346" s="2" t="s">
        <v>3581</v>
      </c>
      <c r="E2346" s="2" t="s">
        <v>65</v>
      </c>
      <c r="F2346" s="2">
        <v>1</v>
      </c>
    </row>
    <row r="2347" spans="2:6" x14ac:dyDescent="0.25">
      <c r="D2347" s="2" t="s">
        <v>3582</v>
      </c>
      <c r="E2347" s="2" t="s">
        <v>65</v>
      </c>
      <c r="F2347" s="2">
        <v>1</v>
      </c>
    </row>
    <row r="2348" spans="2:6" x14ac:dyDescent="0.25">
      <c r="B2348" s="2" t="s">
        <v>3567</v>
      </c>
      <c r="D2348" s="2"/>
      <c r="E2348" s="2"/>
      <c r="F2348" s="2">
        <v>188</v>
      </c>
    </row>
    <row r="2349" spans="2:6" x14ac:dyDescent="0.25">
      <c r="B2349" s="107">
        <v>45944</v>
      </c>
      <c r="C2349" s="2" t="s">
        <v>743</v>
      </c>
      <c r="D2349" s="2" t="s">
        <v>1858</v>
      </c>
      <c r="E2349" s="2" t="s">
        <v>65</v>
      </c>
      <c r="F2349" s="2">
        <v>24</v>
      </c>
    </row>
    <row r="2350" spans="2:6" x14ac:dyDescent="0.25">
      <c r="D2350" s="2" t="s">
        <v>1862</v>
      </c>
      <c r="E2350" s="2" t="s">
        <v>65</v>
      </c>
      <c r="F2350" s="2">
        <v>1</v>
      </c>
    </row>
    <row r="2351" spans="2:6" x14ac:dyDescent="0.25">
      <c r="D2351" s="2" t="s">
        <v>1864</v>
      </c>
      <c r="E2351" s="2" t="s">
        <v>65</v>
      </c>
      <c r="F2351" s="2">
        <v>1</v>
      </c>
    </row>
    <row r="2352" spans="2:6" x14ac:dyDescent="0.25">
      <c r="D2352" s="2" t="s">
        <v>1861</v>
      </c>
      <c r="E2352" s="2" t="s">
        <v>65</v>
      </c>
      <c r="F2352" s="2">
        <v>88</v>
      </c>
    </row>
    <row r="2353" spans="2:6" x14ac:dyDescent="0.25">
      <c r="D2353" s="2" t="s">
        <v>1860</v>
      </c>
      <c r="E2353" s="2" t="s">
        <v>65</v>
      </c>
      <c r="F2353" s="2">
        <v>88</v>
      </c>
    </row>
    <row r="2354" spans="2:6" x14ac:dyDescent="0.25">
      <c r="D2354" s="2" t="s">
        <v>2666</v>
      </c>
      <c r="E2354" s="2" t="s">
        <v>65</v>
      </c>
      <c r="F2354" s="2">
        <v>6</v>
      </c>
    </row>
    <row r="2355" spans="2:6" x14ac:dyDescent="0.25">
      <c r="D2355" s="2" t="s">
        <v>1859</v>
      </c>
      <c r="E2355" s="2" t="s">
        <v>65</v>
      </c>
      <c r="F2355" s="2">
        <v>30</v>
      </c>
    </row>
    <row r="2356" spans="2:6" x14ac:dyDescent="0.25">
      <c r="D2356" s="2" t="s">
        <v>1863</v>
      </c>
      <c r="E2356" s="2" t="s">
        <v>65</v>
      </c>
      <c r="F2356" s="2">
        <v>10</v>
      </c>
    </row>
    <row r="2357" spans="2:6" x14ac:dyDescent="0.25">
      <c r="B2357" s="2" t="s">
        <v>3556</v>
      </c>
      <c r="D2357" s="2"/>
      <c r="E2357" s="2"/>
      <c r="F2357" s="2">
        <v>248</v>
      </c>
    </row>
    <row r="2358" spans="2:6" x14ac:dyDescent="0.25">
      <c r="B2358" s="107">
        <v>45943</v>
      </c>
      <c r="C2358" s="2" t="s">
        <v>1001</v>
      </c>
      <c r="D2358" s="2" t="s">
        <v>1814</v>
      </c>
      <c r="E2358" s="2" t="s">
        <v>65</v>
      </c>
      <c r="F2358" s="2">
        <v>1</v>
      </c>
    </row>
    <row r="2359" spans="2:6" x14ac:dyDescent="0.25">
      <c r="D2359" s="2" t="s">
        <v>2642</v>
      </c>
      <c r="E2359" s="2" t="s">
        <v>65</v>
      </c>
      <c r="F2359" s="2">
        <v>4</v>
      </c>
    </row>
    <row r="2360" spans="2:6" x14ac:dyDescent="0.25">
      <c r="D2360" s="2" t="s">
        <v>2645</v>
      </c>
      <c r="E2360" s="2" t="s">
        <v>65</v>
      </c>
      <c r="F2360" s="2">
        <v>4</v>
      </c>
    </row>
    <row r="2361" spans="2:6" x14ac:dyDescent="0.25">
      <c r="D2361" s="2" t="s">
        <v>3600</v>
      </c>
      <c r="E2361" s="2" t="s">
        <v>65</v>
      </c>
      <c r="F2361" s="2">
        <v>4</v>
      </c>
    </row>
    <row r="2362" spans="2:6" x14ac:dyDescent="0.25">
      <c r="C2362" s="2" t="s">
        <v>1264</v>
      </c>
      <c r="D2362" s="2" t="s">
        <v>3594</v>
      </c>
      <c r="E2362" s="2" t="s">
        <v>65</v>
      </c>
      <c r="F2362" s="2">
        <v>200</v>
      </c>
    </row>
    <row r="2363" spans="2:6" x14ac:dyDescent="0.25">
      <c r="B2363" s="2" t="s">
        <v>3652</v>
      </c>
      <c r="D2363" s="2"/>
      <c r="E2363" s="2"/>
      <c r="F2363" s="2">
        <v>213</v>
      </c>
    </row>
    <row r="2364" spans="2:6" x14ac:dyDescent="0.25">
      <c r="B2364" s="107">
        <v>45945</v>
      </c>
      <c r="C2364" s="2" t="s">
        <v>177</v>
      </c>
      <c r="D2364" s="2" t="s">
        <v>2043</v>
      </c>
      <c r="E2364" s="2" t="s">
        <v>65</v>
      </c>
      <c r="F2364" s="2">
        <v>1</v>
      </c>
    </row>
    <row r="2365" spans="2:6" x14ac:dyDescent="0.25">
      <c r="D2365" s="2" t="s">
        <v>3624</v>
      </c>
      <c r="E2365" s="2" t="s">
        <v>65</v>
      </c>
      <c r="F2365" s="2">
        <v>4</v>
      </c>
    </row>
    <row r="2366" spans="2:6" x14ac:dyDescent="0.25">
      <c r="D2366" s="2" t="s">
        <v>2945</v>
      </c>
      <c r="E2366" s="2" t="s">
        <v>65</v>
      </c>
      <c r="F2366" s="2">
        <v>1</v>
      </c>
    </row>
    <row r="2367" spans="2:6" x14ac:dyDescent="0.25">
      <c r="D2367" s="2" t="s">
        <v>3051</v>
      </c>
      <c r="E2367" s="2" t="s">
        <v>65</v>
      </c>
      <c r="F2367" s="2">
        <v>2</v>
      </c>
    </row>
    <row r="2368" spans="2:6" x14ac:dyDescent="0.25">
      <c r="D2368" s="2" t="s">
        <v>3053</v>
      </c>
      <c r="E2368" s="2" t="s">
        <v>65</v>
      </c>
      <c r="F2368" s="2">
        <v>4</v>
      </c>
    </row>
    <row r="2369" spans="2:6" x14ac:dyDescent="0.25">
      <c r="D2369" s="2" t="s">
        <v>3623</v>
      </c>
      <c r="E2369" s="2" t="s">
        <v>65</v>
      </c>
      <c r="F2369" s="2">
        <v>10</v>
      </c>
    </row>
    <row r="2370" spans="2:6" x14ac:dyDescent="0.25">
      <c r="D2370" s="2" t="s">
        <v>3625</v>
      </c>
      <c r="E2370" s="2" t="s">
        <v>65</v>
      </c>
      <c r="F2370" s="2">
        <v>7</v>
      </c>
    </row>
    <row r="2371" spans="2:6" x14ac:dyDescent="0.25">
      <c r="D2371" s="2" t="s">
        <v>3626</v>
      </c>
      <c r="E2371" s="2" t="s">
        <v>65</v>
      </c>
      <c r="F2371" s="2">
        <v>30</v>
      </c>
    </row>
    <row r="2372" spans="2:6" x14ac:dyDescent="0.25">
      <c r="D2372" s="2" t="s">
        <v>3627</v>
      </c>
      <c r="E2372" s="2" t="s">
        <v>114</v>
      </c>
      <c r="F2372" s="2">
        <v>1</v>
      </c>
    </row>
    <row r="2373" spans="2:6" x14ac:dyDescent="0.25">
      <c r="C2373" s="2" t="s">
        <v>1681</v>
      </c>
      <c r="D2373" s="2" t="s">
        <v>1690</v>
      </c>
      <c r="E2373" s="2" t="s">
        <v>65</v>
      </c>
      <c r="F2373" s="2">
        <v>1</v>
      </c>
    </row>
    <row r="2374" spans="2:6" x14ac:dyDescent="0.25">
      <c r="B2374" s="2" t="s">
        <v>3651</v>
      </c>
      <c r="D2374" s="2"/>
      <c r="E2374" s="2"/>
      <c r="F2374" s="2">
        <v>61</v>
      </c>
    </row>
    <row r="2375" spans="2:6" x14ac:dyDescent="0.25">
      <c r="B2375" s="107">
        <v>45957</v>
      </c>
      <c r="C2375" s="2" t="s">
        <v>147</v>
      </c>
      <c r="D2375" s="2" t="s">
        <v>3892</v>
      </c>
      <c r="E2375" s="2" t="s">
        <v>110</v>
      </c>
      <c r="F2375" s="2">
        <v>8</v>
      </c>
    </row>
    <row r="2376" spans="2:6" x14ac:dyDescent="0.25">
      <c r="B2376" s="2" t="s">
        <v>3824</v>
      </c>
      <c r="D2376" s="2"/>
      <c r="E2376" s="2"/>
      <c r="F2376" s="2">
        <v>8</v>
      </c>
    </row>
    <row r="2377" spans="2:6" x14ac:dyDescent="0.25">
      <c r="B2377" s="107">
        <v>45960</v>
      </c>
      <c r="C2377" s="2" t="s">
        <v>1027</v>
      </c>
      <c r="D2377" s="2" t="s">
        <v>4012</v>
      </c>
      <c r="E2377" s="2" t="s">
        <v>140</v>
      </c>
      <c r="F2377" s="2">
        <v>2</v>
      </c>
    </row>
    <row r="2378" spans="2:6" x14ac:dyDescent="0.25">
      <c r="D2378" s="2" t="s">
        <v>2289</v>
      </c>
      <c r="E2378" s="2" t="s">
        <v>140</v>
      </c>
      <c r="F2378" s="2">
        <v>1</v>
      </c>
    </row>
    <row r="2379" spans="2:6" x14ac:dyDescent="0.25">
      <c r="D2379" s="2" t="s">
        <v>3528</v>
      </c>
      <c r="E2379" s="2" t="s">
        <v>114</v>
      </c>
      <c r="F2379" s="2">
        <v>15</v>
      </c>
    </row>
    <row r="2380" spans="2:6" x14ac:dyDescent="0.25">
      <c r="D2380" s="2" t="s">
        <v>4013</v>
      </c>
      <c r="E2380" s="2" t="s">
        <v>65</v>
      </c>
      <c r="F2380" s="2">
        <v>5</v>
      </c>
    </row>
    <row r="2381" spans="2:6" x14ac:dyDescent="0.25">
      <c r="D2381" s="2" t="s">
        <v>4014</v>
      </c>
      <c r="E2381" s="2" t="s">
        <v>65</v>
      </c>
      <c r="F2381" s="2">
        <v>5</v>
      </c>
    </row>
    <row r="2382" spans="2:6" x14ac:dyDescent="0.25">
      <c r="D2382" s="2" t="s">
        <v>4015</v>
      </c>
      <c r="E2382" s="2" t="s">
        <v>65</v>
      </c>
      <c r="F2382" s="2">
        <v>1</v>
      </c>
    </row>
    <row r="2383" spans="2:6" x14ac:dyDescent="0.25">
      <c r="B2383" s="2" t="s">
        <v>3980</v>
      </c>
      <c r="D2383" s="2"/>
      <c r="E2383" s="2"/>
      <c r="F2383" s="2">
        <v>29</v>
      </c>
    </row>
    <row r="2384" spans="2:6" x14ac:dyDescent="0.25">
      <c r="B2384" s="107">
        <v>45959</v>
      </c>
      <c r="C2384" s="2" t="s">
        <v>288</v>
      </c>
      <c r="D2384" s="2" t="s">
        <v>4029</v>
      </c>
      <c r="E2384" s="2" t="s">
        <v>65</v>
      </c>
      <c r="F2384" s="2">
        <v>2</v>
      </c>
    </row>
    <row r="2385" spans="2:6" x14ac:dyDescent="0.25">
      <c r="C2385" s="2" t="s">
        <v>151</v>
      </c>
      <c r="D2385" s="2" t="s">
        <v>4005</v>
      </c>
      <c r="E2385" s="2" t="s">
        <v>139</v>
      </c>
      <c r="F2385" s="2">
        <v>2</v>
      </c>
    </row>
    <row r="2386" spans="2:6" x14ac:dyDescent="0.25">
      <c r="B2386" s="2" t="s">
        <v>3979</v>
      </c>
      <c r="D2386" s="2"/>
      <c r="E2386" s="2"/>
      <c r="F2386" s="2">
        <v>4</v>
      </c>
    </row>
    <row r="2387" spans="2:6" x14ac:dyDescent="0.25">
      <c r="B2387" s="107">
        <v>45961</v>
      </c>
      <c r="C2387" s="2" t="s">
        <v>1499</v>
      </c>
      <c r="D2387" s="2" t="s">
        <v>2427</v>
      </c>
      <c r="E2387" s="2" t="s">
        <v>65</v>
      </c>
      <c r="F2387" s="2">
        <v>450</v>
      </c>
    </row>
    <row r="2388" spans="2:6" x14ac:dyDescent="0.25">
      <c r="B2388" s="2" t="s">
        <v>4036</v>
      </c>
      <c r="D2388" s="2"/>
      <c r="E2388" s="2"/>
      <c r="F2388" s="2">
        <v>450</v>
      </c>
    </row>
    <row r="2389" spans="2:6" x14ac:dyDescent="0.25">
      <c r="B2389" s="107">
        <v>45987</v>
      </c>
      <c r="C2389" s="2" t="s">
        <v>198</v>
      </c>
      <c r="D2389" s="2" t="s">
        <v>3474</v>
      </c>
      <c r="E2389" s="2" t="s">
        <v>65</v>
      </c>
      <c r="F2389" s="2">
        <v>3</v>
      </c>
    </row>
    <row r="2390" spans="2:6" x14ac:dyDescent="0.25">
      <c r="B2390" s="2" t="s">
        <v>4465</v>
      </c>
      <c r="D2390" s="2"/>
      <c r="E2390" s="2"/>
      <c r="F2390" s="2">
        <v>3</v>
      </c>
    </row>
    <row r="2391" spans="2:6" x14ac:dyDescent="0.25">
      <c r="B2391" s="107">
        <v>45972</v>
      </c>
      <c r="C2391" s="2" t="s">
        <v>1001</v>
      </c>
      <c r="D2391" s="2" t="s">
        <v>2642</v>
      </c>
      <c r="E2391" s="2" t="s">
        <v>65</v>
      </c>
      <c r="F2391" s="2">
        <v>4</v>
      </c>
    </row>
    <row r="2392" spans="2:6" x14ac:dyDescent="0.25">
      <c r="D2392" s="2" t="s">
        <v>2645</v>
      </c>
      <c r="E2392" s="2" t="s">
        <v>65</v>
      </c>
      <c r="F2392" s="2">
        <v>4</v>
      </c>
    </row>
    <row r="2393" spans="2:6" x14ac:dyDescent="0.25">
      <c r="D2393" s="2" t="s">
        <v>3600</v>
      </c>
      <c r="E2393" s="2" t="s">
        <v>65</v>
      </c>
      <c r="F2393" s="2">
        <v>4</v>
      </c>
    </row>
    <row r="2394" spans="2:6" x14ac:dyDescent="0.25">
      <c r="B2394" s="2" t="s">
        <v>4200</v>
      </c>
      <c r="D2394" s="2"/>
      <c r="E2394" s="2"/>
      <c r="F2394" s="2">
        <v>12</v>
      </c>
    </row>
    <row r="2395" spans="2:6" x14ac:dyDescent="0.25">
      <c r="B2395" s="107">
        <v>45979</v>
      </c>
      <c r="C2395" s="2" t="s">
        <v>198</v>
      </c>
      <c r="D2395" s="2" t="s">
        <v>3038</v>
      </c>
      <c r="E2395" s="2" t="s">
        <v>65</v>
      </c>
      <c r="F2395" s="2">
        <v>3</v>
      </c>
    </row>
    <row r="2396" spans="2:6" x14ac:dyDescent="0.25">
      <c r="D2396" s="2" t="s">
        <v>2000</v>
      </c>
      <c r="E2396" s="2" t="s">
        <v>65</v>
      </c>
      <c r="F2396" s="2">
        <v>2</v>
      </c>
    </row>
    <row r="2397" spans="2:6" x14ac:dyDescent="0.25">
      <c r="B2397" s="2" t="s">
        <v>4251</v>
      </c>
      <c r="D2397" s="2"/>
      <c r="E2397" s="2"/>
      <c r="F2397" s="2">
        <v>5</v>
      </c>
    </row>
    <row r="2398" spans="2:6" x14ac:dyDescent="0.25">
      <c r="B2398" s="107">
        <v>45980</v>
      </c>
      <c r="C2398" s="2" t="s">
        <v>1027</v>
      </c>
      <c r="D2398" s="2" t="s">
        <v>4330</v>
      </c>
      <c r="E2398" s="2" t="s">
        <v>115</v>
      </c>
      <c r="F2398" s="2">
        <v>1</v>
      </c>
    </row>
    <row r="2399" spans="2:6" x14ac:dyDescent="0.25">
      <c r="D2399" s="2" t="s">
        <v>4331</v>
      </c>
      <c r="E2399" s="2" t="s">
        <v>65</v>
      </c>
      <c r="F2399" s="2">
        <v>10</v>
      </c>
    </row>
    <row r="2400" spans="2:6" x14ac:dyDescent="0.25">
      <c r="D2400" s="2" t="s">
        <v>4333</v>
      </c>
      <c r="E2400" s="2" t="s">
        <v>65</v>
      </c>
      <c r="F2400" s="2">
        <v>1</v>
      </c>
    </row>
    <row r="2401" spans="2:6" x14ac:dyDescent="0.25">
      <c r="B2401" s="2" t="s">
        <v>4463</v>
      </c>
      <c r="D2401" s="2"/>
      <c r="E2401" s="2"/>
      <c r="F2401" s="2">
        <v>12</v>
      </c>
    </row>
    <row r="2402" spans="2:6" x14ac:dyDescent="0.25">
      <c r="B2402" s="107">
        <v>45986</v>
      </c>
      <c r="C2402" s="2" t="s">
        <v>198</v>
      </c>
      <c r="D2402" s="2" t="s">
        <v>3846</v>
      </c>
      <c r="E2402" s="2" t="s">
        <v>65</v>
      </c>
      <c r="F2402" s="2">
        <v>3</v>
      </c>
    </row>
    <row r="2403" spans="2:6" x14ac:dyDescent="0.25">
      <c r="C2403" s="2" t="s">
        <v>1027</v>
      </c>
      <c r="D2403" s="2" t="s">
        <v>4408</v>
      </c>
      <c r="E2403" s="2" t="s">
        <v>65</v>
      </c>
      <c r="F2403" s="2">
        <v>6</v>
      </c>
    </row>
    <row r="2404" spans="2:6" x14ac:dyDescent="0.25">
      <c r="D2404" s="2" t="s">
        <v>4407</v>
      </c>
      <c r="E2404" s="2" t="s">
        <v>65</v>
      </c>
      <c r="F2404" s="2">
        <v>3</v>
      </c>
    </row>
    <row r="2405" spans="2:6" x14ac:dyDescent="0.25">
      <c r="B2405" s="2" t="s">
        <v>4467</v>
      </c>
      <c r="D2405" s="2"/>
      <c r="E2405" s="2"/>
      <c r="F2405" s="2">
        <v>12</v>
      </c>
    </row>
    <row r="2406" spans="2:6" x14ac:dyDescent="0.25">
      <c r="B2406" s="107">
        <v>46006</v>
      </c>
      <c r="C2406" s="2" t="s">
        <v>1027</v>
      </c>
      <c r="D2406" s="2" t="s">
        <v>4483</v>
      </c>
      <c r="E2406" s="2" t="s">
        <v>141</v>
      </c>
      <c r="F2406" s="2">
        <v>10</v>
      </c>
    </row>
    <row r="2407" spans="2:6" x14ac:dyDescent="0.25">
      <c r="D2407" s="2" t="s">
        <v>4535</v>
      </c>
      <c r="E2407" s="2" t="s">
        <v>65</v>
      </c>
      <c r="F2407" s="2">
        <v>2</v>
      </c>
    </row>
    <row r="2408" spans="2:6" x14ac:dyDescent="0.25">
      <c r="B2408" s="2" t="s">
        <v>4464</v>
      </c>
      <c r="D2408" s="2"/>
      <c r="E2408" s="2"/>
      <c r="F2408" s="2">
        <v>12</v>
      </c>
    </row>
    <row r="2409" spans="2:6" x14ac:dyDescent="0.25">
      <c r="B2409" s="107">
        <v>45994</v>
      </c>
      <c r="C2409" s="2" t="s">
        <v>1027</v>
      </c>
      <c r="D2409" s="2" t="s">
        <v>1815</v>
      </c>
      <c r="E2409" s="2" t="s">
        <v>140</v>
      </c>
      <c r="F2409" s="2">
        <v>3</v>
      </c>
    </row>
    <row r="2410" spans="2:6" x14ac:dyDescent="0.25">
      <c r="D2410" s="2" t="s">
        <v>1822</v>
      </c>
      <c r="E2410" s="2" t="s">
        <v>114</v>
      </c>
      <c r="F2410" s="2">
        <v>20</v>
      </c>
    </row>
    <row r="2411" spans="2:6" x14ac:dyDescent="0.25">
      <c r="D2411" s="2" t="s">
        <v>4483</v>
      </c>
      <c r="E2411" s="2" t="s">
        <v>141</v>
      </c>
      <c r="F2411" s="2">
        <v>10</v>
      </c>
    </row>
    <row r="2412" spans="2:6" x14ac:dyDescent="0.25">
      <c r="D2412" s="2" t="s">
        <v>4434</v>
      </c>
      <c r="E2412" s="2" t="s">
        <v>140</v>
      </c>
      <c r="F2412" s="2">
        <v>2</v>
      </c>
    </row>
    <row r="2413" spans="2:6" x14ac:dyDescent="0.25">
      <c r="D2413" s="2" t="s">
        <v>4485</v>
      </c>
      <c r="E2413" s="2" t="s">
        <v>65</v>
      </c>
      <c r="F2413" s="2">
        <v>2</v>
      </c>
    </row>
    <row r="2414" spans="2:6" x14ac:dyDescent="0.25">
      <c r="B2414" s="2" t="s">
        <v>4481</v>
      </c>
      <c r="D2414" s="2"/>
      <c r="E2414" s="2"/>
      <c r="F2414" s="2">
        <v>37</v>
      </c>
    </row>
    <row r="2415" spans="2:6" x14ac:dyDescent="0.25">
      <c r="B2415" s="107">
        <v>45995</v>
      </c>
      <c r="C2415" s="2" t="s">
        <v>198</v>
      </c>
      <c r="D2415" s="2" t="s">
        <v>4503</v>
      </c>
      <c r="E2415" s="2" t="s">
        <v>65</v>
      </c>
      <c r="F2415" s="2">
        <v>3</v>
      </c>
    </row>
    <row r="2416" spans="2:6" x14ac:dyDescent="0.25">
      <c r="B2416" s="2" t="s">
        <v>4482</v>
      </c>
      <c r="D2416" s="2"/>
      <c r="E2416" s="2"/>
      <c r="F2416" s="2">
        <v>3</v>
      </c>
    </row>
    <row r="2417" spans="2:6" x14ac:dyDescent="0.25">
      <c r="B2417" s="107">
        <v>46002</v>
      </c>
      <c r="C2417" s="2" t="s">
        <v>1001</v>
      </c>
      <c r="D2417" s="2" t="s">
        <v>2642</v>
      </c>
      <c r="E2417" s="2" t="s">
        <v>65</v>
      </c>
      <c r="F2417" s="2">
        <v>4</v>
      </c>
    </row>
    <row r="2418" spans="2:6" x14ac:dyDescent="0.25">
      <c r="D2418" s="2" t="s">
        <v>2645</v>
      </c>
      <c r="E2418" s="2" t="s">
        <v>65</v>
      </c>
      <c r="F2418" s="2">
        <v>4</v>
      </c>
    </row>
    <row r="2419" spans="2:6" x14ac:dyDescent="0.25">
      <c r="D2419" s="2" t="s">
        <v>3600</v>
      </c>
      <c r="E2419" s="2" t="s">
        <v>65</v>
      </c>
      <c r="F2419" s="2">
        <v>4</v>
      </c>
    </row>
    <row r="2420" spans="2:6" x14ac:dyDescent="0.25">
      <c r="B2420" s="2" t="s">
        <v>4580</v>
      </c>
      <c r="D2420" s="2"/>
      <c r="E2420" s="2"/>
      <c r="F2420" s="2">
        <v>12</v>
      </c>
    </row>
    <row r="2421" spans="2:6" x14ac:dyDescent="0.25">
      <c r="B2421" s="107">
        <v>46027</v>
      </c>
      <c r="C2421" s="2" t="s">
        <v>467</v>
      </c>
      <c r="D2421" s="2" t="s">
        <v>4722</v>
      </c>
      <c r="E2421" s="2" t="s">
        <v>113</v>
      </c>
      <c r="F2421" s="2">
        <v>1</v>
      </c>
    </row>
    <row r="2422" spans="2:6" x14ac:dyDescent="0.25">
      <c r="D2422" s="2" t="s">
        <v>2489</v>
      </c>
      <c r="E2422" s="2" t="s">
        <v>65</v>
      </c>
      <c r="F2422" s="2">
        <v>100</v>
      </c>
    </row>
    <row r="2423" spans="2:6" x14ac:dyDescent="0.25">
      <c r="D2423" s="2" t="s">
        <v>4720</v>
      </c>
      <c r="E2423" s="2" t="s">
        <v>65</v>
      </c>
      <c r="F2423" s="2">
        <v>20</v>
      </c>
    </row>
    <row r="2424" spans="2:6" x14ac:dyDescent="0.25">
      <c r="D2424" s="2" t="s">
        <v>2488</v>
      </c>
      <c r="E2424" s="2" t="s">
        <v>65</v>
      </c>
      <c r="F2424" s="2">
        <v>10</v>
      </c>
    </row>
    <row r="2425" spans="2:6" x14ac:dyDescent="0.25">
      <c r="D2425" s="2" t="s">
        <v>4717</v>
      </c>
      <c r="E2425" s="2" t="s">
        <v>141</v>
      </c>
      <c r="F2425" s="2">
        <v>12</v>
      </c>
    </row>
    <row r="2426" spans="2:6" x14ac:dyDescent="0.25">
      <c r="D2426" s="2" t="s">
        <v>4718</v>
      </c>
      <c r="E2426" s="2" t="s">
        <v>141</v>
      </c>
      <c r="F2426" s="2">
        <v>2</v>
      </c>
    </row>
    <row r="2427" spans="2:6" x14ac:dyDescent="0.25">
      <c r="D2427" s="2" t="s">
        <v>4719</v>
      </c>
      <c r="E2427" s="2" t="s">
        <v>65</v>
      </c>
      <c r="F2427" s="2">
        <v>20</v>
      </c>
    </row>
    <row r="2428" spans="2:6" x14ac:dyDescent="0.25">
      <c r="C2428" s="2" t="s">
        <v>4711</v>
      </c>
      <c r="D2428" s="2" t="s">
        <v>4707</v>
      </c>
      <c r="E2428" s="2" t="s">
        <v>140</v>
      </c>
      <c r="F2428" s="2">
        <v>2</v>
      </c>
    </row>
    <row r="2429" spans="2:6" x14ac:dyDescent="0.25">
      <c r="D2429" s="2" t="s">
        <v>4706</v>
      </c>
      <c r="E2429" s="2" t="s">
        <v>65</v>
      </c>
      <c r="F2429" s="2">
        <v>150</v>
      </c>
    </row>
    <row r="2430" spans="2:6" x14ac:dyDescent="0.25">
      <c r="D2430" s="2" t="s">
        <v>4708</v>
      </c>
      <c r="E2430" s="2" t="s">
        <v>114</v>
      </c>
      <c r="F2430" s="2">
        <v>10</v>
      </c>
    </row>
    <row r="2431" spans="2:6" x14ac:dyDescent="0.25">
      <c r="D2431" s="2" t="s">
        <v>4709</v>
      </c>
      <c r="E2431" s="2" t="s">
        <v>141</v>
      </c>
      <c r="F2431" s="2">
        <v>2</v>
      </c>
    </row>
    <row r="2432" spans="2:6" x14ac:dyDescent="0.25">
      <c r="B2432" s="2" t="s">
        <v>4830</v>
      </c>
      <c r="D2432" s="2"/>
      <c r="E2432" s="2"/>
      <c r="F2432" s="2">
        <v>329</v>
      </c>
    </row>
    <row r="2433" spans="2:6" x14ac:dyDescent="0.25">
      <c r="B2433" s="107">
        <v>46028</v>
      </c>
      <c r="C2433" s="2" t="s">
        <v>147</v>
      </c>
      <c r="D2433" s="2" t="s">
        <v>2184</v>
      </c>
      <c r="E2433" s="2" t="s">
        <v>24</v>
      </c>
      <c r="F2433" s="2">
        <v>1</v>
      </c>
    </row>
    <row r="2434" spans="2:6" x14ac:dyDescent="0.25">
      <c r="D2434" s="2" t="s">
        <v>3451</v>
      </c>
      <c r="E2434" s="2" t="s">
        <v>110</v>
      </c>
      <c r="F2434" s="2">
        <v>1</v>
      </c>
    </row>
    <row r="2435" spans="2:6" x14ac:dyDescent="0.25">
      <c r="D2435" s="2" t="s">
        <v>3151</v>
      </c>
      <c r="E2435" s="2" t="s">
        <v>65</v>
      </c>
      <c r="F2435" s="2">
        <v>2</v>
      </c>
    </row>
    <row r="2436" spans="2:6" x14ac:dyDescent="0.25">
      <c r="D2436" s="2" t="s">
        <v>4732</v>
      </c>
      <c r="E2436" s="2" t="s">
        <v>65</v>
      </c>
      <c r="F2436" s="2">
        <v>2</v>
      </c>
    </row>
    <row r="2437" spans="2:6" x14ac:dyDescent="0.25">
      <c r="B2437" s="2" t="s">
        <v>4831</v>
      </c>
      <c r="D2437" s="2"/>
      <c r="E2437" s="2"/>
      <c r="F2437" s="2">
        <v>6</v>
      </c>
    </row>
    <row r="2438" spans="2:6" x14ac:dyDescent="0.25">
      <c r="B2438" s="107">
        <v>46035</v>
      </c>
      <c r="C2438" s="2" t="s">
        <v>1027</v>
      </c>
      <c r="D2438" s="2" t="s">
        <v>2406</v>
      </c>
      <c r="E2438" s="2" t="s">
        <v>65</v>
      </c>
      <c r="F2438" s="2">
        <v>1</v>
      </c>
    </row>
    <row r="2439" spans="2:6" x14ac:dyDescent="0.25">
      <c r="D2439" s="2" t="s">
        <v>4351</v>
      </c>
      <c r="E2439" s="2" t="s">
        <v>65</v>
      </c>
      <c r="F2439" s="2">
        <v>2</v>
      </c>
    </row>
    <row r="2440" spans="2:6" x14ac:dyDescent="0.25">
      <c r="D2440" s="2" t="s">
        <v>3331</v>
      </c>
      <c r="E2440" s="2" t="s">
        <v>65</v>
      </c>
      <c r="F2440" s="2">
        <v>10</v>
      </c>
    </row>
    <row r="2441" spans="2:6" x14ac:dyDescent="0.25">
      <c r="D2441" s="2" t="s">
        <v>4866</v>
      </c>
      <c r="E2441" s="2" t="s">
        <v>65</v>
      </c>
      <c r="F2441" s="2">
        <v>1</v>
      </c>
    </row>
    <row r="2442" spans="2:6" x14ac:dyDescent="0.25">
      <c r="B2442" s="2" t="s">
        <v>4832</v>
      </c>
      <c r="D2442" s="2"/>
      <c r="E2442" s="2"/>
      <c r="F2442" s="2">
        <v>14</v>
      </c>
    </row>
    <row r="2443" spans="2:6" x14ac:dyDescent="0.25">
      <c r="B2443" s="107">
        <v>46034</v>
      </c>
      <c r="C2443" s="2" t="s">
        <v>1001</v>
      </c>
      <c r="D2443" s="2" t="s">
        <v>2642</v>
      </c>
      <c r="E2443" s="2" t="s">
        <v>65</v>
      </c>
      <c r="F2443" s="2">
        <v>4</v>
      </c>
    </row>
    <row r="2444" spans="2:6" x14ac:dyDescent="0.25">
      <c r="D2444" s="2" t="s">
        <v>2645</v>
      </c>
      <c r="E2444" s="2" t="s">
        <v>65</v>
      </c>
      <c r="F2444" s="2">
        <v>4</v>
      </c>
    </row>
    <row r="2445" spans="2:6" x14ac:dyDescent="0.25">
      <c r="D2445" s="2" t="s">
        <v>3600</v>
      </c>
      <c r="E2445" s="2" t="s">
        <v>65</v>
      </c>
      <c r="F2445" s="2">
        <v>4</v>
      </c>
    </row>
    <row r="2446" spans="2:6" x14ac:dyDescent="0.25">
      <c r="B2446" s="2" t="s">
        <v>4829</v>
      </c>
      <c r="D2446" s="2"/>
      <c r="E2446" s="2"/>
      <c r="F2446" s="2">
        <v>12</v>
      </c>
    </row>
    <row r="2447" spans="2:6" x14ac:dyDescent="0.25">
      <c r="B2447" s="107">
        <v>46045</v>
      </c>
      <c r="C2447" s="2" t="s">
        <v>1021</v>
      </c>
      <c r="D2447" s="2" t="s">
        <v>2304</v>
      </c>
      <c r="E2447" s="2" t="s">
        <v>65</v>
      </c>
      <c r="F2447" s="2">
        <v>1</v>
      </c>
    </row>
    <row r="2448" spans="2:6" x14ac:dyDescent="0.25">
      <c r="D2448" s="2" t="s">
        <v>4860</v>
      </c>
      <c r="E2448" s="2" t="s">
        <v>72</v>
      </c>
      <c r="F2448" s="2">
        <v>5</v>
      </c>
    </row>
    <row r="2449" spans="1:6" x14ac:dyDescent="0.25">
      <c r="B2449" s="2" t="s">
        <v>4936</v>
      </c>
      <c r="D2449" s="2"/>
      <c r="E2449" s="2"/>
      <c r="F2449" s="2">
        <v>6</v>
      </c>
    </row>
    <row r="2450" spans="1:6" x14ac:dyDescent="0.25">
      <c r="B2450" s="107">
        <v>46042</v>
      </c>
      <c r="C2450" s="2" t="s">
        <v>1681</v>
      </c>
      <c r="D2450" s="2" t="s">
        <v>2134</v>
      </c>
      <c r="E2450" s="2" t="s">
        <v>65</v>
      </c>
      <c r="F2450" s="2">
        <v>1</v>
      </c>
    </row>
    <row r="2451" spans="1:6" x14ac:dyDescent="0.25">
      <c r="B2451" s="2" t="s">
        <v>4937</v>
      </c>
      <c r="D2451" s="2"/>
      <c r="E2451" s="2"/>
      <c r="F2451" s="2">
        <v>1</v>
      </c>
    </row>
    <row r="2452" spans="1:6" x14ac:dyDescent="0.25">
      <c r="B2452" s="107">
        <v>46049</v>
      </c>
      <c r="C2452" s="2" t="s">
        <v>151</v>
      </c>
      <c r="D2452" s="2" t="s">
        <v>4511</v>
      </c>
      <c r="E2452" s="2" t="s">
        <v>110</v>
      </c>
      <c r="F2452" s="2">
        <v>8</v>
      </c>
    </row>
    <row r="2453" spans="1:6" x14ac:dyDescent="0.25">
      <c r="B2453" s="2" t="s">
        <v>4999</v>
      </c>
      <c r="D2453" s="2"/>
      <c r="E2453" s="2"/>
      <c r="F2453" s="2">
        <v>8</v>
      </c>
    </row>
    <row r="2454" spans="1:6" x14ac:dyDescent="0.25">
      <c r="A2454" s="2" t="s">
        <v>2569</v>
      </c>
      <c r="D2454" s="2"/>
      <c r="E2454" s="2"/>
      <c r="F2454" s="2">
        <v>3146.9</v>
      </c>
    </row>
    <row r="2455" spans="1:6" x14ac:dyDescent="0.25">
      <c r="A2455" s="2" t="s">
        <v>2432</v>
      </c>
      <c r="B2455" s="107">
        <v>45897</v>
      </c>
      <c r="C2455" s="2" t="s">
        <v>615</v>
      </c>
      <c r="D2455" s="2" t="s">
        <v>1814</v>
      </c>
      <c r="E2455" s="2" t="s">
        <v>65</v>
      </c>
      <c r="F2455" s="2">
        <v>1</v>
      </c>
    </row>
    <row r="2456" spans="1:6" x14ac:dyDescent="0.25">
      <c r="D2456" s="2" t="s">
        <v>1810</v>
      </c>
      <c r="E2456" s="2" t="s">
        <v>114</v>
      </c>
      <c r="F2456" s="2">
        <v>4</v>
      </c>
    </row>
    <row r="2457" spans="1:6" x14ac:dyDescent="0.25">
      <c r="D2457" s="2" t="s">
        <v>2377</v>
      </c>
      <c r="E2457" s="2" t="s">
        <v>114</v>
      </c>
      <c r="F2457" s="2">
        <v>40</v>
      </c>
    </row>
    <row r="2458" spans="1:6" x14ac:dyDescent="0.25">
      <c r="D2458" s="2" t="s">
        <v>2450</v>
      </c>
      <c r="E2458" s="2" t="s">
        <v>72</v>
      </c>
      <c r="F2458" s="2">
        <v>111.6</v>
      </c>
    </row>
    <row r="2459" spans="1:6" x14ac:dyDescent="0.25">
      <c r="C2459" s="2" t="s">
        <v>1681</v>
      </c>
      <c r="D2459" s="2" t="s">
        <v>1690</v>
      </c>
      <c r="E2459" s="2" t="s">
        <v>65</v>
      </c>
      <c r="F2459" s="2">
        <v>1</v>
      </c>
    </row>
    <row r="2460" spans="1:6" x14ac:dyDescent="0.25">
      <c r="B2460" s="2" t="s">
        <v>2561</v>
      </c>
      <c r="D2460" s="2"/>
      <c r="E2460" s="2"/>
      <c r="F2460" s="2">
        <v>157.6</v>
      </c>
    </row>
    <row r="2461" spans="1:6" x14ac:dyDescent="0.25">
      <c r="B2461" s="107">
        <v>45889</v>
      </c>
      <c r="C2461" s="2" t="s">
        <v>230</v>
      </c>
      <c r="D2461" s="2" t="s">
        <v>2386</v>
      </c>
      <c r="E2461" s="2" t="s">
        <v>65</v>
      </c>
      <c r="F2461" s="2">
        <v>3</v>
      </c>
    </row>
    <row r="2462" spans="1:6" x14ac:dyDescent="0.25">
      <c r="D2462" s="2" t="s">
        <v>1918</v>
      </c>
      <c r="E2462" s="2" t="s">
        <v>65</v>
      </c>
      <c r="F2462" s="2">
        <v>5</v>
      </c>
    </row>
    <row r="2463" spans="1:6" x14ac:dyDescent="0.25">
      <c r="B2463" s="2" t="s">
        <v>2555</v>
      </c>
      <c r="D2463" s="2"/>
      <c r="E2463" s="2"/>
      <c r="F2463" s="2">
        <v>8</v>
      </c>
    </row>
    <row r="2464" spans="1:6" x14ac:dyDescent="0.25">
      <c r="B2464" s="107">
        <v>45902</v>
      </c>
      <c r="C2464" s="2" t="s">
        <v>238</v>
      </c>
      <c r="D2464" s="2" t="s">
        <v>2817</v>
      </c>
      <c r="E2464" s="2" t="s">
        <v>65</v>
      </c>
      <c r="F2464" s="2">
        <v>58</v>
      </c>
    </row>
    <row r="2465" spans="2:6" x14ac:dyDescent="0.25">
      <c r="D2465" s="2" t="s">
        <v>2815</v>
      </c>
      <c r="E2465" s="2" t="s">
        <v>65</v>
      </c>
      <c r="F2465" s="2">
        <v>7</v>
      </c>
    </row>
    <row r="2466" spans="2:6" x14ac:dyDescent="0.25">
      <c r="D2466" s="2" t="s">
        <v>2816</v>
      </c>
      <c r="E2466" s="2" t="s">
        <v>65</v>
      </c>
      <c r="F2466" s="2">
        <v>3</v>
      </c>
    </row>
    <row r="2467" spans="2:6" x14ac:dyDescent="0.25">
      <c r="D2467" s="2" t="s">
        <v>2818</v>
      </c>
      <c r="E2467" s="2" t="s">
        <v>65</v>
      </c>
      <c r="F2467" s="2">
        <v>45</v>
      </c>
    </row>
    <row r="2468" spans="2:6" x14ac:dyDescent="0.25">
      <c r="B2468" s="2" t="s">
        <v>2978</v>
      </c>
      <c r="D2468" s="2"/>
      <c r="E2468" s="2"/>
      <c r="F2468" s="2">
        <v>113</v>
      </c>
    </row>
    <row r="2469" spans="2:6" x14ac:dyDescent="0.25">
      <c r="B2469" s="107">
        <v>45904</v>
      </c>
      <c r="C2469" s="2" t="s">
        <v>554</v>
      </c>
      <c r="D2469" s="2" t="s">
        <v>1858</v>
      </c>
      <c r="E2469" s="2" t="s">
        <v>65</v>
      </c>
      <c r="F2469" s="2">
        <v>24</v>
      </c>
    </row>
    <row r="2470" spans="2:6" x14ac:dyDescent="0.25">
      <c r="D2470" s="2" t="s">
        <v>1862</v>
      </c>
      <c r="E2470" s="2" t="s">
        <v>65</v>
      </c>
      <c r="F2470" s="2">
        <v>1</v>
      </c>
    </row>
    <row r="2471" spans="2:6" x14ac:dyDescent="0.25">
      <c r="D2471" s="2" t="s">
        <v>1864</v>
      </c>
      <c r="E2471" s="2" t="s">
        <v>65</v>
      </c>
      <c r="F2471" s="2">
        <v>1</v>
      </c>
    </row>
    <row r="2472" spans="2:6" x14ac:dyDescent="0.25">
      <c r="D2472" s="2" t="s">
        <v>1860</v>
      </c>
      <c r="E2472" s="2" t="s">
        <v>65</v>
      </c>
      <c r="F2472" s="2">
        <v>88</v>
      </c>
    </row>
    <row r="2473" spans="2:6" x14ac:dyDescent="0.25">
      <c r="D2473" s="2" t="s">
        <v>2666</v>
      </c>
      <c r="E2473" s="2" t="s">
        <v>65</v>
      </c>
      <c r="F2473" s="2">
        <v>6</v>
      </c>
    </row>
    <row r="2474" spans="2:6" x14ac:dyDescent="0.25">
      <c r="D2474" s="2" t="s">
        <v>1859</v>
      </c>
      <c r="E2474" s="2" t="s">
        <v>65</v>
      </c>
      <c r="F2474" s="2">
        <v>30</v>
      </c>
    </row>
    <row r="2475" spans="2:6" x14ac:dyDescent="0.25">
      <c r="D2475" s="2" t="s">
        <v>1863</v>
      </c>
      <c r="E2475" s="2" t="s">
        <v>65</v>
      </c>
      <c r="F2475" s="2">
        <v>10</v>
      </c>
    </row>
    <row r="2476" spans="2:6" x14ac:dyDescent="0.25">
      <c r="B2476" s="2" t="s">
        <v>2982</v>
      </c>
      <c r="D2476" s="2"/>
      <c r="E2476" s="2"/>
      <c r="F2476" s="2">
        <v>160</v>
      </c>
    </row>
    <row r="2477" spans="2:6" x14ac:dyDescent="0.25">
      <c r="B2477" s="107">
        <v>45903</v>
      </c>
      <c r="C2477" s="2" t="s">
        <v>147</v>
      </c>
      <c r="D2477" s="2" t="s">
        <v>2184</v>
      </c>
      <c r="E2477" s="2" t="s">
        <v>24</v>
      </c>
      <c r="F2477" s="2">
        <v>1</v>
      </c>
    </row>
    <row r="2478" spans="2:6" x14ac:dyDescent="0.25">
      <c r="D2478" s="2" t="s">
        <v>2838</v>
      </c>
      <c r="E2478" s="2" t="s">
        <v>65</v>
      </c>
      <c r="F2478" s="2">
        <v>50</v>
      </c>
    </row>
    <row r="2479" spans="2:6" x14ac:dyDescent="0.25">
      <c r="D2479" s="2" t="s">
        <v>2331</v>
      </c>
      <c r="E2479" s="2" t="s">
        <v>65</v>
      </c>
      <c r="F2479" s="2">
        <v>3</v>
      </c>
    </row>
    <row r="2480" spans="2:6" x14ac:dyDescent="0.25">
      <c r="D2480" s="2" t="s">
        <v>2334</v>
      </c>
      <c r="E2480" s="2" t="s">
        <v>110</v>
      </c>
      <c r="F2480" s="2">
        <v>1</v>
      </c>
    </row>
    <row r="2481" spans="2:6" x14ac:dyDescent="0.25">
      <c r="D2481" s="2" t="s">
        <v>2330</v>
      </c>
      <c r="E2481" s="2" t="s">
        <v>65</v>
      </c>
      <c r="F2481" s="2">
        <v>3</v>
      </c>
    </row>
    <row r="2482" spans="2:6" x14ac:dyDescent="0.25">
      <c r="D2482" s="2" t="s">
        <v>2835</v>
      </c>
      <c r="E2482" s="2" t="s">
        <v>110</v>
      </c>
      <c r="F2482" s="2">
        <v>1</v>
      </c>
    </row>
    <row r="2483" spans="2:6" x14ac:dyDescent="0.25">
      <c r="D2483" s="2" t="s">
        <v>2335</v>
      </c>
      <c r="E2483" s="2" t="s">
        <v>110</v>
      </c>
      <c r="F2483" s="2">
        <v>1</v>
      </c>
    </row>
    <row r="2484" spans="2:6" x14ac:dyDescent="0.25">
      <c r="D2484" s="2" t="s">
        <v>2183</v>
      </c>
      <c r="E2484" s="2" t="s">
        <v>24</v>
      </c>
      <c r="F2484" s="2">
        <v>2</v>
      </c>
    </row>
    <row r="2485" spans="2:6" x14ac:dyDescent="0.25">
      <c r="D2485" s="2" t="s">
        <v>2836</v>
      </c>
      <c r="E2485" s="2" t="s">
        <v>110</v>
      </c>
      <c r="F2485" s="2">
        <v>8</v>
      </c>
    </row>
    <row r="2486" spans="2:6" x14ac:dyDescent="0.25">
      <c r="D2486" s="2" t="s">
        <v>2837</v>
      </c>
      <c r="E2486" s="2" t="s">
        <v>65</v>
      </c>
      <c r="F2486" s="2">
        <v>2</v>
      </c>
    </row>
    <row r="2487" spans="2:6" x14ac:dyDescent="0.25">
      <c r="B2487" s="2" t="s">
        <v>2975</v>
      </c>
      <c r="D2487" s="2"/>
      <c r="E2487" s="2"/>
      <c r="F2487" s="2">
        <v>72</v>
      </c>
    </row>
    <row r="2488" spans="2:6" x14ac:dyDescent="0.25">
      <c r="B2488" s="107">
        <v>45915</v>
      </c>
      <c r="C2488" s="2" t="s">
        <v>151</v>
      </c>
      <c r="D2488" s="2" t="s">
        <v>2887</v>
      </c>
      <c r="E2488" s="2" t="s">
        <v>114</v>
      </c>
      <c r="F2488" s="2">
        <v>1</v>
      </c>
    </row>
    <row r="2489" spans="2:6" x14ac:dyDescent="0.25">
      <c r="D2489" s="2" t="s">
        <v>2340</v>
      </c>
      <c r="E2489" s="2" t="s">
        <v>139</v>
      </c>
      <c r="F2489" s="2">
        <v>6</v>
      </c>
    </row>
    <row r="2490" spans="2:6" x14ac:dyDescent="0.25">
      <c r="C2490" s="2" t="s">
        <v>372</v>
      </c>
      <c r="D2490" s="2" t="s">
        <v>1974</v>
      </c>
      <c r="E2490" s="2" t="s">
        <v>65</v>
      </c>
      <c r="F2490" s="2">
        <v>6</v>
      </c>
    </row>
    <row r="2491" spans="2:6" x14ac:dyDescent="0.25">
      <c r="D2491" s="2" t="s">
        <v>1975</v>
      </c>
      <c r="E2491" s="2" t="s">
        <v>65</v>
      </c>
      <c r="F2491" s="2">
        <v>12</v>
      </c>
    </row>
    <row r="2492" spans="2:6" x14ac:dyDescent="0.25">
      <c r="B2492" s="2" t="s">
        <v>3062</v>
      </c>
      <c r="D2492" s="2"/>
      <c r="E2492" s="2"/>
      <c r="F2492" s="2">
        <v>25</v>
      </c>
    </row>
    <row r="2493" spans="2:6" x14ac:dyDescent="0.25">
      <c r="B2493" s="107">
        <v>45916</v>
      </c>
      <c r="C2493" s="2" t="s">
        <v>375</v>
      </c>
      <c r="D2493" s="2" t="s">
        <v>2261</v>
      </c>
      <c r="E2493" s="2" t="s">
        <v>24</v>
      </c>
      <c r="F2493" s="2">
        <v>1</v>
      </c>
    </row>
    <row r="2494" spans="2:6" x14ac:dyDescent="0.25">
      <c r="C2494" s="2" t="s">
        <v>177</v>
      </c>
      <c r="D2494" s="2" t="s">
        <v>2049</v>
      </c>
      <c r="E2494" s="2" t="s">
        <v>65</v>
      </c>
      <c r="F2494" s="2">
        <v>2</v>
      </c>
    </row>
    <row r="2495" spans="2:6" x14ac:dyDescent="0.25">
      <c r="D2495" s="2" t="s">
        <v>2040</v>
      </c>
      <c r="E2495" s="2" t="s">
        <v>141</v>
      </c>
      <c r="F2495" s="2">
        <v>10</v>
      </c>
    </row>
    <row r="2496" spans="2:6" x14ac:dyDescent="0.25">
      <c r="D2496" s="2" t="s">
        <v>2042</v>
      </c>
      <c r="E2496" s="2" t="s">
        <v>65</v>
      </c>
      <c r="F2496" s="2">
        <v>14</v>
      </c>
    </row>
    <row r="2497" spans="1:6" x14ac:dyDescent="0.25">
      <c r="D2497" s="2" t="s">
        <v>2045</v>
      </c>
      <c r="E2497" s="2" t="s">
        <v>65</v>
      </c>
      <c r="F2497" s="2">
        <v>14</v>
      </c>
    </row>
    <row r="2498" spans="1:6" x14ac:dyDescent="0.25">
      <c r="D2498" s="2" t="s">
        <v>2046</v>
      </c>
      <c r="E2498" s="2" t="s">
        <v>65</v>
      </c>
      <c r="F2498" s="2">
        <v>14</v>
      </c>
    </row>
    <row r="2499" spans="1:6" x14ac:dyDescent="0.25">
      <c r="D2499" s="2" t="s">
        <v>3103</v>
      </c>
      <c r="E2499" s="2" t="s">
        <v>65</v>
      </c>
      <c r="F2499" s="2">
        <v>14</v>
      </c>
    </row>
    <row r="2500" spans="1:6" x14ac:dyDescent="0.25">
      <c r="D2500" s="2" t="s">
        <v>3100</v>
      </c>
      <c r="E2500" s="2" t="s">
        <v>115</v>
      </c>
      <c r="F2500" s="2">
        <v>3</v>
      </c>
    </row>
    <row r="2501" spans="1:6" x14ac:dyDescent="0.25">
      <c r="D2501" s="2" t="s">
        <v>3101</v>
      </c>
      <c r="E2501" s="2" t="s">
        <v>115</v>
      </c>
      <c r="F2501" s="2">
        <v>3</v>
      </c>
    </row>
    <row r="2502" spans="1:6" x14ac:dyDescent="0.25">
      <c r="D2502" s="2" t="s">
        <v>3102</v>
      </c>
      <c r="E2502" s="2" t="s">
        <v>65</v>
      </c>
      <c r="F2502" s="2">
        <v>14</v>
      </c>
    </row>
    <row r="2503" spans="1:6" x14ac:dyDescent="0.25">
      <c r="B2503" s="2" t="s">
        <v>3125</v>
      </c>
      <c r="D2503" s="2"/>
      <c r="E2503" s="2"/>
      <c r="F2503" s="2">
        <v>89</v>
      </c>
    </row>
    <row r="2504" spans="1:6" x14ac:dyDescent="0.25">
      <c r="A2504" s="2" t="s">
        <v>2570</v>
      </c>
      <c r="D2504" s="2"/>
      <c r="E2504" s="2"/>
      <c r="F2504" s="2">
        <v>624.6</v>
      </c>
    </row>
    <row r="2505" spans="1:6" x14ac:dyDescent="0.25">
      <c r="A2505" s="2" t="s">
        <v>2461</v>
      </c>
      <c r="B2505" s="107">
        <v>45890</v>
      </c>
      <c r="C2505" s="2" t="s">
        <v>238</v>
      </c>
      <c r="D2505" s="2" t="s">
        <v>2456</v>
      </c>
      <c r="E2505" s="2" t="s">
        <v>65</v>
      </c>
      <c r="F2505" s="2">
        <v>60</v>
      </c>
    </row>
    <row r="2506" spans="1:6" x14ac:dyDescent="0.25">
      <c r="D2506" s="2" t="s">
        <v>2457</v>
      </c>
      <c r="E2506" s="2" t="s">
        <v>65</v>
      </c>
      <c r="F2506" s="2">
        <v>125</v>
      </c>
    </row>
    <row r="2507" spans="1:6" x14ac:dyDescent="0.25">
      <c r="D2507" s="2" t="s">
        <v>2458</v>
      </c>
      <c r="E2507" s="2" t="s">
        <v>65</v>
      </c>
      <c r="F2507" s="2">
        <v>10</v>
      </c>
    </row>
    <row r="2508" spans="1:6" x14ac:dyDescent="0.25">
      <c r="D2508" s="2" t="s">
        <v>2459</v>
      </c>
      <c r="E2508" s="2" t="s">
        <v>65</v>
      </c>
      <c r="F2508" s="2">
        <v>25</v>
      </c>
    </row>
    <row r="2509" spans="1:6" x14ac:dyDescent="0.25">
      <c r="B2509" s="2" t="s">
        <v>2556</v>
      </c>
      <c r="D2509" s="2"/>
      <c r="E2509" s="2"/>
      <c r="F2509" s="2">
        <v>220</v>
      </c>
    </row>
    <row r="2510" spans="1:6" x14ac:dyDescent="0.25">
      <c r="B2510" s="107">
        <v>45891</v>
      </c>
      <c r="C2510" s="2" t="s">
        <v>467</v>
      </c>
      <c r="D2510" s="2" t="s">
        <v>2489</v>
      </c>
      <c r="E2510" s="2" t="s">
        <v>109</v>
      </c>
      <c r="F2510" s="2">
        <v>50</v>
      </c>
    </row>
    <row r="2511" spans="1:6" x14ac:dyDescent="0.25">
      <c r="D2511" s="2" t="s">
        <v>2492</v>
      </c>
      <c r="E2511" s="2" t="s">
        <v>109</v>
      </c>
      <c r="F2511" s="2">
        <v>10</v>
      </c>
    </row>
    <row r="2512" spans="1:6" x14ac:dyDescent="0.25">
      <c r="D2512" s="2" t="s">
        <v>2488</v>
      </c>
      <c r="E2512" s="2" t="s">
        <v>109</v>
      </c>
      <c r="F2512" s="2">
        <v>10</v>
      </c>
    </row>
    <row r="2513" spans="2:6" x14ac:dyDescent="0.25">
      <c r="D2513" s="2" t="s">
        <v>2490</v>
      </c>
      <c r="E2513" s="2" t="s">
        <v>109</v>
      </c>
      <c r="F2513" s="2">
        <v>30</v>
      </c>
    </row>
    <row r="2514" spans="2:6" x14ac:dyDescent="0.25">
      <c r="D2514" s="2" t="s">
        <v>2491</v>
      </c>
      <c r="E2514" s="2" t="s">
        <v>109</v>
      </c>
      <c r="F2514" s="2">
        <v>70</v>
      </c>
    </row>
    <row r="2515" spans="2:6" x14ac:dyDescent="0.25">
      <c r="B2515" s="2" t="s">
        <v>2564</v>
      </c>
      <c r="D2515" s="2"/>
      <c r="E2515" s="2"/>
      <c r="F2515" s="2">
        <v>170</v>
      </c>
    </row>
    <row r="2516" spans="2:6" x14ac:dyDescent="0.25">
      <c r="B2516" s="107">
        <v>45894</v>
      </c>
      <c r="C2516" s="2" t="s">
        <v>238</v>
      </c>
      <c r="D2516" s="2" t="s">
        <v>2540</v>
      </c>
      <c r="E2516" s="2" t="s">
        <v>23</v>
      </c>
      <c r="F2516" s="2">
        <v>73</v>
      </c>
    </row>
    <row r="2517" spans="2:6" x14ac:dyDescent="0.25">
      <c r="D2517" s="2" t="s">
        <v>2538</v>
      </c>
      <c r="E2517" s="2" t="s">
        <v>23</v>
      </c>
      <c r="F2517" s="2">
        <v>73</v>
      </c>
    </row>
    <row r="2518" spans="2:6" x14ac:dyDescent="0.25">
      <c r="D2518" s="2" t="s">
        <v>2229</v>
      </c>
      <c r="E2518" s="2" t="s">
        <v>23</v>
      </c>
      <c r="F2518" s="2">
        <v>4</v>
      </c>
    </row>
    <row r="2519" spans="2:6" x14ac:dyDescent="0.25">
      <c r="D2519" s="2" t="s">
        <v>2539</v>
      </c>
      <c r="E2519" s="2" t="s">
        <v>23</v>
      </c>
      <c r="F2519" s="2">
        <v>34</v>
      </c>
    </row>
    <row r="2520" spans="2:6" x14ac:dyDescent="0.25">
      <c r="D2520" s="2" t="s">
        <v>2537</v>
      </c>
      <c r="E2520" s="2" t="s">
        <v>23</v>
      </c>
      <c r="F2520" s="2">
        <v>75</v>
      </c>
    </row>
    <row r="2521" spans="2:6" x14ac:dyDescent="0.25">
      <c r="B2521" s="2" t="s">
        <v>2558</v>
      </c>
      <c r="D2521" s="2"/>
      <c r="E2521" s="2"/>
      <c r="F2521" s="2">
        <v>259</v>
      </c>
    </row>
    <row r="2522" spans="2:6" x14ac:dyDescent="0.25">
      <c r="B2522" s="107">
        <v>45901</v>
      </c>
      <c r="C2522" s="2" t="s">
        <v>260</v>
      </c>
      <c r="D2522" s="2" t="s">
        <v>2739</v>
      </c>
      <c r="E2522" s="2" t="s">
        <v>65</v>
      </c>
      <c r="F2522" s="2">
        <v>1</v>
      </c>
    </row>
    <row r="2523" spans="2:6" x14ac:dyDescent="0.25">
      <c r="D2523" s="2" t="s">
        <v>2347</v>
      </c>
      <c r="E2523" s="2" t="s">
        <v>65</v>
      </c>
      <c r="F2523" s="2">
        <v>10</v>
      </c>
    </row>
    <row r="2524" spans="2:6" x14ac:dyDescent="0.25">
      <c r="D2524" s="2" t="s">
        <v>2018</v>
      </c>
      <c r="E2524" s="2" t="s">
        <v>65</v>
      </c>
      <c r="F2524" s="2">
        <v>1</v>
      </c>
    </row>
    <row r="2525" spans="2:6" x14ac:dyDescent="0.25">
      <c r="D2525" s="2" t="s">
        <v>1760</v>
      </c>
      <c r="E2525" s="2" t="s">
        <v>65</v>
      </c>
      <c r="F2525" s="2">
        <v>20</v>
      </c>
    </row>
    <row r="2526" spans="2:6" x14ac:dyDescent="0.25">
      <c r="D2526" s="2" t="s">
        <v>2735</v>
      </c>
      <c r="E2526" s="2" t="s">
        <v>65</v>
      </c>
      <c r="F2526" s="2">
        <v>10</v>
      </c>
    </row>
    <row r="2527" spans="2:6" x14ac:dyDescent="0.25">
      <c r="D2527" s="2" t="s">
        <v>2742</v>
      </c>
      <c r="E2527" s="2" t="s">
        <v>65</v>
      </c>
      <c r="F2527" s="2">
        <v>1</v>
      </c>
    </row>
    <row r="2528" spans="2:6" x14ac:dyDescent="0.25">
      <c r="D2528" s="2" t="s">
        <v>2736</v>
      </c>
      <c r="E2528" s="2" t="s">
        <v>65</v>
      </c>
      <c r="F2528" s="2">
        <v>30</v>
      </c>
    </row>
    <row r="2529" spans="2:6" x14ac:dyDescent="0.25">
      <c r="D2529" s="2" t="s">
        <v>2737</v>
      </c>
      <c r="E2529" s="2" t="s">
        <v>65</v>
      </c>
      <c r="F2529" s="2">
        <v>50</v>
      </c>
    </row>
    <row r="2530" spans="2:6" x14ac:dyDescent="0.25">
      <c r="D2530" s="2" t="s">
        <v>2582</v>
      </c>
      <c r="E2530" s="2" t="s">
        <v>65</v>
      </c>
      <c r="F2530" s="2">
        <v>50</v>
      </c>
    </row>
    <row r="2531" spans="2:6" x14ac:dyDescent="0.25">
      <c r="D2531" s="2" t="s">
        <v>2581</v>
      </c>
      <c r="E2531" s="2" t="s">
        <v>65</v>
      </c>
      <c r="F2531" s="2">
        <v>50</v>
      </c>
    </row>
    <row r="2532" spans="2:6" x14ac:dyDescent="0.25">
      <c r="D2532" s="2" t="s">
        <v>2743</v>
      </c>
      <c r="E2532" s="2" t="s">
        <v>65</v>
      </c>
      <c r="F2532" s="2">
        <v>1</v>
      </c>
    </row>
    <row r="2533" spans="2:6" x14ac:dyDescent="0.25">
      <c r="D2533" s="2" t="s">
        <v>2740</v>
      </c>
      <c r="E2533" s="2" t="s">
        <v>65</v>
      </c>
      <c r="F2533" s="2">
        <v>150</v>
      </c>
    </row>
    <row r="2534" spans="2:6" x14ac:dyDescent="0.25">
      <c r="D2534" s="2" t="s">
        <v>2741</v>
      </c>
      <c r="E2534" s="2" t="s">
        <v>65</v>
      </c>
      <c r="F2534" s="2">
        <v>50</v>
      </c>
    </row>
    <row r="2535" spans="2:6" x14ac:dyDescent="0.25">
      <c r="D2535" s="2" t="s">
        <v>2348</v>
      </c>
      <c r="E2535" s="2" t="s">
        <v>65</v>
      </c>
      <c r="F2535" s="2">
        <v>20</v>
      </c>
    </row>
    <row r="2536" spans="2:6" x14ac:dyDescent="0.25">
      <c r="D2536" s="2" t="s">
        <v>2738</v>
      </c>
      <c r="E2536" s="2" t="s">
        <v>65</v>
      </c>
      <c r="F2536" s="2">
        <v>2</v>
      </c>
    </row>
    <row r="2537" spans="2:6" x14ac:dyDescent="0.25">
      <c r="D2537" s="2" t="s">
        <v>2766</v>
      </c>
      <c r="E2537" s="2" t="s">
        <v>65</v>
      </c>
      <c r="F2537" s="2">
        <v>1</v>
      </c>
    </row>
    <row r="2538" spans="2:6" x14ac:dyDescent="0.25">
      <c r="B2538" s="2" t="s">
        <v>2566</v>
      </c>
      <c r="D2538" s="2"/>
      <c r="E2538" s="2"/>
      <c r="F2538" s="2">
        <v>447</v>
      </c>
    </row>
    <row r="2539" spans="2:6" x14ac:dyDescent="0.25">
      <c r="B2539" s="107">
        <v>45902</v>
      </c>
      <c r="C2539" s="2" t="s">
        <v>238</v>
      </c>
      <c r="D2539" s="2" t="s">
        <v>2813</v>
      </c>
      <c r="E2539" s="2" t="s">
        <v>65</v>
      </c>
      <c r="F2539" s="2">
        <v>24</v>
      </c>
    </row>
    <row r="2540" spans="2:6" x14ac:dyDescent="0.25">
      <c r="B2540" s="2" t="s">
        <v>2978</v>
      </c>
      <c r="D2540" s="2"/>
      <c r="E2540" s="2"/>
      <c r="F2540" s="2">
        <v>24</v>
      </c>
    </row>
    <row r="2541" spans="2:6" x14ac:dyDescent="0.25">
      <c r="B2541" s="107">
        <v>45909</v>
      </c>
      <c r="C2541" s="2" t="s">
        <v>1039</v>
      </c>
      <c r="D2541" s="2" t="s">
        <v>2849</v>
      </c>
      <c r="E2541" s="2" t="s">
        <v>65</v>
      </c>
      <c r="F2541" s="2">
        <v>1</v>
      </c>
    </row>
    <row r="2542" spans="2:6" x14ac:dyDescent="0.25">
      <c r="B2542" s="2" t="s">
        <v>2984</v>
      </c>
      <c r="D2542" s="2"/>
      <c r="E2542" s="2"/>
      <c r="F2542" s="2">
        <v>1</v>
      </c>
    </row>
    <row r="2543" spans="2:6" x14ac:dyDescent="0.25">
      <c r="B2543" s="107">
        <v>45930</v>
      </c>
      <c r="C2543" s="2" t="s">
        <v>238</v>
      </c>
      <c r="D2543" s="2" t="s">
        <v>2813</v>
      </c>
      <c r="E2543" s="2" t="s">
        <v>65</v>
      </c>
      <c r="F2543" s="2">
        <v>24</v>
      </c>
    </row>
    <row r="2544" spans="2:6" x14ac:dyDescent="0.25">
      <c r="D2544" s="2" t="s">
        <v>3353</v>
      </c>
      <c r="E2544" s="2" t="s">
        <v>65</v>
      </c>
      <c r="F2544" s="2">
        <v>1</v>
      </c>
    </row>
    <row r="2545" spans="2:6" x14ac:dyDescent="0.25">
      <c r="D2545" s="2" t="s">
        <v>3390</v>
      </c>
      <c r="E2545" s="2" t="s">
        <v>65</v>
      </c>
      <c r="F2545" s="2">
        <v>10</v>
      </c>
    </row>
    <row r="2546" spans="2:6" x14ac:dyDescent="0.25">
      <c r="D2546" s="2" t="s">
        <v>3391</v>
      </c>
      <c r="E2546" s="2" t="s">
        <v>23</v>
      </c>
      <c r="F2546" s="2">
        <v>13.02</v>
      </c>
    </row>
    <row r="2547" spans="2:6" x14ac:dyDescent="0.25">
      <c r="B2547" s="2" t="s">
        <v>3558</v>
      </c>
      <c r="D2547" s="2"/>
      <c r="E2547" s="2"/>
      <c r="F2547" s="2">
        <v>48.019999999999996</v>
      </c>
    </row>
    <row r="2548" spans="2:6" x14ac:dyDescent="0.25">
      <c r="B2548" s="107">
        <v>45933</v>
      </c>
      <c r="C2548" s="2" t="s">
        <v>147</v>
      </c>
      <c r="D2548" s="2" t="s">
        <v>3449</v>
      </c>
      <c r="E2548" s="2" t="s">
        <v>65</v>
      </c>
      <c r="F2548" s="2">
        <v>3</v>
      </c>
    </row>
    <row r="2549" spans="2:6" x14ac:dyDescent="0.25">
      <c r="D2549" s="2" t="s">
        <v>3451</v>
      </c>
      <c r="E2549" s="2" t="s">
        <v>65</v>
      </c>
      <c r="F2549" s="2">
        <v>2</v>
      </c>
    </row>
    <row r="2550" spans="2:6" x14ac:dyDescent="0.25">
      <c r="D2550" s="2" t="s">
        <v>3453</v>
      </c>
      <c r="E2550" s="2" t="s">
        <v>65</v>
      </c>
      <c r="F2550" s="2">
        <v>2</v>
      </c>
    </row>
    <row r="2551" spans="2:6" x14ac:dyDescent="0.25">
      <c r="D2551" s="2" t="s">
        <v>3450</v>
      </c>
      <c r="E2551" s="2" t="s">
        <v>65</v>
      </c>
      <c r="F2551" s="2">
        <v>1</v>
      </c>
    </row>
    <row r="2552" spans="2:6" x14ac:dyDescent="0.25">
      <c r="D2552" s="2" t="s">
        <v>3452</v>
      </c>
      <c r="E2552" s="2" t="s">
        <v>65</v>
      </c>
      <c r="F2552" s="2">
        <v>1</v>
      </c>
    </row>
    <row r="2553" spans="2:6" x14ac:dyDescent="0.25">
      <c r="B2553" s="2" t="s">
        <v>3383</v>
      </c>
      <c r="D2553" s="2"/>
      <c r="E2553" s="2"/>
      <c r="F2553" s="2">
        <v>9</v>
      </c>
    </row>
    <row r="2554" spans="2:6" x14ac:dyDescent="0.25">
      <c r="B2554" s="107">
        <v>45929</v>
      </c>
      <c r="C2554" s="2" t="s">
        <v>238</v>
      </c>
      <c r="D2554" s="2" t="s">
        <v>2227</v>
      </c>
      <c r="E2554" s="2" t="s">
        <v>23</v>
      </c>
      <c r="F2554" s="2">
        <v>45</v>
      </c>
    </row>
    <row r="2555" spans="2:6" x14ac:dyDescent="0.25">
      <c r="D2555" s="2" t="s">
        <v>2458</v>
      </c>
      <c r="E2555" s="2" t="s">
        <v>23</v>
      </c>
      <c r="F2555" s="2">
        <v>4</v>
      </c>
    </row>
    <row r="2556" spans="2:6" x14ac:dyDescent="0.25">
      <c r="D2556" s="2" t="s">
        <v>3388</v>
      </c>
      <c r="E2556" s="2" t="s">
        <v>23</v>
      </c>
      <c r="F2556" s="2">
        <v>66</v>
      </c>
    </row>
    <row r="2557" spans="2:6" x14ac:dyDescent="0.25">
      <c r="B2557" s="2" t="s">
        <v>3380</v>
      </c>
      <c r="D2557" s="2"/>
      <c r="E2557" s="2"/>
      <c r="F2557" s="2">
        <v>115</v>
      </c>
    </row>
    <row r="2558" spans="2:6" x14ac:dyDescent="0.25">
      <c r="B2558" s="107">
        <v>45950</v>
      </c>
      <c r="C2558" s="2" t="s">
        <v>567</v>
      </c>
      <c r="D2558" s="2" t="s">
        <v>1814</v>
      </c>
      <c r="E2558" s="2" t="s">
        <v>65</v>
      </c>
      <c r="F2558" s="2">
        <v>1</v>
      </c>
    </row>
    <row r="2559" spans="2:6" x14ac:dyDescent="0.25">
      <c r="D2559" s="2" t="s">
        <v>3656</v>
      </c>
      <c r="E2559" s="2" t="s">
        <v>65</v>
      </c>
      <c r="F2559" s="2">
        <v>3</v>
      </c>
    </row>
    <row r="2560" spans="2:6" x14ac:dyDescent="0.25">
      <c r="D2560" s="2" t="s">
        <v>3657</v>
      </c>
      <c r="E2560" s="2" t="s">
        <v>65</v>
      </c>
      <c r="F2560" s="2">
        <v>1</v>
      </c>
    </row>
    <row r="2561" spans="3:6" x14ac:dyDescent="0.25">
      <c r="D2561" s="2" t="s">
        <v>3658</v>
      </c>
      <c r="E2561" s="2" t="s">
        <v>65</v>
      </c>
      <c r="F2561" s="2">
        <v>6</v>
      </c>
    </row>
    <row r="2562" spans="3:6" x14ac:dyDescent="0.25">
      <c r="D2562" s="2" t="s">
        <v>3659</v>
      </c>
      <c r="E2562" s="2" t="s">
        <v>65</v>
      </c>
      <c r="F2562" s="2">
        <v>3</v>
      </c>
    </row>
    <row r="2563" spans="3:6" x14ac:dyDescent="0.25">
      <c r="D2563" s="2" t="s">
        <v>3660</v>
      </c>
      <c r="E2563" s="2" t="s">
        <v>65</v>
      </c>
      <c r="F2563" s="2">
        <v>2</v>
      </c>
    </row>
    <row r="2564" spans="3:6" x14ac:dyDescent="0.25">
      <c r="D2564" s="2" t="s">
        <v>3661</v>
      </c>
      <c r="E2564" s="2" t="s">
        <v>65</v>
      </c>
      <c r="F2564" s="2">
        <v>20</v>
      </c>
    </row>
    <row r="2565" spans="3:6" x14ac:dyDescent="0.25">
      <c r="D2565" s="2" t="s">
        <v>3662</v>
      </c>
      <c r="E2565" s="2" t="s">
        <v>65</v>
      </c>
      <c r="F2565" s="2">
        <v>6</v>
      </c>
    </row>
    <row r="2566" spans="3:6" x14ac:dyDescent="0.25">
      <c r="D2566" s="2" t="s">
        <v>3663</v>
      </c>
      <c r="E2566" s="2" t="s">
        <v>65</v>
      </c>
      <c r="F2566" s="2">
        <v>20</v>
      </c>
    </row>
    <row r="2567" spans="3:6" x14ac:dyDescent="0.25">
      <c r="C2567" s="2" t="s">
        <v>1516</v>
      </c>
      <c r="D2567" s="2" t="s">
        <v>1814</v>
      </c>
      <c r="E2567" s="2" t="s">
        <v>65</v>
      </c>
      <c r="F2567" s="2">
        <v>1</v>
      </c>
    </row>
    <row r="2568" spans="3:6" x14ac:dyDescent="0.25">
      <c r="D2568" s="2" t="s">
        <v>2112</v>
      </c>
      <c r="E2568" s="2" t="s">
        <v>65</v>
      </c>
      <c r="F2568" s="2">
        <v>6</v>
      </c>
    </row>
    <row r="2569" spans="3:6" x14ac:dyDescent="0.25">
      <c r="D2569" s="2" t="s">
        <v>2081</v>
      </c>
      <c r="E2569" s="2" t="s">
        <v>65</v>
      </c>
      <c r="F2569" s="2">
        <v>5</v>
      </c>
    </row>
    <row r="2570" spans="3:6" x14ac:dyDescent="0.25">
      <c r="D2570" s="2" t="s">
        <v>2111</v>
      </c>
      <c r="E2570" s="2" t="s">
        <v>65</v>
      </c>
      <c r="F2570" s="2">
        <v>2</v>
      </c>
    </row>
    <row r="2571" spans="3:6" x14ac:dyDescent="0.25">
      <c r="D2571" s="2" t="s">
        <v>2681</v>
      </c>
      <c r="E2571" s="2" t="s">
        <v>65</v>
      </c>
      <c r="F2571" s="2">
        <v>4</v>
      </c>
    </row>
    <row r="2572" spans="3:6" x14ac:dyDescent="0.25">
      <c r="D2572" s="2" t="s">
        <v>2181</v>
      </c>
      <c r="E2572" s="2" t="s">
        <v>65</v>
      </c>
      <c r="F2572" s="2">
        <v>1</v>
      </c>
    </row>
    <row r="2573" spans="3:6" x14ac:dyDescent="0.25">
      <c r="D2573" s="2" t="s">
        <v>2682</v>
      </c>
      <c r="E2573" s="2" t="s">
        <v>65</v>
      </c>
      <c r="F2573" s="2">
        <v>4</v>
      </c>
    </row>
    <row r="2574" spans="3:6" x14ac:dyDescent="0.25">
      <c r="D2574" s="2" t="s">
        <v>2114</v>
      </c>
      <c r="E2574" s="2" t="s">
        <v>65</v>
      </c>
      <c r="F2574" s="2">
        <v>2</v>
      </c>
    </row>
    <row r="2575" spans="3:6" x14ac:dyDescent="0.25">
      <c r="D2575" s="2" t="s">
        <v>3709</v>
      </c>
      <c r="E2575" s="2" t="s">
        <v>65</v>
      </c>
      <c r="F2575" s="2">
        <v>1</v>
      </c>
    </row>
    <row r="2576" spans="3:6" x14ac:dyDescent="0.25">
      <c r="D2576" s="2" t="s">
        <v>3711</v>
      </c>
      <c r="E2576" s="2" t="s">
        <v>65</v>
      </c>
      <c r="F2576" s="2">
        <v>10</v>
      </c>
    </row>
    <row r="2577" spans="2:6" x14ac:dyDescent="0.25">
      <c r="B2577" s="2" t="s">
        <v>3655</v>
      </c>
      <c r="D2577" s="2"/>
      <c r="E2577" s="2"/>
      <c r="F2577" s="2">
        <v>98</v>
      </c>
    </row>
    <row r="2578" spans="2:6" x14ac:dyDescent="0.25">
      <c r="B2578" s="107">
        <v>45952</v>
      </c>
      <c r="C2578" s="2" t="s">
        <v>1484</v>
      </c>
      <c r="D2578" s="2" t="s">
        <v>4012</v>
      </c>
      <c r="E2578" s="2" t="s">
        <v>140</v>
      </c>
      <c r="F2578" s="2">
        <v>1</v>
      </c>
    </row>
    <row r="2579" spans="2:6" x14ac:dyDescent="0.25">
      <c r="B2579" s="2" t="s">
        <v>3821</v>
      </c>
      <c r="D2579" s="2"/>
      <c r="E2579" s="2"/>
      <c r="F2579" s="2">
        <v>1</v>
      </c>
    </row>
    <row r="2580" spans="2:6" x14ac:dyDescent="0.25">
      <c r="B2580" s="107">
        <v>45985</v>
      </c>
      <c r="C2580" s="2" t="s">
        <v>1516</v>
      </c>
      <c r="D2580" s="2" t="s">
        <v>2112</v>
      </c>
      <c r="E2580" s="2" t="s">
        <v>65</v>
      </c>
      <c r="F2580" s="2">
        <v>6</v>
      </c>
    </row>
    <row r="2581" spans="2:6" x14ac:dyDescent="0.25">
      <c r="D2581" s="2" t="s">
        <v>2081</v>
      </c>
      <c r="E2581" s="2" t="s">
        <v>65</v>
      </c>
      <c r="F2581" s="2">
        <v>5</v>
      </c>
    </row>
    <row r="2582" spans="2:6" x14ac:dyDescent="0.25">
      <c r="D2582" s="2" t="s">
        <v>2111</v>
      </c>
      <c r="E2582" s="2" t="s">
        <v>65</v>
      </c>
      <c r="F2582" s="2">
        <v>2</v>
      </c>
    </row>
    <row r="2583" spans="2:6" x14ac:dyDescent="0.25">
      <c r="D2583" s="2" t="s">
        <v>2681</v>
      </c>
      <c r="E2583" s="2" t="s">
        <v>65</v>
      </c>
      <c r="F2583" s="2">
        <v>4</v>
      </c>
    </row>
    <row r="2584" spans="2:6" x14ac:dyDescent="0.25">
      <c r="D2584" s="2" t="s">
        <v>2181</v>
      </c>
      <c r="E2584" s="2" t="s">
        <v>65</v>
      </c>
      <c r="F2584" s="2">
        <v>1</v>
      </c>
    </row>
    <row r="2585" spans="2:6" x14ac:dyDescent="0.25">
      <c r="D2585" s="2" t="s">
        <v>2682</v>
      </c>
      <c r="E2585" s="2" t="s">
        <v>65</v>
      </c>
      <c r="F2585" s="2">
        <v>4</v>
      </c>
    </row>
    <row r="2586" spans="2:6" x14ac:dyDescent="0.25">
      <c r="D2586" s="2" t="s">
        <v>2114</v>
      </c>
      <c r="E2586" s="2" t="s">
        <v>65</v>
      </c>
      <c r="F2586" s="2">
        <v>2</v>
      </c>
    </row>
    <row r="2587" spans="2:6" x14ac:dyDescent="0.25">
      <c r="D2587" s="2" t="s">
        <v>3709</v>
      </c>
      <c r="E2587" s="2" t="s">
        <v>65</v>
      </c>
      <c r="F2587" s="2">
        <v>1</v>
      </c>
    </row>
    <row r="2588" spans="2:6" x14ac:dyDescent="0.25">
      <c r="D2588" s="2" t="s">
        <v>3711</v>
      </c>
      <c r="E2588" s="2" t="s">
        <v>65</v>
      </c>
      <c r="F2588" s="2">
        <v>10</v>
      </c>
    </row>
    <row r="2589" spans="2:6" x14ac:dyDescent="0.25">
      <c r="B2589" s="2" t="s">
        <v>4462</v>
      </c>
      <c r="D2589" s="2"/>
      <c r="E2589" s="2"/>
      <c r="F2589" s="2">
        <v>35</v>
      </c>
    </row>
    <row r="2590" spans="2:6" x14ac:dyDescent="0.25">
      <c r="B2590" s="107">
        <v>45989</v>
      </c>
      <c r="C2590" s="2" t="s">
        <v>147</v>
      </c>
      <c r="D2590" s="2" t="s">
        <v>3451</v>
      </c>
      <c r="E2590" s="2" t="s">
        <v>110</v>
      </c>
      <c r="F2590" s="2">
        <v>1</v>
      </c>
    </row>
    <row r="2591" spans="2:6" x14ac:dyDescent="0.25">
      <c r="D2591" s="2" t="s">
        <v>3450</v>
      </c>
      <c r="E2591" s="2" t="s">
        <v>110</v>
      </c>
      <c r="F2591" s="2">
        <v>1</v>
      </c>
    </row>
    <row r="2592" spans="2:6" x14ac:dyDescent="0.25">
      <c r="B2592" s="2" t="s">
        <v>4471</v>
      </c>
      <c r="D2592" s="2"/>
      <c r="E2592" s="2"/>
      <c r="F2592" s="2">
        <v>2</v>
      </c>
    </row>
    <row r="2593" spans="2:6" x14ac:dyDescent="0.25">
      <c r="B2593" s="107">
        <v>46120</v>
      </c>
      <c r="C2593" s="2" t="s">
        <v>1516</v>
      </c>
      <c r="D2593" s="2" t="s">
        <v>1814</v>
      </c>
      <c r="E2593" s="2" t="s">
        <v>65</v>
      </c>
      <c r="F2593" s="2">
        <v>1</v>
      </c>
    </row>
    <row r="2594" spans="2:6" x14ac:dyDescent="0.25">
      <c r="D2594" s="2" t="s">
        <v>2082</v>
      </c>
      <c r="E2594" s="2" t="s">
        <v>65</v>
      </c>
      <c r="F2594" s="2">
        <v>8</v>
      </c>
    </row>
    <row r="2595" spans="2:6" x14ac:dyDescent="0.25">
      <c r="D2595" s="2" t="s">
        <v>2112</v>
      </c>
      <c r="E2595" s="2" t="s">
        <v>65</v>
      </c>
      <c r="F2595" s="2">
        <v>8</v>
      </c>
    </row>
    <row r="2596" spans="2:6" x14ac:dyDescent="0.25">
      <c r="D2596" s="2" t="s">
        <v>2081</v>
      </c>
      <c r="E2596" s="2" t="s">
        <v>65</v>
      </c>
      <c r="F2596" s="2">
        <v>6</v>
      </c>
    </row>
    <row r="2597" spans="2:6" x14ac:dyDescent="0.25">
      <c r="D2597" s="2" t="s">
        <v>2111</v>
      </c>
      <c r="E2597" s="2" t="s">
        <v>65</v>
      </c>
      <c r="F2597" s="2">
        <v>2</v>
      </c>
    </row>
    <row r="2598" spans="2:6" x14ac:dyDescent="0.25">
      <c r="B2598" s="2" t="s">
        <v>5471</v>
      </c>
      <c r="D2598" s="2"/>
      <c r="E2598" s="2"/>
      <c r="F2598" s="2">
        <v>25</v>
      </c>
    </row>
    <row r="2599" spans="2:6" x14ac:dyDescent="0.25">
      <c r="B2599" s="107">
        <v>46121</v>
      </c>
      <c r="C2599" s="2" t="s">
        <v>230</v>
      </c>
      <c r="D2599" s="2" t="s">
        <v>1915</v>
      </c>
      <c r="E2599" s="2" t="s">
        <v>114</v>
      </c>
      <c r="F2599" s="2">
        <v>7</v>
      </c>
    </row>
    <row r="2600" spans="2:6" x14ac:dyDescent="0.25">
      <c r="C2600" s="2" t="s">
        <v>298</v>
      </c>
      <c r="D2600" s="2" t="s">
        <v>5501</v>
      </c>
      <c r="E2600" s="2" t="s">
        <v>65</v>
      </c>
      <c r="F2600" s="2">
        <v>24</v>
      </c>
    </row>
    <row r="2601" spans="2:6" x14ac:dyDescent="0.25">
      <c r="C2601" s="2" t="s">
        <v>3468</v>
      </c>
      <c r="D2601" s="2" t="s">
        <v>1690</v>
      </c>
      <c r="E2601" s="2" t="s">
        <v>65</v>
      </c>
      <c r="F2601" s="2">
        <v>1</v>
      </c>
    </row>
    <row r="2602" spans="2:6" x14ac:dyDescent="0.25">
      <c r="B2602" s="2" t="s">
        <v>5488</v>
      </c>
      <c r="D2602" s="2"/>
      <c r="E2602" s="2"/>
      <c r="F2602" s="2">
        <v>32</v>
      </c>
    </row>
    <row r="2603" spans="2:6" x14ac:dyDescent="0.25">
      <c r="B2603" s="107">
        <v>46122</v>
      </c>
      <c r="C2603" s="2" t="s">
        <v>372</v>
      </c>
      <c r="D2603" s="2" t="s">
        <v>1974</v>
      </c>
      <c r="E2603" s="2" t="s">
        <v>65</v>
      </c>
      <c r="F2603" s="2">
        <v>4</v>
      </c>
    </row>
    <row r="2604" spans="2:6" x14ac:dyDescent="0.25">
      <c r="C2604" s="2" t="s">
        <v>147</v>
      </c>
      <c r="D2604" s="2" t="s">
        <v>2184</v>
      </c>
      <c r="E2604" s="2" t="s">
        <v>65</v>
      </c>
      <c r="F2604" s="2">
        <v>4</v>
      </c>
    </row>
    <row r="2605" spans="2:6" x14ac:dyDescent="0.25">
      <c r="D2605" s="2" t="s">
        <v>5513</v>
      </c>
      <c r="E2605" s="2" t="s">
        <v>65</v>
      </c>
      <c r="F2605" s="2">
        <v>16</v>
      </c>
    </row>
    <row r="2606" spans="2:6" x14ac:dyDescent="0.25">
      <c r="D2606" s="2" t="s">
        <v>3647</v>
      </c>
      <c r="E2606" s="2" t="s">
        <v>65</v>
      </c>
      <c r="F2606" s="2">
        <v>4</v>
      </c>
    </row>
    <row r="2607" spans="2:6" x14ac:dyDescent="0.25">
      <c r="D2607" s="2" t="s">
        <v>2331</v>
      </c>
      <c r="E2607" s="2" t="s">
        <v>65</v>
      </c>
      <c r="F2607" s="2">
        <v>4</v>
      </c>
    </row>
    <row r="2608" spans="2:6" x14ac:dyDescent="0.25">
      <c r="D2608" s="2" t="s">
        <v>1840</v>
      </c>
      <c r="E2608" s="2" t="s">
        <v>65</v>
      </c>
      <c r="F2608" s="2">
        <v>2</v>
      </c>
    </row>
    <row r="2609" spans="2:6" x14ac:dyDescent="0.25">
      <c r="D2609" s="2" t="s">
        <v>2334</v>
      </c>
      <c r="E2609" s="2" t="s">
        <v>65</v>
      </c>
      <c r="F2609" s="2">
        <v>1</v>
      </c>
    </row>
    <row r="2610" spans="2:6" x14ac:dyDescent="0.25">
      <c r="D2610" s="2" t="s">
        <v>2335</v>
      </c>
      <c r="E2610" s="2" t="s">
        <v>65</v>
      </c>
      <c r="F2610" s="2">
        <v>1</v>
      </c>
    </row>
    <row r="2611" spans="2:6" x14ac:dyDescent="0.25">
      <c r="D2611" s="2" t="s">
        <v>3453</v>
      </c>
      <c r="E2611" s="2" t="s">
        <v>65</v>
      </c>
      <c r="F2611" s="2">
        <v>4</v>
      </c>
    </row>
    <row r="2612" spans="2:6" x14ac:dyDescent="0.25">
      <c r="D2612" s="2" t="s">
        <v>2183</v>
      </c>
      <c r="E2612" s="2" t="s">
        <v>65</v>
      </c>
      <c r="F2612" s="2">
        <v>5</v>
      </c>
    </row>
    <row r="2613" spans="2:6" x14ac:dyDescent="0.25">
      <c r="D2613" s="2" t="s">
        <v>3341</v>
      </c>
      <c r="E2613" s="2" t="s">
        <v>65</v>
      </c>
      <c r="F2613" s="2">
        <v>4</v>
      </c>
    </row>
    <row r="2614" spans="2:6" x14ac:dyDescent="0.25">
      <c r="D2614" s="2" t="s">
        <v>5514</v>
      </c>
      <c r="E2614" s="2" t="s">
        <v>65</v>
      </c>
      <c r="F2614" s="2">
        <v>2</v>
      </c>
    </row>
    <row r="2615" spans="2:6" x14ac:dyDescent="0.25">
      <c r="C2615" s="2" t="s">
        <v>554</v>
      </c>
      <c r="D2615" s="2" t="s">
        <v>1858</v>
      </c>
      <c r="E2615" s="2" t="s">
        <v>65</v>
      </c>
      <c r="F2615" s="2">
        <v>93</v>
      </c>
    </row>
    <row r="2616" spans="2:6" x14ac:dyDescent="0.25">
      <c r="D2616" s="2" t="s">
        <v>1862</v>
      </c>
      <c r="E2616" s="2" t="s">
        <v>65</v>
      </c>
      <c r="F2616" s="2">
        <v>3</v>
      </c>
    </row>
    <row r="2617" spans="2:6" x14ac:dyDescent="0.25">
      <c r="D2617" s="2" t="s">
        <v>1865</v>
      </c>
      <c r="E2617" s="2" t="s">
        <v>65</v>
      </c>
      <c r="F2617" s="2">
        <v>3</v>
      </c>
    </row>
    <row r="2618" spans="2:6" x14ac:dyDescent="0.25">
      <c r="D2618" s="2" t="s">
        <v>1864</v>
      </c>
      <c r="E2618" s="2" t="s">
        <v>65</v>
      </c>
      <c r="F2618" s="2">
        <v>3</v>
      </c>
    </row>
    <row r="2619" spans="2:6" x14ac:dyDescent="0.25">
      <c r="D2619" s="2" t="s">
        <v>1861</v>
      </c>
      <c r="E2619" s="2" t="s">
        <v>65</v>
      </c>
      <c r="F2619" s="2">
        <v>190</v>
      </c>
    </row>
    <row r="2620" spans="2:6" x14ac:dyDescent="0.25">
      <c r="D2620" s="2" t="s">
        <v>1860</v>
      </c>
      <c r="E2620" s="2" t="s">
        <v>65</v>
      </c>
      <c r="F2620" s="2">
        <v>160</v>
      </c>
    </row>
    <row r="2621" spans="2:6" x14ac:dyDescent="0.25">
      <c r="D2621" s="2" t="s">
        <v>1859</v>
      </c>
      <c r="E2621" s="2" t="s">
        <v>65</v>
      </c>
      <c r="F2621" s="2">
        <v>115</v>
      </c>
    </row>
    <row r="2622" spans="2:6" x14ac:dyDescent="0.25">
      <c r="D2622" s="2" t="s">
        <v>1863</v>
      </c>
      <c r="E2622" s="2" t="s">
        <v>65</v>
      </c>
      <c r="F2622" s="2">
        <v>6</v>
      </c>
    </row>
    <row r="2623" spans="2:6" x14ac:dyDescent="0.25">
      <c r="C2623" s="2" t="s">
        <v>5507</v>
      </c>
      <c r="D2623" s="2" t="s">
        <v>5509</v>
      </c>
      <c r="E2623" s="2" t="s">
        <v>65</v>
      </c>
      <c r="F2623" s="2">
        <v>1</v>
      </c>
    </row>
    <row r="2624" spans="2:6" x14ac:dyDescent="0.25">
      <c r="B2624" s="2" t="s">
        <v>5594</v>
      </c>
      <c r="D2624" s="2"/>
      <c r="E2624" s="2"/>
      <c r="F2624" s="2">
        <v>625</v>
      </c>
    </row>
    <row r="2625" spans="1:6" x14ac:dyDescent="0.25">
      <c r="B2625" s="107">
        <v>46127</v>
      </c>
      <c r="C2625" s="2" t="s">
        <v>3468</v>
      </c>
      <c r="D2625" s="2" t="s">
        <v>1690</v>
      </c>
      <c r="E2625" s="2" t="s">
        <v>65</v>
      </c>
      <c r="F2625" s="2">
        <v>3</v>
      </c>
    </row>
    <row r="2626" spans="1:6" x14ac:dyDescent="0.25">
      <c r="B2626" s="2" t="s">
        <v>5595</v>
      </c>
      <c r="D2626" s="2"/>
      <c r="E2626" s="2"/>
      <c r="F2626" s="2">
        <v>3</v>
      </c>
    </row>
    <row r="2627" spans="1:6" x14ac:dyDescent="0.25">
      <c r="B2627" s="107">
        <v>46125</v>
      </c>
      <c r="C2627" s="2" t="s">
        <v>554</v>
      </c>
      <c r="D2627" s="2" t="s">
        <v>1858</v>
      </c>
      <c r="E2627" s="2" t="s">
        <v>65</v>
      </c>
      <c r="F2627" s="2">
        <v>4</v>
      </c>
    </row>
    <row r="2628" spans="1:6" x14ac:dyDescent="0.25">
      <c r="C2628" s="2" t="s">
        <v>3468</v>
      </c>
      <c r="D2628" s="2" t="s">
        <v>1690</v>
      </c>
      <c r="E2628" s="2" t="s">
        <v>65</v>
      </c>
      <c r="F2628" s="2">
        <v>4</v>
      </c>
    </row>
    <row r="2629" spans="1:6" x14ac:dyDescent="0.25">
      <c r="B2629" s="2" t="s">
        <v>5592</v>
      </c>
      <c r="D2629" s="2"/>
      <c r="E2629" s="2"/>
      <c r="F2629" s="2">
        <v>8</v>
      </c>
    </row>
    <row r="2630" spans="1:6" x14ac:dyDescent="0.25">
      <c r="B2630" s="107">
        <v>46126</v>
      </c>
      <c r="C2630" s="2" t="s">
        <v>177</v>
      </c>
      <c r="D2630" s="2" t="s">
        <v>5560</v>
      </c>
      <c r="E2630" s="2" t="s">
        <v>115</v>
      </c>
      <c r="F2630" s="2">
        <v>2</v>
      </c>
    </row>
    <row r="2631" spans="1:6" x14ac:dyDescent="0.25">
      <c r="D2631" s="2" t="s">
        <v>5561</v>
      </c>
      <c r="E2631" s="2" t="s">
        <v>115</v>
      </c>
      <c r="F2631" s="2">
        <v>2</v>
      </c>
    </row>
    <row r="2632" spans="1:6" x14ac:dyDescent="0.25">
      <c r="D2632" s="2" t="s">
        <v>3616</v>
      </c>
      <c r="E2632" s="2" t="s">
        <v>115</v>
      </c>
      <c r="F2632" s="2">
        <v>2</v>
      </c>
    </row>
    <row r="2633" spans="1:6" x14ac:dyDescent="0.25">
      <c r="D2633" s="2" t="s">
        <v>4313</v>
      </c>
      <c r="E2633" s="2" t="s">
        <v>115</v>
      </c>
      <c r="F2633" s="2">
        <v>2</v>
      </c>
    </row>
    <row r="2634" spans="1:6" x14ac:dyDescent="0.25">
      <c r="C2634" s="2" t="s">
        <v>3468</v>
      </c>
      <c r="D2634" s="2" t="s">
        <v>1690</v>
      </c>
      <c r="E2634" s="2" t="s">
        <v>65</v>
      </c>
      <c r="F2634" s="2">
        <v>2</v>
      </c>
    </row>
    <row r="2635" spans="1:6" x14ac:dyDescent="0.25">
      <c r="B2635" s="2" t="s">
        <v>5593</v>
      </c>
      <c r="D2635" s="2"/>
      <c r="E2635" s="2"/>
      <c r="F2635" s="2">
        <v>10</v>
      </c>
    </row>
    <row r="2636" spans="1:6" x14ac:dyDescent="0.25">
      <c r="A2636" s="2" t="s">
        <v>2571</v>
      </c>
      <c r="D2636" s="2"/>
      <c r="E2636" s="2"/>
      <c r="F2636" s="2">
        <v>2132.02</v>
      </c>
    </row>
    <row r="2637" spans="1:6" x14ac:dyDescent="0.25">
      <c r="A2637" s="2" t="s">
        <v>2623</v>
      </c>
      <c r="B2637" s="107">
        <v>45897</v>
      </c>
      <c r="C2637" s="2" t="s">
        <v>298</v>
      </c>
      <c r="D2637" s="2" t="s">
        <v>2687</v>
      </c>
      <c r="E2637" s="2" t="s">
        <v>65</v>
      </c>
      <c r="F2637" s="2">
        <v>40</v>
      </c>
    </row>
    <row r="2638" spans="1:6" x14ac:dyDescent="0.25">
      <c r="D2638" s="2" t="s">
        <v>2684</v>
      </c>
      <c r="E2638" s="2" t="s">
        <v>65</v>
      </c>
      <c r="F2638" s="2">
        <v>35</v>
      </c>
    </row>
    <row r="2639" spans="1:6" x14ac:dyDescent="0.25">
      <c r="D2639" s="2" t="s">
        <v>2685</v>
      </c>
      <c r="E2639" s="2" t="s">
        <v>65</v>
      </c>
      <c r="F2639" s="2">
        <v>18</v>
      </c>
    </row>
    <row r="2640" spans="1:6" x14ac:dyDescent="0.25">
      <c r="D2640" s="2" t="s">
        <v>2686</v>
      </c>
      <c r="E2640" s="2" t="s">
        <v>23</v>
      </c>
      <c r="F2640" s="2">
        <v>2</v>
      </c>
    </row>
    <row r="2641" spans="2:6" x14ac:dyDescent="0.25">
      <c r="C2641" s="2" t="s">
        <v>336</v>
      </c>
      <c r="D2641" s="2" t="s">
        <v>2670</v>
      </c>
      <c r="E2641" s="2" t="s">
        <v>65</v>
      </c>
      <c r="F2641" s="2">
        <v>1.5</v>
      </c>
    </row>
    <row r="2642" spans="2:6" x14ac:dyDescent="0.25">
      <c r="D2642" s="2" t="s">
        <v>2689</v>
      </c>
      <c r="E2642" s="2" t="s">
        <v>65</v>
      </c>
      <c r="F2642" s="2">
        <v>8</v>
      </c>
    </row>
    <row r="2643" spans="2:6" x14ac:dyDescent="0.25">
      <c r="C2643" s="2" t="s">
        <v>2629</v>
      </c>
      <c r="D2643" s="2" t="s">
        <v>2619</v>
      </c>
      <c r="E2643" s="2" t="s">
        <v>23</v>
      </c>
      <c r="F2643" s="2">
        <v>900</v>
      </c>
    </row>
    <row r="2644" spans="2:6" x14ac:dyDescent="0.25">
      <c r="D2644" s="2" t="s">
        <v>2620</v>
      </c>
      <c r="E2644" s="2" t="s">
        <v>23</v>
      </c>
      <c r="F2644" s="2">
        <v>675</v>
      </c>
    </row>
    <row r="2645" spans="2:6" x14ac:dyDescent="0.25">
      <c r="D2645" s="2" t="s">
        <v>2621</v>
      </c>
      <c r="E2645" s="2" t="s">
        <v>23</v>
      </c>
      <c r="F2645" s="2">
        <v>432</v>
      </c>
    </row>
    <row r="2646" spans="2:6" x14ac:dyDescent="0.25">
      <c r="B2646" s="2" t="s">
        <v>2561</v>
      </c>
      <c r="D2646" s="2"/>
      <c r="E2646" s="2"/>
      <c r="F2646" s="2">
        <v>2111.5</v>
      </c>
    </row>
    <row r="2647" spans="2:6" x14ac:dyDescent="0.25">
      <c r="B2647" s="107">
        <v>45896</v>
      </c>
      <c r="C2647" s="2" t="s">
        <v>1210</v>
      </c>
      <c r="D2647" s="2" t="s">
        <v>2326</v>
      </c>
      <c r="E2647" s="2" t="s">
        <v>65</v>
      </c>
      <c r="F2647" s="2">
        <v>1</v>
      </c>
    </row>
    <row r="2648" spans="2:6" x14ac:dyDescent="0.25">
      <c r="D2648" s="2" t="s">
        <v>2631</v>
      </c>
      <c r="E2648" s="2" t="s">
        <v>65</v>
      </c>
      <c r="F2648" s="2">
        <v>28</v>
      </c>
    </row>
    <row r="2649" spans="2:6" x14ac:dyDescent="0.25">
      <c r="D2649" s="2" t="s">
        <v>2632</v>
      </c>
      <c r="E2649" s="2" t="s">
        <v>65</v>
      </c>
      <c r="F2649" s="2">
        <v>6</v>
      </c>
    </row>
    <row r="2650" spans="2:6" x14ac:dyDescent="0.25">
      <c r="B2650" s="2" t="s">
        <v>2594</v>
      </c>
      <c r="D2650" s="2"/>
      <c r="E2650" s="2"/>
      <c r="F2650" s="2">
        <v>35</v>
      </c>
    </row>
    <row r="2651" spans="2:6" x14ac:dyDescent="0.25">
      <c r="B2651" s="107">
        <v>45898</v>
      </c>
      <c r="C2651" s="2" t="s">
        <v>230</v>
      </c>
      <c r="D2651" s="2" t="s">
        <v>2707</v>
      </c>
      <c r="E2651" s="2" t="s">
        <v>65</v>
      </c>
      <c r="F2651" s="2">
        <v>2</v>
      </c>
    </row>
    <row r="2652" spans="2:6" x14ac:dyDescent="0.25">
      <c r="C2652" s="2" t="s">
        <v>1516</v>
      </c>
      <c r="D2652" s="2" t="s">
        <v>2112</v>
      </c>
      <c r="E2652" s="2" t="s">
        <v>65</v>
      </c>
      <c r="F2652" s="2">
        <v>42</v>
      </c>
    </row>
    <row r="2653" spans="2:6" x14ac:dyDescent="0.25">
      <c r="D2653" s="2" t="s">
        <v>2081</v>
      </c>
      <c r="E2653" s="2" t="s">
        <v>65</v>
      </c>
      <c r="F2653" s="2">
        <v>15</v>
      </c>
    </row>
    <row r="2654" spans="2:6" x14ac:dyDescent="0.25">
      <c r="D2654" s="2" t="s">
        <v>2111</v>
      </c>
      <c r="E2654" s="2" t="s">
        <v>65</v>
      </c>
      <c r="F2654" s="2">
        <v>9</v>
      </c>
    </row>
    <row r="2655" spans="2:6" x14ac:dyDescent="0.25">
      <c r="D2655" s="2" t="s">
        <v>2681</v>
      </c>
      <c r="E2655" s="2" t="s">
        <v>65</v>
      </c>
      <c r="F2655" s="2">
        <v>12</v>
      </c>
    </row>
    <row r="2656" spans="2:6" x14ac:dyDescent="0.25">
      <c r="D2656" s="2" t="s">
        <v>2181</v>
      </c>
      <c r="E2656" s="2" t="s">
        <v>65</v>
      </c>
      <c r="F2656" s="2">
        <v>9</v>
      </c>
    </row>
    <row r="2657" spans="1:6" x14ac:dyDescent="0.25">
      <c r="D2657" s="2" t="s">
        <v>2682</v>
      </c>
      <c r="E2657" s="2" t="s">
        <v>65</v>
      </c>
      <c r="F2657" s="2">
        <v>12</v>
      </c>
    </row>
    <row r="2658" spans="1:6" x14ac:dyDescent="0.25">
      <c r="B2658" s="2" t="s">
        <v>2981</v>
      </c>
      <c r="D2658" s="2"/>
      <c r="E2658" s="2"/>
      <c r="F2658" s="2">
        <v>101</v>
      </c>
    </row>
    <row r="2659" spans="1:6" x14ac:dyDescent="0.25">
      <c r="B2659" s="107">
        <v>45902</v>
      </c>
      <c r="C2659" s="2" t="s">
        <v>2768</v>
      </c>
      <c r="D2659" s="2" t="s">
        <v>1927</v>
      </c>
      <c r="E2659" s="2" t="s">
        <v>65</v>
      </c>
      <c r="F2659" s="2">
        <v>1</v>
      </c>
    </row>
    <row r="2660" spans="1:6" x14ac:dyDescent="0.25">
      <c r="C2660" s="2" t="s">
        <v>2781</v>
      </c>
      <c r="D2660" s="2" t="s">
        <v>2778</v>
      </c>
      <c r="E2660" s="2" t="s">
        <v>65</v>
      </c>
      <c r="F2660" s="2">
        <v>1</v>
      </c>
    </row>
    <row r="2661" spans="1:6" x14ac:dyDescent="0.25">
      <c r="B2661" s="2" t="s">
        <v>2978</v>
      </c>
      <c r="D2661" s="2"/>
      <c r="E2661" s="2"/>
      <c r="F2661" s="2">
        <v>2</v>
      </c>
    </row>
    <row r="2662" spans="1:6" x14ac:dyDescent="0.25">
      <c r="B2662" s="107">
        <v>45909</v>
      </c>
      <c r="C2662" s="2" t="s">
        <v>2787</v>
      </c>
      <c r="D2662" s="2" t="s">
        <v>2783</v>
      </c>
      <c r="E2662" s="2" t="s">
        <v>65</v>
      </c>
      <c r="F2662" s="2">
        <v>1</v>
      </c>
    </row>
    <row r="2663" spans="1:6" x14ac:dyDescent="0.25">
      <c r="D2663" s="2" t="s">
        <v>2785</v>
      </c>
      <c r="E2663" s="2" t="s">
        <v>65</v>
      </c>
      <c r="F2663" s="2">
        <v>1</v>
      </c>
    </row>
    <row r="2664" spans="1:6" x14ac:dyDescent="0.25">
      <c r="B2664" s="2" t="s">
        <v>2984</v>
      </c>
      <c r="D2664" s="2"/>
      <c r="E2664" s="2"/>
      <c r="F2664" s="2">
        <v>2</v>
      </c>
    </row>
    <row r="2665" spans="1:6" x14ac:dyDescent="0.25">
      <c r="B2665" s="107">
        <v>45908</v>
      </c>
      <c r="C2665" s="2" t="s">
        <v>2846</v>
      </c>
      <c r="D2665" s="2" t="s">
        <v>2845</v>
      </c>
      <c r="E2665" s="2" t="s">
        <v>65</v>
      </c>
      <c r="F2665" s="2">
        <v>1</v>
      </c>
    </row>
    <row r="2666" spans="1:6" x14ac:dyDescent="0.25">
      <c r="B2666" s="2" t="s">
        <v>2980</v>
      </c>
      <c r="D2666" s="2"/>
      <c r="E2666" s="2"/>
      <c r="F2666" s="2">
        <v>1</v>
      </c>
    </row>
    <row r="2667" spans="1:6" x14ac:dyDescent="0.25">
      <c r="B2667" s="107">
        <v>45924</v>
      </c>
      <c r="C2667" s="2" t="s">
        <v>2846</v>
      </c>
      <c r="D2667" s="2" t="s">
        <v>3223</v>
      </c>
      <c r="E2667" s="2" t="s">
        <v>65</v>
      </c>
      <c r="F2667" s="2">
        <v>1</v>
      </c>
    </row>
    <row r="2668" spans="1:6" x14ac:dyDescent="0.25">
      <c r="B2668" s="2" t="s">
        <v>3013</v>
      </c>
      <c r="D2668" s="2"/>
      <c r="E2668" s="2"/>
      <c r="F2668" s="2">
        <v>1</v>
      </c>
    </row>
    <row r="2669" spans="1:6" x14ac:dyDescent="0.25">
      <c r="A2669" s="2" t="s">
        <v>2985</v>
      </c>
      <c r="D2669" s="2"/>
      <c r="E2669" s="2"/>
      <c r="F2669" s="2">
        <v>2253.5</v>
      </c>
    </row>
    <row r="2670" spans="1:6" x14ac:dyDescent="0.25">
      <c r="A2670" s="2" t="s">
        <v>2698</v>
      </c>
      <c r="B2670" s="107">
        <v>45897</v>
      </c>
      <c r="C2670" s="2" t="s">
        <v>260</v>
      </c>
      <c r="D2670" s="2" t="s">
        <v>2695</v>
      </c>
      <c r="E2670" s="2" t="s">
        <v>65</v>
      </c>
      <c r="F2670" s="2">
        <v>6</v>
      </c>
    </row>
    <row r="2671" spans="1:6" x14ac:dyDescent="0.25">
      <c r="D2671" s="2" t="s">
        <v>2696</v>
      </c>
      <c r="E2671" s="2" t="s">
        <v>65</v>
      </c>
      <c r="F2671" s="2">
        <v>8</v>
      </c>
    </row>
    <row r="2672" spans="1:6" x14ac:dyDescent="0.25">
      <c r="D2672" s="2" t="s">
        <v>2697</v>
      </c>
      <c r="E2672" s="2" t="s">
        <v>65</v>
      </c>
      <c r="F2672" s="2">
        <v>1</v>
      </c>
    </row>
    <row r="2673" spans="1:6" x14ac:dyDescent="0.25">
      <c r="B2673" s="2" t="s">
        <v>2561</v>
      </c>
      <c r="D2673" s="2"/>
      <c r="E2673" s="2"/>
      <c r="F2673" s="2">
        <v>15</v>
      </c>
    </row>
    <row r="2674" spans="1:6" x14ac:dyDescent="0.25">
      <c r="B2674" s="107">
        <v>45898</v>
      </c>
      <c r="C2674" s="2" t="s">
        <v>260</v>
      </c>
      <c r="D2674" s="2" t="s">
        <v>2703</v>
      </c>
      <c r="E2674" s="2" t="s">
        <v>111</v>
      </c>
      <c r="F2674" s="2">
        <v>105</v>
      </c>
    </row>
    <row r="2675" spans="1:6" x14ac:dyDescent="0.25">
      <c r="D2675" s="2" t="s">
        <v>2704</v>
      </c>
      <c r="E2675" s="2" t="s">
        <v>111</v>
      </c>
      <c r="F2675" s="2">
        <v>35</v>
      </c>
    </row>
    <row r="2676" spans="1:6" x14ac:dyDescent="0.25">
      <c r="D2676" s="2" t="s">
        <v>2705</v>
      </c>
      <c r="E2676" s="2" t="s">
        <v>111</v>
      </c>
      <c r="F2676" s="2">
        <v>30</v>
      </c>
    </row>
    <row r="2677" spans="1:6" x14ac:dyDescent="0.25">
      <c r="B2677" s="2" t="s">
        <v>2981</v>
      </c>
      <c r="D2677" s="2"/>
      <c r="E2677" s="2"/>
      <c r="F2677" s="2">
        <v>170</v>
      </c>
    </row>
    <row r="2678" spans="1:6" x14ac:dyDescent="0.25">
      <c r="A2678" s="2" t="s">
        <v>2986</v>
      </c>
      <c r="D2678" s="2"/>
      <c r="E2678" s="2"/>
      <c r="F2678" s="2">
        <v>185</v>
      </c>
    </row>
    <row r="2679" spans="1:6" x14ac:dyDescent="0.25">
      <c r="A2679" s="2" t="s">
        <v>2723</v>
      </c>
      <c r="B2679" s="107">
        <v>45901</v>
      </c>
      <c r="C2679" s="2" t="s">
        <v>371</v>
      </c>
      <c r="D2679" s="2" t="s">
        <v>2728</v>
      </c>
      <c r="E2679" s="2" t="s">
        <v>65</v>
      </c>
      <c r="F2679" s="2">
        <v>5</v>
      </c>
    </row>
    <row r="2680" spans="1:6" x14ac:dyDescent="0.25">
      <c r="D2680" s="2" t="s">
        <v>1697</v>
      </c>
      <c r="E2680" s="2" t="s">
        <v>65</v>
      </c>
      <c r="F2680" s="2">
        <v>4</v>
      </c>
    </row>
    <row r="2681" spans="1:6" x14ac:dyDescent="0.25">
      <c r="D2681" s="2" t="s">
        <v>2730</v>
      </c>
      <c r="E2681" s="2" t="s">
        <v>65</v>
      </c>
      <c r="F2681" s="2">
        <v>10</v>
      </c>
    </row>
    <row r="2682" spans="1:6" x14ac:dyDescent="0.25">
      <c r="D2682" s="2" t="s">
        <v>2732</v>
      </c>
      <c r="E2682" s="2" t="s">
        <v>65</v>
      </c>
      <c r="F2682" s="2">
        <v>50</v>
      </c>
    </row>
    <row r="2683" spans="1:6" x14ac:dyDescent="0.25">
      <c r="D2683" s="2" t="s">
        <v>2729</v>
      </c>
      <c r="E2683" s="2" t="s">
        <v>65</v>
      </c>
      <c r="F2683" s="2">
        <v>5</v>
      </c>
    </row>
    <row r="2684" spans="1:6" x14ac:dyDescent="0.25">
      <c r="D2684" s="2" t="s">
        <v>2731</v>
      </c>
      <c r="E2684" s="2" t="s">
        <v>65</v>
      </c>
      <c r="F2684" s="2">
        <v>50</v>
      </c>
    </row>
    <row r="2685" spans="1:6" x14ac:dyDescent="0.25">
      <c r="D2685" s="2" t="s">
        <v>2733</v>
      </c>
      <c r="E2685" s="2" t="s">
        <v>115</v>
      </c>
      <c r="F2685" s="2">
        <v>1</v>
      </c>
    </row>
    <row r="2686" spans="1:6" x14ac:dyDescent="0.25">
      <c r="B2686" s="2" t="s">
        <v>2566</v>
      </c>
      <c r="D2686" s="2"/>
      <c r="E2686" s="2"/>
      <c r="F2686" s="2">
        <v>125</v>
      </c>
    </row>
    <row r="2687" spans="1:6" x14ac:dyDescent="0.25">
      <c r="B2687" s="107">
        <v>45898</v>
      </c>
      <c r="C2687" s="2" t="s">
        <v>230</v>
      </c>
      <c r="D2687" s="2" t="s">
        <v>2720</v>
      </c>
      <c r="E2687" s="2" t="s">
        <v>65</v>
      </c>
      <c r="F2687" s="2">
        <v>1</v>
      </c>
    </row>
    <row r="2688" spans="1:6" x14ac:dyDescent="0.25">
      <c r="B2688" s="2" t="s">
        <v>2981</v>
      </c>
      <c r="D2688" s="2"/>
      <c r="E2688" s="2"/>
      <c r="F2688" s="2">
        <v>1</v>
      </c>
    </row>
    <row r="2689" spans="2:6" x14ac:dyDescent="0.25">
      <c r="B2689" s="107">
        <v>45922</v>
      </c>
      <c r="C2689" s="2" t="s">
        <v>1395</v>
      </c>
      <c r="D2689" s="2" t="s">
        <v>1814</v>
      </c>
      <c r="E2689" s="2" t="s">
        <v>65</v>
      </c>
      <c r="F2689" s="2">
        <v>1</v>
      </c>
    </row>
    <row r="2690" spans="2:6" x14ac:dyDescent="0.25">
      <c r="D2690" s="2" t="s">
        <v>2082</v>
      </c>
      <c r="E2690" s="2" t="s">
        <v>65</v>
      </c>
      <c r="F2690" s="2">
        <v>4</v>
      </c>
    </row>
    <row r="2691" spans="2:6" x14ac:dyDescent="0.25">
      <c r="D2691" s="2" t="s">
        <v>2112</v>
      </c>
      <c r="E2691" s="2" t="s">
        <v>65</v>
      </c>
      <c r="F2691" s="2">
        <v>32</v>
      </c>
    </row>
    <row r="2692" spans="2:6" x14ac:dyDescent="0.25">
      <c r="D2692" s="2" t="s">
        <v>2081</v>
      </c>
      <c r="E2692" s="2" t="s">
        <v>65</v>
      </c>
      <c r="F2692" s="2">
        <v>10</v>
      </c>
    </row>
    <row r="2693" spans="2:6" x14ac:dyDescent="0.25">
      <c r="D2693" s="2" t="s">
        <v>2111</v>
      </c>
      <c r="E2693" s="2" t="s">
        <v>65</v>
      </c>
      <c r="F2693" s="2">
        <v>5</v>
      </c>
    </row>
    <row r="2694" spans="2:6" x14ac:dyDescent="0.25">
      <c r="D2694" s="2" t="s">
        <v>2181</v>
      </c>
      <c r="E2694" s="2" t="s">
        <v>65</v>
      </c>
      <c r="F2694" s="2">
        <v>8</v>
      </c>
    </row>
    <row r="2695" spans="2:6" x14ac:dyDescent="0.25">
      <c r="D2695" s="2" t="s">
        <v>2114</v>
      </c>
      <c r="E2695" s="2" t="s">
        <v>65</v>
      </c>
      <c r="F2695" s="2">
        <v>4</v>
      </c>
    </row>
    <row r="2696" spans="2:6" x14ac:dyDescent="0.25">
      <c r="D2696" s="2" t="s">
        <v>2113</v>
      </c>
      <c r="E2696" s="2" t="s">
        <v>65</v>
      </c>
      <c r="F2696" s="2">
        <v>8</v>
      </c>
    </row>
    <row r="2697" spans="2:6" x14ac:dyDescent="0.25">
      <c r="B2697" s="2" t="s">
        <v>2977</v>
      </c>
      <c r="D2697" s="2"/>
      <c r="E2697" s="2"/>
      <c r="F2697" s="2">
        <v>72</v>
      </c>
    </row>
    <row r="2698" spans="2:6" x14ac:dyDescent="0.25">
      <c r="B2698" s="107">
        <v>45924</v>
      </c>
      <c r="C2698" s="2" t="s">
        <v>2649</v>
      </c>
      <c r="D2698" s="2" t="s">
        <v>2650</v>
      </c>
      <c r="E2698" s="2" t="s">
        <v>65</v>
      </c>
      <c r="F2698" s="2">
        <v>1</v>
      </c>
    </row>
    <row r="2699" spans="2:6" x14ac:dyDescent="0.25">
      <c r="B2699" s="2" t="s">
        <v>3013</v>
      </c>
      <c r="D2699" s="2"/>
      <c r="E2699" s="2"/>
      <c r="F2699" s="2">
        <v>1</v>
      </c>
    </row>
    <row r="2700" spans="2:6" x14ac:dyDescent="0.25">
      <c r="B2700" s="107">
        <v>45916</v>
      </c>
      <c r="C2700" s="2" t="s">
        <v>3115</v>
      </c>
      <c r="D2700" s="2" t="s">
        <v>3113</v>
      </c>
      <c r="E2700" s="2" t="s">
        <v>65</v>
      </c>
      <c r="F2700" s="2">
        <v>1</v>
      </c>
    </row>
    <row r="2701" spans="2:6" x14ac:dyDescent="0.25">
      <c r="B2701" s="2" t="s">
        <v>3125</v>
      </c>
      <c r="D2701" s="2"/>
      <c r="E2701" s="2"/>
      <c r="F2701" s="2">
        <v>1</v>
      </c>
    </row>
    <row r="2702" spans="2:6" x14ac:dyDescent="0.25">
      <c r="B2702" s="107">
        <v>45995</v>
      </c>
      <c r="C2702" s="2" t="s">
        <v>260</v>
      </c>
      <c r="D2702" s="2" t="s">
        <v>2347</v>
      </c>
      <c r="E2702" s="2" t="s">
        <v>65</v>
      </c>
      <c r="F2702" s="2">
        <v>10</v>
      </c>
    </row>
    <row r="2703" spans="2:6" x14ac:dyDescent="0.25">
      <c r="D2703" s="2" t="s">
        <v>1952</v>
      </c>
      <c r="E2703" s="2" t="s">
        <v>65</v>
      </c>
      <c r="F2703" s="2">
        <v>40</v>
      </c>
    </row>
    <row r="2704" spans="2:6" x14ac:dyDescent="0.25">
      <c r="D2704" s="2" t="s">
        <v>1954</v>
      </c>
      <c r="E2704" s="2" t="s">
        <v>65</v>
      </c>
      <c r="F2704" s="2">
        <v>46</v>
      </c>
    </row>
    <row r="2705" spans="4:6" x14ac:dyDescent="0.25">
      <c r="D2705" s="2" t="s">
        <v>1956</v>
      </c>
      <c r="E2705" s="2" t="s">
        <v>65</v>
      </c>
      <c r="F2705" s="2">
        <v>40</v>
      </c>
    </row>
    <row r="2706" spans="4:6" x14ac:dyDescent="0.25">
      <c r="D2706" s="2" t="s">
        <v>1760</v>
      </c>
      <c r="E2706" s="2" t="s">
        <v>65</v>
      </c>
      <c r="F2706" s="2">
        <v>12</v>
      </c>
    </row>
    <row r="2707" spans="4:6" x14ac:dyDescent="0.25">
      <c r="D2707" s="2" t="s">
        <v>2735</v>
      </c>
      <c r="E2707" s="2" t="s">
        <v>65</v>
      </c>
      <c r="F2707" s="2">
        <v>10</v>
      </c>
    </row>
    <row r="2708" spans="4:6" x14ac:dyDescent="0.25">
      <c r="D2708" s="2" t="s">
        <v>2582</v>
      </c>
      <c r="E2708" s="2" t="s">
        <v>65</v>
      </c>
      <c r="F2708" s="2">
        <v>100</v>
      </c>
    </row>
    <row r="2709" spans="4:6" x14ac:dyDescent="0.25">
      <c r="D2709" s="2" t="s">
        <v>2581</v>
      </c>
      <c r="E2709" s="2" t="s">
        <v>65</v>
      </c>
      <c r="F2709" s="2">
        <v>100</v>
      </c>
    </row>
    <row r="2710" spans="4:6" x14ac:dyDescent="0.25">
      <c r="D2710" s="2" t="s">
        <v>4531</v>
      </c>
      <c r="E2710" s="2" t="s">
        <v>65</v>
      </c>
      <c r="F2710" s="2">
        <v>5</v>
      </c>
    </row>
    <row r="2711" spans="4:6" x14ac:dyDescent="0.25">
      <c r="D2711" s="2" t="s">
        <v>3254</v>
      </c>
      <c r="E2711" s="2" t="s">
        <v>65</v>
      </c>
      <c r="F2711" s="2">
        <v>20</v>
      </c>
    </row>
    <row r="2712" spans="4:6" x14ac:dyDescent="0.25">
      <c r="D2712" s="2" t="s">
        <v>2350</v>
      </c>
      <c r="E2712" s="2" t="s">
        <v>65</v>
      </c>
      <c r="F2712" s="2">
        <v>20</v>
      </c>
    </row>
    <row r="2713" spans="4:6" x14ac:dyDescent="0.25">
      <c r="D2713" s="2" t="s">
        <v>4523</v>
      </c>
      <c r="E2713" s="2" t="s">
        <v>65</v>
      </c>
      <c r="F2713" s="2">
        <v>6</v>
      </c>
    </row>
    <row r="2714" spans="4:6" x14ac:dyDescent="0.25">
      <c r="D2714" s="2" t="s">
        <v>2903</v>
      </c>
      <c r="E2714" s="2" t="s">
        <v>65</v>
      </c>
      <c r="F2714" s="2">
        <v>10</v>
      </c>
    </row>
    <row r="2715" spans="4:6" x14ac:dyDescent="0.25">
      <c r="D2715" s="2" t="s">
        <v>3255</v>
      </c>
      <c r="E2715" s="2" t="s">
        <v>65</v>
      </c>
      <c r="F2715" s="2">
        <v>10</v>
      </c>
    </row>
    <row r="2716" spans="4:6" x14ac:dyDescent="0.25">
      <c r="D2716" s="2" t="s">
        <v>3256</v>
      </c>
      <c r="E2716" s="2" t="s">
        <v>65</v>
      </c>
      <c r="F2716" s="2">
        <v>2</v>
      </c>
    </row>
    <row r="2717" spans="4:6" x14ac:dyDescent="0.25">
      <c r="D2717" s="2" t="s">
        <v>3411</v>
      </c>
      <c r="E2717" s="2" t="s">
        <v>65</v>
      </c>
      <c r="F2717" s="2">
        <v>1</v>
      </c>
    </row>
    <row r="2718" spans="4:6" x14ac:dyDescent="0.25">
      <c r="D2718" s="2" t="s">
        <v>3882</v>
      </c>
      <c r="E2718" s="2" t="s">
        <v>65</v>
      </c>
      <c r="F2718" s="2">
        <v>6</v>
      </c>
    </row>
    <row r="2719" spans="4:6" x14ac:dyDescent="0.25">
      <c r="D2719" s="2" t="s">
        <v>3904</v>
      </c>
      <c r="E2719" s="2" t="s">
        <v>65</v>
      </c>
      <c r="F2719" s="2">
        <v>10</v>
      </c>
    </row>
    <row r="2720" spans="4:6" x14ac:dyDescent="0.25">
      <c r="D2720" s="2" t="s">
        <v>4521</v>
      </c>
      <c r="E2720" s="2" t="s">
        <v>65</v>
      </c>
      <c r="F2720" s="2">
        <v>1</v>
      </c>
    </row>
    <row r="2721" spans="3:6" x14ac:dyDescent="0.25">
      <c r="D2721" s="2" t="s">
        <v>4522</v>
      </c>
      <c r="E2721" s="2" t="s">
        <v>65</v>
      </c>
      <c r="F2721" s="2">
        <v>10</v>
      </c>
    </row>
    <row r="2722" spans="3:6" x14ac:dyDescent="0.25">
      <c r="D2722" s="2" t="s">
        <v>4524</v>
      </c>
      <c r="E2722" s="2" t="s">
        <v>65</v>
      </c>
      <c r="F2722" s="2">
        <v>5</v>
      </c>
    </row>
    <row r="2723" spans="3:6" x14ac:dyDescent="0.25">
      <c r="D2723" s="2" t="s">
        <v>4525</v>
      </c>
      <c r="E2723" s="2" t="s">
        <v>65</v>
      </c>
      <c r="F2723" s="2">
        <v>4</v>
      </c>
    </row>
    <row r="2724" spans="3:6" x14ac:dyDescent="0.25">
      <c r="D2724" s="2" t="s">
        <v>4526</v>
      </c>
      <c r="E2724" s="2" t="s">
        <v>65</v>
      </c>
      <c r="F2724" s="2">
        <v>10</v>
      </c>
    </row>
    <row r="2725" spans="3:6" x14ac:dyDescent="0.25">
      <c r="D2725" s="2" t="s">
        <v>4527</v>
      </c>
      <c r="E2725" s="2" t="s">
        <v>65</v>
      </c>
      <c r="F2725" s="2">
        <v>30</v>
      </c>
    </row>
    <row r="2726" spans="3:6" x14ac:dyDescent="0.25">
      <c r="D2726" s="2" t="s">
        <v>4528</v>
      </c>
      <c r="E2726" s="2" t="s">
        <v>65</v>
      </c>
      <c r="F2726" s="2">
        <v>50</v>
      </c>
    </row>
    <row r="2727" spans="3:6" x14ac:dyDescent="0.25">
      <c r="D2727" s="2" t="s">
        <v>4529</v>
      </c>
      <c r="E2727" s="2" t="s">
        <v>65</v>
      </c>
      <c r="F2727" s="2">
        <v>50</v>
      </c>
    </row>
    <row r="2728" spans="3:6" x14ac:dyDescent="0.25">
      <c r="D2728" s="2" t="s">
        <v>4530</v>
      </c>
      <c r="E2728" s="2" t="s">
        <v>65</v>
      </c>
      <c r="F2728" s="2">
        <v>10</v>
      </c>
    </row>
    <row r="2729" spans="3:6" x14ac:dyDescent="0.25">
      <c r="C2729" s="2" t="s">
        <v>358</v>
      </c>
      <c r="D2729" s="2" t="s">
        <v>4533</v>
      </c>
      <c r="E2729" s="2" t="s">
        <v>65</v>
      </c>
      <c r="F2729" s="2">
        <v>10</v>
      </c>
    </row>
    <row r="2730" spans="3:6" x14ac:dyDescent="0.25">
      <c r="C2730" s="2" t="s">
        <v>1141</v>
      </c>
      <c r="D2730" s="2" t="s">
        <v>2751</v>
      </c>
      <c r="E2730" s="2" t="s">
        <v>111</v>
      </c>
      <c r="F2730" s="2">
        <v>500</v>
      </c>
    </row>
    <row r="2731" spans="3:6" x14ac:dyDescent="0.25">
      <c r="D2731" s="2" t="s">
        <v>2753</v>
      </c>
      <c r="E2731" s="2" t="s">
        <v>111</v>
      </c>
      <c r="F2731" s="2">
        <v>500</v>
      </c>
    </row>
    <row r="2732" spans="3:6" x14ac:dyDescent="0.25">
      <c r="D2732" s="2" t="s">
        <v>2756</v>
      </c>
      <c r="E2732" s="2" t="s">
        <v>111</v>
      </c>
      <c r="F2732" s="2">
        <v>500</v>
      </c>
    </row>
    <row r="2733" spans="3:6" x14ac:dyDescent="0.25">
      <c r="D2733" s="2" t="s">
        <v>4519</v>
      </c>
      <c r="E2733" s="2" t="s">
        <v>111</v>
      </c>
      <c r="F2733" s="2">
        <v>500</v>
      </c>
    </row>
    <row r="2734" spans="3:6" x14ac:dyDescent="0.25">
      <c r="D2734" s="2" t="s">
        <v>3519</v>
      </c>
      <c r="E2734" s="2" t="s">
        <v>111</v>
      </c>
      <c r="F2734" s="2">
        <v>40</v>
      </c>
    </row>
    <row r="2735" spans="3:6" x14ac:dyDescent="0.25">
      <c r="D2735" s="2" t="s">
        <v>3521</v>
      </c>
      <c r="E2735" s="2" t="s">
        <v>111</v>
      </c>
      <c r="F2735" s="2">
        <v>40</v>
      </c>
    </row>
    <row r="2736" spans="3:6" x14ac:dyDescent="0.25">
      <c r="D2736" s="2" t="s">
        <v>4515</v>
      </c>
      <c r="E2736" s="2" t="s">
        <v>111</v>
      </c>
      <c r="F2736" s="2">
        <v>90</v>
      </c>
    </row>
    <row r="2737" spans="2:6" x14ac:dyDescent="0.25">
      <c r="D2737" s="2" t="s">
        <v>4516</v>
      </c>
      <c r="E2737" s="2" t="s">
        <v>111</v>
      </c>
      <c r="F2737" s="2">
        <v>30</v>
      </c>
    </row>
    <row r="2738" spans="2:6" x14ac:dyDescent="0.25">
      <c r="D2738" s="2" t="s">
        <v>4517</v>
      </c>
      <c r="E2738" s="2" t="s">
        <v>111</v>
      </c>
      <c r="F2738" s="2">
        <v>30</v>
      </c>
    </row>
    <row r="2739" spans="2:6" x14ac:dyDescent="0.25">
      <c r="D2739" s="2" t="s">
        <v>4518</v>
      </c>
      <c r="E2739" s="2" t="s">
        <v>111</v>
      </c>
      <c r="F2739" s="2">
        <v>120</v>
      </c>
    </row>
    <row r="2740" spans="2:6" x14ac:dyDescent="0.25">
      <c r="B2740" s="2" t="s">
        <v>4482</v>
      </c>
      <c r="D2740" s="2"/>
      <c r="E2740" s="2"/>
      <c r="F2740" s="2">
        <v>2978</v>
      </c>
    </row>
    <row r="2741" spans="2:6" x14ac:dyDescent="0.25">
      <c r="B2741" s="107">
        <v>45996</v>
      </c>
      <c r="C2741" s="2" t="s">
        <v>260</v>
      </c>
      <c r="D2741" s="2" t="s">
        <v>2349</v>
      </c>
      <c r="E2741" s="2" t="s">
        <v>65</v>
      </c>
      <c r="F2741" s="2">
        <v>10</v>
      </c>
    </row>
    <row r="2742" spans="2:6" x14ac:dyDescent="0.25">
      <c r="B2742" s="2" t="s">
        <v>4577</v>
      </c>
      <c r="D2742" s="2"/>
      <c r="E2742" s="2"/>
      <c r="F2742" s="2">
        <v>10</v>
      </c>
    </row>
    <row r="2743" spans="2:6" x14ac:dyDescent="0.25">
      <c r="B2743" s="107">
        <v>46000</v>
      </c>
      <c r="C2743" s="2" t="s">
        <v>177</v>
      </c>
      <c r="D2743" s="2" t="s">
        <v>3257</v>
      </c>
      <c r="E2743" s="2" t="s">
        <v>65</v>
      </c>
      <c r="F2743" s="2">
        <v>8</v>
      </c>
    </row>
    <row r="2744" spans="2:6" x14ac:dyDescent="0.25">
      <c r="B2744" s="2" t="s">
        <v>4579</v>
      </c>
      <c r="D2744" s="2"/>
      <c r="E2744" s="2"/>
      <c r="F2744" s="2">
        <v>8</v>
      </c>
    </row>
    <row r="2745" spans="2:6" x14ac:dyDescent="0.25">
      <c r="B2745" s="107">
        <v>46064</v>
      </c>
      <c r="C2745" s="2" t="s">
        <v>147</v>
      </c>
      <c r="D2745" s="2" t="s">
        <v>3450</v>
      </c>
      <c r="E2745" s="2" t="s">
        <v>110</v>
      </c>
      <c r="F2745" s="2">
        <v>1</v>
      </c>
    </row>
    <row r="2746" spans="2:6" x14ac:dyDescent="0.25">
      <c r="B2746" s="2" t="s">
        <v>5116</v>
      </c>
      <c r="D2746" s="2"/>
      <c r="E2746" s="2"/>
      <c r="F2746" s="2">
        <v>1</v>
      </c>
    </row>
    <row r="2747" spans="2:6" x14ac:dyDescent="0.25">
      <c r="B2747" s="107">
        <v>46065</v>
      </c>
      <c r="C2747" s="2" t="s">
        <v>371</v>
      </c>
      <c r="D2747" s="2" t="s">
        <v>1694</v>
      </c>
      <c r="E2747" s="2" t="s">
        <v>65</v>
      </c>
      <c r="F2747" s="2">
        <v>5</v>
      </c>
    </row>
    <row r="2748" spans="2:6" x14ac:dyDescent="0.25">
      <c r="C2748" s="2" t="s">
        <v>177</v>
      </c>
      <c r="D2748" s="2" t="s">
        <v>2040</v>
      </c>
      <c r="E2748" s="2" t="s">
        <v>141</v>
      </c>
      <c r="F2748" s="2">
        <v>35</v>
      </c>
    </row>
    <row r="2749" spans="2:6" x14ac:dyDescent="0.25">
      <c r="D2749" s="2" t="s">
        <v>2042</v>
      </c>
      <c r="E2749" s="2" t="s">
        <v>65</v>
      </c>
      <c r="F2749" s="2">
        <v>20</v>
      </c>
    </row>
    <row r="2750" spans="2:6" x14ac:dyDescent="0.25">
      <c r="D2750" s="2" t="s">
        <v>2045</v>
      </c>
      <c r="E2750" s="2" t="s">
        <v>65</v>
      </c>
      <c r="F2750" s="2">
        <v>40</v>
      </c>
    </row>
    <row r="2751" spans="2:6" x14ac:dyDescent="0.25">
      <c r="D2751" s="2" t="s">
        <v>2046</v>
      </c>
      <c r="E2751" s="2" t="s">
        <v>65</v>
      </c>
      <c r="F2751" s="2">
        <v>20</v>
      </c>
    </row>
    <row r="2752" spans="2:6" x14ac:dyDescent="0.25">
      <c r="D2752" s="2" t="s">
        <v>3617</v>
      </c>
      <c r="E2752" s="2" t="s">
        <v>115</v>
      </c>
      <c r="F2752" s="2">
        <v>2</v>
      </c>
    </row>
    <row r="2753" spans="2:6" x14ac:dyDescent="0.25">
      <c r="D2753" s="2" t="s">
        <v>2053</v>
      </c>
      <c r="E2753" s="2" t="s">
        <v>65</v>
      </c>
      <c r="F2753" s="2">
        <v>12</v>
      </c>
    </row>
    <row r="2754" spans="2:6" x14ac:dyDescent="0.25">
      <c r="D2754" s="2" t="s">
        <v>2941</v>
      </c>
      <c r="E2754" s="2" t="s">
        <v>115</v>
      </c>
      <c r="F2754" s="2">
        <v>1</v>
      </c>
    </row>
    <row r="2755" spans="2:6" x14ac:dyDescent="0.25">
      <c r="D2755" s="2" t="s">
        <v>5096</v>
      </c>
      <c r="E2755" s="2" t="s">
        <v>115</v>
      </c>
      <c r="F2755" s="2">
        <v>2</v>
      </c>
    </row>
    <row r="2756" spans="2:6" x14ac:dyDescent="0.25">
      <c r="D2756" s="2" t="s">
        <v>5097</v>
      </c>
      <c r="E2756" s="2" t="s">
        <v>65</v>
      </c>
      <c r="F2756" s="2">
        <v>1</v>
      </c>
    </row>
    <row r="2757" spans="2:6" x14ac:dyDescent="0.25">
      <c r="D2757" s="2" t="s">
        <v>5098</v>
      </c>
      <c r="E2757" s="2" t="s">
        <v>65</v>
      </c>
      <c r="F2757" s="2">
        <v>1</v>
      </c>
    </row>
    <row r="2758" spans="2:6" x14ac:dyDescent="0.25">
      <c r="B2758" s="2" t="s">
        <v>5115</v>
      </c>
      <c r="D2758" s="2"/>
      <c r="E2758" s="2"/>
      <c r="F2758" s="2">
        <v>139</v>
      </c>
    </row>
    <row r="2759" spans="2:6" x14ac:dyDescent="0.25">
      <c r="B2759" s="107">
        <v>46066</v>
      </c>
      <c r="C2759" s="2" t="s">
        <v>1395</v>
      </c>
      <c r="D2759" s="2" t="s">
        <v>1814</v>
      </c>
      <c r="E2759" s="2" t="s">
        <v>65</v>
      </c>
      <c r="F2759" s="2">
        <v>1</v>
      </c>
    </row>
    <row r="2760" spans="2:6" x14ac:dyDescent="0.25">
      <c r="D2760" s="2" t="s">
        <v>2082</v>
      </c>
      <c r="E2760" s="2" t="s">
        <v>65</v>
      </c>
      <c r="F2760" s="2">
        <v>4</v>
      </c>
    </row>
    <row r="2761" spans="2:6" x14ac:dyDescent="0.25">
      <c r="D2761" s="2" t="s">
        <v>2112</v>
      </c>
      <c r="E2761" s="2" t="s">
        <v>65</v>
      </c>
      <c r="F2761" s="2">
        <v>16</v>
      </c>
    </row>
    <row r="2762" spans="2:6" x14ac:dyDescent="0.25">
      <c r="D2762" s="2" t="s">
        <v>2081</v>
      </c>
      <c r="E2762" s="2" t="s">
        <v>65</v>
      </c>
      <c r="F2762" s="2">
        <v>5</v>
      </c>
    </row>
    <row r="2763" spans="2:6" x14ac:dyDescent="0.25">
      <c r="D2763" s="2" t="s">
        <v>2111</v>
      </c>
      <c r="E2763" s="2" t="s">
        <v>65</v>
      </c>
      <c r="F2763" s="2">
        <v>3</v>
      </c>
    </row>
    <row r="2764" spans="2:6" x14ac:dyDescent="0.25">
      <c r="D2764" s="2" t="s">
        <v>2181</v>
      </c>
      <c r="E2764" s="2" t="s">
        <v>65</v>
      </c>
      <c r="F2764" s="2">
        <v>4</v>
      </c>
    </row>
    <row r="2765" spans="2:6" x14ac:dyDescent="0.25">
      <c r="D2765" s="2" t="s">
        <v>2114</v>
      </c>
      <c r="E2765" s="2" t="s">
        <v>65</v>
      </c>
      <c r="F2765" s="2">
        <v>2</v>
      </c>
    </row>
    <row r="2766" spans="2:6" x14ac:dyDescent="0.25">
      <c r="D2766" s="2" t="s">
        <v>2113</v>
      </c>
      <c r="E2766" s="2" t="s">
        <v>65</v>
      </c>
      <c r="F2766" s="2">
        <v>4</v>
      </c>
    </row>
    <row r="2767" spans="2:6" x14ac:dyDescent="0.25">
      <c r="B2767" s="2" t="s">
        <v>5117</v>
      </c>
      <c r="D2767" s="2"/>
      <c r="E2767" s="2"/>
      <c r="F2767" s="2">
        <v>39</v>
      </c>
    </row>
    <row r="2768" spans="2:6" x14ac:dyDescent="0.25">
      <c r="B2768" s="107">
        <v>46071</v>
      </c>
      <c r="C2768" s="2" t="s">
        <v>463</v>
      </c>
      <c r="D2768" s="2" t="s">
        <v>2307</v>
      </c>
      <c r="E2768" s="2" t="s">
        <v>111</v>
      </c>
      <c r="F2768" s="2">
        <v>51</v>
      </c>
    </row>
    <row r="2769" spans="2:6" x14ac:dyDescent="0.25">
      <c r="D2769" s="2" t="s">
        <v>2308</v>
      </c>
      <c r="E2769" s="2" t="s">
        <v>23</v>
      </c>
      <c r="F2769" s="2">
        <v>3</v>
      </c>
    </row>
    <row r="2770" spans="2:6" x14ac:dyDescent="0.25">
      <c r="C2770" s="2" t="s">
        <v>467</v>
      </c>
      <c r="D2770" s="2" t="s">
        <v>2634</v>
      </c>
      <c r="E2770" s="2" t="s">
        <v>141</v>
      </c>
      <c r="F2770" s="2">
        <v>12</v>
      </c>
    </row>
    <row r="2771" spans="2:6" x14ac:dyDescent="0.25">
      <c r="D2771" s="2" t="s">
        <v>2025</v>
      </c>
      <c r="E2771" s="2" t="s">
        <v>141</v>
      </c>
      <c r="F2771" s="2">
        <v>6</v>
      </c>
    </row>
    <row r="2772" spans="2:6" x14ac:dyDescent="0.25">
      <c r="D2772" s="2" t="s">
        <v>1968</v>
      </c>
      <c r="E2772" s="2" t="s">
        <v>23</v>
      </c>
      <c r="F2772" s="2">
        <v>5</v>
      </c>
    </row>
    <row r="2773" spans="2:6" x14ac:dyDescent="0.25">
      <c r="B2773" s="2" t="s">
        <v>5118</v>
      </c>
      <c r="D2773" s="2"/>
      <c r="E2773" s="2"/>
      <c r="F2773" s="2">
        <v>77</v>
      </c>
    </row>
    <row r="2774" spans="2:6" x14ac:dyDescent="0.25">
      <c r="B2774" s="107">
        <v>46072</v>
      </c>
      <c r="C2774" s="2" t="s">
        <v>375</v>
      </c>
      <c r="D2774" s="2" t="s">
        <v>5108</v>
      </c>
      <c r="E2774" s="2" t="s">
        <v>110</v>
      </c>
      <c r="F2774" s="2">
        <v>1</v>
      </c>
    </row>
    <row r="2775" spans="2:6" x14ac:dyDescent="0.25">
      <c r="B2775" s="2" t="s">
        <v>5114</v>
      </c>
      <c r="D2775" s="2"/>
      <c r="E2775" s="2"/>
      <c r="F2775" s="2">
        <v>1</v>
      </c>
    </row>
    <row r="2776" spans="2:6" x14ac:dyDescent="0.25">
      <c r="B2776" s="107">
        <v>46084</v>
      </c>
      <c r="C2776" s="2" t="s">
        <v>1395</v>
      </c>
      <c r="D2776" s="2" t="s">
        <v>2081</v>
      </c>
      <c r="E2776" s="2" t="s">
        <v>65</v>
      </c>
      <c r="F2776" s="2">
        <v>5</v>
      </c>
    </row>
    <row r="2777" spans="2:6" x14ac:dyDescent="0.25">
      <c r="D2777" s="2" t="s">
        <v>2181</v>
      </c>
      <c r="E2777" s="2" t="s">
        <v>65</v>
      </c>
      <c r="F2777" s="2">
        <v>4</v>
      </c>
    </row>
    <row r="2778" spans="2:6" x14ac:dyDescent="0.25">
      <c r="D2778" s="2" t="s">
        <v>2114</v>
      </c>
      <c r="E2778" s="2" t="s">
        <v>65</v>
      </c>
      <c r="F2778" s="2">
        <v>2</v>
      </c>
    </row>
    <row r="2779" spans="2:6" x14ac:dyDescent="0.25">
      <c r="B2779" s="2" t="s">
        <v>5145</v>
      </c>
      <c r="D2779" s="2"/>
      <c r="E2779" s="2"/>
      <c r="F2779" s="2">
        <v>11</v>
      </c>
    </row>
    <row r="2780" spans="2:6" x14ac:dyDescent="0.25">
      <c r="B2780" s="107">
        <v>46083</v>
      </c>
      <c r="C2780" s="2" t="s">
        <v>1395</v>
      </c>
      <c r="D2780" s="2" t="s">
        <v>2082</v>
      </c>
      <c r="E2780" s="2" t="s">
        <v>65</v>
      </c>
      <c r="F2780" s="2">
        <v>4</v>
      </c>
    </row>
    <row r="2781" spans="2:6" x14ac:dyDescent="0.25">
      <c r="D2781" s="2" t="s">
        <v>2079</v>
      </c>
      <c r="E2781" s="2" t="s">
        <v>65</v>
      </c>
      <c r="F2781" s="2">
        <v>16</v>
      </c>
    </row>
    <row r="2782" spans="2:6" x14ac:dyDescent="0.25">
      <c r="D2782" s="2" t="s">
        <v>2080</v>
      </c>
      <c r="E2782" s="2" t="s">
        <v>65</v>
      </c>
      <c r="F2782" s="2">
        <v>3</v>
      </c>
    </row>
    <row r="2783" spans="2:6" x14ac:dyDescent="0.25">
      <c r="D2783" s="2" t="s">
        <v>2113</v>
      </c>
      <c r="E2783" s="2" t="s">
        <v>65</v>
      </c>
      <c r="F2783" s="2">
        <v>4</v>
      </c>
    </row>
    <row r="2784" spans="2:6" x14ac:dyDescent="0.25">
      <c r="B2784" s="2" t="s">
        <v>5146</v>
      </c>
      <c r="D2784" s="2"/>
      <c r="E2784" s="2"/>
      <c r="F2784" s="2">
        <v>27</v>
      </c>
    </row>
    <row r="2785" spans="1:6" x14ac:dyDescent="0.25">
      <c r="A2785" s="2" t="s">
        <v>2987</v>
      </c>
      <c r="D2785" s="2"/>
      <c r="E2785" s="2"/>
      <c r="F2785" s="2">
        <v>3491</v>
      </c>
    </row>
    <row r="2786" spans="1:6" x14ac:dyDescent="0.25">
      <c r="A2786" s="2" t="s">
        <v>2747</v>
      </c>
      <c r="B2786" s="107">
        <v>45901</v>
      </c>
      <c r="C2786" s="2" t="s">
        <v>371</v>
      </c>
      <c r="D2786" s="2" t="s">
        <v>2729</v>
      </c>
      <c r="E2786" s="2" t="s">
        <v>65</v>
      </c>
      <c r="F2786" s="2">
        <v>6</v>
      </c>
    </row>
    <row r="2787" spans="1:6" x14ac:dyDescent="0.25">
      <c r="B2787" s="2" t="s">
        <v>2566</v>
      </c>
      <c r="D2787" s="2"/>
      <c r="E2787" s="2"/>
      <c r="F2787" s="2">
        <v>6</v>
      </c>
    </row>
    <row r="2788" spans="1:6" x14ac:dyDescent="0.25">
      <c r="B2788" s="107">
        <v>45987</v>
      </c>
      <c r="C2788" s="2" t="s">
        <v>3368</v>
      </c>
      <c r="D2788" s="2" t="s">
        <v>4422</v>
      </c>
      <c r="E2788" s="2" t="s">
        <v>65</v>
      </c>
      <c r="F2788" s="2">
        <v>160</v>
      </c>
    </row>
    <row r="2789" spans="1:6" x14ac:dyDescent="0.25">
      <c r="B2789" s="2" t="s">
        <v>4465</v>
      </c>
      <c r="D2789" s="2"/>
      <c r="E2789" s="2"/>
      <c r="F2789" s="2">
        <v>160</v>
      </c>
    </row>
    <row r="2790" spans="1:6" x14ac:dyDescent="0.25">
      <c r="B2790" s="107">
        <v>45986</v>
      </c>
      <c r="C2790" s="2" t="s">
        <v>1484</v>
      </c>
      <c r="D2790" s="2" t="s">
        <v>1815</v>
      </c>
      <c r="E2790" s="2" t="s">
        <v>140</v>
      </c>
      <c r="F2790" s="2">
        <v>2</v>
      </c>
    </row>
    <row r="2791" spans="1:6" x14ac:dyDescent="0.25">
      <c r="B2791" s="2" t="s">
        <v>4467</v>
      </c>
      <c r="D2791" s="2"/>
      <c r="E2791" s="2"/>
      <c r="F2791" s="2">
        <v>2</v>
      </c>
    </row>
    <row r="2792" spans="1:6" x14ac:dyDescent="0.25">
      <c r="B2792" s="107">
        <v>45982</v>
      </c>
      <c r="C2792" s="2" t="s">
        <v>230</v>
      </c>
      <c r="D2792" s="2" t="s">
        <v>1915</v>
      </c>
      <c r="E2792" s="2" t="s">
        <v>114</v>
      </c>
      <c r="F2792" s="2">
        <v>12</v>
      </c>
    </row>
    <row r="2793" spans="1:6" x14ac:dyDescent="0.25">
      <c r="B2793" s="2" t="s">
        <v>4468</v>
      </c>
      <c r="D2793" s="2"/>
      <c r="E2793" s="2"/>
      <c r="F2793" s="2">
        <v>12</v>
      </c>
    </row>
    <row r="2794" spans="1:6" x14ac:dyDescent="0.25">
      <c r="B2794" s="107">
        <v>46003</v>
      </c>
      <c r="C2794" s="2" t="s">
        <v>1612</v>
      </c>
      <c r="D2794" s="2" t="s">
        <v>2134</v>
      </c>
      <c r="E2794" s="2" t="s">
        <v>65</v>
      </c>
      <c r="F2794" s="2">
        <v>1</v>
      </c>
    </row>
    <row r="2795" spans="1:6" x14ac:dyDescent="0.25">
      <c r="B2795" s="2" t="s">
        <v>4685</v>
      </c>
      <c r="D2795" s="2"/>
      <c r="E2795" s="2"/>
      <c r="F2795" s="2">
        <v>1</v>
      </c>
    </row>
    <row r="2796" spans="1:6" x14ac:dyDescent="0.25">
      <c r="B2796" s="107">
        <v>46030</v>
      </c>
      <c r="C2796" s="2" t="s">
        <v>198</v>
      </c>
      <c r="D2796" s="2" t="s">
        <v>2477</v>
      </c>
      <c r="E2796" s="2" t="s">
        <v>109</v>
      </c>
      <c r="F2796" s="2">
        <v>2</v>
      </c>
    </row>
    <row r="2797" spans="1:6" x14ac:dyDescent="0.25">
      <c r="D2797" s="2" t="s">
        <v>1727</v>
      </c>
      <c r="E2797" s="2" t="s">
        <v>141</v>
      </c>
      <c r="F2797" s="2">
        <v>2</v>
      </c>
    </row>
    <row r="2798" spans="1:6" x14ac:dyDescent="0.25">
      <c r="D2798" s="2"/>
      <c r="E2798" s="2" t="s">
        <v>111</v>
      </c>
      <c r="F2798" s="2">
        <v>18</v>
      </c>
    </row>
    <row r="2799" spans="1:6" x14ac:dyDescent="0.25">
      <c r="D2799" s="2" t="s">
        <v>4765</v>
      </c>
      <c r="E2799" s="2" t="s">
        <v>109</v>
      </c>
      <c r="F2799" s="2">
        <v>5</v>
      </c>
    </row>
    <row r="2800" spans="1:6" x14ac:dyDescent="0.25">
      <c r="D2800" s="2" t="s">
        <v>2010</v>
      </c>
      <c r="E2800" s="2" t="s">
        <v>141</v>
      </c>
      <c r="F2800" s="2">
        <v>1</v>
      </c>
    </row>
    <row r="2801" spans="4:6" x14ac:dyDescent="0.25">
      <c r="D2801" s="2" t="s">
        <v>1716</v>
      </c>
      <c r="E2801" s="2" t="s">
        <v>109</v>
      </c>
      <c r="F2801" s="2">
        <v>1</v>
      </c>
    </row>
    <row r="2802" spans="4:6" x14ac:dyDescent="0.25">
      <c r="D2802" s="2" t="s">
        <v>4761</v>
      </c>
      <c r="E2802" s="2" t="s">
        <v>141</v>
      </c>
      <c r="F2802" s="2">
        <v>6</v>
      </c>
    </row>
    <row r="2803" spans="4:6" x14ac:dyDescent="0.25">
      <c r="D2803" s="2" t="s">
        <v>4758</v>
      </c>
      <c r="E2803" s="2" t="s">
        <v>109</v>
      </c>
      <c r="F2803" s="2">
        <v>1</v>
      </c>
    </row>
    <row r="2804" spans="4:6" x14ac:dyDescent="0.25">
      <c r="D2804" s="2" t="s">
        <v>4760</v>
      </c>
      <c r="E2804" s="2" t="s">
        <v>109</v>
      </c>
      <c r="F2804" s="2">
        <v>1</v>
      </c>
    </row>
    <row r="2805" spans="4:6" x14ac:dyDescent="0.25">
      <c r="D2805" s="2" t="s">
        <v>4757</v>
      </c>
      <c r="E2805" s="2" t="s">
        <v>109</v>
      </c>
      <c r="F2805" s="2">
        <v>1</v>
      </c>
    </row>
    <row r="2806" spans="4:6" x14ac:dyDescent="0.25">
      <c r="D2806" s="2" t="s">
        <v>4756</v>
      </c>
      <c r="E2806" s="2" t="s">
        <v>109</v>
      </c>
      <c r="F2806" s="2">
        <v>2</v>
      </c>
    </row>
    <row r="2807" spans="4:6" x14ac:dyDescent="0.25">
      <c r="D2807" s="2" t="s">
        <v>1718</v>
      </c>
      <c r="E2807" s="2" t="s">
        <v>109</v>
      </c>
      <c r="F2807" s="2">
        <v>2</v>
      </c>
    </row>
    <row r="2808" spans="4:6" x14ac:dyDescent="0.25">
      <c r="D2808" s="2" t="s">
        <v>4751</v>
      </c>
      <c r="E2808" s="2" t="s">
        <v>141</v>
      </c>
      <c r="F2808" s="2">
        <v>2</v>
      </c>
    </row>
    <row r="2809" spans="4:6" x14ac:dyDescent="0.25">
      <c r="D2809" s="2" t="s">
        <v>4752</v>
      </c>
      <c r="E2809" s="2" t="s">
        <v>109</v>
      </c>
      <c r="F2809" s="2">
        <v>1</v>
      </c>
    </row>
    <row r="2810" spans="4:6" x14ac:dyDescent="0.25">
      <c r="D2810" s="2" t="s">
        <v>4753</v>
      </c>
      <c r="E2810" s="2" t="s">
        <v>109</v>
      </c>
      <c r="F2810" s="2">
        <v>1</v>
      </c>
    </row>
    <row r="2811" spans="4:6" x14ac:dyDescent="0.25">
      <c r="D2811" s="2" t="s">
        <v>4754</v>
      </c>
      <c r="E2811" s="2" t="s">
        <v>109</v>
      </c>
      <c r="F2811" s="2">
        <v>1</v>
      </c>
    </row>
    <row r="2812" spans="4:6" x14ac:dyDescent="0.25">
      <c r="D2812" s="2" t="s">
        <v>4755</v>
      </c>
      <c r="E2812" s="2" t="s">
        <v>109</v>
      </c>
      <c r="F2812" s="2">
        <v>1</v>
      </c>
    </row>
    <row r="2813" spans="4:6" x14ac:dyDescent="0.25">
      <c r="D2813" s="2" t="s">
        <v>4759</v>
      </c>
      <c r="E2813" s="2" t="s">
        <v>109</v>
      </c>
      <c r="F2813" s="2">
        <v>2</v>
      </c>
    </row>
    <row r="2814" spans="4:6" x14ac:dyDescent="0.25">
      <c r="D2814" s="2" t="s">
        <v>4762</v>
      </c>
      <c r="E2814" s="2" t="s">
        <v>109</v>
      </c>
      <c r="F2814" s="2">
        <v>2</v>
      </c>
    </row>
    <row r="2815" spans="4:6" x14ac:dyDescent="0.25">
      <c r="D2815" s="2" t="s">
        <v>4763</v>
      </c>
      <c r="E2815" s="2" t="s">
        <v>115</v>
      </c>
      <c r="F2815" s="2">
        <v>2</v>
      </c>
    </row>
    <row r="2816" spans="4:6" x14ac:dyDescent="0.25">
      <c r="D2816" s="2" t="s">
        <v>4764</v>
      </c>
      <c r="E2816" s="2" t="s">
        <v>109</v>
      </c>
      <c r="F2816" s="2">
        <v>1</v>
      </c>
    </row>
    <row r="2817" spans="2:6" x14ac:dyDescent="0.25">
      <c r="D2817" s="2" t="s">
        <v>4766</v>
      </c>
      <c r="E2817" s="2" t="s">
        <v>109</v>
      </c>
      <c r="F2817" s="2">
        <v>1</v>
      </c>
    </row>
    <row r="2818" spans="2:6" x14ac:dyDescent="0.25">
      <c r="C2818" s="2" t="s">
        <v>230</v>
      </c>
      <c r="D2818" s="2" t="s">
        <v>3346</v>
      </c>
      <c r="E2818" s="2" t="s">
        <v>114</v>
      </c>
      <c r="F2818" s="2">
        <v>10</v>
      </c>
    </row>
    <row r="2819" spans="2:6" x14ac:dyDescent="0.25">
      <c r="D2819" s="2" t="s">
        <v>4794</v>
      </c>
      <c r="E2819" s="2" t="s">
        <v>114</v>
      </c>
      <c r="F2819" s="2">
        <v>10</v>
      </c>
    </row>
    <row r="2820" spans="2:6" x14ac:dyDescent="0.25">
      <c r="D2820" s="2" t="s">
        <v>4793</v>
      </c>
      <c r="E2820" s="2" t="s">
        <v>65</v>
      </c>
      <c r="F2820" s="2">
        <v>5</v>
      </c>
    </row>
    <row r="2821" spans="2:6" x14ac:dyDescent="0.25">
      <c r="D2821" s="2" t="s">
        <v>4796</v>
      </c>
      <c r="E2821" s="2" t="s">
        <v>65</v>
      </c>
      <c r="F2821" s="2">
        <v>5</v>
      </c>
    </row>
    <row r="2822" spans="2:6" x14ac:dyDescent="0.25">
      <c r="D2822" s="2" t="s">
        <v>4797</v>
      </c>
      <c r="E2822" s="2" t="s">
        <v>65</v>
      </c>
      <c r="F2822" s="2">
        <v>2</v>
      </c>
    </row>
    <row r="2823" spans="2:6" x14ac:dyDescent="0.25">
      <c r="B2823" s="2" t="s">
        <v>4802</v>
      </c>
      <c r="D2823" s="2"/>
      <c r="E2823" s="2"/>
      <c r="F2823" s="2">
        <v>88</v>
      </c>
    </row>
    <row r="2824" spans="2:6" x14ac:dyDescent="0.25">
      <c r="B2824" s="107">
        <v>46031</v>
      </c>
      <c r="C2824" s="2" t="s">
        <v>198</v>
      </c>
      <c r="D2824" s="2" t="s">
        <v>2008</v>
      </c>
      <c r="E2824" s="2" t="s">
        <v>109</v>
      </c>
      <c r="F2824" s="2">
        <v>2</v>
      </c>
    </row>
    <row r="2825" spans="2:6" x14ac:dyDescent="0.25">
      <c r="D2825" s="2" t="s">
        <v>2003</v>
      </c>
      <c r="E2825" s="2" t="s">
        <v>109</v>
      </c>
      <c r="F2825" s="2">
        <v>15</v>
      </c>
    </row>
    <row r="2826" spans="2:6" x14ac:dyDescent="0.25">
      <c r="D2826" s="2" t="s">
        <v>4785</v>
      </c>
      <c r="E2826" s="2" t="s">
        <v>109</v>
      </c>
      <c r="F2826" s="2">
        <v>2</v>
      </c>
    </row>
    <row r="2827" spans="2:6" x14ac:dyDescent="0.25">
      <c r="D2827" s="2" t="s">
        <v>2857</v>
      </c>
      <c r="E2827" s="2" t="s">
        <v>109</v>
      </c>
      <c r="F2827" s="2">
        <v>3</v>
      </c>
    </row>
    <row r="2828" spans="2:6" x14ac:dyDescent="0.25">
      <c r="D2828" s="2" t="s">
        <v>2009</v>
      </c>
      <c r="E2828" s="2" t="s">
        <v>109</v>
      </c>
      <c r="F2828" s="2">
        <v>2</v>
      </c>
    </row>
    <row r="2829" spans="2:6" x14ac:dyDescent="0.25">
      <c r="D2829" s="2" t="s">
        <v>4786</v>
      </c>
      <c r="E2829" s="2" t="s">
        <v>111</v>
      </c>
      <c r="F2829" s="2">
        <v>18</v>
      </c>
    </row>
    <row r="2830" spans="2:6" x14ac:dyDescent="0.25">
      <c r="D2830" s="2" t="s">
        <v>4782</v>
      </c>
      <c r="E2830" s="2" t="s">
        <v>109</v>
      </c>
      <c r="F2830" s="2">
        <v>2</v>
      </c>
    </row>
    <row r="2831" spans="2:6" x14ac:dyDescent="0.25">
      <c r="D2831" s="2" t="s">
        <v>4783</v>
      </c>
      <c r="E2831" s="2" t="s">
        <v>109</v>
      </c>
      <c r="F2831" s="2">
        <v>2</v>
      </c>
    </row>
    <row r="2832" spans="2:6" x14ac:dyDescent="0.25">
      <c r="D2832" s="2" t="s">
        <v>4784</v>
      </c>
      <c r="E2832" s="2" t="s">
        <v>112</v>
      </c>
      <c r="F2832" s="2">
        <v>2</v>
      </c>
    </row>
    <row r="2833" spans="2:6" x14ac:dyDescent="0.25">
      <c r="C2833" s="2" t="s">
        <v>410</v>
      </c>
      <c r="D2833" s="2" t="s">
        <v>4790</v>
      </c>
      <c r="E2833" s="2" t="s">
        <v>114</v>
      </c>
      <c r="F2833" s="2">
        <v>27</v>
      </c>
    </row>
    <row r="2834" spans="2:6" x14ac:dyDescent="0.25">
      <c r="D2834" s="2" t="s">
        <v>4792</v>
      </c>
      <c r="E2834" s="2" t="s">
        <v>72</v>
      </c>
      <c r="F2834" s="2">
        <v>24</v>
      </c>
    </row>
    <row r="2835" spans="2:6" x14ac:dyDescent="0.25">
      <c r="C2835" s="2" t="s">
        <v>773</v>
      </c>
      <c r="D2835" s="2" t="s">
        <v>4788</v>
      </c>
      <c r="E2835" s="2" t="s">
        <v>65</v>
      </c>
      <c r="F2835" s="2">
        <v>10</v>
      </c>
    </row>
    <row r="2836" spans="2:6" x14ac:dyDescent="0.25">
      <c r="B2836" s="2" t="s">
        <v>4828</v>
      </c>
      <c r="D2836" s="2"/>
      <c r="E2836" s="2"/>
      <c r="F2836" s="2">
        <v>109</v>
      </c>
    </row>
    <row r="2837" spans="2:6" x14ac:dyDescent="0.25">
      <c r="B2837" s="107">
        <v>46036</v>
      </c>
      <c r="C2837" s="2" t="s">
        <v>3468</v>
      </c>
      <c r="D2837" s="2" t="s">
        <v>2134</v>
      </c>
      <c r="E2837" s="2" t="s">
        <v>65</v>
      </c>
      <c r="F2837" s="2">
        <v>1</v>
      </c>
    </row>
    <row r="2838" spans="2:6" x14ac:dyDescent="0.25">
      <c r="B2838" s="2" t="s">
        <v>4935</v>
      </c>
      <c r="D2838" s="2"/>
      <c r="E2838" s="2"/>
      <c r="F2838" s="2">
        <v>1</v>
      </c>
    </row>
    <row r="2839" spans="2:6" x14ac:dyDescent="0.25">
      <c r="B2839" s="107">
        <v>46037</v>
      </c>
      <c r="C2839" s="2" t="s">
        <v>230</v>
      </c>
      <c r="D2839" s="2" t="s">
        <v>3136</v>
      </c>
      <c r="E2839" s="2" t="s">
        <v>65</v>
      </c>
      <c r="F2839" s="2">
        <v>4</v>
      </c>
    </row>
    <row r="2840" spans="2:6" x14ac:dyDescent="0.25">
      <c r="D2840" s="2" t="s">
        <v>4864</v>
      </c>
      <c r="E2840" s="2" t="s">
        <v>65</v>
      </c>
      <c r="F2840" s="2">
        <v>1</v>
      </c>
    </row>
    <row r="2841" spans="2:6" x14ac:dyDescent="0.25">
      <c r="B2841" s="2" t="s">
        <v>4938</v>
      </c>
      <c r="D2841" s="2"/>
      <c r="E2841" s="2"/>
      <c r="F2841" s="2">
        <v>5</v>
      </c>
    </row>
    <row r="2842" spans="2:6" x14ac:dyDescent="0.25">
      <c r="B2842" s="107">
        <v>46048</v>
      </c>
      <c r="C2842" s="2" t="s">
        <v>371</v>
      </c>
      <c r="D2842" s="2" t="s">
        <v>2728</v>
      </c>
      <c r="E2842" s="2" t="s">
        <v>65</v>
      </c>
      <c r="F2842" s="2">
        <v>15</v>
      </c>
    </row>
    <row r="2843" spans="2:6" x14ac:dyDescent="0.25">
      <c r="D2843" s="2" t="s">
        <v>2791</v>
      </c>
      <c r="E2843" s="2" t="s">
        <v>65</v>
      </c>
      <c r="F2843" s="2">
        <v>30</v>
      </c>
    </row>
    <row r="2844" spans="2:6" x14ac:dyDescent="0.25">
      <c r="D2844" s="2" t="s">
        <v>2792</v>
      </c>
      <c r="E2844" s="2" t="s">
        <v>65</v>
      </c>
      <c r="F2844" s="2">
        <v>30</v>
      </c>
    </row>
    <row r="2845" spans="2:6" x14ac:dyDescent="0.25">
      <c r="C2845" s="2" t="s">
        <v>3368</v>
      </c>
      <c r="D2845" s="2" t="s">
        <v>4922</v>
      </c>
      <c r="E2845" s="2" t="s">
        <v>140</v>
      </c>
      <c r="F2845" s="2">
        <v>1</v>
      </c>
    </row>
    <row r="2846" spans="2:6" x14ac:dyDescent="0.25">
      <c r="D2846" s="2" t="s">
        <v>4923</v>
      </c>
      <c r="E2846" s="2" t="s">
        <v>65</v>
      </c>
      <c r="F2846" s="2">
        <v>1</v>
      </c>
    </row>
    <row r="2847" spans="2:6" x14ac:dyDescent="0.25">
      <c r="D2847" s="2" t="s">
        <v>4924</v>
      </c>
      <c r="E2847" s="2" t="s">
        <v>65</v>
      </c>
      <c r="F2847" s="2">
        <v>4</v>
      </c>
    </row>
    <row r="2848" spans="2:6" x14ac:dyDescent="0.25">
      <c r="B2848" s="2" t="s">
        <v>4933</v>
      </c>
      <c r="D2848" s="2"/>
      <c r="E2848" s="2"/>
      <c r="F2848" s="2">
        <v>81</v>
      </c>
    </row>
    <row r="2849" spans="1:6" x14ac:dyDescent="0.25">
      <c r="B2849" s="107">
        <v>46057</v>
      </c>
      <c r="C2849" s="2" t="s">
        <v>198</v>
      </c>
      <c r="D2849" s="2" t="s">
        <v>5010</v>
      </c>
      <c r="E2849" s="2" t="s">
        <v>65</v>
      </c>
      <c r="F2849" s="2">
        <v>1</v>
      </c>
    </row>
    <row r="2850" spans="1:6" x14ac:dyDescent="0.25">
      <c r="D2850" s="2" t="s">
        <v>1987</v>
      </c>
      <c r="E2850" s="2" t="s">
        <v>65</v>
      </c>
      <c r="F2850" s="2">
        <v>2</v>
      </c>
    </row>
    <row r="2851" spans="1:6" x14ac:dyDescent="0.25">
      <c r="D2851" s="2" t="s">
        <v>5009</v>
      </c>
      <c r="E2851" s="2" t="s">
        <v>111</v>
      </c>
      <c r="F2851" s="2">
        <v>3</v>
      </c>
    </row>
    <row r="2852" spans="1:6" x14ac:dyDescent="0.25">
      <c r="D2852" s="2" t="s">
        <v>5013</v>
      </c>
      <c r="E2852" s="2" t="s">
        <v>111</v>
      </c>
      <c r="F2852" s="2">
        <v>3</v>
      </c>
    </row>
    <row r="2853" spans="1:6" x14ac:dyDescent="0.25">
      <c r="D2853" s="2" t="s">
        <v>5011</v>
      </c>
      <c r="E2853" s="2" t="s">
        <v>65</v>
      </c>
      <c r="F2853" s="2">
        <v>1</v>
      </c>
    </row>
    <row r="2854" spans="1:6" x14ac:dyDescent="0.25">
      <c r="B2854" s="2" t="s">
        <v>5038</v>
      </c>
      <c r="D2854" s="2"/>
      <c r="E2854" s="2"/>
      <c r="F2854" s="2">
        <v>10</v>
      </c>
    </row>
    <row r="2855" spans="1:6" x14ac:dyDescent="0.25">
      <c r="B2855" s="107">
        <v>46058</v>
      </c>
      <c r="C2855" s="2" t="s">
        <v>3368</v>
      </c>
      <c r="D2855" s="2" t="s">
        <v>5018</v>
      </c>
      <c r="E2855" s="2" t="s">
        <v>65</v>
      </c>
      <c r="F2855" s="2">
        <v>2</v>
      </c>
    </row>
    <row r="2856" spans="1:6" x14ac:dyDescent="0.25">
      <c r="D2856" s="2" t="s">
        <v>5019</v>
      </c>
      <c r="E2856" s="2" t="s">
        <v>65</v>
      </c>
      <c r="F2856" s="2">
        <v>30</v>
      </c>
    </row>
    <row r="2857" spans="1:6" x14ac:dyDescent="0.25">
      <c r="D2857" s="2" t="s">
        <v>5020</v>
      </c>
      <c r="E2857" s="2" t="s">
        <v>65</v>
      </c>
      <c r="F2857" s="2">
        <v>2</v>
      </c>
    </row>
    <row r="2858" spans="1:6" x14ac:dyDescent="0.25">
      <c r="B2858" s="2" t="s">
        <v>5036</v>
      </c>
      <c r="D2858" s="2"/>
      <c r="E2858" s="2"/>
      <c r="F2858" s="2">
        <v>34</v>
      </c>
    </row>
    <row r="2859" spans="1:6" x14ac:dyDescent="0.25">
      <c r="B2859" s="107">
        <v>46098</v>
      </c>
      <c r="C2859" s="2" t="s">
        <v>198</v>
      </c>
      <c r="D2859" s="2" t="s">
        <v>4782</v>
      </c>
      <c r="E2859" s="2" t="s">
        <v>65</v>
      </c>
      <c r="F2859" s="2">
        <v>3</v>
      </c>
    </row>
    <row r="2860" spans="1:6" x14ac:dyDescent="0.25">
      <c r="B2860" s="2" t="s">
        <v>5258</v>
      </c>
      <c r="D2860" s="2"/>
      <c r="E2860" s="2"/>
      <c r="F2860" s="2">
        <v>3</v>
      </c>
    </row>
    <row r="2861" spans="1:6" x14ac:dyDescent="0.25">
      <c r="B2861" s="107">
        <v>46099</v>
      </c>
      <c r="C2861" s="2" t="s">
        <v>225</v>
      </c>
      <c r="D2861" s="2" t="s">
        <v>5264</v>
      </c>
      <c r="E2861" s="2" t="s">
        <v>65</v>
      </c>
      <c r="F2861" s="2">
        <v>7</v>
      </c>
    </row>
    <row r="2862" spans="1:6" x14ac:dyDescent="0.25">
      <c r="B2862" s="2" t="s">
        <v>5353</v>
      </c>
      <c r="D2862" s="2"/>
      <c r="E2862" s="2"/>
      <c r="F2862" s="2">
        <v>7</v>
      </c>
    </row>
    <row r="2863" spans="1:6" x14ac:dyDescent="0.25">
      <c r="A2863" s="2" t="s">
        <v>2988</v>
      </c>
      <c r="D2863" s="2"/>
      <c r="E2863" s="2"/>
      <c r="F2863" s="2">
        <v>519</v>
      </c>
    </row>
    <row r="2864" spans="1:6" x14ac:dyDescent="0.25">
      <c r="A2864" s="2" t="s">
        <v>2796</v>
      </c>
      <c r="B2864" s="107">
        <v>45903</v>
      </c>
      <c r="C2864" s="2" t="s">
        <v>371</v>
      </c>
      <c r="D2864" s="2" t="s">
        <v>2728</v>
      </c>
      <c r="E2864" s="2" t="s">
        <v>65</v>
      </c>
      <c r="F2864" s="2">
        <v>70</v>
      </c>
    </row>
    <row r="2865" spans="1:6" x14ac:dyDescent="0.25">
      <c r="D2865" s="2" t="s">
        <v>2791</v>
      </c>
      <c r="E2865" s="2" t="s">
        <v>65</v>
      </c>
      <c r="F2865" s="2">
        <v>258</v>
      </c>
    </row>
    <row r="2866" spans="1:6" x14ac:dyDescent="0.25">
      <c r="D2866" s="2" t="s">
        <v>2792</v>
      </c>
      <c r="E2866" s="2" t="s">
        <v>65</v>
      </c>
      <c r="F2866" s="2">
        <v>258</v>
      </c>
    </row>
    <row r="2867" spans="1:6" x14ac:dyDescent="0.25">
      <c r="D2867" s="2" t="s">
        <v>2790</v>
      </c>
      <c r="E2867" s="2" t="s">
        <v>65</v>
      </c>
      <c r="F2867" s="2">
        <v>16</v>
      </c>
    </row>
    <row r="2868" spans="1:6" x14ac:dyDescent="0.25">
      <c r="B2868" s="2" t="s">
        <v>2975</v>
      </c>
      <c r="D2868" s="2"/>
      <c r="E2868" s="2"/>
      <c r="F2868" s="2">
        <v>602</v>
      </c>
    </row>
    <row r="2869" spans="1:6" x14ac:dyDescent="0.25">
      <c r="A2869" s="2" t="s">
        <v>2989</v>
      </c>
      <c r="D2869" s="2"/>
      <c r="E2869" s="2"/>
      <c r="F2869" s="2">
        <v>602</v>
      </c>
    </row>
    <row r="2870" spans="1:6" x14ac:dyDescent="0.25">
      <c r="A2870" s="2" t="s">
        <v>2825</v>
      </c>
      <c r="B2870" s="107">
        <v>46014</v>
      </c>
      <c r="C2870" s="2" t="s">
        <v>371</v>
      </c>
      <c r="D2870" s="2" t="s">
        <v>4648</v>
      </c>
      <c r="E2870" s="2" t="s">
        <v>115</v>
      </c>
      <c r="F2870" s="2">
        <v>2</v>
      </c>
    </row>
    <row r="2871" spans="1:6" x14ac:dyDescent="0.25">
      <c r="D2871" s="2" t="s">
        <v>4649</v>
      </c>
      <c r="E2871" s="2" t="s">
        <v>24</v>
      </c>
      <c r="F2871" s="2">
        <v>1</v>
      </c>
    </row>
    <row r="2872" spans="1:6" x14ac:dyDescent="0.25">
      <c r="D2872" s="2" t="s">
        <v>4650</v>
      </c>
      <c r="E2872" s="2" t="s">
        <v>65</v>
      </c>
      <c r="F2872" s="2">
        <v>50</v>
      </c>
    </row>
    <row r="2873" spans="1:6" x14ac:dyDescent="0.25">
      <c r="D2873" s="2" t="s">
        <v>2730</v>
      </c>
      <c r="E2873" s="2" t="s">
        <v>65</v>
      </c>
      <c r="F2873" s="2">
        <v>5</v>
      </c>
    </row>
    <row r="2874" spans="1:6" x14ac:dyDescent="0.25">
      <c r="D2874" s="2" t="s">
        <v>3004</v>
      </c>
      <c r="E2874" s="2" t="s">
        <v>65</v>
      </c>
      <c r="F2874" s="2">
        <v>1</v>
      </c>
    </row>
    <row r="2875" spans="1:6" x14ac:dyDescent="0.25">
      <c r="D2875" s="2" t="s">
        <v>3005</v>
      </c>
      <c r="E2875" s="2" t="s">
        <v>65</v>
      </c>
      <c r="F2875" s="2">
        <v>12</v>
      </c>
    </row>
    <row r="2876" spans="1:6" x14ac:dyDescent="0.25">
      <c r="D2876" s="2" t="s">
        <v>4647</v>
      </c>
      <c r="E2876" s="2" t="s">
        <v>65</v>
      </c>
      <c r="F2876" s="2">
        <v>8</v>
      </c>
    </row>
    <row r="2877" spans="1:6" x14ac:dyDescent="0.25">
      <c r="B2877" s="2" t="s">
        <v>4686</v>
      </c>
      <c r="D2877" s="2"/>
      <c r="E2877" s="2"/>
      <c r="F2877" s="2">
        <v>79</v>
      </c>
    </row>
    <row r="2878" spans="1:6" x14ac:dyDescent="0.25">
      <c r="B2878" s="107">
        <v>45905</v>
      </c>
      <c r="C2878" s="2" t="s">
        <v>193</v>
      </c>
      <c r="D2878" s="2" t="s">
        <v>2821</v>
      </c>
      <c r="E2878" s="2" t="s">
        <v>111</v>
      </c>
      <c r="F2878" s="2">
        <v>18</v>
      </c>
    </row>
    <row r="2879" spans="1:6" x14ac:dyDescent="0.25">
      <c r="D2879" s="2" t="s">
        <v>2822</v>
      </c>
      <c r="E2879" s="2" t="s">
        <v>65</v>
      </c>
      <c r="F2879" s="2">
        <v>2</v>
      </c>
    </row>
    <row r="2880" spans="1:6" x14ac:dyDescent="0.25">
      <c r="D2880" s="2" t="s">
        <v>2823</v>
      </c>
      <c r="E2880" s="2" t="s">
        <v>65</v>
      </c>
      <c r="F2880" s="2">
        <v>30</v>
      </c>
    </row>
    <row r="2881" spans="2:6" x14ac:dyDescent="0.25">
      <c r="D2881" s="2" t="s">
        <v>2824</v>
      </c>
      <c r="E2881" s="2" t="s">
        <v>65</v>
      </c>
      <c r="F2881" s="2">
        <v>30</v>
      </c>
    </row>
    <row r="2882" spans="2:6" x14ac:dyDescent="0.25">
      <c r="B2882" s="2" t="s">
        <v>2976</v>
      </c>
      <c r="D2882" s="2"/>
      <c r="E2882" s="2"/>
      <c r="F2882" s="2">
        <v>80</v>
      </c>
    </row>
    <row r="2883" spans="2:6" x14ac:dyDescent="0.25">
      <c r="B2883" s="107">
        <v>45911</v>
      </c>
      <c r="C2883" s="2" t="s">
        <v>371</v>
      </c>
      <c r="D2883" s="2" t="s">
        <v>3004</v>
      </c>
      <c r="E2883" s="2" t="s">
        <v>65</v>
      </c>
      <c r="F2883" s="2">
        <v>2</v>
      </c>
    </row>
    <row r="2884" spans="2:6" x14ac:dyDescent="0.25">
      <c r="D2884" s="2" t="s">
        <v>3005</v>
      </c>
      <c r="E2884" s="2" t="s">
        <v>65</v>
      </c>
      <c r="F2884" s="2">
        <v>2</v>
      </c>
    </row>
    <row r="2885" spans="2:6" x14ac:dyDescent="0.25">
      <c r="D2885" s="2" t="s">
        <v>3006</v>
      </c>
      <c r="E2885" s="2" t="s">
        <v>65</v>
      </c>
      <c r="F2885" s="2">
        <v>4</v>
      </c>
    </row>
    <row r="2886" spans="2:6" x14ac:dyDescent="0.25">
      <c r="B2886" s="2" t="s">
        <v>3014</v>
      </c>
      <c r="D2886" s="2"/>
      <c r="E2886" s="2"/>
      <c r="F2886" s="2">
        <v>8</v>
      </c>
    </row>
    <row r="2887" spans="2:6" x14ac:dyDescent="0.25">
      <c r="B2887" s="107">
        <v>45924</v>
      </c>
      <c r="C2887" s="2" t="s">
        <v>371</v>
      </c>
      <c r="D2887" s="2" t="s">
        <v>3005</v>
      </c>
      <c r="E2887" s="2" t="s">
        <v>65</v>
      </c>
      <c r="F2887" s="2">
        <v>6</v>
      </c>
    </row>
    <row r="2888" spans="2:6" x14ac:dyDescent="0.25">
      <c r="B2888" s="2" t="s">
        <v>3013</v>
      </c>
      <c r="D2888" s="2"/>
      <c r="E2888" s="2"/>
      <c r="F2888" s="2">
        <v>6</v>
      </c>
    </row>
    <row r="2889" spans="2:6" x14ac:dyDescent="0.25">
      <c r="B2889" s="107">
        <v>45919</v>
      </c>
      <c r="C2889" s="2" t="s">
        <v>1612</v>
      </c>
      <c r="D2889" s="2" t="s">
        <v>1690</v>
      </c>
      <c r="E2889" s="2" t="s">
        <v>65</v>
      </c>
      <c r="F2889" s="2">
        <v>1</v>
      </c>
    </row>
    <row r="2890" spans="2:6" x14ac:dyDescent="0.25">
      <c r="B2890" s="2" t="s">
        <v>3199</v>
      </c>
      <c r="D2890" s="2"/>
      <c r="E2890" s="2"/>
      <c r="F2890" s="2">
        <v>1</v>
      </c>
    </row>
    <row r="2891" spans="2:6" x14ac:dyDescent="0.25">
      <c r="B2891" s="107">
        <v>46029</v>
      </c>
      <c r="C2891" s="2" t="s">
        <v>1395</v>
      </c>
      <c r="D2891" s="2" t="s">
        <v>2082</v>
      </c>
      <c r="E2891" s="2" t="s">
        <v>65</v>
      </c>
      <c r="F2891" s="2">
        <v>4</v>
      </c>
    </row>
    <row r="2892" spans="2:6" x14ac:dyDescent="0.25">
      <c r="D2892" s="2" t="s">
        <v>2112</v>
      </c>
      <c r="E2892" s="2" t="s">
        <v>65</v>
      </c>
      <c r="F2892" s="2">
        <v>22</v>
      </c>
    </row>
    <row r="2893" spans="2:6" x14ac:dyDescent="0.25">
      <c r="D2893" s="2" t="s">
        <v>2081</v>
      </c>
      <c r="E2893" s="2" t="s">
        <v>65</v>
      </c>
      <c r="F2893" s="2">
        <v>5</v>
      </c>
    </row>
    <row r="2894" spans="2:6" x14ac:dyDescent="0.25">
      <c r="D2894" s="2" t="s">
        <v>4734</v>
      </c>
      <c r="E2894" s="2" t="s">
        <v>65</v>
      </c>
      <c r="F2894" s="2">
        <v>2</v>
      </c>
    </row>
    <row r="2895" spans="2:6" x14ac:dyDescent="0.25">
      <c r="D2895" s="2" t="s">
        <v>2111</v>
      </c>
      <c r="E2895" s="2" t="s">
        <v>65</v>
      </c>
      <c r="F2895" s="2">
        <v>4</v>
      </c>
    </row>
    <row r="2896" spans="2:6" x14ac:dyDescent="0.25">
      <c r="D2896" s="2" t="s">
        <v>2681</v>
      </c>
      <c r="E2896" s="2" t="s">
        <v>65</v>
      </c>
      <c r="F2896" s="2">
        <v>4</v>
      </c>
    </row>
    <row r="2897" spans="2:6" x14ac:dyDescent="0.25">
      <c r="D2897" s="2" t="s">
        <v>2181</v>
      </c>
      <c r="E2897" s="2" t="s">
        <v>65</v>
      </c>
      <c r="F2897" s="2">
        <v>5</v>
      </c>
    </row>
    <row r="2898" spans="2:6" x14ac:dyDescent="0.25">
      <c r="D2898" s="2" t="s">
        <v>2114</v>
      </c>
      <c r="E2898" s="2" t="s">
        <v>65</v>
      </c>
      <c r="F2898" s="2">
        <v>2</v>
      </c>
    </row>
    <row r="2899" spans="2:6" x14ac:dyDescent="0.25">
      <c r="D2899" s="2" t="s">
        <v>2113</v>
      </c>
      <c r="E2899" s="2" t="s">
        <v>65</v>
      </c>
      <c r="F2899" s="2">
        <v>4</v>
      </c>
    </row>
    <row r="2900" spans="2:6" x14ac:dyDescent="0.25">
      <c r="D2900" s="2" t="s">
        <v>3709</v>
      </c>
      <c r="E2900" s="2" t="s">
        <v>65</v>
      </c>
      <c r="F2900" s="2">
        <v>1</v>
      </c>
    </row>
    <row r="2901" spans="2:6" x14ac:dyDescent="0.25">
      <c r="C2901" s="2" t="s">
        <v>1612</v>
      </c>
      <c r="D2901" s="2" t="s">
        <v>2134</v>
      </c>
      <c r="E2901" s="2" t="s">
        <v>113</v>
      </c>
      <c r="F2901" s="2">
        <v>1</v>
      </c>
    </row>
    <row r="2902" spans="2:6" x14ac:dyDescent="0.25">
      <c r="B2902" s="2" t="s">
        <v>4750</v>
      </c>
      <c r="D2902" s="2"/>
      <c r="E2902" s="2"/>
      <c r="F2902" s="2">
        <v>54</v>
      </c>
    </row>
    <row r="2903" spans="2:6" x14ac:dyDescent="0.25">
      <c r="B2903" s="107">
        <v>46031</v>
      </c>
      <c r="C2903" s="2" t="s">
        <v>3506</v>
      </c>
      <c r="D2903" s="2" t="s">
        <v>4057</v>
      </c>
      <c r="E2903" s="2" t="s">
        <v>65</v>
      </c>
      <c r="F2903" s="2">
        <v>2</v>
      </c>
    </row>
    <row r="2904" spans="2:6" x14ac:dyDescent="0.25">
      <c r="B2904" s="2" t="s">
        <v>4828</v>
      </c>
      <c r="D2904" s="2"/>
      <c r="E2904" s="2"/>
      <c r="F2904" s="2">
        <v>2</v>
      </c>
    </row>
    <row r="2905" spans="2:6" x14ac:dyDescent="0.25">
      <c r="B2905" s="107">
        <v>46035</v>
      </c>
      <c r="C2905" s="2" t="s">
        <v>371</v>
      </c>
      <c r="D2905" s="2" t="s">
        <v>1814</v>
      </c>
      <c r="E2905" s="2" t="s">
        <v>113</v>
      </c>
      <c r="F2905" s="2">
        <v>1</v>
      </c>
    </row>
    <row r="2906" spans="2:6" x14ac:dyDescent="0.25">
      <c r="D2906" s="2" t="s">
        <v>3005</v>
      </c>
      <c r="E2906" s="2" t="s">
        <v>65</v>
      </c>
      <c r="F2906" s="2">
        <v>10</v>
      </c>
    </row>
    <row r="2907" spans="2:6" x14ac:dyDescent="0.25">
      <c r="D2907" s="2" t="s">
        <v>4798</v>
      </c>
      <c r="E2907" s="2" t="s">
        <v>65</v>
      </c>
      <c r="F2907" s="2">
        <v>4</v>
      </c>
    </row>
    <row r="2908" spans="2:6" x14ac:dyDescent="0.25">
      <c r="C2908" s="2" t="s">
        <v>1039</v>
      </c>
      <c r="D2908" s="2" t="s">
        <v>4804</v>
      </c>
      <c r="E2908" s="2" t="s">
        <v>65</v>
      </c>
      <c r="F2908" s="2">
        <v>1</v>
      </c>
    </row>
    <row r="2909" spans="2:6" x14ac:dyDescent="0.25">
      <c r="B2909" s="2" t="s">
        <v>4832</v>
      </c>
      <c r="D2909" s="2"/>
      <c r="E2909" s="2"/>
      <c r="F2909" s="2">
        <v>16</v>
      </c>
    </row>
    <row r="2910" spans="2:6" x14ac:dyDescent="0.25">
      <c r="B2910" s="107">
        <v>46050</v>
      </c>
      <c r="C2910" s="2" t="s">
        <v>198</v>
      </c>
      <c r="D2910" s="2" t="s">
        <v>1994</v>
      </c>
      <c r="E2910" s="2" t="s">
        <v>65</v>
      </c>
      <c r="F2910" s="2">
        <v>4</v>
      </c>
    </row>
    <row r="2911" spans="2:6" x14ac:dyDescent="0.25">
      <c r="D2911" s="2" t="s">
        <v>4336</v>
      </c>
      <c r="E2911" s="2" t="s">
        <v>65</v>
      </c>
      <c r="F2911" s="2">
        <v>2</v>
      </c>
    </row>
    <row r="2912" spans="2:6" x14ac:dyDescent="0.25">
      <c r="D2912" s="2" t="s">
        <v>4339</v>
      </c>
      <c r="E2912" s="2" t="s">
        <v>65</v>
      </c>
      <c r="F2912" s="2">
        <v>2</v>
      </c>
    </row>
    <row r="2913" spans="3:6" x14ac:dyDescent="0.25">
      <c r="D2913" s="2" t="s">
        <v>4340</v>
      </c>
      <c r="E2913" s="2" t="s">
        <v>65</v>
      </c>
      <c r="F2913" s="2">
        <v>12</v>
      </c>
    </row>
    <row r="2914" spans="3:6" x14ac:dyDescent="0.25">
      <c r="D2914" s="2" t="s">
        <v>4341</v>
      </c>
      <c r="E2914" s="2" t="s">
        <v>65</v>
      </c>
      <c r="F2914" s="2">
        <v>2</v>
      </c>
    </row>
    <row r="2915" spans="3:6" x14ac:dyDescent="0.25">
      <c r="D2915" s="2" t="s">
        <v>4342</v>
      </c>
      <c r="E2915" s="2" t="s">
        <v>65</v>
      </c>
      <c r="F2915" s="2">
        <v>2</v>
      </c>
    </row>
    <row r="2916" spans="3:6" x14ac:dyDescent="0.25">
      <c r="D2916" s="2" t="s">
        <v>4344</v>
      </c>
      <c r="E2916" s="2" t="s">
        <v>65</v>
      </c>
      <c r="F2916" s="2">
        <v>1</v>
      </c>
    </row>
    <row r="2917" spans="3:6" x14ac:dyDescent="0.25">
      <c r="D2917" s="2" t="s">
        <v>4763</v>
      </c>
      <c r="E2917" s="2" t="s">
        <v>65</v>
      </c>
      <c r="F2917" s="2">
        <v>3</v>
      </c>
    </row>
    <row r="2918" spans="3:6" x14ac:dyDescent="0.25">
      <c r="D2918" s="2" t="s">
        <v>4968</v>
      </c>
      <c r="E2918" s="2" t="s">
        <v>65</v>
      </c>
      <c r="F2918" s="2">
        <v>10</v>
      </c>
    </row>
    <row r="2919" spans="3:6" x14ac:dyDescent="0.25">
      <c r="D2919" s="2" t="s">
        <v>4969</v>
      </c>
      <c r="E2919" s="2" t="s">
        <v>65</v>
      </c>
      <c r="F2919" s="2">
        <v>2</v>
      </c>
    </row>
    <row r="2920" spans="3:6" x14ac:dyDescent="0.25">
      <c r="D2920" s="2" t="s">
        <v>4970</v>
      </c>
      <c r="E2920" s="2" t="s">
        <v>65</v>
      </c>
      <c r="F2920" s="2">
        <v>2</v>
      </c>
    </row>
    <row r="2921" spans="3:6" x14ac:dyDescent="0.25">
      <c r="D2921" s="2" t="s">
        <v>4971</v>
      </c>
      <c r="E2921" s="2" t="s">
        <v>65</v>
      </c>
      <c r="F2921" s="2">
        <v>2</v>
      </c>
    </row>
    <row r="2922" spans="3:6" x14ac:dyDescent="0.25">
      <c r="D2922" s="2" t="s">
        <v>4972</v>
      </c>
      <c r="E2922" s="2" t="s">
        <v>65</v>
      </c>
      <c r="F2922" s="2">
        <v>2</v>
      </c>
    </row>
    <row r="2923" spans="3:6" x14ac:dyDescent="0.25">
      <c r="D2923" s="2" t="s">
        <v>4973</v>
      </c>
      <c r="E2923" s="2" t="s">
        <v>65</v>
      </c>
      <c r="F2923" s="2">
        <v>1</v>
      </c>
    </row>
    <row r="2924" spans="3:6" x14ac:dyDescent="0.25">
      <c r="D2924" s="2" t="s">
        <v>4974</v>
      </c>
      <c r="E2924" s="2" t="s">
        <v>65</v>
      </c>
      <c r="F2924" s="2">
        <v>2</v>
      </c>
    </row>
    <row r="2925" spans="3:6" x14ac:dyDescent="0.25">
      <c r="D2925" s="2" t="s">
        <v>4975</v>
      </c>
      <c r="E2925" s="2" t="s">
        <v>65</v>
      </c>
      <c r="F2925" s="2">
        <v>2</v>
      </c>
    </row>
    <row r="2926" spans="3:6" x14ac:dyDescent="0.25">
      <c r="D2926" s="2" t="s">
        <v>4976</v>
      </c>
      <c r="E2926" s="2" t="s">
        <v>65</v>
      </c>
      <c r="F2926" s="2">
        <v>2</v>
      </c>
    </row>
    <row r="2927" spans="3:6" x14ac:dyDescent="0.25">
      <c r="D2927" s="2" t="s">
        <v>4977</v>
      </c>
      <c r="E2927" s="2" t="s">
        <v>65</v>
      </c>
      <c r="F2927" s="2">
        <v>1</v>
      </c>
    </row>
    <row r="2928" spans="3:6" x14ac:dyDescent="0.25">
      <c r="C2928" s="2" t="s">
        <v>147</v>
      </c>
      <c r="D2928" s="2" t="s">
        <v>4980</v>
      </c>
      <c r="E2928" s="2" t="s">
        <v>65</v>
      </c>
      <c r="F2928" s="2">
        <v>1</v>
      </c>
    </row>
    <row r="2929" spans="1:6" x14ac:dyDescent="0.25">
      <c r="B2929" s="2" t="s">
        <v>4941</v>
      </c>
      <c r="D2929" s="2"/>
      <c r="E2929" s="2"/>
      <c r="F2929" s="2">
        <v>55</v>
      </c>
    </row>
    <row r="2930" spans="1:6" x14ac:dyDescent="0.25">
      <c r="B2930" s="107">
        <v>46064</v>
      </c>
      <c r="C2930" s="2" t="s">
        <v>372</v>
      </c>
      <c r="D2930" s="2" t="s">
        <v>1974</v>
      </c>
      <c r="E2930" s="2" t="s">
        <v>65</v>
      </c>
      <c r="F2930" s="2">
        <v>3</v>
      </c>
    </row>
    <row r="2931" spans="1:6" x14ac:dyDescent="0.25">
      <c r="D2931" s="2" t="s">
        <v>1975</v>
      </c>
      <c r="E2931" s="2" t="s">
        <v>65</v>
      </c>
      <c r="F2931" s="2">
        <v>6</v>
      </c>
    </row>
    <row r="2932" spans="1:6" x14ac:dyDescent="0.25">
      <c r="B2932" s="2" t="s">
        <v>5116</v>
      </c>
      <c r="D2932" s="2"/>
      <c r="E2932" s="2"/>
      <c r="F2932" s="2">
        <v>9</v>
      </c>
    </row>
    <row r="2933" spans="1:6" x14ac:dyDescent="0.25">
      <c r="B2933" s="107">
        <v>46065</v>
      </c>
      <c r="C2933" s="2" t="s">
        <v>627</v>
      </c>
      <c r="D2933" s="2" t="s">
        <v>5100</v>
      </c>
      <c r="E2933" s="2" t="s">
        <v>65</v>
      </c>
      <c r="F2933" s="2">
        <v>1</v>
      </c>
    </row>
    <row r="2934" spans="1:6" x14ac:dyDescent="0.25">
      <c r="D2934" s="2" t="s">
        <v>5101</v>
      </c>
      <c r="E2934" s="2" t="s">
        <v>65</v>
      </c>
      <c r="F2934" s="2">
        <v>1</v>
      </c>
    </row>
    <row r="2935" spans="1:6" x14ac:dyDescent="0.25">
      <c r="D2935" s="2" t="s">
        <v>5102</v>
      </c>
      <c r="E2935" s="2" t="s">
        <v>65</v>
      </c>
      <c r="F2935" s="2">
        <v>20</v>
      </c>
    </row>
    <row r="2936" spans="1:6" x14ac:dyDescent="0.25">
      <c r="D2936" s="2" t="s">
        <v>5103</v>
      </c>
      <c r="E2936" s="2" t="s">
        <v>65</v>
      </c>
      <c r="F2936" s="2">
        <v>3</v>
      </c>
    </row>
    <row r="2937" spans="1:6" x14ac:dyDescent="0.25">
      <c r="B2937" s="2" t="s">
        <v>5115</v>
      </c>
      <c r="D2937" s="2"/>
      <c r="E2937" s="2"/>
      <c r="F2937" s="2">
        <v>25</v>
      </c>
    </row>
    <row r="2938" spans="1:6" x14ac:dyDescent="0.25">
      <c r="A2938" s="2" t="s">
        <v>2990</v>
      </c>
      <c r="D2938" s="2"/>
      <c r="E2938" s="2"/>
      <c r="F2938" s="2">
        <v>335</v>
      </c>
    </row>
    <row r="2939" spans="1:6" x14ac:dyDescent="0.25">
      <c r="A2939" s="2" t="s">
        <v>3239</v>
      </c>
      <c r="B2939" s="107">
        <v>45936</v>
      </c>
      <c r="C2939" s="2" t="s">
        <v>260</v>
      </c>
      <c r="D2939" s="2" t="s">
        <v>1952</v>
      </c>
      <c r="E2939" s="2" t="s">
        <v>141</v>
      </c>
      <c r="F2939" s="2">
        <v>20</v>
      </c>
    </row>
    <row r="2940" spans="1:6" x14ac:dyDescent="0.25">
      <c r="D2940" s="2" t="s">
        <v>1954</v>
      </c>
      <c r="E2940" s="2" t="s">
        <v>65</v>
      </c>
      <c r="F2940" s="2">
        <v>30</v>
      </c>
    </row>
    <row r="2941" spans="1:6" x14ac:dyDescent="0.25">
      <c r="D2941" s="2" t="s">
        <v>1955</v>
      </c>
      <c r="E2941" s="2" t="s">
        <v>65</v>
      </c>
      <c r="F2941" s="2">
        <v>60</v>
      </c>
    </row>
    <row r="2942" spans="1:6" x14ac:dyDescent="0.25">
      <c r="D2942" s="2" t="s">
        <v>1956</v>
      </c>
      <c r="E2942" s="2" t="s">
        <v>65</v>
      </c>
      <c r="F2942" s="2">
        <v>20</v>
      </c>
    </row>
    <row r="2943" spans="1:6" x14ac:dyDescent="0.25">
      <c r="D2943" s="2" t="s">
        <v>1953</v>
      </c>
      <c r="E2943" s="2" t="s">
        <v>65</v>
      </c>
      <c r="F2943" s="2">
        <v>10</v>
      </c>
    </row>
    <row r="2944" spans="1:6" x14ac:dyDescent="0.25">
      <c r="D2944" s="2" t="s">
        <v>2580</v>
      </c>
      <c r="E2944" s="2" t="s">
        <v>65</v>
      </c>
      <c r="F2944" s="2">
        <v>100</v>
      </c>
    </row>
    <row r="2945" spans="2:6" x14ac:dyDescent="0.25">
      <c r="D2945" s="2" t="s">
        <v>1881</v>
      </c>
      <c r="E2945" s="2" t="s">
        <v>65</v>
      </c>
      <c r="F2945" s="2">
        <v>30</v>
      </c>
    </row>
    <row r="2946" spans="2:6" x14ac:dyDescent="0.25">
      <c r="D2946" s="2" t="s">
        <v>1877</v>
      </c>
      <c r="E2946" s="2" t="s">
        <v>65</v>
      </c>
      <c r="F2946" s="2">
        <v>30</v>
      </c>
    </row>
    <row r="2947" spans="2:6" x14ac:dyDescent="0.25">
      <c r="D2947" s="2" t="s">
        <v>3484</v>
      </c>
      <c r="E2947" s="2" t="s">
        <v>65</v>
      </c>
      <c r="F2947" s="2">
        <v>1</v>
      </c>
    </row>
    <row r="2948" spans="2:6" x14ac:dyDescent="0.25">
      <c r="B2948" s="2" t="s">
        <v>3200</v>
      </c>
      <c r="D2948" s="2"/>
      <c r="E2948" s="2"/>
      <c r="F2948" s="2">
        <v>301</v>
      </c>
    </row>
    <row r="2949" spans="2:6" x14ac:dyDescent="0.25">
      <c r="B2949" s="107">
        <v>45926</v>
      </c>
      <c r="C2949" s="2" t="s">
        <v>260</v>
      </c>
      <c r="D2949" s="2" t="s">
        <v>2579</v>
      </c>
      <c r="E2949" s="2" t="s">
        <v>115</v>
      </c>
      <c r="F2949" s="2">
        <v>1</v>
      </c>
    </row>
    <row r="2950" spans="2:6" x14ac:dyDescent="0.25">
      <c r="D2950" s="2" t="s">
        <v>2739</v>
      </c>
      <c r="E2950" s="2" t="s">
        <v>115</v>
      </c>
      <c r="F2950" s="2">
        <v>1</v>
      </c>
    </row>
    <row r="2951" spans="2:6" x14ac:dyDescent="0.25">
      <c r="D2951" s="2" t="s">
        <v>2577</v>
      </c>
      <c r="E2951" s="2" t="s">
        <v>115</v>
      </c>
      <c r="F2951" s="2">
        <v>1</v>
      </c>
    </row>
    <row r="2952" spans="2:6" x14ac:dyDescent="0.25">
      <c r="D2952" s="2" t="s">
        <v>3270</v>
      </c>
      <c r="E2952" s="2" t="s">
        <v>115</v>
      </c>
      <c r="F2952" s="2">
        <v>2</v>
      </c>
    </row>
    <row r="2953" spans="2:6" x14ac:dyDescent="0.25">
      <c r="D2953" s="2" t="s">
        <v>2347</v>
      </c>
      <c r="E2953" s="2" t="s">
        <v>65</v>
      </c>
      <c r="F2953" s="2">
        <v>15</v>
      </c>
    </row>
    <row r="2954" spans="2:6" x14ac:dyDescent="0.25">
      <c r="D2954" s="2" t="s">
        <v>3266</v>
      </c>
      <c r="E2954" s="2" t="s">
        <v>65</v>
      </c>
      <c r="F2954" s="2">
        <v>24</v>
      </c>
    </row>
    <row r="2955" spans="2:6" x14ac:dyDescent="0.25">
      <c r="D2955" s="2" t="s">
        <v>1760</v>
      </c>
      <c r="E2955" s="2" t="s">
        <v>141</v>
      </c>
      <c r="F2955" s="2">
        <v>40</v>
      </c>
    </row>
    <row r="2956" spans="2:6" x14ac:dyDescent="0.25">
      <c r="D2956" s="2" t="s">
        <v>2735</v>
      </c>
      <c r="E2956" s="2" t="s">
        <v>65</v>
      </c>
      <c r="F2956" s="2">
        <v>20</v>
      </c>
    </row>
    <row r="2957" spans="2:6" x14ac:dyDescent="0.25">
      <c r="D2957" s="2" t="s">
        <v>3260</v>
      </c>
      <c r="E2957" s="2" t="s">
        <v>115</v>
      </c>
      <c r="F2957" s="2">
        <v>1</v>
      </c>
    </row>
    <row r="2958" spans="2:6" x14ac:dyDescent="0.25">
      <c r="D2958" s="2" t="s">
        <v>2572</v>
      </c>
      <c r="E2958" s="2" t="s">
        <v>65</v>
      </c>
      <c r="F2958" s="2">
        <v>2</v>
      </c>
    </row>
    <row r="2959" spans="2:6" x14ac:dyDescent="0.25">
      <c r="D2959" s="2" t="s">
        <v>2742</v>
      </c>
      <c r="E2959" s="2" t="s">
        <v>65</v>
      </c>
      <c r="F2959" s="2">
        <v>2</v>
      </c>
    </row>
    <row r="2960" spans="2:6" x14ac:dyDescent="0.25">
      <c r="D2960" s="2" t="s">
        <v>2020</v>
      </c>
      <c r="E2960" s="2" t="s">
        <v>65</v>
      </c>
      <c r="F2960" s="2">
        <v>15</v>
      </c>
    </row>
    <row r="2961" spans="4:6" x14ac:dyDescent="0.25">
      <c r="D2961" s="2" t="s">
        <v>2736</v>
      </c>
      <c r="E2961" s="2" t="s">
        <v>65</v>
      </c>
      <c r="F2961" s="2">
        <v>50</v>
      </c>
    </row>
    <row r="2962" spans="4:6" x14ac:dyDescent="0.25">
      <c r="D2962" s="2" t="s">
        <v>2737</v>
      </c>
      <c r="E2962" s="2" t="s">
        <v>111</v>
      </c>
      <c r="F2962" s="2">
        <v>50</v>
      </c>
    </row>
    <row r="2963" spans="4:6" x14ac:dyDescent="0.25">
      <c r="D2963" s="2" t="s">
        <v>3263</v>
      </c>
      <c r="E2963" s="2" t="s">
        <v>65</v>
      </c>
      <c r="F2963" s="2">
        <v>200</v>
      </c>
    </row>
    <row r="2964" spans="4:6" x14ac:dyDescent="0.25">
      <c r="D2964" s="2" t="s">
        <v>2907</v>
      </c>
      <c r="E2964" s="2" t="s">
        <v>65</v>
      </c>
      <c r="F2964" s="2">
        <v>200</v>
      </c>
    </row>
    <row r="2965" spans="4:6" x14ac:dyDescent="0.25">
      <c r="D2965" s="2" t="s">
        <v>2349</v>
      </c>
      <c r="E2965" s="2" t="s">
        <v>141</v>
      </c>
      <c r="F2965" s="2">
        <v>25</v>
      </c>
    </row>
    <row r="2966" spans="4:6" x14ac:dyDescent="0.25">
      <c r="D2966" s="2" t="s">
        <v>3254</v>
      </c>
      <c r="E2966" s="2" t="s">
        <v>65</v>
      </c>
      <c r="F2966" s="2">
        <v>50</v>
      </c>
    </row>
    <row r="2967" spans="4:6" x14ac:dyDescent="0.25">
      <c r="D2967" s="2" t="s">
        <v>2350</v>
      </c>
      <c r="E2967" s="2" t="s">
        <v>65</v>
      </c>
      <c r="F2967" s="2">
        <v>35</v>
      </c>
    </row>
    <row r="2968" spans="4:6" x14ac:dyDescent="0.25">
      <c r="D2968" s="2" t="s">
        <v>2903</v>
      </c>
      <c r="E2968" s="2" t="s">
        <v>115</v>
      </c>
      <c r="F2968" s="2">
        <v>10</v>
      </c>
    </row>
    <row r="2969" spans="4:6" x14ac:dyDescent="0.25">
      <c r="D2969" s="2" t="s">
        <v>3261</v>
      </c>
      <c r="E2969" s="2" t="s">
        <v>65</v>
      </c>
      <c r="F2969" s="2">
        <v>200</v>
      </c>
    </row>
    <row r="2970" spans="4:6" x14ac:dyDescent="0.25">
      <c r="D2970" s="2" t="s">
        <v>2348</v>
      </c>
      <c r="E2970" s="2" t="s">
        <v>65</v>
      </c>
      <c r="F2970" s="2">
        <v>40</v>
      </c>
    </row>
    <row r="2971" spans="4:6" x14ac:dyDescent="0.25">
      <c r="D2971" s="2" t="s">
        <v>3255</v>
      </c>
      <c r="E2971" s="2" t="s">
        <v>65</v>
      </c>
      <c r="F2971" s="2">
        <v>15</v>
      </c>
    </row>
    <row r="2972" spans="4:6" x14ac:dyDescent="0.25">
      <c r="D2972" s="2" t="s">
        <v>3256</v>
      </c>
      <c r="E2972" s="2" t="s">
        <v>65</v>
      </c>
      <c r="F2972" s="2">
        <v>10</v>
      </c>
    </row>
    <row r="2973" spans="4:6" x14ac:dyDescent="0.25">
      <c r="D2973" s="2" t="s">
        <v>3257</v>
      </c>
      <c r="E2973" s="2" t="s">
        <v>65</v>
      </c>
      <c r="F2973" s="2">
        <v>30</v>
      </c>
    </row>
    <row r="2974" spans="4:6" x14ac:dyDescent="0.25">
      <c r="D2974" s="2" t="s">
        <v>3258</v>
      </c>
      <c r="E2974" s="2" t="s">
        <v>65</v>
      </c>
      <c r="F2974" s="2">
        <v>1</v>
      </c>
    </row>
    <row r="2975" spans="4:6" x14ac:dyDescent="0.25">
      <c r="D2975" s="2" t="s">
        <v>3259</v>
      </c>
      <c r="E2975" s="2" t="s">
        <v>65</v>
      </c>
      <c r="F2975" s="2">
        <v>1</v>
      </c>
    </row>
    <row r="2976" spans="4:6" x14ac:dyDescent="0.25">
      <c r="D2976" s="2" t="s">
        <v>3262</v>
      </c>
      <c r="E2976" s="2" t="s">
        <v>65</v>
      </c>
      <c r="F2976" s="2">
        <v>200</v>
      </c>
    </row>
    <row r="2977" spans="2:6" x14ac:dyDescent="0.25">
      <c r="D2977" s="2" t="s">
        <v>3264</v>
      </c>
      <c r="E2977" s="2" t="s">
        <v>65</v>
      </c>
      <c r="F2977" s="2">
        <v>200</v>
      </c>
    </row>
    <row r="2978" spans="2:6" x14ac:dyDescent="0.25">
      <c r="D2978" s="2" t="s">
        <v>3265</v>
      </c>
      <c r="E2978" s="2" t="s">
        <v>111</v>
      </c>
      <c r="F2978" s="2">
        <v>100</v>
      </c>
    </row>
    <row r="2979" spans="2:6" x14ac:dyDescent="0.25">
      <c r="D2979" s="2" t="s">
        <v>3267</v>
      </c>
      <c r="E2979" s="2" t="s">
        <v>65</v>
      </c>
      <c r="F2979" s="2">
        <v>1</v>
      </c>
    </row>
    <row r="2980" spans="2:6" x14ac:dyDescent="0.25">
      <c r="D2980" s="2" t="s">
        <v>3268</v>
      </c>
      <c r="E2980" s="2" t="s">
        <v>65</v>
      </c>
      <c r="F2980" s="2">
        <v>1</v>
      </c>
    </row>
    <row r="2981" spans="2:6" x14ac:dyDescent="0.25">
      <c r="D2981" s="2" t="s">
        <v>3269</v>
      </c>
      <c r="E2981" s="2" t="s">
        <v>65</v>
      </c>
      <c r="F2981" s="2">
        <v>200</v>
      </c>
    </row>
    <row r="2982" spans="2:6" x14ac:dyDescent="0.25">
      <c r="D2982" s="2" t="s">
        <v>3271</v>
      </c>
      <c r="E2982" s="2" t="s">
        <v>65</v>
      </c>
      <c r="F2982" s="2">
        <v>20</v>
      </c>
    </row>
    <row r="2983" spans="2:6" x14ac:dyDescent="0.25">
      <c r="B2983" s="2" t="s">
        <v>3202</v>
      </c>
      <c r="D2983" s="2"/>
      <c r="E2983" s="2"/>
      <c r="F2983" s="2">
        <v>1763</v>
      </c>
    </row>
    <row r="2984" spans="2:6" x14ac:dyDescent="0.25">
      <c r="B2984" s="107">
        <v>45933</v>
      </c>
      <c r="C2984" s="2" t="s">
        <v>1039</v>
      </c>
      <c r="D2984" s="2" t="s">
        <v>3235</v>
      </c>
      <c r="E2984" s="2" t="s">
        <v>65</v>
      </c>
      <c r="F2984" s="2">
        <v>1</v>
      </c>
    </row>
    <row r="2985" spans="2:6" x14ac:dyDescent="0.25">
      <c r="D2985" s="2" t="s">
        <v>3236</v>
      </c>
      <c r="E2985" s="2" t="s">
        <v>65</v>
      </c>
      <c r="F2985" s="2">
        <v>4</v>
      </c>
    </row>
    <row r="2986" spans="2:6" x14ac:dyDescent="0.25">
      <c r="B2986" s="2" t="s">
        <v>3383</v>
      </c>
      <c r="D2986" s="2"/>
      <c r="E2986" s="2"/>
      <c r="F2986" s="2">
        <v>5</v>
      </c>
    </row>
    <row r="2987" spans="2:6" x14ac:dyDescent="0.25">
      <c r="B2987" s="107">
        <v>45944</v>
      </c>
      <c r="C2987" s="2" t="s">
        <v>1027</v>
      </c>
      <c r="D2987" s="2" t="s">
        <v>3528</v>
      </c>
      <c r="E2987" s="2" t="s">
        <v>114</v>
      </c>
      <c r="F2987" s="2">
        <v>4</v>
      </c>
    </row>
    <row r="2988" spans="2:6" x14ac:dyDescent="0.25">
      <c r="D2988" s="2" t="s">
        <v>3609</v>
      </c>
      <c r="E2988" s="2" t="s">
        <v>114</v>
      </c>
      <c r="F2988" s="2">
        <v>15</v>
      </c>
    </row>
    <row r="2989" spans="2:6" x14ac:dyDescent="0.25">
      <c r="D2989" s="2" t="s">
        <v>3610</v>
      </c>
      <c r="E2989" s="2" t="s">
        <v>114</v>
      </c>
      <c r="F2989" s="2">
        <v>10</v>
      </c>
    </row>
    <row r="2990" spans="2:6" x14ac:dyDescent="0.25">
      <c r="B2990" s="2" t="s">
        <v>3556</v>
      </c>
      <c r="D2990" s="2"/>
      <c r="E2990" s="2"/>
      <c r="F2990" s="2">
        <v>29</v>
      </c>
    </row>
    <row r="2991" spans="2:6" x14ac:dyDescent="0.25">
      <c r="B2991" s="107">
        <v>45945</v>
      </c>
      <c r="C2991" s="2" t="s">
        <v>177</v>
      </c>
      <c r="D2991" s="2" t="s">
        <v>3617</v>
      </c>
      <c r="E2991" s="2" t="s">
        <v>65</v>
      </c>
      <c r="F2991" s="2">
        <v>3</v>
      </c>
    </row>
    <row r="2992" spans="2:6" x14ac:dyDescent="0.25">
      <c r="D2992" s="2" t="s">
        <v>3616</v>
      </c>
      <c r="E2992" s="2" t="s">
        <v>65</v>
      </c>
      <c r="F2992" s="2">
        <v>2</v>
      </c>
    </row>
    <row r="2993" spans="2:6" x14ac:dyDescent="0.25">
      <c r="D2993" s="2" t="s">
        <v>3257</v>
      </c>
      <c r="E2993" s="2" t="s">
        <v>65</v>
      </c>
      <c r="F2993" s="2">
        <v>10</v>
      </c>
    </row>
    <row r="2994" spans="2:6" x14ac:dyDescent="0.25">
      <c r="D2994" s="2" t="s">
        <v>3615</v>
      </c>
      <c r="E2994" s="2" t="s">
        <v>65</v>
      </c>
      <c r="F2994" s="2">
        <v>1</v>
      </c>
    </row>
    <row r="2995" spans="2:6" x14ac:dyDescent="0.25">
      <c r="D2995" s="2" t="s">
        <v>3618</v>
      </c>
      <c r="E2995" s="2" t="s">
        <v>65</v>
      </c>
      <c r="F2995" s="2">
        <v>6</v>
      </c>
    </row>
    <row r="2996" spans="2:6" x14ac:dyDescent="0.25">
      <c r="D2996" s="2" t="s">
        <v>3619</v>
      </c>
      <c r="E2996" s="2" t="s">
        <v>65</v>
      </c>
      <c r="F2996" s="2">
        <v>6</v>
      </c>
    </row>
    <row r="2997" spans="2:6" x14ac:dyDescent="0.25">
      <c r="D2997" s="2" t="s">
        <v>3620</v>
      </c>
      <c r="E2997" s="2" t="s">
        <v>65</v>
      </c>
      <c r="F2997" s="2">
        <v>10</v>
      </c>
    </row>
    <row r="2998" spans="2:6" x14ac:dyDescent="0.25">
      <c r="D2998" s="2" t="s">
        <v>3621</v>
      </c>
      <c r="E2998" s="2" t="s">
        <v>65</v>
      </c>
      <c r="F2998" s="2">
        <v>10</v>
      </c>
    </row>
    <row r="2999" spans="2:6" x14ac:dyDescent="0.25">
      <c r="B2999" s="2" t="s">
        <v>3651</v>
      </c>
      <c r="D2999" s="2"/>
      <c r="E2999" s="2"/>
      <c r="F2999" s="2">
        <v>48</v>
      </c>
    </row>
    <row r="3000" spans="2:6" x14ac:dyDescent="0.25">
      <c r="B3000" s="107">
        <v>45946</v>
      </c>
      <c r="C3000" s="2" t="s">
        <v>1039</v>
      </c>
      <c r="D3000" s="2" t="s">
        <v>3669</v>
      </c>
      <c r="E3000" s="2" t="s">
        <v>65</v>
      </c>
      <c r="F3000" s="2">
        <v>1</v>
      </c>
    </row>
    <row r="3001" spans="2:6" x14ac:dyDescent="0.25">
      <c r="B3001" s="2" t="s">
        <v>3654</v>
      </c>
      <c r="D3001" s="2"/>
      <c r="E3001" s="2"/>
      <c r="F3001" s="2">
        <v>1</v>
      </c>
    </row>
    <row r="3002" spans="2:6" x14ac:dyDescent="0.25">
      <c r="B3002" s="107">
        <v>45947</v>
      </c>
      <c r="C3002" s="2" t="s">
        <v>177</v>
      </c>
      <c r="D3002" s="2" t="s">
        <v>3724</v>
      </c>
      <c r="E3002" s="2" t="s">
        <v>65</v>
      </c>
      <c r="F3002" s="2">
        <v>2</v>
      </c>
    </row>
    <row r="3003" spans="2:6" x14ac:dyDescent="0.25">
      <c r="B3003" s="2" t="s">
        <v>3653</v>
      </c>
      <c r="D3003" s="2"/>
      <c r="E3003" s="2"/>
      <c r="F3003" s="2">
        <v>2</v>
      </c>
    </row>
    <row r="3004" spans="2:6" x14ac:dyDescent="0.25">
      <c r="B3004" s="107">
        <v>45952</v>
      </c>
      <c r="C3004" s="2" t="s">
        <v>567</v>
      </c>
      <c r="D3004" s="2" t="s">
        <v>1814</v>
      </c>
      <c r="E3004" s="2" t="s">
        <v>65</v>
      </c>
      <c r="F3004" s="2">
        <v>1</v>
      </c>
    </row>
    <row r="3005" spans="2:6" x14ac:dyDescent="0.25">
      <c r="D3005" s="2" t="s">
        <v>3764</v>
      </c>
      <c r="E3005" s="2" t="s">
        <v>65</v>
      </c>
      <c r="F3005" s="2">
        <v>2</v>
      </c>
    </row>
    <row r="3006" spans="2:6" x14ac:dyDescent="0.25">
      <c r="B3006" s="2" t="s">
        <v>3821</v>
      </c>
      <c r="D3006" s="2"/>
      <c r="E3006" s="2"/>
      <c r="F3006" s="2">
        <v>3</v>
      </c>
    </row>
    <row r="3007" spans="2:6" x14ac:dyDescent="0.25">
      <c r="B3007" s="107">
        <v>45957</v>
      </c>
      <c r="C3007" s="2" t="s">
        <v>260</v>
      </c>
      <c r="D3007" s="2" t="s">
        <v>2695</v>
      </c>
      <c r="E3007" s="2" t="s">
        <v>65</v>
      </c>
      <c r="F3007" s="2">
        <v>15</v>
      </c>
    </row>
    <row r="3008" spans="2:6" x14ac:dyDescent="0.25">
      <c r="D3008" s="2" t="s">
        <v>2696</v>
      </c>
      <c r="E3008" s="2" t="s">
        <v>65</v>
      </c>
      <c r="F3008" s="2">
        <v>15</v>
      </c>
    </row>
    <row r="3009" spans="3:6" x14ac:dyDescent="0.25">
      <c r="D3009" s="2" t="s">
        <v>3882</v>
      </c>
      <c r="E3009" s="2" t="s">
        <v>65</v>
      </c>
      <c r="F3009" s="2">
        <v>15</v>
      </c>
    </row>
    <row r="3010" spans="3:6" x14ac:dyDescent="0.25">
      <c r="D3010" s="2" t="s">
        <v>3883</v>
      </c>
      <c r="E3010" s="2" t="s">
        <v>65</v>
      </c>
      <c r="F3010" s="2">
        <v>15</v>
      </c>
    </row>
    <row r="3011" spans="3:6" x14ac:dyDescent="0.25">
      <c r="D3011" s="2" t="s">
        <v>3884</v>
      </c>
      <c r="E3011" s="2" t="s">
        <v>65</v>
      </c>
      <c r="F3011" s="2">
        <v>1</v>
      </c>
    </row>
    <row r="3012" spans="3:6" x14ac:dyDescent="0.25">
      <c r="D3012" s="2" t="s">
        <v>3885</v>
      </c>
      <c r="E3012" s="2" t="s">
        <v>65</v>
      </c>
      <c r="F3012" s="2">
        <v>4</v>
      </c>
    </row>
    <row r="3013" spans="3:6" x14ac:dyDescent="0.25">
      <c r="D3013" s="2" t="s">
        <v>3886</v>
      </c>
      <c r="E3013" s="2" t="s">
        <v>65</v>
      </c>
      <c r="F3013" s="2">
        <v>2</v>
      </c>
    </row>
    <row r="3014" spans="3:6" x14ac:dyDescent="0.25">
      <c r="D3014" s="2" t="s">
        <v>3887</v>
      </c>
      <c r="E3014" s="2" t="s">
        <v>65</v>
      </c>
      <c r="F3014" s="2">
        <v>2</v>
      </c>
    </row>
    <row r="3015" spans="3:6" x14ac:dyDescent="0.25">
      <c r="D3015" s="2" t="s">
        <v>3888</v>
      </c>
      <c r="E3015" s="2" t="s">
        <v>65</v>
      </c>
      <c r="F3015" s="2">
        <v>1</v>
      </c>
    </row>
    <row r="3016" spans="3:6" x14ac:dyDescent="0.25">
      <c r="C3016" s="2" t="s">
        <v>3841</v>
      </c>
      <c r="D3016" s="2" t="s">
        <v>3830</v>
      </c>
      <c r="E3016" s="2" t="s">
        <v>111</v>
      </c>
      <c r="F3016" s="2">
        <v>330</v>
      </c>
    </row>
    <row r="3017" spans="3:6" x14ac:dyDescent="0.25">
      <c r="D3017" s="2" t="s">
        <v>3831</v>
      </c>
      <c r="E3017" s="2" t="s">
        <v>111</v>
      </c>
      <c r="F3017" s="2">
        <v>120</v>
      </c>
    </row>
    <row r="3018" spans="3:6" x14ac:dyDescent="0.25">
      <c r="D3018" s="2" t="s">
        <v>3832</v>
      </c>
      <c r="E3018" s="2" t="s">
        <v>111</v>
      </c>
      <c r="F3018" s="2">
        <v>270</v>
      </c>
    </row>
    <row r="3019" spans="3:6" x14ac:dyDescent="0.25">
      <c r="D3019" s="2" t="s">
        <v>3833</v>
      </c>
      <c r="E3019" s="2" t="s">
        <v>111</v>
      </c>
      <c r="F3019" s="2">
        <v>250</v>
      </c>
    </row>
    <row r="3020" spans="3:6" x14ac:dyDescent="0.25">
      <c r="D3020" s="2" t="s">
        <v>3834</v>
      </c>
      <c r="E3020" s="2" t="s">
        <v>111</v>
      </c>
      <c r="F3020" s="2">
        <v>90</v>
      </c>
    </row>
    <row r="3021" spans="3:6" x14ac:dyDescent="0.25">
      <c r="D3021" s="2" t="s">
        <v>3835</v>
      </c>
      <c r="E3021" s="2" t="s">
        <v>111</v>
      </c>
      <c r="F3021" s="2">
        <v>180</v>
      </c>
    </row>
    <row r="3022" spans="3:6" x14ac:dyDescent="0.25">
      <c r="D3022" s="2" t="s">
        <v>3836</v>
      </c>
      <c r="E3022" s="2" t="s">
        <v>111</v>
      </c>
      <c r="F3022" s="2">
        <v>60</v>
      </c>
    </row>
    <row r="3023" spans="3:6" x14ac:dyDescent="0.25">
      <c r="D3023" s="2" t="s">
        <v>3837</v>
      </c>
      <c r="E3023" s="2" t="s">
        <v>111</v>
      </c>
      <c r="F3023" s="2">
        <v>40</v>
      </c>
    </row>
    <row r="3024" spans="3:6" x14ac:dyDescent="0.25">
      <c r="D3024" s="2" t="s">
        <v>3838</v>
      </c>
      <c r="E3024" s="2" t="s">
        <v>111</v>
      </c>
      <c r="F3024" s="2">
        <v>80</v>
      </c>
    </row>
    <row r="3025" spans="1:6" x14ac:dyDescent="0.25">
      <c r="B3025" s="2" t="s">
        <v>3824</v>
      </c>
      <c r="D3025" s="2"/>
      <c r="E3025" s="2"/>
      <c r="F3025" s="2">
        <v>1490</v>
      </c>
    </row>
    <row r="3026" spans="1:6" x14ac:dyDescent="0.25">
      <c r="B3026" s="107">
        <v>45961</v>
      </c>
      <c r="C3026" s="2" t="s">
        <v>4022</v>
      </c>
      <c r="D3026" s="2" t="s">
        <v>4019</v>
      </c>
      <c r="E3026" s="2" t="s">
        <v>65</v>
      </c>
      <c r="F3026" s="2">
        <v>1</v>
      </c>
    </row>
    <row r="3027" spans="1:6" x14ac:dyDescent="0.25">
      <c r="B3027" s="2" t="s">
        <v>4036</v>
      </c>
      <c r="D3027" s="2"/>
      <c r="E3027" s="2"/>
      <c r="F3027" s="2">
        <v>1</v>
      </c>
    </row>
    <row r="3028" spans="1:6" x14ac:dyDescent="0.25">
      <c r="B3028" s="107">
        <v>46052</v>
      </c>
      <c r="C3028" s="2" t="s">
        <v>177</v>
      </c>
      <c r="D3028" s="2" t="s">
        <v>4995</v>
      </c>
      <c r="E3028" s="2" t="s">
        <v>65</v>
      </c>
      <c r="F3028" s="2">
        <v>2</v>
      </c>
    </row>
    <row r="3029" spans="1:6" x14ac:dyDescent="0.25">
      <c r="B3029" s="2" t="s">
        <v>5039</v>
      </c>
      <c r="D3029" s="2"/>
      <c r="E3029" s="2"/>
      <c r="F3029" s="2">
        <v>2</v>
      </c>
    </row>
    <row r="3030" spans="1:6" x14ac:dyDescent="0.25">
      <c r="A3030" s="2" t="s">
        <v>3384</v>
      </c>
      <c r="D3030" s="2"/>
      <c r="E3030" s="2"/>
      <c r="F3030" s="2">
        <v>3645</v>
      </c>
    </row>
    <row r="3031" spans="1:6" x14ac:dyDescent="0.25">
      <c r="A3031" s="2" t="s">
        <v>3309</v>
      </c>
      <c r="B3031" s="107">
        <v>45936</v>
      </c>
      <c r="C3031" s="2" t="s">
        <v>3468</v>
      </c>
      <c r="D3031" s="2" t="s">
        <v>2134</v>
      </c>
      <c r="E3031" s="2" t="s">
        <v>65</v>
      </c>
      <c r="F3031" s="2">
        <v>1</v>
      </c>
    </row>
    <row r="3032" spans="1:6" x14ac:dyDescent="0.25">
      <c r="B3032" s="2" t="s">
        <v>3200</v>
      </c>
      <c r="D3032" s="2"/>
      <c r="E3032" s="2"/>
      <c r="F3032" s="2">
        <v>1</v>
      </c>
    </row>
    <row r="3033" spans="1:6" x14ac:dyDescent="0.25">
      <c r="B3033" s="107">
        <v>45925</v>
      </c>
      <c r="C3033" s="2" t="s">
        <v>198</v>
      </c>
      <c r="D3033" s="2" t="s">
        <v>3306</v>
      </c>
      <c r="E3033" s="2" t="s">
        <v>65</v>
      </c>
      <c r="F3033" s="2">
        <v>5</v>
      </c>
    </row>
    <row r="3034" spans="1:6" x14ac:dyDescent="0.25">
      <c r="D3034" s="2" t="s">
        <v>1725</v>
      </c>
      <c r="E3034" s="2" t="s">
        <v>65</v>
      </c>
      <c r="F3034" s="2">
        <v>5</v>
      </c>
    </row>
    <row r="3035" spans="1:6" x14ac:dyDescent="0.25">
      <c r="D3035" s="2" t="s">
        <v>1719</v>
      </c>
      <c r="E3035" s="2" t="s">
        <v>65</v>
      </c>
      <c r="F3035" s="2">
        <v>2</v>
      </c>
    </row>
    <row r="3036" spans="1:6" x14ac:dyDescent="0.25">
      <c r="D3036" s="2" t="s">
        <v>2476</v>
      </c>
      <c r="E3036" s="2" t="s">
        <v>65</v>
      </c>
      <c r="F3036" s="2">
        <v>1</v>
      </c>
    </row>
    <row r="3037" spans="1:6" x14ac:dyDescent="0.25">
      <c r="D3037" s="2" t="s">
        <v>2256</v>
      </c>
      <c r="E3037" s="2" t="s">
        <v>65</v>
      </c>
      <c r="F3037" s="2">
        <v>3</v>
      </c>
    </row>
    <row r="3038" spans="1:6" x14ac:dyDescent="0.25">
      <c r="D3038" s="2" t="s">
        <v>1727</v>
      </c>
      <c r="E3038" s="2" t="s">
        <v>65</v>
      </c>
      <c r="F3038" s="2">
        <v>2</v>
      </c>
    </row>
    <row r="3039" spans="1:6" x14ac:dyDescent="0.25">
      <c r="D3039" s="2" t="s">
        <v>3301</v>
      </c>
      <c r="E3039" s="2" t="s">
        <v>65</v>
      </c>
      <c r="F3039" s="2">
        <v>5</v>
      </c>
    </row>
    <row r="3040" spans="1:6" x14ac:dyDescent="0.25">
      <c r="D3040" s="2" t="s">
        <v>1998</v>
      </c>
      <c r="E3040" s="2" t="s">
        <v>65</v>
      </c>
      <c r="F3040" s="2">
        <v>5</v>
      </c>
    </row>
    <row r="3041" spans="4:6" x14ac:dyDescent="0.25">
      <c r="D3041" s="2" t="s">
        <v>2000</v>
      </c>
      <c r="E3041" s="2" t="s">
        <v>65</v>
      </c>
      <c r="F3041" s="2">
        <v>2</v>
      </c>
    </row>
    <row r="3042" spans="4:6" x14ac:dyDescent="0.25">
      <c r="D3042" s="2" t="s">
        <v>2245</v>
      </c>
      <c r="E3042" s="2" t="s">
        <v>65</v>
      </c>
      <c r="F3042" s="2">
        <v>4</v>
      </c>
    </row>
    <row r="3043" spans="4:6" x14ac:dyDescent="0.25">
      <c r="D3043" s="2" t="s">
        <v>2239</v>
      </c>
      <c r="E3043" s="2" t="s">
        <v>65</v>
      </c>
      <c r="F3043" s="2">
        <v>4</v>
      </c>
    </row>
    <row r="3044" spans="4:6" x14ac:dyDescent="0.25">
      <c r="D3044" s="2" t="s">
        <v>2008</v>
      </c>
      <c r="E3044" s="2" t="s">
        <v>65</v>
      </c>
      <c r="F3044" s="2">
        <v>5</v>
      </c>
    </row>
    <row r="3045" spans="4:6" x14ac:dyDescent="0.25">
      <c r="D3045" s="2" t="s">
        <v>2003</v>
      </c>
      <c r="E3045" s="2" t="s">
        <v>65</v>
      </c>
      <c r="F3045" s="2">
        <v>4</v>
      </c>
    </row>
    <row r="3046" spans="4:6" x14ac:dyDescent="0.25">
      <c r="D3046" s="2" t="s">
        <v>1997</v>
      </c>
      <c r="E3046" s="2" t="s">
        <v>65</v>
      </c>
      <c r="F3046" s="2">
        <v>5</v>
      </c>
    </row>
    <row r="3047" spans="4:6" x14ac:dyDescent="0.25">
      <c r="D3047" s="2" t="s">
        <v>1724</v>
      </c>
      <c r="E3047" s="2" t="s">
        <v>65</v>
      </c>
      <c r="F3047" s="2">
        <v>3</v>
      </c>
    </row>
    <row r="3048" spans="4:6" x14ac:dyDescent="0.25">
      <c r="D3048" s="2" t="s">
        <v>2932</v>
      </c>
      <c r="E3048" s="2" t="s">
        <v>65</v>
      </c>
      <c r="F3048" s="2">
        <v>2</v>
      </c>
    </row>
    <row r="3049" spans="4:6" x14ac:dyDescent="0.25">
      <c r="D3049" s="2" t="s">
        <v>2242</v>
      </c>
      <c r="E3049" s="2" t="s">
        <v>65</v>
      </c>
      <c r="F3049" s="2">
        <v>1</v>
      </c>
    </row>
    <row r="3050" spans="4:6" x14ac:dyDescent="0.25">
      <c r="D3050" s="2" t="s">
        <v>2243</v>
      </c>
      <c r="E3050" s="2" t="s">
        <v>65</v>
      </c>
      <c r="F3050" s="2">
        <v>1</v>
      </c>
    </row>
    <row r="3051" spans="4:6" x14ac:dyDescent="0.25">
      <c r="D3051" s="2" t="s">
        <v>2931</v>
      </c>
      <c r="E3051" s="2" t="s">
        <v>65</v>
      </c>
      <c r="F3051" s="2">
        <v>2</v>
      </c>
    </row>
    <row r="3052" spans="4:6" x14ac:dyDescent="0.25">
      <c r="D3052" s="2" t="s">
        <v>1989</v>
      </c>
      <c r="E3052" s="2" t="s">
        <v>65</v>
      </c>
      <c r="F3052" s="2">
        <v>5</v>
      </c>
    </row>
    <row r="3053" spans="4:6" x14ac:dyDescent="0.25">
      <c r="D3053" s="2" t="s">
        <v>2250</v>
      </c>
      <c r="E3053" s="2" t="s">
        <v>65</v>
      </c>
      <c r="F3053" s="2">
        <v>5</v>
      </c>
    </row>
    <row r="3054" spans="4:6" x14ac:dyDescent="0.25">
      <c r="D3054" s="2" t="s">
        <v>2009</v>
      </c>
      <c r="E3054" s="2" t="s">
        <v>65</v>
      </c>
      <c r="F3054" s="2">
        <v>5</v>
      </c>
    </row>
    <row r="3055" spans="4:6" x14ac:dyDescent="0.25">
      <c r="D3055" s="2" t="s">
        <v>2001</v>
      </c>
      <c r="E3055" s="2" t="s">
        <v>65</v>
      </c>
      <c r="F3055" s="2">
        <v>5</v>
      </c>
    </row>
    <row r="3056" spans="4:6" x14ac:dyDescent="0.25">
      <c r="D3056" s="2" t="s">
        <v>1723</v>
      </c>
      <c r="E3056" s="2" t="s">
        <v>65</v>
      </c>
      <c r="F3056" s="2">
        <v>2</v>
      </c>
    </row>
    <row r="3057" spans="2:6" x14ac:dyDescent="0.25">
      <c r="D3057" s="2" t="s">
        <v>2240</v>
      </c>
      <c r="E3057" s="2" t="s">
        <v>65</v>
      </c>
      <c r="F3057" s="2">
        <v>1</v>
      </c>
    </row>
    <row r="3058" spans="2:6" x14ac:dyDescent="0.25">
      <c r="D3058" s="2" t="s">
        <v>2253</v>
      </c>
      <c r="E3058" s="2" t="s">
        <v>65</v>
      </c>
      <c r="F3058" s="2">
        <v>3</v>
      </c>
    </row>
    <row r="3059" spans="2:6" x14ac:dyDescent="0.25">
      <c r="D3059" s="2" t="s">
        <v>2254</v>
      </c>
      <c r="E3059" s="2" t="s">
        <v>65</v>
      </c>
      <c r="F3059" s="2">
        <v>3</v>
      </c>
    </row>
    <row r="3060" spans="2:6" x14ac:dyDescent="0.25">
      <c r="D3060" s="2" t="s">
        <v>2255</v>
      </c>
      <c r="E3060" s="2" t="s">
        <v>65</v>
      </c>
      <c r="F3060" s="2">
        <v>1</v>
      </c>
    </row>
    <row r="3061" spans="2:6" x14ac:dyDescent="0.25">
      <c r="D3061" s="2" t="s">
        <v>2474</v>
      </c>
      <c r="E3061" s="2" t="s">
        <v>65</v>
      </c>
      <c r="F3061" s="2">
        <v>2</v>
      </c>
    </row>
    <row r="3062" spans="2:6" x14ac:dyDescent="0.25">
      <c r="D3062" s="2" t="s">
        <v>2933</v>
      </c>
      <c r="E3062" s="2" t="s">
        <v>65</v>
      </c>
      <c r="F3062" s="2">
        <v>1</v>
      </c>
    </row>
    <row r="3063" spans="2:6" x14ac:dyDescent="0.25">
      <c r="D3063" s="2" t="s">
        <v>3302</v>
      </c>
      <c r="E3063" s="2" t="s">
        <v>65</v>
      </c>
      <c r="F3063" s="2">
        <v>1</v>
      </c>
    </row>
    <row r="3064" spans="2:6" x14ac:dyDescent="0.25">
      <c r="D3064" s="2" t="s">
        <v>3303</v>
      </c>
      <c r="E3064" s="2" t="s">
        <v>65</v>
      </c>
      <c r="F3064" s="2">
        <v>1</v>
      </c>
    </row>
    <row r="3065" spans="2:6" x14ac:dyDescent="0.25">
      <c r="D3065" s="2" t="s">
        <v>3304</v>
      </c>
      <c r="E3065" s="2" t="s">
        <v>65</v>
      </c>
      <c r="F3065" s="2">
        <v>2</v>
      </c>
    </row>
    <row r="3066" spans="2:6" x14ac:dyDescent="0.25">
      <c r="D3066" s="2" t="s">
        <v>3305</v>
      </c>
      <c r="E3066" s="2" t="s">
        <v>65</v>
      </c>
      <c r="F3066" s="2">
        <v>2</v>
      </c>
    </row>
    <row r="3067" spans="2:6" x14ac:dyDescent="0.25">
      <c r="D3067" s="2" t="s">
        <v>3307</v>
      </c>
      <c r="E3067" s="2" t="s">
        <v>65</v>
      </c>
      <c r="F3067" s="2">
        <v>2</v>
      </c>
    </row>
    <row r="3068" spans="2:6" x14ac:dyDescent="0.25">
      <c r="C3068" s="2" t="s">
        <v>230</v>
      </c>
      <c r="D3068" s="2" t="s">
        <v>2386</v>
      </c>
      <c r="E3068" s="2" t="s">
        <v>65</v>
      </c>
      <c r="F3068" s="2">
        <v>1</v>
      </c>
    </row>
    <row r="3069" spans="2:6" x14ac:dyDescent="0.25">
      <c r="D3069" s="2" t="s">
        <v>1918</v>
      </c>
      <c r="E3069" s="2" t="s">
        <v>65</v>
      </c>
      <c r="F3069" s="2">
        <v>10</v>
      </c>
    </row>
    <row r="3070" spans="2:6" x14ac:dyDescent="0.25">
      <c r="B3070" s="2" t="s">
        <v>3378</v>
      </c>
      <c r="D3070" s="2"/>
      <c r="E3070" s="2"/>
      <c r="F3070" s="2">
        <v>113</v>
      </c>
    </row>
    <row r="3071" spans="2:6" x14ac:dyDescent="0.25">
      <c r="B3071" s="107">
        <v>45929</v>
      </c>
      <c r="C3071" s="2" t="s">
        <v>371</v>
      </c>
      <c r="D3071" s="2" t="s">
        <v>2728</v>
      </c>
      <c r="E3071" s="2" t="s">
        <v>65</v>
      </c>
      <c r="F3071" s="2">
        <v>25</v>
      </c>
    </row>
    <row r="3072" spans="2:6" x14ac:dyDescent="0.25">
      <c r="D3072" s="2" t="s">
        <v>1697</v>
      </c>
      <c r="E3072" s="2" t="s">
        <v>65</v>
      </c>
      <c r="F3072" s="2">
        <v>2</v>
      </c>
    </row>
    <row r="3073" spans="2:6" x14ac:dyDescent="0.25">
      <c r="D3073" s="2" t="s">
        <v>2730</v>
      </c>
      <c r="E3073" s="2" t="s">
        <v>65</v>
      </c>
      <c r="F3073" s="2">
        <v>10</v>
      </c>
    </row>
    <row r="3074" spans="2:6" x14ac:dyDescent="0.25">
      <c r="D3074" s="2" t="s">
        <v>2732</v>
      </c>
      <c r="E3074" s="2" t="s">
        <v>65</v>
      </c>
      <c r="F3074" s="2">
        <v>100</v>
      </c>
    </row>
    <row r="3075" spans="2:6" x14ac:dyDescent="0.25">
      <c r="D3075" s="2" t="s">
        <v>2731</v>
      </c>
      <c r="E3075" s="2" t="s">
        <v>65</v>
      </c>
      <c r="F3075" s="2">
        <v>100</v>
      </c>
    </row>
    <row r="3076" spans="2:6" x14ac:dyDescent="0.25">
      <c r="C3076" s="2" t="s">
        <v>615</v>
      </c>
      <c r="D3076" s="2" t="s">
        <v>1814</v>
      </c>
      <c r="E3076" s="2" t="s">
        <v>65</v>
      </c>
      <c r="F3076" s="2">
        <v>1</v>
      </c>
    </row>
    <row r="3077" spans="2:6" x14ac:dyDescent="0.25">
      <c r="D3077" s="2" t="s">
        <v>1806</v>
      </c>
      <c r="E3077" s="2" t="s">
        <v>114</v>
      </c>
      <c r="F3077" s="2">
        <v>70</v>
      </c>
    </row>
    <row r="3078" spans="2:6" x14ac:dyDescent="0.25">
      <c r="D3078" s="2" t="s">
        <v>1809</v>
      </c>
      <c r="E3078" s="2" t="s">
        <v>114</v>
      </c>
      <c r="F3078" s="2">
        <v>2</v>
      </c>
    </row>
    <row r="3079" spans="2:6" x14ac:dyDescent="0.25">
      <c r="D3079" s="2" t="s">
        <v>1810</v>
      </c>
      <c r="E3079" s="2" t="s">
        <v>114</v>
      </c>
      <c r="F3079" s="2">
        <v>8</v>
      </c>
    </row>
    <row r="3080" spans="2:6" x14ac:dyDescent="0.25">
      <c r="D3080" s="2" t="s">
        <v>2450</v>
      </c>
      <c r="E3080" s="2" t="s">
        <v>72</v>
      </c>
      <c r="F3080" s="2">
        <v>140.4</v>
      </c>
    </row>
    <row r="3081" spans="2:6" x14ac:dyDescent="0.25">
      <c r="D3081" s="2" t="s">
        <v>3335</v>
      </c>
      <c r="E3081" s="2" t="s">
        <v>72</v>
      </c>
      <c r="F3081" s="2">
        <v>55.2</v>
      </c>
    </row>
    <row r="3082" spans="2:6" x14ac:dyDescent="0.25">
      <c r="C3082" s="2" t="s">
        <v>1484</v>
      </c>
      <c r="D3082" s="2" t="s">
        <v>2447</v>
      </c>
      <c r="E3082" s="2" t="s">
        <v>140</v>
      </c>
      <c r="F3082" s="2">
        <v>2</v>
      </c>
    </row>
    <row r="3083" spans="2:6" x14ac:dyDescent="0.25">
      <c r="C3083" s="2" t="s">
        <v>3368</v>
      </c>
      <c r="D3083" s="2" t="s">
        <v>3372</v>
      </c>
      <c r="E3083" s="2" t="s">
        <v>114</v>
      </c>
      <c r="F3083" s="2">
        <v>8</v>
      </c>
    </row>
    <row r="3084" spans="2:6" x14ac:dyDescent="0.25">
      <c r="B3084" s="2" t="s">
        <v>3380</v>
      </c>
      <c r="D3084" s="2"/>
      <c r="E3084" s="2"/>
      <c r="F3084" s="2">
        <v>523.6</v>
      </c>
    </row>
    <row r="3085" spans="2:6" x14ac:dyDescent="0.25">
      <c r="B3085" s="107">
        <v>45932</v>
      </c>
      <c r="C3085" s="2" t="s">
        <v>1516</v>
      </c>
      <c r="D3085" s="2" t="s">
        <v>1814</v>
      </c>
      <c r="E3085" s="2" t="s">
        <v>65</v>
      </c>
      <c r="F3085" s="2">
        <v>1</v>
      </c>
    </row>
    <row r="3086" spans="2:6" x14ac:dyDescent="0.25">
      <c r="D3086" s="2" t="s">
        <v>2082</v>
      </c>
      <c r="E3086" s="2" t="s">
        <v>65</v>
      </c>
      <c r="F3086" s="2">
        <v>4</v>
      </c>
    </row>
    <row r="3087" spans="2:6" x14ac:dyDescent="0.25">
      <c r="D3087" s="2" t="s">
        <v>2112</v>
      </c>
      <c r="E3087" s="2" t="s">
        <v>65</v>
      </c>
      <c r="F3087" s="2">
        <v>32</v>
      </c>
    </row>
    <row r="3088" spans="2:6" x14ac:dyDescent="0.25">
      <c r="D3088" s="2" t="s">
        <v>2081</v>
      </c>
      <c r="E3088" s="2" t="s">
        <v>65</v>
      </c>
      <c r="F3088" s="2">
        <v>10</v>
      </c>
    </row>
    <row r="3089" spans="2:6" x14ac:dyDescent="0.25">
      <c r="D3089" s="2" t="s">
        <v>2111</v>
      </c>
      <c r="E3089" s="2" t="s">
        <v>65</v>
      </c>
      <c r="F3089" s="2">
        <v>8</v>
      </c>
    </row>
    <row r="3090" spans="2:6" x14ac:dyDescent="0.25">
      <c r="D3090" s="2" t="s">
        <v>2181</v>
      </c>
      <c r="E3090" s="2" t="s">
        <v>65</v>
      </c>
      <c r="F3090" s="2">
        <v>8</v>
      </c>
    </row>
    <row r="3091" spans="2:6" x14ac:dyDescent="0.25">
      <c r="D3091" s="2" t="s">
        <v>2682</v>
      </c>
      <c r="E3091" s="2" t="s">
        <v>65</v>
      </c>
      <c r="F3091" s="2">
        <v>8</v>
      </c>
    </row>
    <row r="3092" spans="2:6" x14ac:dyDescent="0.25">
      <c r="D3092" s="2" t="s">
        <v>2114</v>
      </c>
      <c r="E3092" s="2" t="s">
        <v>65</v>
      </c>
      <c r="F3092" s="2">
        <v>4</v>
      </c>
    </row>
    <row r="3093" spans="2:6" x14ac:dyDescent="0.25">
      <c r="B3093" s="2" t="s">
        <v>3555</v>
      </c>
      <c r="D3093" s="2"/>
      <c r="E3093" s="2"/>
      <c r="F3093" s="2">
        <v>75</v>
      </c>
    </row>
    <row r="3094" spans="2:6" x14ac:dyDescent="0.25">
      <c r="B3094" s="107">
        <v>45939</v>
      </c>
      <c r="C3094" s="2" t="s">
        <v>3468</v>
      </c>
      <c r="D3094" s="2" t="s">
        <v>1690</v>
      </c>
      <c r="E3094" s="2" t="s">
        <v>65</v>
      </c>
      <c r="F3094" s="2">
        <v>1</v>
      </c>
    </row>
    <row r="3095" spans="2:6" x14ac:dyDescent="0.25">
      <c r="B3095" s="2" t="s">
        <v>3567</v>
      </c>
      <c r="D3095" s="2"/>
      <c r="E3095" s="2"/>
      <c r="F3095" s="2">
        <v>1</v>
      </c>
    </row>
    <row r="3096" spans="2:6" x14ac:dyDescent="0.25">
      <c r="B3096" s="107">
        <v>45951</v>
      </c>
      <c r="C3096" s="2" t="s">
        <v>288</v>
      </c>
      <c r="D3096" s="2" t="s">
        <v>68</v>
      </c>
      <c r="E3096" s="2" t="s">
        <v>65</v>
      </c>
      <c r="F3096" s="2">
        <v>1</v>
      </c>
    </row>
    <row r="3097" spans="2:6" x14ac:dyDescent="0.25">
      <c r="D3097" s="2" t="s">
        <v>1814</v>
      </c>
      <c r="E3097" s="2" t="s">
        <v>65</v>
      </c>
      <c r="F3097" s="2">
        <v>1</v>
      </c>
    </row>
    <row r="3098" spans="2:6" x14ac:dyDescent="0.25">
      <c r="D3098" s="2" t="s">
        <v>3495</v>
      </c>
      <c r="E3098" s="2" t="s">
        <v>65</v>
      </c>
      <c r="F3098" s="2">
        <v>20</v>
      </c>
    </row>
    <row r="3099" spans="2:6" x14ac:dyDescent="0.25">
      <c r="D3099" s="2" t="s">
        <v>3497</v>
      </c>
      <c r="E3099" s="2" t="s">
        <v>65</v>
      </c>
      <c r="F3099" s="2">
        <v>28</v>
      </c>
    </row>
    <row r="3100" spans="2:6" x14ac:dyDescent="0.25">
      <c r="D3100" s="2" t="s">
        <v>3494</v>
      </c>
      <c r="E3100" s="2" t="s">
        <v>65</v>
      </c>
      <c r="F3100" s="2">
        <v>15.5</v>
      </c>
    </row>
    <row r="3101" spans="2:6" x14ac:dyDescent="0.25">
      <c r="D3101" s="2" t="s">
        <v>3496</v>
      </c>
      <c r="E3101" s="2" t="s">
        <v>65</v>
      </c>
      <c r="F3101" s="2">
        <v>5</v>
      </c>
    </row>
    <row r="3102" spans="2:6" x14ac:dyDescent="0.25">
      <c r="D3102" s="2" t="s">
        <v>3498</v>
      </c>
      <c r="E3102" s="2" t="s">
        <v>65</v>
      </c>
      <c r="F3102" s="2">
        <v>1</v>
      </c>
    </row>
    <row r="3103" spans="2:6" x14ac:dyDescent="0.25">
      <c r="D3103" s="2" t="s">
        <v>3499</v>
      </c>
      <c r="E3103" s="2" t="s">
        <v>65</v>
      </c>
      <c r="F3103" s="2">
        <v>3</v>
      </c>
    </row>
    <row r="3104" spans="2:6" x14ac:dyDescent="0.25">
      <c r="D3104" s="2" t="s">
        <v>3500</v>
      </c>
      <c r="E3104" s="2" t="s">
        <v>65</v>
      </c>
      <c r="F3104" s="2">
        <v>1</v>
      </c>
    </row>
    <row r="3105" spans="2:6" x14ac:dyDescent="0.25">
      <c r="B3105" s="2" t="s">
        <v>3559</v>
      </c>
      <c r="D3105" s="2"/>
      <c r="E3105" s="2"/>
      <c r="F3105" s="2">
        <v>75.5</v>
      </c>
    </row>
    <row r="3106" spans="2:6" x14ac:dyDescent="0.25">
      <c r="B3106" s="107">
        <v>45938</v>
      </c>
      <c r="C3106" s="2" t="s">
        <v>225</v>
      </c>
      <c r="D3106" s="2" t="s">
        <v>3543</v>
      </c>
      <c r="E3106" s="2" t="s">
        <v>65</v>
      </c>
      <c r="F3106" s="2">
        <v>1</v>
      </c>
    </row>
    <row r="3107" spans="2:6" x14ac:dyDescent="0.25">
      <c r="D3107" s="2" t="s">
        <v>3109</v>
      </c>
      <c r="E3107" s="2" t="s">
        <v>65</v>
      </c>
      <c r="F3107" s="2">
        <v>1</v>
      </c>
    </row>
    <row r="3108" spans="2:6" x14ac:dyDescent="0.25">
      <c r="D3108" s="2" t="s">
        <v>3542</v>
      </c>
      <c r="E3108" s="2" t="s">
        <v>65</v>
      </c>
      <c r="F3108" s="2">
        <v>1</v>
      </c>
    </row>
    <row r="3109" spans="2:6" x14ac:dyDescent="0.25">
      <c r="D3109" s="2" t="s">
        <v>3544</v>
      </c>
      <c r="E3109" s="2" t="s">
        <v>65</v>
      </c>
      <c r="F3109" s="2">
        <v>1</v>
      </c>
    </row>
    <row r="3110" spans="2:6" x14ac:dyDescent="0.25">
      <c r="D3110" s="2" t="s">
        <v>3545</v>
      </c>
      <c r="E3110" s="2" t="s">
        <v>65</v>
      </c>
      <c r="F3110" s="2">
        <v>1</v>
      </c>
    </row>
    <row r="3111" spans="2:6" x14ac:dyDescent="0.25">
      <c r="B3111" s="2" t="s">
        <v>3538</v>
      </c>
      <c r="D3111" s="2"/>
      <c r="E3111" s="2"/>
      <c r="F3111" s="2">
        <v>5</v>
      </c>
    </row>
    <row r="3112" spans="2:6" x14ac:dyDescent="0.25">
      <c r="B3112" s="107">
        <v>45943</v>
      </c>
      <c r="C3112" s="2" t="s">
        <v>1516</v>
      </c>
      <c r="D3112" s="2" t="s">
        <v>2082</v>
      </c>
      <c r="E3112" s="2" t="s">
        <v>65</v>
      </c>
      <c r="F3112" s="2">
        <v>4</v>
      </c>
    </row>
    <row r="3113" spans="2:6" x14ac:dyDescent="0.25">
      <c r="D3113" s="2" t="s">
        <v>2081</v>
      </c>
      <c r="E3113" s="2" t="s">
        <v>65</v>
      </c>
      <c r="F3113" s="2">
        <v>5</v>
      </c>
    </row>
    <row r="3114" spans="2:6" x14ac:dyDescent="0.25">
      <c r="D3114" s="2" t="s">
        <v>2111</v>
      </c>
      <c r="E3114" s="2" t="s">
        <v>65</v>
      </c>
      <c r="F3114" s="2">
        <v>2</v>
      </c>
    </row>
    <row r="3115" spans="2:6" x14ac:dyDescent="0.25">
      <c r="D3115" s="2" t="s">
        <v>2181</v>
      </c>
      <c r="E3115" s="2" t="s">
        <v>65</v>
      </c>
      <c r="F3115" s="2">
        <v>2</v>
      </c>
    </row>
    <row r="3116" spans="2:6" x14ac:dyDescent="0.25">
      <c r="D3116" s="2" t="s">
        <v>2114</v>
      </c>
      <c r="E3116" s="2" t="s">
        <v>65</v>
      </c>
      <c r="F3116" s="2">
        <v>2</v>
      </c>
    </row>
    <row r="3117" spans="2:6" x14ac:dyDescent="0.25">
      <c r="D3117" s="2" t="s">
        <v>3598</v>
      </c>
      <c r="E3117" s="2" t="s">
        <v>65</v>
      </c>
      <c r="F3117" s="2">
        <v>6</v>
      </c>
    </row>
    <row r="3118" spans="2:6" x14ac:dyDescent="0.25">
      <c r="D3118" s="2" t="s">
        <v>3597</v>
      </c>
      <c r="E3118" s="2" t="s">
        <v>65</v>
      </c>
      <c r="F3118" s="2">
        <v>4</v>
      </c>
    </row>
    <row r="3119" spans="2:6" x14ac:dyDescent="0.25">
      <c r="B3119" s="2" t="s">
        <v>3652</v>
      </c>
      <c r="D3119" s="2"/>
      <c r="E3119" s="2"/>
      <c r="F3119" s="2">
        <v>25</v>
      </c>
    </row>
    <row r="3120" spans="2:6" x14ac:dyDescent="0.25">
      <c r="B3120" s="107">
        <v>45950</v>
      </c>
      <c r="C3120" s="2" t="s">
        <v>230</v>
      </c>
      <c r="D3120" s="2" t="s">
        <v>3754</v>
      </c>
      <c r="E3120" s="2" t="s">
        <v>65</v>
      </c>
      <c r="F3120" s="2">
        <v>1</v>
      </c>
    </row>
    <row r="3121" spans="1:6" x14ac:dyDescent="0.25">
      <c r="D3121" s="2" t="s">
        <v>3755</v>
      </c>
      <c r="E3121" s="2" t="s">
        <v>65</v>
      </c>
      <c r="F3121" s="2">
        <v>1</v>
      </c>
    </row>
    <row r="3122" spans="1:6" x14ac:dyDescent="0.25">
      <c r="B3122" s="2" t="s">
        <v>3655</v>
      </c>
      <c r="D3122" s="2"/>
      <c r="E3122" s="2"/>
      <c r="F3122" s="2">
        <v>2</v>
      </c>
    </row>
    <row r="3123" spans="1:6" x14ac:dyDescent="0.25">
      <c r="B3123" s="107">
        <v>45958</v>
      </c>
      <c r="C3123" s="2" t="s">
        <v>3468</v>
      </c>
      <c r="D3123" s="2" t="s">
        <v>2134</v>
      </c>
      <c r="E3123" s="2" t="s">
        <v>65</v>
      </c>
      <c r="F3123" s="2">
        <v>1</v>
      </c>
    </row>
    <row r="3124" spans="1:6" x14ac:dyDescent="0.25">
      <c r="B3124" s="2" t="s">
        <v>3981</v>
      </c>
      <c r="D3124" s="2"/>
      <c r="E3124" s="2"/>
      <c r="F3124" s="2">
        <v>1</v>
      </c>
    </row>
    <row r="3125" spans="1:6" x14ac:dyDescent="0.25">
      <c r="B3125" s="107">
        <v>45985</v>
      </c>
      <c r="C3125" s="2" t="s">
        <v>3468</v>
      </c>
      <c r="D3125" s="2" t="s">
        <v>2134</v>
      </c>
      <c r="E3125" s="2" t="s">
        <v>65</v>
      </c>
      <c r="F3125" s="2">
        <v>1</v>
      </c>
    </row>
    <row r="3126" spans="1:6" x14ac:dyDescent="0.25">
      <c r="B3126" s="2" t="s">
        <v>4462</v>
      </c>
      <c r="D3126" s="2"/>
      <c r="E3126" s="2"/>
      <c r="F3126" s="2">
        <v>1</v>
      </c>
    </row>
    <row r="3127" spans="1:6" x14ac:dyDescent="0.25">
      <c r="B3127" s="107">
        <v>45993</v>
      </c>
      <c r="C3127" s="2" t="s">
        <v>3468</v>
      </c>
      <c r="D3127" s="2" t="s">
        <v>2134</v>
      </c>
      <c r="E3127" s="2" t="s">
        <v>65</v>
      </c>
      <c r="F3127" s="2">
        <v>1</v>
      </c>
    </row>
    <row r="3128" spans="1:6" x14ac:dyDescent="0.25">
      <c r="B3128" s="2" t="s">
        <v>4480</v>
      </c>
      <c r="D3128" s="2"/>
      <c r="E3128" s="2"/>
      <c r="F3128" s="2">
        <v>1</v>
      </c>
    </row>
    <row r="3129" spans="1:6" x14ac:dyDescent="0.25">
      <c r="B3129" s="107">
        <v>45995</v>
      </c>
      <c r="C3129" s="2" t="s">
        <v>230</v>
      </c>
      <c r="D3129" s="2" t="s">
        <v>4540</v>
      </c>
      <c r="E3129" s="2" t="s">
        <v>114</v>
      </c>
      <c r="F3129" s="2">
        <v>15</v>
      </c>
    </row>
    <row r="3130" spans="1:6" x14ac:dyDescent="0.25">
      <c r="B3130" s="2" t="s">
        <v>4482</v>
      </c>
      <c r="D3130" s="2"/>
      <c r="E3130" s="2"/>
      <c r="F3130" s="2">
        <v>15</v>
      </c>
    </row>
    <row r="3131" spans="1:6" x14ac:dyDescent="0.25">
      <c r="A3131" s="2" t="s">
        <v>3385</v>
      </c>
      <c r="D3131" s="2"/>
      <c r="E3131" s="2"/>
      <c r="F3131" s="2">
        <v>839.1</v>
      </c>
    </row>
    <row r="3132" spans="1:6" x14ac:dyDescent="0.25">
      <c r="A3132" s="2" t="s">
        <v>3324</v>
      </c>
      <c r="B3132" s="107">
        <v>45925</v>
      </c>
      <c r="C3132" s="2" t="s">
        <v>260</v>
      </c>
      <c r="D3132" s="2" t="s">
        <v>3319</v>
      </c>
      <c r="E3132" s="2" t="s">
        <v>111</v>
      </c>
      <c r="F3132" s="2">
        <v>63</v>
      </c>
    </row>
    <row r="3133" spans="1:6" x14ac:dyDescent="0.25">
      <c r="D3133" s="2" t="s">
        <v>2347</v>
      </c>
      <c r="E3133" s="2" t="s">
        <v>65</v>
      </c>
      <c r="F3133" s="2">
        <v>45</v>
      </c>
    </row>
    <row r="3134" spans="1:6" x14ac:dyDescent="0.25">
      <c r="D3134" s="2" t="s">
        <v>1760</v>
      </c>
      <c r="E3134" s="2" t="s">
        <v>141</v>
      </c>
      <c r="F3134" s="2">
        <v>22</v>
      </c>
    </row>
    <row r="3135" spans="1:6" x14ac:dyDescent="0.25">
      <c r="D3135" s="2" t="s">
        <v>3260</v>
      </c>
      <c r="E3135" s="2" t="s">
        <v>115</v>
      </c>
      <c r="F3135" s="2">
        <v>2</v>
      </c>
    </row>
    <row r="3136" spans="1:6" x14ac:dyDescent="0.25">
      <c r="D3136" s="2" t="s">
        <v>2736</v>
      </c>
      <c r="E3136" s="2" t="s">
        <v>65</v>
      </c>
      <c r="F3136" s="2">
        <v>60</v>
      </c>
    </row>
    <row r="3137" spans="2:6" x14ac:dyDescent="0.25">
      <c r="D3137" s="2" t="s">
        <v>2581</v>
      </c>
      <c r="E3137" s="2" t="s">
        <v>65</v>
      </c>
      <c r="F3137" s="2">
        <v>70</v>
      </c>
    </row>
    <row r="3138" spans="2:6" x14ac:dyDescent="0.25">
      <c r="D3138" s="2" t="s">
        <v>3317</v>
      </c>
      <c r="E3138" s="2" t="s">
        <v>65</v>
      </c>
      <c r="F3138" s="2">
        <v>70</v>
      </c>
    </row>
    <row r="3139" spans="2:6" x14ac:dyDescent="0.25">
      <c r="D3139" s="2" t="s">
        <v>2740</v>
      </c>
      <c r="E3139" s="2" t="s">
        <v>111</v>
      </c>
      <c r="F3139" s="2">
        <v>200</v>
      </c>
    </row>
    <row r="3140" spans="2:6" x14ac:dyDescent="0.25">
      <c r="D3140" s="2" t="s">
        <v>2903</v>
      </c>
      <c r="E3140" s="2" t="s">
        <v>65</v>
      </c>
      <c r="F3140" s="2">
        <v>3</v>
      </c>
    </row>
    <row r="3141" spans="2:6" x14ac:dyDescent="0.25">
      <c r="D3141" s="2" t="s">
        <v>3318</v>
      </c>
      <c r="E3141" s="2" t="s">
        <v>111</v>
      </c>
      <c r="F3141" s="2">
        <v>63</v>
      </c>
    </row>
    <row r="3142" spans="2:6" x14ac:dyDescent="0.25">
      <c r="D3142" s="2" t="s">
        <v>2348</v>
      </c>
      <c r="E3142" s="2" t="s">
        <v>65</v>
      </c>
      <c r="F3142" s="2">
        <v>4</v>
      </c>
    </row>
    <row r="3143" spans="2:6" x14ac:dyDescent="0.25">
      <c r="B3143" s="2" t="s">
        <v>3378</v>
      </c>
      <c r="D3143" s="2"/>
      <c r="E3143" s="2"/>
      <c r="F3143" s="2">
        <v>602</v>
      </c>
    </row>
    <row r="3144" spans="2:6" x14ac:dyDescent="0.25">
      <c r="B3144" s="107">
        <v>45973</v>
      </c>
      <c r="C3144" s="2" t="s">
        <v>4244</v>
      </c>
      <c r="D3144" s="2" t="s">
        <v>2134</v>
      </c>
      <c r="E3144" s="2" t="s">
        <v>65</v>
      </c>
      <c r="F3144" s="2">
        <v>1</v>
      </c>
    </row>
    <row r="3145" spans="2:6" x14ac:dyDescent="0.25">
      <c r="B3145" s="2" t="s">
        <v>4249</v>
      </c>
      <c r="D3145" s="2"/>
      <c r="E3145" s="2"/>
      <c r="F3145" s="2">
        <v>1</v>
      </c>
    </row>
    <row r="3146" spans="2:6" x14ac:dyDescent="0.25">
      <c r="B3146" s="107">
        <v>46009</v>
      </c>
      <c r="C3146" s="2" t="s">
        <v>371</v>
      </c>
      <c r="D3146" s="2" t="s">
        <v>2791</v>
      </c>
      <c r="E3146" s="2" t="s">
        <v>65</v>
      </c>
      <c r="F3146" s="2">
        <v>320</v>
      </c>
    </row>
    <row r="3147" spans="2:6" x14ac:dyDescent="0.25">
      <c r="D3147" s="2" t="s">
        <v>2792</v>
      </c>
      <c r="E3147" s="2" t="s">
        <v>65</v>
      </c>
      <c r="F3147" s="2">
        <v>320</v>
      </c>
    </row>
    <row r="3148" spans="2:6" x14ac:dyDescent="0.25">
      <c r="D3148" s="2" t="s">
        <v>1694</v>
      </c>
      <c r="E3148" s="2" t="s">
        <v>65</v>
      </c>
      <c r="F3148" s="2">
        <v>175</v>
      </c>
    </row>
    <row r="3149" spans="2:6" x14ac:dyDescent="0.25">
      <c r="B3149" s="2" t="s">
        <v>4581</v>
      </c>
      <c r="D3149" s="2"/>
      <c r="E3149" s="2"/>
      <c r="F3149" s="2">
        <v>815</v>
      </c>
    </row>
    <row r="3150" spans="2:6" x14ac:dyDescent="0.25">
      <c r="B3150" s="107">
        <v>46027</v>
      </c>
      <c r="C3150" s="2" t="s">
        <v>4244</v>
      </c>
      <c r="D3150" s="2" t="s">
        <v>3229</v>
      </c>
      <c r="E3150" s="2" t="s">
        <v>65</v>
      </c>
      <c r="F3150" s="2">
        <v>1</v>
      </c>
    </row>
    <row r="3151" spans="2:6" x14ac:dyDescent="0.25">
      <c r="B3151" s="2" t="s">
        <v>4830</v>
      </c>
      <c r="D3151" s="2"/>
      <c r="E3151" s="2"/>
      <c r="F3151" s="2">
        <v>1</v>
      </c>
    </row>
    <row r="3152" spans="2:6" x14ac:dyDescent="0.25">
      <c r="B3152" s="107">
        <v>46029</v>
      </c>
      <c r="C3152" s="2" t="s">
        <v>4244</v>
      </c>
      <c r="D3152" s="2" t="s">
        <v>2134</v>
      </c>
      <c r="E3152" s="2" t="s">
        <v>113</v>
      </c>
      <c r="F3152" s="2">
        <v>1</v>
      </c>
    </row>
    <row r="3153" spans="1:6" x14ac:dyDescent="0.25">
      <c r="C3153" s="2" t="s">
        <v>4743</v>
      </c>
      <c r="D3153" s="2" t="s">
        <v>4741</v>
      </c>
      <c r="E3153" s="2" t="s">
        <v>111</v>
      </c>
      <c r="F3153" s="2">
        <v>4</v>
      </c>
    </row>
    <row r="3154" spans="1:6" x14ac:dyDescent="0.25">
      <c r="B3154" s="2" t="s">
        <v>4750</v>
      </c>
      <c r="D3154" s="2"/>
      <c r="E3154" s="2"/>
      <c r="F3154" s="2">
        <v>5</v>
      </c>
    </row>
    <row r="3155" spans="1:6" x14ac:dyDescent="0.25">
      <c r="B3155" s="107">
        <v>46030</v>
      </c>
      <c r="C3155" s="2" t="s">
        <v>3115</v>
      </c>
      <c r="D3155" s="2" t="s">
        <v>4800</v>
      </c>
      <c r="E3155" s="2" t="s">
        <v>113</v>
      </c>
      <c r="F3155" s="2">
        <v>1</v>
      </c>
    </row>
    <row r="3156" spans="1:6" x14ac:dyDescent="0.25">
      <c r="C3156" s="2" t="s">
        <v>4244</v>
      </c>
      <c r="D3156" s="2" t="s">
        <v>2134</v>
      </c>
      <c r="E3156" s="2" t="s">
        <v>113</v>
      </c>
      <c r="F3156" s="2">
        <v>1</v>
      </c>
    </row>
    <row r="3157" spans="1:6" x14ac:dyDescent="0.25">
      <c r="B3157" s="2" t="s">
        <v>4802</v>
      </c>
      <c r="D3157" s="2"/>
      <c r="E3157" s="2"/>
      <c r="F3157" s="2">
        <v>2</v>
      </c>
    </row>
    <row r="3158" spans="1:6" x14ac:dyDescent="0.25">
      <c r="B3158" s="107">
        <v>46076</v>
      </c>
      <c r="C3158" s="2" t="s">
        <v>260</v>
      </c>
      <c r="D3158" s="2" t="s">
        <v>4517</v>
      </c>
      <c r="E3158" s="2" t="s">
        <v>111</v>
      </c>
      <c r="F3158" s="2">
        <v>21</v>
      </c>
    </row>
    <row r="3159" spans="1:6" x14ac:dyDescent="0.25">
      <c r="B3159" s="2" t="s">
        <v>5147</v>
      </c>
      <c r="D3159" s="2"/>
      <c r="E3159" s="2"/>
      <c r="F3159" s="2">
        <v>21</v>
      </c>
    </row>
    <row r="3160" spans="1:6" x14ac:dyDescent="0.25">
      <c r="A3160" s="2" t="s">
        <v>3386</v>
      </c>
      <c r="D3160" s="2"/>
      <c r="E3160" s="2"/>
      <c r="F3160" s="2">
        <v>1447</v>
      </c>
    </row>
    <row r="3161" spans="1:6" x14ac:dyDescent="0.25">
      <c r="A3161" s="2" t="s">
        <v>3396</v>
      </c>
      <c r="B3161" s="107">
        <v>45930</v>
      </c>
      <c r="C3161" s="2" t="s">
        <v>230</v>
      </c>
      <c r="D3161" s="2" t="s">
        <v>3393</v>
      </c>
      <c r="E3161" s="2" t="s">
        <v>65</v>
      </c>
      <c r="F3161" s="2">
        <v>1</v>
      </c>
    </row>
    <row r="3162" spans="1:6" x14ac:dyDescent="0.25">
      <c r="B3162" s="2" t="s">
        <v>3558</v>
      </c>
      <c r="D3162" s="2"/>
      <c r="E3162" s="2"/>
      <c r="F3162" s="2">
        <v>1</v>
      </c>
    </row>
    <row r="3163" spans="1:6" x14ac:dyDescent="0.25">
      <c r="B3163" s="107">
        <v>46092</v>
      </c>
      <c r="C3163" s="2" t="s">
        <v>238</v>
      </c>
      <c r="D3163" s="2" t="s">
        <v>5177</v>
      </c>
      <c r="E3163" s="2" t="s">
        <v>65</v>
      </c>
      <c r="F3163" s="2">
        <v>3</v>
      </c>
    </row>
    <row r="3164" spans="1:6" x14ac:dyDescent="0.25">
      <c r="D3164" s="2" t="s">
        <v>2228</v>
      </c>
      <c r="E3164" s="2" t="s">
        <v>23</v>
      </c>
      <c r="F3164" s="2">
        <v>23</v>
      </c>
    </row>
    <row r="3165" spans="1:6" x14ac:dyDescent="0.25">
      <c r="D3165" s="2" t="s">
        <v>5200</v>
      </c>
      <c r="E3165" s="2" t="s">
        <v>23</v>
      </c>
      <c r="F3165" s="2">
        <v>39</v>
      </c>
    </row>
    <row r="3166" spans="1:6" x14ac:dyDescent="0.25">
      <c r="D3166" s="2" t="s">
        <v>5201</v>
      </c>
      <c r="E3166" s="2" t="s">
        <v>65</v>
      </c>
      <c r="F3166" s="2">
        <v>1</v>
      </c>
    </row>
    <row r="3167" spans="1:6" x14ac:dyDescent="0.25">
      <c r="B3167" s="2" t="s">
        <v>5212</v>
      </c>
      <c r="D3167" s="2"/>
      <c r="E3167" s="2"/>
      <c r="F3167" s="2">
        <v>66</v>
      </c>
    </row>
    <row r="3168" spans="1:6" x14ac:dyDescent="0.25">
      <c r="B3168" s="107">
        <v>46087</v>
      </c>
      <c r="C3168" s="2" t="s">
        <v>238</v>
      </c>
      <c r="D3168" s="2" t="s">
        <v>5177</v>
      </c>
      <c r="E3168" s="2" t="s">
        <v>109</v>
      </c>
      <c r="F3168" s="2">
        <v>3</v>
      </c>
    </row>
    <row r="3169" spans="1:6" x14ac:dyDescent="0.25">
      <c r="D3169" s="2" t="s">
        <v>5178</v>
      </c>
      <c r="E3169" s="2" t="s">
        <v>109</v>
      </c>
      <c r="F3169" s="2">
        <v>1</v>
      </c>
    </row>
    <row r="3170" spans="1:6" x14ac:dyDescent="0.25">
      <c r="D3170" s="2" t="s">
        <v>5176</v>
      </c>
      <c r="E3170" s="2" t="s">
        <v>141</v>
      </c>
      <c r="F3170" s="2">
        <v>39</v>
      </c>
    </row>
    <row r="3171" spans="1:6" x14ac:dyDescent="0.25">
      <c r="D3171" s="2" t="s">
        <v>2228</v>
      </c>
      <c r="E3171" s="2" t="s">
        <v>141</v>
      </c>
      <c r="F3171" s="2">
        <v>23</v>
      </c>
    </row>
    <row r="3172" spans="1:6" x14ac:dyDescent="0.25">
      <c r="B3172" s="2" t="s">
        <v>5216</v>
      </c>
      <c r="D3172" s="2"/>
      <c r="E3172" s="2"/>
      <c r="F3172" s="2">
        <v>66</v>
      </c>
    </row>
    <row r="3173" spans="1:6" x14ac:dyDescent="0.25">
      <c r="B3173" s="107">
        <v>46108</v>
      </c>
      <c r="C3173" s="2" t="s">
        <v>375</v>
      </c>
      <c r="D3173" s="2" t="s">
        <v>4542</v>
      </c>
      <c r="E3173" s="2" t="s">
        <v>110</v>
      </c>
      <c r="F3173" s="2">
        <v>1</v>
      </c>
    </row>
    <row r="3174" spans="1:6" x14ac:dyDescent="0.25">
      <c r="D3174" s="2" t="s">
        <v>5408</v>
      </c>
      <c r="E3174" s="2" t="s">
        <v>110</v>
      </c>
      <c r="F3174" s="2">
        <v>1</v>
      </c>
    </row>
    <row r="3175" spans="1:6" x14ac:dyDescent="0.25">
      <c r="D3175" s="2" t="s">
        <v>5409</v>
      </c>
      <c r="E3175" s="2" t="s">
        <v>65</v>
      </c>
      <c r="F3175" s="2">
        <v>1</v>
      </c>
    </row>
    <row r="3176" spans="1:6" x14ac:dyDescent="0.25">
      <c r="D3176" s="2" t="s">
        <v>5410</v>
      </c>
      <c r="E3176" s="2" t="s">
        <v>114</v>
      </c>
      <c r="F3176" s="2">
        <v>2</v>
      </c>
    </row>
    <row r="3177" spans="1:6" x14ac:dyDescent="0.25">
      <c r="B3177" s="2" t="s">
        <v>5402</v>
      </c>
      <c r="D3177" s="2"/>
      <c r="E3177" s="2"/>
      <c r="F3177" s="2">
        <v>5</v>
      </c>
    </row>
    <row r="3178" spans="1:6" x14ac:dyDescent="0.25">
      <c r="A3178" s="2" t="s">
        <v>3560</v>
      </c>
      <c r="D3178" s="2"/>
      <c r="E3178" s="2"/>
      <c r="F3178" s="2">
        <v>138</v>
      </c>
    </row>
    <row r="3179" spans="1:6" x14ac:dyDescent="0.25">
      <c r="A3179" s="2" t="s">
        <v>3417</v>
      </c>
      <c r="B3179" s="107">
        <v>45932</v>
      </c>
      <c r="C3179" s="2" t="s">
        <v>260</v>
      </c>
      <c r="D3179" s="2" t="s">
        <v>3415</v>
      </c>
      <c r="E3179" s="2" t="s">
        <v>65</v>
      </c>
      <c r="F3179" s="2">
        <v>24</v>
      </c>
    </row>
    <row r="3180" spans="1:6" x14ac:dyDescent="0.25">
      <c r="D3180" s="2" t="s">
        <v>3405</v>
      </c>
      <c r="E3180" s="2" t="s">
        <v>111</v>
      </c>
      <c r="F3180" s="2">
        <v>120</v>
      </c>
    </row>
    <row r="3181" spans="1:6" x14ac:dyDescent="0.25">
      <c r="D3181" s="2" t="s">
        <v>3406</v>
      </c>
      <c r="E3181" s="2" t="s">
        <v>111</v>
      </c>
      <c r="F3181" s="2">
        <v>10</v>
      </c>
    </row>
    <row r="3182" spans="1:6" x14ac:dyDescent="0.25">
      <c r="D3182" s="2" t="s">
        <v>2903</v>
      </c>
      <c r="E3182" s="2" t="s">
        <v>65</v>
      </c>
      <c r="F3182" s="2">
        <v>2</v>
      </c>
    </row>
    <row r="3183" spans="1:6" x14ac:dyDescent="0.25">
      <c r="D3183" s="2" t="s">
        <v>3408</v>
      </c>
      <c r="E3183" s="2" t="s">
        <v>65</v>
      </c>
      <c r="F3183" s="2">
        <v>6</v>
      </c>
    </row>
    <row r="3184" spans="1:6" x14ac:dyDescent="0.25">
      <c r="D3184" s="2" t="s">
        <v>3407</v>
      </c>
      <c r="E3184" s="2" t="s">
        <v>111</v>
      </c>
      <c r="F3184" s="2">
        <v>40</v>
      </c>
    </row>
    <row r="3185" spans="2:6" x14ac:dyDescent="0.25">
      <c r="D3185" s="2" t="s">
        <v>3409</v>
      </c>
      <c r="E3185" s="2" t="s">
        <v>65</v>
      </c>
      <c r="F3185" s="2">
        <v>1</v>
      </c>
    </row>
    <row r="3186" spans="2:6" x14ac:dyDescent="0.25">
      <c r="D3186" s="2" t="s">
        <v>3410</v>
      </c>
      <c r="E3186" s="2" t="s">
        <v>65</v>
      </c>
      <c r="F3186" s="2">
        <v>4</v>
      </c>
    </row>
    <row r="3187" spans="2:6" x14ac:dyDescent="0.25">
      <c r="D3187" s="2" t="s">
        <v>3411</v>
      </c>
      <c r="E3187" s="2" t="s">
        <v>65</v>
      </c>
      <c r="F3187" s="2">
        <v>2</v>
      </c>
    </row>
    <row r="3188" spans="2:6" x14ac:dyDescent="0.25">
      <c r="D3188" s="2" t="s">
        <v>3412</v>
      </c>
      <c r="E3188" s="2" t="s">
        <v>115</v>
      </c>
      <c r="F3188" s="2">
        <v>1</v>
      </c>
    </row>
    <row r="3189" spans="2:6" x14ac:dyDescent="0.25">
      <c r="D3189" s="2" t="s">
        <v>3413</v>
      </c>
      <c r="E3189" s="2" t="s">
        <v>115</v>
      </c>
      <c r="F3189" s="2">
        <v>1</v>
      </c>
    </row>
    <row r="3190" spans="2:6" x14ac:dyDescent="0.25">
      <c r="D3190" s="2" t="s">
        <v>3414</v>
      </c>
      <c r="E3190" s="2" t="s">
        <v>115</v>
      </c>
      <c r="F3190" s="2">
        <v>1</v>
      </c>
    </row>
    <row r="3191" spans="2:6" x14ac:dyDescent="0.25">
      <c r="B3191" s="2" t="s">
        <v>3555</v>
      </c>
      <c r="D3191" s="2"/>
      <c r="E3191" s="2"/>
      <c r="F3191" s="2">
        <v>212</v>
      </c>
    </row>
    <row r="3192" spans="2:6" x14ac:dyDescent="0.25">
      <c r="B3192" s="107">
        <v>45945</v>
      </c>
      <c r="C3192" s="2" t="s">
        <v>260</v>
      </c>
      <c r="D3192" s="2" t="s">
        <v>1960</v>
      </c>
      <c r="E3192" s="2" t="s">
        <v>65</v>
      </c>
      <c r="F3192" s="2">
        <v>1</v>
      </c>
    </row>
    <row r="3193" spans="2:6" x14ac:dyDescent="0.25">
      <c r="D3193" s="2" t="s">
        <v>2903</v>
      </c>
      <c r="E3193" s="2" t="s">
        <v>65</v>
      </c>
      <c r="F3193" s="2">
        <v>3</v>
      </c>
    </row>
    <row r="3194" spans="2:6" x14ac:dyDescent="0.25">
      <c r="D3194" s="2" t="s">
        <v>3637</v>
      </c>
      <c r="E3194" s="2" t="s">
        <v>65</v>
      </c>
      <c r="F3194" s="2">
        <v>1</v>
      </c>
    </row>
    <row r="3195" spans="2:6" x14ac:dyDescent="0.25">
      <c r="B3195" s="2" t="s">
        <v>3651</v>
      </c>
      <c r="D3195" s="2"/>
      <c r="E3195" s="2"/>
      <c r="F3195" s="2">
        <v>5</v>
      </c>
    </row>
    <row r="3196" spans="2:6" x14ac:dyDescent="0.25">
      <c r="B3196" s="107">
        <v>45946</v>
      </c>
      <c r="C3196" s="2" t="s">
        <v>397</v>
      </c>
      <c r="D3196" s="2" t="s">
        <v>2274</v>
      </c>
      <c r="E3196" s="2" t="s">
        <v>65</v>
      </c>
      <c r="F3196" s="2">
        <v>2</v>
      </c>
    </row>
    <row r="3197" spans="2:6" x14ac:dyDescent="0.25">
      <c r="D3197" s="2" t="s">
        <v>2275</v>
      </c>
      <c r="E3197" s="2" t="s">
        <v>65</v>
      </c>
      <c r="F3197" s="2">
        <v>3</v>
      </c>
    </row>
    <row r="3198" spans="2:6" x14ac:dyDescent="0.25">
      <c r="D3198" s="2" t="s">
        <v>3665</v>
      </c>
      <c r="E3198" s="2" t="s">
        <v>111</v>
      </c>
      <c r="F3198" s="2">
        <v>8</v>
      </c>
    </row>
    <row r="3199" spans="2:6" x14ac:dyDescent="0.25">
      <c r="D3199" s="2" t="s">
        <v>3666</v>
      </c>
      <c r="E3199" s="2" t="s">
        <v>65</v>
      </c>
      <c r="F3199" s="2">
        <v>4</v>
      </c>
    </row>
    <row r="3200" spans="2:6" x14ac:dyDescent="0.25">
      <c r="B3200" s="2" t="s">
        <v>3654</v>
      </c>
      <c r="D3200" s="2"/>
      <c r="E3200" s="2"/>
      <c r="F3200" s="2">
        <v>17</v>
      </c>
    </row>
    <row r="3201" spans="1:6" x14ac:dyDescent="0.25">
      <c r="A3201" s="2" t="s">
        <v>3561</v>
      </c>
      <c r="D3201" s="2"/>
      <c r="E3201" s="2"/>
      <c r="F3201" s="2">
        <v>234</v>
      </c>
    </row>
    <row r="3202" spans="1:6" x14ac:dyDescent="0.25">
      <c r="A3202" s="2" t="s">
        <v>3437</v>
      </c>
      <c r="B3202" s="107">
        <v>45932</v>
      </c>
      <c r="C3202" s="2" t="s">
        <v>177</v>
      </c>
      <c r="D3202" s="2" t="s">
        <v>2049</v>
      </c>
      <c r="E3202" s="2" t="s">
        <v>65</v>
      </c>
      <c r="F3202" s="2">
        <v>3</v>
      </c>
    </row>
    <row r="3203" spans="1:6" x14ac:dyDescent="0.25">
      <c r="D3203" s="2" t="s">
        <v>3048</v>
      </c>
      <c r="E3203" s="2" t="s">
        <v>65</v>
      </c>
      <c r="F3203" s="2">
        <v>12</v>
      </c>
    </row>
    <row r="3204" spans="1:6" x14ac:dyDescent="0.25">
      <c r="D3204" s="2" t="s">
        <v>3051</v>
      </c>
      <c r="E3204" s="2" t="s">
        <v>65</v>
      </c>
      <c r="F3204" s="2">
        <v>8</v>
      </c>
    </row>
    <row r="3205" spans="1:6" x14ac:dyDescent="0.25">
      <c r="D3205" s="2" t="s">
        <v>3053</v>
      </c>
      <c r="E3205" s="2" t="s">
        <v>65</v>
      </c>
      <c r="F3205" s="2">
        <v>20</v>
      </c>
    </row>
    <row r="3206" spans="1:6" x14ac:dyDescent="0.25">
      <c r="D3206" s="2" t="s">
        <v>3055</v>
      </c>
      <c r="E3206" s="2" t="s">
        <v>65</v>
      </c>
      <c r="F3206" s="2">
        <v>15</v>
      </c>
    </row>
    <row r="3207" spans="1:6" x14ac:dyDescent="0.25">
      <c r="D3207" s="2" t="s">
        <v>3100</v>
      </c>
      <c r="E3207" s="2" t="s">
        <v>65</v>
      </c>
      <c r="F3207" s="2">
        <v>2</v>
      </c>
    </row>
    <row r="3208" spans="1:6" x14ac:dyDescent="0.25">
      <c r="D3208" s="2" t="s">
        <v>3423</v>
      </c>
      <c r="E3208" s="2" t="s">
        <v>65</v>
      </c>
      <c r="F3208" s="2">
        <v>2</v>
      </c>
    </row>
    <row r="3209" spans="1:6" x14ac:dyDescent="0.25">
      <c r="D3209" s="2" t="s">
        <v>3424</v>
      </c>
      <c r="E3209" s="2" t="s">
        <v>65</v>
      </c>
      <c r="F3209" s="2">
        <v>2</v>
      </c>
    </row>
    <row r="3210" spans="1:6" x14ac:dyDescent="0.25">
      <c r="D3210" s="2" t="s">
        <v>3433</v>
      </c>
      <c r="E3210" s="2" t="s">
        <v>65</v>
      </c>
      <c r="F3210" s="2">
        <v>1</v>
      </c>
    </row>
    <row r="3211" spans="1:6" x14ac:dyDescent="0.25">
      <c r="D3211" s="2" t="s">
        <v>3434</v>
      </c>
      <c r="E3211" s="2" t="s">
        <v>65</v>
      </c>
      <c r="F3211" s="2">
        <v>9</v>
      </c>
    </row>
    <row r="3212" spans="1:6" x14ac:dyDescent="0.25">
      <c r="D3212" s="2" t="s">
        <v>3435</v>
      </c>
      <c r="E3212" s="2" t="s">
        <v>65</v>
      </c>
      <c r="F3212" s="2">
        <v>1</v>
      </c>
    </row>
    <row r="3213" spans="1:6" x14ac:dyDescent="0.25">
      <c r="D3213" s="2" t="s">
        <v>3436</v>
      </c>
      <c r="E3213" s="2" t="s">
        <v>65</v>
      </c>
      <c r="F3213" s="2">
        <v>1</v>
      </c>
    </row>
    <row r="3214" spans="1:6" x14ac:dyDescent="0.25">
      <c r="B3214" s="2" t="s">
        <v>3555</v>
      </c>
      <c r="D3214" s="2"/>
      <c r="E3214" s="2"/>
      <c r="F3214" s="2">
        <v>76</v>
      </c>
    </row>
    <row r="3215" spans="1:6" x14ac:dyDescent="0.25">
      <c r="B3215" s="107">
        <v>45973</v>
      </c>
      <c r="C3215" s="2" t="s">
        <v>295</v>
      </c>
      <c r="D3215" s="2" t="s">
        <v>4234</v>
      </c>
      <c r="E3215" s="2" t="s">
        <v>65</v>
      </c>
      <c r="F3215" s="2">
        <v>4</v>
      </c>
    </row>
    <row r="3216" spans="1:6" x14ac:dyDescent="0.25">
      <c r="D3216" s="2" t="s">
        <v>3227</v>
      </c>
      <c r="E3216" s="2" t="s">
        <v>65</v>
      </c>
      <c r="F3216" s="2">
        <v>1</v>
      </c>
    </row>
    <row r="3217" spans="1:6" x14ac:dyDescent="0.25">
      <c r="D3217" s="2" t="s">
        <v>4232</v>
      </c>
      <c r="E3217" s="2" t="s">
        <v>65</v>
      </c>
      <c r="F3217" s="2">
        <v>12</v>
      </c>
    </row>
    <row r="3218" spans="1:6" x14ac:dyDescent="0.25">
      <c r="D3218" s="2" t="s">
        <v>4233</v>
      </c>
      <c r="E3218" s="2" t="s">
        <v>65</v>
      </c>
      <c r="F3218" s="2">
        <v>4</v>
      </c>
    </row>
    <row r="3219" spans="1:6" x14ac:dyDescent="0.25">
      <c r="D3219" s="2" t="s">
        <v>4235</v>
      </c>
      <c r="E3219" s="2" t="s">
        <v>65</v>
      </c>
      <c r="F3219" s="2">
        <v>3</v>
      </c>
    </row>
    <row r="3220" spans="1:6" x14ac:dyDescent="0.25">
      <c r="D3220" s="2" t="s">
        <v>4236</v>
      </c>
      <c r="E3220" s="2" t="s">
        <v>65</v>
      </c>
      <c r="F3220" s="2">
        <v>3</v>
      </c>
    </row>
    <row r="3221" spans="1:6" x14ac:dyDescent="0.25">
      <c r="D3221" s="2" t="s">
        <v>4237</v>
      </c>
      <c r="E3221" s="2" t="s">
        <v>65</v>
      </c>
      <c r="F3221" s="2">
        <v>1</v>
      </c>
    </row>
    <row r="3222" spans="1:6" x14ac:dyDescent="0.25">
      <c r="D3222" s="2" t="s">
        <v>4238</v>
      </c>
      <c r="E3222" s="2" t="s">
        <v>65</v>
      </c>
      <c r="F3222" s="2">
        <v>1</v>
      </c>
    </row>
    <row r="3223" spans="1:6" x14ac:dyDescent="0.25">
      <c r="B3223" s="2" t="s">
        <v>4249</v>
      </c>
      <c r="D3223" s="2"/>
      <c r="E3223" s="2"/>
      <c r="F3223" s="2">
        <v>29</v>
      </c>
    </row>
    <row r="3224" spans="1:6" x14ac:dyDescent="0.25">
      <c r="A3224" s="2" t="s">
        <v>3562</v>
      </c>
      <c r="D3224" s="2"/>
      <c r="E3224" s="2"/>
      <c r="F3224" s="2">
        <v>105</v>
      </c>
    </row>
    <row r="3225" spans="1:6" x14ac:dyDescent="0.25">
      <c r="A3225" s="2" t="s">
        <v>3690</v>
      </c>
      <c r="B3225" s="107">
        <v>45950</v>
      </c>
      <c r="C3225" s="2" t="s">
        <v>3696</v>
      </c>
      <c r="D3225" s="2" t="s">
        <v>3692</v>
      </c>
      <c r="E3225" s="2" t="s">
        <v>65</v>
      </c>
      <c r="F3225" s="2">
        <v>20</v>
      </c>
    </row>
    <row r="3226" spans="1:6" x14ac:dyDescent="0.25">
      <c r="D3226" s="2" t="s">
        <v>2270</v>
      </c>
      <c r="E3226" s="2" t="s">
        <v>65</v>
      </c>
      <c r="F3226" s="2">
        <v>6</v>
      </c>
    </row>
    <row r="3227" spans="1:6" x14ac:dyDescent="0.25">
      <c r="D3227" s="2" t="s">
        <v>3694</v>
      </c>
      <c r="E3227" s="2" t="s">
        <v>65</v>
      </c>
      <c r="F3227" s="2">
        <v>8</v>
      </c>
    </row>
    <row r="3228" spans="1:6" x14ac:dyDescent="0.25">
      <c r="D3228" s="2" t="s">
        <v>3695</v>
      </c>
      <c r="E3228" s="2" t="s">
        <v>65</v>
      </c>
      <c r="F3228" s="2">
        <v>8</v>
      </c>
    </row>
    <row r="3229" spans="1:6" x14ac:dyDescent="0.25">
      <c r="B3229" s="2" t="s">
        <v>3655</v>
      </c>
      <c r="D3229" s="2"/>
      <c r="E3229" s="2"/>
      <c r="F3229" s="2">
        <v>42</v>
      </c>
    </row>
    <row r="3230" spans="1:6" x14ac:dyDescent="0.25">
      <c r="B3230" s="107">
        <v>45952</v>
      </c>
      <c r="C3230" s="2" t="s">
        <v>3795</v>
      </c>
      <c r="D3230" s="2" t="s">
        <v>3789</v>
      </c>
      <c r="E3230" s="2" t="s">
        <v>65</v>
      </c>
      <c r="F3230" s="2">
        <v>15</v>
      </c>
    </row>
    <row r="3231" spans="1:6" x14ac:dyDescent="0.25">
      <c r="D3231" s="2" t="s">
        <v>3790</v>
      </c>
      <c r="E3231" s="2" t="s">
        <v>65</v>
      </c>
      <c r="F3231" s="2">
        <v>15</v>
      </c>
    </row>
    <row r="3232" spans="1:6" x14ac:dyDescent="0.25">
      <c r="D3232" s="2" t="s">
        <v>3791</v>
      </c>
      <c r="E3232" s="2" t="s">
        <v>65</v>
      </c>
      <c r="F3232" s="2">
        <v>10</v>
      </c>
    </row>
    <row r="3233" spans="2:6" x14ac:dyDescent="0.25">
      <c r="D3233" s="2" t="s">
        <v>3792</v>
      </c>
      <c r="E3233" s="2" t="s">
        <v>65</v>
      </c>
      <c r="F3233" s="2">
        <v>10</v>
      </c>
    </row>
    <row r="3234" spans="2:6" x14ac:dyDescent="0.25">
      <c r="B3234" s="2" t="s">
        <v>3821</v>
      </c>
      <c r="D3234" s="2"/>
      <c r="E3234" s="2"/>
      <c r="F3234" s="2">
        <v>50</v>
      </c>
    </row>
    <row r="3235" spans="2:6" x14ac:dyDescent="0.25">
      <c r="B3235" s="107">
        <v>45957</v>
      </c>
      <c r="C3235" s="2" t="s">
        <v>3795</v>
      </c>
      <c r="D3235" s="2" t="s">
        <v>3953</v>
      </c>
      <c r="E3235" s="2" t="s">
        <v>65</v>
      </c>
      <c r="F3235" s="2">
        <v>1</v>
      </c>
    </row>
    <row r="3236" spans="2:6" x14ac:dyDescent="0.25">
      <c r="D3236" s="2" t="s">
        <v>3954</v>
      </c>
      <c r="E3236" s="2" t="s">
        <v>65</v>
      </c>
      <c r="F3236" s="2">
        <v>1</v>
      </c>
    </row>
    <row r="3237" spans="2:6" x14ac:dyDescent="0.25">
      <c r="D3237" s="2" t="s">
        <v>3955</v>
      </c>
      <c r="E3237" s="2" t="s">
        <v>65</v>
      </c>
      <c r="F3237" s="2">
        <v>2</v>
      </c>
    </row>
    <row r="3238" spans="2:6" x14ac:dyDescent="0.25">
      <c r="D3238" s="2" t="s">
        <v>3956</v>
      </c>
      <c r="E3238" s="2" t="s">
        <v>65</v>
      </c>
      <c r="F3238" s="2">
        <v>2</v>
      </c>
    </row>
    <row r="3239" spans="2:6" x14ac:dyDescent="0.25">
      <c r="D3239" s="2" t="s">
        <v>3957</v>
      </c>
      <c r="E3239" s="2" t="s">
        <v>65</v>
      </c>
      <c r="F3239" s="2">
        <v>12</v>
      </c>
    </row>
    <row r="3240" spans="2:6" x14ac:dyDescent="0.25">
      <c r="C3240" s="2" t="s">
        <v>3805</v>
      </c>
      <c r="D3240" s="2" t="s">
        <v>3963</v>
      </c>
      <c r="E3240" s="2" t="s">
        <v>23</v>
      </c>
      <c r="F3240" s="2">
        <v>0.05</v>
      </c>
    </row>
    <row r="3241" spans="2:6" x14ac:dyDescent="0.25">
      <c r="D3241" s="2" t="s">
        <v>3964</v>
      </c>
      <c r="E3241" s="2" t="s">
        <v>23</v>
      </c>
      <c r="F3241" s="2">
        <v>0.02</v>
      </c>
    </row>
    <row r="3242" spans="2:6" x14ac:dyDescent="0.25">
      <c r="D3242" s="2" t="s">
        <v>3965</v>
      </c>
      <c r="E3242" s="2" t="s">
        <v>23</v>
      </c>
      <c r="F3242" s="2">
        <v>0.05</v>
      </c>
    </row>
    <row r="3243" spans="2:6" x14ac:dyDescent="0.25">
      <c r="D3243" s="2" t="s">
        <v>3966</v>
      </c>
      <c r="E3243" s="2" t="s">
        <v>23</v>
      </c>
      <c r="F3243" s="2">
        <v>0.02</v>
      </c>
    </row>
    <row r="3244" spans="2:6" x14ac:dyDescent="0.25">
      <c r="D3244" s="2" t="s">
        <v>3967</v>
      </c>
      <c r="E3244" s="2" t="s">
        <v>65</v>
      </c>
      <c r="F3244" s="2">
        <v>1</v>
      </c>
    </row>
    <row r="3245" spans="2:6" x14ac:dyDescent="0.25">
      <c r="B3245" s="2" t="s">
        <v>3824</v>
      </c>
      <c r="D3245" s="2"/>
      <c r="E3245" s="2"/>
      <c r="F3245" s="2">
        <v>19.14</v>
      </c>
    </row>
    <row r="3246" spans="2:6" x14ac:dyDescent="0.25">
      <c r="B3246" s="107">
        <v>45953</v>
      </c>
      <c r="C3246" s="2" t="s">
        <v>3805</v>
      </c>
      <c r="D3246" s="2" t="s">
        <v>3849</v>
      </c>
      <c r="E3246" s="2" t="s">
        <v>65</v>
      </c>
      <c r="F3246" s="2">
        <v>3</v>
      </c>
    </row>
    <row r="3247" spans="2:6" x14ac:dyDescent="0.25">
      <c r="D3247" s="2" t="s">
        <v>3850</v>
      </c>
      <c r="E3247" s="2" t="s">
        <v>65</v>
      </c>
      <c r="F3247" s="2">
        <v>3</v>
      </c>
    </row>
    <row r="3248" spans="2:6" x14ac:dyDescent="0.25">
      <c r="D3248" s="2" t="s">
        <v>3851</v>
      </c>
      <c r="E3248" s="2" t="s">
        <v>65</v>
      </c>
      <c r="F3248" s="2">
        <v>1</v>
      </c>
    </row>
    <row r="3249" spans="2:6" x14ac:dyDescent="0.25">
      <c r="D3249" s="2" t="s">
        <v>3852</v>
      </c>
      <c r="E3249" s="2" t="s">
        <v>65</v>
      </c>
      <c r="F3249" s="2">
        <v>1</v>
      </c>
    </row>
    <row r="3250" spans="2:6" x14ac:dyDescent="0.25">
      <c r="C3250" s="2" t="s">
        <v>3857</v>
      </c>
      <c r="D3250" s="2" t="s">
        <v>3854</v>
      </c>
      <c r="E3250" s="2" t="s">
        <v>111</v>
      </c>
      <c r="F3250" s="2">
        <v>10</v>
      </c>
    </row>
    <row r="3251" spans="2:6" x14ac:dyDescent="0.25">
      <c r="C3251" s="2" t="s">
        <v>3864</v>
      </c>
      <c r="D3251" s="2" t="s">
        <v>3859</v>
      </c>
      <c r="E3251" s="2" t="s">
        <v>65</v>
      </c>
      <c r="F3251" s="2">
        <v>2</v>
      </c>
    </row>
    <row r="3252" spans="2:6" x14ac:dyDescent="0.25">
      <c r="D3252" s="2" t="s">
        <v>3860</v>
      </c>
      <c r="E3252" s="2" t="s">
        <v>65</v>
      </c>
      <c r="F3252" s="2">
        <v>1</v>
      </c>
    </row>
    <row r="3253" spans="2:6" x14ac:dyDescent="0.25">
      <c r="D3253" s="2" t="s">
        <v>3861</v>
      </c>
      <c r="E3253" s="2" t="s">
        <v>65</v>
      </c>
      <c r="F3253" s="2">
        <v>1</v>
      </c>
    </row>
    <row r="3254" spans="2:6" x14ac:dyDescent="0.25">
      <c r="D3254" s="2" t="s">
        <v>3862</v>
      </c>
      <c r="E3254" s="2" t="s">
        <v>65</v>
      </c>
      <c r="F3254" s="2">
        <v>2</v>
      </c>
    </row>
    <row r="3255" spans="2:6" x14ac:dyDescent="0.25">
      <c r="B3255" s="2" t="s">
        <v>3822</v>
      </c>
      <c r="D3255" s="2"/>
      <c r="E3255" s="2"/>
      <c r="F3255" s="2">
        <v>24</v>
      </c>
    </row>
    <row r="3256" spans="2:6" x14ac:dyDescent="0.25">
      <c r="B3256" s="107">
        <v>45993</v>
      </c>
      <c r="C3256" s="2" t="s">
        <v>4497</v>
      </c>
      <c r="D3256" s="2" t="s">
        <v>4488</v>
      </c>
      <c r="E3256" s="2" t="s">
        <v>65</v>
      </c>
      <c r="F3256" s="2">
        <v>1</v>
      </c>
    </row>
    <row r="3257" spans="2:6" x14ac:dyDescent="0.25">
      <c r="D3257" s="2" t="s">
        <v>4489</v>
      </c>
      <c r="E3257" s="2" t="s">
        <v>65</v>
      </c>
      <c r="F3257" s="2">
        <v>1</v>
      </c>
    </row>
    <row r="3258" spans="2:6" x14ac:dyDescent="0.25">
      <c r="D3258" s="2" t="s">
        <v>4490</v>
      </c>
      <c r="E3258" s="2" t="s">
        <v>65</v>
      </c>
      <c r="F3258" s="2">
        <v>1</v>
      </c>
    </row>
    <row r="3259" spans="2:6" x14ac:dyDescent="0.25">
      <c r="D3259" s="2" t="s">
        <v>4491</v>
      </c>
      <c r="E3259" s="2" t="s">
        <v>65</v>
      </c>
      <c r="F3259" s="2">
        <v>6</v>
      </c>
    </row>
    <row r="3260" spans="2:6" x14ac:dyDescent="0.25">
      <c r="D3260" s="2" t="s">
        <v>4492</v>
      </c>
      <c r="E3260" s="2" t="s">
        <v>65</v>
      </c>
      <c r="F3260" s="2">
        <v>5</v>
      </c>
    </row>
    <row r="3261" spans="2:6" x14ac:dyDescent="0.25">
      <c r="D3261" s="2" t="s">
        <v>4493</v>
      </c>
      <c r="E3261" s="2" t="s">
        <v>65</v>
      </c>
      <c r="F3261" s="2">
        <v>5</v>
      </c>
    </row>
    <row r="3262" spans="2:6" x14ac:dyDescent="0.25">
      <c r="B3262" s="2" t="s">
        <v>4480</v>
      </c>
      <c r="D3262" s="2"/>
      <c r="E3262" s="2"/>
      <c r="F3262" s="2">
        <v>19</v>
      </c>
    </row>
    <row r="3263" spans="2:6" x14ac:dyDescent="0.25">
      <c r="B3263" s="107">
        <v>45995</v>
      </c>
      <c r="C3263" s="2" t="s">
        <v>4449</v>
      </c>
      <c r="D3263" s="2" t="s">
        <v>4445</v>
      </c>
      <c r="E3263" s="2" t="s">
        <v>65</v>
      </c>
      <c r="F3263" s="2">
        <v>1</v>
      </c>
    </row>
    <row r="3264" spans="2:6" x14ac:dyDescent="0.25">
      <c r="B3264" s="2" t="s">
        <v>4482</v>
      </c>
      <c r="D3264" s="2"/>
      <c r="E3264" s="2"/>
      <c r="F3264" s="2">
        <v>1</v>
      </c>
    </row>
    <row r="3265" spans="1:6" x14ac:dyDescent="0.25">
      <c r="A3265" s="2" t="s">
        <v>3825</v>
      </c>
      <c r="D3265" s="2"/>
      <c r="E3265" s="2"/>
      <c r="F3265" s="2">
        <v>155.13999999999999</v>
      </c>
    </row>
    <row r="3266" spans="1:6" x14ac:dyDescent="0.25">
      <c r="A3266" s="2" t="s">
        <v>3777</v>
      </c>
      <c r="B3266" s="107">
        <v>45953</v>
      </c>
      <c r="C3266" s="2" t="s">
        <v>3769</v>
      </c>
      <c r="D3266" s="2" t="s">
        <v>3773</v>
      </c>
      <c r="E3266" s="2" t="s">
        <v>65</v>
      </c>
      <c r="F3266" s="2">
        <v>1</v>
      </c>
    </row>
    <row r="3267" spans="1:6" x14ac:dyDescent="0.25">
      <c r="B3267" s="2" t="s">
        <v>3822</v>
      </c>
      <c r="D3267" s="2"/>
      <c r="E3267" s="2"/>
      <c r="F3267" s="2">
        <v>1</v>
      </c>
    </row>
    <row r="3268" spans="1:6" x14ac:dyDescent="0.25">
      <c r="A3268" s="2" t="s">
        <v>3826</v>
      </c>
      <c r="D3268" s="2"/>
      <c r="E3268" s="2"/>
      <c r="F3268" s="2">
        <v>1</v>
      </c>
    </row>
    <row r="3269" spans="1:6" x14ac:dyDescent="0.25">
      <c r="A3269" s="2" t="s">
        <v>4059</v>
      </c>
      <c r="B3269" s="107">
        <v>45979</v>
      </c>
      <c r="C3269" s="2" t="s">
        <v>230</v>
      </c>
      <c r="D3269" s="2" t="s">
        <v>4242</v>
      </c>
      <c r="E3269" s="2" t="s">
        <v>65</v>
      </c>
      <c r="F3269" s="2">
        <v>1</v>
      </c>
    </row>
    <row r="3270" spans="1:6" x14ac:dyDescent="0.25">
      <c r="D3270" s="2" t="s">
        <v>4240</v>
      </c>
      <c r="E3270" s="2" t="s">
        <v>114</v>
      </c>
      <c r="F3270" s="2">
        <v>2</v>
      </c>
    </row>
    <row r="3271" spans="1:6" x14ac:dyDescent="0.25">
      <c r="B3271" s="2" t="s">
        <v>4251</v>
      </c>
      <c r="D3271" s="2"/>
      <c r="E3271" s="2"/>
      <c r="F3271" s="2">
        <v>3</v>
      </c>
    </row>
    <row r="3272" spans="1:6" x14ac:dyDescent="0.25">
      <c r="B3272" s="107">
        <v>45982</v>
      </c>
      <c r="C3272" s="2" t="s">
        <v>198</v>
      </c>
      <c r="D3272" s="2" t="s">
        <v>4073</v>
      </c>
      <c r="E3272" s="2" t="s">
        <v>65</v>
      </c>
      <c r="F3272" s="2">
        <v>2</v>
      </c>
    </row>
    <row r="3273" spans="1:6" x14ac:dyDescent="0.25">
      <c r="D3273" s="2" t="s">
        <v>4074</v>
      </c>
      <c r="E3273" s="2" t="s">
        <v>65</v>
      </c>
      <c r="F3273" s="2">
        <v>15</v>
      </c>
    </row>
    <row r="3274" spans="1:6" x14ac:dyDescent="0.25">
      <c r="D3274" s="2" t="s">
        <v>4336</v>
      </c>
      <c r="E3274" s="2" t="s">
        <v>65</v>
      </c>
      <c r="F3274" s="2">
        <v>10</v>
      </c>
    </row>
    <row r="3275" spans="1:6" x14ac:dyDescent="0.25">
      <c r="D3275" s="2" t="s">
        <v>4337</v>
      </c>
      <c r="E3275" s="2" t="s">
        <v>65</v>
      </c>
      <c r="F3275" s="2">
        <v>2</v>
      </c>
    </row>
    <row r="3276" spans="1:6" x14ac:dyDescent="0.25">
      <c r="D3276" s="2" t="s">
        <v>4338</v>
      </c>
      <c r="E3276" s="2" t="s">
        <v>65</v>
      </c>
      <c r="F3276" s="2">
        <v>2</v>
      </c>
    </row>
    <row r="3277" spans="1:6" x14ac:dyDescent="0.25">
      <c r="D3277" s="2" t="s">
        <v>4339</v>
      </c>
      <c r="E3277" s="2" t="s">
        <v>65</v>
      </c>
      <c r="F3277" s="2">
        <v>6</v>
      </c>
    </row>
    <row r="3278" spans="1:6" x14ac:dyDescent="0.25">
      <c r="D3278" s="2" t="s">
        <v>4340</v>
      </c>
      <c r="E3278" s="2" t="s">
        <v>65</v>
      </c>
      <c r="F3278" s="2">
        <v>15</v>
      </c>
    </row>
    <row r="3279" spans="1:6" x14ac:dyDescent="0.25">
      <c r="D3279" s="2" t="s">
        <v>4341</v>
      </c>
      <c r="E3279" s="2" t="s">
        <v>65</v>
      </c>
      <c r="F3279" s="2">
        <v>5</v>
      </c>
    </row>
    <row r="3280" spans="1:6" x14ac:dyDescent="0.25">
      <c r="D3280" s="2" t="s">
        <v>4342</v>
      </c>
      <c r="E3280" s="2" t="s">
        <v>65</v>
      </c>
      <c r="F3280" s="2">
        <v>2</v>
      </c>
    </row>
    <row r="3281" spans="2:6" x14ac:dyDescent="0.25">
      <c r="D3281" s="2" t="s">
        <v>4343</v>
      </c>
      <c r="E3281" s="2" t="s">
        <v>65</v>
      </c>
      <c r="F3281" s="2">
        <v>6</v>
      </c>
    </row>
    <row r="3282" spans="2:6" x14ac:dyDescent="0.25">
      <c r="D3282" s="2" t="s">
        <v>4344</v>
      </c>
      <c r="E3282" s="2" t="s">
        <v>65</v>
      </c>
      <c r="F3282" s="2">
        <v>2</v>
      </c>
    </row>
    <row r="3283" spans="2:6" x14ac:dyDescent="0.25">
      <c r="D3283" s="2" t="s">
        <v>4345</v>
      </c>
      <c r="E3283" s="2" t="s">
        <v>65</v>
      </c>
      <c r="F3283" s="2">
        <v>4</v>
      </c>
    </row>
    <row r="3284" spans="2:6" x14ac:dyDescent="0.25">
      <c r="D3284" s="2" t="s">
        <v>4347</v>
      </c>
      <c r="E3284" s="2" t="s">
        <v>65</v>
      </c>
      <c r="F3284" s="2">
        <v>10</v>
      </c>
    </row>
    <row r="3285" spans="2:6" x14ac:dyDescent="0.25">
      <c r="D3285" s="2" t="s">
        <v>4348</v>
      </c>
      <c r="E3285" s="2" t="s">
        <v>65</v>
      </c>
      <c r="F3285" s="2">
        <v>2</v>
      </c>
    </row>
    <row r="3286" spans="2:6" x14ac:dyDescent="0.25">
      <c r="D3286" s="2" t="s">
        <v>4353</v>
      </c>
      <c r="E3286" s="2" t="s">
        <v>65</v>
      </c>
      <c r="F3286" s="2">
        <v>2</v>
      </c>
    </row>
    <row r="3287" spans="2:6" x14ac:dyDescent="0.25">
      <c r="C3287" s="2" t="s">
        <v>147</v>
      </c>
      <c r="D3287" s="2" t="s">
        <v>2336</v>
      </c>
      <c r="E3287" s="2" t="s">
        <v>65</v>
      </c>
      <c r="F3287" s="2">
        <v>2</v>
      </c>
    </row>
    <row r="3288" spans="2:6" x14ac:dyDescent="0.25">
      <c r="D3288" s="2" t="s">
        <v>1840</v>
      </c>
      <c r="E3288" s="2" t="s">
        <v>110</v>
      </c>
      <c r="F3288" s="2">
        <v>1</v>
      </c>
    </row>
    <row r="3289" spans="2:6" x14ac:dyDescent="0.25">
      <c r="D3289" s="2" t="s">
        <v>2334</v>
      </c>
      <c r="E3289" s="2" t="s">
        <v>110</v>
      </c>
      <c r="F3289" s="2">
        <v>1</v>
      </c>
    </row>
    <row r="3290" spans="2:6" x14ac:dyDescent="0.25">
      <c r="D3290" s="2" t="s">
        <v>4354</v>
      </c>
      <c r="E3290" s="2" t="s">
        <v>65</v>
      </c>
      <c r="F3290" s="2">
        <v>1</v>
      </c>
    </row>
    <row r="3291" spans="2:6" x14ac:dyDescent="0.25">
      <c r="D3291" s="2" t="s">
        <v>4355</v>
      </c>
      <c r="E3291" s="2" t="s">
        <v>65</v>
      </c>
      <c r="F3291" s="2">
        <v>1</v>
      </c>
    </row>
    <row r="3292" spans="2:6" x14ac:dyDescent="0.25">
      <c r="B3292" s="2" t="s">
        <v>4468</v>
      </c>
      <c r="D3292" s="2"/>
      <c r="E3292" s="2"/>
      <c r="F3292" s="2">
        <v>91</v>
      </c>
    </row>
    <row r="3293" spans="2:6" x14ac:dyDescent="0.25">
      <c r="B3293" s="107">
        <v>46006</v>
      </c>
      <c r="C3293" s="2" t="s">
        <v>230</v>
      </c>
      <c r="D3293" s="2" t="s">
        <v>4242</v>
      </c>
      <c r="E3293" s="2" t="s">
        <v>65</v>
      </c>
      <c r="F3293" s="2">
        <v>5</v>
      </c>
    </row>
    <row r="3294" spans="2:6" x14ac:dyDescent="0.25">
      <c r="D3294" s="2" t="s">
        <v>4643</v>
      </c>
      <c r="E3294" s="2" t="s">
        <v>65</v>
      </c>
      <c r="F3294" s="2">
        <v>2</v>
      </c>
    </row>
    <row r="3295" spans="2:6" x14ac:dyDescent="0.25">
      <c r="B3295" s="2" t="s">
        <v>4464</v>
      </c>
      <c r="D3295" s="2"/>
      <c r="E3295" s="2"/>
      <c r="F3295" s="2">
        <v>7</v>
      </c>
    </row>
    <row r="3296" spans="2:6" x14ac:dyDescent="0.25">
      <c r="B3296" s="107">
        <v>45992</v>
      </c>
      <c r="C3296" s="2" t="s">
        <v>230</v>
      </c>
      <c r="D3296" s="2" t="s">
        <v>2720</v>
      </c>
      <c r="E3296" s="2" t="s">
        <v>110</v>
      </c>
      <c r="F3296" s="2">
        <v>1</v>
      </c>
    </row>
    <row r="3297" spans="2:6" x14ac:dyDescent="0.25">
      <c r="D3297" s="2" t="s">
        <v>4441</v>
      </c>
      <c r="E3297" s="2" t="s">
        <v>111</v>
      </c>
      <c r="F3297" s="2">
        <v>10</v>
      </c>
    </row>
    <row r="3298" spans="2:6" x14ac:dyDescent="0.25">
      <c r="B3298" s="2" t="s">
        <v>4470</v>
      </c>
      <c r="D3298" s="2"/>
      <c r="E3298" s="2"/>
      <c r="F3298" s="2">
        <v>11</v>
      </c>
    </row>
    <row r="3299" spans="2:6" x14ac:dyDescent="0.25">
      <c r="B3299" s="107">
        <v>45993</v>
      </c>
      <c r="C3299" s="2" t="s">
        <v>222</v>
      </c>
      <c r="D3299" s="2" t="s">
        <v>1815</v>
      </c>
      <c r="E3299" s="2" t="s">
        <v>114</v>
      </c>
      <c r="F3299" s="2">
        <v>20</v>
      </c>
    </row>
    <row r="3300" spans="2:6" x14ac:dyDescent="0.25">
      <c r="D3300" s="2" t="s">
        <v>4443</v>
      </c>
      <c r="E3300" s="2" t="s">
        <v>114</v>
      </c>
      <c r="F3300" s="2">
        <v>3</v>
      </c>
    </row>
    <row r="3301" spans="2:6" x14ac:dyDescent="0.25">
      <c r="C3301" s="2" t="s">
        <v>147</v>
      </c>
      <c r="D3301" s="2" t="s">
        <v>2099</v>
      </c>
      <c r="E3301" s="2" t="s">
        <v>110</v>
      </c>
      <c r="F3301" s="2">
        <v>1</v>
      </c>
    </row>
    <row r="3302" spans="2:6" x14ac:dyDescent="0.25">
      <c r="D3302" s="2" t="s">
        <v>2342</v>
      </c>
      <c r="E3302" s="2" t="s">
        <v>110</v>
      </c>
      <c r="F3302" s="2">
        <v>1</v>
      </c>
    </row>
    <row r="3303" spans="2:6" x14ac:dyDescent="0.25">
      <c r="D3303" s="2" t="s">
        <v>2092</v>
      </c>
      <c r="E3303" s="2" t="s">
        <v>24</v>
      </c>
      <c r="F3303" s="2">
        <v>2</v>
      </c>
    </row>
    <row r="3304" spans="2:6" x14ac:dyDescent="0.25">
      <c r="D3304" s="2" t="s">
        <v>2100</v>
      </c>
      <c r="E3304" s="2" t="s">
        <v>110</v>
      </c>
      <c r="F3304" s="2">
        <v>2</v>
      </c>
    </row>
    <row r="3305" spans="2:6" x14ac:dyDescent="0.25">
      <c r="C3305" s="2" t="s">
        <v>4244</v>
      </c>
      <c r="D3305" s="2" t="s">
        <v>2134</v>
      </c>
      <c r="E3305" s="2" t="s">
        <v>65</v>
      </c>
      <c r="F3305" s="2">
        <v>1</v>
      </c>
    </row>
    <row r="3306" spans="2:6" x14ac:dyDescent="0.25">
      <c r="B3306" s="2" t="s">
        <v>4480</v>
      </c>
      <c r="D3306" s="2"/>
      <c r="E3306" s="2"/>
      <c r="F3306" s="2">
        <v>30</v>
      </c>
    </row>
    <row r="3307" spans="2:6" x14ac:dyDescent="0.25">
      <c r="B3307" s="107">
        <v>46007</v>
      </c>
      <c r="C3307" s="2" t="s">
        <v>260</v>
      </c>
      <c r="D3307" s="2" t="s">
        <v>3890</v>
      </c>
      <c r="E3307" s="2" t="s">
        <v>65</v>
      </c>
      <c r="F3307" s="2">
        <v>10</v>
      </c>
    </row>
    <row r="3308" spans="2:6" x14ac:dyDescent="0.25">
      <c r="D3308" s="2" t="s">
        <v>4602</v>
      </c>
      <c r="E3308" s="2" t="s">
        <v>65</v>
      </c>
      <c r="F3308" s="2">
        <v>10</v>
      </c>
    </row>
    <row r="3309" spans="2:6" x14ac:dyDescent="0.25">
      <c r="D3309" s="2" t="s">
        <v>2582</v>
      </c>
      <c r="E3309" s="2" t="s">
        <v>65</v>
      </c>
      <c r="F3309" s="2">
        <v>100</v>
      </c>
    </row>
    <row r="3310" spans="2:6" x14ac:dyDescent="0.25">
      <c r="D3310" s="2" t="s">
        <v>2581</v>
      </c>
      <c r="E3310" s="2" t="s">
        <v>65</v>
      </c>
      <c r="F3310" s="2">
        <v>100</v>
      </c>
    </row>
    <row r="3311" spans="2:6" x14ac:dyDescent="0.25">
      <c r="D3311" s="2" t="s">
        <v>4618</v>
      </c>
      <c r="E3311" s="2" t="s">
        <v>65</v>
      </c>
      <c r="F3311" s="2">
        <v>64</v>
      </c>
    </row>
    <row r="3312" spans="2:6" x14ac:dyDescent="0.25">
      <c r="D3312" s="2" t="s">
        <v>2600</v>
      </c>
      <c r="E3312" s="2" t="s">
        <v>65</v>
      </c>
      <c r="F3312" s="2">
        <v>10</v>
      </c>
    </row>
    <row r="3313" spans="2:6" x14ac:dyDescent="0.25">
      <c r="D3313" s="2" t="s">
        <v>4619</v>
      </c>
      <c r="E3313" s="2" t="s">
        <v>65</v>
      </c>
      <c r="F3313" s="2">
        <v>10</v>
      </c>
    </row>
    <row r="3314" spans="2:6" x14ac:dyDescent="0.25">
      <c r="D3314" s="2" t="s">
        <v>4620</v>
      </c>
      <c r="E3314" s="2" t="s">
        <v>65</v>
      </c>
      <c r="F3314" s="2">
        <v>10</v>
      </c>
    </row>
    <row r="3315" spans="2:6" x14ac:dyDescent="0.25">
      <c r="D3315" s="2" t="s">
        <v>4621</v>
      </c>
      <c r="E3315" s="2" t="s">
        <v>65</v>
      </c>
      <c r="F3315" s="2">
        <v>10</v>
      </c>
    </row>
    <row r="3316" spans="2:6" x14ac:dyDescent="0.25">
      <c r="D3316" s="2" t="s">
        <v>4622</v>
      </c>
      <c r="E3316" s="2" t="s">
        <v>65</v>
      </c>
      <c r="F3316" s="2">
        <v>30</v>
      </c>
    </row>
    <row r="3317" spans="2:6" x14ac:dyDescent="0.25">
      <c r="D3317" s="2" t="s">
        <v>4623</v>
      </c>
      <c r="E3317" s="2" t="s">
        <v>111</v>
      </c>
      <c r="F3317" s="2">
        <v>10</v>
      </c>
    </row>
    <row r="3318" spans="2:6" x14ac:dyDescent="0.25">
      <c r="B3318" s="2" t="s">
        <v>4683</v>
      </c>
      <c r="D3318" s="2"/>
      <c r="E3318" s="2"/>
      <c r="F3318" s="2">
        <v>364</v>
      </c>
    </row>
    <row r="3319" spans="2:6" x14ac:dyDescent="0.25">
      <c r="B3319" s="107">
        <v>46038</v>
      </c>
      <c r="C3319" s="2" t="s">
        <v>147</v>
      </c>
      <c r="D3319" s="2" t="s">
        <v>2345</v>
      </c>
      <c r="E3319" s="2" t="s">
        <v>24</v>
      </c>
      <c r="F3319" s="2">
        <v>2</v>
      </c>
    </row>
    <row r="3320" spans="2:6" x14ac:dyDescent="0.25">
      <c r="B3320" s="2" t="s">
        <v>4934</v>
      </c>
      <c r="D3320" s="2"/>
      <c r="E3320" s="2"/>
      <c r="F3320" s="2">
        <v>2</v>
      </c>
    </row>
    <row r="3321" spans="2:6" x14ac:dyDescent="0.25">
      <c r="B3321" s="107">
        <v>46044</v>
      </c>
      <c r="C3321" s="2" t="s">
        <v>463</v>
      </c>
      <c r="D3321" s="2" t="s">
        <v>2307</v>
      </c>
      <c r="E3321" s="2" t="s">
        <v>111</v>
      </c>
      <c r="F3321" s="2">
        <v>28.8</v>
      </c>
    </row>
    <row r="3322" spans="2:6" x14ac:dyDescent="0.25">
      <c r="D3322" s="2" t="s">
        <v>2308</v>
      </c>
      <c r="E3322" s="2" t="s">
        <v>23</v>
      </c>
      <c r="F3322" s="2">
        <v>3</v>
      </c>
    </row>
    <row r="3323" spans="2:6" x14ac:dyDescent="0.25">
      <c r="C3323" s="2" t="s">
        <v>467</v>
      </c>
      <c r="D3323" s="2" t="s">
        <v>2634</v>
      </c>
      <c r="E3323" s="2" t="s">
        <v>141</v>
      </c>
      <c r="F3323" s="2">
        <v>6</v>
      </c>
    </row>
    <row r="3324" spans="2:6" x14ac:dyDescent="0.25">
      <c r="D3324" s="2" t="s">
        <v>2326</v>
      </c>
      <c r="E3324" s="2" t="s">
        <v>65</v>
      </c>
      <c r="F3324" s="2">
        <v>1</v>
      </c>
    </row>
    <row r="3325" spans="2:6" x14ac:dyDescent="0.25">
      <c r="B3325" s="2" t="s">
        <v>4939</v>
      </c>
      <c r="D3325" s="2"/>
      <c r="E3325" s="2"/>
      <c r="F3325" s="2">
        <v>38.799999999999997</v>
      </c>
    </row>
    <row r="3326" spans="2:6" x14ac:dyDescent="0.25">
      <c r="B3326" s="107">
        <v>46043</v>
      </c>
      <c r="C3326" s="2" t="s">
        <v>238</v>
      </c>
      <c r="D3326" s="2" t="s">
        <v>2228</v>
      </c>
      <c r="E3326" s="2" t="s">
        <v>23</v>
      </c>
      <c r="F3326" s="2">
        <v>23</v>
      </c>
    </row>
    <row r="3327" spans="2:6" x14ac:dyDescent="0.25">
      <c r="D3327" s="2" t="s">
        <v>3388</v>
      </c>
      <c r="E3327" s="2" t="s">
        <v>23</v>
      </c>
      <c r="F3327" s="2">
        <v>22</v>
      </c>
    </row>
    <row r="3328" spans="2:6" x14ac:dyDescent="0.25">
      <c r="B3328" s="2" t="s">
        <v>4932</v>
      </c>
      <c r="D3328" s="2"/>
      <c r="E3328" s="2"/>
      <c r="F3328" s="2">
        <v>45</v>
      </c>
    </row>
    <row r="3329" spans="1:6" x14ac:dyDescent="0.25">
      <c r="B3329" s="107">
        <v>46055</v>
      </c>
      <c r="C3329" s="2" t="s">
        <v>147</v>
      </c>
      <c r="D3329" s="2" t="s">
        <v>1840</v>
      </c>
      <c r="E3329" s="2" t="s">
        <v>110</v>
      </c>
      <c r="F3329" s="2">
        <v>1</v>
      </c>
    </row>
    <row r="3330" spans="1:6" x14ac:dyDescent="0.25">
      <c r="B3330" s="2" t="s">
        <v>5035</v>
      </c>
      <c r="D3330" s="2"/>
      <c r="E3330" s="2"/>
      <c r="F3330" s="2">
        <v>1</v>
      </c>
    </row>
    <row r="3331" spans="1:6" x14ac:dyDescent="0.25">
      <c r="A3331" s="2" t="s">
        <v>4252</v>
      </c>
      <c r="D3331" s="2"/>
      <c r="E3331" s="2"/>
      <c r="F3331" s="2">
        <v>592.79999999999995</v>
      </c>
    </row>
    <row r="3332" spans="1:6" x14ac:dyDescent="0.25">
      <c r="A3332" s="2" t="s">
        <v>4164</v>
      </c>
      <c r="B3332" s="107">
        <v>45972</v>
      </c>
      <c r="C3332" s="2" t="s">
        <v>238</v>
      </c>
      <c r="D3332" s="2" t="s">
        <v>4196</v>
      </c>
      <c r="E3332" s="2" t="s">
        <v>23</v>
      </c>
      <c r="F3332" s="2">
        <v>18</v>
      </c>
    </row>
    <row r="3333" spans="1:6" x14ac:dyDescent="0.25">
      <c r="D3333" s="2" t="s">
        <v>2813</v>
      </c>
      <c r="E3333" s="2" t="s">
        <v>23</v>
      </c>
      <c r="F3333" s="2">
        <v>24</v>
      </c>
    </row>
    <row r="3334" spans="1:6" x14ac:dyDescent="0.25">
      <c r="D3334" s="2" t="s">
        <v>2229</v>
      </c>
      <c r="E3334" s="2" t="s">
        <v>141</v>
      </c>
      <c r="F3334" s="2">
        <v>4</v>
      </c>
    </row>
    <row r="3335" spans="1:6" x14ac:dyDescent="0.25">
      <c r="D3335" s="2" t="s">
        <v>2227</v>
      </c>
      <c r="E3335" s="2" t="s">
        <v>23</v>
      </c>
      <c r="F3335" s="2">
        <v>60</v>
      </c>
    </row>
    <row r="3336" spans="1:6" x14ac:dyDescent="0.25">
      <c r="D3336" s="2" t="s">
        <v>2993</v>
      </c>
      <c r="E3336" s="2" t="s">
        <v>23</v>
      </c>
      <c r="F3336" s="2">
        <v>31</v>
      </c>
    </row>
    <row r="3337" spans="1:6" x14ac:dyDescent="0.25">
      <c r="D3337" s="2" t="s">
        <v>2816</v>
      </c>
      <c r="E3337" s="2" t="s">
        <v>109</v>
      </c>
      <c r="F3337" s="2">
        <v>6</v>
      </c>
    </row>
    <row r="3338" spans="1:6" x14ac:dyDescent="0.25">
      <c r="D3338" s="2" t="s">
        <v>4150</v>
      </c>
      <c r="E3338" s="2" t="s">
        <v>23</v>
      </c>
      <c r="F3338" s="2">
        <v>19.53</v>
      </c>
    </row>
    <row r="3339" spans="1:6" x14ac:dyDescent="0.25">
      <c r="D3339" s="2" t="s">
        <v>4195</v>
      </c>
      <c r="E3339" s="2" t="s">
        <v>23</v>
      </c>
      <c r="F3339" s="2">
        <v>20</v>
      </c>
    </row>
    <row r="3340" spans="1:6" x14ac:dyDescent="0.25">
      <c r="D3340" s="2" t="s">
        <v>4197</v>
      </c>
      <c r="E3340" s="2" t="s">
        <v>109</v>
      </c>
      <c r="F3340" s="2">
        <v>16</v>
      </c>
    </row>
    <row r="3341" spans="1:6" x14ac:dyDescent="0.25">
      <c r="B3341" s="2" t="s">
        <v>4200</v>
      </c>
      <c r="D3341" s="2"/>
      <c r="E3341" s="2"/>
      <c r="F3341" s="2">
        <v>198.53</v>
      </c>
    </row>
    <row r="3342" spans="1:6" x14ac:dyDescent="0.25">
      <c r="B3342" s="107">
        <v>45985</v>
      </c>
      <c r="C3342" s="2" t="s">
        <v>147</v>
      </c>
      <c r="D3342" s="2" t="s">
        <v>1840</v>
      </c>
      <c r="E3342" s="2" t="s">
        <v>110</v>
      </c>
      <c r="F3342" s="2">
        <v>1</v>
      </c>
    </row>
    <row r="3343" spans="1:6" x14ac:dyDescent="0.25">
      <c r="D3343" s="2" t="s">
        <v>2345</v>
      </c>
      <c r="E3343" s="2" t="s">
        <v>24</v>
      </c>
      <c r="F3343" s="2">
        <v>1</v>
      </c>
    </row>
    <row r="3344" spans="1:6" x14ac:dyDescent="0.25">
      <c r="B3344" s="2" t="s">
        <v>4462</v>
      </c>
      <c r="D3344" s="2"/>
      <c r="E3344" s="2"/>
      <c r="F3344" s="2">
        <v>2</v>
      </c>
    </row>
    <row r="3345" spans="1:6" x14ac:dyDescent="0.25">
      <c r="B3345" s="107">
        <v>45988</v>
      </c>
      <c r="C3345" s="2" t="s">
        <v>288</v>
      </c>
      <c r="D3345" s="2" t="s">
        <v>4424</v>
      </c>
      <c r="E3345" s="2" t="s">
        <v>65</v>
      </c>
      <c r="F3345" s="2">
        <v>1</v>
      </c>
    </row>
    <row r="3346" spans="1:6" x14ac:dyDescent="0.25">
      <c r="D3346" s="2" t="s">
        <v>4425</v>
      </c>
      <c r="E3346" s="2" t="s">
        <v>65</v>
      </c>
      <c r="F3346" s="2">
        <v>2</v>
      </c>
    </row>
    <row r="3347" spans="1:6" x14ac:dyDescent="0.25">
      <c r="B3347" s="2" t="s">
        <v>4466</v>
      </c>
      <c r="D3347" s="2"/>
      <c r="E3347" s="2"/>
      <c r="F3347" s="2">
        <v>3</v>
      </c>
    </row>
    <row r="3348" spans="1:6" x14ac:dyDescent="0.25">
      <c r="B3348" s="107">
        <v>45994</v>
      </c>
      <c r="C3348" s="2" t="s">
        <v>238</v>
      </c>
      <c r="D3348" s="2" t="s">
        <v>4498</v>
      </c>
      <c r="E3348" s="2" t="s">
        <v>65</v>
      </c>
      <c r="F3348" s="2">
        <v>1</v>
      </c>
    </row>
    <row r="3349" spans="1:6" x14ac:dyDescent="0.25">
      <c r="D3349" s="2" t="s">
        <v>4499</v>
      </c>
      <c r="E3349" s="2" t="s">
        <v>65</v>
      </c>
      <c r="F3349" s="2">
        <v>23.2</v>
      </c>
    </row>
    <row r="3350" spans="1:6" x14ac:dyDescent="0.25">
      <c r="D3350" s="2" t="s">
        <v>4500</v>
      </c>
      <c r="E3350" s="2" t="s">
        <v>65</v>
      </c>
      <c r="F3350" s="2">
        <v>7.3</v>
      </c>
    </row>
    <row r="3351" spans="1:6" x14ac:dyDescent="0.25">
      <c r="D3351" s="2" t="s">
        <v>4501</v>
      </c>
      <c r="E3351" s="2" t="s">
        <v>65</v>
      </c>
      <c r="F3351" s="2">
        <v>4.5999999999999996</v>
      </c>
    </row>
    <row r="3352" spans="1:6" x14ac:dyDescent="0.25">
      <c r="B3352" s="2" t="s">
        <v>4481</v>
      </c>
      <c r="D3352" s="2"/>
      <c r="E3352" s="2"/>
      <c r="F3352" s="2">
        <v>36.1</v>
      </c>
    </row>
    <row r="3353" spans="1:6" x14ac:dyDescent="0.25">
      <c r="A3353" s="2" t="s">
        <v>4201</v>
      </c>
      <c r="D3353" s="2"/>
      <c r="E3353" s="2"/>
      <c r="F3353" s="2">
        <v>239.63</v>
      </c>
    </row>
    <row r="3354" spans="1:6" x14ac:dyDescent="0.25">
      <c r="A3354" s="2" t="s">
        <v>4257</v>
      </c>
      <c r="B3354" s="107">
        <v>45978</v>
      </c>
      <c r="C3354" s="2" t="s">
        <v>230</v>
      </c>
      <c r="D3354" s="2" t="s">
        <v>4305</v>
      </c>
      <c r="E3354" s="2" t="s">
        <v>65</v>
      </c>
      <c r="F3354" s="2">
        <v>1</v>
      </c>
    </row>
    <row r="3355" spans="1:6" x14ac:dyDescent="0.25">
      <c r="D3355" s="2" t="s">
        <v>4304</v>
      </c>
      <c r="E3355" s="2" t="s">
        <v>65</v>
      </c>
      <c r="F3355" s="2">
        <v>2</v>
      </c>
    </row>
    <row r="3356" spans="1:6" x14ac:dyDescent="0.25">
      <c r="C3356" s="2" t="s">
        <v>2480</v>
      </c>
      <c r="D3356" s="2" t="s">
        <v>4273</v>
      </c>
      <c r="E3356" s="2" t="s">
        <v>141</v>
      </c>
      <c r="F3356" s="2">
        <v>8</v>
      </c>
    </row>
    <row r="3357" spans="1:6" x14ac:dyDescent="0.25">
      <c r="D3357" s="2" t="s">
        <v>4274</v>
      </c>
      <c r="E3357" s="2" t="s">
        <v>141</v>
      </c>
      <c r="F3357" s="2">
        <v>3</v>
      </c>
    </row>
    <row r="3358" spans="1:6" x14ac:dyDescent="0.25">
      <c r="D3358" s="2" t="s">
        <v>4275</v>
      </c>
      <c r="E3358" s="2" t="s">
        <v>141</v>
      </c>
      <c r="F3358" s="2">
        <v>8</v>
      </c>
    </row>
    <row r="3359" spans="1:6" x14ac:dyDescent="0.25">
      <c r="D3359" s="2" t="s">
        <v>4276</v>
      </c>
      <c r="E3359" s="2" t="s">
        <v>141</v>
      </c>
      <c r="F3359" s="2">
        <v>2</v>
      </c>
    </row>
    <row r="3360" spans="1:6" x14ac:dyDescent="0.25">
      <c r="D3360" s="2" t="s">
        <v>4277</v>
      </c>
      <c r="E3360" s="2" t="s">
        <v>65</v>
      </c>
      <c r="F3360" s="2">
        <v>25</v>
      </c>
    </row>
    <row r="3361" spans="2:6" x14ac:dyDescent="0.25">
      <c r="D3361" s="2" t="s">
        <v>4278</v>
      </c>
      <c r="E3361" s="2" t="s">
        <v>65</v>
      </c>
      <c r="F3361" s="2">
        <v>30</v>
      </c>
    </row>
    <row r="3362" spans="2:6" x14ac:dyDescent="0.25">
      <c r="D3362" s="2" t="s">
        <v>4279</v>
      </c>
      <c r="E3362" s="2" t="s">
        <v>65</v>
      </c>
      <c r="F3362" s="2">
        <v>300</v>
      </c>
    </row>
    <row r="3363" spans="2:6" x14ac:dyDescent="0.25">
      <c r="C3363" s="2" t="s">
        <v>4265</v>
      </c>
      <c r="D3363" s="2" t="s">
        <v>2179</v>
      </c>
      <c r="E3363" s="2" t="s">
        <v>140</v>
      </c>
      <c r="F3363" s="2">
        <v>6</v>
      </c>
    </row>
    <row r="3364" spans="2:6" x14ac:dyDescent="0.25">
      <c r="D3364" s="2" t="s">
        <v>2447</v>
      </c>
      <c r="E3364" s="2" t="s">
        <v>140</v>
      </c>
      <c r="F3364" s="2">
        <v>6</v>
      </c>
    </row>
    <row r="3365" spans="2:6" x14ac:dyDescent="0.25">
      <c r="B3365" s="2" t="s">
        <v>4009</v>
      </c>
      <c r="D3365" s="2"/>
      <c r="E3365" s="2"/>
      <c r="F3365" s="2">
        <v>391</v>
      </c>
    </row>
    <row r="3366" spans="2:6" x14ac:dyDescent="0.25">
      <c r="B3366" s="107">
        <v>45975</v>
      </c>
      <c r="C3366" s="2" t="s">
        <v>230</v>
      </c>
      <c r="D3366" s="2" t="s">
        <v>2923</v>
      </c>
      <c r="E3366" s="2" t="s">
        <v>65</v>
      </c>
      <c r="F3366" s="2">
        <v>2</v>
      </c>
    </row>
    <row r="3367" spans="2:6" x14ac:dyDescent="0.25">
      <c r="D3367" s="2" t="s">
        <v>4270</v>
      </c>
      <c r="E3367" s="2" t="s">
        <v>65</v>
      </c>
      <c r="F3367" s="2">
        <v>1</v>
      </c>
    </row>
    <row r="3368" spans="2:6" x14ac:dyDescent="0.25">
      <c r="D3368" s="2" t="s">
        <v>1915</v>
      </c>
      <c r="E3368" s="2" t="s">
        <v>114</v>
      </c>
      <c r="F3368" s="2">
        <v>20</v>
      </c>
    </row>
    <row r="3369" spans="2:6" x14ac:dyDescent="0.25">
      <c r="D3369" s="2" t="s">
        <v>4269</v>
      </c>
      <c r="E3369" s="2" t="s">
        <v>116</v>
      </c>
      <c r="F3369" s="2">
        <v>4</v>
      </c>
    </row>
    <row r="3370" spans="2:6" x14ac:dyDescent="0.25">
      <c r="D3370" s="2" t="s">
        <v>4271</v>
      </c>
      <c r="E3370" s="2" t="s">
        <v>65</v>
      </c>
      <c r="F3370" s="2">
        <v>2</v>
      </c>
    </row>
    <row r="3371" spans="2:6" x14ac:dyDescent="0.25">
      <c r="C3371" s="2" t="s">
        <v>456</v>
      </c>
      <c r="D3371" s="2" t="s">
        <v>4281</v>
      </c>
      <c r="E3371" s="2" t="s">
        <v>65</v>
      </c>
      <c r="F3371" s="2">
        <v>10</v>
      </c>
    </row>
    <row r="3372" spans="2:6" x14ac:dyDescent="0.25">
      <c r="D3372" s="2" t="s">
        <v>4282</v>
      </c>
      <c r="E3372" s="2" t="s">
        <v>65</v>
      </c>
      <c r="F3372" s="2">
        <v>2</v>
      </c>
    </row>
    <row r="3373" spans="2:6" x14ac:dyDescent="0.25">
      <c r="B3373" s="2" t="s">
        <v>4460</v>
      </c>
      <c r="D3373" s="2"/>
      <c r="E3373" s="2"/>
      <c r="F3373" s="2">
        <v>41</v>
      </c>
    </row>
    <row r="3374" spans="2:6" x14ac:dyDescent="0.25">
      <c r="B3374" s="107">
        <v>45979</v>
      </c>
      <c r="C3374" s="2" t="s">
        <v>177</v>
      </c>
      <c r="D3374" s="2" t="s">
        <v>2049</v>
      </c>
      <c r="E3374" s="2" t="s">
        <v>65</v>
      </c>
      <c r="F3374" s="2">
        <v>5</v>
      </c>
    </row>
    <row r="3375" spans="2:6" x14ac:dyDescent="0.25">
      <c r="D3375" s="2" t="s">
        <v>2042</v>
      </c>
      <c r="E3375" s="2" t="s">
        <v>65</v>
      </c>
      <c r="F3375" s="2">
        <v>30</v>
      </c>
    </row>
    <row r="3376" spans="2:6" x14ac:dyDescent="0.25">
      <c r="D3376" s="2" t="s">
        <v>2044</v>
      </c>
      <c r="E3376" s="2" t="s">
        <v>65</v>
      </c>
      <c r="F3376" s="2">
        <v>30</v>
      </c>
    </row>
    <row r="3377" spans="3:6" x14ac:dyDescent="0.25">
      <c r="D3377" s="2" t="s">
        <v>2046</v>
      </c>
      <c r="E3377" s="2" t="s">
        <v>65</v>
      </c>
      <c r="F3377" s="2">
        <v>90</v>
      </c>
    </row>
    <row r="3378" spans="3:6" x14ac:dyDescent="0.25">
      <c r="D3378" s="2" t="s">
        <v>3616</v>
      </c>
      <c r="E3378" s="2" t="s">
        <v>115</v>
      </c>
      <c r="F3378" s="2">
        <v>1</v>
      </c>
    </row>
    <row r="3379" spans="3:6" x14ac:dyDescent="0.25">
      <c r="D3379" s="2" t="s">
        <v>4312</v>
      </c>
      <c r="E3379" s="2" t="s">
        <v>115</v>
      </c>
      <c r="F3379" s="2">
        <v>1</v>
      </c>
    </row>
    <row r="3380" spans="3:6" x14ac:dyDescent="0.25">
      <c r="D3380" s="2" t="s">
        <v>4311</v>
      </c>
      <c r="E3380" s="2" t="s">
        <v>65</v>
      </c>
      <c r="F3380" s="2">
        <v>1</v>
      </c>
    </row>
    <row r="3381" spans="3:6" x14ac:dyDescent="0.25">
      <c r="D3381" s="2" t="s">
        <v>4313</v>
      </c>
      <c r="E3381" s="2" t="s">
        <v>115</v>
      </c>
      <c r="F3381" s="2">
        <v>1</v>
      </c>
    </row>
    <row r="3382" spans="3:6" x14ac:dyDescent="0.25">
      <c r="C3382" s="2" t="s">
        <v>615</v>
      </c>
      <c r="D3382" s="2" t="s">
        <v>1814</v>
      </c>
      <c r="E3382" s="2" t="s">
        <v>65</v>
      </c>
      <c r="F3382" s="2">
        <v>1</v>
      </c>
    </row>
    <row r="3383" spans="3:6" x14ac:dyDescent="0.25">
      <c r="D3383" s="2" t="s">
        <v>1810</v>
      </c>
      <c r="E3383" s="2" t="s">
        <v>114</v>
      </c>
      <c r="F3383" s="2">
        <v>10</v>
      </c>
    </row>
    <row r="3384" spans="3:6" x14ac:dyDescent="0.25">
      <c r="D3384" s="2" t="s">
        <v>2377</v>
      </c>
      <c r="E3384" s="2" t="s">
        <v>114</v>
      </c>
      <c r="F3384" s="2">
        <v>70</v>
      </c>
    </row>
    <row r="3385" spans="3:6" x14ac:dyDescent="0.25">
      <c r="D3385" s="2" t="s">
        <v>2450</v>
      </c>
      <c r="E3385" s="2" t="s">
        <v>72</v>
      </c>
      <c r="F3385" s="2">
        <v>210.6</v>
      </c>
    </row>
    <row r="3386" spans="3:6" x14ac:dyDescent="0.25">
      <c r="C3386" s="2" t="s">
        <v>834</v>
      </c>
      <c r="D3386" s="2" t="s">
        <v>3072</v>
      </c>
      <c r="E3386" s="2" t="s">
        <v>65</v>
      </c>
      <c r="F3386" s="2">
        <v>1</v>
      </c>
    </row>
    <row r="3387" spans="3:6" x14ac:dyDescent="0.25">
      <c r="C3387" s="2" t="s">
        <v>2480</v>
      </c>
      <c r="D3387" s="2" t="s">
        <v>4299</v>
      </c>
      <c r="E3387" s="2" t="s">
        <v>65</v>
      </c>
      <c r="F3387" s="2">
        <v>10</v>
      </c>
    </row>
    <row r="3388" spans="3:6" x14ac:dyDescent="0.25">
      <c r="D3388" s="2" t="s">
        <v>4300</v>
      </c>
      <c r="E3388" s="2" t="s">
        <v>65</v>
      </c>
      <c r="F3388" s="2">
        <v>10</v>
      </c>
    </row>
    <row r="3389" spans="3:6" x14ac:dyDescent="0.25">
      <c r="D3389" s="2" t="s">
        <v>4301</v>
      </c>
      <c r="E3389" s="2" t="s">
        <v>23</v>
      </c>
      <c r="F3389" s="2">
        <v>1</v>
      </c>
    </row>
    <row r="3390" spans="3:6" x14ac:dyDescent="0.25">
      <c r="D3390" s="2" t="s">
        <v>4302</v>
      </c>
      <c r="E3390" s="2" t="s">
        <v>23</v>
      </c>
      <c r="F3390" s="2">
        <v>1</v>
      </c>
    </row>
    <row r="3391" spans="3:6" x14ac:dyDescent="0.25">
      <c r="C3391" s="2" t="s">
        <v>4288</v>
      </c>
      <c r="D3391" s="2" t="s">
        <v>1814</v>
      </c>
      <c r="E3391" s="2" t="s">
        <v>65</v>
      </c>
      <c r="F3391" s="2">
        <v>1</v>
      </c>
    </row>
    <row r="3392" spans="3:6" x14ac:dyDescent="0.25">
      <c r="D3392" s="2" t="s">
        <v>2266</v>
      </c>
      <c r="E3392" s="2" t="s">
        <v>65</v>
      </c>
      <c r="F3392" s="2">
        <v>1</v>
      </c>
    </row>
    <row r="3393" spans="2:6" x14ac:dyDescent="0.25">
      <c r="D3393" s="2" t="s">
        <v>4291</v>
      </c>
      <c r="E3393" s="2" t="s">
        <v>65</v>
      </c>
      <c r="F3393" s="2">
        <v>1</v>
      </c>
    </row>
    <row r="3394" spans="2:6" x14ac:dyDescent="0.25">
      <c r="B3394" s="2" t="s">
        <v>4251</v>
      </c>
      <c r="D3394" s="2"/>
      <c r="E3394" s="2"/>
      <c r="F3394" s="2">
        <v>476.6</v>
      </c>
    </row>
    <row r="3395" spans="2:6" x14ac:dyDescent="0.25">
      <c r="B3395" s="107">
        <v>45985</v>
      </c>
      <c r="C3395" s="2" t="s">
        <v>260</v>
      </c>
      <c r="D3395" s="2" t="s">
        <v>2905</v>
      </c>
      <c r="E3395" s="2" t="s">
        <v>111</v>
      </c>
      <c r="F3395" s="2">
        <v>100</v>
      </c>
    </row>
    <row r="3396" spans="2:6" x14ac:dyDescent="0.25">
      <c r="D3396" s="2" t="s">
        <v>1952</v>
      </c>
      <c r="E3396" s="2" t="s">
        <v>141</v>
      </c>
      <c r="F3396" s="2">
        <v>30</v>
      </c>
    </row>
    <row r="3397" spans="2:6" x14ac:dyDescent="0.25">
      <c r="D3397" s="2" t="s">
        <v>1954</v>
      </c>
      <c r="E3397" s="2" t="s">
        <v>65</v>
      </c>
      <c r="F3397" s="2">
        <v>50</v>
      </c>
    </row>
    <row r="3398" spans="2:6" x14ac:dyDescent="0.25">
      <c r="D3398" s="2" t="s">
        <v>1953</v>
      </c>
      <c r="E3398" s="2" t="s">
        <v>65</v>
      </c>
      <c r="F3398" s="2">
        <v>10</v>
      </c>
    </row>
    <row r="3399" spans="2:6" x14ac:dyDescent="0.25">
      <c r="D3399" s="2" t="s">
        <v>1876</v>
      </c>
      <c r="E3399" s="2" t="s">
        <v>65</v>
      </c>
      <c r="F3399" s="2">
        <v>30</v>
      </c>
    </row>
    <row r="3400" spans="2:6" x14ac:dyDescent="0.25">
      <c r="D3400" s="2" t="s">
        <v>1881</v>
      </c>
      <c r="E3400" s="2" t="s">
        <v>65</v>
      </c>
      <c r="F3400" s="2">
        <v>30</v>
      </c>
    </row>
    <row r="3401" spans="2:6" x14ac:dyDescent="0.25">
      <c r="D3401" s="2" t="s">
        <v>4382</v>
      </c>
      <c r="E3401" s="2" t="s">
        <v>65</v>
      </c>
      <c r="F3401" s="2">
        <v>80</v>
      </c>
    </row>
    <row r="3402" spans="2:6" x14ac:dyDescent="0.25">
      <c r="D3402" s="2" t="s">
        <v>1883</v>
      </c>
      <c r="E3402" s="2" t="s">
        <v>65</v>
      </c>
      <c r="F3402" s="2">
        <v>100</v>
      </c>
    </row>
    <row r="3403" spans="2:6" x14ac:dyDescent="0.25">
      <c r="D3403" s="2" t="s">
        <v>2353</v>
      </c>
      <c r="E3403" s="2" t="s">
        <v>65</v>
      </c>
      <c r="F3403" s="2">
        <v>5</v>
      </c>
    </row>
    <row r="3404" spans="2:6" x14ac:dyDescent="0.25">
      <c r="D3404" s="2" t="s">
        <v>2903</v>
      </c>
      <c r="E3404" s="2" t="s">
        <v>115</v>
      </c>
      <c r="F3404" s="2">
        <v>5</v>
      </c>
    </row>
    <row r="3405" spans="2:6" x14ac:dyDescent="0.25">
      <c r="D3405" s="2" t="s">
        <v>2352</v>
      </c>
      <c r="E3405" s="2" t="s">
        <v>65</v>
      </c>
      <c r="F3405" s="2">
        <v>5</v>
      </c>
    </row>
    <row r="3406" spans="2:6" x14ac:dyDescent="0.25">
      <c r="D3406" s="2" t="s">
        <v>2751</v>
      </c>
      <c r="E3406" s="2" t="s">
        <v>111</v>
      </c>
      <c r="F3406" s="2">
        <v>200</v>
      </c>
    </row>
    <row r="3407" spans="2:6" x14ac:dyDescent="0.25">
      <c r="D3407" s="2" t="s">
        <v>2752</v>
      </c>
      <c r="E3407" s="2" t="s">
        <v>111</v>
      </c>
      <c r="F3407" s="2">
        <v>400</v>
      </c>
    </row>
    <row r="3408" spans="2:6" x14ac:dyDescent="0.25">
      <c r="D3408" s="2" t="s">
        <v>2753</v>
      </c>
      <c r="E3408" s="2" t="s">
        <v>111</v>
      </c>
      <c r="F3408" s="2">
        <v>400</v>
      </c>
    </row>
    <row r="3409" spans="3:6" x14ac:dyDescent="0.25">
      <c r="C3409" s="2" t="s">
        <v>372</v>
      </c>
      <c r="D3409" s="2" t="s">
        <v>4378</v>
      </c>
      <c r="E3409" s="2" t="s">
        <v>65</v>
      </c>
      <c r="F3409" s="2">
        <v>90</v>
      </c>
    </row>
    <row r="3410" spans="3:6" x14ac:dyDescent="0.25">
      <c r="D3410" s="2" t="s">
        <v>1974</v>
      </c>
      <c r="E3410" s="2" t="s">
        <v>65</v>
      </c>
      <c r="F3410" s="2">
        <v>45</v>
      </c>
    </row>
    <row r="3411" spans="3:6" x14ac:dyDescent="0.25">
      <c r="C3411" s="2" t="s">
        <v>147</v>
      </c>
      <c r="D3411" s="2" t="s">
        <v>2184</v>
      </c>
      <c r="E3411" s="2" t="s">
        <v>24</v>
      </c>
      <c r="F3411" s="2">
        <v>4</v>
      </c>
    </row>
    <row r="3412" spans="3:6" x14ac:dyDescent="0.25">
      <c r="D3412" s="2" t="s">
        <v>2336</v>
      </c>
      <c r="E3412" s="2" t="s">
        <v>65</v>
      </c>
      <c r="F3412" s="2">
        <v>6</v>
      </c>
    </row>
    <row r="3413" spans="3:6" x14ac:dyDescent="0.25">
      <c r="D3413" s="2" t="s">
        <v>2331</v>
      </c>
      <c r="E3413" s="2" t="s">
        <v>65</v>
      </c>
      <c r="F3413" s="2">
        <v>4</v>
      </c>
    </row>
    <row r="3414" spans="3:6" x14ac:dyDescent="0.25">
      <c r="D3414" s="2" t="s">
        <v>2330</v>
      </c>
      <c r="E3414" s="2" t="s">
        <v>65</v>
      </c>
      <c r="F3414" s="2">
        <v>4</v>
      </c>
    </row>
    <row r="3415" spans="3:6" x14ac:dyDescent="0.25">
      <c r="D3415" s="2" t="s">
        <v>4368</v>
      </c>
      <c r="E3415" s="2" t="s">
        <v>110</v>
      </c>
      <c r="F3415" s="2">
        <v>8</v>
      </c>
    </row>
    <row r="3416" spans="3:6" x14ac:dyDescent="0.25">
      <c r="D3416" s="2" t="s">
        <v>2335</v>
      </c>
      <c r="E3416" s="2" t="s">
        <v>110</v>
      </c>
      <c r="F3416" s="2">
        <v>3</v>
      </c>
    </row>
    <row r="3417" spans="3:6" x14ac:dyDescent="0.25">
      <c r="D3417" s="2" t="s">
        <v>3340</v>
      </c>
      <c r="E3417" s="2" t="s">
        <v>65</v>
      </c>
      <c r="F3417" s="2">
        <v>2</v>
      </c>
    </row>
    <row r="3418" spans="3:6" x14ac:dyDescent="0.25">
      <c r="D3418" s="2" t="s">
        <v>4369</v>
      </c>
      <c r="E3418" s="2" t="s">
        <v>110</v>
      </c>
      <c r="F3418" s="2">
        <v>16</v>
      </c>
    </row>
    <row r="3419" spans="3:6" x14ac:dyDescent="0.25">
      <c r="D3419" s="2" t="s">
        <v>3342</v>
      </c>
      <c r="E3419" s="2" t="s">
        <v>65</v>
      </c>
      <c r="F3419" s="2">
        <v>4</v>
      </c>
    </row>
    <row r="3420" spans="3:6" x14ac:dyDescent="0.25">
      <c r="D3420" s="2" t="s">
        <v>3572</v>
      </c>
      <c r="E3420" s="2" t="s">
        <v>24</v>
      </c>
      <c r="F3420" s="2">
        <v>3</v>
      </c>
    </row>
    <row r="3421" spans="3:6" x14ac:dyDescent="0.25">
      <c r="D3421" s="2" t="s">
        <v>4355</v>
      </c>
      <c r="E3421" s="2" t="s">
        <v>65</v>
      </c>
      <c r="F3421" s="2">
        <v>1</v>
      </c>
    </row>
    <row r="3422" spans="3:6" x14ac:dyDescent="0.25">
      <c r="D3422" s="2" t="s">
        <v>4366</v>
      </c>
      <c r="E3422" s="2" t="s">
        <v>65</v>
      </c>
      <c r="F3422" s="2">
        <v>6</v>
      </c>
    </row>
    <row r="3423" spans="3:6" x14ac:dyDescent="0.25">
      <c r="D3423" s="2" t="s">
        <v>4367</v>
      </c>
      <c r="E3423" s="2" t="s">
        <v>65</v>
      </c>
      <c r="F3423" s="2">
        <v>4</v>
      </c>
    </row>
    <row r="3424" spans="3:6" x14ac:dyDescent="0.25">
      <c r="D3424" s="2" t="s">
        <v>4370</v>
      </c>
      <c r="E3424" s="2" t="s">
        <v>110</v>
      </c>
      <c r="F3424" s="2">
        <v>3</v>
      </c>
    </row>
    <row r="3425" spans="2:6" x14ac:dyDescent="0.25">
      <c r="D3425" s="2" t="s">
        <v>4371</v>
      </c>
      <c r="E3425" s="2" t="s">
        <v>65</v>
      </c>
      <c r="F3425" s="2">
        <v>3</v>
      </c>
    </row>
    <row r="3426" spans="2:6" x14ac:dyDescent="0.25">
      <c r="C3426" s="2" t="s">
        <v>463</v>
      </c>
      <c r="D3426" s="2" t="s">
        <v>2552</v>
      </c>
      <c r="E3426" s="2" t="s">
        <v>23</v>
      </c>
      <c r="F3426" s="2">
        <v>5</v>
      </c>
    </row>
    <row r="3427" spans="2:6" x14ac:dyDescent="0.25">
      <c r="D3427" s="2" t="s">
        <v>4295</v>
      </c>
      <c r="E3427" s="2" t="s">
        <v>72</v>
      </c>
      <c r="F3427" s="2">
        <v>105.6</v>
      </c>
    </row>
    <row r="3428" spans="2:6" x14ac:dyDescent="0.25">
      <c r="C3428" s="2" t="s">
        <v>467</v>
      </c>
      <c r="D3428" s="2" t="s">
        <v>2634</v>
      </c>
      <c r="E3428" s="2" t="s">
        <v>141</v>
      </c>
      <c r="F3428" s="2">
        <v>20</v>
      </c>
    </row>
    <row r="3429" spans="2:6" x14ac:dyDescent="0.25">
      <c r="D3429" s="2" t="s">
        <v>2326</v>
      </c>
      <c r="E3429" s="2" t="s">
        <v>65</v>
      </c>
      <c r="F3429" s="2">
        <v>1</v>
      </c>
    </row>
    <row r="3430" spans="2:6" x14ac:dyDescent="0.25">
      <c r="D3430" s="2" t="s">
        <v>2025</v>
      </c>
      <c r="E3430" s="2" t="s">
        <v>141</v>
      </c>
      <c r="F3430" s="2">
        <v>12</v>
      </c>
    </row>
    <row r="3431" spans="2:6" x14ac:dyDescent="0.25">
      <c r="D3431" s="2" t="s">
        <v>1968</v>
      </c>
      <c r="E3431" s="2" t="s">
        <v>23</v>
      </c>
      <c r="F3431" s="2">
        <v>5</v>
      </c>
    </row>
    <row r="3432" spans="2:6" x14ac:dyDescent="0.25">
      <c r="D3432" s="2" t="s">
        <v>4292</v>
      </c>
      <c r="E3432" s="2" t="s">
        <v>109</v>
      </c>
      <c r="F3432" s="2">
        <v>10</v>
      </c>
    </row>
    <row r="3433" spans="2:6" x14ac:dyDescent="0.25">
      <c r="C3433" s="2" t="s">
        <v>743</v>
      </c>
      <c r="D3433" s="2" t="s">
        <v>1858</v>
      </c>
      <c r="E3433" s="2" t="s">
        <v>65</v>
      </c>
      <c r="F3433" s="2">
        <v>93</v>
      </c>
    </row>
    <row r="3434" spans="2:6" x14ac:dyDescent="0.25">
      <c r="D3434" s="2" t="s">
        <v>1862</v>
      </c>
      <c r="E3434" s="2" t="s">
        <v>65</v>
      </c>
      <c r="F3434" s="2">
        <v>3</v>
      </c>
    </row>
    <row r="3435" spans="2:6" x14ac:dyDescent="0.25">
      <c r="D3435" s="2" t="s">
        <v>1859</v>
      </c>
      <c r="E3435" s="2" t="s">
        <v>65</v>
      </c>
      <c r="F3435" s="2">
        <v>115</v>
      </c>
    </row>
    <row r="3436" spans="2:6" x14ac:dyDescent="0.25">
      <c r="D3436" s="2" t="s">
        <v>4310</v>
      </c>
      <c r="E3436" s="2" t="s">
        <v>65</v>
      </c>
      <c r="F3436" s="2">
        <v>37</v>
      </c>
    </row>
    <row r="3437" spans="2:6" x14ac:dyDescent="0.25">
      <c r="C3437" s="2" t="s">
        <v>2395</v>
      </c>
      <c r="D3437" s="2" t="s">
        <v>2134</v>
      </c>
      <c r="E3437" s="2" t="s">
        <v>65</v>
      </c>
      <c r="F3437" s="2">
        <v>1</v>
      </c>
    </row>
    <row r="3438" spans="2:6" x14ac:dyDescent="0.25">
      <c r="C3438" s="2" t="s">
        <v>4288</v>
      </c>
      <c r="D3438" s="2" t="s">
        <v>1814</v>
      </c>
      <c r="E3438" s="2" t="s">
        <v>65</v>
      </c>
      <c r="F3438" s="2">
        <v>1</v>
      </c>
    </row>
    <row r="3439" spans="2:6" x14ac:dyDescent="0.25">
      <c r="D3439" s="2" t="s">
        <v>4017</v>
      </c>
      <c r="E3439" s="2" t="s">
        <v>65</v>
      </c>
      <c r="F3439" s="2">
        <v>1</v>
      </c>
    </row>
    <row r="3440" spans="2:6" x14ac:dyDescent="0.25">
      <c r="B3440" s="2" t="s">
        <v>4462</v>
      </c>
      <c r="D3440" s="2"/>
      <c r="E3440" s="2"/>
      <c r="F3440" s="2">
        <v>2060.6</v>
      </c>
    </row>
    <row r="3441" spans="2:6" x14ac:dyDescent="0.25">
      <c r="B3441" s="107">
        <v>45988</v>
      </c>
      <c r="C3441" s="2" t="s">
        <v>390</v>
      </c>
      <c r="D3441" s="2" t="s">
        <v>4307</v>
      </c>
      <c r="E3441" s="2" t="s">
        <v>111</v>
      </c>
      <c r="F3441" s="2">
        <v>30</v>
      </c>
    </row>
    <row r="3442" spans="2:6" x14ac:dyDescent="0.25">
      <c r="D3442" s="2" t="s">
        <v>4308</v>
      </c>
      <c r="E3442" s="2" t="s">
        <v>111</v>
      </c>
      <c r="F3442" s="2">
        <v>30</v>
      </c>
    </row>
    <row r="3443" spans="2:6" x14ac:dyDescent="0.25">
      <c r="B3443" s="2" t="s">
        <v>4466</v>
      </c>
      <c r="D3443" s="2"/>
      <c r="E3443" s="2"/>
      <c r="F3443" s="2">
        <v>60</v>
      </c>
    </row>
    <row r="3444" spans="2:6" x14ac:dyDescent="0.25">
      <c r="B3444" s="107">
        <v>45980</v>
      </c>
      <c r="C3444" s="2" t="s">
        <v>743</v>
      </c>
      <c r="D3444" s="2" t="s">
        <v>1858</v>
      </c>
      <c r="E3444" s="2" t="s">
        <v>65</v>
      </c>
      <c r="F3444" s="2">
        <v>94</v>
      </c>
    </row>
    <row r="3445" spans="2:6" x14ac:dyDescent="0.25">
      <c r="D3445" s="2" t="s">
        <v>1862</v>
      </c>
      <c r="E3445" s="2" t="s">
        <v>65</v>
      </c>
      <c r="F3445" s="2">
        <v>4</v>
      </c>
    </row>
    <row r="3446" spans="2:6" x14ac:dyDescent="0.25">
      <c r="D3446" s="2" t="s">
        <v>1865</v>
      </c>
      <c r="E3446" s="2" t="s">
        <v>65</v>
      </c>
      <c r="F3446" s="2">
        <v>5</v>
      </c>
    </row>
    <row r="3447" spans="2:6" x14ac:dyDescent="0.25">
      <c r="D3447" s="2" t="s">
        <v>1864</v>
      </c>
      <c r="E3447" s="2" t="s">
        <v>65</v>
      </c>
      <c r="F3447" s="2">
        <v>6</v>
      </c>
    </row>
    <row r="3448" spans="2:6" x14ac:dyDescent="0.25">
      <c r="D3448" s="2" t="s">
        <v>1861</v>
      </c>
      <c r="E3448" s="2" t="s">
        <v>65</v>
      </c>
      <c r="F3448" s="2">
        <v>692</v>
      </c>
    </row>
    <row r="3449" spans="2:6" x14ac:dyDescent="0.25">
      <c r="D3449" s="2" t="s">
        <v>1860</v>
      </c>
      <c r="E3449" s="2" t="s">
        <v>65</v>
      </c>
      <c r="F3449" s="2">
        <v>692</v>
      </c>
    </row>
    <row r="3450" spans="2:6" x14ac:dyDescent="0.25">
      <c r="D3450" s="2" t="s">
        <v>1859</v>
      </c>
      <c r="E3450" s="2" t="s">
        <v>65</v>
      </c>
      <c r="F3450" s="2">
        <v>116</v>
      </c>
    </row>
    <row r="3451" spans="2:6" x14ac:dyDescent="0.25">
      <c r="D3451" s="2" t="s">
        <v>4310</v>
      </c>
      <c r="E3451" s="2" t="s">
        <v>65</v>
      </c>
      <c r="F3451" s="2">
        <v>38</v>
      </c>
    </row>
    <row r="3452" spans="2:6" x14ac:dyDescent="0.25">
      <c r="C3452" s="2" t="s">
        <v>2480</v>
      </c>
      <c r="D3452" s="2" t="s">
        <v>4328</v>
      </c>
      <c r="E3452" s="2" t="s">
        <v>115</v>
      </c>
      <c r="F3452" s="2">
        <v>2</v>
      </c>
    </row>
    <row r="3453" spans="2:6" x14ac:dyDescent="0.25">
      <c r="C3453" s="2" t="s">
        <v>4288</v>
      </c>
      <c r="D3453" s="2" t="s">
        <v>1814</v>
      </c>
      <c r="E3453" s="2" t="s">
        <v>65</v>
      </c>
      <c r="F3453" s="2">
        <v>1</v>
      </c>
    </row>
    <row r="3454" spans="2:6" x14ac:dyDescent="0.25">
      <c r="D3454" s="2" t="s">
        <v>4317</v>
      </c>
      <c r="E3454" s="2" t="s">
        <v>65</v>
      </c>
      <c r="F3454" s="2">
        <v>16</v>
      </c>
    </row>
    <row r="3455" spans="2:6" x14ac:dyDescent="0.25">
      <c r="D3455" s="2" t="s">
        <v>4318</v>
      </c>
      <c r="E3455" s="2" t="s">
        <v>65</v>
      </c>
      <c r="F3455" s="2">
        <v>10</v>
      </c>
    </row>
    <row r="3456" spans="2:6" x14ac:dyDescent="0.25">
      <c r="D3456" s="2" t="s">
        <v>4319</v>
      </c>
      <c r="E3456" s="2" t="s">
        <v>65</v>
      </c>
      <c r="F3456" s="2">
        <v>8</v>
      </c>
    </row>
    <row r="3457" spans="2:6" x14ac:dyDescent="0.25">
      <c r="B3457" s="2" t="s">
        <v>4463</v>
      </c>
      <c r="D3457" s="2"/>
      <c r="E3457" s="2"/>
      <c r="F3457" s="2">
        <v>1684</v>
      </c>
    </row>
    <row r="3458" spans="2:6" x14ac:dyDescent="0.25">
      <c r="B3458" s="107">
        <v>45986</v>
      </c>
      <c r="C3458" s="2" t="s">
        <v>2480</v>
      </c>
      <c r="D3458" s="2" t="s">
        <v>68</v>
      </c>
      <c r="E3458" s="2" t="s">
        <v>65</v>
      </c>
      <c r="F3458" s="2">
        <v>1</v>
      </c>
    </row>
    <row r="3459" spans="2:6" x14ac:dyDescent="0.25">
      <c r="D3459" s="2" t="s">
        <v>4300</v>
      </c>
      <c r="E3459" s="2" t="s">
        <v>65</v>
      </c>
      <c r="F3459" s="2">
        <v>20</v>
      </c>
    </row>
    <row r="3460" spans="2:6" x14ac:dyDescent="0.25">
      <c r="D3460" s="2" t="s">
        <v>4301</v>
      </c>
      <c r="E3460" s="2" t="s">
        <v>65</v>
      </c>
      <c r="F3460" s="2">
        <v>1</v>
      </c>
    </row>
    <row r="3461" spans="2:6" x14ac:dyDescent="0.25">
      <c r="D3461" s="2" t="s">
        <v>4395</v>
      </c>
      <c r="E3461" s="2" t="s">
        <v>65</v>
      </c>
      <c r="F3461" s="2">
        <v>12</v>
      </c>
    </row>
    <row r="3462" spans="2:6" x14ac:dyDescent="0.25">
      <c r="D3462" s="2" t="s">
        <v>4396</v>
      </c>
      <c r="E3462" s="2" t="s">
        <v>65</v>
      </c>
      <c r="F3462" s="2">
        <v>20</v>
      </c>
    </row>
    <row r="3463" spans="2:6" x14ac:dyDescent="0.25">
      <c r="B3463" s="2" t="s">
        <v>4467</v>
      </c>
      <c r="D3463" s="2"/>
      <c r="E3463" s="2"/>
      <c r="F3463" s="2">
        <v>54</v>
      </c>
    </row>
    <row r="3464" spans="2:6" x14ac:dyDescent="0.25">
      <c r="B3464" s="107">
        <v>46006</v>
      </c>
      <c r="C3464" s="2" t="s">
        <v>4288</v>
      </c>
      <c r="D3464" s="2" t="s">
        <v>2266</v>
      </c>
      <c r="E3464" s="2" t="s">
        <v>65</v>
      </c>
      <c r="F3464" s="2">
        <v>1</v>
      </c>
    </row>
    <row r="3465" spans="2:6" x14ac:dyDescent="0.25">
      <c r="D3465" s="2" t="s">
        <v>4017</v>
      </c>
      <c r="E3465" s="2" t="s">
        <v>65</v>
      </c>
      <c r="F3465" s="2">
        <v>1</v>
      </c>
    </row>
    <row r="3466" spans="2:6" x14ac:dyDescent="0.25">
      <c r="D3466" s="2" t="s">
        <v>4291</v>
      </c>
      <c r="E3466" s="2" t="s">
        <v>65</v>
      </c>
      <c r="F3466" s="2">
        <v>1</v>
      </c>
    </row>
    <row r="3467" spans="2:6" x14ac:dyDescent="0.25">
      <c r="D3467" s="2" t="s">
        <v>4317</v>
      </c>
      <c r="E3467" s="2" t="s">
        <v>65</v>
      </c>
      <c r="F3467" s="2">
        <v>16</v>
      </c>
    </row>
    <row r="3468" spans="2:6" x14ac:dyDescent="0.25">
      <c r="D3468" s="2" t="s">
        <v>4318</v>
      </c>
      <c r="E3468" s="2" t="s">
        <v>65</v>
      </c>
      <c r="F3468" s="2">
        <v>10</v>
      </c>
    </row>
    <row r="3469" spans="2:6" x14ac:dyDescent="0.25">
      <c r="D3469" s="2" t="s">
        <v>4319</v>
      </c>
      <c r="E3469" s="2" t="s">
        <v>65</v>
      </c>
      <c r="F3469" s="2">
        <v>8</v>
      </c>
    </row>
    <row r="3470" spans="2:6" x14ac:dyDescent="0.25">
      <c r="B3470" s="2" t="s">
        <v>4464</v>
      </c>
      <c r="D3470" s="2"/>
      <c r="E3470" s="2"/>
      <c r="F3470" s="2">
        <v>37</v>
      </c>
    </row>
    <row r="3471" spans="2:6" x14ac:dyDescent="0.25">
      <c r="B3471" s="107">
        <v>45993</v>
      </c>
      <c r="C3471" s="2" t="s">
        <v>198</v>
      </c>
      <c r="D3471" s="2" t="s">
        <v>1994</v>
      </c>
      <c r="E3471" s="2" t="s">
        <v>65</v>
      </c>
      <c r="F3471" s="2">
        <v>2</v>
      </c>
    </row>
    <row r="3472" spans="2:6" x14ac:dyDescent="0.25">
      <c r="D3472" s="2" t="s">
        <v>2477</v>
      </c>
      <c r="E3472" s="2" t="s">
        <v>65</v>
      </c>
      <c r="F3472" s="2">
        <v>1</v>
      </c>
    </row>
    <row r="3473" spans="2:6" x14ac:dyDescent="0.25">
      <c r="D3473" s="2" t="s">
        <v>1725</v>
      </c>
      <c r="E3473" s="2" t="s">
        <v>65</v>
      </c>
      <c r="F3473" s="2">
        <v>3</v>
      </c>
    </row>
    <row r="3474" spans="2:6" x14ac:dyDescent="0.25">
      <c r="D3474" s="2" t="s">
        <v>1727</v>
      </c>
      <c r="E3474" s="2" t="s">
        <v>111</v>
      </c>
      <c r="F3474" s="2">
        <v>3</v>
      </c>
    </row>
    <row r="3475" spans="2:6" x14ac:dyDescent="0.25">
      <c r="D3475" s="2" t="s">
        <v>1999</v>
      </c>
      <c r="E3475" s="2" t="s">
        <v>65</v>
      </c>
      <c r="F3475" s="2">
        <v>1</v>
      </c>
    </row>
    <row r="3476" spans="2:6" x14ac:dyDescent="0.25">
      <c r="D3476" s="2" t="s">
        <v>1997</v>
      </c>
      <c r="E3476" s="2" t="s">
        <v>65</v>
      </c>
      <c r="F3476" s="2">
        <v>1</v>
      </c>
    </row>
    <row r="3477" spans="2:6" x14ac:dyDescent="0.25">
      <c r="D3477" s="2" t="s">
        <v>1993</v>
      </c>
      <c r="E3477" s="2" t="s">
        <v>65</v>
      </c>
      <c r="F3477" s="2">
        <v>2</v>
      </c>
    </row>
    <row r="3478" spans="2:6" x14ac:dyDescent="0.25">
      <c r="D3478" s="2" t="s">
        <v>4162</v>
      </c>
      <c r="E3478" s="2" t="s">
        <v>65</v>
      </c>
      <c r="F3478" s="2">
        <v>3</v>
      </c>
    </row>
    <row r="3479" spans="2:6" x14ac:dyDescent="0.25">
      <c r="D3479" s="2" t="s">
        <v>4476</v>
      </c>
      <c r="E3479" s="2" t="s">
        <v>65</v>
      </c>
      <c r="F3479" s="2">
        <v>2</v>
      </c>
    </row>
    <row r="3480" spans="2:6" x14ac:dyDescent="0.25">
      <c r="D3480" s="2" t="s">
        <v>1718</v>
      </c>
      <c r="E3480" s="2" t="s">
        <v>65</v>
      </c>
      <c r="F3480" s="2">
        <v>1</v>
      </c>
    </row>
    <row r="3481" spans="2:6" x14ac:dyDescent="0.25">
      <c r="D3481" s="2" t="s">
        <v>1992</v>
      </c>
      <c r="E3481" s="2" t="s">
        <v>65</v>
      </c>
      <c r="F3481" s="2">
        <v>1</v>
      </c>
    </row>
    <row r="3482" spans="2:6" x14ac:dyDescent="0.25">
      <c r="D3482" s="2" t="s">
        <v>2856</v>
      </c>
      <c r="E3482" s="2" t="s">
        <v>65</v>
      </c>
      <c r="F3482" s="2">
        <v>1</v>
      </c>
    </row>
    <row r="3483" spans="2:6" x14ac:dyDescent="0.25">
      <c r="D3483" s="2" t="s">
        <v>4475</v>
      </c>
      <c r="E3483" s="2" t="s">
        <v>65</v>
      </c>
      <c r="F3483" s="2">
        <v>1</v>
      </c>
    </row>
    <row r="3484" spans="2:6" x14ac:dyDescent="0.25">
      <c r="D3484" s="2" t="s">
        <v>4477</v>
      </c>
      <c r="E3484" s="2" t="s">
        <v>65</v>
      </c>
      <c r="F3484" s="2">
        <v>1</v>
      </c>
    </row>
    <row r="3485" spans="2:6" x14ac:dyDescent="0.25">
      <c r="C3485" s="2" t="s">
        <v>2480</v>
      </c>
      <c r="D3485" s="2" t="s">
        <v>4439</v>
      </c>
      <c r="E3485" s="2" t="s">
        <v>65</v>
      </c>
      <c r="F3485" s="2">
        <v>10</v>
      </c>
    </row>
    <row r="3486" spans="2:6" x14ac:dyDescent="0.25">
      <c r="D3486" s="2" t="s">
        <v>4457</v>
      </c>
      <c r="E3486" s="2" t="s">
        <v>65</v>
      </c>
      <c r="F3486" s="2">
        <v>50</v>
      </c>
    </row>
    <row r="3487" spans="2:6" x14ac:dyDescent="0.25">
      <c r="D3487" s="2" t="s">
        <v>4458</v>
      </c>
      <c r="E3487" s="2" t="s">
        <v>65</v>
      </c>
      <c r="F3487" s="2">
        <v>15</v>
      </c>
    </row>
    <row r="3488" spans="2:6" x14ac:dyDescent="0.25">
      <c r="B3488" s="2" t="s">
        <v>4480</v>
      </c>
      <c r="D3488" s="2"/>
      <c r="E3488" s="2"/>
      <c r="F3488" s="2">
        <v>98</v>
      </c>
    </row>
    <row r="3489" spans="2:6" x14ac:dyDescent="0.25">
      <c r="B3489" s="107">
        <v>45994</v>
      </c>
      <c r="C3489" s="2" t="s">
        <v>554</v>
      </c>
      <c r="D3489" s="2" t="s">
        <v>4454</v>
      </c>
      <c r="E3489" s="2" t="s">
        <v>65</v>
      </c>
      <c r="F3489" s="2">
        <v>12</v>
      </c>
    </row>
    <row r="3490" spans="2:6" x14ac:dyDescent="0.25">
      <c r="C3490" s="2" t="s">
        <v>2480</v>
      </c>
      <c r="D3490" s="2" t="s">
        <v>4486</v>
      </c>
      <c r="E3490" s="2" t="s">
        <v>65</v>
      </c>
      <c r="F3490" s="2">
        <v>1</v>
      </c>
    </row>
    <row r="3491" spans="2:6" x14ac:dyDescent="0.25">
      <c r="B3491" s="2" t="s">
        <v>4481</v>
      </c>
      <c r="D3491" s="2"/>
      <c r="E3491" s="2"/>
      <c r="F3491" s="2">
        <v>13</v>
      </c>
    </row>
    <row r="3492" spans="2:6" x14ac:dyDescent="0.25">
      <c r="B3492" s="107">
        <v>45999</v>
      </c>
      <c r="C3492" s="2" t="s">
        <v>2395</v>
      </c>
      <c r="D3492" s="2" t="s">
        <v>2134</v>
      </c>
      <c r="E3492" s="2" t="s">
        <v>65</v>
      </c>
      <c r="F3492" s="2">
        <v>1</v>
      </c>
    </row>
    <row r="3493" spans="2:6" x14ac:dyDescent="0.25">
      <c r="B3493" s="2" t="s">
        <v>4576</v>
      </c>
      <c r="D3493" s="2"/>
      <c r="E3493" s="2"/>
      <c r="F3493" s="2">
        <v>1</v>
      </c>
    </row>
    <row r="3494" spans="2:6" x14ac:dyDescent="0.25">
      <c r="B3494" s="107">
        <v>46001</v>
      </c>
      <c r="C3494" s="2" t="s">
        <v>151</v>
      </c>
      <c r="D3494" s="2" t="s">
        <v>2099</v>
      </c>
      <c r="E3494" s="2" t="s">
        <v>110</v>
      </c>
      <c r="F3494" s="2">
        <v>2</v>
      </c>
    </row>
    <row r="3495" spans="2:6" x14ac:dyDescent="0.25">
      <c r="D3495" s="2" t="s">
        <v>4557</v>
      </c>
      <c r="E3495" s="2" t="s">
        <v>110</v>
      </c>
      <c r="F3495" s="2">
        <v>14</v>
      </c>
    </row>
    <row r="3496" spans="2:6" x14ac:dyDescent="0.25">
      <c r="D3496" s="2" t="s">
        <v>2261</v>
      </c>
      <c r="E3496" s="2" t="s">
        <v>24</v>
      </c>
      <c r="F3496" s="2">
        <v>4</v>
      </c>
    </row>
    <row r="3497" spans="2:6" x14ac:dyDescent="0.25">
      <c r="D3497" s="2" t="s">
        <v>2342</v>
      </c>
      <c r="E3497" s="2" t="s">
        <v>110</v>
      </c>
      <c r="F3497" s="2">
        <v>4</v>
      </c>
    </row>
    <row r="3498" spans="2:6" x14ac:dyDescent="0.25">
      <c r="D3498" s="2" t="s">
        <v>2340</v>
      </c>
      <c r="E3498" s="2" t="s">
        <v>23</v>
      </c>
      <c r="F3498" s="2">
        <v>10</v>
      </c>
    </row>
    <row r="3499" spans="2:6" x14ac:dyDescent="0.25">
      <c r="D3499" s="2" t="s">
        <v>2806</v>
      </c>
      <c r="E3499" s="2" t="s">
        <v>65</v>
      </c>
      <c r="F3499" s="2">
        <v>4</v>
      </c>
    </row>
    <row r="3500" spans="2:6" x14ac:dyDescent="0.25">
      <c r="D3500" s="2" t="s">
        <v>2885</v>
      </c>
      <c r="E3500" s="2" t="s">
        <v>110</v>
      </c>
      <c r="F3500" s="2">
        <v>8</v>
      </c>
    </row>
    <row r="3501" spans="2:6" x14ac:dyDescent="0.25">
      <c r="C3501" s="2" t="s">
        <v>230</v>
      </c>
      <c r="D3501" s="2" t="s">
        <v>4220</v>
      </c>
      <c r="E3501" s="2" t="s">
        <v>65</v>
      </c>
      <c r="F3501" s="2">
        <v>10</v>
      </c>
    </row>
    <row r="3502" spans="2:6" x14ac:dyDescent="0.25">
      <c r="D3502" s="2" t="s">
        <v>2108</v>
      </c>
      <c r="E3502" s="2" t="s">
        <v>65</v>
      </c>
      <c r="F3502" s="2">
        <v>1</v>
      </c>
    </row>
    <row r="3503" spans="2:6" x14ac:dyDescent="0.25">
      <c r="D3503" s="2" t="s">
        <v>4566</v>
      </c>
      <c r="E3503" s="2" t="s">
        <v>23</v>
      </c>
      <c r="F3503" s="2">
        <v>2</v>
      </c>
    </row>
    <row r="3504" spans="2:6" x14ac:dyDescent="0.25">
      <c r="D3504" s="2" t="s">
        <v>4567</v>
      </c>
      <c r="E3504" s="2" t="s">
        <v>65</v>
      </c>
      <c r="F3504" s="2">
        <v>2</v>
      </c>
    </row>
    <row r="3505" spans="2:6" x14ac:dyDescent="0.25">
      <c r="C3505" s="2" t="s">
        <v>2480</v>
      </c>
      <c r="D3505" s="2" t="s">
        <v>4559</v>
      </c>
      <c r="E3505" s="2" t="s">
        <v>65</v>
      </c>
      <c r="F3505" s="2">
        <v>50</v>
      </c>
    </row>
    <row r="3506" spans="2:6" x14ac:dyDescent="0.25">
      <c r="D3506" s="2" t="s">
        <v>4560</v>
      </c>
      <c r="E3506" s="2" t="s">
        <v>65</v>
      </c>
      <c r="F3506" s="2">
        <v>50</v>
      </c>
    </row>
    <row r="3507" spans="2:6" x14ac:dyDescent="0.25">
      <c r="D3507" s="2" t="s">
        <v>4561</v>
      </c>
      <c r="E3507" s="2" t="s">
        <v>65</v>
      </c>
      <c r="F3507" s="2">
        <v>100</v>
      </c>
    </row>
    <row r="3508" spans="2:6" x14ac:dyDescent="0.25">
      <c r="D3508" s="2" t="s">
        <v>4562</v>
      </c>
      <c r="E3508" s="2" t="s">
        <v>65</v>
      </c>
      <c r="F3508" s="2">
        <v>100</v>
      </c>
    </row>
    <row r="3509" spans="2:6" x14ac:dyDescent="0.25">
      <c r="B3509" s="2" t="s">
        <v>4578</v>
      </c>
      <c r="D3509" s="2"/>
      <c r="E3509" s="2"/>
      <c r="F3509" s="2">
        <v>361</v>
      </c>
    </row>
    <row r="3510" spans="2:6" x14ac:dyDescent="0.25">
      <c r="B3510" s="107">
        <v>46000</v>
      </c>
      <c r="C3510" s="2" t="s">
        <v>238</v>
      </c>
      <c r="D3510" s="2" t="s">
        <v>4535</v>
      </c>
      <c r="E3510" s="2" t="s">
        <v>65</v>
      </c>
      <c r="F3510" s="2">
        <v>46</v>
      </c>
    </row>
    <row r="3511" spans="2:6" x14ac:dyDescent="0.25">
      <c r="B3511" s="2" t="s">
        <v>4579</v>
      </c>
      <c r="D3511" s="2"/>
      <c r="E3511" s="2"/>
      <c r="F3511" s="2">
        <v>46</v>
      </c>
    </row>
    <row r="3512" spans="2:6" x14ac:dyDescent="0.25">
      <c r="B3512" s="107">
        <v>46002</v>
      </c>
      <c r="C3512" s="2" t="s">
        <v>260</v>
      </c>
      <c r="D3512" s="2" t="s">
        <v>2579</v>
      </c>
      <c r="E3512" s="2" t="s">
        <v>115</v>
      </c>
      <c r="F3512" s="2">
        <v>3</v>
      </c>
    </row>
    <row r="3513" spans="2:6" x14ac:dyDescent="0.25">
      <c r="D3513" s="2" t="s">
        <v>2577</v>
      </c>
      <c r="E3513" s="2" t="s">
        <v>115</v>
      </c>
      <c r="F3513" s="2">
        <v>3</v>
      </c>
    </row>
    <row r="3514" spans="2:6" x14ac:dyDescent="0.25">
      <c r="D3514" s="2" t="s">
        <v>2905</v>
      </c>
      <c r="E3514" s="2" t="s">
        <v>111</v>
      </c>
      <c r="F3514" s="2">
        <v>150</v>
      </c>
    </row>
    <row r="3515" spans="2:6" x14ac:dyDescent="0.25">
      <c r="D3515" s="2" t="s">
        <v>1961</v>
      </c>
      <c r="E3515" s="2" t="s">
        <v>115</v>
      </c>
      <c r="F3515" s="2">
        <v>1</v>
      </c>
    </row>
    <row r="3516" spans="2:6" x14ac:dyDescent="0.25">
      <c r="D3516" s="2" t="s">
        <v>1954</v>
      </c>
      <c r="E3516" s="2" t="s">
        <v>65</v>
      </c>
      <c r="F3516" s="2">
        <v>50</v>
      </c>
    </row>
    <row r="3517" spans="2:6" x14ac:dyDescent="0.25">
      <c r="D3517" s="2" t="s">
        <v>1956</v>
      </c>
      <c r="E3517" s="2" t="s">
        <v>65</v>
      </c>
      <c r="F3517" s="2">
        <v>20</v>
      </c>
    </row>
    <row r="3518" spans="2:6" x14ac:dyDescent="0.25">
      <c r="D3518" s="2" t="s">
        <v>2900</v>
      </c>
      <c r="E3518" s="2" t="s">
        <v>115</v>
      </c>
      <c r="F3518" s="2">
        <v>3</v>
      </c>
    </row>
    <row r="3519" spans="2:6" x14ac:dyDescent="0.25">
      <c r="D3519" s="2" t="s">
        <v>4382</v>
      </c>
      <c r="E3519" s="2" t="s">
        <v>65</v>
      </c>
      <c r="F3519" s="2">
        <v>50</v>
      </c>
    </row>
    <row r="3520" spans="2:6" x14ac:dyDescent="0.25">
      <c r="D3520" s="2" t="s">
        <v>2903</v>
      </c>
      <c r="E3520" s="2" t="s">
        <v>115</v>
      </c>
      <c r="F3520" s="2">
        <v>10</v>
      </c>
    </row>
    <row r="3521" spans="2:6" x14ac:dyDescent="0.25">
      <c r="D3521" s="2" t="s">
        <v>4572</v>
      </c>
      <c r="E3521" s="2" t="s">
        <v>65</v>
      </c>
      <c r="F3521" s="2">
        <v>30</v>
      </c>
    </row>
    <row r="3522" spans="2:6" x14ac:dyDescent="0.25">
      <c r="C3522" s="2" t="s">
        <v>151</v>
      </c>
      <c r="D3522" s="2" t="s">
        <v>4557</v>
      </c>
      <c r="E3522" s="2" t="s">
        <v>110</v>
      </c>
      <c r="F3522" s="2">
        <v>6</v>
      </c>
    </row>
    <row r="3523" spans="2:6" x14ac:dyDescent="0.25">
      <c r="D3523" s="2" t="s">
        <v>2893</v>
      </c>
      <c r="E3523" s="2" t="s">
        <v>110</v>
      </c>
      <c r="F3523" s="2">
        <v>8</v>
      </c>
    </row>
    <row r="3524" spans="2:6" x14ac:dyDescent="0.25">
      <c r="D3524" s="2" t="s">
        <v>1984</v>
      </c>
      <c r="E3524" s="2" t="s">
        <v>110</v>
      </c>
      <c r="F3524" s="2">
        <v>2</v>
      </c>
    </row>
    <row r="3525" spans="2:6" x14ac:dyDescent="0.25">
      <c r="B3525" s="2" t="s">
        <v>4580</v>
      </c>
      <c r="D3525" s="2"/>
      <c r="E3525" s="2"/>
      <c r="F3525" s="2">
        <v>336</v>
      </c>
    </row>
    <row r="3526" spans="2:6" x14ac:dyDescent="0.25">
      <c r="B3526" s="107">
        <v>46009</v>
      </c>
      <c r="C3526" s="2" t="s">
        <v>1255</v>
      </c>
      <c r="D3526" s="2" t="s">
        <v>4570</v>
      </c>
      <c r="E3526" s="2" t="s">
        <v>65</v>
      </c>
      <c r="F3526" s="2">
        <v>50</v>
      </c>
    </row>
    <row r="3527" spans="2:6" x14ac:dyDescent="0.25">
      <c r="C3527" s="2" t="s">
        <v>4692</v>
      </c>
      <c r="D3527" s="2" t="s">
        <v>68</v>
      </c>
      <c r="E3527" s="2" t="s">
        <v>65</v>
      </c>
      <c r="F3527" s="2">
        <v>1</v>
      </c>
    </row>
    <row r="3528" spans="2:6" x14ac:dyDescent="0.25">
      <c r="D3528" s="2" t="s">
        <v>4689</v>
      </c>
      <c r="E3528" s="2" t="s">
        <v>65</v>
      </c>
      <c r="F3528" s="2">
        <v>4</v>
      </c>
    </row>
    <row r="3529" spans="2:6" x14ac:dyDescent="0.25">
      <c r="D3529" s="2" t="s">
        <v>4690</v>
      </c>
      <c r="E3529" s="2" t="s">
        <v>65</v>
      </c>
      <c r="F3529" s="2">
        <v>5</v>
      </c>
    </row>
    <row r="3530" spans="2:6" x14ac:dyDescent="0.25">
      <c r="D3530" s="2" t="s">
        <v>4691</v>
      </c>
      <c r="E3530" s="2" t="s">
        <v>65</v>
      </c>
      <c r="F3530" s="2">
        <v>7</v>
      </c>
    </row>
    <row r="3531" spans="2:6" x14ac:dyDescent="0.25">
      <c r="B3531" s="2" t="s">
        <v>4581</v>
      </c>
      <c r="D3531" s="2"/>
      <c r="E3531" s="2"/>
      <c r="F3531" s="2">
        <v>67</v>
      </c>
    </row>
    <row r="3532" spans="2:6" x14ac:dyDescent="0.25">
      <c r="B3532" s="107">
        <v>46003</v>
      </c>
      <c r="C3532" s="2" t="s">
        <v>4593</v>
      </c>
      <c r="D3532" s="2" t="s">
        <v>4594</v>
      </c>
      <c r="E3532" s="2" t="s">
        <v>65</v>
      </c>
      <c r="F3532" s="2">
        <v>1</v>
      </c>
    </row>
    <row r="3533" spans="2:6" x14ac:dyDescent="0.25">
      <c r="D3533" s="2" t="s">
        <v>4595</v>
      </c>
      <c r="E3533" s="2" t="s">
        <v>65</v>
      </c>
      <c r="F3533" s="2">
        <v>1</v>
      </c>
    </row>
    <row r="3534" spans="2:6" x14ac:dyDescent="0.25">
      <c r="B3534" s="2" t="s">
        <v>4685</v>
      </c>
      <c r="D3534" s="2"/>
      <c r="E3534" s="2"/>
      <c r="F3534" s="2">
        <v>2</v>
      </c>
    </row>
    <row r="3535" spans="2:6" x14ac:dyDescent="0.25">
      <c r="B3535" s="107">
        <v>46007</v>
      </c>
      <c r="C3535" s="2" t="s">
        <v>4587</v>
      </c>
      <c r="D3535" s="2" t="s">
        <v>1814</v>
      </c>
      <c r="E3535" s="2" t="s">
        <v>65</v>
      </c>
      <c r="F3535" s="2">
        <v>1</v>
      </c>
    </row>
    <row r="3536" spans="2:6" x14ac:dyDescent="0.25">
      <c r="D3536" s="2" t="s">
        <v>4583</v>
      </c>
      <c r="E3536" s="2" t="s">
        <v>72</v>
      </c>
      <c r="F3536" s="2">
        <v>65</v>
      </c>
    </row>
    <row r="3537" spans="2:6" x14ac:dyDescent="0.25">
      <c r="D3537" s="2" t="s">
        <v>4584</v>
      </c>
      <c r="E3537" s="2" t="s">
        <v>65</v>
      </c>
      <c r="F3537" s="2">
        <v>1000</v>
      </c>
    </row>
    <row r="3538" spans="2:6" x14ac:dyDescent="0.25">
      <c r="C3538" s="2" t="s">
        <v>4671</v>
      </c>
      <c r="D3538" s="2" t="s">
        <v>4665</v>
      </c>
      <c r="E3538" s="2" t="s">
        <v>65</v>
      </c>
      <c r="F3538" s="2">
        <v>10</v>
      </c>
    </row>
    <row r="3539" spans="2:6" x14ac:dyDescent="0.25">
      <c r="D3539" s="2" t="s">
        <v>4666</v>
      </c>
      <c r="E3539" s="2" t="s">
        <v>65</v>
      </c>
      <c r="F3539" s="2">
        <v>4</v>
      </c>
    </row>
    <row r="3540" spans="2:6" x14ac:dyDescent="0.25">
      <c r="D3540" s="2" t="s">
        <v>4667</v>
      </c>
      <c r="E3540" s="2" t="s">
        <v>65</v>
      </c>
      <c r="F3540" s="2">
        <v>1</v>
      </c>
    </row>
    <row r="3541" spans="2:6" x14ac:dyDescent="0.25">
      <c r="D3541" s="2" t="s">
        <v>4668</v>
      </c>
      <c r="E3541" s="2" t="s">
        <v>65</v>
      </c>
      <c r="F3541" s="2">
        <v>1</v>
      </c>
    </row>
    <row r="3542" spans="2:6" x14ac:dyDescent="0.25">
      <c r="D3542" s="2" t="s">
        <v>4669</v>
      </c>
      <c r="E3542" s="2" t="s">
        <v>65</v>
      </c>
      <c r="F3542" s="2">
        <v>1</v>
      </c>
    </row>
    <row r="3543" spans="2:6" x14ac:dyDescent="0.25">
      <c r="D3543" s="2" t="s">
        <v>4670</v>
      </c>
      <c r="E3543" s="2" t="s">
        <v>65</v>
      </c>
      <c r="F3543" s="2">
        <v>1</v>
      </c>
    </row>
    <row r="3544" spans="2:6" x14ac:dyDescent="0.25">
      <c r="B3544" s="2" t="s">
        <v>4683</v>
      </c>
      <c r="D3544" s="2"/>
      <c r="E3544" s="2"/>
      <c r="F3544" s="2">
        <v>1084</v>
      </c>
    </row>
    <row r="3545" spans="2:6" x14ac:dyDescent="0.25">
      <c r="B3545" s="107">
        <v>46008</v>
      </c>
      <c r="C3545" s="2" t="s">
        <v>238</v>
      </c>
      <c r="D3545" s="2" t="s">
        <v>4676</v>
      </c>
      <c r="E3545" s="2" t="s">
        <v>23</v>
      </c>
      <c r="F3545" s="2">
        <v>139</v>
      </c>
    </row>
    <row r="3546" spans="2:6" x14ac:dyDescent="0.25">
      <c r="D3546" s="2" t="s">
        <v>4678</v>
      </c>
      <c r="E3546" s="2" t="s">
        <v>23</v>
      </c>
      <c r="F3546" s="2">
        <v>5</v>
      </c>
    </row>
    <row r="3547" spans="2:6" x14ac:dyDescent="0.25">
      <c r="D3547" s="2" t="s">
        <v>4679</v>
      </c>
      <c r="E3547" s="2" t="s">
        <v>23</v>
      </c>
      <c r="F3547" s="2">
        <v>25</v>
      </c>
    </row>
    <row r="3548" spans="2:6" x14ac:dyDescent="0.25">
      <c r="D3548" s="2" t="s">
        <v>4677</v>
      </c>
      <c r="E3548" s="2" t="s">
        <v>23</v>
      </c>
      <c r="F3548" s="2">
        <v>5</v>
      </c>
    </row>
    <row r="3549" spans="2:6" x14ac:dyDescent="0.25">
      <c r="D3549" s="2" t="s">
        <v>4680</v>
      </c>
      <c r="E3549" s="2" t="s">
        <v>65</v>
      </c>
      <c r="F3549" s="2">
        <v>30</v>
      </c>
    </row>
    <row r="3550" spans="2:6" x14ac:dyDescent="0.25">
      <c r="D3550" s="2" t="s">
        <v>4681</v>
      </c>
      <c r="E3550" s="2" t="s">
        <v>65</v>
      </c>
      <c r="F3550" s="2">
        <v>50</v>
      </c>
    </row>
    <row r="3551" spans="2:6" x14ac:dyDescent="0.25">
      <c r="C3551" s="2" t="s">
        <v>147</v>
      </c>
      <c r="D3551" s="2" t="s">
        <v>3451</v>
      </c>
      <c r="E3551" s="2" t="s">
        <v>110</v>
      </c>
      <c r="F3551" s="2">
        <v>6</v>
      </c>
    </row>
    <row r="3552" spans="2:6" x14ac:dyDescent="0.25">
      <c r="C3552" s="2" t="s">
        <v>4738</v>
      </c>
      <c r="D3552" s="2" t="s">
        <v>2134</v>
      </c>
      <c r="E3552" s="2" t="s">
        <v>65</v>
      </c>
      <c r="F3552" s="2">
        <v>1</v>
      </c>
    </row>
    <row r="3553" spans="2:6" x14ac:dyDescent="0.25">
      <c r="B3553" s="2" t="s">
        <v>4684</v>
      </c>
      <c r="D3553" s="2"/>
      <c r="E3553" s="2"/>
      <c r="F3553" s="2">
        <v>261</v>
      </c>
    </row>
    <row r="3554" spans="2:6" x14ac:dyDescent="0.25">
      <c r="B3554" s="107">
        <v>46010</v>
      </c>
      <c r="C3554" s="2" t="s">
        <v>260</v>
      </c>
      <c r="D3554" s="2" t="s">
        <v>3890</v>
      </c>
      <c r="E3554" s="2" t="s">
        <v>65</v>
      </c>
      <c r="F3554" s="2">
        <v>12</v>
      </c>
    </row>
    <row r="3555" spans="2:6" x14ac:dyDescent="0.25">
      <c r="D3555" s="2" t="s">
        <v>4602</v>
      </c>
      <c r="E3555" s="2" t="s">
        <v>65</v>
      </c>
      <c r="F3555" s="2">
        <v>12</v>
      </c>
    </row>
    <row r="3556" spans="2:6" x14ac:dyDescent="0.25">
      <c r="D3556" s="2" t="s">
        <v>2582</v>
      </c>
      <c r="E3556" s="2" t="s">
        <v>65</v>
      </c>
      <c r="F3556" s="2">
        <v>100</v>
      </c>
    </row>
    <row r="3557" spans="2:6" x14ac:dyDescent="0.25">
      <c r="D3557" s="2" t="s">
        <v>2581</v>
      </c>
      <c r="E3557" s="2" t="s">
        <v>65</v>
      </c>
      <c r="F3557" s="2">
        <v>100</v>
      </c>
    </row>
    <row r="3558" spans="2:6" x14ac:dyDescent="0.25">
      <c r="D3558" s="2" t="s">
        <v>4619</v>
      </c>
      <c r="E3558" s="2" t="s">
        <v>65</v>
      </c>
      <c r="F3558" s="2">
        <v>12</v>
      </c>
    </row>
    <row r="3559" spans="2:6" x14ac:dyDescent="0.25">
      <c r="D3559" s="2" t="s">
        <v>4621</v>
      </c>
      <c r="E3559" s="2" t="s">
        <v>141</v>
      </c>
      <c r="F3559" s="2">
        <v>12</v>
      </c>
    </row>
    <row r="3560" spans="2:6" x14ac:dyDescent="0.25">
      <c r="D3560" s="2" t="s">
        <v>4622</v>
      </c>
      <c r="E3560" s="2" t="s">
        <v>65</v>
      </c>
      <c r="F3560" s="2">
        <v>36</v>
      </c>
    </row>
    <row r="3561" spans="2:6" x14ac:dyDescent="0.25">
      <c r="D3561" s="2" t="s">
        <v>4673</v>
      </c>
      <c r="E3561" s="2" t="s">
        <v>141</v>
      </c>
      <c r="F3561" s="2">
        <v>52</v>
      </c>
    </row>
    <row r="3562" spans="2:6" x14ac:dyDescent="0.25">
      <c r="C3562" s="2" t="s">
        <v>627</v>
      </c>
      <c r="D3562" s="2" t="s">
        <v>1814</v>
      </c>
      <c r="E3562" s="2" t="s">
        <v>65</v>
      </c>
      <c r="F3562" s="2">
        <v>1</v>
      </c>
    </row>
    <row r="3563" spans="2:6" x14ac:dyDescent="0.25">
      <c r="D3563" s="2" t="s">
        <v>4655</v>
      </c>
      <c r="E3563" s="2" t="s">
        <v>65</v>
      </c>
      <c r="F3563" s="2">
        <v>200</v>
      </c>
    </row>
    <row r="3564" spans="2:6" x14ac:dyDescent="0.25">
      <c r="D3564" s="2" t="s">
        <v>4656</v>
      </c>
      <c r="E3564" s="2" t="s">
        <v>65</v>
      </c>
      <c r="F3564" s="2">
        <v>30</v>
      </c>
    </row>
    <row r="3565" spans="2:6" x14ac:dyDescent="0.25">
      <c r="D3565" s="2" t="s">
        <v>4657</v>
      </c>
      <c r="E3565" s="2" t="s">
        <v>65</v>
      </c>
      <c r="F3565" s="2">
        <v>55</v>
      </c>
    </row>
    <row r="3566" spans="2:6" x14ac:dyDescent="0.25">
      <c r="D3566" s="2" t="s">
        <v>4658</v>
      </c>
      <c r="E3566" s="2" t="s">
        <v>65</v>
      </c>
      <c r="F3566" s="2">
        <v>4</v>
      </c>
    </row>
    <row r="3567" spans="2:6" x14ac:dyDescent="0.25">
      <c r="D3567" s="2" t="s">
        <v>4659</v>
      </c>
      <c r="E3567" s="2" t="s">
        <v>65</v>
      </c>
      <c r="F3567" s="2">
        <v>10</v>
      </c>
    </row>
    <row r="3568" spans="2:6" x14ac:dyDescent="0.25">
      <c r="D3568" s="2" t="s">
        <v>4660</v>
      </c>
      <c r="E3568" s="2" t="s">
        <v>65</v>
      </c>
      <c r="F3568" s="2">
        <v>1</v>
      </c>
    </row>
    <row r="3569" spans="2:6" x14ac:dyDescent="0.25">
      <c r="D3569" s="2" t="s">
        <v>4661</v>
      </c>
      <c r="E3569" s="2" t="s">
        <v>65</v>
      </c>
      <c r="F3569" s="2">
        <v>10</v>
      </c>
    </row>
    <row r="3570" spans="2:6" x14ac:dyDescent="0.25">
      <c r="D3570" s="2" t="s">
        <v>4675</v>
      </c>
      <c r="E3570" s="2" t="s">
        <v>141</v>
      </c>
      <c r="F3570" s="2">
        <v>60</v>
      </c>
    </row>
    <row r="3571" spans="2:6" x14ac:dyDescent="0.25">
      <c r="B3571" s="2" t="s">
        <v>4687</v>
      </c>
      <c r="D3571" s="2"/>
      <c r="E3571" s="2"/>
      <c r="F3571" s="2">
        <v>707</v>
      </c>
    </row>
    <row r="3572" spans="2:6" x14ac:dyDescent="0.25">
      <c r="B3572" s="107">
        <v>46027</v>
      </c>
      <c r="C3572" s="2" t="s">
        <v>151</v>
      </c>
      <c r="D3572" s="2" t="s">
        <v>4557</v>
      </c>
      <c r="E3572" s="2" t="s">
        <v>65</v>
      </c>
      <c r="F3572" s="2">
        <v>20</v>
      </c>
    </row>
    <row r="3573" spans="2:6" x14ac:dyDescent="0.25">
      <c r="D3573" s="2" t="s">
        <v>2342</v>
      </c>
      <c r="E3573" s="2" t="s">
        <v>65</v>
      </c>
      <c r="F3573" s="2">
        <v>3</v>
      </c>
    </row>
    <row r="3574" spans="2:6" x14ac:dyDescent="0.25">
      <c r="D3574" s="2" t="s">
        <v>4703</v>
      </c>
      <c r="E3574" s="2" t="s">
        <v>65</v>
      </c>
      <c r="F3574" s="2">
        <v>3</v>
      </c>
    </row>
    <row r="3575" spans="2:6" x14ac:dyDescent="0.25">
      <c r="D3575" s="2" t="s">
        <v>2885</v>
      </c>
      <c r="E3575" s="2" t="s">
        <v>65</v>
      </c>
      <c r="F3575" s="2">
        <v>12</v>
      </c>
    </row>
    <row r="3576" spans="2:6" x14ac:dyDescent="0.25">
      <c r="D3576" s="2" t="s">
        <v>4702</v>
      </c>
      <c r="E3576" s="2" t="s">
        <v>65</v>
      </c>
      <c r="F3576" s="2">
        <v>3</v>
      </c>
    </row>
    <row r="3577" spans="2:6" x14ac:dyDescent="0.25">
      <c r="B3577" s="2" t="s">
        <v>4830</v>
      </c>
      <c r="D3577" s="2"/>
      <c r="E3577" s="2"/>
      <c r="F3577" s="2">
        <v>41</v>
      </c>
    </row>
    <row r="3578" spans="2:6" x14ac:dyDescent="0.25">
      <c r="B3578" s="107">
        <v>46029</v>
      </c>
      <c r="C3578" s="2" t="s">
        <v>773</v>
      </c>
      <c r="D3578" s="2" t="s">
        <v>4736</v>
      </c>
      <c r="E3578" s="2" t="s">
        <v>116</v>
      </c>
      <c r="F3578" s="2">
        <v>3</v>
      </c>
    </row>
    <row r="3579" spans="2:6" x14ac:dyDescent="0.25">
      <c r="C3579" s="2" t="s">
        <v>2480</v>
      </c>
      <c r="D3579" s="2" t="s">
        <v>3331</v>
      </c>
      <c r="E3579" s="2" t="s">
        <v>114</v>
      </c>
      <c r="F3579" s="2">
        <v>5</v>
      </c>
    </row>
    <row r="3580" spans="2:6" x14ac:dyDescent="0.25">
      <c r="D3580" s="2" t="s">
        <v>4727</v>
      </c>
      <c r="E3580" s="2" t="s">
        <v>65</v>
      </c>
      <c r="F3580" s="2">
        <v>80</v>
      </c>
    </row>
    <row r="3581" spans="2:6" x14ac:dyDescent="0.25">
      <c r="C3581" s="2" t="s">
        <v>4738</v>
      </c>
      <c r="D3581" s="2" t="s">
        <v>2134</v>
      </c>
      <c r="E3581" s="2" t="s">
        <v>113</v>
      </c>
      <c r="F3581" s="2">
        <v>1</v>
      </c>
    </row>
    <row r="3582" spans="2:6" x14ac:dyDescent="0.25">
      <c r="B3582" s="2" t="s">
        <v>4750</v>
      </c>
      <c r="D3582" s="2"/>
      <c r="E3582" s="2"/>
      <c r="F3582" s="2">
        <v>89</v>
      </c>
    </row>
    <row r="3583" spans="2:6" x14ac:dyDescent="0.25">
      <c r="B3583" s="107">
        <v>46028</v>
      </c>
      <c r="C3583" s="2" t="s">
        <v>147</v>
      </c>
      <c r="D3583" s="2" t="s">
        <v>3208</v>
      </c>
      <c r="E3583" s="2" t="s">
        <v>65</v>
      </c>
      <c r="F3583" s="2">
        <v>10</v>
      </c>
    </row>
    <row r="3584" spans="2:6" x14ac:dyDescent="0.25">
      <c r="D3584" s="2" t="s">
        <v>2184</v>
      </c>
      <c r="E3584" s="2" t="s">
        <v>24</v>
      </c>
      <c r="F3584" s="2">
        <v>4</v>
      </c>
    </row>
    <row r="3585" spans="2:6" x14ac:dyDescent="0.25">
      <c r="D3585" s="2" t="s">
        <v>4730</v>
      </c>
      <c r="E3585" s="2" t="s">
        <v>65</v>
      </c>
      <c r="F3585" s="2">
        <v>2</v>
      </c>
    </row>
    <row r="3586" spans="2:6" x14ac:dyDescent="0.25">
      <c r="D3586" s="2" t="s">
        <v>2183</v>
      </c>
      <c r="E3586" s="2" t="s">
        <v>139</v>
      </c>
      <c r="F3586" s="2">
        <v>4</v>
      </c>
    </row>
    <row r="3587" spans="2:6" x14ac:dyDescent="0.25">
      <c r="C3587" s="2" t="s">
        <v>177</v>
      </c>
      <c r="D3587" s="2" t="s">
        <v>3100</v>
      </c>
      <c r="E3587" s="2" t="s">
        <v>115</v>
      </c>
      <c r="F3587" s="2">
        <v>3</v>
      </c>
    </row>
    <row r="3588" spans="2:6" x14ac:dyDescent="0.25">
      <c r="D3588" s="2" t="s">
        <v>3101</v>
      </c>
      <c r="E3588" s="2" t="s">
        <v>115</v>
      </c>
      <c r="F3588" s="2">
        <v>2</v>
      </c>
    </row>
    <row r="3589" spans="2:6" x14ac:dyDescent="0.25">
      <c r="D3589" s="2" t="s">
        <v>3424</v>
      </c>
      <c r="E3589" s="2" t="s">
        <v>115</v>
      </c>
      <c r="F3589" s="2">
        <v>1</v>
      </c>
    </row>
    <row r="3590" spans="2:6" x14ac:dyDescent="0.25">
      <c r="D3590" s="2" t="s">
        <v>4725</v>
      </c>
      <c r="E3590" s="2" t="s">
        <v>115</v>
      </c>
      <c r="F3590" s="2">
        <v>10</v>
      </c>
    </row>
    <row r="3591" spans="2:6" x14ac:dyDescent="0.25">
      <c r="B3591" s="2" t="s">
        <v>4831</v>
      </c>
      <c r="D3591" s="2"/>
      <c r="E3591" s="2"/>
      <c r="F3591" s="2">
        <v>36</v>
      </c>
    </row>
    <row r="3592" spans="2:6" x14ac:dyDescent="0.25">
      <c r="B3592" s="107">
        <v>46035</v>
      </c>
      <c r="C3592" s="2" t="s">
        <v>216</v>
      </c>
      <c r="D3592" s="2" t="s">
        <v>4806</v>
      </c>
      <c r="E3592" s="2" t="s">
        <v>65</v>
      </c>
      <c r="F3592" s="2">
        <v>1</v>
      </c>
    </row>
    <row r="3593" spans="2:6" x14ac:dyDescent="0.25">
      <c r="D3593" s="2" t="s">
        <v>4807</v>
      </c>
      <c r="E3593" s="2" t="s">
        <v>109</v>
      </c>
      <c r="F3593" s="2">
        <v>1</v>
      </c>
    </row>
    <row r="3594" spans="2:6" x14ac:dyDescent="0.25">
      <c r="D3594" s="2" t="s">
        <v>4808</v>
      </c>
      <c r="E3594" s="2" t="s">
        <v>65</v>
      </c>
      <c r="F3594" s="2">
        <v>1</v>
      </c>
    </row>
    <row r="3595" spans="2:6" x14ac:dyDescent="0.25">
      <c r="D3595" s="2" t="s">
        <v>4809</v>
      </c>
      <c r="E3595" s="2" t="s">
        <v>65</v>
      </c>
      <c r="F3595" s="2">
        <v>4</v>
      </c>
    </row>
    <row r="3596" spans="2:6" x14ac:dyDescent="0.25">
      <c r="D3596" s="2" t="s">
        <v>4810</v>
      </c>
      <c r="E3596" s="2" t="s">
        <v>65</v>
      </c>
      <c r="F3596" s="2">
        <v>2</v>
      </c>
    </row>
    <row r="3597" spans="2:6" x14ac:dyDescent="0.25">
      <c r="D3597" s="2" t="s">
        <v>4811</v>
      </c>
      <c r="E3597" s="2" t="s">
        <v>65</v>
      </c>
      <c r="F3597" s="2">
        <v>2</v>
      </c>
    </row>
    <row r="3598" spans="2:6" x14ac:dyDescent="0.25">
      <c r="D3598" s="2" t="s">
        <v>4812</v>
      </c>
      <c r="E3598" s="2" t="s">
        <v>65</v>
      </c>
      <c r="F3598" s="2">
        <v>1</v>
      </c>
    </row>
    <row r="3599" spans="2:6" x14ac:dyDescent="0.25">
      <c r="D3599" s="2" t="s">
        <v>4813</v>
      </c>
      <c r="E3599" s="2" t="s">
        <v>65</v>
      </c>
      <c r="F3599" s="2">
        <v>2</v>
      </c>
    </row>
    <row r="3600" spans="2:6" x14ac:dyDescent="0.25">
      <c r="D3600" s="2" t="s">
        <v>4814</v>
      </c>
      <c r="E3600" s="2" t="s">
        <v>65</v>
      </c>
      <c r="F3600" s="2">
        <v>2</v>
      </c>
    </row>
    <row r="3601" spans="2:6" x14ac:dyDescent="0.25">
      <c r="D3601" s="2" t="s">
        <v>4815</v>
      </c>
      <c r="E3601" s="2" t="s">
        <v>116</v>
      </c>
      <c r="F3601" s="2">
        <v>2</v>
      </c>
    </row>
    <row r="3602" spans="2:6" x14ac:dyDescent="0.25">
      <c r="D3602" s="2" t="s">
        <v>4816</v>
      </c>
      <c r="E3602" s="2" t="s">
        <v>65</v>
      </c>
      <c r="F3602" s="2">
        <v>1</v>
      </c>
    </row>
    <row r="3603" spans="2:6" x14ac:dyDescent="0.25">
      <c r="D3603" s="2" t="s">
        <v>4821</v>
      </c>
      <c r="E3603" s="2" t="s">
        <v>65</v>
      </c>
      <c r="F3603" s="2">
        <v>1</v>
      </c>
    </row>
    <row r="3604" spans="2:6" x14ac:dyDescent="0.25">
      <c r="C3604" s="2" t="s">
        <v>238</v>
      </c>
      <c r="D3604" s="2" t="s">
        <v>3043</v>
      </c>
      <c r="E3604" s="2" t="s">
        <v>65</v>
      </c>
      <c r="F3604" s="2">
        <v>73</v>
      </c>
    </row>
    <row r="3605" spans="2:6" x14ac:dyDescent="0.25">
      <c r="D3605" s="2" t="s">
        <v>3353</v>
      </c>
      <c r="E3605" s="2" t="s">
        <v>65</v>
      </c>
      <c r="F3605" s="2">
        <v>5</v>
      </c>
    </row>
    <row r="3606" spans="2:6" x14ac:dyDescent="0.25">
      <c r="D3606" s="2" t="s">
        <v>4833</v>
      </c>
      <c r="E3606" s="2" t="s">
        <v>65</v>
      </c>
      <c r="F3606" s="2">
        <v>375</v>
      </c>
    </row>
    <row r="3607" spans="2:6" x14ac:dyDescent="0.25">
      <c r="D3607" s="2" t="s">
        <v>4834</v>
      </c>
      <c r="E3607" s="2" t="s">
        <v>65</v>
      </c>
      <c r="F3607" s="2">
        <v>20</v>
      </c>
    </row>
    <row r="3608" spans="2:6" x14ac:dyDescent="0.25">
      <c r="D3608" s="2" t="s">
        <v>4835</v>
      </c>
      <c r="E3608" s="2" t="s">
        <v>65</v>
      </c>
      <c r="F3608" s="2">
        <v>9</v>
      </c>
    </row>
    <row r="3609" spans="2:6" x14ac:dyDescent="0.25">
      <c r="D3609" s="2" t="s">
        <v>4836</v>
      </c>
      <c r="E3609" s="2" t="s">
        <v>65</v>
      </c>
      <c r="F3609" s="2">
        <v>21</v>
      </c>
    </row>
    <row r="3610" spans="2:6" x14ac:dyDescent="0.25">
      <c r="D3610" s="2" t="s">
        <v>4837</v>
      </c>
      <c r="E3610" s="2" t="s">
        <v>65</v>
      </c>
      <c r="F3610" s="2">
        <v>3</v>
      </c>
    </row>
    <row r="3611" spans="2:6" x14ac:dyDescent="0.25">
      <c r="D3611" s="2" t="s">
        <v>4838</v>
      </c>
      <c r="E3611" s="2" t="s">
        <v>65</v>
      </c>
      <c r="F3611" s="2">
        <v>3</v>
      </c>
    </row>
    <row r="3612" spans="2:6" x14ac:dyDescent="0.25">
      <c r="D3612" s="2" t="s">
        <v>4839</v>
      </c>
      <c r="E3612" s="2" t="s">
        <v>65</v>
      </c>
      <c r="F3612" s="2">
        <v>3</v>
      </c>
    </row>
    <row r="3613" spans="2:6" x14ac:dyDescent="0.25">
      <c r="D3613" s="2" t="s">
        <v>4840</v>
      </c>
      <c r="E3613" s="2" t="s">
        <v>65</v>
      </c>
      <c r="F3613" s="2">
        <v>1000</v>
      </c>
    </row>
    <row r="3614" spans="2:6" x14ac:dyDescent="0.25">
      <c r="B3614" s="2" t="s">
        <v>4832</v>
      </c>
      <c r="D3614" s="2"/>
      <c r="E3614" s="2"/>
      <c r="F3614" s="2">
        <v>1532</v>
      </c>
    </row>
    <row r="3615" spans="2:6" x14ac:dyDescent="0.25">
      <c r="B3615" s="107">
        <v>46034</v>
      </c>
      <c r="C3615" s="2" t="s">
        <v>372</v>
      </c>
      <c r="D3615" s="2" t="s">
        <v>1975</v>
      </c>
      <c r="E3615" s="2" t="s">
        <v>65</v>
      </c>
      <c r="F3615" s="2">
        <v>80</v>
      </c>
    </row>
    <row r="3616" spans="2:6" x14ac:dyDescent="0.25">
      <c r="D3616" s="2" t="s">
        <v>4823</v>
      </c>
      <c r="E3616" s="2" t="s">
        <v>65</v>
      </c>
      <c r="F3616" s="2">
        <v>12</v>
      </c>
    </row>
    <row r="3617" spans="2:6" x14ac:dyDescent="0.25">
      <c r="D3617" s="2" t="s">
        <v>4824</v>
      </c>
      <c r="E3617" s="2" t="s">
        <v>65</v>
      </c>
      <c r="F3617" s="2">
        <v>15</v>
      </c>
    </row>
    <row r="3618" spans="2:6" x14ac:dyDescent="0.25">
      <c r="D3618" s="2" t="s">
        <v>4825</v>
      </c>
      <c r="E3618" s="2" t="s">
        <v>65</v>
      </c>
      <c r="F3618" s="2">
        <v>12</v>
      </c>
    </row>
    <row r="3619" spans="2:6" x14ac:dyDescent="0.25">
      <c r="D3619" s="2" t="s">
        <v>4826</v>
      </c>
      <c r="E3619" s="2" t="s">
        <v>65</v>
      </c>
      <c r="F3619" s="2">
        <v>15</v>
      </c>
    </row>
    <row r="3620" spans="2:6" x14ac:dyDescent="0.25">
      <c r="B3620" s="2" t="s">
        <v>4829</v>
      </c>
      <c r="D3620" s="2"/>
      <c r="E3620" s="2"/>
      <c r="F3620" s="2">
        <v>134</v>
      </c>
    </row>
    <row r="3621" spans="2:6" x14ac:dyDescent="0.25">
      <c r="B3621" s="107">
        <v>46038</v>
      </c>
      <c r="C3621" s="2" t="s">
        <v>260</v>
      </c>
      <c r="D3621" s="2" t="s">
        <v>4842</v>
      </c>
      <c r="E3621" s="2" t="s">
        <v>65</v>
      </c>
      <c r="F3621" s="2">
        <v>40</v>
      </c>
    </row>
    <row r="3622" spans="2:6" x14ac:dyDescent="0.25">
      <c r="C3622" s="2" t="s">
        <v>4288</v>
      </c>
      <c r="D3622" s="2" t="s">
        <v>2266</v>
      </c>
      <c r="E3622" s="2" t="s">
        <v>65</v>
      </c>
      <c r="F3622" s="2">
        <v>1</v>
      </c>
    </row>
    <row r="3623" spans="2:6" x14ac:dyDescent="0.25">
      <c r="D3623" s="2" t="s">
        <v>4291</v>
      </c>
      <c r="E3623" s="2" t="s">
        <v>65</v>
      </c>
      <c r="F3623" s="2">
        <v>1</v>
      </c>
    </row>
    <row r="3624" spans="2:6" x14ac:dyDescent="0.25">
      <c r="D3624" s="2" t="s">
        <v>4317</v>
      </c>
      <c r="E3624" s="2" t="s">
        <v>65</v>
      </c>
      <c r="F3624" s="2">
        <v>16</v>
      </c>
    </row>
    <row r="3625" spans="2:6" x14ac:dyDescent="0.25">
      <c r="D3625" s="2" t="s">
        <v>4318</v>
      </c>
      <c r="E3625" s="2" t="s">
        <v>65</v>
      </c>
      <c r="F3625" s="2">
        <v>10</v>
      </c>
    </row>
    <row r="3626" spans="2:6" x14ac:dyDescent="0.25">
      <c r="D3626" s="2" t="s">
        <v>4319</v>
      </c>
      <c r="E3626" s="2" t="s">
        <v>65</v>
      </c>
      <c r="F3626" s="2">
        <v>8</v>
      </c>
    </row>
    <row r="3627" spans="2:6" x14ac:dyDescent="0.25">
      <c r="B3627" s="2" t="s">
        <v>4934</v>
      </c>
      <c r="D3627" s="2"/>
      <c r="E3627" s="2"/>
      <c r="F3627" s="2">
        <v>76</v>
      </c>
    </row>
    <row r="3628" spans="2:6" x14ac:dyDescent="0.25">
      <c r="B3628" s="107">
        <v>46036</v>
      </c>
      <c r="C3628" s="2" t="s">
        <v>375</v>
      </c>
      <c r="D3628" s="2" t="s">
        <v>4542</v>
      </c>
      <c r="E3628" s="2" t="s">
        <v>139</v>
      </c>
      <c r="F3628" s="2">
        <v>4</v>
      </c>
    </row>
    <row r="3629" spans="2:6" x14ac:dyDescent="0.25">
      <c r="B3629" s="2" t="s">
        <v>4935</v>
      </c>
      <c r="D3629" s="2"/>
      <c r="E3629" s="2"/>
      <c r="F3629" s="2">
        <v>4</v>
      </c>
    </row>
    <row r="3630" spans="2:6" x14ac:dyDescent="0.25">
      <c r="B3630" s="107">
        <v>46045</v>
      </c>
      <c r="C3630" s="2" t="s">
        <v>243</v>
      </c>
      <c r="D3630" s="2" t="s">
        <v>2424</v>
      </c>
      <c r="E3630" s="2" t="s">
        <v>23</v>
      </c>
      <c r="F3630" s="2">
        <v>100</v>
      </c>
    </row>
    <row r="3631" spans="2:6" x14ac:dyDescent="0.25">
      <c r="D3631" s="2" t="s">
        <v>4878</v>
      </c>
      <c r="E3631" s="2" t="s">
        <v>65</v>
      </c>
      <c r="F3631" s="2">
        <v>1</v>
      </c>
    </row>
    <row r="3632" spans="2:6" x14ac:dyDescent="0.25">
      <c r="B3632" s="2" t="s">
        <v>4936</v>
      </c>
      <c r="D3632" s="2"/>
      <c r="E3632" s="2"/>
      <c r="F3632" s="2">
        <v>101</v>
      </c>
    </row>
    <row r="3633" spans="2:6" x14ac:dyDescent="0.25">
      <c r="B3633" s="107">
        <v>46044</v>
      </c>
      <c r="C3633" s="2" t="s">
        <v>4288</v>
      </c>
      <c r="D3633" s="2" t="s">
        <v>4017</v>
      </c>
      <c r="E3633" s="2" t="s">
        <v>65</v>
      </c>
      <c r="F3633" s="2">
        <v>1</v>
      </c>
    </row>
    <row r="3634" spans="2:6" x14ac:dyDescent="0.25">
      <c r="B3634" s="2" t="s">
        <v>4939</v>
      </c>
      <c r="D3634" s="2"/>
      <c r="E3634" s="2"/>
      <c r="F3634" s="2">
        <v>1</v>
      </c>
    </row>
    <row r="3635" spans="2:6" x14ac:dyDescent="0.25">
      <c r="B3635" s="107">
        <v>46041</v>
      </c>
      <c r="C3635" s="2" t="s">
        <v>147</v>
      </c>
      <c r="D3635" s="2" t="s">
        <v>4876</v>
      </c>
      <c r="E3635" s="2" t="s">
        <v>65</v>
      </c>
      <c r="F3635" s="2">
        <v>1</v>
      </c>
    </row>
    <row r="3636" spans="2:6" x14ac:dyDescent="0.25">
      <c r="D3636" s="2" t="s">
        <v>2334</v>
      </c>
      <c r="E3636" s="2" t="s">
        <v>65</v>
      </c>
      <c r="F3636" s="2">
        <v>1</v>
      </c>
    </row>
    <row r="3637" spans="2:6" x14ac:dyDescent="0.25">
      <c r="D3637" s="2" t="s">
        <v>2835</v>
      </c>
      <c r="E3637" s="2" t="s">
        <v>65</v>
      </c>
      <c r="F3637" s="2">
        <v>4</v>
      </c>
    </row>
    <row r="3638" spans="2:6" x14ac:dyDescent="0.25">
      <c r="D3638" s="2" t="s">
        <v>2335</v>
      </c>
      <c r="E3638" s="2" t="s">
        <v>65</v>
      </c>
      <c r="F3638" s="2">
        <v>1</v>
      </c>
    </row>
    <row r="3639" spans="2:6" x14ac:dyDescent="0.25">
      <c r="D3639" s="2" t="s">
        <v>4874</v>
      </c>
      <c r="E3639" s="2" t="s">
        <v>65</v>
      </c>
      <c r="F3639" s="2">
        <v>4</v>
      </c>
    </row>
    <row r="3640" spans="2:6" x14ac:dyDescent="0.25">
      <c r="D3640" s="2" t="s">
        <v>4171</v>
      </c>
      <c r="E3640" s="2" t="s">
        <v>65</v>
      </c>
      <c r="F3640" s="2">
        <v>2</v>
      </c>
    </row>
    <row r="3641" spans="2:6" x14ac:dyDescent="0.25">
      <c r="D3641" s="2" t="s">
        <v>4875</v>
      </c>
      <c r="E3641" s="2" t="s">
        <v>65</v>
      </c>
      <c r="F3641" s="2">
        <v>4</v>
      </c>
    </row>
    <row r="3642" spans="2:6" x14ac:dyDescent="0.25">
      <c r="B3642" s="2" t="s">
        <v>4940</v>
      </c>
      <c r="D3642" s="2"/>
      <c r="E3642" s="2"/>
      <c r="F3642" s="2">
        <v>17</v>
      </c>
    </row>
    <row r="3643" spans="2:6" x14ac:dyDescent="0.25">
      <c r="B3643" s="107">
        <v>46043</v>
      </c>
      <c r="C3643" s="2" t="s">
        <v>2480</v>
      </c>
      <c r="D3643" s="2" t="s">
        <v>3331</v>
      </c>
      <c r="E3643" s="2" t="s">
        <v>65</v>
      </c>
      <c r="F3643" s="2">
        <v>5</v>
      </c>
    </row>
    <row r="3644" spans="2:6" x14ac:dyDescent="0.25">
      <c r="D3644" s="2" t="s">
        <v>4894</v>
      </c>
      <c r="E3644" s="2" t="s">
        <v>65</v>
      </c>
      <c r="F3644" s="2">
        <v>1</v>
      </c>
    </row>
    <row r="3645" spans="2:6" x14ac:dyDescent="0.25">
      <c r="C3645" s="2" t="s">
        <v>4738</v>
      </c>
      <c r="D3645" s="2" t="s">
        <v>2134</v>
      </c>
      <c r="E3645" s="2" t="s">
        <v>65</v>
      </c>
      <c r="F3645" s="2">
        <v>1</v>
      </c>
    </row>
    <row r="3646" spans="2:6" x14ac:dyDescent="0.25">
      <c r="B3646" s="2" t="s">
        <v>4932</v>
      </c>
      <c r="D3646" s="2"/>
      <c r="E3646" s="2"/>
      <c r="F3646" s="2">
        <v>7</v>
      </c>
    </row>
    <row r="3647" spans="2:6" x14ac:dyDescent="0.25">
      <c r="B3647" s="107">
        <v>46048</v>
      </c>
      <c r="C3647" s="2" t="s">
        <v>834</v>
      </c>
      <c r="D3647" s="2" t="s">
        <v>3072</v>
      </c>
      <c r="E3647" s="2" t="s">
        <v>65</v>
      </c>
      <c r="F3647" s="2">
        <v>1</v>
      </c>
    </row>
    <row r="3648" spans="2:6" x14ac:dyDescent="0.25">
      <c r="C3648" s="2" t="s">
        <v>4928</v>
      </c>
      <c r="D3648" s="2" t="s">
        <v>4927</v>
      </c>
      <c r="E3648" s="2" t="s">
        <v>65</v>
      </c>
      <c r="F3648" s="2">
        <v>1</v>
      </c>
    </row>
    <row r="3649" spans="2:6" x14ac:dyDescent="0.25">
      <c r="B3649" s="2" t="s">
        <v>4933</v>
      </c>
      <c r="D3649" s="2"/>
      <c r="E3649" s="2"/>
      <c r="F3649" s="2">
        <v>2</v>
      </c>
    </row>
    <row r="3650" spans="2:6" x14ac:dyDescent="0.25">
      <c r="B3650" s="107">
        <v>46050</v>
      </c>
      <c r="C3650" s="2" t="s">
        <v>216</v>
      </c>
      <c r="D3650" s="2" t="s">
        <v>4987</v>
      </c>
      <c r="E3650" s="2" t="s">
        <v>65</v>
      </c>
      <c r="F3650" s="2">
        <v>4</v>
      </c>
    </row>
    <row r="3651" spans="2:6" x14ac:dyDescent="0.25">
      <c r="C3651" s="2" t="s">
        <v>4738</v>
      </c>
      <c r="D3651" s="2" t="s">
        <v>2134</v>
      </c>
      <c r="E3651" s="2" t="s">
        <v>65</v>
      </c>
      <c r="F3651" s="2">
        <v>1</v>
      </c>
    </row>
    <row r="3652" spans="2:6" x14ac:dyDescent="0.25">
      <c r="C3652" s="2" t="s">
        <v>4903</v>
      </c>
      <c r="D3652" s="2" t="s">
        <v>4905</v>
      </c>
      <c r="E3652" s="2" t="s">
        <v>65</v>
      </c>
      <c r="F3652" s="2">
        <v>1</v>
      </c>
    </row>
    <row r="3653" spans="2:6" x14ac:dyDescent="0.25">
      <c r="B3653" s="2" t="s">
        <v>4941</v>
      </c>
      <c r="D3653" s="2"/>
      <c r="E3653" s="2"/>
      <c r="F3653" s="2">
        <v>6</v>
      </c>
    </row>
    <row r="3654" spans="2:6" x14ac:dyDescent="0.25">
      <c r="B3654" s="107">
        <v>46049</v>
      </c>
      <c r="C3654" s="2" t="s">
        <v>151</v>
      </c>
      <c r="D3654" s="2" t="s">
        <v>2342</v>
      </c>
      <c r="E3654" s="2" t="s">
        <v>110</v>
      </c>
      <c r="F3654" s="2">
        <v>1</v>
      </c>
    </row>
    <row r="3655" spans="2:6" x14ac:dyDescent="0.25">
      <c r="D3655" s="2" t="s">
        <v>4944</v>
      </c>
      <c r="E3655" s="2" t="s">
        <v>110</v>
      </c>
      <c r="F3655" s="2">
        <v>4</v>
      </c>
    </row>
    <row r="3656" spans="2:6" x14ac:dyDescent="0.25">
      <c r="C3656" s="2" t="s">
        <v>372</v>
      </c>
      <c r="D3656" s="2" t="s">
        <v>4955</v>
      </c>
      <c r="E3656" s="2" t="s">
        <v>141</v>
      </c>
      <c r="F3656" s="2">
        <v>15</v>
      </c>
    </row>
    <row r="3657" spans="2:6" x14ac:dyDescent="0.25">
      <c r="C3657" s="2" t="s">
        <v>834</v>
      </c>
      <c r="D3657" s="2" t="s">
        <v>3072</v>
      </c>
      <c r="E3657" s="2" t="s">
        <v>65</v>
      </c>
      <c r="F3657" s="2">
        <v>1</v>
      </c>
    </row>
    <row r="3658" spans="2:6" x14ac:dyDescent="0.25">
      <c r="B3658" s="2" t="s">
        <v>4999</v>
      </c>
      <c r="D3658" s="2"/>
      <c r="E3658" s="2"/>
      <c r="F3658" s="2">
        <v>21</v>
      </c>
    </row>
    <row r="3659" spans="2:6" x14ac:dyDescent="0.25">
      <c r="B3659" s="107">
        <v>46051</v>
      </c>
      <c r="C3659" s="2" t="s">
        <v>238</v>
      </c>
      <c r="D3659" s="2" t="s">
        <v>4535</v>
      </c>
      <c r="E3659" s="2" t="s">
        <v>65</v>
      </c>
      <c r="F3659" s="2">
        <v>15</v>
      </c>
    </row>
    <row r="3660" spans="2:6" x14ac:dyDescent="0.25">
      <c r="C3660" s="2" t="s">
        <v>874</v>
      </c>
      <c r="D3660" s="2" t="s">
        <v>4985</v>
      </c>
      <c r="E3660" s="2" t="s">
        <v>65</v>
      </c>
      <c r="F3660" s="2">
        <v>3</v>
      </c>
    </row>
    <row r="3661" spans="2:6" x14ac:dyDescent="0.25">
      <c r="B3661" s="2" t="s">
        <v>5001</v>
      </c>
      <c r="D3661" s="2"/>
      <c r="E3661" s="2"/>
      <c r="F3661" s="2">
        <v>18</v>
      </c>
    </row>
    <row r="3662" spans="2:6" x14ac:dyDescent="0.25">
      <c r="B3662" s="107">
        <v>46053</v>
      </c>
      <c r="C3662" s="2" t="s">
        <v>4992</v>
      </c>
      <c r="D3662" s="2" t="s">
        <v>2304</v>
      </c>
      <c r="E3662" s="2" t="s">
        <v>65</v>
      </c>
      <c r="F3662" s="2">
        <v>1</v>
      </c>
    </row>
    <row r="3663" spans="2:6" x14ac:dyDescent="0.25">
      <c r="D3663" s="2" t="s">
        <v>4989</v>
      </c>
      <c r="E3663" s="2" t="s">
        <v>140</v>
      </c>
      <c r="F3663" s="2">
        <v>20</v>
      </c>
    </row>
    <row r="3664" spans="2:6" x14ac:dyDescent="0.25">
      <c r="B3664" s="2" t="s">
        <v>5040</v>
      </c>
      <c r="D3664" s="2"/>
      <c r="E3664" s="2"/>
      <c r="F3664" s="2">
        <v>21</v>
      </c>
    </row>
    <row r="3665" spans="2:6" x14ac:dyDescent="0.25">
      <c r="B3665" s="107">
        <v>46052</v>
      </c>
      <c r="C3665" s="2" t="s">
        <v>4265</v>
      </c>
      <c r="D3665" s="2" t="s">
        <v>2179</v>
      </c>
      <c r="E3665" s="2" t="s">
        <v>111</v>
      </c>
      <c r="F3665" s="2">
        <v>6</v>
      </c>
    </row>
    <row r="3666" spans="2:6" x14ac:dyDescent="0.25">
      <c r="B3666" s="2" t="s">
        <v>5039</v>
      </c>
      <c r="D3666" s="2"/>
      <c r="E3666" s="2"/>
      <c r="F3666" s="2">
        <v>6</v>
      </c>
    </row>
    <row r="3667" spans="2:6" x14ac:dyDescent="0.25">
      <c r="B3667" s="107">
        <v>46059</v>
      </c>
      <c r="C3667" s="2" t="s">
        <v>243</v>
      </c>
      <c r="D3667" s="2" t="s">
        <v>2424</v>
      </c>
      <c r="E3667" s="2" t="s">
        <v>23</v>
      </c>
      <c r="F3667" s="2">
        <v>50</v>
      </c>
    </row>
    <row r="3668" spans="2:6" x14ac:dyDescent="0.25">
      <c r="D3668" s="2" t="s">
        <v>5006</v>
      </c>
      <c r="E3668" s="2" t="s">
        <v>65</v>
      </c>
      <c r="F3668" s="2">
        <v>1</v>
      </c>
    </row>
    <row r="3669" spans="2:6" x14ac:dyDescent="0.25">
      <c r="D3669" s="2" t="s">
        <v>5007</v>
      </c>
      <c r="E3669" s="2" t="s">
        <v>65</v>
      </c>
      <c r="F3669" s="2">
        <v>1</v>
      </c>
    </row>
    <row r="3670" spans="2:6" x14ac:dyDescent="0.25">
      <c r="C3670" s="2" t="s">
        <v>1786</v>
      </c>
      <c r="D3670" s="2" t="s">
        <v>1798</v>
      </c>
      <c r="E3670" s="2" t="s">
        <v>65</v>
      </c>
      <c r="F3670" s="2">
        <v>1</v>
      </c>
    </row>
    <row r="3671" spans="2:6" x14ac:dyDescent="0.25">
      <c r="B3671" s="2" t="s">
        <v>5037</v>
      </c>
      <c r="D3671" s="2"/>
      <c r="E3671" s="2"/>
      <c r="F3671" s="2">
        <v>53</v>
      </c>
    </row>
    <row r="3672" spans="2:6" x14ac:dyDescent="0.25">
      <c r="B3672" s="107">
        <v>46055</v>
      </c>
      <c r="C3672" s="2" t="s">
        <v>147</v>
      </c>
      <c r="D3672" s="2" t="s">
        <v>3451</v>
      </c>
      <c r="E3672" s="2" t="s">
        <v>110</v>
      </c>
      <c r="F3672" s="2">
        <v>2</v>
      </c>
    </row>
    <row r="3673" spans="2:6" x14ac:dyDescent="0.25">
      <c r="B3673" s="2" t="s">
        <v>5035</v>
      </c>
      <c r="D3673" s="2"/>
      <c r="E3673" s="2"/>
      <c r="F3673" s="2">
        <v>2</v>
      </c>
    </row>
    <row r="3674" spans="2:6" x14ac:dyDescent="0.25">
      <c r="B3674" s="107">
        <v>46058</v>
      </c>
      <c r="C3674" s="2" t="s">
        <v>230</v>
      </c>
      <c r="D3674" s="2" t="s">
        <v>5032</v>
      </c>
      <c r="E3674" s="2" t="s">
        <v>65</v>
      </c>
      <c r="F3674" s="2">
        <v>1</v>
      </c>
    </row>
    <row r="3675" spans="2:6" x14ac:dyDescent="0.25">
      <c r="C3675" s="2" t="s">
        <v>147</v>
      </c>
      <c r="D3675" s="2" t="s">
        <v>3208</v>
      </c>
      <c r="E3675" s="2" t="s">
        <v>65</v>
      </c>
      <c r="F3675" s="2">
        <v>1</v>
      </c>
    </row>
    <row r="3676" spans="2:6" x14ac:dyDescent="0.25">
      <c r="D3676" s="2" t="s">
        <v>2331</v>
      </c>
      <c r="E3676" s="2" t="s">
        <v>65</v>
      </c>
      <c r="F3676" s="2">
        <v>2</v>
      </c>
    </row>
    <row r="3677" spans="2:6" x14ac:dyDescent="0.25">
      <c r="D3677" s="2" t="s">
        <v>5014</v>
      </c>
      <c r="E3677" s="2" t="s">
        <v>110</v>
      </c>
      <c r="F3677" s="2">
        <v>2</v>
      </c>
    </row>
    <row r="3678" spans="2:6" x14ac:dyDescent="0.25">
      <c r="D3678" s="2" t="s">
        <v>3151</v>
      </c>
      <c r="E3678" s="2" t="s">
        <v>65</v>
      </c>
      <c r="F3678" s="2">
        <v>2</v>
      </c>
    </row>
    <row r="3679" spans="2:6" x14ac:dyDescent="0.25">
      <c r="D3679" s="2" t="s">
        <v>5015</v>
      </c>
      <c r="E3679" s="2" t="s">
        <v>24</v>
      </c>
      <c r="F3679" s="2">
        <v>2</v>
      </c>
    </row>
    <row r="3680" spans="2:6" x14ac:dyDescent="0.25">
      <c r="C3680" s="2" t="s">
        <v>4738</v>
      </c>
      <c r="D3680" s="2" t="s">
        <v>2134</v>
      </c>
      <c r="E3680" s="2" t="s">
        <v>65</v>
      </c>
      <c r="F3680" s="2">
        <v>2</v>
      </c>
    </row>
    <row r="3681" spans="2:6" x14ac:dyDescent="0.25">
      <c r="B3681" s="2" t="s">
        <v>5036</v>
      </c>
      <c r="D3681" s="2"/>
      <c r="E3681" s="2"/>
      <c r="F3681" s="2">
        <v>12</v>
      </c>
    </row>
    <row r="3682" spans="2:6" x14ac:dyDescent="0.25">
      <c r="B3682" s="107">
        <v>46081</v>
      </c>
      <c r="C3682" s="2" t="s">
        <v>243</v>
      </c>
      <c r="D3682" s="2" t="s">
        <v>2424</v>
      </c>
      <c r="E3682" s="2" t="s">
        <v>23</v>
      </c>
      <c r="F3682" s="2">
        <v>30</v>
      </c>
    </row>
    <row r="3683" spans="2:6" x14ac:dyDescent="0.25">
      <c r="D3683" s="2" t="s">
        <v>5122</v>
      </c>
      <c r="E3683" s="2" t="s">
        <v>65</v>
      </c>
      <c r="F3683" s="2">
        <v>1</v>
      </c>
    </row>
    <row r="3684" spans="2:6" x14ac:dyDescent="0.25">
      <c r="B3684" s="2" t="s">
        <v>5148</v>
      </c>
      <c r="D3684" s="2"/>
      <c r="E3684" s="2"/>
      <c r="F3684" s="2">
        <v>31</v>
      </c>
    </row>
    <row r="3685" spans="2:6" x14ac:dyDescent="0.25">
      <c r="B3685" s="107">
        <v>46084</v>
      </c>
      <c r="C3685" s="2" t="s">
        <v>4903</v>
      </c>
      <c r="D3685" s="2" t="s">
        <v>5125</v>
      </c>
      <c r="E3685" s="2" t="s">
        <v>65</v>
      </c>
      <c r="F3685" s="2">
        <v>1</v>
      </c>
    </row>
    <row r="3686" spans="2:6" x14ac:dyDescent="0.25">
      <c r="B3686" s="2" t="s">
        <v>5145</v>
      </c>
      <c r="D3686" s="2"/>
      <c r="E3686" s="2"/>
      <c r="F3686" s="2">
        <v>1</v>
      </c>
    </row>
    <row r="3687" spans="2:6" x14ac:dyDescent="0.25">
      <c r="B3687" s="107">
        <v>46104</v>
      </c>
      <c r="C3687" s="2" t="s">
        <v>198</v>
      </c>
      <c r="D3687" s="2" t="s">
        <v>5085</v>
      </c>
      <c r="E3687" s="2" t="s">
        <v>65</v>
      </c>
      <c r="F3687" s="2">
        <v>1</v>
      </c>
    </row>
    <row r="3688" spans="2:6" x14ac:dyDescent="0.25">
      <c r="D3688" s="2" t="s">
        <v>5090</v>
      </c>
      <c r="E3688" s="2" t="s">
        <v>65</v>
      </c>
      <c r="F3688" s="2">
        <v>1</v>
      </c>
    </row>
    <row r="3689" spans="2:6" x14ac:dyDescent="0.25">
      <c r="D3689" s="2" t="s">
        <v>5374</v>
      </c>
      <c r="E3689" s="2" t="s">
        <v>65</v>
      </c>
      <c r="F3689" s="2">
        <v>1</v>
      </c>
    </row>
    <row r="3690" spans="2:6" x14ac:dyDescent="0.25">
      <c r="C3690" s="2" t="s">
        <v>151</v>
      </c>
      <c r="D3690" s="2" t="s">
        <v>5368</v>
      </c>
      <c r="E3690" s="2" t="s">
        <v>110</v>
      </c>
      <c r="F3690" s="2">
        <v>1</v>
      </c>
    </row>
    <row r="3691" spans="2:6" x14ac:dyDescent="0.25">
      <c r="D3691" s="2" t="s">
        <v>1980</v>
      </c>
      <c r="E3691" s="2" t="s">
        <v>65</v>
      </c>
      <c r="F3691" s="2">
        <v>2</v>
      </c>
    </row>
    <row r="3692" spans="2:6" x14ac:dyDescent="0.25">
      <c r="D3692" s="2" t="s">
        <v>5367</v>
      </c>
      <c r="E3692" s="2" t="s">
        <v>110</v>
      </c>
      <c r="F3692" s="2">
        <v>2</v>
      </c>
    </row>
    <row r="3693" spans="2:6" x14ac:dyDescent="0.25">
      <c r="D3693" s="2" t="s">
        <v>5369</v>
      </c>
      <c r="E3693" s="2" t="s">
        <v>110</v>
      </c>
      <c r="F3693" s="2">
        <v>1</v>
      </c>
    </row>
    <row r="3694" spans="2:6" x14ac:dyDescent="0.25">
      <c r="C3694" s="2" t="s">
        <v>5073</v>
      </c>
      <c r="D3694" s="2" t="s">
        <v>5042</v>
      </c>
      <c r="E3694" s="2" t="s">
        <v>65</v>
      </c>
      <c r="F3694" s="2">
        <v>3</v>
      </c>
    </row>
    <row r="3695" spans="2:6" x14ac:dyDescent="0.25">
      <c r="D3695" s="2" t="s">
        <v>5043</v>
      </c>
      <c r="E3695" s="2" t="s">
        <v>65</v>
      </c>
      <c r="F3695" s="2">
        <v>1</v>
      </c>
    </row>
    <row r="3696" spans="2:6" x14ac:dyDescent="0.25">
      <c r="D3696" s="2" t="s">
        <v>5044</v>
      </c>
      <c r="E3696" s="2" t="s">
        <v>65</v>
      </c>
      <c r="F3696" s="2">
        <v>2</v>
      </c>
    </row>
    <row r="3697" spans="4:6" x14ac:dyDescent="0.25">
      <c r="D3697" s="2" t="s">
        <v>5045</v>
      </c>
      <c r="E3697" s="2" t="s">
        <v>65</v>
      </c>
      <c r="F3697" s="2">
        <v>4</v>
      </c>
    </row>
    <row r="3698" spans="4:6" x14ac:dyDescent="0.25">
      <c r="D3698" s="2" t="s">
        <v>5046</v>
      </c>
      <c r="E3698" s="2" t="s">
        <v>65</v>
      </c>
      <c r="F3698" s="2">
        <v>3</v>
      </c>
    </row>
    <row r="3699" spans="4:6" x14ac:dyDescent="0.25">
      <c r="D3699" s="2" t="s">
        <v>5048</v>
      </c>
      <c r="E3699" s="2" t="s">
        <v>65</v>
      </c>
      <c r="F3699" s="2">
        <v>5</v>
      </c>
    </row>
    <row r="3700" spans="4:6" x14ac:dyDescent="0.25">
      <c r="D3700" s="2" t="s">
        <v>5049</v>
      </c>
      <c r="E3700" s="2" t="s">
        <v>65</v>
      </c>
      <c r="F3700" s="2">
        <v>5</v>
      </c>
    </row>
    <row r="3701" spans="4:6" x14ac:dyDescent="0.25">
      <c r="D3701" s="2" t="s">
        <v>5050</v>
      </c>
      <c r="E3701" s="2" t="s">
        <v>65</v>
      </c>
      <c r="F3701" s="2">
        <v>1</v>
      </c>
    </row>
    <row r="3702" spans="4:6" x14ac:dyDescent="0.25">
      <c r="D3702" s="2" t="s">
        <v>5051</v>
      </c>
      <c r="E3702" s="2" t="s">
        <v>65</v>
      </c>
      <c r="F3702" s="2">
        <v>2</v>
      </c>
    </row>
    <row r="3703" spans="4:6" x14ac:dyDescent="0.25">
      <c r="D3703" s="2" t="s">
        <v>5052</v>
      </c>
      <c r="E3703" s="2" t="s">
        <v>65</v>
      </c>
      <c r="F3703" s="2">
        <v>1</v>
      </c>
    </row>
    <row r="3704" spans="4:6" x14ac:dyDescent="0.25">
      <c r="D3704" s="2" t="s">
        <v>5053</v>
      </c>
      <c r="E3704" s="2" t="s">
        <v>65</v>
      </c>
      <c r="F3704" s="2">
        <v>3</v>
      </c>
    </row>
    <row r="3705" spans="4:6" x14ac:dyDescent="0.25">
      <c r="D3705" s="2" t="s">
        <v>5054</v>
      </c>
      <c r="E3705" s="2" t="s">
        <v>65</v>
      </c>
      <c r="F3705" s="2">
        <v>5</v>
      </c>
    </row>
    <row r="3706" spans="4:6" x14ac:dyDescent="0.25">
      <c r="D3706" s="2" t="s">
        <v>5058</v>
      </c>
      <c r="E3706" s="2" t="s">
        <v>65</v>
      </c>
      <c r="F3706" s="2">
        <v>1</v>
      </c>
    </row>
    <row r="3707" spans="4:6" x14ac:dyDescent="0.25">
      <c r="D3707" s="2" t="s">
        <v>5060</v>
      </c>
      <c r="E3707" s="2" t="s">
        <v>65</v>
      </c>
      <c r="F3707" s="2">
        <v>1</v>
      </c>
    </row>
    <row r="3708" spans="4:6" x14ac:dyDescent="0.25">
      <c r="D3708" s="2" t="s">
        <v>5061</v>
      </c>
      <c r="E3708" s="2" t="s">
        <v>65</v>
      </c>
      <c r="F3708" s="2">
        <v>2</v>
      </c>
    </row>
    <row r="3709" spans="4:6" x14ac:dyDescent="0.25">
      <c r="D3709" s="2" t="s">
        <v>5062</v>
      </c>
      <c r="E3709" s="2" t="s">
        <v>65</v>
      </c>
      <c r="F3709" s="2">
        <v>2</v>
      </c>
    </row>
    <row r="3710" spans="4:6" x14ac:dyDescent="0.25">
      <c r="D3710" s="2" t="s">
        <v>5063</v>
      </c>
      <c r="E3710" s="2" t="s">
        <v>65</v>
      </c>
      <c r="F3710" s="2">
        <v>1</v>
      </c>
    </row>
    <row r="3711" spans="4:6" x14ac:dyDescent="0.25">
      <c r="D3711" s="2" t="s">
        <v>5065</v>
      </c>
      <c r="E3711" s="2" t="s">
        <v>65</v>
      </c>
      <c r="F3711" s="2">
        <v>2</v>
      </c>
    </row>
    <row r="3712" spans="4:6" x14ac:dyDescent="0.25">
      <c r="D3712" s="2" t="s">
        <v>5357</v>
      </c>
      <c r="E3712" s="2" t="s">
        <v>65</v>
      </c>
      <c r="F3712" s="2">
        <v>3</v>
      </c>
    </row>
    <row r="3713" spans="1:6" x14ac:dyDescent="0.25">
      <c r="D3713" s="2" t="s">
        <v>5358</v>
      </c>
      <c r="E3713" s="2" t="s">
        <v>65</v>
      </c>
      <c r="F3713" s="2">
        <v>1</v>
      </c>
    </row>
    <row r="3714" spans="1:6" x14ac:dyDescent="0.25">
      <c r="D3714" s="2" t="s">
        <v>5359</v>
      </c>
      <c r="E3714" s="2" t="s">
        <v>65</v>
      </c>
      <c r="F3714" s="2">
        <v>2</v>
      </c>
    </row>
    <row r="3715" spans="1:6" x14ac:dyDescent="0.25">
      <c r="D3715" s="2" t="s">
        <v>5360</v>
      </c>
      <c r="E3715" s="2" t="s">
        <v>65</v>
      </c>
      <c r="F3715" s="2">
        <v>1</v>
      </c>
    </row>
    <row r="3716" spans="1:6" x14ac:dyDescent="0.25">
      <c r="D3716" s="2" t="s">
        <v>5361</v>
      </c>
      <c r="E3716" s="2" t="s">
        <v>65</v>
      </c>
      <c r="F3716" s="2">
        <v>1</v>
      </c>
    </row>
    <row r="3717" spans="1:6" x14ac:dyDescent="0.25">
      <c r="D3717" s="2" t="s">
        <v>5362</v>
      </c>
      <c r="E3717" s="2" t="s">
        <v>65</v>
      </c>
      <c r="F3717" s="2">
        <v>1</v>
      </c>
    </row>
    <row r="3718" spans="1:6" x14ac:dyDescent="0.25">
      <c r="D3718" s="2" t="s">
        <v>5363</v>
      </c>
      <c r="E3718" s="2" t="s">
        <v>65</v>
      </c>
      <c r="F3718" s="2">
        <v>1</v>
      </c>
    </row>
    <row r="3719" spans="1:6" x14ac:dyDescent="0.25">
      <c r="D3719" s="2" t="s">
        <v>5364</v>
      </c>
      <c r="E3719" s="2" t="s">
        <v>65</v>
      </c>
      <c r="F3719" s="2">
        <v>2</v>
      </c>
    </row>
    <row r="3720" spans="1:6" x14ac:dyDescent="0.25">
      <c r="D3720" s="2" t="s">
        <v>5365</v>
      </c>
      <c r="E3720" s="2" t="s">
        <v>65</v>
      </c>
      <c r="F3720" s="2">
        <v>1</v>
      </c>
    </row>
    <row r="3721" spans="1:6" x14ac:dyDescent="0.25">
      <c r="B3721" s="2" t="s">
        <v>5352</v>
      </c>
      <c r="D3721" s="2"/>
      <c r="E3721" s="2"/>
      <c r="F3721" s="2">
        <v>66</v>
      </c>
    </row>
    <row r="3722" spans="1:6" x14ac:dyDescent="0.25">
      <c r="B3722" s="107">
        <v>46106</v>
      </c>
      <c r="C3722" s="2" t="s">
        <v>230</v>
      </c>
      <c r="D3722" s="2" t="s">
        <v>1913</v>
      </c>
      <c r="E3722" s="2" t="s">
        <v>65</v>
      </c>
      <c r="F3722" s="2">
        <v>3</v>
      </c>
    </row>
    <row r="3723" spans="1:6" x14ac:dyDescent="0.25">
      <c r="D3723" s="2" t="s">
        <v>1915</v>
      </c>
      <c r="E3723" s="2" t="s">
        <v>65</v>
      </c>
      <c r="F3723" s="2">
        <v>1</v>
      </c>
    </row>
    <row r="3724" spans="1:6" x14ac:dyDescent="0.25">
      <c r="D3724" s="2" t="s">
        <v>4242</v>
      </c>
      <c r="E3724" s="2" t="s">
        <v>65</v>
      </c>
      <c r="F3724" s="2">
        <v>1</v>
      </c>
    </row>
    <row r="3725" spans="1:6" x14ac:dyDescent="0.25">
      <c r="B3725" s="2" t="s">
        <v>5355</v>
      </c>
      <c r="D3725" s="2"/>
      <c r="E3725" s="2"/>
      <c r="F3725" s="2">
        <v>5</v>
      </c>
    </row>
    <row r="3726" spans="1:6" x14ac:dyDescent="0.25">
      <c r="A3726" s="2" t="s">
        <v>4472</v>
      </c>
      <c r="D3726" s="2"/>
      <c r="E3726" s="2"/>
      <c r="F3726" s="2">
        <v>10062.200000000001</v>
      </c>
    </row>
    <row r="3727" spans="1:6" x14ac:dyDescent="0.25">
      <c r="A3727" s="2" t="s">
        <v>4912</v>
      </c>
      <c r="B3727" s="107">
        <v>46047</v>
      </c>
      <c r="C3727" s="2" t="s">
        <v>177</v>
      </c>
      <c r="D3727" s="2" t="s">
        <v>4908</v>
      </c>
      <c r="E3727" s="2" t="s">
        <v>65</v>
      </c>
      <c r="F3727" s="2">
        <v>3</v>
      </c>
    </row>
    <row r="3728" spans="1:6" x14ac:dyDescent="0.25">
      <c r="B3728" s="2" t="s">
        <v>4942</v>
      </c>
      <c r="D3728" s="2"/>
      <c r="E3728" s="2"/>
      <c r="F3728" s="2">
        <v>3</v>
      </c>
    </row>
    <row r="3729" spans="1:6" x14ac:dyDescent="0.25">
      <c r="B3729" s="107">
        <v>46049</v>
      </c>
      <c r="C3729" s="2" t="s">
        <v>177</v>
      </c>
      <c r="D3729" s="2" t="s">
        <v>4908</v>
      </c>
      <c r="E3729" s="2" t="s">
        <v>65</v>
      </c>
      <c r="F3729" s="2">
        <v>4</v>
      </c>
    </row>
    <row r="3730" spans="1:6" x14ac:dyDescent="0.25">
      <c r="C3730" s="2" t="s">
        <v>554</v>
      </c>
      <c r="D3730" s="2" t="s">
        <v>4961</v>
      </c>
      <c r="E3730" s="2" t="s">
        <v>65</v>
      </c>
      <c r="F3730" s="2">
        <v>2</v>
      </c>
    </row>
    <row r="3731" spans="1:6" x14ac:dyDescent="0.25">
      <c r="D3731" s="2" t="s">
        <v>4965</v>
      </c>
      <c r="E3731" s="2" t="s">
        <v>65</v>
      </c>
      <c r="F3731" s="2">
        <v>1</v>
      </c>
    </row>
    <row r="3732" spans="1:6" x14ac:dyDescent="0.25">
      <c r="D3732" s="2" t="s">
        <v>4963</v>
      </c>
      <c r="E3732" s="2" t="s">
        <v>65</v>
      </c>
      <c r="F3732" s="2">
        <v>1</v>
      </c>
    </row>
    <row r="3733" spans="1:6" x14ac:dyDescent="0.25">
      <c r="D3733" s="2" t="s">
        <v>4964</v>
      </c>
      <c r="E3733" s="2" t="s">
        <v>65</v>
      </c>
      <c r="F3733" s="2">
        <v>1</v>
      </c>
    </row>
    <row r="3734" spans="1:6" x14ac:dyDescent="0.25">
      <c r="D3734" s="2" t="s">
        <v>4962</v>
      </c>
      <c r="E3734" s="2" t="s">
        <v>65</v>
      </c>
      <c r="F3734" s="2">
        <v>1</v>
      </c>
    </row>
    <row r="3735" spans="1:6" x14ac:dyDescent="0.25">
      <c r="B3735" s="2" t="s">
        <v>4999</v>
      </c>
      <c r="D3735" s="2"/>
      <c r="E3735" s="2"/>
      <c r="F3735" s="2">
        <v>10</v>
      </c>
    </row>
    <row r="3736" spans="1:6" x14ac:dyDescent="0.25">
      <c r="B3736" s="107">
        <v>46052</v>
      </c>
      <c r="C3736" s="2" t="s">
        <v>177</v>
      </c>
      <c r="D3736" s="2" t="s">
        <v>4908</v>
      </c>
      <c r="E3736" s="2" t="s">
        <v>65</v>
      </c>
      <c r="F3736" s="2">
        <v>1</v>
      </c>
    </row>
    <row r="3737" spans="1:6" x14ac:dyDescent="0.25">
      <c r="B3737" s="2" t="s">
        <v>5039</v>
      </c>
      <c r="D3737" s="2"/>
      <c r="E3737" s="2"/>
      <c r="F3737" s="2">
        <v>1</v>
      </c>
    </row>
    <row r="3738" spans="1:6" x14ac:dyDescent="0.25">
      <c r="A3738" s="2" t="s">
        <v>4943</v>
      </c>
      <c r="D3738" s="2"/>
      <c r="E3738" s="2"/>
      <c r="F3738" s="2">
        <v>14</v>
      </c>
    </row>
    <row r="3739" spans="1:6" x14ac:dyDescent="0.25">
      <c r="A3739" s="2" t="s">
        <v>5025</v>
      </c>
      <c r="B3739" s="107">
        <v>46058</v>
      </c>
      <c r="C3739" s="2" t="s">
        <v>238</v>
      </c>
      <c r="D3739" s="2" t="s">
        <v>5023</v>
      </c>
      <c r="E3739" s="2" t="s">
        <v>23</v>
      </c>
      <c r="F3739" s="2">
        <v>105</v>
      </c>
    </row>
    <row r="3740" spans="1:6" x14ac:dyDescent="0.25">
      <c r="B3740" s="2" t="s">
        <v>5036</v>
      </c>
      <c r="D3740" s="2"/>
      <c r="E3740" s="2"/>
      <c r="F3740" s="2">
        <v>105</v>
      </c>
    </row>
    <row r="3741" spans="1:6" x14ac:dyDescent="0.25">
      <c r="A3741" s="2" t="s">
        <v>5041</v>
      </c>
      <c r="D3741" s="2"/>
      <c r="E3741" s="2"/>
      <c r="F3741" s="2">
        <v>105</v>
      </c>
    </row>
    <row r="3742" spans="1:6" x14ac:dyDescent="0.25">
      <c r="A3742" s="2" t="s">
        <v>5069</v>
      </c>
      <c r="B3742" s="107">
        <v>46063</v>
      </c>
      <c r="C3742" s="2" t="s">
        <v>147</v>
      </c>
      <c r="D3742" s="2" t="s">
        <v>4354</v>
      </c>
      <c r="E3742" s="2" t="s">
        <v>65</v>
      </c>
      <c r="F3742" s="2">
        <v>1</v>
      </c>
    </row>
    <row r="3743" spans="1:6" x14ac:dyDescent="0.25">
      <c r="D3743" s="2" t="s">
        <v>4980</v>
      </c>
      <c r="E3743" s="2" t="s">
        <v>65</v>
      </c>
      <c r="F3743" s="2">
        <v>1</v>
      </c>
    </row>
    <row r="3744" spans="1:6" x14ac:dyDescent="0.25">
      <c r="C3744" s="2" t="s">
        <v>5073</v>
      </c>
      <c r="D3744" s="2" t="s">
        <v>5042</v>
      </c>
      <c r="E3744" s="2" t="s">
        <v>65</v>
      </c>
      <c r="F3744" s="2">
        <v>1</v>
      </c>
    </row>
    <row r="3745" spans="4:6" x14ac:dyDescent="0.25">
      <c r="D3745" s="2" t="s">
        <v>5043</v>
      </c>
      <c r="E3745" s="2" t="s">
        <v>65</v>
      </c>
      <c r="F3745" s="2">
        <v>1</v>
      </c>
    </row>
    <row r="3746" spans="4:6" x14ac:dyDescent="0.25">
      <c r="D3746" s="2" t="s">
        <v>5044</v>
      </c>
      <c r="E3746" s="2" t="s">
        <v>65</v>
      </c>
      <c r="F3746" s="2">
        <v>2</v>
      </c>
    </row>
    <row r="3747" spans="4:6" x14ac:dyDescent="0.25">
      <c r="D3747" s="2" t="s">
        <v>5045</v>
      </c>
      <c r="E3747" s="2" t="s">
        <v>65</v>
      </c>
      <c r="F3747" s="2">
        <v>2</v>
      </c>
    </row>
    <row r="3748" spans="4:6" x14ac:dyDescent="0.25">
      <c r="D3748" s="2" t="s">
        <v>5046</v>
      </c>
      <c r="E3748" s="2" t="s">
        <v>65</v>
      </c>
      <c r="F3748" s="2">
        <v>2</v>
      </c>
    </row>
    <row r="3749" spans="4:6" x14ac:dyDescent="0.25">
      <c r="D3749" s="2" t="s">
        <v>5047</v>
      </c>
      <c r="E3749" s="2" t="s">
        <v>65</v>
      </c>
      <c r="F3749" s="2">
        <v>1</v>
      </c>
    </row>
    <row r="3750" spans="4:6" x14ac:dyDescent="0.25">
      <c r="D3750" s="2" t="s">
        <v>5048</v>
      </c>
      <c r="E3750" s="2" t="s">
        <v>65</v>
      </c>
      <c r="F3750" s="2">
        <v>2</v>
      </c>
    </row>
    <row r="3751" spans="4:6" x14ac:dyDescent="0.25">
      <c r="D3751" s="2" t="s">
        <v>5049</v>
      </c>
      <c r="E3751" s="2" t="s">
        <v>65</v>
      </c>
      <c r="F3751" s="2">
        <v>3</v>
      </c>
    </row>
    <row r="3752" spans="4:6" x14ac:dyDescent="0.25">
      <c r="D3752" s="2" t="s">
        <v>5050</v>
      </c>
      <c r="E3752" s="2" t="s">
        <v>65</v>
      </c>
      <c r="F3752" s="2">
        <v>3</v>
      </c>
    </row>
    <row r="3753" spans="4:6" x14ac:dyDescent="0.25">
      <c r="D3753" s="2" t="s">
        <v>5051</v>
      </c>
      <c r="E3753" s="2" t="s">
        <v>65</v>
      </c>
      <c r="F3753" s="2">
        <v>2</v>
      </c>
    </row>
    <row r="3754" spans="4:6" x14ac:dyDescent="0.25">
      <c r="D3754" s="2" t="s">
        <v>5052</v>
      </c>
      <c r="E3754" s="2" t="s">
        <v>65</v>
      </c>
      <c r="F3754" s="2">
        <v>2</v>
      </c>
    </row>
    <row r="3755" spans="4:6" x14ac:dyDescent="0.25">
      <c r="D3755" s="2" t="s">
        <v>5053</v>
      </c>
      <c r="E3755" s="2" t="s">
        <v>65</v>
      </c>
      <c r="F3755" s="2">
        <v>3</v>
      </c>
    </row>
    <row r="3756" spans="4:6" x14ac:dyDescent="0.25">
      <c r="D3756" s="2" t="s">
        <v>5054</v>
      </c>
      <c r="E3756" s="2" t="s">
        <v>65</v>
      </c>
      <c r="F3756" s="2">
        <v>7</v>
      </c>
    </row>
    <row r="3757" spans="4:6" x14ac:dyDescent="0.25">
      <c r="D3757" s="2" t="s">
        <v>5055</v>
      </c>
      <c r="E3757" s="2" t="s">
        <v>65</v>
      </c>
      <c r="F3757" s="2">
        <v>1</v>
      </c>
    </row>
    <row r="3758" spans="4:6" x14ac:dyDescent="0.25">
      <c r="D3758" s="2" t="s">
        <v>5056</v>
      </c>
      <c r="E3758" s="2" t="s">
        <v>65</v>
      </c>
      <c r="F3758" s="2">
        <v>1</v>
      </c>
    </row>
    <row r="3759" spans="4:6" x14ac:dyDescent="0.25">
      <c r="D3759" s="2" t="s">
        <v>5057</v>
      </c>
      <c r="E3759" s="2" t="s">
        <v>65</v>
      </c>
      <c r="F3759" s="2">
        <v>2</v>
      </c>
    </row>
    <row r="3760" spans="4:6" x14ac:dyDescent="0.25">
      <c r="D3760" s="2" t="s">
        <v>5058</v>
      </c>
      <c r="E3760" s="2" t="s">
        <v>65</v>
      </c>
      <c r="F3760" s="2">
        <v>3</v>
      </c>
    </row>
    <row r="3761" spans="2:6" x14ac:dyDescent="0.25">
      <c r="D3761" s="2" t="s">
        <v>5059</v>
      </c>
      <c r="E3761" s="2" t="s">
        <v>65</v>
      </c>
      <c r="F3761" s="2">
        <v>2</v>
      </c>
    </row>
    <row r="3762" spans="2:6" x14ac:dyDescent="0.25">
      <c r="D3762" s="2" t="s">
        <v>5060</v>
      </c>
      <c r="E3762" s="2" t="s">
        <v>65</v>
      </c>
      <c r="F3762" s="2">
        <v>1</v>
      </c>
    </row>
    <row r="3763" spans="2:6" x14ac:dyDescent="0.25">
      <c r="D3763" s="2" t="s">
        <v>5061</v>
      </c>
      <c r="E3763" s="2" t="s">
        <v>65</v>
      </c>
      <c r="F3763" s="2">
        <v>2</v>
      </c>
    </row>
    <row r="3764" spans="2:6" x14ac:dyDescent="0.25">
      <c r="D3764" s="2" t="s">
        <v>5062</v>
      </c>
      <c r="E3764" s="2" t="s">
        <v>65</v>
      </c>
      <c r="F3764" s="2">
        <v>1</v>
      </c>
    </row>
    <row r="3765" spans="2:6" x14ac:dyDescent="0.25">
      <c r="D3765" s="2" t="s">
        <v>5063</v>
      </c>
      <c r="E3765" s="2" t="s">
        <v>65</v>
      </c>
      <c r="F3765" s="2">
        <v>1</v>
      </c>
    </row>
    <row r="3766" spans="2:6" x14ac:dyDescent="0.25">
      <c r="D3766" s="2" t="s">
        <v>5064</v>
      </c>
      <c r="E3766" s="2" t="s">
        <v>65</v>
      </c>
      <c r="F3766" s="2">
        <v>2</v>
      </c>
    </row>
    <row r="3767" spans="2:6" x14ac:dyDescent="0.25">
      <c r="D3767" s="2" t="s">
        <v>5065</v>
      </c>
      <c r="E3767" s="2" t="s">
        <v>65</v>
      </c>
      <c r="F3767" s="2">
        <v>5</v>
      </c>
    </row>
    <row r="3768" spans="2:6" x14ac:dyDescent="0.25">
      <c r="B3768" s="2" t="s">
        <v>5119</v>
      </c>
      <c r="D3768" s="2"/>
      <c r="E3768" s="2"/>
      <c r="F3768" s="2">
        <v>54</v>
      </c>
    </row>
    <row r="3769" spans="2:6" x14ac:dyDescent="0.25">
      <c r="B3769" s="107">
        <v>46064</v>
      </c>
      <c r="C3769" s="2" t="s">
        <v>198</v>
      </c>
      <c r="D3769" s="2" t="s">
        <v>4757</v>
      </c>
      <c r="E3769" s="2" t="s">
        <v>65</v>
      </c>
      <c r="F3769" s="2">
        <v>1</v>
      </c>
    </row>
    <row r="3770" spans="2:6" x14ac:dyDescent="0.25">
      <c r="D3770" s="2" t="s">
        <v>4756</v>
      </c>
      <c r="E3770" s="2" t="s">
        <v>65</v>
      </c>
      <c r="F3770" s="2">
        <v>2</v>
      </c>
    </row>
    <row r="3771" spans="2:6" x14ac:dyDescent="0.25">
      <c r="D3771" s="2" t="s">
        <v>5082</v>
      </c>
      <c r="E3771" s="2" t="s">
        <v>65</v>
      </c>
      <c r="F3771" s="2">
        <v>2</v>
      </c>
    </row>
    <row r="3772" spans="2:6" x14ac:dyDescent="0.25">
      <c r="D3772" s="2" t="s">
        <v>5083</v>
      </c>
      <c r="E3772" s="2" t="s">
        <v>65</v>
      </c>
      <c r="F3772" s="2">
        <v>1</v>
      </c>
    </row>
    <row r="3773" spans="2:6" x14ac:dyDescent="0.25">
      <c r="D3773" s="2" t="s">
        <v>5084</v>
      </c>
      <c r="E3773" s="2" t="s">
        <v>65</v>
      </c>
      <c r="F3773" s="2">
        <v>1</v>
      </c>
    </row>
    <row r="3774" spans="2:6" x14ac:dyDescent="0.25">
      <c r="D3774" s="2" t="s">
        <v>5085</v>
      </c>
      <c r="E3774" s="2" t="s">
        <v>65</v>
      </c>
      <c r="F3774" s="2">
        <v>1</v>
      </c>
    </row>
    <row r="3775" spans="2:6" x14ac:dyDescent="0.25">
      <c r="D3775" s="2" t="s">
        <v>5086</v>
      </c>
      <c r="E3775" s="2" t="s">
        <v>65</v>
      </c>
      <c r="F3775" s="2">
        <v>2</v>
      </c>
    </row>
    <row r="3776" spans="2:6" x14ac:dyDescent="0.25">
      <c r="D3776" s="2" t="s">
        <v>5087</v>
      </c>
      <c r="E3776" s="2" t="s">
        <v>65</v>
      </c>
      <c r="F3776" s="2">
        <v>1</v>
      </c>
    </row>
    <row r="3777" spans="2:6" x14ac:dyDescent="0.25">
      <c r="D3777" s="2" t="s">
        <v>5088</v>
      </c>
      <c r="E3777" s="2" t="s">
        <v>65</v>
      </c>
      <c r="F3777" s="2">
        <v>2</v>
      </c>
    </row>
    <row r="3778" spans="2:6" x14ac:dyDescent="0.25">
      <c r="D3778" s="2" t="s">
        <v>5090</v>
      </c>
      <c r="E3778" s="2" t="s">
        <v>65</v>
      </c>
      <c r="F3778" s="2">
        <v>1</v>
      </c>
    </row>
    <row r="3779" spans="2:6" x14ac:dyDescent="0.25">
      <c r="B3779" s="2" t="s">
        <v>5116</v>
      </c>
      <c r="D3779" s="2"/>
      <c r="E3779" s="2"/>
      <c r="F3779" s="2">
        <v>14</v>
      </c>
    </row>
    <row r="3780" spans="2:6" x14ac:dyDescent="0.25">
      <c r="B3780" s="107">
        <v>46065</v>
      </c>
      <c r="C3780" s="2" t="s">
        <v>230</v>
      </c>
      <c r="D3780" s="2" t="s">
        <v>5078</v>
      </c>
      <c r="E3780" s="2" t="s">
        <v>65</v>
      </c>
      <c r="F3780" s="2">
        <v>20</v>
      </c>
    </row>
    <row r="3781" spans="2:6" x14ac:dyDescent="0.25">
      <c r="D3781" s="2" t="s">
        <v>5076</v>
      </c>
      <c r="E3781" s="2" t="s">
        <v>114</v>
      </c>
      <c r="F3781" s="2">
        <v>1</v>
      </c>
    </row>
    <row r="3782" spans="2:6" x14ac:dyDescent="0.25">
      <c r="B3782" s="2" t="s">
        <v>5115</v>
      </c>
      <c r="D3782" s="2"/>
      <c r="E3782" s="2"/>
      <c r="F3782" s="2">
        <v>21</v>
      </c>
    </row>
    <row r="3783" spans="2:6" x14ac:dyDescent="0.25">
      <c r="B3783" s="107">
        <v>46066</v>
      </c>
      <c r="C3783" s="2" t="s">
        <v>1516</v>
      </c>
      <c r="D3783" s="2" t="s">
        <v>1814</v>
      </c>
      <c r="E3783" s="2" t="s">
        <v>65</v>
      </c>
      <c r="F3783" s="2">
        <v>1</v>
      </c>
    </row>
    <row r="3784" spans="2:6" x14ac:dyDescent="0.25">
      <c r="D3784" s="2" t="s">
        <v>5079</v>
      </c>
      <c r="E3784" s="2" t="s">
        <v>65</v>
      </c>
      <c r="F3784" s="2">
        <v>10</v>
      </c>
    </row>
    <row r="3785" spans="2:6" x14ac:dyDescent="0.25">
      <c r="D3785" s="2" t="s">
        <v>5080</v>
      </c>
      <c r="E3785" s="2" t="s">
        <v>65</v>
      </c>
      <c r="F3785" s="2">
        <v>2</v>
      </c>
    </row>
    <row r="3786" spans="2:6" x14ac:dyDescent="0.25">
      <c r="B3786" s="2" t="s">
        <v>5117</v>
      </c>
      <c r="D3786" s="2"/>
      <c r="E3786" s="2"/>
      <c r="F3786" s="2">
        <v>13</v>
      </c>
    </row>
    <row r="3787" spans="2:6" x14ac:dyDescent="0.25">
      <c r="B3787" s="107">
        <v>46072</v>
      </c>
      <c r="C3787" s="2" t="s">
        <v>230</v>
      </c>
      <c r="D3787" s="2" t="s">
        <v>5078</v>
      </c>
      <c r="E3787" s="2" t="s">
        <v>65</v>
      </c>
      <c r="F3787" s="2">
        <v>100</v>
      </c>
    </row>
    <row r="3788" spans="2:6" x14ac:dyDescent="0.25">
      <c r="B3788" s="2" t="s">
        <v>5114</v>
      </c>
      <c r="D3788" s="2"/>
      <c r="E3788" s="2"/>
      <c r="F3788" s="2">
        <v>100</v>
      </c>
    </row>
    <row r="3789" spans="2:6" x14ac:dyDescent="0.25">
      <c r="B3789" s="107">
        <v>46073</v>
      </c>
      <c r="C3789" s="2" t="s">
        <v>3468</v>
      </c>
      <c r="D3789" s="2" t="s">
        <v>2134</v>
      </c>
      <c r="E3789" s="2" t="s">
        <v>65</v>
      </c>
      <c r="F3789" s="2">
        <v>1</v>
      </c>
    </row>
    <row r="3790" spans="2:6" x14ac:dyDescent="0.25">
      <c r="B3790" s="2" t="s">
        <v>5120</v>
      </c>
      <c r="D3790" s="2"/>
      <c r="E3790" s="2"/>
      <c r="F3790" s="2">
        <v>1</v>
      </c>
    </row>
    <row r="3791" spans="2:6" x14ac:dyDescent="0.25">
      <c r="B3791" s="107">
        <v>46078</v>
      </c>
      <c r="C3791" s="2" t="s">
        <v>260</v>
      </c>
      <c r="D3791" s="2" t="s">
        <v>5142</v>
      </c>
      <c r="E3791" s="2" t="s">
        <v>65</v>
      </c>
      <c r="F3791" s="2">
        <v>3</v>
      </c>
    </row>
    <row r="3792" spans="2:6" x14ac:dyDescent="0.25">
      <c r="C3792" s="2" t="s">
        <v>147</v>
      </c>
      <c r="D3792" s="2" t="s">
        <v>5132</v>
      </c>
      <c r="E3792" s="2" t="s">
        <v>110</v>
      </c>
      <c r="F3792" s="2">
        <v>1</v>
      </c>
    </row>
    <row r="3793" spans="1:6" x14ac:dyDescent="0.25">
      <c r="D3793" s="2" t="s">
        <v>5131</v>
      </c>
      <c r="E3793" s="2" t="s">
        <v>110</v>
      </c>
      <c r="F3793" s="2">
        <v>1</v>
      </c>
    </row>
    <row r="3794" spans="1:6" x14ac:dyDescent="0.25">
      <c r="D3794" s="2" t="s">
        <v>3450</v>
      </c>
      <c r="E3794" s="2" t="s">
        <v>110</v>
      </c>
      <c r="F3794" s="2">
        <v>1</v>
      </c>
    </row>
    <row r="3795" spans="1:6" x14ac:dyDescent="0.25">
      <c r="C3795" s="2" t="s">
        <v>177</v>
      </c>
      <c r="D3795" s="2" t="s">
        <v>5128</v>
      </c>
      <c r="E3795" s="2" t="s">
        <v>65</v>
      </c>
      <c r="F3795" s="2">
        <v>20</v>
      </c>
    </row>
    <row r="3796" spans="1:6" x14ac:dyDescent="0.25">
      <c r="D3796" s="2" t="s">
        <v>2038</v>
      </c>
      <c r="E3796" s="2" t="s">
        <v>65</v>
      </c>
      <c r="F3796" s="2">
        <v>2</v>
      </c>
    </row>
    <row r="3797" spans="1:6" x14ac:dyDescent="0.25">
      <c r="D3797" s="2" t="s">
        <v>2054</v>
      </c>
      <c r="E3797" s="2" t="s">
        <v>65</v>
      </c>
      <c r="F3797" s="2">
        <v>2</v>
      </c>
    </row>
    <row r="3798" spans="1:6" x14ac:dyDescent="0.25">
      <c r="D3798" s="2" t="s">
        <v>3434</v>
      </c>
      <c r="E3798" s="2" t="s">
        <v>65</v>
      </c>
      <c r="F3798" s="2">
        <v>4</v>
      </c>
    </row>
    <row r="3799" spans="1:6" x14ac:dyDescent="0.25">
      <c r="D3799" s="2" t="s">
        <v>5126</v>
      </c>
      <c r="E3799" s="2" t="s">
        <v>65</v>
      </c>
      <c r="F3799" s="2">
        <v>6</v>
      </c>
    </row>
    <row r="3800" spans="1:6" x14ac:dyDescent="0.25">
      <c r="D3800" s="2" t="s">
        <v>5127</v>
      </c>
      <c r="E3800" s="2" t="s">
        <v>65</v>
      </c>
      <c r="F3800" s="2">
        <v>2</v>
      </c>
    </row>
    <row r="3801" spans="1:6" x14ac:dyDescent="0.25">
      <c r="B3801" s="2" t="s">
        <v>5144</v>
      </c>
      <c r="D3801" s="2"/>
      <c r="E3801" s="2"/>
      <c r="F3801" s="2">
        <v>42</v>
      </c>
    </row>
    <row r="3802" spans="1:6" x14ac:dyDescent="0.25">
      <c r="B3802" s="107">
        <v>46090</v>
      </c>
      <c r="C3802" s="2" t="s">
        <v>1612</v>
      </c>
      <c r="D3802" s="2" t="s">
        <v>2134</v>
      </c>
      <c r="E3802" s="2" t="s">
        <v>65</v>
      </c>
      <c r="F3802" s="2">
        <v>1</v>
      </c>
    </row>
    <row r="3803" spans="1:6" x14ac:dyDescent="0.25">
      <c r="B3803" s="2" t="s">
        <v>5211</v>
      </c>
      <c r="D3803" s="2"/>
      <c r="E3803" s="2"/>
      <c r="F3803" s="2">
        <v>1</v>
      </c>
    </row>
    <row r="3804" spans="1:6" x14ac:dyDescent="0.25">
      <c r="A3804" s="2" t="s">
        <v>5121</v>
      </c>
      <c r="D3804" s="2"/>
      <c r="E3804" s="2"/>
      <c r="F3804" s="2">
        <v>246</v>
      </c>
    </row>
    <row r="3805" spans="1:6" x14ac:dyDescent="0.25">
      <c r="A3805" s="2" t="s">
        <v>5170</v>
      </c>
      <c r="B3805" s="107">
        <v>46093</v>
      </c>
      <c r="C3805" s="2" t="s">
        <v>151</v>
      </c>
      <c r="D3805" s="2" t="s">
        <v>5198</v>
      </c>
      <c r="E3805" s="2" t="s">
        <v>110</v>
      </c>
      <c r="F3805" s="2">
        <v>4</v>
      </c>
    </row>
    <row r="3806" spans="1:6" x14ac:dyDescent="0.25">
      <c r="B3806" s="2" t="s">
        <v>5213</v>
      </c>
      <c r="D3806" s="2"/>
      <c r="E3806" s="2"/>
      <c r="F3806" s="2">
        <v>4</v>
      </c>
    </row>
    <row r="3807" spans="1:6" x14ac:dyDescent="0.25">
      <c r="B3807" s="107">
        <v>46086</v>
      </c>
      <c r="C3807" s="2" t="s">
        <v>238</v>
      </c>
      <c r="D3807" s="2" t="s">
        <v>5164</v>
      </c>
      <c r="E3807" s="2" t="s">
        <v>65</v>
      </c>
      <c r="F3807" s="2">
        <v>8</v>
      </c>
    </row>
    <row r="3808" spans="1:6" x14ac:dyDescent="0.25">
      <c r="D3808" s="2" t="s">
        <v>2227</v>
      </c>
      <c r="E3808" s="2" t="s">
        <v>65</v>
      </c>
      <c r="F3808" s="2">
        <v>30</v>
      </c>
    </row>
    <row r="3809" spans="2:6" x14ac:dyDescent="0.25">
      <c r="D3809" s="2" t="s">
        <v>2228</v>
      </c>
      <c r="E3809" s="2" t="s">
        <v>65</v>
      </c>
      <c r="F3809" s="2">
        <v>15</v>
      </c>
    </row>
    <row r="3810" spans="2:6" x14ac:dyDescent="0.25">
      <c r="B3810" s="2" t="s">
        <v>5172</v>
      </c>
      <c r="D3810" s="2"/>
      <c r="E3810" s="2"/>
      <c r="F3810" s="2">
        <v>53</v>
      </c>
    </row>
    <row r="3811" spans="2:6" x14ac:dyDescent="0.25">
      <c r="B3811" s="107">
        <v>46087</v>
      </c>
      <c r="C3811" s="2" t="s">
        <v>216</v>
      </c>
      <c r="D3811" s="2" t="s">
        <v>4807</v>
      </c>
      <c r="E3811" s="2" t="s">
        <v>65</v>
      </c>
      <c r="F3811" s="2">
        <v>1</v>
      </c>
    </row>
    <row r="3812" spans="2:6" x14ac:dyDescent="0.25">
      <c r="D3812" s="2" t="s">
        <v>4812</v>
      </c>
      <c r="E3812" s="2" t="s">
        <v>65</v>
      </c>
      <c r="F3812" s="2">
        <v>1</v>
      </c>
    </row>
    <row r="3813" spans="2:6" x14ac:dyDescent="0.25">
      <c r="D3813" s="2" t="s">
        <v>4813</v>
      </c>
      <c r="E3813" s="2" t="s">
        <v>65</v>
      </c>
      <c r="F3813" s="2">
        <v>1</v>
      </c>
    </row>
    <row r="3814" spans="2:6" x14ac:dyDescent="0.25">
      <c r="D3814" s="2" t="s">
        <v>4815</v>
      </c>
      <c r="E3814" s="2" t="s">
        <v>65</v>
      </c>
      <c r="F3814" s="2">
        <v>3</v>
      </c>
    </row>
    <row r="3815" spans="2:6" x14ac:dyDescent="0.25">
      <c r="D3815" s="2" t="s">
        <v>4816</v>
      </c>
      <c r="E3815" s="2" t="s">
        <v>65</v>
      </c>
      <c r="F3815" s="2">
        <v>1</v>
      </c>
    </row>
    <row r="3816" spans="2:6" x14ac:dyDescent="0.25">
      <c r="D3816" s="2" t="s">
        <v>5182</v>
      </c>
      <c r="E3816" s="2" t="s">
        <v>65</v>
      </c>
      <c r="F3816" s="2">
        <v>2</v>
      </c>
    </row>
    <row r="3817" spans="2:6" x14ac:dyDescent="0.25">
      <c r="D3817" s="2" t="s">
        <v>5174</v>
      </c>
      <c r="E3817" s="2" t="s">
        <v>65</v>
      </c>
      <c r="F3817" s="2">
        <v>1</v>
      </c>
    </row>
    <row r="3818" spans="2:6" x14ac:dyDescent="0.25">
      <c r="D3818" s="2" t="s">
        <v>5183</v>
      </c>
      <c r="E3818" s="2" t="s">
        <v>65</v>
      </c>
      <c r="F3818" s="2">
        <v>3</v>
      </c>
    </row>
    <row r="3819" spans="2:6" x14ac:dyDescent="0.25">
      <c r="D3819" s="2" t="s">
        <v>5184</v>
      </c>
      <c r="E3819" s="2" t="s">
        <v>65</v>
      </c>
      <c r="F3819" s="2">
        <v>4</v>
      </c>
    </row>
    <row r="3820" spans="2:6" x14ac:dyDescent="0.25">
      <c r="C3820" s="2" t="s">
        <v>230</v>
      </c>
      <c r="D3820" s="2" t="s">
        <v>2720</v>
      </c>
      <c r="E3820" s="2" t="s">
        <v>65</v>
      </c>
      <c r="F3820" s="2">
        <v>1</v>
      </c>
    </row>
    <row r="3821" spans="2:6" x14ac:dyDescent="0.25">
      <c r="D3821" s="2" t="s">
        <v>5180</v>
      </c>
      <c r="E3821" s="2" t="s">
        <v>65</v>
      </c>
      <c r="F3821" s="2">
        <v>2</v>
      </c>
    </row>
    <row r="3822" spans="2:6" x14ac:dyDescent="0.25">
      <c r="C3822" s="2" t="s">
        <v>147</v>
      </c>
      <c r="D3822" s="2" t="s">
        <v>2184</v>
      </c>
      <c r="E3822" s="2" t="s">
        <v>24</v>
      </c>
      <c r="F3822" s="2">
        <v>1</v>
      </c>
    </row>
    <row r="3823" spans="2:6" x14ac:dyDescent="0.25">
      <c r="B3823" s="2" t="s">
        <v>5216</v>
      </c>
      <c r="D3823" s="2"/>
      <c r="E3823" s="2"/>
      <c r="F3823" s="2">
        <v>21</v>
      </c>
    </row>
    <row r="3824" spans="2:6" x14ac:dyDescent="0.25">
      <c r="B3824" s="107">
        <v>46094</v>
      </c>
      <c r="C3824" s="2" t="s">
        <v>230</v>
      </c>
      <c r="D3824" s="2" t="s">
        <v>5209</v>
      </c>
      <c r="E3824" s="2" t="s">
        <v>65</v>
      </c>
      <c r="F3824" s="2">
        <v>5</v>
      </c>
    </row>
    <row r="3825" spans="2:6" x14ac:dyDescent="0.25">
      <c r="D3825" s="2" t="s">
        <v>5207</v>
      </c>
      <c r="E3825" s="2" t="s">
        <v>65</v>
      </c>
      <c r="F3825" s="2">
        <v>10</v>
      </c>
    </row>
    <row r="3826" spans="2:6" x14ac:dyDescent="0.25">
      <c r="B3826" s="2" t="s">
        <v>5214</v>
      </c>
      <c r="D3826" s="2"/>
      <c r="E3826" s="2"/>
      <c r="F3826" s="2">
        <v>15</v>
      </c>
    </row>
    <row r="3827" spans="2:6" x14ac:dyDescent="0.25">
      <c r="B3827" s="107">
        <v>46096</v>
      </c>
      <c r="C3827" s="2" t="s">
        <v>5222</v>
      </c>
      <c r="D3827" s="2" t="s">
        <v>5218</v>
      </c>
      <c r="E3827" s="2" t="s">
        <v>141</v>
      </c>
      <c r="F3827" s="2">
        <v>52</v>
      </c>
    </row>
    <row r="3828" spans="2:6" x14ac:dyDescent="0.25">
      <c r="B3828" s="2" t="s">
        <v>5245</v>
      </c>
      <c r="D3828" s="2"/>
      <c r="E3828" s="2"/>
      <c r="F3828" s="2">
        <v>52</v>
      </c>
    </row>
    <row r="3829" spans="2:6" x14ac:dyDescent="0.25">
      <c r="B3829" s="107">
        <v>46106</v>
      </c>
      <c r="C3829" s="2" t="s">
        <v>2073</v>
      </c>
      <c r="D3829" s="2" t="s">
        <v>5339</v>
      </c>
      <c r="E3829" s="2" t="s">
        <v>114</v>
      </c>
      <c r="F3829" s="2">
        <v>18</v>
      </c>
    </row>
    <row r="3830" spans="2:6" x14ac:dyDescent="0.25">
      <c r="D3830" s="2" t="s">
        <v>3629</v>
      </c>
      <c r="E3830" s="2" t="s">
        <v>111</v>
      </c>
      <c r="F3830" s="2">
        <v>3</v>
      </c>
    </row>
    <row r="3831" spans="2:6" x14ac:dyDescent="0.25">
      <c r="D3831" s="2" t="s">
        <v>5338</v>
      </c>
      <c r="E3831" s="2" t="s">
        <v>111</v>
      </c>
      <c r="F3831" s="2">
        <v>3</v>
      </c>
    </row>
    <row r="3832" spans="2:6" x14ac:dyDescent="0.25">
      <c r="B3832" s="2" t="s">
        <v>5355</v>
      </c>
      <c r="D3832" s="2"/>
      <c r="E3832" s="2"/>
      <c r="F3832" s="2">
        <v>24</v>
      </c>
    </row>
    <row r="3833" spans="2:6" x14ac:dyDescent="0.25">
      <c r="B3833" s="107">
        <v>46120</v>
      </c>
      <c r="C3833" s="2" t="s">
        <v>1764</v>
      </c>
      <c r="D3833" s="2" t="s">
        <v>2134</v>
      </c>
      <c r="E3833" s="2" t="s">
        <v>65</v>
      </c>
      <c r="F3833" s="2">
        <v>1</v>
      </c>
    </row>
    <row r="3834" spans="2:6" x14ac:dyDescent="0.25">
      <c r="B3834" s="2" t="s">
        <v>5471</v>
      </c>
      <c r="D3834" s="2"/>
      <c r="E3834" s="2"/>
      <c r="F3834" s="2">
        <v>1</v>
      </c>
    </row>
    <row r="3835" spans="2:6" x14ac:dyDescent="0.25">
      <c r="B3835" s="107">
        <v>46123</v>
      </c>
      <c r="C3835" s="2" t="s">
        <v>2073</v>
      </c>
      <c r="D3835" s="2" t="s">
        <v>3629</v>
      </c>
      <c r="E3835" s="2" t="s">
        <v>111</v>
      </c>
      <c r="F3835" s="2">
        <v>1.5</v>
      </c>
    </row>
    <row r="3836" spans="2:6" x14ac:dyDescent="0.25">
      <c r="B3836" s="2" t="s">
        <v>5477</v>
      </c>
      <c r="D3836" s="2"/>
      <c r="E3836" s="2"/>
      <c r="F3836" s="2">
        <v>1.5</v>
      </c>
    </row>
    <row r="3837" spans="2:6" x14ac:dyDescent="0.25">
      <c r="B3837" s="107">
        <v>46122</v>
      </c>
      <c r="C3837" s="2" t="s">
        <v>5499</v>
      </c>
      <c r="D3837" s="2" t="s">
        <v>2266</v>
      </c>
      <c r="E3837" s="2" t="s">
        <v>65</v>
      </c>
      <c r="F3837" s="2">
        <v>1</v>
      </c>
    </row>
    <row r="3838" spans="2:6" x14ac:dyDescent="0.25">
      <c r="B3838" s="2" t="s">
        <v>5594</v>
      </c>
      <c r="D3838" s="2"/>
      <c r="E3838" s="2"/>
      <c r="F3838" s="2">
        <v>1</v>
      </c>
    </row>
    <row r="3839" spans="2:6" x14ac:dyDescent="0.25">
      <c r="B3839" s="107">
        <v>46129</v>
      </c>
      <c r="C3839" s="2" t="s">
        <v>463</v>
      </c>
      <c r="D3839" s="2" t="s">
        <v>2307</v>
      </c>
      <c r="E3839" s="2" t="s">
        <v>72</v>
      </c>
      <c r="F3839" s="2">
        <v>22.55</v>
      </c>
    </row>
    <row r="3840" spans="2:6" x14ac:dyDescent="0.25">
      <c r="C3840" s="2" t="s">
        <v>467</v>
      </c>
      <c r="D3840" s="2" t="s">
        <v>2634</v>
      </c>
      <c r="E3840" s="2" t="s">
        <v>141</v>
      </c>
      <c r="F3840" s="2">
        <v>8</v>
      </c>
    </row>
    <row r="3841" spans="1:6" x14ac:dyDescent="0.25">
      <c r="D3841" s="2" t="s">
        <v>2326</v>
      </c>
      <c r="E3841" s="2" t="s">
        <v>65</v>
      </c>
      <c r="F3841" s="2">
        <v>1</v>
      </c>
    </row>
    <row r="3842" spans="1:6" x14ac:dyDescent="0.25">
      <c r="D3842" s="2" t="s">
        <v>2025</v>
      </c>
      <c r="E3842" s="2" t="s">
        <v>141</v>
      </c>
      <c r="F3842" s="2">
        <v>4</v>
      </c>
    </row>
    <row r="3843" spans="1:6" x14ac:dyDescent="0.25">
      <c r="B3843" s="2" t="s">
        <v>5596</v>
      </c>
      <c r="D3843" s="2"/>
      <c r="E3843" s="2"/>
      <c r="F3843" s="2">
        <v>35.549999999999997</v>
      </c>
    </row>
    <row r="3844" spans="1:6" x14ac:dyDescent="0.25">
      <c r="A3844" s="2" t="s">
        <v>5173</v>
      </c>
      <c r="D3844" s="2"/>
      <c r="E3844" s="2"/>
      <c r="F3844" s="2">
        <v>208.05</v>
      </c>
    </row>
    <row r="3845" spans="1:6" x14ac:dyDescent="0.25">
      <c r="A3845" s="2" t="s">
        <v>5205</v>
      </c>
      <c r="B3845" s="107">
        <v>46093</v>
      </c>
      <c r="C3845" s="2" t="s">
        <v>151</v>
      </c>
      <c r="D3845" s="2" t="s">
        <v>2099</v>
      </c>
      <c r="E3845" s="2" t="s">
        <v>110</v>
      </c>
      <c r="F3845" s="2">
        <v>2</v>
      </c>
    </row>
    <row r="3846" spans="1:6" x14ac:dyDescent="0.25">
      <c r="D3846" s="2" t="s">
        <v>2100</v>
      </c>
      <c r="E3846" s="2" t="s">
        <v>110</v>
      </c>
      <c r="F3846" s="2">
        <v>3</v>
      </c>
    </row>
    <row r="3847" spans="1:6" x14ac:dyDescent="0.25">
      <c r="B3847" s="2" t="s">
        <v>5213</v>
      </c>
      <c r="D3847" s="2"/>
      <c r="E3847" s="2"/>
      <c r="F3847" s="2">
        <v>5</v>
      </c>
    </row>
    <row r="3848" spans="1:6" x14ac:dyDescent="0.25">
      <c r="B3848" s="107">
        <v>46094</v>
      </c>
      <c r="C3848" s="2" t="s">
        <v>230</v>
      </c>
      <c r="D3848" s="2" t="s">
        <v>5256</v>
      </c>
      <c r="E3848" s="2" t="s">
        <v>65</v>
      </c>
      <c r="F3848" s="2">
        <v>1</v>
      </c>
    </row>
    <row r="3849" spans="1:6" x14ac:dyDescent="0.25">
      <c r="D3849" s="2" t="s">
        <v>2799</v>
      </c>
      <c r="E3849" s="2" t="s">
        <v>114</v>
      </c>
      <c r="F3849" s="2">
        <v>6</v>
      </c>
    </row>
    <row r="3850" spans="1:6" x14ac:dyDescent="0.25">
      <c r="D3850" s="2" t="s">
        <v>5249</v>
      </c>
      <c r="E3850" s="2" t="s">
        <v>65</v>
      </c>
      <c r="F3850" s="2">
        <v>4</v>
      </c>
    </row>
    <row r="3851" spans="1:6" x14ac:dyDescent="0.25">
      <c r="D3851" s="2" t="s">
        <v>5250</v>
      </c>
      <c r="E3851" s="2" t="s">
        <v>65</v>
      </c>
      <c r="F3851" s="2">
        <v>2</v>
      </c>
    </row>
    <row r="3852" spans="1:6" x14ac:dyDescent="0.25">
      <c r="D3852" s="2" t="s">
        <v>5251</v>
      </c>
      <c r="E3852" s="2" t="s">
        <v>65</v>
      </c>
      <c r="F3852" s="2">
        <v>1</v>
      </c>
    </row>
    <row r="3853" spans="1:6" x14ac:dyDescent="0.25">
      <c r="D3853" s="2" t="s">
        <v>5252</v>
      </c>
      <c r="E3853" s="2" t="s">
        <v>65</v>
      </c>
      <c r="F3853" s="2">
        <v>4</v>
      </c>
    </row>
    <row r="3854" spans="1:6" x14ac:dyDescent="0.25">
      <c r="D3854" s="2" t="s">
        <v>5253</v>
      </c>
      <c r="E3854" s="2" t="s">
        <v>65</v>
      </c>
      <c r="F3854" s="2">
        <v>2</v>
      </c>
    </row>
    <row r="3855" spans="1:6" x14ac:dyDescent="0.25">
      <c r="D3855" s="2" t="s">
        <v>5254</v>
      </c>
      <c r="E3855" s="2" t="s">
        <v>65</v>
      </c>
      <c r="F3855" s="2">
        <v>1</v>
      </c>
    </row>
    <row r="3856" spans="1:6" x14ac:dyDescent="0.25">
      <c r="B3856" s="2" t="s">
        <v>5214</v>
      </c>
      <c r="D3856" s="2"/>
      <c r="E3856" s="2"/>
      <c r="F3856" s="2">
        <v>21</v>
      </c>
    </row>
    <row r="3857" spans="2:6" x14ac:dyDescent="0.25">
      <c r="B3857" s="107">
        <v>46096</v>
      </c>
      <c r="C3857" s="2" t="s">
        <v>222</v>
      </c>
      <c r="D3857" s="2" t="s">
        <v>1822</v>
      </c>
      <c r="E3857" s="2" t="s">
        <v>65</v>
      </c>
      <c r="F3857" s="2">
        <v>8</v>
      </c>
    </row>
    <row r="3858" spans="2:6" x14ac:dyDescent="0.25">
      <c r="D3858" s="2" t="s">
        <v>5224</v>
      </c>
      <c r="E3858" s="2" t="s">
        <v>65</v>
      </c>
      <c r="F3858" s="2">
        <v>30</v>
      </c>
    </row>
    <row r="3859" spans="2:6" x14ac:dyDescent="0.25">
      <c r="D3859" s="2" t="s">
        <v>5225</v>
      </c>
      <c r="E3859" s="2" t="s">
        <v>111</v>
      </c>
      <c r="F3859" s="2">
        <v>2</v>
      </c>
    </row>
    <row r="3860" spans="2:6" x14ac:dyDescent="0.25">
      <c r="C3860" s="2" t="s">
        <v>615</v>
      </c>
      <c r="D3860" s="2" t="s">
        <v>3337</v>
      </c>
      <c r="E3860" s="2" t="s">
        <v>65</v>
      </c>
      <c r="F3860" s="2">
        <v>6.9</v>
      </c>
    </row>
    <row r="3861" spans="2:6" x14ac:dyDescent="0.25">
      <c r="B3861" s="2" t="s">
        <v>5245</v>
      </c>
      <c r="D3861" s="2"/>
      <c r="E3861" s="2"/>
      <c r="F3861" s="2">
        <v>46.9</v>
      </c>
    </row>
    <row r="3862" spans="2:6" x14ac:dyDescent="0.25">
      <c r="B3862" s="107">
        <v>46097</v>
      </c>
      <c r="C3862" s="2" t="s">
        <v>147</v>
      </c>
      <c r="D3862" s="2" t="s">
        <v>2184</v>
      </c>
      <c r="E3862" s="2" t="s">
        <v>65</v>
      </c>
      <c r="F3862" s="2">
        <v>1</v>
      </c>
    </row>
    <row r="3863" spans="2:6" x14ac:dyDescent="0.25">
      <c r="D3863" s="2" t="s">
        <v>2838</v>
      </c>
      <c r="E3863" s="2" t="s">
        <v>65</v>
      </c>
      <c r="F3863" s="2">
        <v>50</v>
      </c>
    </row>
    <row r="3864" spans="2:6" x14ac:dyDescent="0.25">
      <c r="D3864" s="2" t="s">
        <v>2331</v>
      </c>
      <c r="E3864" s="2" t="s">
        <v>65</v>
      </c>
      <c r="F3864" s="2">
        <v>3</v>
      </c>
    </row>
    <row r="3865" spans="2:6" x14ac:dyDescent="0.25">
      <c r="D3865" s="2" t="s">
        <v>2330</v>
      </c>
      <c r="E3865" s="2" t="s">
        <v>65</v>
      </c>
      <c r="F3865" s="2">
        <v>3</v>
      </c>
    </row>
    <row r="3866" spans="2:6" x14ac:dyDescent="0.25">
      <c r="D3866" s="2" t="s">
        <v>2335</v>
      </c>
      <c r="E3866" s="2" t="s">
        <v>65</v>
      </c>
      <c r="F3866" s="2">
        <v>1</v>
      </c>
    </row>
    <row r="3867" spans="2:6" x14ac:dyDescent="0.25">
      <c r="D3867" s="2" t="s">
        <v>3453</v>
      </c>
      <c r="E3867" s="2" t="s">
        <v>65</v>
      </c>
      <c r="F3867" s="2">
        <v>4</v>
      </c>
    </row>
    <row r="3868" spans="2:6" x14ac:dyDescent="0.25">
      <c r="D3868" s="2" t="s">
        <v>2183</v>
      </c>
      <c r="E3868" s="2" t="s">
        <v>65</v>
      </c>
      <c r="F3868" s="2">
        <v>3</v>
      </c>
    </row>
    <row r="3869" spans="2:6" x14ac:dyDescent="0.25">
      <c r="D3869" s="2" t="s">
        <v>3341</v>
      </c>
      <c r="E3869" s="2" t="s">
        <v>65</v>
      </c>
      <c r="F3869" s="2">
        <v>2</v>
      </c>
    </row>
    <row r="3870" spans="2:6" x14ac:dyDescent="0.25">
      <c r="D3870" s="2" t="s">
        <v>5243</v>
      </c>
      <c r="E3870" s="2" t="s">
        <v>65</v>
      </c>
      <c r="F3870" s="2">
        <v>5</v>
      </c>
    </row>
    <row r="3871" spans="2:6" x14ac:dyDescent="0.25">
      <c r="C3871" s="2" t="s">
        <v>4244</v>
      </c>
      <c r="D3871" s="2" t="s">
        <v>2134</v>
      </c>
      <c r="E3871" s="2" t="s">
        <v>65</v>
      </c>
      <c r="F3871" s="2">
        <v>1</v>
      </c>
    </row>
    <row r="3872" spans="2:6" x14ac:dyDescent="0.25">
      <c r="B3872" s="2" t="s">
        <v>5246</v>
      </c>
      <c r="D3872" s="2"/>
      <c r="E3872" s="2"/>
      <c r="F3872" s="2">
        <v>73</v>
      </c>
    </row>
    <row r="3873" spans="2:6" x14ac:dyDescent="0.25">
      <c r="B3873" s="107">
        <v>46098</v>
      </c>
      <c r="C3873" s="2" t="s">
        <v>260</v>
      </c>
      <c r="D3873" s="2" t="s">
        <v>2573</v>
      </c>
      <c r="E3873" s="2" t="s">
        <v>65</v>
      </c>
      <c r="F3873" s="2">
        <v>1</v>
      </c>
    </row>
    <row r="3874" spans="2:6" x14ac:dyDescent="0.25">
      <c r="D3874" s="2" t="s">
        <v>5286</v>
      </c>
      <c r="E3874" s="2" t="s">
        <v>65</v>
      </c>
      <c r="F3874" s="2">
        <v>15</v>
      </c>
    </row>
    <row r="3875" spans="2:6" x14ac:dyDescent="0.25">
      <c r="D3875" s="2" t="s">
        <v>5282</v>
      </c>
      <c r="E3875" s="2" t="s">
        <v>65</v>
      </c>
      <c r="F3875" s="2">
        <v>5</v>
      </c>
    </row>
    <row r="3876" spans="2:6" x14ac:dyDescent="0.25">
      <c r="D3876" s="2" t="s">
        <v>5284</v>
      </c>
      <c r="E3876" s="2" t="s">
        <v>65</v>
      </c>
      <c r="F3876" s="2">
        <v>15</v>
      </c>
    </row>
    <row r="3877" spans="2:6" x14ac:dyDescent="0.25">
      <c r="D3877" s="2" t="s">
        <v>3359</v>
      </c>
      <c r="E3877" s="2" t="s">
        <v>65</v>
      </c>
      <c r="F3877" s="2">
        <v>200</v>
      </c>
    </row>
    <row r="3878" spans="2:6" x14ac:dyDescent="0.25">
      <c r="D3878" s="2" t="s">
        <v>3897</v>
      </c>
      <c r="E3878" s="2" t="s">
        <v>65</v>
      </c>
      <c r="F3878" s="2">
        <v>100</v>
      </c>
    </row>
    <row r="3879" spans="2:6" x14ac:dyDescent="0.25">
      <c r="D3879" s="2" t="s">
        <v>2572</v>
      </c>
      <c r="E3879" s="2" t="s">
        <v>65</v>
      </c>
      <c r="F3879" s="2">
        <v>1</v>
      </c>
    </row>
    <row r="3880" spans="2:6" x14ac:dyDescent="0.25">
      <c r="D3880" s="2" t="s">
        <v>2020</v>
      </c>
      <c r="E3880" s="2" t="s">
        <v>65</v>
      </c>
      <c r="F3880" s="2">
        <v>4</v>
      </c>
    </row>
    <row r="3881" spans="2:6" x14ac:dyDescent="0.25">
      <c r="D3881" s="2" t="s">
        <v>5280</v>
      </c>
      <c r="E3881" s="2" t="s">
        <v>65</v>
      </c>
      <c r="F3881" s="2">
        <v>1</v>
      </c>
    </row>
    <row r="3882" spans="2:6" x14ac:dyDescent="0.25">
      <c r="D3882" s="2" t="s">
        <v>2581</v>
      </c>
      <c r="E3882" s="2" t="s">
        <v>65</v>
      </c>
      <c r="F3882" s="2">
        <v>30</v>
      </c>
    </row>
    <row r="3883" spans="2:6" x14ac:dyDescent="0.25">
      <c r="D3883" s="2" t="s">
        <v>1964</v>
      </c>
      <c r="E3883" s="2" t="s">
        <v>65</v>
      </c>
      <c r="F3883" s="2">
        <v>8</v>
      </c>
    </row>
    <row r="3884" spans="2:6" x14ac:dyDescent="0.25">
      <c r="D3884" s="2" t="s">
        <v>2903</v>
      </c>
      <c r="E3884" s="2" t="s">
        <v>65</v>
      </c>
      <c r="F3884" s="2">
        <v>5</v>
      </c>
    </row>
    <row r="3885" spans="2:6" x14ac:dyDescent="0.25">
      <c r="D3885" s="2" t="s">
        <v>4113</v>
      </c>
      <c r="E3885" s="2" t="s">
        <v>65</v>
      </c>
      <c r="F3885" s="2">
        <v>12</v>
      </c>
    </row>
    <row r="3886" spans="2:6" x14ac:dyDescent="0.25">
      <c r="D3886" s="2" t="s">
        <v>5274</v>
      </c>
      <c r="E3886" s="2" t="s">
        <v>141</v>
      </c>
      <c r="F3886" s="2">
        <v>20</v>
      </c>
    </row>
    <row r="3887" spans="2:6" x14ac:dyDescent="0.25">
      <c r="D3887" s="2" t="s">
        <v>5275</v>
      </c>
      <c r="E3887" s="2" t="s">
        <v>65</v>
      </c>
      <c r="F3887" s="2">
        <v>4</v>
      </c>
    </row>
    <row r="3888" spans="2:6" x14ac:dyDescent="0.25">
      <c r="D3888" s="2" t="s">
        <v>5276</v>
      </c>
      <c r="E3888" s="2" t="s">
        <v>65</v>
      </c>
      <c r="F3888" s="2">
        <v>25</v>
      </c>
    </row>
    <row r="3889" spans="2:6" x14ac:dyDescent="0.25">
      <c r="D3889" s="2" t="s">
        <v>5277</v>
      </c>
      <c r="E3889" s="2" t="s">
        <v>65</v>
      </c>
      <c r="F3889" s="2">
        <v>30</v>
      </c>
    </row>
    <row r="3890" spans="2:6" x14ac:dyDescent="0.25">
      <c r="D3890" s="2" t="s">
        <v>5278</v>
      </c>
      <c r="E3890" s="2" t="s">
        <v>65</v>
      </c>
      <c r="F3890" s="2">
        <v>100</v>
      </c>
    </row>
    <row r="3891" spans="2:6" x14ac:dyDescent="0.25">
      <c r="D3891" s="2" t="s">
        <v>5279</v>
      </c>
      <c r="E3891" s="2" t="s">
        <v>65</v>
      </c>
      <c r="F3891" s="2">
        <v>35</v>
      </c>
    </row>
    <row r="3892" spans="2:6" x14ac:dyDescent="0.25">
      <c r="D3892" s="2" t="s">
        <v>5281</v>
      </c>
      <c r="E3892" s="2" t="s">
        <v>65</v>
      </c>
      <c r="F3892" s="2">
        <v>1</v>
      </c>
    </row>
    <row r="3893" spans="2:6" x14ac:dyDescent="0.25">
      <c r="D3893" s="2" t="s">
        <v>5283</v>
      </c>
      <c r="E3893" s="2" t="s">
        <v>65</v>
      </c>
      <c r="F3893" s="2">
        <v>5</v>
      </c>
    </row>
    <row r="3894" spans="2:6" x14ac:dyDescent="0.25">
      <c r="D3894" s="2" t="s">
        <v>5285</v>
      </c>
      <c r="E3894" s="2" t="s">
        <v>65</v>
      </c>
      <c r="F3894" s="2">
        <v>15</v>
      </c>
    </row>
    <row r="3895" spans="2:6" x14ac:dyDescent="0.25">
      <c r="B3895" s="2" t="s">
        <v>5258</v>
      </c>
      <c r="D3895" s="2"/>
      <c r="E3895" s="2"/>
      <c r="F3895" s="2">
        <v>632</v>
      </c>
    </row>
    <row r="3896" spans="2:6" x14ac:dyDescent="0.25">
      <c r="B3896" s="107">
        <v>46104</v>
      </c>
      <c r="C3896" s="2" t="s">
        <v>463</v>
      </c>
      <c r="D3896" s="2" t="s">
        <v>5259</v>
      </c>
      <c r="E3896" s="2" t="s">
        <v>111</v>
      </c>
      <c r="F3896" s="2">
        <v>18</v>
      </c>
    </row>
    <row r="3897" spans="2:6" x14ac:dyDescent="0.25">
      <c r="B3897" s="2" t="s">
        <v>5352</v>
      </c>
      <c r="D3897" s="2"/>
      <c r="E3897" s="2"/>
      <c r="F3897" s="2">
        <v>18</v>
      </c>
    </row>
    <row r="3898" spans="2:6" x14ac:dyDescent="0.25">
      <c r="B3898" s="107">
        <v>46100</v>
      </c>
      <c r="C3898" s="2" t="s">
        <v>238</v>
      </c>
      <c r="D3898" s="2" t="s">
        <v>2540</v>
      </c>
      <c r="E3898" s="2" t="s">
        <v>65</v>
      </c>
      <c r="F3898" s="2">
        <v>37</v>
      </c>
    </row>
    <row r="3899" spans="2:6" x14ac:dyDescent="0.25">
      <c r="D3899" s="2" t="s">
        <v>5289</v>
      </c>
      <c r="E3899" s="2" t="s">
        <v>65</v>
      </c>
      <c r="F3899" s="2">
        <v>24</v>
      </c>
    </row>
    <row r="3900" spans="2:6" x14ac:dyDescent="0.25">
      <c r="D3900" s="2" t="s">
        <v>2815</v>
      </c>
      <c r="E3900" s="2" t="s">
        <v>65</v>
      </c>
      <c r="F3900" s="2">
        <v>13</v>
      </c>
    </row>
    <row r="3901" spans="2:6" x14ac:dyDescent="0.25">
      <c r="D3901" s="2" t="s">
        <v>5177</v>
      </c>
      <c r="E3901" s="2" t="s">
        <v>65</v>
      </c>
      <c r="F3901" s="2">
        <v>3</v>
      </c>
    </row>
    <row r="3902" spans="2:6" x14ac:dyDescent="0.25">
      <c r="D3902" s="2" t="s">
        <v>5178</v>
      </c>
      <c r="E3902" s="2" t="s">
        <v>65</v>
      </c>
      <c r="F3902" s="2">
        <v>1</v>
      </c>
    </row>
    <row r="3903" spans="2:6" x14ac:dyDescent="0.25">
      <c r="D3903" s="2" t="s">
        <v>2539</v>
      </c>
      <c r="E3903" s="2" t="s">
        <v>65</v>
      </c>
      <c r="F3903" s="2">
        <v>34</v>
      </c>
    </row>
    <row r="3904" spans="2:6" x14ac:dyDescent="0.25">
      <c r="D3904" s="2" t="s">
        <v>5176</v>
      </c>
      <c r="E3904" s="2" t="s">
        <v>65</v>
      </c>
      <c r="F3904" s="2">
        <v>34</v>
      </c>
    </row>
    <row r="3905" spans="2:6" x14ac:dyDescent="0.25">
      <c r="D3905" s="2" t="s">
        <v>2228</v>
      </c>
      <c r="E3905" s="2" t="s">
        <v>65</v>
      </c>
      <c r="F3905" s="2">
        <v>15</v>
      </c>
    </row>
    <row r="3906" spans="2:6" x14ac:dyDescent="0.25">
      <c r="D3906" s="2" t="s">
        <v>5290</v>
      </c>
      <c r="E3906" s="2" t="s">
        <v>65</v>
      </c>
      <c r="F3906" s="2">
        <v>9</v>
      </c>
    </row>
    <row r="3907" spans="2:6" x14ac:dyDescent="0.25">
      <c r="D3907" s="2" t="s">
        <v>5291</v>
      </c>
      <c r="E3907" s="2" t="s">
        <v>65</v>
      </c>
      <c r="F3907" s="2">
        <v>51</v>
      </c>
    </row>
    <row r="3908" spans="2:6" x14ac:dyDescent="0.25">
      <c r="B3908" s="2" t="s">
        <v>5354</v>
      </c>
      <c r="D3908" s="2"/>
      <c r="E3908" s="2"/>
      <c r="F3908" s="2">
        <v>221</v>
      </c>
    </row>
    <row r="3909" spans="2:6" x14ac:dyDescent="0.25">
      <c r="B3909" s="107">
        <v>46106</v>
      </c>
      <c r="C3909" s="2" t="s">
        <v>177</v>
      </c>
      <c r="D3909" s="2" t="s">
        <v>4908</v>
      </c>
      <c r="E3909" s="2" t="s">
        <v>65</v>
      </c>
      <c r="F3909" s="2">
        <v>10</v>
      </c>
    </row>
    <row r="3910" spans="2:6" x14ac:dyDescent="0.25">
      <c r="D3910" s="2" t="s">
        <v>5392</v>
      </c>
      <c r="E3910" s="2" t="s">
        <v>65</v>
      </c>
      <c r="F3910" s="2">
        <v>6</v>
      </c>
    </row>
    <row r="3911" spans="2:6" x14ac:dyDescent="0.25">
      <c r="C3911" s="2" t="s">
        <v>5383</v>
      </c>
      <c r="D3911" s="2" t="s">
        <v>5388</v>
      </c>
      <c r="E3911" s="2" t="s">
        <v>65</v>
      </c>
      <c r="F3911" s="2">
        <v>50</v>
      </c>
    </row>
    <row r="3912" spans="2:6" x14ac:dyDescent="0.25">
      <c r="B3912" s="2" t="s">
        <v>5355</v>
      </c>
      <c r="D3912" s="2"/>
      <c r="E3912" s="2"/>
      <c r="F3912" s="2">
        <v>66</v>
      </c>
    </row>
    <row r="3913" spans="2:6" x14ac:dyDescent="0.25">
      <c r="B3913" s="107">
        <v>46105</v>
      </c>
      <c r="C3913" s="2" t="s">
        <v>222</v>
      </c>
      <c r="D3913" s="2" t="s">
        <v>5350</v>
      </c>
      <c r="E3913" s="2" t="s">
        <v>65</v>
      </c>
      <c r="F3913" s="2">
        <v>50</v>
      </c>
    </row>
    <row r="3914" spans="2:6" x14ac:dyDescent="0.25">
      <c r="C3914" s="2" t="s">
        <v>238</v>
      </c>
      <c r="D3914" s="2" t="s">
        <v>3671</v>
      </c>
      <c r="E3914" s="2" t="s">
        <v>23</v>
      </c>
      <c r="F3914" s="2">
        <v>46</v>
      </c>
    </row>
    <row r="3915" spans="2:6" x14ac:dyDescent="0.25">
      <c r="D3915" s="2" t="s">
        <v>2151</v>
      </c>
      <c r="E3915" s="2" t="s">
        <v>23</v>
      </c>
      <c r="F3915" s="2">
        <v>17</v>
      </c>
    </row>
    <row r="3916" spans="2:6" x14ac:dyDescent="0.25">
      <c r="D3916" s="2" t="s">
        <v>5390</v>
      </c>
      <c r="E3916" s="2" t="s">
        <v>109</v>
      </c>
      <c r="F3916" s="2">
        <v>5</v>
      </c>
    </row>
    <row r="3917" spans="2:6" x14ac:dyDescent="0.25">
      <c r="C3917" s="2" t="s">
        <v>147</v>
      </c>
      <c r="D3917" s="2" t="s">
        <v>2183</v>
      </c>
      <c r="E3917" s="2" t="s">
        <v>24</v>
      </c>
      <c r="F3917" s="2">
        <v>2</v>
      </c>
    </row>
    <row r="3918" spans="2:6" x14ac:dyDescent="0.25">
      <c r="B3918" s="2" t="s">
        <v>5400</v>
      </c>
      <c r="D3918" s="2"/>
      <c r="E3918" s="2"/>
      <c r="F3918" s="2">
        <v>120</v>
      </c>
    </row>
    <row r="3919" spans="2:6" x14ac:dyDescent="0.25">
      <c r="B3919" s="107">
        <v>46108</v>
      </c>
      <c r="C3919" s="2" t="s">
        <v>2073</v>
      </c>
      <c r="D3919" s="2" t="s">
        <v>1822</v>
      </c>
      <c r="E3919" s="2" t="s">
        <v>114</v>
      </c>
      <c r="F3919" s="2">
        <v>4</v>
      </c>
    </row>
    <row r="3920" spans="2:6" x14ac:dyDescent="0.25">
      <c r="C3920" s="2" t="s">
        <v>3251</v>
      </c>
      <c r="D3920" s="2" t="s">
        <v>3245</v>
      </c>
      <c r="E3920" s="2" t="s">
        <v>65</v>
      </c>
      <c r="F3920" s="2">
        <v>19</v>
      </c>
    </row>
    <row r="3921" spans="2:6" x14ac:dyDescent="0.25">
      <c r="D3921" s="2" t="s">
        <v>3247</v>
      </c>
      <c r="E3921" s="2" t="s">
        <v>65</v>
      </c>
      <c r="F3921" s="2">
        <v>12</v>
      </c>
    </row>
    <row r="3922" spans="2:6" x14ac:dyDescent="0.25">
      <c r="D3922" s="2" t="s">
        <v>5371</v>
      </c>
      <c r="E3922" s="2" t="s">
        <v>65</v>
      </c>
      <c r="F3922" s="2">
        <v>19</v>
      </c>
    </row>
    <row r="3923" spans="2:6" x14ac:dyDescent="0.25">
      <c r="D3923" s="2" t="s">
        <v>5372</v>
      </c>
      <c r="E3923" s="2" t="s">
        <v>65</v>
      </c>
      <c r="F3923" s="2">
        <v>12</v>
      </c>
    </row>
    <row r="3924" spans="2:6" x14ac:dyDescent="0.25">
      <c r="B3924" s="2" t="s">
        <v>5402</v>
      </c>
      <c r="D3924" s="2"/>
      <c r="E3924" s="2"/>
      <c r="F3924" s="2">
        <v>66</v>
      </c>
    </row>
    <row r="3925" spans="2:6" x14ac:dyDescent="0.25">
      <c r="B3925" s="107">
        <v>46111</v>
      </c>
      <c r="C3925" s="2" t="s">
        <v>230</v>
      </c>
      <c r="D3925" s="2" t="s">
        <v>5413</v>
      </c>
      <c r="E3925" s="2" t="s">
        <v>65</v>
      </c>
      <c r="F3925" s="2">
        <v>3</v>
      </c>
    </row>
    <row r="3926" spans="2:6" x14ac:dyDescent="0.25">
      <c r="D3926" s="2" t="s">
        <v>5414</v>
      </c>
      <c r="E3926" s="2" t="s">
        <v>65</v>
      </c>
      <c r="F3926" s="2">
        <v>1</v>
      </c>
    </row>
    <row r="3927" spans="2:6" x14ac:dyDescent="0.25">
      <c r="C3927" s="2" t="s">
        <v>177</v>
      </c>
      <c r="D3927" s="2" t="s">
        <v>3617</v>
      </c>
      <c r="E3927" s="2" t="s">
        <v>115</v>
      </c>
      <c r="F3927" s="2">
        <v>1</v>
      </c>
    </row>
    <row r="3928" spans="2:6" x14ac:dyDescent="0.25">
      <c r="B3928" s="2" t="s">
        <v>5424</v>
      </c>
      <c r="D3928" s="2"/>
      <c r="E3928" s="2"/>
      <c r="F3928" s="2">
        <v>5</v>
      </c>
    </row>
    <row r="3929" spans="2:6" x14ac:dyDescent="0.25">
      <c r="B3929" s="107">
        <v>46113</v>
      </c>
      <c r="C3929" s="2" t="s">
        <v>260</v>
      </c>
      <c r="D3929" s="2" t="s">
        <v>1814</v>
      </c>
      <c r="E3929" s="2" t="s">
        <v>65</v>
      </c>
      <c r="F3929" s="2">
        <v>1</v>
      </c>
    </row>
    <row r="3930" spans="2:6" x14ac:dyDescent="0.25">
      <c r="D3930" s="2" t="s">
        <v>5428</v>
      </c>
      <c r="E3930" s="2" t="s">
        <v>65</v>
      </c>
      <c r="F3930" s="2">
        <v>7</v>
      </c>
    </row>
    <row r="3931" spans="2:6" x14ac:dyDescent="0.25">
      <c r="D3931" s="2" t="s">
        <v>5286</v>
      </c>
      <c r="E3931" s="2" t="s">
        <v>65</v>
      </c>
      <c r="F3931" s="2">
        <v>7</v>
      </c>
    </row>
    <row r="3932" spans="2:6" x14ac:dyDescent="0.25">
      <c r="D3932" s="2" t="s">
        <v>2753</v>
      </c>
      <c r="E3932" s="2" t="s">
        <v>111</v>
      </c>
      <c r="F3932" s="2">
        <v>200</v>
      </c>
    </row>
    <row r="3933" spans="2:6" x14ac:dyDescent="0.25">
      <c r="D3933" s="2" t="s">
        <v>2756</v>
      </c>
      <c r="E3933" s="2" t="s">
        <v>111</v>
      </c>
      <c r="F3933" s="2">
        <v>100</v>
      </c>
    </row>
    <row r="3934" spans="2:6" x14ac:dyDescent="0.25">
      <c r="D3934" s="2" t="s">
        <v>5426</v>
      </c>
      <c r="E3934" s="2" t="s">
        <v>111</v>
      </c>
      <c r="F3934" s="2">
        <v>100</v>
      </c>
    </row>
    <row r="3935" spans="2:6" x14ac:dyDescent="0.25">
      <c r="D3935" s="2" t="s">
        <v>5427</v>
      </c>
      <c r="E3935" s="2" t="s">
        <v>65</v>
      </c>
      <c r="F3935" s="2">
        <v>7</v>
      </c>
    </row>
    <row r="3936" spans="2:6" x14ac:dyDescent="0.25">
      <c r="B3936" s="2" t="s">
        <v>5475</v>
      </c>
      <c r="D3936" s="2"/>
      <c r="E3936" s="2"/>
      <c r="F3936" s="2">
        <v>422</v>
      </c>
    </row>
    <row r="3937" spans="2:6" x14ac:dyDescent="0.25">
      <c r="B3937" s="107">
        <v>46120</v>
      </c>
      <c r="C3937" s="2" t="s">
        <v>5443</v>
      </c>
      <c r="D3937" s="2" t="s">
        <v>5431</v>
      </c>
      <c r="E3937" s="2" t="s">
        <v>72</v>
      </c>
      <c r="F3937" s="2">
        <v>70</v>
      </c>
    </row>
    <row r="3938" spans="2:6" x14ac:dyDescent="0.25">
      <c r="D3938" s="2" t="s">
        <v>5432</v>
      </c>
      <c r="E3938" s="2" t="s">
        <v>111</v>
      </c>
      <c r="F3938" s="2">
        <v>50</v>
      </c>
    </row>
    <row r="3939" spans="2:6" x14ac:dyDescent="0.25">
      <c r="D3939" s="2" t="s">
        <v>5433</v>
      </c>
      <c r="E3939" s="2" t="s">
        <v>111</v>
      </c>
      <c r="F3939" s="2">
        <v>40</v>
      </c>
    </row>
    <row r="3940" spans="2:6" x14ac:dyDescent="0.25">
      <c r="D3940" s="2" t="s">
        <v>5434</v>
      </c>
      <c r="E3940" s="2" t="s">
        <v>65</v>
      </c>
      <c r="F3940" s="2">
        <v>4</v>
      </c>
    </row>
    <row r="3941" spans="2:6" x14ac:dyDescent="0.25">
      <c r="D3941" s="2" t="s">
        <v>5435</v>
      </c>
      <c r="E3941" s="2" t="s">
        <v>111</v>
      </c>
      <c r="F3941" s="2">
        <v>40</v>
      </c>
    </row>
    <row r="3942" spans="2:6" x14ac:dyDescent="0.25">
      <c r="D3942" s="2" t="s">
        <v>5436</v>
      </c>
      <c r="E3942" s="2" t="s">
        <v>65</v>
      </c>
      <c r="F3942" s="2">
        <v>1</v>
      </c>
    </row>
    <row r="3943" spans="2:6" x14ac:dyDescent="0.25">
      <c r="D3943" s="2" t="s">
        <v>5437</v>
      </c>
      <c r="E3943" s="2" t="s">
        <v>65</v>
      </c>
      <c r="F3943" s="2">
        <v>1</v>
      </c>
    </row>
    <row r="3944" spans="2:6" x14ac:dyDescent="0.25">
      <c r="D3944" s="2" t="s">
        <v>5438</v>
      </c>
      <c r="E3944" s="2" t="s">
        <v>65</v>
      </c>
      <c r="F3944" s="2">
        <v>20</v>
      </c>
    </row>
    <row r="3945" spans="2:6" x14ac:dyDescent="0.25">
      <c r="D3945" s="2" t="s">
        <v>5447</v>
      </c>
      <c r="E3945" s="2" t="s">
        <v>65</v>
      </c>
      <c r="F3945" s="2">
        <v>1</v>
      </c>
    </row>
    <row r="3946" spans="2:6" x14ac:dyDescent="0.25">
      <c r="B3946" s="2" t="s">
        <v>5471</v>
      </c>
      <c r="D3946" s="2"/>
      <c r="E3946" s="2"/>
      <c r="F3946" s="2">
        <v>227</v>
      </c>
    </row>
    <row r="3947" spans="2:6" x14ac:dyDescent="0.25">
      <c r="B3947" s="107">
        <v>46115</v>
      </c>
      <c r="C3947" s="2" t="s">
        <v>243</v>
      </c>
      <c r="D3947" s="2" t="s">
        <v>2424</v>
      </c>
      <c r="E3947" s="2" t="s">
        <v>23</v>
      </c>
      <c r="F3947" s="2">
        <v>4</v>
      </c>
    </row>
    <row r="3948" spans="2:6" x14ac:dyDescent="0.25">
      <c r="D3948" s="2" t="s">
        <v>5449</v>
      </c>
      <c r="E3948" s="2" t="s">
        <v>65</v>
      </c>
      <c r="F3948" s="2">
        <v>1</v>
      </c>
    </row>
    <row r="3949" spans="2:6" x14ac:dyDescent="0.25">
      <c r="B3949" s="2" t="s">
        <v>5476</v>
      </c>
      <c r="D3949" s="2"/>
      <c r="E3949" s="2"/>
      <c r="F3949" s="2">
        <v>5</v>
      </c>
    </row>
    <row r="3950" spans="2:6" x14ac:dyDescent="0.25">
      <c r="B3950" s="107">
        <v>46123</v>
      </c>
      <c r="C3950" s="2" t="s">
        <v>288</v>
      </c>
      <c r="D3950" s="2" t="s">
        <v>68</v>
      </c>
      <c r="E3950" s="2" t="s">
        <v>65</v>
      </c>
      <c r="F3950" s="2">
        <v>1</v>
      </c>
    </row>
    <row r="3951" spans="2:6" x14ac:dyDescent="0.25">
      <c r="D3951" s="2" t="s">
        <v>5454</v>
      </c>
      <c r="E3951" s="2" t="s">
        <v>65</v>
      </c>
      <c r="F3951" s="2">
        <v>1</v>
      </c>
    </row>
    <row r="3952" spans="2:6" x14ac:dyDescent="0.25">
      <c r="D3952" s="2" t="s">
        <v>5455</v>
      </c>
      <c r="E3952" s="2" t="s">
        <v>65</v>
      </c>
      <c r="F3952" s="2">
        <v>2</v>
      </c>
    </row>
    <row r="3953" spans="2:6" x14ac:dyDescent="0.25">
      <c r="D3953" s="2" t="s">
        <v>5456</v>
      </c>
      <c r="E3953" s="2" t="s">
        <v>65</v>
      </c>
      <c r="F3953" s="2">
        <v>2</v>
      </c>
    </row>
    <row r="3954" spans="2:6" x14ac:dyDescent="0.25">
      <c r="D3954" s="2" t="s">
        <v>5457</v>
      </c>
      <c r="E3954" s="2" t="s">
        <v>65</v>
      </c>
      <c r="F3954" s="2">
        <v>2</v>
      </c>
    </row>
    <row r="3955" spans="2:6" x14ac:dyDescent="0.25">
      <c r="D3955" s="2" t="s">
        <v>5458</v>
      </c>
      <c r="E3955" s="2" t="s">
        <v>65</v>
      </c>
      <c r="F3955" s="2">
        <v>2</v>
      </c>
    </row>
    <row r="3956" spans="2:6" x14ac:dyDescent="0.25">
      <c r="D3956" s="2" t="s">
        <v>5459</v>
      </c>
      <c r="E3956" s="2" t="s">
        <v>65</v>
      </c>
      <c r="F3956" s="2">
        <v>1</v>
      </c>
    </row>
    <row r="3957" spans="2:6" x14ac:dyDescent="0.25">
      <c r="D3957" s="2" t="s">
        <v>5460</v>
      </c>
      <c r="E3957" s="2" t="s">
        <v>65</v>
      </c>
      <c r="F3957" s="2">
        <v>1</v>
      </c>
    </row>
    <row r="3958" spans="2:6" x14ac:dyDescent="0.25">
      <c r="D3958" s="2" t="s">
        <v>5461</v>
      </c>
      <c r="E3958" s="2" t="s">
        <v>65</v>
      </c>
      <c r="F3958" s="2">
        <v>1</v>
      </c>
    </row>
    <row r="3959" spans="2:6" x14ac:dyDescent="0.25">
      <c r="D3959" s="2" t="s">
        <v>5462</v>
      </c>
      <c r="E3959" s="2" t="s">
        <v>65</v>
      </c>
      <c r="F3959" s="2">
        <v>1</v>
      </c>
    </row>
    <row r="3960" spans="2:6" x14ac:dyDescent="0.25">
      <c r="B3960" s="2" t="s">
        <v>5477</v>
      </c>
      <c r="D3960" s="2"/>
      <c r="E3960" s="2"/>
      <c r="F3960" s="2">
        <v>14</v>
      </c>
    </row>
    <row r="3961" spans="2:6" x14ac:dyDescent="0.25">
      <c r="B3961" s="107">
        <v>46125</v>
      </c>
      <c r="C3961" s="2" t="s">
        <v>230</v>
      </c>
      <c r="D3961" s="2" t="s">
        <v>1913</v>
      </c>
      <c r="E3961" s="2" t="s">
        <v>114</v>
      </c>
      <c r="F3961" s="2">
        <v>6</v>
      </c>
    </row>
    <row r="3962" spans="2:6" x14ac:dyDescent="0.25">
      <c r="D3962" s="2" t="s">
        <v>2692</v>
      </c>
      <c r="E3962" s="2" t="s">
        <v>114</v>
      </c>
      <c r="F3962" s="2">
        <v>1</v>
      </c>
    </row>
    <row r="3963" spans="2:6" x14ac:dyDescent="0.25">
      <c r="D3963" s="2" t="s">
        <v>5558</v>
      </c>
      <c r="E3963" s="2" t="s">
        <v>65</v>
      </c>
      <c r="F3963" s="2">
        <v>20</v>
      </c>
    </row>
    <row r="3964" spans="2:6" x14ac:dyDescent="0.25">
      <c r="C3964" s="2" t="s">
        <v>147</v>
      </c>
      <c r="D3964" s="2" t="s">
        <v>2184</v>
      </c>
      <c r="E3964" s="2" t="s">
        <v>24</v>
      </c>
      <c r="F3964" s="2">
        <v>1</v>
      </c>
    </row>
    <row r="3965" spans="2:6" x14ac:dyDescent="0.25">
      <c r="D3965" s="2" t="s">
        <v>5014</v>
      </c>
      <c r="E3965" s="2" t="s">
        <v>110</v>
      </c>
      <c r="F3965" s="2">
        <v>1</v>
      </c>
    </row>
    <row r="3966" spans="2:6" x14ac:dyDescent="0.25">
      <c r="B3966" s="2" t="s">
        <v>5592</v>
      </c>
      <c r="D3966" s="2"/>
      <c r="E3966" s="2"/>
      <c r="F3966" s="2">
        <v>29</v>
      </c>
    </row>
    <row r="3967" spans="2:6" x14ac:dyDescent="0.25">
      <c r="B3967" s="107">
        <v>46128</v>
      </c>
      <c r="C3967" s="2" t="s">
        <v>3513</v>
      </c>
      <c r="D3967" s="2" t="s">
        <v>5567</v>
      </c>
      <c r="E3967" s="2" t="s">
        <v>24</v>
      </c>
      <c r="F3967" s="2">
        <v>1</v>
      </c>
    </row>
    <row r="3968" spans="2:6" x14ac:dyDescent="0.25">
      <c r="B3968" s="2" t="s">
        <v>5597</v>
      </c>
      <c r="D3968" s="2"/>
      <c r="E3968" s="2"/>
      <c r="F3968" s="2">
        <v>1</v>
      </c>
    </row>
    <row r="3969" spans="1:6" x14ac:dyDescent="0.25">
      <c r="A3969" s="2" t="s">
        <v>5247</v>
      </c>
      <c r="D3969" s="2"/>
      <c r="E3969" s="2"/>
      <c r="F3969" s="2">
        <v>1971.9</v>
      </c>
    </row>
    <row r="3970" spans="1:6" x14ac:dyDescent="0.25">
      <c r="A3970" s="2" t="s">
        <v>5318</v>
      </c>
      <c r="B3970" s="107">
        <v>46100</v>
      </c>
      <c r="C3970" s="2" t="s">
        <v>260</v>
      </c>
      <c r="D3970" s="2" t="s">
        <v>2739</v>
      </c>
      <c r="E3970" s="2" t="s">
        <v>111</v>
      </c>
      <c r="F3970" s="2">
        <v>3</v>
      </c>
    </row>
    <row r="3971" spans="1:6" x14ac:dyDescent="0.25">
      <c r="D3971" s="2" t="s">
        <v>5299</v>
      </c>
      <c r="E3971" s="2" t="s">
        <v>111</v>
      </c>
      <c r="F3971" s="2">
        <v>24</v>
      </c>
    </row>
    <row r="3972" spans="1:6" x14ac:dyDescent="0.25">
      <c r="D3972" s="2" t="s">
        <v>5307</v>
      </c>
      <c r="E3972" s="2" t="s">
        <v>65</v>
      </c>
      <c r="F3972" s="2">
        <v>1</v>
      </c>
    </row>
    <row r="3973" spans="1:6" x14ac:dyDescent="0.25">
      <c r="D3973" s="2" t="s">
        <v>3415</v>
      </c>
      <c r="E3973" s="2" t="s">
        <v>65</v>
      </c>
      <c r="F3973" s="2">
        <v>8</v>
      </c>
    </row>
    <row r="3974" spans="1:6" x14ac:dyDescent="0.25">
      <c r="D3974" s="2" t="s">
        <v>3405</v>
      </c>
      <c r="E3974" s="2" t="s">
        <v>111</v>
      </c>
      <c r="F3974" s="2">
        <v>20</v>
      </c>
    </row>
    <row r="3975" spans="1:6" x14ac:dyDescent="0.25">
      <c r="D3975" s="2" t="s">
        <v>4107</v>
      </c>
      <c r="E3975" s="2" t="s">
        <v>111</v>
      </c>
      <c r="F3975" s="2">
        <v>10</v>
      </c>
    </row>
    <row r="3976" spans="1:6" x14ac:dyDescent="0.25">
      <c r="D3976" s="2" t="s">
        <v>5312</v>
      </c>
      <c r="E3976" s="2" t="s">
        <v>65</v>
      </c>
      <c r="F3976" s="2">
        <v>6</v>
      </c>
    </row>
    <row r="3977" spans="1:6" x14ac:dyDescent="0.25">
      <c r="D3977" s="2" t="s">
        <v>5306</v>
      </c>
      <c r="E3977" s="2" t="s">
        <v>65</v>
      </c>
      <c r="F3977" s="2">
        <v>1</v>
      </c>
    </row>
    <row r="3978" spans="1:6" x14ac:dyDescent="0.25">
      <c r="D3978" s="2" t="s">
        <v>5305</v>
      </c>
      <c r="E3978" s="2" t="s">
        <v>65</v>
      </c>
      <c r="F3978" s="2">
        <v>1</v>
      </c>
    </row>
    <row r="3979" spans="1:6" x14ac:dyDescent="0.25">
      <c r="D3979" s="2" t="s">
        <v>5304</v>
      </c>
      <c r="E3979" s="2" t="s">
        <v>141</v>
      </c>
      <c r="F3979" s="2">
        <v>1</v>
      </c>
    </row>
    <row r="3980" spans="1:6" x14ac:dyDescent="0.25">
      <c r="D3980" s="2" t="s">
        <v>5301</v>
      </c>
      <c r="E3980" s="2" t="s">
        <v>65</v>
      </c>
      <c r="F3980" s="2">
        <v>2</v>
      </c>
    </row>
    <row r="3981" spans="1:6" x14ac:dyDescent="0.25">
      <c r="D3981" s="2" t="s">
        <v>3408</v>
      </c>
      <c r="E3981" s="2" t="s">
        <v>65</v>
      </c>
      <c r="F3981" s="2">
        <v>2</v>
      </c>
    </row>
    <row r="3982" spans="1:6" x14ac:dyDescent="0.25">
      <c r="D3982" s="2" t="s">
        <v>2904</v>
      </c>
      <c r="E3982" s="2" t="s">
        <v>115</v>
      </c>
      <c r="F3982" s="2">
        <v>1</v>
      </c>
    </row>
    <row r="3983" spans="1:6" x14ac:dyDescent="0.25">
      <c r="D3983" s="2" t="s">
        <v>3413</v>
      </c>
      <c r="E3983" s="2" t="s">
        <v>115</v>
      </c>
      <c r="F3983" s="2">
        <v>1</v>
      </c>
    </row>
    <row r="3984" spans="1:6" x14ac:dyDescent="0.25">
      <c r="D3984" s="2" t="s">
        <v>3414</v>
      </c>
      <c r="E3984" s="2" t="s">
        <v>115</v>
      </c>
      <c r="F3984" s="2">
        <v>1</v>
      </c>
    </row>
    <row r="3985" spans="4:6" x14ac:dyDescent="0.25">
      <c r="D3985" s="2" t="s">
        <v>4601</v>
      </c>
      <c r="E3985" s="2" t="s">
        <v>65</v>
      </c>
      <c r="F3985" s="2">
        <v>2</v>
      </c>
    </row>
    <row r="3986" spans="4:6" x14ac:dyDescent="0.25">
      <c r="D3986" s="2" t="s">
        <v>5296</v>
      </c>
      <c r="E3986" s="2" t="s">
        <v>111</v>
      </c>
      <c r="F3986" s="2">
        <v>20</v>
      </c>
    </row>
    <row r="3987" spans="4:6" x14ac:dyDescent="0.25">
      <c r="D3987" s="2" t="s">
        <v>5297</v>
      </c>
      <c r="E3987" s="2" t="s">
        <v>111</v>
      </c>
      <c r="F3987" s="2">
        <v>20</v>
      </c>
    </row>
    <row r="3988" spans="4:6" x14ac:dyDescent="0.25">
      <c r="D3988" s="2" t="s">
        <v>5298</v>
      </c>
      <c r="E3988" s="2" t="s">
        <v>65</v>
      </c>
      <c r="F3988" s="2">
        <v>1</v>
      </c>
    </row>
    <row r="3989" spans="4:6" x14ac:dyDescent="0.25">
      <c r="D3989" s="2" t="s">
        <v>5300</v>
      </c>
      <c r="E3989" s="2" t="s">
        <v>111</v>
      </c>
      <c r="F3989" s="2">
        <v>72</v>
      </c>
    </row>
    <row r="3990" spans="4:6" x14ac:dyDescent="0.25">
      <c r="D3990" s="2" t="s">
        <v>5302</v>
      </c>
      <c r="E3990" s="2" t="s">
        <v>65</v>
      </c>
      <c r="F3990" s="2">
        <v>2</v>
      </c>
    </row>
    <row r="3991" spans="4:6" x14ac:dyDescent="0.25">
      <c r="D3991" s="2" t="s">
        <v>5303</v>
      </c>
      <c r="E3991" s="2" t="s">
        <v>65</v>
      </c>
      <c r="F3991" s="2">
        <v>10</v>
      </c>
    </row>
    <row r="3992" spans="4:6" x14ac:dyDescent="0.25">
      <c r="D3992" s="2" t="s">
        <v>5308</v>
      </c>
      <c r="E3992" s="2" t="s">
        <v>65</v>
      </c>
      <c r="F3992" s="2">
        <v>2</v>
      </c>
    </row>
    <row r="3993" spans="4:6" x14ac:dyDescent="0.25">
      <c r="D3993" s="2" t="s">
        <v>5309</v>
      </c>
      <c r="E3993" s="2" t="s">
        <v>65</v>
      </c>
      <c r="F3993" s="2">
        <v>2</v>
      </c>
    </row>
    <row r="3994" spans="4:6" x14ac:dyDescent="0.25">
      <c r="D3994" s="2" t="s">
        <v>5310</v>
      </c>
      <c r="E3994" s="2" t="s">
        <v>111</v>
      </c>
      <c r="F3994" s="2">
        <v>20</v>
      </c>
    </row>
    <row r="3995" spans="4:6" x14ac:dyDescent="0.25">
      <c r="D3995" s="2" t="s">
        <v>5311</v>
      </c>
      <c r="E3995" s="2" t="s">
        <v>111</v>
      </c>
      <c r="F3995" s="2">
        <v>20</v>
      </c>
    </row>
    <row r="3996" spans="4:6" x14ac:dyDescent="0.25">
      <c r="D3996" s="2" t="s">
        <v>5313</v>
      </c>
      <c r="E3996" s="2" t="s">
        <v>65</v>
      </c>
      <c r="F3996" s="2">
        <v>20</v>
      </c>
    </row>
    <row r="3997" spans="4:6" x14ac:dyDescent="0.25">
      <c r="D3997" s="2" t="s">
        <v>5314</v>
      </c>
      <c r="E3997" s="2" t="s">
        <v>111</v>
      </c>
      <c r="F3997" s="2">
        <v>60</v>
      </c>
    </row>
    <row r="3998" spans="4:6" x14ac:dyDescent="0.25">
      <c r="D3998" s="2" t="s">
        <v>5315</v>
      </c>
      <c r="E3998" s="2" t="s">
        <v>111</v>
      </c>
      <c r="F3998" s="2">
        <v>70</v>
      </c>
    </row>
    <row r="3999" spans="4:6" x14ac:dyDescent="0.25">
      <c r="D3999" s="2" t="s">
        <v>5316</v>
      </c>
      <c r="E3999" s="2" t="s">
        <v>65</v>
      </c>
      <c r="F3999" s="2">
        <v>4</v>
      </c>
    </row>
    <row r="4000" spans="4:6" x14ac:dyDescent="0.25">
      <c r="D4000" s="2" t="s">
        <v>5317</v>
      </c>
      <c r="E4000" s="2" t="s">
        <v>65</v>
      </c>
      <c r="F4000" s="2">
        <v>2</v>
      </c>
    </row>
    <row r="4001" spans="1:6" x14ac:dyDescent="0.25">
      <c r="D4001" s="2" t="s">
        <v>5325</v>
      </c>
      <c r="E4001" s="2" t="s">
        <v>111</v>
      </c>
      <c r="F4001" s="2">
        <v>20</v>
      </c>
    </row>
    <row r="4002" spans="1:6" x14ac:dyDescent="0.25">
      <c r="D4002" s="2" t="s">
        <v>5327</v>
      </c>
      <c r="E4002" s="2" t="s">
        <v>65</v>
      </c>
      <c r="F4002" s="2">
        <v>2</v>
      </c>
    </row>
    <row r="4003" spans="1:6" x14ac:dyDescent="0.25">
      <c r="D4003" s="2" t="s">
        <v>5328</v>
      </c>
      <c r="E4003" s="2" t="s">
        <v>65</v>
      </c>
      <c r="F4003" s="2">
        <v>1</v>
      </c>
    </row>
    <row r="4004" spans="1:6" x14ac:dyDescent="0.25">
      <c r="D4004" s="2" t="s">
        <v>5329</v>
      </c>
      <c r="E4004" s="2" t="s">
        <v>65</v>
      </c>
      <c r="F4004" s="2">
        <v>3</v>
      </c>
    </row>
    <row r="4005" spans="1:6" x14ac:dyDescent="0.25">
      <c r="D4005" s="2" t="s">
        <v>5330</v>
      </c>
      <c r="E4005" s="2" t="s">
        <v>65</v>
      </c>
      <c r="F4005" s="2">
        <v>3</v>
      </c>
    </row>
    <row r="4006" spans="1:6" x14ac:dyDescent="0.25">
      <c r="D4006" s="2" t="s">
        <v>5337</v>
      </c>
      <c r="E4006" s="2" t="s">
        <v>65</v>
      </c>
      <c r="F4006" s="2">
        <v>2</v>
      </c>
    </row>
    <row r="4007" spans="1:6" x14ac:dyDescent="0.25">
      <c r="C4007" s="2" t="s">
        <v>5333</v>
      </c>
      <c r="D4007" s="2" t="s">
        <v>5335</v>
      </c>
      <c r="E4007" s="2" t="s">
        <v>65</v>
      </c>
      <c r="F4007" s="2">
        <v>7</v>
      </c>
    </row>
    <row r="4008" spans="1:6" x14ac:dyDescent="0.25">
      <c r="C4008" s="2" t="s">
        <v>5346</v>
      </c>
      <c r="D4008" s="2" t="s">
        <v>5345</v>
      </c>
      <c r="E4008" s="2" t="s">
        <v>65</v>
      </c>
      <c r="F4008" s="2">
        <v>4</v>
      </c>
    </row>
    <row r="4009" spans="1:6" x14ac:dyDescent="0.25">
      <c r="D4009" s="2" t="s">
        <v>4964</v>
      </c>
      <c r="E4009" s="2" t="s">
        <v>65</v>
      </c>
      <c r="F4009" s="2">
        <v>4</v>
      </c>
    </row>
    <row r="4010" spans="1:6" x14ac:dyDescent="0.25">
      <c r="D4010" s="2" t="s">
        <v>5342</v>
      </c>
      <c r="E4010" s="2" t="s">
        <v>65</v>
      </c>
      <c r="F4010" s="2">
        <v>1</v>
      </c>
    </row>
    <row r="4011" spans="1:6" x14ac:dyDescent="0.25">
      <c r="D4011" s="2" t="s">
        <v>5343</v>
      </c>
      <c r="E4011" s="2" t="s">
        <v>65</v>
      </c>
      <c r="F4011" s="2">
        <v>2</v>
      </c>
    </row>
    <row r="4012" spans="1:6" x14ac:dyDescent="0.25">
      <c r="D4012" s="2" t="s">
        <v>5349</v>
      </c>
      <c r="E4012" s="2" t="s">
        <v>65</v>
      </c>
      <c r="F4012" s="2">
        <v>4</v>
      </c>
    </row>
    <row r="4013" spans="1:6" x14ac:dyDescent="0.25">
      <c r="B4013" s="2" t="s">
        <v>5354</v>
      </c>
      <c r="D4013" s="2"/>
      <c r="E4013" s="2"/>
      <c r="F4013" s="2">
        <v>462</v>
      </c>
    </row>
    <row r="4014" spans="1:6" x14ac:dyDescent="0.25">
      <c r="A4014" s="2" t="s">
        <v>5356</v>
      </c>
      <c r="D4014" s="2"/>
      <c r="E4014" s="2"/>
      <c r="F4014" s="2">
        <v>462</v>
      </c>
    </row>
    <row r="4015" spans="1:6" x14ac:dyDescent="0.25">
      <c r="A4015" s="2" t="s">
        <v>5439</v>
      </c>
      <c r="B4015" s="107">
        <v>46120</v>
      </c>
      <c r="C4015" s="2" t="s">
        <v>5443</v>
      </c>
      <c r="D4015" s="2" t="s">
        <v>5431</v>
      </c>
      <c r="E4015" s="2" t="s">
        <v>72</v>
      </c>
      <c r="F4015" s="2">
        <v>60</v>
      </c>
    </row>
    <row r="4016" spans="1:6" x14ac:dyDescent="0.25">
      <c r="D4016" s="2" t="s">
        <v>5432</v>
      </c>
      <c r="E4016" s="2" t="s">
        <v>111</v>
      </c>
      <c r="F4016" s="2">
        <v>50</v>
      </c>
    </row>
    <row r="4017" spans="1:6" x14ac:dyDescent="0.25">
      <c r="D4017" s="2" t="s">
        <v>5433</v>
      </c>
      <c r="E4017" s="2" t="s">
        <v>111</v>
      </c>
      <c r="F4017" s="2">
        <v>40</v>
      </c>
    </row>
    <row r="4018" spans="1:6" x14ac:dyDescent="0.25">
      <c r="D4018" s="2" t="s">
        <v>5434</v>
      </c>
      <c r="E4018" s="2" t="s">
        <v>65</v>
      </c>
      <c r="F4018" s="2">
        <v>3</v>
      </c>
    </row>
    <row r="4019" spans="1:6" x14ac:dyDescent="0.25">
      <c r="D4019" s="2" t="s">
        <v>5435</v>
      </c>
      <c r="E4019" s="2" t="s">
        <v>111</v>
      </c>
      <c r="F4019" s="2">
        <v>40</v>
      </c>
    </row>
    <row r="4020" spans="1:6" x14ac:dyDescent="0.25">
      <c r="D4020" s="2" t="s">
        <v>5436</v>
      </c>
      <c r="E4020" s="2" t="s">
        <v>65</v>
      </c>
      <c r="F4020" s="2">
        <v>1</v>
      </c>
    </row>
    <row r="4021" spans="1:6" x14ac:dyDescent="0.25">
      <c r="D4021" s="2" t="s">
        <v>5437</v>
      </c>
      <c r="E4021" s="2" t="s">
        <v>65</v>
      </c>
      <c r="F4021" s="2">
        <v>1</v>
      </c>
    </row>
    <row r="4022" spans="1:6" x14ac:dyDescent="0.25">
      <c r="D4022" s="2" t="s">
        <v>5438</v>
      </c>
      <c r="E4022" s="2" t="s">
        <v>65</v>
      </c>
      <c r="F4022" s="2">
        <v>15</v>
      </c>
    </row>
    <row r="4023" spans="1:6" x14ac:dyDescent="0.25">
      <c r="B4023" s="2" t="s">
        <v>5471</v>
      </c>
      <c r="D4023" s="2"/>
      <c r="E4023" s="2"/>
      <c r="F4023" s="2">
        <v>210</v>
      </c>
    </row>
    <row r="4024" spans="1:6" x14ac:dyDescent="0.25">
      <c r="A4024" s="2" t="s">
        <v>5478</v>
      </c>
      <c r="D4024" s="2"/>
      <c r="E4024" s="2"/>
      <c r="F4024" s="2">
        <v>210</v>
      </c>
    </row>
    <row r="4025" spans="1:6" x14ac:dyDescent="0.25">
      <c r="A4025" s="2" t="s">
        <v>5484</v>
      </c>
      <c r="B4025" s="107">
        <v>46122</v>
      </c>
      <c r="C4025" s="2" t="s">
        <v>230</v>
      </c>
      <c r="D4025" s="2" t="s">
        <v>2439</v>
      </c>
      <c r="E4025" s="2" t="s">
        <v>65</v>
      </c>
      <c r="F4025" s="2">
        <v>1</v>
      </c>
    </row>
    <row r="4026" spans="1:6" x14ac:dyDescent="0.25">
      <c r="D4026" s="2" t="s">
        <v>5537</v>
      </c>
      <c r="E4026" s="2" t="s">
        <v>65</v>
      </c>
      <c r="F4026" s="2">
        <v>1</v>
      </c>
    </row>
    <row r="4027" spans="1:6" x14ac:dyDescent="0.25">
      <c r="D4027" s="2" t="s">
        <v>5538</v>
      </c>
      <c r="E4027" s="2" t="s">
        <v>65</v>
      </c>
      <c r="F4027" s="2">
        <v>3</v>
      </c>
    </row>
    <row r="4028" spans="1:6" x14ac:dyDescent="0.25">
      <c r="D4028" s="2" t="s">
        <v>5539</v>
      </c>
      <c r="E4028" s="2" t="s">
        <v>65</v>
      </c>
      <c r="F4028" s="2">
        <v>1</v>
      </c>
    </row>
    <row r="4029" spans="1:6" x14ac:dyDescent="0.25">
      <c r="B4029" s="2" t="s">
        <v>5594</v>
      </c>
      <c r="D4029" s="2"/>
      <c r="E4029" s="2"/>
      <c r="F4029" s="2">
        <v>6</v>
      </c>
    </row>
    <row r="4030" spans="1:6" x14ac:dyDescent="0.25">
      <c r="B4030" s="107">
        <v>46127</v>
      </c>
      <c r="C4030" s="2" t="s">
        <v>230</v>
      </c>
      <c r="D4030" s="2" t="s">
        <v>5578</v>
      </c>
      <c r="E4030" s="2" t="s">
        <v>65</v>
      </c>
      <c r="F4030" s="2">
        <v>10</v>
      </c>
    </row>
    <row r="4031" spans="1:6" x14ac:dyDescent="0.25">
      <c r="D4031" s="2" t="s">
        <v>5579</v>
      </c>
      <c r="E4031" s="2" t="s">
        <v>65</v>
      </c>
      <c r="F4031" s="2">
        <v>1</v>
      </c>
    </row>
    <row r="4032" spans="1:6" x14ac:dyDescent="0.25">
      <c r="D4032" s="2" t="s">
        <v>5580</v>
      </c>
      <c r="E4032" s="2" t="s">
        <v>65</v>
      </c>
      <c r="F4032" s="2">
        <v>1</v>
      </c>
    </row>
    <row r="4033" spans="2:6" x14ac:dyDescent="0.25">
      <c r="D4033" s="2" t="s">
        <v>5581</v>
      </c>
      <c r="E4033" s="2" t="s">
        <v>23</v>
      </c>
      <c r="F4033" s="2">
        <v>3</v>
      </c>
    </row>
    <row r="4034" spans="2:6" x14ac:dyDescent="0.25">
      <c r="D4034" s="2" t="s">
        <v>5582</v>
      </c>
      <c r="E4034" s="2" t="s">
        <v>23</v>
      </c>
      <c r="F4034" s="2">
        <v>2</v>
      </c>
    </row>
    <row r="4035" spans="2:6" x14ac:dyDescent="0.25">
      <c r="B4035" s="2" t="s">
        <v>5595</v>
      </c>
      <c r="D4035" s="2"/>
      <c r="E4035" s="2"/>
      <c r="F4035" s="2">
        <v>17</v>
      </c>
    </row>
    <row r="4036" spans="2:6" x14ac:dyDescent="0.25">
      <c r="B4036" s="107">
        <v>46125</v>
      </c>
      <c r="C4036" s="2" t="s">
        <v>1456</v>
      </c>
      <c r="D4036" s="2" t="s">
        <v>3457</v>
      </c>
      <c r="E4036" s="2" t="s">
        <v>65</v>
      </c>
      <c r="F4036" s="2">
        <v>9</v>
      </c>
    </row>
    <row r="4037" spans="2:6" x14ac:dyDescent="0.25">
      <c r="D4037" s="2" t="s">
        <v>3459</v>
      </c>
      <c r="E4037" s="2" t="s">
        <v>23</v>
      </c>
      <c r="F4037" s="2">
        <v>2</v>
      </c>
    </row>
    <row r="4038" spans="2:6" x14ac:dyDescent="0.25">
      <c r="D4038" s="2" t="s">
        <v>3460</v>
      </c>
      <c r="E4038" s="2" t="s">
        <v>23</v>
      </c>
      <c r="F4038" s="2">
        <v>2</v>
      </c>
    </row>
    <row r="4039" spans="2:6" x14ac:dyDescent="0.25">
      <c r="D4039" s="2" t="s">
        <v>5270</v>
      </c>
      <c r="E4039" s="2" t="s">
        <v>65</v>
      </c>
      <c r="F4039" s="2">
        <v>37</v>
      </c>
    </row>
    <row r="4040" spans="2:6" x14ac:dyDescent="0.25">
      <c r="D4040" s="2" t="s">
        <v>5542</v>
      </c>
      <c r="E4040" s="2" t="s">
        <v>65</v>
      </c>
      <c r="F4040" s="2">
        <v>30</v>
      </c>
    </row>
    <row r="4041" spans="2:6" x14ac:dyDescent="0.25">
      <c r="B4041" s="2" t="s">
        <v>5592</v>
      </c>
      <c r="D4041" s="2"/>
      <c r="E4041" s="2"/>
      <c r="F4041" s="2">
        <v>80</v>
      </c>
    </row>
    <row r="4042" spans="2:6" x14ac:dyDescent="0.25">
      <c r="B4042" s="107">
        <v>46129</v>
      </c>
      <c r="C4042" s="2" t="s">
        <v>5523</v>
      </c>
      <c r="D4042" s="2" t="s">
        <v>1814</v>
      </c>
      <c r="E4042" s="2" t="s">
        <v>65</v>
      </c>
      <c r="F4042" s="2">
        <v>1</v>
      </c>
    </row>
    <row r="4043" spans="2:6" x14ac:dyDescent="0.25">
      <c r="D4043" s="2" t="s">
        <v>5517</v>
      </c>
      <c r="E4043" s="2" t="s">
        <v>65</v>
      </c>
      <c r="F4043" s="2">
        <v>60</v>
      </c>
    </row>
    <row r="4044" spans="2:6" x14ac:dyDescent="0.25">
      <c r="D4044" s="2" t="s">
        <v>5518</v>
      </c>
      <c r="E4044" s="2" t="s">
        <v>65</v>
      </c>
      <c r="F4044" s="2">
        <v>24</v>
      </c>
    </row>
    <row r="4045" spans="2:6" x14ac:dyDescent="0.25">
      <c r="D4045" s="2" t="s">
        <v>5519</v>
      </c>
      <c r="E4045" s="2" t="s">
        <v>65</v>
      </c>
      <c r="F4045" s="2">
        <v>24</v>
      </c>
    </row>
    <row r="4046" spans="2:6" x14ac:dyDescent="0.25">
      <c r="D4046" s="2" t="s">
        <v>5520</v>
      </c>
      <c r="E4046" s="2" t="s">
        <v>65</v>
      </c>
      <c r="F4046" s="2">
        <v>20</v>
      </c>
    </row>
    <row r="4047" spans="2:6" x14ac:dyDescent="0.25">
      <c r="D4047" s="2" t="s">
        <v>5521</v>
      </c>
      <c r="E4047" s="2" t="s">
        <v>65</v>
      </c>
      <c r="F4047" s="2">
        <v>10</v>
      </c>
    </row>
    <row r="4048" spans="2:6" x14ac:dyDescent="0.25">
      <c r="B4048" s="2" t="s">
        <v>5596</v>
      </c>
      <c r="D4048" s="2"/>
      <c r="E4048" s="2"/>
      <c r="F4048" s="2">
        <v>139</v>
      </c>
    </row>
    <row r="4049" spans="1:6" x14ac:dyDescent="0.25">
      <c r="B4049" s="107">
        <v>46126</v>
      </c>
      <c r="C4049" s="2" t="s">
        <v>456</v>
      </c>
      <c r="D4049" s="2" t="s">
        <v>5590</v>
      </c>
      <c r="E4049" s="2" t="s">
        <v>65</v>
      </c>
      <c r="F4049" s="2">
        <v>12</v>
      </c>
    </row>
    <row r="4050" spans="1:6" x14ac:dyDescent="0.25">
      <c r="B4050" s="2" t="s">
        <v>5593</v>
      </c>
      <c r="D4050" s="2"/>
      <c r="E4050" s="2"/>
      <c r="F4050" s="2">
        <v>12</v>
      </c>
    </row>
    <row r="4051" spans="1:6" x14ac:dyDescent="0.25">
      <c r="A4051" s="2" t="s">
        <v>5598</v>
      </c>
      <c r="D4051" s="2"/>
      <c r="E4051" s="2"/>
      <c r="F4051" s="2">
        <v>254</v>
      </c>
    </row>
    <row r="4052" spans="1:6" x14ac:dyDescent="0.25">
      <c r="A4052" s="2" t="s">
        <v>5494</v>
      </c>
      <c r="B4052" s="107">
        <v>46121</v>
      </c>
      <c r="C4052" s="2" t="s">
        <v>372</v>
      </c>
      <c r="D4052" s="2" t="s">
        <v>2672</v>
      </c>
      <c r="E4052" s="2" t="s">
        <v>65</v>
      </c>
      <c r="F4052" s="2">
        <v>16</v>
      </c>
    </row>
    <row r="4053" spans="1:6" x14ac:dyDescent="0.25">
      <c r="B4053" s="2" t="s">
        <v>5488</v>
      </c>
      <c r="D4053" s="2"/>
      <c r="E4053" s="2"/>
      <c r="F4053" s="2">
        <v>16</v>
      </c>
    </row>
    <row r="4054" spans="1:6" x14ac:dyDescent="0.25">
      <c r="B4054" s="107">
        <v>46122</v>
      </c>
      <c r="C4054" s="2" t="s">
        <v>260</v>
      </c>
      <c r="D4054" s="2" t="s">
        <v>2573</v>
      </c>
      <c r="E4054" s="2" t="s">
        <v>65</v>
      </c>
      <c r="F4054" s="2">
        <v>1</v>
      </c>
    </row>
    <row r="4055" spans="1:6" x14ac:dyDescent="0.25">
      <c r="D4055" s="2" t="s">
        <v>5428</v>
      </c>
      <c r="E4055" s="2" t="s">
        <v>65</v>
      </c>
      <c r="F4055" s="2">
        <v>20</v>
      </c>
    </row>
    <row r="4056" spans="1:6" x14ac:dyDescent="0.25">
      <c r="D4056" s="2" t="s">
        <v>5286</v>
      </c>
      <c r="E4056" s="2" t="s">
        <v>65</v>
      </c>
      <c r="F4056" s="2">
        <v>10</v>
      </c>
    </row>
    <row r="4057" spans="1:6" x14ac:dyDescent="0.25">
      <c r="D4057" s="2" t="s">
        <v>5284</v>
      </c>
      <c r="E4057" s="2" t="s">
        <v>65</v>
      </c>
      <c r="F4057" s="2">
        <v>15</v>
      </c>
    </row>
    <row r="4058" spans="1:6" x14ac:dyDescent="0.25">
      <c r="D4058" s="2" t="s">
        <v>5530</v>
      </c>
      <c r="E4058" s="2" t="s">
        <v>65</v>
      </c>
      <c r="F4058" s="2">
        <v>1</v>
      </c>
    </row>
    <row r="4059" spans="1:6" x14ac:dyDescent="0.25">
      <c r="D4059" s="2" t="s">
        <v>3590</v>
      </c>
      <c r="E4059" s="2" t="s">
        <v>65</v>
      </c>
      <c r="F4059" s="2">
        <v>32</v>
      </c>
    </row>
    <row r="4060" spans="1:6" x14ac:dyDescent="0.25">
      <c r="D4060" s="2" t="s">
        <v>1952</v>
      </c>
      <c r="E4060" s="2" t="s">
        <v>141</v>
      </c>
      <c r="F4060" s="2">
        <v>60</v>
      </c>
    </row>
    <row r="4061" spans="1:6" x14ac:dyDescent="0.25">
      <c r="D4061" s="2" t="s">
        <v>1956</v>
      </c>
      <c r="E4061" s="2" t="s">
        <v>65</v>
      </c>
      <c r="F4061" s="2">
        <v>38</v>
      </c>
    </row>
    <row r="4062" spans="1:6" x14ac:dyDescent="0.25">
      <c r="D4062" s="2" t="s">
        <v>1876</v>
      </c>
      <c r="E4062" s="2" t="s">
        <v>65</v>
      </c>
      <c r="F4062" s="2">
        <v>40</v>
      </c>
    </row>
    <row r="4063" spans="1:6" x14ac:dyDescent="0.25">
      <c r="D4063" s="2" t="s">
        <v>2018</v>
      </c>
      <c r="E4063" s="2" t="s">
        <v>65</v>
      </c>
      <c r="F4063" s="2">
        <v>3</v>
      </c>
    </row>
    <row r="4064" spans="1:6" x14ac:dyDescent="0.25">
      <c r="D4064" s="2" t="s">
        <v>5529</v>
      </c>
      <c r="E4064" s="2" t="s">
        <v>65</v>
      </c>
      <c r="F4064" s="2">
        <v>3</v>
      </c>
    </row>
    <row r="4065" spans="4:6" x14ac:dyDescent="0.25">
      <c r="D4065" s="2" t="s">
        <v>2020</v>
      </c>
      <c r="E4065" s="2" t="s">
        <v>65</v>
      </c>
      <c r="F4065" s="2">
        <v>34</v>
      </c>
    </row>
    <row r="4066" spans="4:6" x14ac:dyDescent="0.25">
      <c r="D4066" s="2" t="s">
        <v>2581</v>
      </c>
      <c r="E4066" s="2" t="s">
        <v>65</v>
      </c>
      <c r="F4066" s="2">
        <v>200</v>
      </c>
    </row>
    <row r="4067" spans="4:6" x14ac:dyDescent="0.25">
      <c r="D4067" s="2" t="s">
        <v>5535</v>
      </c>
      <c r="E4067" s="2" t="s">
        <v>65</v>
      </c>
      <c r="F4067" s="2">
        <v>2</v>
      </c>
    </row>
    <row r="4068" spans="4:6" x14ac:dyDescent="0.25">
      <c r="D4068" s="2" t="s">
        <v>1964</v>
      </c>
      <c r="E4068" s="2" t="s">
        <v>65</v>
      </c>
      <c r="F4068" s="2">
        <v>10</v>
      </c>
    </row>
    <row r="4069" spans="4:6" x14ac:dyDescent="0.25">
      <c r="D4069" s="2" t="s">
        <v>5528</v>
      </c>
      <c r="E4069" s="2" t="s">
        <v>65</v>
      </c>
      <c r="F4069" s="2">
        <v>2</v>
      </c>
    </row>
    <row r="4070" spans="4:6" x14ac:dyDescent="0.25">
      <c r="D4070" s="2" t="s">
        <v>2574</v>
      </c>
      <c r="E4070" s="2" t="s">
        <v>65</v>
      </c>
      <c r="F4070" s="2">
        <v>8</v>
      </c>
    </row>
    <row r="4071" spans="4:6" x14ac:dyDescent="0.25">
      <c r="D4071" s="2" t="s">
        <v>2599</v>
      </c>
      <c r="E4071" s="2" t="s">
        <v>65</v>
      </c>
      <c r="F4071" s="2">
        <v>2</v>
      </c>
    </row>
    <row r="4072" spans="4:6" x14ac:dyDescent="0.25">
      <c r="D4072" s="2" t="s">
        <v>2349</v>
      </c>
      <c r="E4072" s="2" t="s">
        <v>141</v>
      </c>
      <c r="F4072" s="2">
        <v>4</v>
      </c>
    </row>
    <row r="4073" spans="4:6" x14ac:dyDescent="0.25">
      <c r="D4073" s="2" t="s">
        <v>3254</v>
      </c>
      <c r="E4073" s="2" t="s">
        <v>65</v>
      </c>
      <c r="F4073" s="2">
        <v>6</v>
      </c>
    </row>
    <row r="4074" spans="4:6" x14ac:dyDescent="0.25">
      <c r="D4074" s="2" t="s">
        <v>2350</v>
      </c>
      <c r="E4074" s="2" t="s">
        <v>65</v>
      </c>
      <c r="F4074" s="2">
        <v>1</v>
      </c>
    </row>
    <row r="4075" spans="4:6" x14ac:dyDescent="0.25">
      <c r="D4075" s="2" t="s">
        <v>3905</v>
      </c>
      <c r="E4075" s="2" t="s">
        <v>65</v>
      </c>
      <c r="F4075" s="2">
        <v>100</v>
      </c>
    </row>
    <row r="4076" spans="4:6" x14ac:dyDescent="0.25">
      <c r="D4076" s="2" t="s">
        <v>2738</v>
      </c>
      <c r="E4076" s="2" t="s">
        <v>65</v>
      </c>
      <c r="F4076" s="2">
        <v>4</v>
      </c>
    </row>
    <row r="4077" spans="4:6" x14ac:dyDescent="0.25">
      <c r="D4077" s="2" t="s">
        <v>2752</v>
      </c>
      <c r="E4077" s="2" t="s">
        <v>111</v>
      </c>
      <c r="F4077" s="2">
        <v>400</v>
      </c>
    </row>
    <row r="4078" spans="4:6" x14ac:dyDescent="0.25">
      <c r="D4078" s="2" t="s">
        <v>2753</v>
      </c>
      <c r="E4078" s="2" t="s">
        <v>111</v>
      </c>
      <c r="F4078" s="2">
        <v>400</v>
      </c>
    </row>
    <row r="4079" spans="4:6" x14ac:dyDescent="0.25">
      <c r="D4079" s="2" t="s">
        <v>4519</v>
      </c>
      <c r="E4079" s="2" t="s">
        <v>111</v>
      </c>
      <c r="F4079" s="2">
        <v>800</v>
      </c>
    </row>
    <row r="4080" spans="4:6" x14ac:dyDescent="0.25">
      <c r="D4080" s="2" t="s">
        <v>3255</v>
      </c>
      <c r="E4080" s="2" t="s">
        <v>65</v>
      </c>
      <c r="F4080" s="2">
        <v>1</v>
      </c>
    </row>
    <row r="4081" spans="2:6" x14ac:dyDescent="0.25">
      <c r="D4081" s="2" t="s">
        <v>3265</v>
      </c>
      <c r="E4081" s="2" t="s">
        <v>111</v>
      </c>
      <c r="F4081" s="2">
        <v>50</v>
      </c>
    </row>
    <row r="4082" spans="2:6" x14ac:dyDescent="0.25">
      <c r="D4082" s="2" t="s">
        <v>3884</v>
      </c>
      <c r="E4082" s="2" t="s">
        <v>141</v>
      </c>
      <c r="F4082" s="2">
        <v>11</v>
      </c>
    </row>
    <row r="4083" spans="2:6" x14ac:dyDescent="0.25">
      <c r="D4083" s="2" t="s">
        <v>3885</v>
      </c>
      <c r="E4083" s="2" t="s">
        <v>65</v>
      </c>
      <c r="F4083" s="2">
        <v>11</v>
      </c>
    </row>
    <row r="4084" spans="2:6" x14ac:dyDescent="0.25">
      <c r="D4084" s="2" t="s">
        <v>3886</v>
      </c>
      <c r="E4084" s="2" t="s">
        <v>65</v>
      </c>
      <c r="F4084" s="2">
        <v>11</v>
      </c>
    </row>
    <row r="4085" spans="2:6" x14ac:dyDescent="0.25">
      <c r="D4085" s="2" t="s">
        <v>4572</v>
      </c>
      <c r="E4085" s="2" t="s">
        <v>65</v>
      </c>
      <c r="F4085" s="2">
        <v>28</v>
      </c>
    </row>
    <row r="4086" spans="2:6" x14ac:dyDescent="0.25">
      <c r="D4086" s="2" t="s">
        <v>5277</v>
      </c>
      <c r="E4086" s="2" t="s">
        <v>65</v>
      </c>
      <c r="F4086" s="2">
        <v>200</v>
      </c>
    </row>
    <row r="4087" spans="2:6" x14ac:dyDescent="0.25">
      <c r="D4087" s="2" t="s">
        <v>5328</v>
      </c>
      <c r="E4087" s="2" t="s">
        <v>65</v>
      </c>
      <c r="F4087" s="2">
        <v>10</v>
      </c>
    </row>
    <row r="4088" spans="2:6" x14ac:dyDescent="0.25">
      <c r="D4088" s="2" t="s">
        <v>5531</v>
      </c>
      <c r="E4088" s="2" t="s">
        <v>65</v>
      </c>
      <c r="F4088" s="2">
        <v>100</v>
      </c>
    </row>
    <row r="4089" spans="2:6" x14ac:dyDescent="0.25">
      <c r="D4089" s="2" t="s">
        <v>5532</v>
      </c>
      <c r="E4089" s="2" t="s">
        <v>111</v>
      </c>
      <c r="F4089" s="2">
        <v>600</v>
      </c>
    </row>
    <row r="4090" spans="2:6" x14ac:dyDescent="0.25">
      <c r="D4090" s="2" t="s">
        <v>5533</v>
      </c>
      <c r="E4090" s="2" t="s">
        <v>65</v>
      </c>
      <c r="F4090" s="2">
        <v>4</v>
      </c>
    </row>
    <row r="4091" spans="2:6" x14ac:dyDescent="0.25">
      <c r="D4091" s="2" t="s">
        <v>5534</v>
      </c>
      <c r="E4091" s="2" t="s">
        <v>65</v>
      </c>
      <c r="F4091" s="2">
        <v>11</v>
      </c>
    </row>
    <row r="4092" spans="2:6" x14ac:dyDescent="0.25">
      <c r="B4092" s="2" t="s">
        <v>5594</v>
      </c>
      <c r="D4092" s="2"/>
      <c r="E4092" s="2"/>
      <c r="F4092" s="2">
        <v>3233</v>
      </c>
    </row>
    <row r="4093" spans="2:6" x14ac:dyDescent="0.25">
      <c r="B4093" s="107">
        <v>46127</v>
      </c>
      <c r="C4093" s="2" t="s">
        <v>230</v>
      </c>
      <c r="D4093" s="2" t="s">
        <v>1913</v>
      </c>
      <c r="E4093" s="2" t="s">
        <v>114</v>
      </c>
      <c r="F4093" s="2">
        <v>10</v>
      </c>
    </row>
    <row r="4094" spans="2:6" x14ac:dyDescent="0.25">
      <c r="D4094" s="2" t="s">
        <v>2692</v>
      </c>
      <c r="E4094" s="2" t="s">
        <v>114</v>
      </c>
      <c r="F4094" s="2">
        <v>1</v>
      </c>
    </row>
    <row r="4095" spans="2:6" x14ac:dyDescent="0.25">
      <c r="D4095" s="2" t="s">
        <v>5576</v>
      </c>
      <c r="E4095" s="2" t="s">
        <v>114</v>
      </c>
      <c r="F4095" s="2">
        <v>10</v>
      </c>
    </row>
    <row r="4096" spans="2:6" x14ac:dyDescent="0.25">
      <c r="B4096" s="2" t="s">
        <v>5595</v>
      </c>
      <c r="D4096" s="2"/>
      <c r="E4096" s="2"/>
      <c r="F4096" s="2">
        <v>21</v>
      </c>
    </row>
    <row r="4097" spans="2:6" x14ac:dyDescent="0.25">
      <c r="B4097" s="107">
        <v>46125</v>
      </c>
      <c r="C4097" s="2" t="s">
        <v>4288</v>
      </c>
      <c r="D4097" s="2" t="s">
        <v>1814</v>
      </c>
      <c r="E4097" s="2" t="s">
        <v>65</v>
      </c>
      <c r="F4097" s="2">
        <v>1</v>
      </c>
    </row>
    <row r="4098" spans="2:6" x14ac:dyDescent="0.25">
      <c r="D4098" s="2" t="s">
        <v>5293</v>
      </c>
      <c r="E4098" s="2" t="s">
        <v>65</v>
      </c>
      <c r="F4098" s="2">
        <v>24</v>
      </c>
    </row>
    <row r="4099" spans="2:6" x14ac:dyDescent="0.25">
      <c r="D4099" s="2" t="s">
        <v>5294</v>
      </c>
      <c r="E4099" s="2" t="s">
        <v>65</v>
      </c>
      <c r="F4099" s="2">
        <v>5</v>
      </c>
    </row>
    <row r="4100" spans="2:6" x14ac:dyDescent="0.25">
      <c r="D4100" s="2" t="s">
        <v>5546</v>
      </c>
      <c r="E4100" s="2" t="s">
        <v>65</v>
      </c>
      <c r="F4100" s="2">
        <v>4</v>
      </c>
    </row>
    <row r="4101" spans="2:6" x14ac:dyDescent="0.25">
      <c r="D4101" s="2" t="s">
        <v>5547</v>
      </c>
      <c r="E4101" s="2" t="s">
        <v>65</v>
      </c>
      <c r="F4101" s="2">
        <v>4</v>
      </c>
    </row>
    <row r="4102" spans="2:6" x14ac:dyDescent="0.25">
      <c r="B4102" s="2" t="s">
        <v>5592</v>
      </c>
      <c r="D4102" s="2"/>
      <c r="E4102" s="2"/>
      <c r="F4102" s="2">
        <v>38</v>
      </c>
    </row>
    <row r="4103" spans="2:6" x14ac:dyDescent="0.25">
      <c r="B4103" s="107">
        <v>46126</v>
      </c>
      <c r="C4103" s="2" t="s">
        <v>260</v>
      </c>
      <c r="D4103" s="2" t="s">
        <v>2905</v>
      </c>
      <c r="E4103" s="2" t="s">
        <v>115</v>
      </c>
      <c r="F4103" s="2">
        <v>50</v>
      </c>
    </row>
    <row r="4104" spans="2:6" x14ac:dyDescent="0.25">
      <c r="D4104" s="2" t="s">
        <v>1955</v>
      </c>
      <c r="E4104" s="2" t="s">
        <v>65</v>
      </c>
      <c r="F4104" s="2">
        <v>80</v>
      </c>
    </row>
    <row r="4105" spans="2:6" x14ac:dyDescent="0.25">
      <c r="D4105" s="2" t="s">
        <v>1956</v>
      </c>
      <c r="E4105" s="2" t="s">
        <v>65</v>
      </c>
      <c r="F4105" s="2">
        <v>60</v>
      </c>
    </row>
    <row r="4106" spans="2:6" x14ac:dyDescent="0.25">
      <c r="D4106" s="2" t="s">
        <v>5584</v>
      </c>
      <c r="E4106" s="2" t="s">
        <v>141</v>
      </c>
      <c r="F4106" s="2">
        <v>30</v>
      </c>
    </row>
    <row r="4107" spans="2:6" x14ac:dyDescent="0.25">
      <c r="D4107" s="2" t="s">
        <v>1880</v>
      </c>
      <c r="E4107" s="2" t="s">
        <v>65</v>
      </c>
      <c r="F4107" s="2">
        <v>100</v>
      </c>
    </row>
    <row r="4108" spans="2:6" x14ac:dyDescent="0.25">
      <c r="D4108" s="2" t="s">
        <v>1883</v>
      </c>
      <c r="E4108" s="2" t="s">
        <v>65</v>
      </c>
      <c r="F4108" s="2">
        <v>130</v>
      </c>
    </row>
    <row r="4109" spans="2:6" x14ac:dyDescent="0.25">
      <c r="D4109" s="2" t="s">
        <v>2903</v>
      </c>
      <c r="E4109" s="2" t="s">
        <v>65</v>
      </c>
      <c r="F4109" s="2">
        <v>12</v>
      </c>
    </row>
    <row r="4110" spans="2:6" x14ac:dyDescent="0.25">
      <c r="D4110" s="2" t="s">
        <v>5585</v>
      </c>
      <c r="E4110" s="2" t="s">
        <v>141</v>
      </c>
      <c r="F4110" s="2">
        <v>15</v>
      </c>
    </row>
    <row r="4111" spans="2:6" x14ac:dyDescent="0.25">
      <c r="D4111" s="2" t="s">
        <v>5587</v>
      </c>
      <c r="E4111" s="2" t="s">
        <v>65</v>
      </c>
      <c r="F4111" s="2">
        <v>2</v>
      </c>
    </row>
    <row r="4112" spans="2:6" x14ac:dyDescent="0.25">
      <c r="D4112" s="2" t="s">
        <v>5586</v>
      </c>
      <c r="E4112" s="2" t="s">
        <v>65</v>
      </c>
      <c r="F4112" s="2">
        <v>5</v>
      </c>
    </row>
    <row r="4113" spans="1:6" x14ac:dyDescent="0.25">
      <c r="D4113" s="2" t="s">
        <v>1878</v>
      </c>
      <c r="E4113" s="2" t="s">
        <v>65</v>
      </c>
      <c r="F4113" s="2">
        <v>12</v>
      </c>
    </row>
    <row r="4114" spans="1:6" x14ac:dyDescent="0.25">
      <c r="B4114" s="2" t="s">
        <v>5593</v>
      </c>
      <c r="D4114" s="2"/>
      <c r="E4114" s="2"/>
      <c r="F4114" s="2">
        <v>496</v>
      </c>
    </row>
    <row r="4115" spans="1:6" x14ac:dyDescent="0.25">
      <c r="B4115" s="107">
        <v>46128</v>
      </c>
      <c r="C4115" s="2" t="s">
        <v>260</v>
      </c>
      <c r="D4115" s="2" t="s">
        <v>2351</v>
      </c>
      <c r="E4115" s="2" t="s">
        <v>65</v>
      </c>
      <c r="F4115" s="2">
        <v>3</v>
      </c>
    </row>
    <row r="4116" spans="1:6" x14ac:dyDescent="0.25">
      <c r="B4116" s="2" t="s">
        <v>5597</v>
      </c>
      <c r="D4116" s="2"/>
      <c r="E4116" s="2"/>
      <c r="F4116" s="2">
        <v>3</v>
      </c>
    </row>
    <row r="4117" spans="1:6" x14ac:dyDescent="0.25">
      <c r="A4117" s="2" t="s">
        <v>5599</v>
      </c>
      <c r="D4117" s="2"/>
      <c r="E4117" s="2"/>
      <c r="F4117" s="2">
        <v>3807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AC87-CBD7-44BE-924A-B7241AF84D37}">
  <sheetPr codeName="Planilha17"/>
  <dimension ref="A1:G2059"/>
  <sheetViews>
    <sheetView workbookViewId="0">
      <selection activeCell="J696" activeCellId="2" sqref="K531:K538 K710 J696"/>
    </sheetView>
  </sheetViews>
  <sheetFormatPr defaultColWidth="9" defaultRowHeight="15" x14ac:dyDescent="0.25"/>
  <cols>
    <col min="1" max="1" width="14.7109375" style="2" customWidth="1"/>
    <col min="2" max="2" width="10.28515625" style="2" bestFit="1" customWidth="1"/>
    <col min="3" max="3" width="9" style="3" bestFit="1" customWidth="1"/>
    <col min="4" max="4" width="9" style="2" bestFit="1" customWidth="1"/>
    <col min="5" max="6" width="14.5703125" style="2" bestFit="1" customWidth="1"/>
    <col min="7" max="7" width="7.5703125" style="2" bestFit="1" customWidth="1"/>
    <col min="8" max="16384" width="9" style="2"/>
  </cols>
  <sheetData>
    <row r="1" spans="1:7" x14ac:dyDescent="0.25">
      <c r="A1"/>
      <c r="B1"/>
    </row>
    <row r="2" spans="1:7" x14ac:dyDescent="0.25">
      <c r="A2" s="106" t="s">
        <v>2</v>
      </c>
      <c r="B2" s="2" t="s">
        <v>826</v>
      </c>
    </row>
    <row r="3" spans="1:7" s="1" customFormat="1" x14ac:dyDescent="0.25">
      <c r="A3"/>
      <c r="B3"/>
      <c r="C3" s="179"/>
      <c r="D3"/>
      <c r="E3"/>
      <c r="F3"/>
      <c r="G3"/>
    </row>
    <row r="4" spans="1:7" ht="30" x14ac:dyDescent="0.25">
      <c r="A4" s="108" t="s">
        <v>0</v>
      </c>
      <c r="B4" s="108" t="s">
        <v>6</v>
      </c>
      <c r="C4" s="1" t="s">
        <v>417</v>
      </c>
      <c r="D4"/>
      <c r="E4"/>
      <c r="F4"/>
      <c r="G4"/>
    </row>
    <row r="5" spans="1:7" x14ac:dyDescent="0.25">
      <c r="A5" s="2" t="s">
        <v>31</v>
      </c>
      <c r="B5" s="2" t="s">
        <v>114</v>
      </c>
      <c r="C5" s="2">
        <v>20</v>
      </c>
      <c r="D5"/>
      <c r="E5"/>
      <c r="F5"/>
      <c r="G5"/>
    </row>
    <row r="6" spans="1:7" x14ac:dyDescent="0.25">
      <c r="A6" s="2" t="s">
        <v>101</v>
      </c>
      <c r="B6" s="2" t="s">
        <v>65</v>
      </c>
      <c r="C6" s="2">
        <v>2</v>
      </c>
      <c r="D6"/>
      <c r="E6"/>
      <c r="F6"/>
      <c r="G6"/>
    </row>
    <row r="7" spans="1:7" x14ac:dyDescent="0.25">
      <c r="A7" s="2" t="s">
        <v>1740</v>
      </c>
      <c r="B7" s="2" t="s">
        <v>1740</v>
      </c>
      <c r="C7" s="2"/>
      <c r="D7"/>
      <c r="E7"/>
      <c r="F7"/>
      <c r="G7"/>
    </row>
    <row r="8" spans="1:7" x14ac:dyDescent="0.25">
      <c r="A8" s="2" t="s">
        <v>592</v>
      </c>
      <c r="B8" s="2" t="s">
        <v>65</v>
      </c>
      <c r="C8" s="2">
        <v>16</v>
      </c>
      <c r="D8"/>
      <c r="E8"/>
      <c r="F8"/>
      <c r="G8"/>
    </row>
    <row r="9" spans="1:7" x14ac:dyDescent="0.25">
      <c r="A9" s="2" t="s">
        <v>1090</v>
      </c>
      <c r="B9" s="2" t="s">
        <v>65</v>
      </c>
      <c r="C9" s="2">
        <v>4</v>
      </c>
      <c r="D9"/>
      <c r="E9"/>
      <c r="F9"/>
      <c r="G9"/>
    </row>
    <row r="10" spans="1:7" x14ac:dyDescent="0.25">
      <c r="A10" s="2" t="s">
        <v>1091</v>
      </c>
      <c r="B10" s="2" t="s">
        <v>110</v>
      </c>
      <c r="C10" s="2">
        <v>1</v>
      </c>
      <c r="D10"/>
      <c r="E10"/>
      <c r="F10"/>
      <c r="G10"/>
    </row>
    <row r="11" spans="1:7" x14ac:dyDescent="0.25">
      <c r="B11" s="2" t="s">
        <v>23</v>
      </c>
      <c r="C11" s="2">
        <v>2</v>
      </c>
      <c r="D11"/>
      <c r="E11"/>
      <c r="F11"/>
      <c r="G11"/>
    </row>
    <row r="12" spans="1:7" x14ac:dyDescent="0.25">
      <c r="B12" s="2" t="s">
        <v>111</v>
      </c>
      <c r="C12" s="2">
        <v>556</v>
      </c>
      <c r="D12"/>
      <c r="E12"/>
      <c r="F12"/>
      <c r="G12"/>
    </row>
    <row r="13" spans="1:7" x14ac:dyDescent="0.25">
      <c r="B13" s="2" t="s">
        <v>115</v>
      </c>
      <c r="C13" s="2">
        <v>6</v>
      </c>
      <c r="D13"/>
      <c r="E13"/>
      <c r="F13"/>
      <c r="G13"/>
    </row>
    <row r="14" spans="1:7" x14ac:dyDescent="0.25">
      <c r="B14" s="2" t="s">
        <v>114</v>
      </c>
      <c r="C14" s="2">
        <v>80</v>
      </c>
      <c r="D14"/>
      <c r="E14"/>
      <c r="F14"/>
      <c r="G14"/>
    </row>
    <row r="15" spans="1:7" x14ac:dyDescent="0.25">
      <c r="B15" s="2" t="s">
        <v>65</v>
      </c>
      <c r="C15" s="2">
        <v>523</v>
      </c>
      <c r="D15"/>
      <c r="E15"/>
      <c r="F15"/>
      <c r="G15"/>
    </row>
    <row r="16" spans="1:7" x14ac:dyDescent="0.25">
      <c r="A16" s="2" t="s">
        <v>1235</v>
      </c>
      <c r="B16" s="2" t="s">
        <v>139</v>
      </c>
      <c r="C16" s="2">
        <v>2</v>
      </c>
      <c r="D16"/>
      <c r="E16"/>
      <c r="F16"/>
      <c r="G16"/>
    </row>
    <row r="17" spans="1:7" x14ac:dyDescent="0.25">
      <c r="B17" s="2" t="s">
        <v>141</v>
      </c>
      <c r="C17" s="2">
        <v>30</v>
      </c>
      <c r="D17"/>
      <c r="E17"/>
      <c r="F17"/>
      <c r="G17"/>
    </row>
    <row r="18" spans="1:7" x14ac:dyDescent="0.25">
      <c r="B18" s="2" t="s">
        <v>110</v>
      </c>
      <c r="C18" s="2">
        <v>24</v>
      </c>
      <c r="D18"/>
      <c r="E18"/>
      <c r="F18"/>
      <c r="G18"/>
    </row>
    <row r="19" spans="1:7" x14ac:dyDescent="0.25">
      <c r="B19" s="2" t="s">
        <v>23</v>
      </c>
      <c r="C19" s="2">
        <v>142</v>
      </c>
      <c r="D19"/>
      <c r="E19"/>
      <c r="F19"/>
      <c r="G19"/>
    </row>
    <row r="20" spans="1:7" x14ac:dyDescent="0.25">
      <c r="B20" s="2" t="s">
        <v>24</v>
      </c>
      <c r="C20" s="2">
        <v>3</v>
      </c>
      <c r="D20"/>
      <c r="E20"/>
      <c r="F20"/>
      <c r="G20"/>
    </row>
    <row r="21" spans="1:7" x14ac:dyDescent="0.25">
      <c r="B21" s="2" t="s">
        <v>111</v>
      </c>
      <c r="C21" s="2">
        <v>340</v>
      </c>
      <c r="D21"/>
      <c r="E21"/>
      <c r="F21"/>
      <c r="G21"/>
    </row>
    <row r="22" spans="1:7" x14ac:dyDescent="0.25">
      <c r="B22" s="2" t="s">
        <v>72</v>
      </c>
      <c r="C22" s="2">
        <v>167.4</v>
      </c>
      <c r="D22"/>
      <c r="E22"/>
      <c r="F22"/>
      <c r="G22"/>
    </row>
    <row r="23" spans="1:7" x14ac:dyDescent="0.25">
      <c r="B23" s="2" t="s">
        <v>140</v>
      </c>
      <c r="C23" s="2">
        <v>4</v>
      </c>
      <c r="D23"/>
      <c r="E23"/>
      <c r="F23"/>
      <c r="G23"/>
    </row>
    <row r="24" spans="1:7" x14ac:dyDescent="0.25">
      <c r="B24" s="2" t="s">
        <v>116</v>
      </c>
      <c r="C24" s="2">
        <v>1</v>
      </c>
      <c r="D24"/>
      <c r="E24"/>
      <c r="F24"/>
      <c r="G24"/>
    </row>
    <row r="25" spans="1:7" x14ac:dyDescent="0.25">
      <c r="B25" s="2" t="s">
        <v>114</v>
      </c>
      <c r="C25" s="2">
        <v>130</v>
      </c>
      <c r="D25"/>
      <c r="E25"/>
      <c r="F25"/>
      <c r="G25"/>
    </row>
    <row r="26" spans="1:7" x14ac:dyDescent="0.25">
      <c r="B26" s="2" t="s">
        <v>65</v>
      </c>
      <c r="C26" s="2">
        <v>1492</v>
      </c>
      <c r="D26"/>
      <c r="E26"/>
      <c r="F26"/>
      <c r="G26"/>
    </row>
    <row r="27" spans="1:7" x14ac:dyDescent="0.25">
      <c r="A27" s="2" t="s">
        <v>1308</v>
      </c>
      <c r="B27" s="2" t="s">
        <v>65</v>
      </c>
      <c r="C27" s="2">
        <v>14</v>
      </c>
      <c r="D27"/>
      <c r="E27"/>
      <c r="F27"/>
      <c r="G27"/>
    </row>
    <row r="28" spans="1:7" x14ac:dyDescent="0.25">
      <c r="A28" s="2" t="s">
        <v>1304</v>
      </c>
      <c r="B28" s="2" t="s">
        <v>111</v>
      </c>
      <c r="C28" s="2">
        <v>12</v>
      </c>
      <c r="D28"/>
      <c r="E28"/>
      <c r="F28"/>
      <c r="G28"/>
    </row>
    <row r="29" spans="1:7" x14ac:dyDescent="0.25">
      <c r="B29" s="2" t="s">
        <v>65</v>
      </c>
      <c r="C29" s="2">
        <v>26</v>
      </c>
      <c r="D29"/>
      <c r="E29"/>
      <c r="F29"/>
      <c r="G29"/>
    </row>
    <row r="30" spans="1:7" x14ac:dyDescent="0.25">
      <c r="A30" s="2" t="s">
        <v>1638</v>
      </c>
      <c r="B30" s="2" t="s">
        <v>111</v>
      </c>
      <c r="C30" s="2">
        <v>91</v>
      </c>
      <c r="D30"/>
      <c r="E30"/>
      <c r="F30"/>
      <c r="G30"/>
    </row>
    <row r="31" spans="1:7" x14ac:dyDescent="0.25">
      <c r="B31" s="2" t="s">
        <v>65</v>
      </c>
      <c r="C31" s="2">
        <v>72</v>
      </c>
      <c r="D31"/>
      <c r="E31"/>
      <c r="F31"/>
      <c r="G31"/>
    </row>
    <row r="32" spans="1:7" x14ac:dyDescent="0.25">
      <c r="A32" s="2" t="s">
        <v>1684</v>
      </c>
      <c r="B32" s="2" t="s">
        <v>110</v>
      </c>
      <c r="C32" s="2">
        <v>2</v>
      </c>
      <c r="D32"/>
      <c r="E32"/>
      <c r="F32"/>
      <c r="G32"/>
    </row>
    <row r="33" spans="1:7" x14ac:dyDescent="0.25">
      <c r="B33" s="2" t="s">
        <v>140</v>
      </c>
      <c r="C33" s="2">
        <v>33</v>
      </c>
      <c r="D33"/>
      <c r="E33"/>
      <c r="F33"/>
      <c r="G33"/>
    </row>
    <row r="34" spans="1:7" x14ac:dyDescent="0.25">
      <c r="B34" s="2" t="s">
        <v>65</v>
      </c>
      <c r="C34" s="2">
        <v>18</v>
      </c>
      <c r="D34"/>
      <c r="E34"/>
      <c r="F34"/>
      <c r="G34"/>
    </row>
    <row r="35" spans="1:7" x14ac:dyDescent="0.25">
      <c r="A35" s="2" t="s">
        <v>1699</v>
      </c>
      <c r="B35" s="2" t="s">
        <v>141</v>
      </c>
      <c r="C35" s="2">
        <v>6</v>
      </c>
      <c r="D35"/>
      <c r="E35"/>
      <c r="F35"/>
      <c r="G35"/>
    </row>
    <row r="36" spans="1:7" x14ac:dyDescent="0.25">
      <c r="B36" s="2" t="s">
        <v>23</v>
      </c>
      <c r="C36" s="2">
        <v>4</v>
      </c>
      <c r="D36"/>
      <c r="E36"/>
      <c r="F36"/>
      <c r="G36"/>
    </row>
    <row r="37" spans="1:7" x14ac:dyDescent="0.25">
      <c r="B37" s="2" t="s">
        <v>111</v>
      </c>
      <c r="C37" s="2">
        <v>146</v>
      </c>
      <c r="D37"/>
      <c r="E37"/>
      <c r="F37"/>
      <c r="G37"/>
    </row>
    <row r="38" spans="1:7" x14ac:dyDescent="0.25">
      <c r="B38" s="2" t="s">
        <v>72</v>
      </c>
      <c r="C38" s="2">
        <v>76</v>
      </c>
      <c r="D38"/>
      <c r="E38"/>
      <c r="F38"/>
      <c r="G38"/>
    </row>
    <row r="39" spans="1:7" x14ac:dyDescent="0.25">
      <c r="B39" s="2" t="s">
        <v>65</v>
      </c>
      <c r="C39" s="2">
        <v>131</v>
      </c>
      <c r="D39"/>
      <c r="E39"/>
      <c r="F39"/>
      <c r="G39"/>
    </row>
    <row r="40" spans="1:7" x14ac:dyDescent="0.25">
      <c r="A40" s="2" t="s">
        <v>1707</v>
      </c>
      <c r="B40" s="2" t="s">
        <v>24</v>
      </c>
      <c r="C40" s="2">
        <v>5</v>
      </c>
      <c r="D40"/>
      <c r="E40"/>
      <c r="F40"/>
      <c r="G40"/>
    </row>
    <row r="41" spans="1:7" x14ac:dyDescent="0.25">
      <c r="B41" s="2" t="s">
        <v>111</v>
      </c>
      <c r="C41" s="2">
        <v>55</v>
      </c>
      <c r="D41"/>
      <c r="E41"/>
      <c r="F41"/>
      <c r="G41"/>
    </row>
    <row r="42" spans="1:7" x14ac:dyDescent="0.25">
      <c r="B42" s="2" t="s">
        <v>140</v>
      </c>
      <c r="C42" s="2">
        <v>2</v>
      </c>
      <c r="D42"/>
      <c r="E42"/>
      <c r="F42"/>
      <c r="G42"/>
    </row>
    <row r="43" spans="1:7" x14ac:dyDescent="0.25">
      <c r="B43" s="2" t="s">
        <v>114</v>
      </c>
      <c r="C43" s="2">
        <v>12</v>
      </c>
      <c r="D43"/>
      <c r="E43"/>
      <c r="F43"/>
      <c r="G43"/>
    </row>
    <row r="44" spans="1:7" x14ac:dyDescent="0.25">
      <c r="B44" s="2" t="s">
        <v>65</v>
      </c>
      <c r="C44" s="2">
        <v>224</v>
      </c>
      <c r="D44"/>
      <c r="E44"/>
      <c r="F44"/>
      <c r="G44"/>
    </row>
    <row r="45" spans="1:7" x14ac:dyDescent="0.25">
      <c r="A45" s="2" t="s">
        <v>1729</v>
      </c>
      <c r="B45" s="2" t="s">
        <v>141</v>
      </c>
      <c r="C45" s="2">
        <v>185</v>
      </c>
      <c r="D45"/>
      <c r="E45"/>
      <c r="F45"/>
      <c r="G45"/>
    </row>
    <row r="46" spans="1:7" x14ac:dyDescent="0.25">
      <c r="B46" s="2" t="s">
        <v>110</v>
      </c>
      <c r="C46" s="2">
        <v>3</v>
      </c>
      <c r="D46"/>
      <c r="E46"/>
      <c r="F46"/>
      <c r="G46"/>
    </row>
    <row r="47" spans="1:7" x14ac:dyDescent="0.25">
      <c r="B47" s="2" t="s">
        <v>23</v>
      </c>
      <c r="C47" s="2">
        <v>5</v>
      </c>
      <c r="D47"/>
      <c r="E47"/>
      <c r="F47"/>
      <c r="G47"/>
    </row>
    <row r="48" spans="1:7" x14ac:dyDescent="0.25">
      <c r="B48" s="2" t="s">
        <v>24</v>
      </c>
      <c r="C48" s="2">
        <v>8</v>
      </c>
      <c r="D48"/>
      <c r="E48"/>
      <c r="F48"/>
      <c r="G48"/>
    </row>
    <row r="49" spans="1:7" x14ac:dyDescent="0.25">
      <c r="B49" s="2" t="s">
        <v>111</v>
      </c>
      <c r="C49" s="2">
        <v>6348</v>
      </c>
      <c r="D49"/>
      <c r="E49"/>
      <c r="F49"/>
      <c r="G49"/>
    </row>
    <row r="50" spans="1:7" x14ac:dyDescent="0.25">
      <c r="B50" s="2" t="s">
        <v>72</v>
      </c>
      <c r="C50" s="2">
        <v>251.2</v>
      </c>
      <c r="D50"/>
      <c r="E50"/>
      <c r="F50"/>
    </row>
    <row r="51" spans="1:7" x14ac:dyDescent="0.25">
      <c r="B51" s="2" t="s">
        <v>114</v>
      </c>
      <c r="C51" s="2">
        <v>39</v>
      </c>
      <c r="D51"/>
      <c r="E51"/>
      <c r="F51"/>
    </row>
    <row r="52" spans="1:7" x14ac:dyDescent="0.25">
      <c r="B52" s="2" t="s">
        <v>65</v>
      </c>
      <c r="C52" s="2">
        <v>1736.2</v>
      </c>
      <c r="D52"/>
      <c r="E52"/>
      <c r="F52"/>
    </row>
    <row r="53" spans="1:7" x14ac:dyDescent="0.25">
      <c r="A53" s="2" t="s">
        <v>1741</v>
      </c>
      <c r="B53" s="2" t="s">
        <v>24</v>
      </c>
      <c r="C53" s="2">
        <v>2</v>
      </c>
      <c r="D53"/>
      <c r="E53"/>
      <c r="F53"/>
    </row>
    <row r="54" spans="1:7" x14ac:dyDescent="0.25">
      <c r="B54" s="2" t="s">
        <v>140</v>
      </c>
      <c r="C54" s="2">
        <v>16</v>
      </c>
      <c r="D54"/>
      <c r="E54"/>
      <c r="F54"/>
    </row>
    <row r="55" spans="1:7" x14ac:dyDescent="0.25">
      <c r="B55" s="2" t="s">
        <v>109</v>
      </c>
      <c r="C55" s="2">
        <v>16</v>
      </c>
      <c r="D55"/>
      <c r="E55"/>
      <c r="F55"/>
    </row>
    <row r="56" spans="1:7" x14ac:dyDescent="0.25">
      <c r="B56" s="2" t="s">
        <v>65</v>
      </c>
      <c r="C56" s="2">
        <v>8</v>
      </c>
      <c r="D56"/>
      <c r="E56"/>
      <c r="F56"/>
    </row>
    <row r="57" spans="1:7" x14ac:dyDescent="0.25">
      <c r="B57" s="2" t="s">
        <v>1740</v>
      </c>
      <c r="C57" s="2"/>
      <c r="D57"/>
      <c r="E57"/>
      <c r="F57"/>
    </row>
    <row r="58" spans="1:7" x14ac:dyDescent="0.25">
      <c r="A58" s="2" t="s">
        <v>1747</v>
      </c>
      <c r="B58" s="2" t="s">
        <v>141</v>
      </c>
      <c r="C58" s="2">
        <v>25</v>
      </c>
      <c r="D58"/>
      <c r="E58"/>
      <c r="F58"/>
    </row>
    <row r="59" spans="1:7" x14ac:dyDescent="0.25">
      <c r="B59" s="2" t="s">
        <v>110</v>
      </c>
      <c r="C59" s="2">
        <v>9</v>
      </c>
      <c r="D59"/>
      <c r="E59"/>
      <c r="F59"/>
    </row>
    <row r="60" spans="1:7" x14ac:dyDescent="0.25">
      <c r="B60" s="2" t="s">
        <v>23</v>
      </c>
      <c r="C60" s="2">
        <v>34.21</v>
      </c>
      <c r="D60"/>
      <c r="E60"/>
      <c r="F60"/>
    </row>
    <row r="61" spans="1:7" x14ac:dyDescent="0.25">
      <c r="B61" s="2" t="s">
        <v>111</v>
      </c>
      <c r="C61" s="2">
        <v>175</v>
      </c>
      <c r="D61"/>
      <c r="E61"/>
      <c r="F61"/>
    </row>
    <row r="62" spans="1:7" x14ac:dyDescent="0.25">
      <c r="B62" s="2" t="s">
        <v>72</v>
      </c>
      <c r="C62" s="2">
        <v>51</v>
      </c>
      <c r="D62"/>
      <c r="E62"/>
      <c r="F62"/>
    </row>
    <row r="63" spans="1:7" x14ac:dyDescent="0.25">
      <c r="B63" s="2" t="s">
        <v>140</v>
      </c>
      <c r="C63" s="2">
        <v>30</v>
      </c>
      <c r="D63"/>
      <c r="E63"/>
      <c r="F63"/>
    </row>
    <row r="64" spans="1:7" x14ac:dyDescent="0.25">
      <c r="B64" s="2" t="s">
        <v>116</v>
      </c>
      <c r="C64" s="2">
        <v>6</v>
      </c>
      <c r="D64"/>
      <c r="E64"/>
      <c r="F64"/>
    </row>
    <row r="65" spans="1:6" x14ac:dyDescent="0.25">
      <c r="B65" s="2" t="s">
        <v>114</v>
      </c>
      <c r="C65" s="2">
        <v>163</v>
      </c>
      <c r="D65"/>
      <c r="E65"/>
      <c r="F65"/>
    </row>
    <row r="66" spans="1:6" x14ac:dyDescent="0.25">
      <c r="B66" s="2" t="s">
        <v>65</v>
      </c>
      <c r="C66" s="2">
        <v>1046.5</v>
      </c>
      <c r="D66"/>
      <c r="E66"/>
      <c r="F66"/>
    </row>
    <row r="67" spans="1:6" x14ac:dyDescent="0.25">
      <c r="B67" s="2" t="s">
        <v>113</v>
      </c>
      <c r="C67" s="2">
        <v>1</v>
      </c>
      <c r="D67"/>
      <c r="E67"/>
      <c r="F67"/>
    </row>
    <row r="68" spans="1:6" x14ac:dyDescent="0.25">
      <c r="A68" s="2" t="s">
        <v>1754</v>
      </c>
      <c r="B68" s="2" t="s">
        <v>114</v>
      </c>
      <c r="C68" s="2">
        <v>36</v>
      </c>
      <c r="D68"/>
      <c r="E68"/>
      <c r="F68"/>
    </row>
    <row r="69" spans="1:6" x14ac:dyDescent="0.25">
      <c r="B69" s="2" t="s">
        <v>65</v>
      </c>
      <c r="C69" s="2">
        <v>18</v>
      </c>
      <c r="D69"/>
      <c r="E69"/>
      <c r="F69"/>
    </row>
    <row r="70" spans="1:6" x14ac:dyDescent="0.25">
      <c r="A70" s="2" t="s">
        <v>1772</v>
      </c>
      <c r="B70" s="2" t="s">
        <v>141</v>
      </c>
      <c r="C70" s="2">
        <v>40</v>
      </c>
      <c r="D70"/>
      <c r="E70"/>
      <c r="F70"/>
    </row>
    <row r="71" spans="1:6" x14ac:dyDescent="0.25">
      <c r="B71" s="2" t="s">
        <v>110</v>
      </c>
      <c r="C71" s="2">
        <v>7</v>
      </c>
      <c r="D71"/>
      <c r="E71"/>
      <c r="F71"/>
    </row>
    <row r="72" spans="1:6" x14ac:dyDescent="0.25">
      <c r="B72" s="2" t="s">
        <v>23</v>
      </c>
      <c r="C72" s="2">
        <v>23.5</v>
      </c>
      <c r="D72"/>
      <c r="E72"/>
      <c r="F72"/>
    </row>
    <row r="73" spans="1:6" x14ac:dyDescent="0.25">
      <c r="B73" s="2" t="s">
        <v>24</v>
      </c>
      <c r="C73" s="2">
        <v>14</v>
      </c>
      <c r="D73"/>
      <c r="E73"/>
      <c r="F73"/>
    </row>
    <row r="74" spans="1:6" x14ac:dyDescent="0.25">
      <c r="B74" s="2" t="s">
        <v>111</v>
      </c>
      <c r="C74" s="2">
        <v>1512.5</v>
      </c>
      <c r="D74"/>
      <c r="E74"/>
      <c r="F74"/>
    </row>
    <row r="75" spans="1:6" x14ac:dyDescent="0.25">
      <c r="B75" s="2" t="s">
        <v>72</v>
      </c>
      <c r="C75" s="2">
        <v>390</v>
      </c>
      <c r="D75"/>
      <c r="E75"/>
      <c r="F75"/>
    </row>
    <row r="76" spans="1:6" x14ac:dyDescent="0.25">
      <c r="B76" s="2" t="s">
        <v>140</v>
      </c>
      <c r="C76" s="2">
        <v>97</v>
      </c>
      <c r="D76"/>
      <c r="E76"/>
      <c r="F76"/>
    </row>
    <row r="77" spans="1:6" x14ac:dyDescent="0.25">
      <c r="B77" s="2" t="s">
        <v>109</v>
      </c>
      <c r="C77" s="2">
        <v>55</v>
      </c>
      <c r="D77"/>
      <c r="E77"/>
      <c r="F77"/>
    </row>
    <row r="78" spans="1:6" x14ac:dyDescent="0.25">
      <c r="B78" s="2" t="s">
        <v>115</v>
      </c>
      <c r="C78" s="2">
        <v>5</v>
      </c>
      <c r="D78"/>
      <c r="E78"/>
      <c r="F78"/>
    </row>
    <row r="79" spans="1:6" x14ac:dyDescent="0.25">
      <c r="B79" s="2" t="s">
        <v>114</v>
      </c>
      <c r="C79" s="2">
        <v>45</v>
      </c>
      <c r="D79"/>
      <c r="E79"/>
      <c r="F79"/>
    </row>
    <row r="80" spans="1:6" x14ac:dyDescent="0.25">
      <c r="B80" s="2" t="s">
        <v>65</v>
      </c>
      <c r="C80" s="2">
        <v>2298</v>
      </c>
      <c r="D80"/>
      <c r="E80"/>
      <c r="F80"/>
    </row>
    <row r="81" spans="1:6" x14ac:dyDescent="0.25">
      <c r="B81" s="2" t="s">
        <v>113</v>
      </c>
      <c r="C81" s="2">
        <v>1</v>
      </c>
      <c r="D81"/>
      <c r="E81"/>
      <c r="F81"/>
    </row>
    <row r="82" spans="1:6" x14ac:dyDescent="0.25">
      <c r="B82" s="2" t="s">
        <v>112</v>
      </c>
      <c r="C82" s="2">
        <v>4</v>
      </c>
      <c r="D82"/>
      <c r="E82"/>
      <c r="F82"/>
    </row>
    <row r="83" spans="1:6" x14ac:dyDescent="0.25">
      <c r="A83" s="2" t="s">
        <v>1780</v>
      </c>
      <c r="B83" s="2" t="s">
        <v>141</v>
      </c>
      <c r="C83" s="2">
        <v>9</v>
      </c>
      <c r="D83"/>
      <c r="E83"/>
      <c r="F83"/>
    </row>
    <row r="84" spans="1:6" x14ac:dyDescent="0.25">
      <c r="B84" s="2" t="s">
        <v>110</v>
      </c>
      <c r="C84" s="2">
        <v>6</v>
      </c>
      <c r="D84"/>
      <c r="E84"/>
      <c r="F84"/>
    </row>
    <row r="85" spans="1:6" x14ac:dyDescent="0.25">
      <c r="B85" s="2" t="s">
        <v>22</v>
      </c>
      <c r="C85" s="2">
        <v>4</v>
      </c>
      <c r="D85"/>
      <c r="E85"/>
      <c r="F85"/>
    </row>
    <row r="86" spans="1:6" x14ac:dyDescent="0.25">
      <c r="B86" s="2" t="s">
        <v>23</v>
      </c>
      <c r="C86" s="2">
        <v>481</v>
      </c>
      <c r="D86"/>
      <c r="E86"/>
      <c r="F86"/>
    </row>
    <row r="87" spans="1:6" x14ac:dyDescent="0.25">
      <c r="B87" s="2" t="s">
        <v>24</v>
      </c>
      <c r="C87" s="2">
        <v>4</v>
      </c>
      <c r="D87"/>
      <c r="E87"/>
      <c r="F87"/>
    </row>
    <row r="88" spans="1:6" x14ac:dyDescent="0.25">
      <c r="B88" s="2" t="s">
        <v>111</v>
      </c>
      <c r="C88" s="2">
        <v>165.55</v>
      </c>
      <c r="D88"/>
      <c r="E88"/>
      <c r="F88"/>
    </row>
    <row r="89" spans="1:6" x14ac:dyDescent="0.25">
      <c r="B89" s="2" t="s">
        <v>72</v>
      </c>
      <c r="C89" s="2">
        <v>100</v>
      </c>
      <c r="D89"/>
      <c r="E89"/>
      <c r="F89"/>
    </row>
    <row r="90" spans="1:6" x14ac:dyDescent="0.25">
      <c r="B90" s="2" t="s">
        <v>116</v>
      </c>
      <c r="C90" s="2">
        <v>14</v>
      </c>
      <c r="D90"/>
      <c r="E90"/>
      <c r="F90"/>
    </row>
    <row r="91" spans="1:6" x14ac:dyDescent="0.25">
      <c r="B91" s="2" t="s">
        <v>115</v>
      </c>
      <c r="C91" s="2">
        <v>10</v>
      </c>
      <c r="D91"/>
      <c r="E91"/>
      <c r="F91"/>
    </row>
    <row r="92" spans="1:6" x14ac:dyDescent="0.25">
      <c r="B92" s="2" t="s">
        <v>65</v>
      </c>
      <c r="C92" s="2">
        <v>1184</v>
      </c>
      <c r="D92"/>
      <c r="E92"/>
      <c r="F92"/>
    </row>
    <row r="93" spans="1:6" x14ac:dyDescent="0.25">
      <c r="B93" s="2" t="s">
        <v>112</v>
      </c>
      <c r="C93" s="2">
        <v>4</v>
      </c>
      <c r="D93"/>
      <c r="E93"/>
      <c r="F93"/>
    </row>
    <row r="94" spans="1:6" x14ac:dyDescent="0.25">
      <c r="A94" s="2" t="s">
        <v>1790</v>
      </c>
      <c r="B94" s="2" t="s">
        <v>65</v>
      </c>
      <c r="C94" s="2">
        <v>1</v>
      </c>
      <c r="D94"/>
      <c r="E94"/>
      <c r="F94"/>
    </row>
    <row r="95" spans="1:6" x14ac:dyDescent="0.25">
      <c r="A95" s="2" t="s">
        <v>1802</v>
      </c>
      <c r="B95" s="2" t="s">
        <v>141</v>
      </c>
      <c r="C95" s="2">
        <v>163</v>
      </c>
      <c r="D95"/>
      <c r="E95"/>
      <c r="F95"/>
    </row>
    <row r="96" spans="1:6" x14ac:dyDescent="0.25">
      <c r="B96" s="2" t="s">
        <v>110</v>
      </c>
      <c r="C96" s="2">
        <v>26</v>
      </c>
      <c r="D96"/>
      <c r="E96"/>
      <c r="F96"/>
    </row>
    <row r="97" spans="1:6" x14ac:dyDescent="0.25">
      <c r="B97" s="2" t="s">
        <v>23</v>
      </c>
      <c r="C97" s="2">
        <v>2604.8900000000003</v>
      </c>
      <c r="D97"/>
      <c r="E97"/>
      <c r="F97"/>
    </row>
    <row r="98" spans="1:6" x14ac:dyDescent="0.25">
      <c r="B98" s="2" t="s">
        <v>24</v>
      </c>
      <c r="C98" s="2">
        <v>11</v>
      </c>
      <c r="D98"/>
      <c r="E98"/>
      <c r="F98"/>
    </row>
    <row r="99" spans="1:6" x14ac:dyDescent="0.25">
      <c r="B99" s="2" t="s">
        <v>111</v>
      </c>
      <c r="C99" s="2">
        <v>407</v>
      </c>
      <c r="D99"/>
      <c r="E99"/>
      <c r="F99"/>
    </row>
    <row r="100" spans="1:6" x14ac:dyDescent="0.25">
      <c r="B100" s="2" t="s">
        <v>72</v>
      </c>
      <c r="C100" s="2">
        <v>1146.23</v>
      </c>
      <c r="D100"/>
      <c r="E100"/>
      <c r="F100"/>
    </row>
    <row r="101" spans="1:6" x14ac:dyDescent="0.25">
      <c r="B101" s="2" t="s">
        <v>140</v>
      </c>
      <c r="C101" s="2">
        <v>81</v>
      </c>
      <c r="D101"/>
      <c r="E101"/>
      <c r="F101"/>
    </row>
    <row r="102" spans="1:6" x14ac:dyDescent="0.25">
      <c r="B102" s="2" t="s">
        <v>116</v>
      </c>
      <c r="C102" s="2">
        <v>4</v>
      </c>
      <c r="D102"/>
      <c r="E102"/>
      <c r="F102"/>
    </row>
    <row r="103" spans="1:6" x14ac:dyDescent="0.25">
      <c r="B103" s="2" t="s">
        <v>115</v>
      </c>
      <c r="C103" s="2">
        <v>9</v>
      </c>
      <c r="D103"/>
      <c r="E103"/>
      <c r="F103"/>
    </row>
    <row r="104" spans="1:6" x14ac:dyDescent="0.25">
      <c r="B104" s="2" t="s">
        <v>114</v>
      </c>
      <c r="C104" s="2">
        <v>630</v>
      </c>
      <c r="D104"/>
      <c r="E104"/>
      <c r="F104"/>
    </row>
    <row r="105" spans="1:6" x14ac:dyDescent="0.25">
      <c r="B105" s="2" t="s">
        <v>65</v>
      </c>
      <c r="C105" s="2">
        <v>6239</v>
      </c>
      <c r="D105"/>
      <c r="E105"/>
      <c r="F105"/>
    </row>
    <row r="106" spans="1:6" x14ac:dyDescent="0.25">
      <c r="B106" s="2" t="s">
        <v>113</v>
      </c>
      <c r="C106" s="2">
        <v>2</v>
      </c>
      <c r="D106"/>
      <c r="E106"/>
      <c r="F106"/>
    </row>
    <row r="107" spans="1:6" x14ac:dyDescent="0.25">
      <c r="A107" s="2" t="s">
        <v>1828</v>
      </c>
      <c r="B107" s="2" t="s">
        <v>141</v>
      </c>
      <c r="C107" s="2">
        <v>23</v>
      </c>
      <c r="D107"/>
      <c r="E107"/>
      <c r="F107"/>
    </row>
    <row r="108" spans="1:6" x14ac:dyDescent="0.25">
      <c r="B108" s="2" t="s">
        <v>110</v>
      </c>
      <c r="C108" s="2">
        <v>1</v>
      </c>
      <c r="D108"/>
      <c r="E108"/>
      <c r="F108"/>
    </row>
    <row r="109" spans="1:6" x14ac:dyDescent="0.25">
      <c r="B109" s="2" t="s">
        <v>24</v>
      </c>
      <c r="C109" s="2">
        <v>2</v>
      </c>
      <c r="D109"/>
      <c r="E109"/>
      <c r="F109"/>
    </row>
    <row r="110" spans="1:6" x14ac:dyDescent="0.25">
      <c r="B110" s="2" t="s">
        <v>111</v>
      </c>
      <c r="C110" s="2">
        <v>13.8</v>
      </c>
      <c r="D110"/>
      <c r="E110"/>
      <c r="F110"/>
    </row>
    <row r="111" spans="1:6" x14ac:dyDescent="0.25">
      <c r="B111" s="2" t="s">
        <v>65</v>
      </c>
      <c r="C111" s="2">
        <v>477</v>
      </c>
      <c r="D111"/>
      <c r="E111"/>
      <c r="F111"/>
    </row>
    <row r="112" spans="1:6" x14ac:dyDescent="0.25">
      <c r="A112" s="2" t="s">
        <v>1842</v>
      </c>
      <c r="B112" s="2" t="s">
        <v>65</v>
      </c>
      <c r="C112" s="2">
        <v>2</v>
      </c>
      <c r="D112"/>
      <c r="E112"/>
      <c r="F112"/>
    </row>
    <row r="113" spans="1:6" x14ac:dyDescent="0.25">
      <c r="A113" s="2" t="s">
        <v>1874</v>
      </c>
      <c r="B113" s="2" t="s">
        <v>110</v>
      </c>
      <c r="C113" s="2">
        <v>4</v>
      </c>
      <c r="D113"/>
      <c r="E113"/>
      <c r="F113"/>
    </row>
    <row r="114" spans="1:6" x14ac:dyDescent="0.25">
      <c r="B114" s="2" t="s">
        <v>23</v>
      </c>
      <c r="C114" s="2">
        <v>4</v>
      </c>
      <c r="D114"/>
      <c r="E114"/>
      <c r="F114"/>
    </row>
    <row r="115" spans="1:6" x14ac:dyDescent="0.25">
      <c r="B115" s="2" t="s">
        <v>24</v>
      </c>
      <c r="C115" s="2">
        <v>24</v>
      </c>
      <c r="D115"/>
      <c r="E115"/>
      <c r="F115"/>
    </row>
    <row r="116" spans="1:6" x14ac:dyDescent="0.25">
      <c r="B116" s="2" t="s">
        <v>111</v>
      </c>
      <c r="C116" s="2">
        <v>50</v>
      </c>
      <c r="D116"/>
      <c r="E116"/>
      <c r="F116"/>
    </row>
    <row r="117" spans="1:6" x14ac:dyDescent="0.25">
      <c r="B117" s="2" t="s">
        <v>72</v>
      </c>
      <c r="C117" s="2">
        <v>1</v>
      </c>
      <c r="D117"/>
      <c r="E117"/>
      <c r="F117"/>
    </row>
    <row r="118" spans="1:6" x14ac:dyDescent="0.25">
      <c r="B118" s="2" t="s">
        <v>140</v>
      </c>
      <c r="C118" s="2">
        <v>40</v>
      </c>
      <c r="D118"/>
      <c r="E118"/>
      <c r="F118"/>
    </row>
    <row r="119" spans="1:6" x14ac:dyDescent="0.25">
      <c r="B119" s="2" t="s">
        <v>65</v>
      </c>
      <c r="C119" s="2">
        <v>321</v>
      </c>
      <c r="D119"/>
      <c r="E119"/>
      <c r="F119"/>
    </row>
    <row r="120" spans="1:6" x14ac:dyDescent="0.25">
      <c r="A120" s="2" t="s">
        <v>1902</v>
      </c>
      <c r="B120" s="2" t="s">
        <v>141</v>
      </c>
      <c r="C120" s="2">
        <v>14</v>
      </c>
      <c r="D120"/>
      <c r="E120"/>
      <c r="F120"/>
    </row>
    <row r="121" spans="1:6" x14ac:dyDescent="0.25">
      <c r="B121" s="2" t="s">
        <v>110</v>
      </c>
      <c r="C121" s="2">
        <v>4</v>
      </c>
      <c r="D121"/>
      <c r="E121"/>
      <c r="F121"/>
    </row>
    <row r="122" spans="1:6" x14ac:dyDescent="0.25">
      <c r="B122" s="2" t="s">
        <v>24</v>
      </c>
      <c r="C122" s="2">
        <v>17</v>
      </c>
      <c r="D122"/>
      <c r="E122"/>
      <c r="F122"/>
    </row>
    <row r="123" spans="1:6" x14ac:dyDescent="0.25">
      <c r="B123" s="2" t="s">
        <v>111</v>
      </c>
      <c r="C123" s="2">
        <v>30</v>
      </c>
      <c r="D123"/>
      <c r="E123"/>
      <c r="F123"/>
    </row>
    <row r="124" spans="1:6" x14ac:dyDescent="0.25">
      <c r="B124" s="2" t="s">
        <v>140</v>
      </c>
      <c r="C124" s="2">
        <v>15</v>
      </c>
      <c r="D124"/>
      <c r="E124"/>
      <c r="F124"/>
    </row>
    <row r="125" spans="1:6" x14ac:dyDescent="0.25">
      <c r="B125" s="2" t="s">
        <v>116</v>
      </c>
      <c r="C125" s="2">
        <v>3</v>
      </c>
      <c r="D125"/>
      <c r="E125"/>
      <c r="F125"/>
    </row>
    <row r="126" spans="1:6" x14ac:dyDescent="0.25">
      <c r="B126" s="2" t="s">
        <v>114</v>
      </c>
      <c r="C126" s="2">
        <v>50</v>
      </c>
      <c r="D126"/>
      <c r="E126"/>
      <c r="F126"/>
    </row>
    <row r="127" spans="1:6" x14ac:dyDescent="0.25">
      <c r="B127" s="2" t="s">
        <v>65</v>
      </c>
      <c r="C127" s="2">
        <v>355</v>
      </c>
      <c r="D127"/>
      <c r="E127"/>
      <c r="F127"/>
    </row>
    <row r="128" spans="1:6" x14ac:dyDescent="0.25">
      <c r="A128" s="2" t="s">
        <v>1901</v>
      </c>
      <c r="B128" s="2" t="s">
        <v>110</v>
      </c>
      <c r="C128" s="2">
        <v>1</v>
      </c>
      <c r="D128"/>
      <c r="E128"/>
      <c r="F128"/>
    </row>
    <row r="129" spans="1:6" x14ac:dyDescent="0.25">
      <c r="B129" s="2" t="s">
        <v>23</v>
      </c>
      <c r="C129" s="2">
        <v>136</v>
      </c>
      <c r="D129"/>
      <c r="E129"/>
      <c r="F129"/>
    </row>
    <row r="130" spans="1:6" x14ac:dyDescent="0.25">
      <c r="B130" s="2" t="s">
        <v>24</v>
      </c>
      <c r="C130" s="2">
        <v>2</v>
      </c>
      <c r="D130"/>
      <c r="E130"/>
      <c r="F130"/>
    </row>
    <row r="131" spans="1:6" x14ac:dyDescent="0.25">
      <c r="B131" s="2" t="s">
        <v>111</v>
      </c>
      <c r="C131" s="2">
        <v>6</v>
      </c>
      <c r="D131"/>
      <c r="E131"/>
      <c r="F131"/>
    </row>
    <row r="132" spans="1:6" x14ac:dyDescent="0.25">
      <c r="B132" s="2" t="s">
        <v>72</v>
      </c>
      <c r="C132" s="2">
        <v>155</v>
      </c>
      <c r="D132"/>
      <c r="E132"/>
      <c r="F132"/>
    </row>
    <row r="133" spans="1:6" x14ac:dyDescent="0.25">
      <c r="B133" s="2" t="s">
        <v>65</v>
      </c>
      <c r="C133" s="2">
        <v>848</v>
      </c>
      <c r="D133"/>
      <c r="E133"/>
      <c r="F133"/>
    </row>
    <row r="134" spans="1:6" x14ac:dyDescent="0.25">
      <c r="A134" s="2" t="s">
        <v>1946</v>
      </c>
      <c r="B134" s="2" t="s">
        <v>141</v>
      </c>
      <c r="C134" s="2">
        <v>4</v>
      </c>
      <c r="D134"/>
      <c r="E134"/>
      <c r="F134"/>
    </row>
    <row r="135" spans="1:6" x14ac:dyDescent="0.25">
      <c r="B135" s="2" t="s">
        <v>23</v>
      </c>
      <c r="C135" s="2">
        <v>136</v>
      </c>
      <c r="D135"/>
      <c r="E135"/>
      <c r="F135"/>
    </row>
    <row r="136" spans="1:6" x14ac:dyDescent="0.25">
      <c r="B136" s="2" t="s">
        <v>24</v>
      </c>
      <c r="C136" s="2">
        <v>1</v>
      </c>
      <c r="D136"/>
      <c r="E136"/>
      <c r="F136"/>
    </row>
    <row r="137" spans="1:6" x14ac:dyDescent="0.25">
      <c r="B137" s="2" t="s">
        <v>111</v>
      </c>
      <c r="C137" s="2">
        <v>600</v>
      </c>
      <c r="D137"/>
      <c r="E137"/>
      <c r="F137"/>
    </row>
    <row r="138" spans="1:6" x14ac:dyDescent="0.25">
      <c r="B138" s="2" t="s">
        <v>140</v>
      </c>
      <c r="C138" s="2">
        <v>6</v>
      </c>
      <c r="D138"/>
      <c r="E138"/>
      <c r="F138"/>
    </row>
    <row r="139" spans="1:6" x14ac:dyDescent="0.25">
      <c r="B139" s="2" t="s">
        <v>114</v>
      </c>
      <c r="C139" s="2">
        <v>13</v>
      </c>
      <c r="D139"/>
      <c r="E139"/>
      <c r="F139"/>
    </row>
    <row r="140" spans="1:6" x14ac:dyDescent="0.25">
      <c r="B140" s="2" t="s">
        <v>65</v>
      </c>
      <c r="C140" s="2">
        <v>876</v>
      </c>
      <c r="D140"/>
      <c r="E140"/>
      <c r="F140"/>
    </row>
    <row r="141" spans="1:6" x14ac:dyDescent="0.25">
      <c r="B141" s="2" t="s">
        <v>112</v>
      </c>
      <c r="C141" s="2">
        <v>3</v>
      </c>
      <c r="D141"/>
      <c r="E141"/>
      <c r="F141"/>
    </row>
    <row r="142" spans="1:6" x14ac:dyDescent="0.25">
      <c r="A142" s="2" t="s">
        <v>2128</v>
      </c>
      <c r="B142" s="2" t="s">
        <v>141</v>
      </c>
      <c r="C142" s="2">
        <v>112</v>
      </c>
      <c r="D142"/>
      <c r="E142"/>
      <c r="F142"/>
    </row>
    <row r="143" spans="1:6" x14ac:dyDescent="0.25">
      <c r="B143" s="2" t="s">
        <v>110</v>
      </c>
      <c r="C143" s="2">
        <v>125</v>
      </c>
      <c r="D143"/>
      <c r="E143"/>
      <c r="F143"/>
    </row>
    <row r="144" spans="1:6" x14ac:dyDescent="0.25">
      <c r="B144" s="2" t="s">
        <v>22</v>
      </c>
      <c r="C144" s="2">
        <v>1</v>
      </c>
      <c r="D144"/>
      <c r="E144"/>
      <c r="F144"/>
    </row>
    <row r="145" spans="1:6" x14ac:dyDescent="0.25">
      <c r="B145" s="2" t="s">
        <v>23</v>
      </c>
      <c r="C145" s="2">
        <v>87.52</v>
      </c>
      <c r="D145"/>
      <c r="E145"/>
      <c r="F145"/>
    </row>
    <row r="146" spans="1:6" x14ac:dyDescent="0.25">
      <c r="B146" s="2" t="s">
        <v>24</v>
      </c>
      <c r="C146" s="2">
        <v>19</v>
      </c>
      <c r="D146"/>
      <c r="E146"/>
      <c r="F146"/>
    </row>
    <row r="147" spans="1:6" x14ac:dyDescent="0.25">
      <c r="B147" s="2" t="s">
        <v>111</v>
      </c>
      <c r="C147" s="2">
        <v>400</v>
      </c>
      <c r="D147"/>
      <c r="E147"/>
      <c r="F147"/>
    </row>
    <row r="148" spans="1:6" x14ac:dyDescent="0.25">
      <c r="B148" s="2" t="s">
        <v>72</v>
      </c>
      <c r="C148" s="2">
        <v>221.4</v>
      </c>
      <c r="D148"/>
      <c r="E148"/>
      <c r="F148"/>
    </row>
    <row r="149" spans="1:6" x14ac:dyDescent="0.25">
      <c r="B149" s="2" t="s">
        <v>109</v>
      </c>
      <c r="C149" s="2">
        <v>36</v>
      </c>
      <c r="D149"/>
      <c r="E149"/>
      <c r="F149"/>
    </row>
    <row r="150" spans="1:6" x14ac:dyDescent="0.25">
      <c r="B150" s="2" t="s">
        <v>115</v>
      </c>
      <c r="C150" s="2">
        <v>6</v>
      </c>
      <c r="D150"/>
      <c r="E150"/>
      <c r="F150"/>
    </row>
    <row r="151" spans="1:6" x14ac:dyDescent="0.25">
      <c r="B151" s="2" t="s">
        <v>114</v>
      </c>
      <c r="C151" s="2">
        <v>210</v>
      </c>
      <c r="D151"/>
      <c r="E151"/>
      <c r="F151"/>
    </row>
    <row r="152" spans="1:6" x14ac:dyDescent="0.25">
      <c r="B152" s="2" t="s">
        <v>65</v>
      </c>
      <c r="C152" s="2">
        <v>2650.12</v>
      </c>
      <c r="D152"/>
      <c r="E152"/>
      <c r="F152"/>
    </row>
    <row r="153" spans="1:6" x14ac:dyDescent="0.25">
      <c r="B153" s="2" t="s">
        <v>113</v>
      </c>
      <c r="C153" s="2">
        <v>1</v>
      </c>
      <c r="D153"/>
      <c r="E153"/>
      <c r="F153"/>
    </row>
    <row r="154" spans="1:6" x14ac:dyDescent="0.25">
      <c r="A154" s="2" t="s">
        <v>2372</v>
      </c>
      <c r="B154" s="2" t="s">
        <v>65</v>
      </c>
      <c r="C154" s="2">
        <v>1</v>
      </c>
      <c r="D154"/>
      <c r="E154"/>
      <c r="F154"/>
    </row>
    <row r="155" spans="1:6" x14ac:dyDescent="0.25">
      <c r="A155" s="2" t="s">
        <v>2379</v>
      </c>
      <c r="B155" s="2" t="s">
        <v>139</v>
      </c>
      <c r="C155" s="2">
        <v>5</v>
      </c>
      <c r="D155"/>
      <c r="E155"/>
      <c r="F155"/>
    </row>
    <row r="156" spans="1:6" x14ac:dyDescent="0.25">
      <c r="B156" s="2" t="s">
        <v>141</v>
      </c>
      <c r="C156" s="2">
        <v>52</v>
      </c>
      <c r="D156"/>
      <c r="E156"/>
      <c r="F156"/>
    </row>
    <row r="157" spans="1:6" x14ac:dyDescent="0.25">
      <c r="B157" s="2" t="s">
        <v>110</v>
      </c>
      <c r="C157" s="2">
        <v>36</v>
      </c>
      <c r="D157"/>
      <c r="E157"/>
      <c r="F157"/>
    </row>
    <row r="158" spans="1:6" x14ac:dyDescent="0.25">
      <c r="B158" s="2" t="s">
        <v>24</v>
      </c>
      <c r="C158" s="2">
        <v>7</v>
      </c>
      <c r="D158"/>
      <c r="E158"/>
      <c r="F158"/>
    </row>
    <row r="159" spans="1:6" x14ac:dyDescent="0.25">
      <c r="B159" s="2" t="s">
        <v>111</v>
      </c>
      <c r="C159" s="2">
        <v>118</v>
      </c>
      <c r="D159"/>
      <c r="E159"/>
      <c r="F159"/>
    </row>
    <row r="160" spans="1:6" x14ac:dyDescent="0.25">
      <c r="B160" s="2" t="s">
        <v>72</v>
      </c>
      <c r="C160" s="2">
        <v>268.89999999999998</v>
      </c>
      <c r="D160"/>
      <c r="E160"/>
      <c r="F160"/>
    </row>
    <row r="161" spans="1:6" x14ac:dyDescent="0.25">
      <c r="B161" s="2" t="s">
        <v>140</v>
      </c>
      <c r="C161" s="2">
        <v>10</v>
      </c>
      <c r="D161"/>
      <c r="E161"/>
      <c r="F161"/>
    </row>
    <row r="162" spans="1:6" x14ac:dyDescent="0.25">
      <c r="B162" s="2" t="s">
        <v>116</v>
      </c>
      <c r="C162" s="2">
        <v>2</v>
      </c>
      <c r="D162"/>
      <c r="E162"/>
      <c r="F162"/>
    </row>
    <row r="163" spans="1:6" x14ac:dyDescent="0.25">
      <c r="B163" s="2" t="s">
        <v>115</v>
      </c>
      <c r="C163" s="2">
        <v>7</v>
      </c>
      <c r="D163"/>
      <c r="E163"/>
      <c r="F163"/>
    </row>
    <row r="164" spans="1:6" x14ac:dyDescent="0.25">
      <c r="B164" s="2" t="s">
        <v>114</v>
      </c>
      <c r="C164" s="2">
        <v>207</v>
      </c>
      <c r="D164"/>
      <c r="E164"/>
      <c r="F164"/>
    </row>
    <row r="165" spans="1:6" x14ac:dyDescent="0.25">
      <c r="B165" s="2" t="s">
        <v>65</v>
      </c>
      <c r="C165" s="2">
        <v>2530</v>
      </c>
      <c r="D165"/>
      <c r="E165"/>
      <c r="F165"/>
    </row>
    <row r="166" spans="1:6" x14ac:dyDescent="0.25">
      <c r="B166" s="2" t="s">
        <v>113</v>
      </c>
      <c r="C166" s="2">
        <v>1</v>
      </c>
      <c r="D166"/>
      <c r="E166"/>
      <c r="F166"/>
    </row>
    <row r="167" spans="1:6" x14ac:dyDescent="0.25">
      <c r="A167" s="2" t="s">
        <v>2432</v>
      </c>
      <c r="B167" s="2" t="s">
        <v>139</v>
      </c>
      <c r="C167" s="2">
        <v>6</v>
      </c>
      <c r="D167"/>
      <c r="E167"/>
      <c r="F167"/>
    </row>
    <row r="168" spans="1:6" x14ac:dyDescent="0.25">
      <c r="B168" s="2" t="s">
        <v>141</v>
      </c>
      <c r="C168" s="2">
        <v>10</v>
      </c>
      <c r="D168"/>
      <c r="E168"/>
      <c r="F168"/>
    </row>
    <row r="169" spans="1:6" x14ac:dyDescent="0.25">
      <c r="B169" s="2" t="s">
        <v>110</v>
      </c>
      <c r="C169" s="2">
        <v>11</v>
      </c>
      <c r="D169"/>
      <c r="E169"/>
      <c r="F169"/>
    </row>
    <row r="170" spans="1:6" x14ac:dyDescent="0.25">
      <c r="B170" s="2" t="s">
        <v>24</v>
      </c>
      <c r="C170" s="2">
        <v>4</v>
      </c>
      <c r="D170"/>
      <c r="E170"/>
      <c r="F170"/>
    </row>
    <row r="171" spans="1:6" x14ac:dyDescent="0.25">
      <c r="B171" s="2" t="s">
        <v>72</v>
      </c>
      <c r="C171" s="2">
        <v>111.6</v>
      </c>
      <c r="D171"/>
      <c r="E171"/>
      <c r="F171"/>
    </row>
    <row r="172" spans="1:6" x14ac:dyDescent="0.25">
      <c r="B172" s="2" t="s">
        <v>115</v>
      </c>
      <c r="C172" s="2">
        <v>6</v>
      </c>
      <c r="D172"/>
      <c r="E172"/>
      <c r="F172"/>
    </row>
    <row r="173" spans="1:6" x14ac:dyDescent="0.25">
      <c r="B173" s="2" t="s">
        <v>114</v>
      </c>
      <c r="C173" s="2">
        <v>45</v>
      </c>
      <c r="D173"/>
      <c r="E173"/>
      <c r="F173"/>
    </row>
    <row r="174" spans="1:6" x14ac:dyDescent="0.25">
      <c r="B174" s="2" t="s">
        <v>65</v>
      </c>
      <c r="C174" s="2">
        <v>431</v>
      </c>
      <c r="D174"/>
      <c r="E174"/>
      <c r="F174"/>
    </row>
    <row r="175" spans="1:6" x14ac:dyDescent="0.25">
      <c r="A175" s="2" t="s">
        <v>2461</v>
      </c>
      <c r="B175" s="2" t="s">
        <v>110</v>
      </c>
      <c r="C175" s="2">
        <v>2</v>
      </c>
      <c r="D175"/>
      <c r="E175"/>
      <c r="F175"/>
    </row>
    <row r="176" spans="1:6" x14ac:dyDescent="0.25">
      <c r="B176" s="2" t="s">
        <v>23</v>
      </c>
      <c r="C176" s="2">
        <v>387.02</v>
      </c>
      <c r="D176"/>
      <c r="E176"/>
      <c r="F176"/>
    </row>
    <row r="177" spans="1:6" x14ac:dyDescent="0.25">
      <c r="B177" s="2" t="s">
        <v>111</v>
      </c>
      <c r="C177" s="2">
        <v>360</v>
      </c>
      <c r="D177"/>
      <c r="E177"/>
      <c r="F177"/>
    </row>
    <row r="178" spans="1:6" x14ac:dyDescent="0.25">
      <c r="B178" s="2" t="s">
        <v>140</v>
      </c>
      <c r="C178" s="2">
        <v>1</v>
      </c>
      <c r="D178"/>
      <c r="E178"/>
      <c r="F178"/>
    </row>
    <row r="179" spans="1:6" x14ac:dyDescent="0.25">
      <c r="B179" s="2" t="s">
        <v>109</v>
      </c>
      <c r="C179" s="2">
        <v>170</v>
      </c>
      <c r="D179"/>
      <c r="E179"/>
      <c r="F179"/>
    </row>
    <row r="180" spans="1:6" x14ac:dyDescent="0.25">
      <c r="B180" s="2" t="s">
        <v>115</v>
      </c>
      <c r="C180" s="2">
        <v>8</v>
      </c>
      <c r="D180"/>
      <c r="E180"/>
      <c r="F180"/>
    </row>
    <row r="181" spans="1:6" x14ac:dyDescent="0.25">
      <c r="B181" s="2" t="s">
        <v>114</v>
      </c>
      <c r="C181" s="2">
        <v>7</v>
      </c>
      <c r="D181"/>
      <c r="E181"/>
      <c r="F181"/>
    </row>
    <row r="182" spans="1:6" x14ac:dyDescent="0.25">
      <c r="B182" s="2" t="s">
        <v>65</v>
      </c>
      <c r="C182" s="2">
        <v>1930</v>
      </c>
      <c r="D182"/>
      <c r="E182"/>
      <c r="F182"/>
    </row>
    <row r="183" spans="1:6" x14ac:dyDescent="0.25">
      <c r="A183" s="2" t="s">
        <v>2623</v>
      </c>
      <c r="B183" s="2" t="s">
        <v>23</v>
      </c>
      <c r="C183" s="2">
        <v>2009</v>
      </c>
      <c r="D183"/>
      <c r="E183"/>
      <c r="F183"/>
    </row>
    <row r="184" spans="1:6" x14ac:dyDescent="0.25">
      <c r="B184" s="2" t="s">
        <v>65</v>
      </c>
      <c r="C184" s="2">
        <v>279.5</v>
      </c>
      <c r="D184"/>
      <c r="E184"/>
      <c r="F184"/>
    </row>
    <row r="185" spans="1:6" x14ac:dyDescent="0.25">
      <c r="A185" s="2" t="s">
        <v>2698</v>
      </c>
      <c r="B185" s="2" t="s">
        <v>111</v>
      </c>
      <c r="C185" s="2">
        <v>170</v>
      </c>
      <c r="D185"/>
      <c r="E185"/>
      <c r="F185"/>
    </row>
    <row r="186" spans="1:6" x14ac:dyDescent="0.25">
      <c r="B186" s="2" t="s">
        <v>65</v>
      </c>
      <c r="C186" s="2">
        <v>15</v>
      </c>
      <c r="D186"/>
      <c r="E186"/>
      <c r="F186"/>
    </row>
    <row r="187" spans="1:6" x14ac:dyDescent="0.25">
      <c r="A187" s="2" t="s">
        <v>2723</v>
      </c>
      <c r="B187" s="2" t="s">
        <v>141</v>
      </c>
      <c r="C187" s="2">
        <v>53</v>
      </c>
      <c r="D187"/>
      <c r="E187"/>
      <c r="F187"/>
    </row>
    <row r="188" spans="1:6" x14ac:dyDescent="0.25">
      <c r="B188" s="2" t="s">
        <v>110</v>
      </c>
      <c r="C188" s="2">
        <v>2</v>
      </c>
      <c r="D188"/>
      <c r="E188"/>
      <c r="F188"/>
    </row>
    <row r="189" spans="1:6" x14ac:dyDescent="0.25">
      <c r="B189" s="2" t="s">
        <v>23</v>
      </c>
      <c r="C189" s="2">
        <v>8</v>
      </c>
      <c r="D189"/>
      <c r="E189"/>
      <c r="F189"/>
    </row>
    <row r="190" spans="1:6" x14ac:dyDescent="0.25">
      <c r="B190" s="2" t="s">
        <v>111</v>
      </c>
      <c r="C190" s="2">
        <v>2401</v>
      </c>
      <c r="D190"/>
      <c r="E190"/>
      <c r="F190"/>
    </row>
    <row r="191" spans="1:6" x14ac:dyDescent="0.25">
      <c r="B191" s="2" t="s">
        <v>115</v>
      </c>
      <c r="C191" s="2">
        <v>6</v>
      </c>
      <c r="D191"/>
      <c r="E191"/>
      <c r="F191"/>
    </row>
    <row r="192" spans="1:6" x14ac:dyDescent="0.25">
      <c r="B192" s="2" t="s">
        <v>65</v>
      </c>
      <c r="C192" s="2">
        <v>1021</v>
      </c>
      <c r="D192"/>
      <c r="E192"/>
      <c r="F192"/>
    </row>
    <row r="193" spans="1:6" x14ac:dyDescent="0.25">
      <c r="A193" s="2" t="s">
        <v>2747</v>
      </c>
      <c r="B193" s="2" t="s">
        <v>141</v>
      </c>
      <c r="C193" s="2">
        <v>11</v>
      </c>
      <c r="D193"/>
      <c r="E193"/>
      <c r="F193"/>
    </row>
    <row r="194" spans="1:6" x14ac:dyDescent="0.25">
      <c r="B194" s="2" t="s">
        <v>111</v>
      </c>
      <c r="C194" s="2">
        <v>42</v>
      </c>
      <c r="D194"/>
      <c r="E194"/>
      <c r="F194"/>
    </row>
    <row r="195" spans="1:6" x14ac:dyDescent="0.25">
      <c r="B195" s="2" t="s">
        <v>72</v>
      </c>
      <c r="C195" s="2">
        <v>24</v>
      </c>
      <c r="D195"/>
      <c r="E195"/>
      <c r="F195"/>
    </row>
    <row r="196" spans="1:6" x14ac:dyDescent="0.25">
      <c r="B196" s="2" t="s">
        <v>140</v>
      </c>
      <c r="C196" s="2">
        <v>3</v>
      </c>
      <c r="D196"/>
      <c r="E196"/>
      <c r="F196"/>
    </row>
    <row r="197" spans="1:6" x14ac:dyDescent="0.25">
      <c r="B197" s="2" t="s">
        <v>109</v>
      </c>
      <c r="C197" s="2">
        <v>53</v>
      </c>
      <c r="D197"/>
      <c r="E197"/>
      <c r="F197"/>
    </row>
    <row r="198" spans="1:6" x14ac:dyDescent="0.25">
      <c r="B198" s="2" t="s">
        <v>115</v>
      </c>
      <c r="C198" s="2">
        <v>2</v>
      </c>
      <c r="D198"/>
      <c r="E198"/>
      <c r="F198"/>
    </row>
    <row r="199" spans="1:6" x14ac:dyDescent="0.25">
      <c r="B199" s="2" t="s">
        <v>114</v>
      </c>
      <c r="C199" s="2">
        <v>59</v>
      </c>
      <c r="D199"/>
      <c r="E199"/>
      <c r="F199"/>
    </row>
    <row r="200" spans="1:6" x14ac:dyDescent="0.25">
      <c r="B200" s="2" t="s">
        <v>65</v>
      </c>
      <c r="C200" s="2">
        <v>323</v>
      </c>
      <c r="D200"/>
      <c r="E200"/>
      <c r="F200"/>
    </row>
    <row r="201" spans="1:6" x14ac:dyDescent="0.25">
      <c r="B201" s="2" t="s">
        <v>112</v>
      </c>
      <c r="C201" s="2">
        <v>2</v>
      </c>
      <c r="D201"/>
      <c r="E201"/>
      <c r="F201"/>
    </row>
    <row r="202" spans="1:6" x14ac:dyDescent="0.25">
      <c r="A202" s="2" t="s">
        <v>2796</v>
      </c>
      <c r="B202" s="2" t="s">
        <v>65</v>
      </c>
      <c r="C202" s="2">
        <v>602</v>
      </c>
      <c r="D202"/>
      <c r="E202"/>
      <c r="F202"/>
    </row>
    <row r="203" spans="1:6" x14ac:dyDescent="0.25">
      <c r="A203" s="2" t="s">
        <v>2825</v>
      </c>
      <c r="B203" s="2" t="s">
        <v>24</v>
      </c>
      <c r="C203" s="2">
        <v>1</v>
      </c>
      <c r="D203"/>
      <c r="E203"/>
      <c r="F203"/>
    </row>
    <row r="204" spans="1:6" x14ac:dyDescent="0.25">
      <c r="B204" s="2" t="s">
        <v>111</v>
      </c>
      <c r="C204" s="2">
        <v>18</v>
      </c>
      <c r="D204"/>
      <c r="E204"/>
      <c r="F204"/>
    </row>
    <row r="205" spans="1:6" x14ac:dyDescent="0.25">
      <c r="B205" s="2" t="s">
        <v>115</v>
      </c>
      <c r="C205" s="2">
        <v>2</v>
      </c>
      <c r="D205"/>
      <c r="E205"/>
      <c r="F205"/>
    </row>
    <row r="206" spans="1:6" x14ac:dyDescent="0.25">
      <c r="B206" s="2" t="s">
        <v>65</v>
      </c>
      <c r="C206" s="2">
        <v>312</v>
      </c>
      <c r="D206"/>
      <c r="E206"/>
      <c r="F206"/>
    </row>
    <row r="207" spans="1:6" x14ac:dyDescent="0.25">
      <c r="B207" s="2" t="s">
        <v>113</v>
      </c>
      <c r="C207" s="2">
        <v>2</v>
      </c>
      <c r="D207"/>
      <c r="E207"/>
      <c r="F207"/>
    </row>
    <row r="208" spans="1:6" x14ac:dyDescent="0.25">
      <c r="A208" s="2" t="s">
        <v>3239</v>
      </c>
      <c r="B208" s="2" t="s">
        <v>141</v>
      </c>
      <c r="C208" s="2">
        <v>85</v>
      </c>
      <c r="D208"/>
      <c r="E208"/>
      <c r="F208"/>
    </row>
    <row r="209" spans="1:6" x14ac:dyDescent="0.25">
      <c r="B209" s="2" t="s">
        <v>24</v>
      </c>
      <c r="C209" s="2">
        <v>2</v>
      </c>
      <c r="D209"/>
      <c r="E209"/>
      <c r="F209"/>
    </row>
    <row r="210" spans="1:6" x14ac:dyDescent="0.25">
      <c r="B210" s="2" t="s">
        <v>111</v>
      </c>
      <c r="C210" s="2">
        <v>1570</v>
      </c>
      <c r="D210"/>
      <c r="E210"/>
      <c r="F210"/>
    </row>
    <row r="211" spans="1:6" x14ac:dyDescent="0.25">
      <c r="B211" s="2" t="s">
        <v>115</v>
      </c>
      <c r="C211" s="2">
        <v>16</v>
      </c>
      <c r="D211"/>
      <c r="E211"/>
      <c r="F211"/>
    </row>
    <row r="212" spans="1:6" x14ac:dyDescent="0.25">
      <c r="B212" s="2" t="s">
        <v>114</v>
      </c>
      <c r="C212" s="2">
        <v>41</v>
      </c>
      <c r="D212"/>
      <c r="E212"/>
      <c r="F212"/>
    </row>
    <row r="213" spans="1:6" x14ac:dyDescent="0.25">
      <c r="B213" s="2" t="s">
        <v>65</v>
      </c>
      <c r="C213" s="2">
        <v>1951</v>
      </c>
      <c r="D213"/>
      <c r="E213"/>
      <c r="F213"/>
    </row>
    <row r="214" spans="1:6" x14ac:dyDescent="0.25">
      <c r="A214" s="2" t="s">
        <v>3309</v>
      </c>
      <c r="B214" s="2" t="s">
        <v>110</v>
      </c>
      <c r="C214" s="2">
        <v>4</v>
      </c>
      <c r="D214"/>
      <c r="E214"/>
      <c r="F214"/>
    </row>
    <row r="215" spans="1:6" x14ac:dyDescent="0.25">
      <c r="B215" s="2" t="s">
        <v>24</v>
      </c>
      <c r="C215" s="2">
        <v>4</v>
      </c>
      <c r="D215"/>
      <c r="E215"/>
      <c r="F215"/>
    </row>
    <row r="216" spans="1:6" x14ac:dyDescent="0.25">
      <c r="B216" s="2" t="s">
        <v>72</v>
      </c>
      <c r="C216" s="2">
        <v>195.60000000000002</v>
      </c>
      <c r="D216"/>
      <c r="E216"/>
      <c r="F216"/>
    </row>
    <row r="217" spans="1:6" x14ac:dyDescent="0.25">
      <c r="B217" s="2" t="s">
        <v>140</v>
      </c>
      <c r="C217" s="2">
        <v>2</v>
      </c>
      <c r="D217"/>
      <c r="E217"/>
      <c r="F217"/>
    </row>
    <row r="218" spans="1:6" x14ac:dyDescent="0.25">
      <c r="B218" s="2" t="s">
        <v>114</v>
      </c>
      <c r="C218" s="2">
        <v>103</v>
      </c>
      <c r="D218"/>
      <c r="E218"/>
      <c r="F218"/>
    </row>
    <row r="219" spans="1:6" x14ac:dyDescent="0.25">
      <c r="B219" s="2" t="s">
        <v>65</v>
      </c>
      <c r="C219" s="2">
        <v>559.5</v>
      </c>
      <c r="D219"/>
      <c r="E219"/>
      <c r="F219"/>
    </row>
    <row r="220" spans="1:6" x14ac:dyDescent="0.25">
      <c r="A220" s="2" t="s">
        <v>3324</v>
      </c>
      <c r="B220" s="2" t="s">
        <v>141</v>
      </c>
      <c r="C220" s="2">
        <v>22</v>
      </c>
      <c r="D220"/>
      <c r="E220"/>
      <c r="F220"/>
    </row>
    <row r="221" spans="1:6" x14ac:dyDescent="0.25">
      <c r="B221" s="2" t="s">
        <v>111</v>
      </c>
      <c r="C221" s="2">
        <v>351</v>
      </c>
      <c r="D221"/>
      <c r="E221"/>
      <c r="F221"/>
    </row>
    <row r="222" spans="1:6" x14ac:dyDescent="0.25">
      <c r="B222" s="2" t="s">
        <v>115</v>
      </c>
      <c r="C222" s="2">
        <v>2</v>
      </c>
      <c r="D222"/>
      <c r="E222"/>
      <c r="F222"/>
    </row>
    <row r="223" spans="1:6" x14ac:dyDescent="0.25">
      <c r="B223" s="2" t="s">
        <v>65</v>
      </c>
      <c r="C223" s="2">
        <v>1069</v>
      </c>
      <c r="D223"/>
      <c r="E223"/>
      <c r="F223"/>
    </row>
    <row r="224" spans="1:6" x14ac:dyDescent="0.25">
      <c r="B224" s="2" t="s">
        <v>113</v>
      </c>
      <c r="C224" s="2">
        <v>3</v>
      </c>
      <c r="D224"/>
      <c r="E224"/>
      <c r="F224"/>
    </row>
    <row r="225" spans="1:6" x14ac:dyDescent="0.25">
      <c r="A225" s="2" t="s">
        <v>3396</v>
      </c>
      <c r="B225" s="2" t="s">
        <v>141</v>
      </c>
      <c r="C225" s="2">
        <v>62</v>
      </c>
      <c r="D225"/>
      <c r="E225"/>
      <c r="F225"/>
    </row>
    <row r="226" spans="1:6" x14ac:dyDescent="0.25">
      <c r="B226" s="2" t="s">
        <v>110</v>
      </c>
      <c r="C226" s="2">
        <v>2</v>
      </c>
      <c r="D226"/>
      <c r="E226"/>
      <c r="F226"/>
    </row>
    <row r="227" spans="1:6" x14ac:dyDescent="0.25">
      <c r="B227" s="2" t="s">
        <v>23</v>
      </c>
      <c r="C227" s="2">
        <v>62</v>
      </c>
      <c r="D227"/>
      <c r="E227"/>
      <c r="F227"/>
    </row>
    <row r="228" spans="1:6" x14ac:dyDescent="0.25">
      <c r="B228" s="2" t="s">
        <v>109</v>
      </c>
      <c r="C228" s="2">
        <v>4</v>
      </c>
      <c r="D228"/>
      <c r="E228"/>
      <c r="F228"/>
    </row>
    <row r="229" spans="1:6" x14ac:dyDescent="0.25">
      <c r="B229" s="2" t="s">
        <v>114</v>
      </c>
      <c r="C229" s="2">
        <v>2</v>
      </c>
      <c r="D229"/>
      <c r="E229"/>
      <c r="F229"/>
    </row>
    <row r="230" spans="1:6" x14ac:dyDescent="0.25">
      <c r="B230" s="2" t="s">
        <v>65</v>
      </c>
      <c r="C230" s="2">
        <v>6</v>
      </c>
      <c r="D230"/>
      <c r="E230"/>
      <c r="F230"/>
    </row>
    <row r="231" spans="1:6" x14ac:dyDescent="0.25">
      <c r="A231" s="2" t="s">
        <v>3417</v>
      </c>
      <c r="B231" s="2" t="s">
        <v>111</v>
      </c>
      <c r="C231" s="2">
        <v>178</v>
      </c>
      <c r="D231"/>
      <c r="E231"/>
      <c r="F231"/>
    </row>
    <row r="232" spans="1:6" x14ac:dyDescent="0.25">
      <c r="B232" s="2" t="s">
        <v>115</v>
      </c>
      <c r="C232" s="2">
        <v>3</v>
      </c>
      <c r="D232"/>
      <c r="E232"/>
      <c r="F232"/>
    </row>
    <row r="233" spans="1:6" x14ac:dyDescent="0.25">
      <c r="B233" s="2" t="s">
        <v>65</v>
      </c>
      <c r="C233" s="2">
        <v>53</v>
      </c>
      <c r="D233"/>
      <c r="E233"/>
      <c r="F233"/>
    </row>
    <row r="234" spans="1:6" x14ac:dyDescent="0.25">
      <c r="A234" s="2" t="s">
        <v>3437</v>
      </c>
      <c r="B234" s="2" t="s">
        <v>65</v>
      </c>
      <c r="C234" s="2">
        <v>221</v>
      </c>
      <c r="D234"/>
      <c r="E234"/>
      <c r="F234"/>
    </row>
    <row r="235" spans="1:6" x14ac:dyDescent="0.25">
      <c r="A235" s="2" t="s">
        <v>3690</v>
      </c>
      <c r="B235" s="2" t="s">
        <v>23</v>
      </c>
      <c r="C235" s="2">
        <v>0.14000000000000001</v>
      </c>
      <c r="D235"/>
      <c r="E235"/>
      <c r="F235"/>
    </row>
    <row r="236" spans="1:6" x14ac:dyDescent="0.25">
      <c r="B236" s="2" t="s">
        <v>111</v>
      </c>
      <c r="C236" s="2">
        <v>10</v>
      </c>
      <c r="D236"/>
      <c r="E236"/>
      <c r="F236"/>
    </row>
    <row r="237" spans="1:6" x14ac:dyDescent="0.25">
      <c r="B237" s="2" t="s">
        <v>65</v>
      </c>
      <c r="C237" s="2">
        <v>145</v>
      </c>
      <c r="D237"/>
      <c r="E237"/>
      <c r="F237"/>
    </row>
    <row r="238" spans="1:6" x14ac:dyDescent="0.25">
      <c r="B238" s="2" t="s">
        <v>113</v>
      </c>
      <c r="C238" s="2">
        <v>2</v>
      </c>
      <c r="D238"/>
      <c r="E238"/>
      <c r="F238"/>
    </row>
    <row r="239" spans="1:6" x14ac:dyDescent="0.25">
      <c r="A239" s="2" t="s">
        <v>3777</v>
      </c>
      <c r="B239" s="2" t="s">
        <v>65</v>
      </c>
      <c r="C239" s="2">
        <v>1</v>
      </c>
      <c r="D239"/>
      <c r="E239"/>
      <c r="F239"/>
    </row>
    <row r="240" spans="1:6" x14ac:dyDescent="0.25">
      <c r="A240" s="2" t="s">
        <v>4059</v>
      </c>
      <c r="B240" s="2" t="s">
        <v>141</v>
      </c>
      <c r="C240" s="2">
        <v>26</v>
      </c>
      <c r="D240"/>
      <c r="E240"/>
      <c r="F240"/>
    </row>
    <row r="241" spans="1:6" x14ac:dyDescent="0.25">
      <c r="B241" s="2" t="s">
        <v>110</v>
      </c>
      <c r="C241" s="2">
        <v>8</v>
      </c>
      <c r="D241"/>
      <c r="E241"/>
      <c r="F241"/>
    </row>
    <row r="242" spans="1:6" x14ac:dyDescent="0.25">
      <c r="B242" s="2" t="s">
        <v>23</v>
      </c>
      <c r="C242" s="2">
        <v>190.04</v>
      </c>
      <c r="D242"/>
      <c r="E242"/>
      <c r="F242"/>
    </row>
    <row r="243" spans="1:6" x14ac:dyDescent="0.25">
      <c r="B243" s="2" t="s">
        <v>24</v>
      </c>
      <c r="C243" s="2">
        <v>4</v>
      </c>
      <c r="D243"/>
      <c r="E243"/>
      <c r="F243"/>
    </row>
    <row r="244" spans="1:6" x14ac:dyDescent="0.25">
      <c r="B244" s="2" t="s">
        <v>111</v>
      </c>
      <c r="C244" s="2">
        <v>48.8</v>
      </c>
      <c r="D244"/>
      <c r="E244"/>
      <c r="F244"/>
    </row>
    <row r="245" spans="1:6" x14ac:dyDescent="0.25">
      <c r="B245" s="2" t="s">
        <v>114</v>
      </c>
      <c r="C245" s="2">
        <v>25</v>
      </c>
      <c r="D245"/>
      <c r="E245"/>
      <c r="F245"/>
    </row>
    <row r="246" spans="1:6" x14ac:dyDescent="0.25">
      <c r="B246" s="2" t="s">
        <v>65</v>
      </c>
      <c r="C246" s="2">
        <v>496</v>
      </c>
      <c r="D246"/>
      <c r="E246"/>
      <c r="F246"/>
    </row>
    <row r="247" spans="1:6" x14ac:dyDescent="0.25">
      <c r="A247" s="2" t="s">
        <v>4089</v>
      </c>
      <c r="B247" s="2" t="s">
        <v>139</v>
      </c>
      <c r="C247" s="2">
        <v>2</v>
      </c>
      <c r="D247"/>
      <c r="E247"/>
      <c r="F247"/>
    </row>
    <row r="248" spans="1:6" x14ac:dyDescent="0.25">
      <c r="B248" s="2" t="s">
        <v>114</v>
      </c>
      <c r="C248" s="2">
        <v>30</v>
      </c>
      <c r="D248"/>
      <c r="E248"/>
      <c r="F248"/>
    </row>
    <row r="249" spans="1:6" x14ac:dyDescent="0.25">
      <c r="B249" s="2" t="s">
        <v>65</v>
      </c>
      <c r="C249" s="2">
        <v>27</v>
      </c>
      <c r="D249"/>
      <c r="E249"/>
      <c r="F249"/>
    </row>
    <row r="250" spans="1:6" x14ac:dyDescent="0.25">
      <c r="B250" s="2" t="s">
        <v>113</v>
      </c>
      <c r="C250" s="2">
        <v>4</v>
      </c>
      <c r="D250"/>
      <c r="E250"/>
      <c r="F250"/>
    </row>
    <row r="251" spans="1:6" x14ac:dyDescent="0.25">
      <c r="A251" s="2" t="s">
        <v>4164</v>
      </c>
      <c r="B251" s="2" t="s">
        <v>139</v>
      </c>
      <c r="C251" s="2">
        <v>1</v>
      </c>
      <c r="D251"/>
      <c r="E251"/>
      <c r="F251"/>
    </row>
    <row r="252" spans="1:6" x14ac:dyDescent="0.25">
      <c r="B252" s="2" t="s">
        <v>141</v>
      </c>
      <c r="C252" s="2">
        <v>4</v>
      </c>
      <c r="D252"/>
      <c r="E252"/>
      <c r="F252"/>
    </row>
    <row r="253" spans="1:6" x14ac:dyDescent="0.25">
      <c r="B253" s="2" t="s">
        <v>110</v>
      </c>
      <c r="C253" s="2">
        <v>4</v>
      </c>
      <c r="D253"/>
      <c r="E253"/>
      <c r="F253"/>
    </row>
    <row r="254" spans="1:6" x14ac:dyDescent="0.25">
      <c r="B254" s="2" t="s">
        <v>23</v>
      </c>
      <c r="C254" s="2">
        <v>172.53</v>
      </c>
      <c r="D254"/>
      <c r="E254"/>
      <c r="F254"/>
    </row>
    <row r="255" spans="1:6" x14ac:dyDescent="0.25">
      <c r="B255" s="2" t="s">
        <v>24</v>
      </c>
      <c r="C255" s="2">
        <v>3</v>
      </c>
      <c r="D255"/>
      <c r="E255"/>
      <c r="F255"/>
    </row>
    <row r="256" spans="1:6" x14ac:dyDescent="0.25">
      <c r="B256" s="2" t="s">
        <v>72</v>
      </c>
      <c r="C256" s="2">
        <v>19.440000000000001</v>
      </c>
      <c r="D256"/>
      <c r="E256"/>
      <c r="F256"/>
    </row>
    <row r="257" spans="1:6" x14ac:dyDescent="0.25">
      <c r="B257" s="2" t="s">
        <v>116</v>
      </c>
      <c r="C257" s="2">
        <v>8</v>
      </c>
      <c r="D257"/>
      <c r="E257"/>
      <c r="F257"/>
    </row>
    <row r="258" spans="1:6" x14ac:dyDescent="0.25">
      <c r="B258" s="2" t="s">
        <v>109</v>
      </c>
      <c r="C258" s="2">
        <v>24</v>
      </c>
      <c r="D258"/>
      <c r="E258"/>
      <c r="F258"/>
    </row>
    <row r="259" spans="1:6" x14ac:dyDescent="0.25">
      <c r="B259" s="2" t="s">
        <v>114</v>
      </c>
      <c r="C259" s="2">
        <v>10</v>
      </c>
      <c r="D259"/>
      <c r="E259"/>
      <c r="F259"/>
    </row>
    <row r="260" spans="1:6" x14ac:dyDescent="0.25">
      <c r="B260" s="2" t="s">
        <v>65</v>
      </c>
      <c r="C260" s="2">
        <v>53.1</v>
      </c>
      <c r="D260"/>
      <c r="E260"/>
      <c r="F260"/>
    </row>
    <row r="261" spans="1:6" x14ac:dyDescent="0.25">
      <c r="B261" s="2" t="s">
        <v>113</v>
      </c>
      <c r="C261" s="2">
        <v>1</v>
      </c>
      <c r="D261"/>
      <c r="E261"/>
      <c r="F261"/>
    </row>
    <row r="262" spans="1:6" x14ac:dyDescent="0.25">
      <c r="A262" s="2" t="s">
        <v>4257</v>
      </c>
      <c r="B262" s="2" t="s">
        <v>139</v>
      </c>
      <c r="C262" s="2">
        <v>8</v>
      </c>
      <c r="D262"/>
      <c r="E262"/>
      <c r="F262"/>
    </row>
    <row r="263" spans="1:6" x14ac:dyDescent="0.25">
      <c r="B263" s="2" t="s">
        <v>141</v>
      </c>
      <c r="C263" s="2">
        <v>222</v>
      </c>
      <c r="D263"/>
      <c r="E263"/>
      <c r="F263"/>
    </row>
    <row r="264" spans="1:6" x14ac:dyDescent="0.25">
      <c r="B264" s="2" t="s">
        <v>110</v>
      </c>
      <c r="C264" s="2">
        <v>93</v>
      </c>
      <c r="D264"/>
      <c r="E264"/>
      <c r="F264"/>
    </row>
    <row r="265" spans="1:6" x14ac:dyDescent="0.25">
      <c r="B265" s="2" t="s">
        <v>23</v>
      </c>
      <c r="C265" s="2">
        <v>378</v>
      </c>
      <c r="D265"/>
      <c r="E265"/>
      <c r="F265"/>
    </row>
    <row r="266" spans="1:6" x14ac:dyDescent="0.25">
      <c r="B266" s="2" t="s">
        <v>24</v>
      </c>
      <c r="C266" s="2">
        <v>17</v>
      </c>
      <c r="D266"/>
      <c r="E266"/>
      <c r="F266"/>
    </row>
    <row r="267" spans="1:6" x14ac:dyDescent="0.25">
      <c r="B267" s="2" t="s">
        <v>111</v>
      </c>
      <c r="C267" s="2">
        <v>1319</v>
      </c>
      <c r="D267"/>
      <c r="E267"/>
      <c r="F267"/>
    </row>
    <row r="268" spans="1:6" x14ac:dyDescent="0.25">
      <c r="B268" s="2" t="s">
        <v>72</v>
      </c>
      <c r="C268" s="2">
        <v>381.2</v>
      </c>
      <c r="D268"/>
      <c r="E268"/>
      <c r="F268"/>
    </row>
    <row r="269" spans="1:6" x14ac:dyDescent="0.25">
      <c r="B269" s="2" t="s">
        <v>140</v>
      </c>
      <c r="C269" s="2">
        <v>32</v>
      </c>
      <c r="D269"/>
      <c r="E269"/>
      <c r="F269"/>
    </row>
    <row r="270" spans="1:6" x14ac:dyDescent="0.25">
      <c r="B270" s="2" t="s">
        <v>116</v>
      </c>
      <c r="C270" s="2">
        <v>9</v>
      </c>
      <c r="D270"/>
      <c r="E270"/>
      <c r="F270"/>
    </row>
    <row r="271" spans="1:6" x14ac:dyDescent="0.25">
      <c r="B271" s="2" t="s">
        <v>109</v>
      </c>
      <c r="C271" s="2">
        <v>11</v>
      </c>
      <c r="D271"/>
      <c r="E271"/>
      <c r="F271"/>
    </row>
    <row r="272" spans="1:6" x14ac:dyDescent="0.25">
      <c r="B272" s="2" t="s">
        <v>115</v>
      </c>
      <c r="C272" s="2">
        <v>46</v>
      </c>
      <c r="D272"/>
      <c r="E272"/>
      <c r="F272"/>
    </row>
    <row r="273" spans="1:6" x14ac:dyDescent="0.25">
      <c r="B273" s="2" t="s">
        <v>114</v>
      </c>
      <c r="C273" s="2">
        <v>105</v>
      </c>
      <c r="D273"/>
      <c r="E273"/>
      <c r="F273"/>
    </row>
    <row r="274" spans="1:6" x14ac:dyDescent="0.25">
      <c r="B274" s="2" t="s">
        <v>65</v>
      </c>
      <c r="C274" s="2">
        <v>7440</v>
      </c>
      <c r="D274"/>
      <c r="E274"/>
      <c r="F274"/>
    </row>
    <row r="275" spans="1:6" x14ac:dyDescent="0.25">
      <c r="B275" s="2" t="s">
        <v>113</v>
      </c>
      <c r="C275" s="2">
        <v>1</v>
      </c>
      <c r="D275"/>
      <c r="E275"/>
      <c r="F275"/>
    </row>
    <row r="276" spans="1:6" x14ac:dyDescent="0.25">
      <c r="A276" s="2" t="s">
        <v>4912</v>
      </c>
      <c r="B276" s="2" t="s">
        <v>65</v>
      </c>
      <c r="C276" s="2">
        <v>14</v>
      </c>
      <c r="D276"/>
      <c r="E276"/>
      <c r="F276"/>
    </row>
    <row r="277" spans="1:6" x14ac:dyDescent="0.25">
      <c r="A277" s="2" t="s">
        <v>5025</v>
      </c>
      <c r="B277" s="2" t="s">
        <v>23</v>
      </c>
      <c r="C277" s="2">
        <v>105</v>
      </c>
      <c r="D277"/>
      <c r="E277"/>
      <c r="F277"/>
    </row>
    <row r="278" spans="1:6" x14ac:dyDescent="0.25">
      <c r="A278" s="2" t="s">
        <v>5069</v>
      </c>
      <c r="B278" s="2" t="s">
        <v>110</v>
      </c>
      <c r="C278" s="2">
        <v>3</v>
      </c>
      <c r="D278"/>
      <c r="E278"/>
      <c r="F278"/>
    </row>
    <row r="279" spans="1:6" x14ac:dyDescent="0.25">
      <c r="B279" s="2" t="s">
        <v>114</v>
      </c>
      <c r="C279" s="2">
        <v>1</v>
      </c>
      <c r="D279"/>
      <c r="E279"/>
      <c r="F279"/>
    </row>
    <row r="280" spans="1:6" x14ac:dyDescent="0.25">
      <c r="B280" s="2" t="s">
        <v>65</v>
      </c>
      <c r="C280" s="2">
        <v>242</v>
      </c>
      <c r="D280"/>
      <c r="E280"/>
      <c r="F280"/>
    </row>
    <row r="281" spans="1:6" x14ac:dyDescent="0.25">
      <c r="A281" s="2" t="s">
        <v>5170</v>
      </c>
      <c r="B281" s="2" t="s">
        <v>141</v>
      </c>
      <c r="C281" s="2">
        <v>64</v>
      </c>
      <c r="D281"/>
      <c r="E281"/>
      <c r="F281"/>
    </row>
    <row r="282" spans="1:6" x14ac:dyDescent="0.25">
      <c r="B282" s="2" t="s">
        <v>110</v>
      </c>
      <c r="C282" s="2">
        <v>4</v>
      </c>
      <c r="D282"/>
      <c r="E282"/>
      <c r="F282"/>
    </row>
    <row r="283" spans="1:6" x14ac:dyDescent="0.25">
      <c r="B283" s="2" t="s">
        <v>24</v>
      </c>
      <c r="C283" s="2">
        <v>1</v>
      </c>
      <c r="D283"/>
      <c r="E283"/>
      <c r="F283"/>
    </row>
    <row r="284" spans="1:6" x14ac:dyDescent="0.25">
      <c r="B284" s="2" t="s">
        <v>111</v>
      </c>
      <c r="C284" s="2">
        <v>7.5</v>
      </c>
      <c r="D284"/>
      <c r="E284"/>
      <c r="F284"/>
    </row>
    <row r="285" spans="1:6" x14ac:dyDescent="0.25">
      <c r="B285" s="2" t="s">
        <v>72</v>
      </c>
      <c r="C285" s="2">
        <v>22.55</v>
      </c>
      <c r="D285"/>
      <c r="E285"/>
      <c r="F285"/>
    </row>
    <row r="286" spans="1:6" x14ac:dyDescent="0.25">
      <c r="B286" s="2" t="s">
        <v>114</v>
      </c>
      <c r="C286" s="2">
        <v>18</v>
      </c>
      <c r="D286"/>
      <c r="E286"/>
      <c r="F286"/>
    </row>
    <row r="287" spans="1:6" x14ac:dyDescent="0.25">
      <c r="B287" s="2" t="s">
        <v>65</v>
      </c>
      <c r="C287" s="2">
        <v>125</v>
      </c>
      <c r="D287"/>
      <c r="E287"/>
      <c r="F287"/>
    </row>
    <row r="288" spans="1:6" x14ac:dyDescent="0.25">
      <c r="A288" s="2" t="s">
        <v>5205</v>
      </c>
      <c r="B288" s="2" t="s">
        <v>141</v>
      </c>
      <c r="C288" s="2">
        <v>20</v>
      </c>
      <c r="D288"/>
      <c r="E288"/>
      <c r="F288"/>
    </row>
    <row r="289" spans="1:6" x14ac:dyDescent="0.25">
      <c r="B289" s="2" t="s">
        <v>110</v>
      </c>
      <c r="C289" s="2">
        <v>6</v>
      </c>
      <c r="D289"/>
      <c r="E289"/>
      <c r="F289"/>
    </row>
    <row r="290" spans="1:6" x14ac:dyDescent="0.25">
      <c r="B290" s="2" t="s">
        <v>23</v>
      </c>
      <c r="C290" s="2">
        <v>67</v>
      </c>
      <c r="D290"/>
      <c r="E290"/>
      <c r="F290"/>
    </row>
    <row r="291" spans="1:6" x14ac:dyDescent="0.25">
      <c r="B291" s="2" t="s">
        <v>24</v>
      </c>
      <c r="C291" s="2">
        <v>4</v>
      </c>
      <c r="D291"/>
      <c r="E291"/>
      <c r="F291"/>
    </row>
    <row r="292" spans="1:6" x14ac:dyDescent="0.25">
      <c r="B292" s="2" t="s">
        <v>111</v>
      </c>
      <c r="C292" s="2">
        <v>550</v>
      </c>
      <c r="D292"/>
      <c r="E292"/>
      <c r="F292"/>
    </row>
    <row r="293" spans="1:6" x14ac:dyDescent="0.25">
      <c r="B293" s="2" t="s">
        <v>72</v>
      </c>
      <c r="C293" s="2">
        <v>70</v>
      </c>
      <c r="D293"/>
      <c r="E293"/>
      <c r="F293"/>
    </row>
    <row r="294" spans="1:6" x14ac:dyDescent="0.25">
      <c r="B294" s="2" t="s">
        <v>109</v>
      </c>
      <c r="C294" s="2">
        <v>5</v>
      </c>
      <c r="D294"/>
      <c r="E294"/>
      <c r="F294"/>
    </row>
    <row r="295" spans="1:6" x14ac:dyDescent="0.25">
      <c r="B295" s="2" t="s">
        <v>115</v>
      </c>
      <c r="C295" s="2">
        <v>1</v>
      </c>
      <c r="D295"/>
      <c r="E295"/>
      <c r="F295"/>
    </row>
    <row r="296" spans="1:6" x14ac:dyDescent="0.25">
      <c r="B296" s="2" t="s">
        <v>114</v>
      </c>
      <c r="C296" s="2">
        <v>17</v>
      </c>
      <c r="D296"/>
      <c r="E296"/>
      <c r="F296"/>
    </row>
    <row r="297" spans="1:6" x14ac:dyDescent="0.25">
      <c r="B297" s="2" t="s">
        <v>65</v>
      </c>
      <c r="C297" s="2">
        <v>1231.9000000000001</v>
      </c>
      <c r="D297"/>
      <c r="E297"/>
      <c r="F297"/>
    </row>
    <row r="298" spans="1:6" x14ac:dyDescent="0.25">
      <c r="A298" s="2" t="s">
        <v>5318</v>
      </c>
      <c r="B298" s="2" t="s">
        <v>141</v>
      </c>
      <c r="C298" s="2">
        <v>1</v>
      </c>
      <c r="D298"/>
      <c r="E298"/>
      <c r="F298"/>
    </row>
    <row r="299" spans="1:6" x14ac:dyDescent="0.25">
      <c r="B299" s="2" t="s">
        <v>111</v>
      </c>
      <c r="C299" s="2">
        <v>359</v>
      </c>
      <c r="D299"/>
      <c r="E299"/>
      <c r="F299"/>
    </row>
    <row r="300" spans="1:6" x14ac:dyDescent="0.25">
      <c r="B300" s="2" t="s">
        <v>115</v>
      </c>
      <c r="C300" s="2">
        <v>3</v>
      </c>
      <c r="D300"/>
      <c r="E300"/>
      <c r="F300"/>
    </row>
    <row r="301" spans="1:6" x14ac:dyDescent="0.25">
      <c r="B301" s="2" t="s">
        <v>65</v>
      </c>
      <c r="C301" s="2">
        <v>99</v>
      </c>
      <c r="D301"/>
      <c r="E301"/>
      <c r="F301"/>
    </row>
    <row r="302" spans="1:6" x14ac:dyDescent="0.25">
      <c r="A302" s="2" t="s">
        <v>5439</v>
      </c>
      <c r="B302" s="2" t="s">
        <v>111</v>
      </c>
      <c r="C302" s="2">
        <v>130</v>
      </c>
      <c r="D302"/>
      <c r="E302"/>
      <c r="F302"/>
    </row>
    <row r="303" spans="1:6" x14ac:dyDescent="0.25">
      <c r="B303" s="2" t="s">
        <v>72</v>
      </c>
      <c r="C303" s="2">
        <v>60</v>
      </c>
      <c r="D303"/>
      <c r="E303"/>
      <c r="F303"/>
    </row>
    <row r="304" spans="1:6" x14ac:dyDescent="0.25">
      <c r="B304" s="2" t="s">
        <v>65</v>
      </c>
      <c r="C304" s="2">
        <v>20</v>
      </c>
      <c r="D304"/>
      <c r="E304"/>
      <c r="F304"/>
    </row>
    <row r="305" spans="1:6" x14ac:dyDescent="0.25">
      <c r="A305" s="2" t="s">
        <v>5484</v>
      </c>
      <c r="B305" s="2" t="s">
        <v>23</v>
      </c>
      <c r="C305" s="2">
        <v>9</v>
      </c>
      <c r="D305"/>
      <c r="E305"/>
      <c r="F305"/>
    </row>
    <row r="306" spans="1:6" x14ac:dyDescent="0.25">
      <c r="B306" s="2" t="s">
        <v>24</v>
      </c>
      <c r="C306" s="2">
        <v>2</v>
      </c>
      <c r="D306"/>
      <c r="E306"/>
      <c r="F306"/>
    </row>
    <row r="307" spans="1:6" x14ac:dyDescent="0.25">
      <c r="B307" s="2" t="s">
        <v>111</v>
      </c>
      <c r="C307" s="2">
        <v>85</v>
      </c>
      <c r="D307"/>
      <c r="E307"/>
      <c r="F307"/>
    </row>
    <row r="308" spans="1:6" x14ac:dyDescent="0.25">
      <c r="B308" s="2" t="s">
        <v>65</v>
      </c>
      <c r="C308" s="2">
        <v>337</v>
      </c>
      <c r="D308"/>
      <c r="E308"/>
      <c r="F308"/>
    </row>
    <row r="309" spans="1:6" x14ac:dyDescent="0.25">
      <c r="A309" s="2" t="s">
        <v>5494</v>
      </c>
      <c r="B309" s="2" t="s">
        <v>141</v>
      </c>
      <c r="C309" s="2">
        <v>120</v>
      </c>
      <c r="D309"/>
      <c r="E309"/>
      <c r="F309"/>
    </row>
    <row r="310" spans="1:6" x14ac:dyDescent="0.25">
      <c r="B310" s="2" t="s">
        <v>111</v>
      </c>
      <c r="C310" s="2">
        <v>2250</v>
      </c>
      <c r="D310"/>
      <c r="E310"/>
      <c r="F310"/>
    </row>
    <row r="311" spans="1:6" x14ac:dyDescent="0.25">
      <c r="B311" s="2" t="s">
        <v>115</v>
      </c>
      <c r="C311" s="2">
        <v>50</v>
      </c>
      <c r="D311"/>
      <c r="E311"/>
      <c r="F311"/>
    </row>
    <row r="312" spans="1:6" x14ac:dyDescent="0.25">
      <c r="B312" s="2" t="s">
        <v>114</v>
      </c>
      <c r="C312" s="2">
        <v>21</v>
      </c>
      <c r="D312"/>
      <c r="E312"/>
      <c r="F312"/>
    </row>
    <row r="313" spans="1:6" x14ac:dyDescent="0.25">
      <c r="B313" s="2" t="s">
        <v>65</v>
      </c>
      <c r="C313" s="2">
        <v>1366</v>
      </c>
      <c r="D313"/>
      <c r="E313"/>
      <c r="F313"/>
    </row>
    <row r="314" spans="1:6" x14ac:dyDescent="0.25">
      <c r="A314" s="3" t="s">
        <v>18</v>
      </c>
      <c r="B314" s="3"/>
      <c r="C314" s="2">
        <v>80191.339999999982</v>
      </c>
      <c r="D314"/>
      <c r="E314"/>
      <c r="F314"/>
    </row>
    <row r="315" spans="1:6" x14ac:dyDescent="0.25">
      <c r="A315"/>
      <c r="B315"/>
      <c r="C315"/>
      <c r="D315"/>
      <c r="E315"/>
      <c r="F315"/>
    </row>
    <row r="316" spans="1:6" x14ac:dyDescent="0.25">
      <c r="A316"/>
      <c r="B316"/>
      <c r="C316"/>
      <c r="D316"/>
      <c r="E316"/>
      <c r="F316"/>
    </row>
    <row r="317" spans="1:6" x14ac:dyDescent="0.25">
      <c r="A317"/>
      <c r="B317"/>
      <c r="C317"/>
      <c r="D317"/>
      <c r="E317"/>
      <c r="F317"/>
    </row>
    <row r="318" spans="1:6" x14ac:dyDescent="0.25">
      <c r="A318"/>
      <c r="B318"/>
      <c r="C318"/>
      <c r="D318"/>
      <c r="E318"/>
      <c r="F318"/>
    </row>
    <row r="319" spans="1:6" x14ac:dyDescent="0.25">
      <c r="A319"/>
      <c r="B319"/>
      <c r="C319"/>
      <c r="D319"/>
      <c r="E319"/>
      <c r="F319"/>
    </row>
    <row r="320" spans="1:6" x14ac:dyDescent="0.25">
      <c r="A320"/>
      <c r="B320"/>
      <c r="C320"/>
      <c r="D320"/>
      <c r="E320"/>
      <c r="F320"/>
    </row>
    <row r="321" spans="1:6" x14ac:dyDescent="0.25">
      <c r="A321"/>
      <c r="B321"/>
      <c r="C321"/>
      <c r="D321"/>
      <c r="E321"/>
      <c r="F321"/>
    </row>
    <row r="322" spans="1:6" x14ac:dyDescent="0.25">
      <c r="A322"/>
      <c r="B322"/>
      <c r="C322"/>
      <c r="D322"/>
      <c r="E322"/>
      <c r="F322"/>
    </row>
    <row r="323" spans="1:6" x14ac:dyDescent="0.25">
      <c r="A323"/>
      <c r="B323"/>
      <c r="C323"/>
      <c r="D323"/>
      <c r="E323"/>
      <c r="F323"/>
    </row>
    <row r="324" spans="1:6" x14ac:dyDescent="0.25">
      <c r="A324"/>
      <c r="B324"/>
      <c r="C324"/>
      <c r="D324"/>
      <c r="E324"/>
      <c r="F324"/>
    </row>
    <row r="325" spans="1:6" x14ac:dyDescent="0.25">
      <c r="A325"/>
      <c r="B325"/>
      <c r="C325"/>
      <c r="D325"/>
      <c r="E325"/>
      <c r="F325"/>
    </row>
    <row r="326" spans="1:6" x14ac:dyDescent="0.25">
      <c r="A326"/>
      <c r="B326"/>
      <c r="C326"/>
      <c r="D326"/>
      <c r="E326"/>
      <c r="F326"/>
    </row>
    <row r="327" spans="1:6" x14ac:dyDescent="0.25">
      <c r="A327"/>
      <c r="B327"/>
      <c r="C327"/>
      <c r="D327"/>
      <c r="E327"/>
      <c r="F327"/>
    </row>
    <row r="328" spans="1:6" x14ac:dyDescent="0.25">
      <c r="A328"/>
      <c r="B328"/>
      <c r="C328"/>
      <c r="D328"/>
      <c r="E328"/>
      <c r="F328"/>
    </row>
    <row r="329" spans="1:6" x14ac:dyDescent="0.25">
      <c r="A329"/>
      <c r="B329"/>
      <c r="C329"/>
      <c r="D329"/>
      <c r="E329"/>
      <c r="F329"/>
    </row>
    <row r="330" spans="1:6" x14ac:dyDescent="0.25">
      <c r="A330"/>
      <c r="B330"/>
      <c r="C330"/>
      <c r="D330"/>
      <c r="E330"/>
      <c r="F330"/>
    </row>
    <row r="331" spans="1:6" x14ac:dyDescent="0.25">
      <c r="A331"/>
      <c r="B331"/>
      <c r="C331"/>
      <c r="D331"/>
      <c r="E331"/>
      <c r="F331"/>
    </row>
    <row r="332" spans="1:6" x14ac:dyDescent="0.25">
      <c r="A332"/>
      <c r="B332"/>
      <c r="C332"/>
      <c r="D332"/>
      <c r="E332"/>
      <c r="F332"/>
    </row>
    <row r="333" spans="1:6" x14ac:dyDescent="0.25">
      <c r="A333"/>
      <c r="B333"/>
      <c r="C333"/>
      <c r="D333"/>
      <c r="E333"/>
      <c r="F333"/>
    </row>
    <row r="334" spans="1:6" x14ac:dyDescent="0.25">
      <c r="A334"/>
      <c r="B334"/>
      <c r="C334"/>
      <c r="D334"/>
      <c r="E334"/>
      <c r="F334"/>
    </row>
    <row r="335" spans="1:6" x14ac:dyDescent="0.25">
      <c r="A335"/>
      <c r="B335"/>
      <c r="C335"/>
      <c r="D335"/>
      <c r="E335"/>
      <c r="F335"/>
    </row>
    <row r="336" spans="1:6" x14ac:dyDescent="0.25">
      <c r="A336"/>
      <c r="B336"/>
      <c r="C336"/>
      <c r="D336"/>
      <c r="E336"/>
      <c r="F336"/>
    </row>
    <row r="337" spans="1:6" x14ac:dyDescent="0.25">
      <c r="A337"/>
      <c r="B337"/>
      <c r="C337"/>
      <c r="D337"/>
      <c r="E337"/>
      <c r="F337"/>
    </row>
    <row r="338" spans="1:6" x14ac:dyDescent="0.25">
      <c r="A338"/>
      <c r="B338"/>
      <c r="C338"/>
      <c r="D338"/>
      <c r="E338"/>
      <c r="F338"/>
    </row>
    <row r="339" spans="1:6" x14ac:dyDescent="0.25">
      <c r="A339"/>
      <c r="B339"/>
      <c r="C339"/>
      <c r="D339"/>
      <c r="E339"/>
      <c r="F339"/>
    </row>
    <row r="340" spans="1:6" x14ac:dyDescent="0.25">
      <c r="A340"/>
      <c r="B340"/>
      <c r="C340"/>
      <c r="D340"/>
      <c r="E340"/>
      <c r="F340"/>
    </row>
    <row r="341" spans="1:6" x14ac:dyDescent="0.25">
      <c r="A341"/>
      <c r="B341"/>
      <c r="C341"/>
      <c r="D341"/>
      <c r="E341"/>
      <c r="F341"/>
    </row>
    <row r="342" spans="1:6" x14ac:dyDescent="0.25">
      <c r="A342"/>
      <c r="B342"/>
      <c r="C342"/>
      <c r="D342"/>
      <c r="E342"/>
      <c r="F342"/>
    </row>
    <row r="343" spans="1:6" x14ac:dyDescent="0.25">
      <c r="A343"/>
      <c r="B343"/>
      <c r="C343"/>
      <c r="D343"/>
      <c r="E343"/>
      <c r="F343"/>
    </row>
    <row r="344" spans="1:6" x14ac:dyDescent="0.25">
      <c r="A344"/>
      <c r="B344"/>
      <c r="C344"/>
      <c r="D344"/>
      <c r="E344"/>
      <c r="F344"/>
    </row>
    <row r="345" spans="1:6" x14ac:dyDescent="0.25">
      <c r="A345"/>
      <c r="B345"/>
      <c r="C345"/>
      <c r="D345"/>
      <c r="E345"/>
      <c r="F345"/>
    </row>
    <row r="346" spans="1:6" x14ac:dyDescent="0.25">
      <c r="A346"/>
      <c r="B346"/>
      <c r="C346"/>
      <c r="D346"/>
      <c r="E346"/>
      <c r="F346"/>
    </row>
    <row r="347" spans="1:6" x14ac:dyDescent="0.25">
      <c r="A347"/>
      <c r="B347"/>
      <c r="C347"/>
      <c r="D347"/>
      <c r="E347"/>
      <c r="F347"/>
    </row>
    <row r="348" spans="1:6" x14ac:dyDescent="0.25">
      <c r="A348"/>
      <c r="B348"/>
      <c r="C348"/>
      <c r="D348"/>
      <c r="E348"/>
      <c r="F348"/>
    </row>
    <row r="349" spans="1:6" x14ac:dyDescent="0.25">
      <c r="A349"/>
      <c r="B349"/>
      <c r="C349"/>
      <c r="D349"/>
      <c r="E349"/>
      <c r="F349"/>
    </row>
    <row r="350" spans="1:6" x14ac:dyDescent="0.25">
      <c r="A350"/>
      <c r="B350"/>
      <c r="C350"/>
      <c r="D350"/>
      <c r="E350"/>
      <c r="F350"/>
    </row>
    <row r="351" spans="1:6" x14ac:dyDescent="0.25">
      <c r="A351"/>
      <c r="B351"/>
      <c r="C351"/>
      <c r="D351"/>
      <c r="E351"/>
      <c r="F351"/>
    </row>
    <row r="352" spans="1:6" x14ac:dyDescent="0.25">
      <c r="A352"/>
      <c r="B352"/>
      <c r="C352"/>
      <c r="D352"/>
      <c r="E352"/>
      <c r="F352"/>
    </row>
    <row r="353" spans="1:6" x14ac:dyDescent="0.25">
      <c r="A353"/>
      <c r="B353"/>
      <c r="C353"/>
      <c r="D353"/>
      <c r="E353"/>
      <c r="F353"/>
    </row>
    <row r="354" spans="1:6" x14ac:dyDescent="0.25">
      <c r="A354"/>
      <c r="B354"/>
      <c r="C354"/>
      <c r="D354"/>
      <c r="E354"/>
      <c r="F354"/>
    </row>
    <row r="355" spans="1:6" x14ac:dyDescent="0.25">
      <c r="A355"/>
      <c r="B355"/>
      <c r="C355"/>
      <c r="D355"/>
      <c r="E355"/>
      <c r="F355"/>
    </row>
    <row r="356" spans="1:6" x14ac:dyDescent="0.25">
      <c r="A356"/>
      <c r="B356"/>
      <c r="C356"/>
      <c r="D356"/>
      <c r="E356"/>
      <c r="F356"/>
    </row>
    <row r="357" spans="1:6" x14ac:dyDescent="0.25">
      <c r="A357"/>
      <c r="B357"/>
      <c r="C357"/>
      <c r="D357"/>
      <c r="E357"/>
      <c r="F357"/>
    </row>
    <row r="358" spans="1:6" x14ac:dyDescent="0.25">
      <c r="A358"/>
      <c r="B358"/>
      <c r="C358"/>
      <c r="D358"/>
      <c r="E358"/>
      <c r="F358"/>
    </row>
    <row r="359" spans="1:6" x14ac:dyDescent="0.25">
      <c r="A359"/>
      <c r="B359"/>
      <c r="C359"/>
      <c r="D359"/>
      <c r="E359"/>
      <c r="F359"/>
    </row>
    <row r="360" spans="1:6" x14ac:dyDescent="0.25">
      <c r="A360"/>
      <c r="B360"/>
      <c r="C360"/>
      <c r="D360"/>
      <c r="E360"/>
      <c r="F360"/>
    </row>
    <row r="361" spans="1:6" x14ac:dyDescent="0.25">
      <c r="A361"/>
      <c r="B361"/>
      <c r="C361"/>
      <c r="D361"/>
      <c r="E361"/>
      <c r="F361"/>
    </row>
    <row r="362" spans="1:6" x14ac:dyDescent="0.25">
      <c r="A362"/>
      <c r="B362"/>
      <c r="C362"/>
      <c r="D362"/>
      <c r="E362"/>
      <c r="F362"/>
    </row>
    <row r="363" spans="1:6" x14ac:dyDescent="0.25">
      <c r="A363"/>
      <c r="B363"/>
      <c r="C363"/>
      <c r="D363"/>
      <c r="E363"/>
      <c r="F363"/>
    </row>
    <row r="364" spans="1:6" x14ac:dyDescent="0.25">
      <c r="A364"/>
      <c r="B364"/>
      <c r="C364"/>
      <c r="D364"/>
      <c r="E364"/>
      <c r="F364"/>
    </row>
    <row r="365" spans="1:6" x14ac:dyDescent="0.25">
      <c r="A365"/>
      <c r="B365"/>
      <c r="C365"/>
      <c r="D365"/>
      <c r="E365"/>
      <c r="F365"/>
    </row>
    <row r="366" spans="1:6" x14ac:dyDescent="0.25">
      <c r="A366"/>
      <c r="B366"/>
      <c r="C366"/>
      <c r="D366"/>
      <c r="E366"/>
      <c r="F366"/>
    </row>
    <row r="367" spans="1:6" x14ac:dyDescent="0.25">
      <c r="A367"/>
      <c r="B367"/>
      <c r="C367"/>
      <c r="D367"/>
      <c r="E367"/>
      <c r="F367"/>
    </row>
    <row r="368" spans="1:6" x14ac:dyDescent="0.25">
      <c r="A368"/>
      <c r="B368"/>
      <c r="C368"/>
      <c r="D368"/>
      <c r="E368"/>
      <c r="F368"/>
    </row>
    <row r="369" spans="1:6" x14ac:dyDescent="0.25">
      <c r="A369"/>
      <c r="B369"/>
      <c r="C369"/>
      <c r="D369"/>
      <c r="E369"/>
      <c r="F369"/>
    </row>
    <row r="370" spans="1:6" x14ac:dyDescent="0.25">
      <c r="A370"/>
      <c r="B370"/>
      <c r="C370"/>
      <c r="D370"/>
      <c r="E370"/>
      <c r="F370"/>
    </row>
    <row r="371" spans="1:6" x14ac:dyDescent="0.25">
      <c r="A371"/>
      <c r="B371"/>
      <c r="C371"/>
      <c r="D371"/>
      <c r="E371"/>
      <c r="F371"/>
    </row>
    <row r="372" spans="1:6" x14ac:dyDescent="0.25">
      <c r="A372"/>
      <c r="B372"/>
      <c r="C372"/>
      <c r="D372"/>
      <c r="E372"/>
      <c r="F372"/>
    </row>
    <row r="373" spans="1:6" x14ac:dyDescent="0.25">
      <c r="A373"/>
      <c r="B373"/>
      <c r="C373"/>
      <c r="D373"/>
      <c r="E373"/>
      <c r="F373"/>
    </row>
    <row r="374" spans="1:6" x14ac:dyDescent="0.25">
      <c r="A374"/>
      <c r="B374"/>
      <c r="C374"/>
      <c r="D374"/>
      <c r="E374"/>
      <c r="F374"/>
    </row>
    <row r="375" spans="1:6" x14ac:dyDescent="0.25">
      <c r="A375"/>
      <c r="B375"/>
      <c r="C375"/>
      <c r="D375"/>
      <c r="E375"/>
      <c r="F375"/>
    </row>
    <row r="376" spans="1:6" x14ac:dyDescent="0.25">
      <c r="A376"/>
      <c r="B376"/>
      <c r="C376"/>
      <c r="D376"/>
      <c r="E376"/>
      <c r="F376"/>
    </row>
    <row r="377" spans="1:6" x14ac:dyDescent="0.25">
      <c r="A377"/>
      <c r="B377"/>
      <c r="C377"/>
      <c r="D377"/>
      <c r="E377"/>
      <c r="F377"/>
    </row>
    <row r="378" spans="1:6" x14ac:dyDescent="0.25">
      <c r="A378"/>
      <c r="B378"/>
      <c r="C378"/>
      <c r="D378"/>
      <c r="E378"/>
      <c r="F378"/>
    </row>
    <row r="379" spans="1:6" x14ac:dyDescent="0.25">
      <c r="A379"/>
      <c r="B379"/>
      <c r="C379"/>
      <c r="D379"/>
      <c r="E379"/>
      <c r="F379"/>
    </row>
    <row r="380" spans="1:6" x14ac:dyDescent="0.25">
      <c r="A380"/>
      <c r="B380"/>
      <c r="C380"/>
      <c r="D380"/>
      <c r="E380"/>
      <c r="F380"/>
    </row>
    <row r="381" spans="1:6" x14ac:dyDescent="0.25">
      <c r="A381"/>
      <c r="B381"/>
      <c r="C381"/>
      <c r="D381"/>
      <c r="E381"/>
      <c r="F381"/>
    </row>
    <row r="382" spans="1:6" x14ac:dyDescent="0.25">
      <c r="A382"/>
      <c r="B382"/>
      <c r="C382"/>
      <c r="D382"/>
      <c r="E382"/>
      <c r="F382"/>
    </row>
    <row r="383" spans="1:6" x14ac:dyDescent="0.25">
      <c r="A383"/>
      <c r="B383"/>
      <c r="C383"/>
      <c r="D383"/>
      <c r="E383"/>
      <c r="F383"/>
    </row>
    <row r="384" spans="1:6" x14ac:dyDescent="0.25">
      <c r="A384"/>
      <c r="B384"/>
      <c r="C384"/>
      <c r="D384"/>
      <c r="E384"/>
      <c r="F384"/>
    </row>
    <row r="385" spans="1:6" x14ac:dyDescent="0.25">
      <c r="A385"/>
      <c r="B385"/>
      <c r="C385"/>
      <c r="D385"/>
      <c r="E385"/>
      <c r="F385"/>
    </row>
    <row r="386" spans="1:6" x14ac:dyDescent="0.25">
      <c r="A386"/>
      <c r="B386"/>
      <c r="C386"/>
      <c r="D386"/>
      <c r="E386"/>
      <c r="F386"/>
    </row>
    <row r="387" spans="1:6" x14ac:dyDescent="0.25">
      <c r="A387"/>
      <c r="B387"/>
      <c r="C387"/>
      <c r="D387"/>
      <c r="E387"/>
      <c r="F387"/>
    </row>
    <row r="388" spans="1:6" x14ac:dyDescent="0.25">
      <c r="A388"/>
      <c r="B388"/>
      <c r="C388"/>
      <c r="D388"/>
      <c r="E388"/>
      <c r="F388"/>
    </row>
    <row r="389" spans="1:6" x14ac:dyDescent="0.25">
      <c r="A389"/>
      <c r="B389"/>
      <c r="C389"/>
      <c r="D389"/>
      <c r="E389"/>
      <c r="F389"/>
    </row>
    <row r="390" spans="1:6" x14ac:dyDescent="0.25">
      <c r="A390"/>
      <c r="B390"/>
      <c r="C390"/>
      <c r="D390"/>
      <c r="E390"/>
      <c r="F390"/>
    </row>
    <row r="391" spans="1:6" x14ac:dyDescent="0.25">
      <c r="A391"/>
      <c r="B391"/>
      <c r="C391"/>
      <c r="D391"/>
      <c r="E391"/>
      <c r="F391"/>
    </row>
    <row r="392" spans="1:6" x14ac:dyDescent="0.25">
      <c r="A392"/>
      <c r="B392"/>
      <c r="C392"/>
      <c r="D392"/>
      <c r="E392"/>
      <c r="F392"/>
    </row>
    <row r="393" spans="1:6" x14ac:dyDescent="0.25">
      <c r="A393"/>
      <c r="B393"/>
      <c r="C393"/>
      <c r="D393"/>
      <c r="E393"/>
      <c r="F393"/>
    </row>
    <row r="394" spans="1:6" x14ac:dyDescent="0.25">
      <c r="A394"/>
      <c r="B394"/>
      <c r="C394"/>
      <c r="D394"/>
      <c r="E394"/>
      <c r="F394"/>
    </row>
    <row r="395" spans="1:6" x14ac:dyDescent="0.25">
      <c r="A395"/>
      <c r="B395"/>
      <c r="C395"/>
      <c r="D395"/>
      <c r="E395"/>
      <c r="F395"/>
    </row>
    <row r="396" spans="1:6" x14ac:dyDescent="0.25">
      <c r="A396"/>
      <c r="B396"/>
      <c r="C396"/>
      <c r="D396"/>
      <c r="E396"/>
      <c r="F396"/>
    </row>
    <row r="397" spans="1:6" x14ac:dyDescent="0.25">
      <c r="A397"/>
      <c r="B397"/>
      <c r="C397"/>
      <c r="D397"/>
      <c r="E397"/>
      <c r="F397"/>
    </row>
    <row r="398" spans="1:6" x14ac:dyDescent="0.25">
      <c r="A398"/>
      <c r="B398"/>
      <c r="C398"/>
      <c r="D398"/>
      <c r="E398"/>
      <c r="F398"/>
    </row>
    <row r="399" spans="1:6" x14ac:dyDescent="0.25">
      <c r="A399"/>
      <c r="B399"/>
      <c r="C399"/>
      <c r="D399"/>
      <c r="E399"/>
      <c r="F399"/>
    </row>
    <row r="400" spans="1:6" x14ac:dyDescent="0.25">
      <c r="A400"/>
      <c r="B400"/>
      <c r="C400"/>
      <c r="D400"/>
      <c r="E400"/>
      <c r="F400"/>
    </row>
    <row r="401" spans="1:6" x14ac:dyDescent="0.25">
      <c r="A401"/>
      <c r="B401"/>
      <c r="C401"/>
      <c r="D401"/>
      <c r="E401"/>
      <c r="F401"/>
    </row>
    <row r="402" spans="1:6" x14ac:dyDescent="0.25">
      <c r="A402"/>
      <c r="B402"/>
      <c r="C402"/>
      <c r="D402"/>
      <c r="E402"/>
      <c r="F402"/>
    </row>
    <row r="403" spans="1:6" x14ac:dyDescent="0.25">
      <c r="A403"/>
      <c r="B403"/>
      <c r="C403"/>
      <c r="D403"/>
      <c r="E403"/>
      <c r="F403"/>
    </row>
    <row r="404" spans="1:6" x14ac:dyDescent="0.25">
      <c r="A404"/>
      <c r="B404"/>
      <c r="C404"/>
      <c r="D404"/>
      <c r="E404"/>
      <c r="F404"/>
    </row>
    <row r="405" spans="1:6" x14ac:dyDescent="0.25">
      <c r="A405"/>
      <c r="B405"/>
      <c r="C405"/>
      <c r="D405"/>
      <c r="E405"/>
      <c r="F405"/>
    </row>
    <row r="406" spans="1:6" x14ac:dyDescent="0.25">
      <c r="A406"/>
      <c r="B406"/>
      <c r="C406"/>
      <c r="D406"/>
      <c r="E406"/>
      <c r="F406"/>
    </row>
    <row r="407" spans="1:6" x14ac:dyDescent="0.25">
      <c r="A407"/>
      <c r="B407"/>
      <c r="C407"/>
      <c r="D407"/>
      <c r="E407"/>
      <c r="F407"/>
    </row>
    <row r="408" spans="1:6" x14ac:dyDescent="0.25">
      <c r="A408"/>
      <c r="B408"/>
      <c r="C408"/>
      <c r="D408"/>
      <c r="E408"/>
      <c r="F408"/>
    </row>
    <row r="409" spans="1:6" x14ac:dyDescent="0.25">
      <c r="A409"/>
      <c r="B409"/>
      <c r="C409"/>
      <c r="D409"/>
      <c r="E409"/>
      <c r="F409"/>
    </row>
    <row r="410" spans="1:6" x14ac:dyDescent="0.25">
      <c r="A410"/>
      <c r="B410"/>
      <c r="C410"/>
      <c r="D410"/>
      <c r="E410"/>
      <c r="F410"/>
    </row>
    <row r="411" spans="1:6" x14ac:dyDescent="0.25">
      <c r="A411"/>
      <c r="B411"/>
      <c r="C411"/>
      <c r="D411"/>
      <c r="E411"/>
      <c r="F411"/>
    </row>
    <row r="412" spans="1:6" x14ac:dyDescent="0.25">
      <c r="A412"/>
      <c r="B412"/>
      <c r="C412"/>
      <c r="D412"/>
      <c r="E412"/>
      <c r="F412"/>
    </row>
    <row r="413" spans="1:6" x14ac:dyDescent="0.25">
      <c r="A413"/>
      <c r="B413"/>
      <c r="C413"/>
      <c r="D413"/>
      <c r="E413"/>
      <c r="F413"/>
    </row>
    <row r="414" spans="1:6" x14ac:dyDescent="0.25">
      <c r="A414"/>
      <c r="B414"/>
      <c r="C414"/>
      <c r="D414"/>
      <c r="E414"/>
      <c r="F414"/>
    </row>
    <row r="415" spans="1:6" x14ac:dyDescent="0.25">
      <c r="A415"/>
      <c r="B415"/>
      <c r="C415"/>
      <c r="D415"/>
      <c r="E415"/>
      <c r="F415"/>
    </row>
    <row r="416" spans="1:6" x14ac:dyDescent="0.25">
      <c r="A416"/>
      <c r="B416"/>
      <c r="C416"/>
      <c r="D416"/>
      <c r="E416"/>
      <c r="F416"/>
    </row>
    <row r="417" spans="1:6" x14ac:dyDescent="0.25">
      <c r="A417"/>
      <c r="B417"/>
      <c r="C417"/>
      <c r="D417"/>
      <c r="E417"/>
      <c r="F417"/>
    </row>
    <row r="418" spans="1:6" x14ac:dyDescent="0.25">
      <c r="A418"/>
      <c r="B418"/>
      <c r="C418"/>
      <c r="D418"/>
      <c r="E418"/>
      <c r="F418"/>
    </row>
    <row r="419" spans="1:6" x14ac:dyDescent="0.25">
      <c r="A419"/>
      <c r="B419"/>
      <c r="C419"/>
      <c r="D419"/>
      <c r="E419"/>
      <c r="F419"/>
    </row>
    <row r="420" spans="1:6" x14ac:dyDescent="0.25">
      <c r="A420"/>
      <c r="B420"/>
      <c r="C420"/>
      <c r="D420"/>
      <c r="E420"/>
      <c r="F420"/>
    </row>
    <row r="421" spans="1:6" x14ac:dyDescent="0.25">
      <c r="A421"/>
      <c r="B421"/>
      <c r="C421"/>
      <c r="D421"/>
      <c r="E421"/>
      <c r="F421"/>
    </row>
    <row r="422" spans="1:6" x14ac:dyDescent="0.25">
      <c r="A422"/>
      <c r="B422"/>
      <c r="C422"/>
      <c r="D422"/>
      <c r="E422"/>
      <c r="F422"/>
    </row>
    <row r="423" spans="1:6" x14ac:dyDescent="0.25">
      <c r="A423"/>
      <c r="B423"/>
      <c r="C423"/>
      <c r="D423"/>
      <c r="E423"/>
      <c r="F423"/>
    </row>
    <row r="424" spans="1:6" x14ac:dyDescent="0.25">
      <c r="A424"/>
      <c r="B424"/>
      <c r="C424"/>
      <c r="D424"/>
      <c r="E424"/>
      <c r="F424"/>
    </row>
    <row r="425" spans="1:6" x14ac:dyDescent="0.25">
      <c r="A425"/>
      <c r="B425"/>
      <c r="C425"/>
      <c r="D425"/>
      <c r="E425"/>
      <c r="F425"/>
    </row>
    <row r="426" spans="1:6" x14ac:dyDescent="0.25">
      <c r="A426"/>
      <c r="B426"/>
      <c r="C426"/>
      <c r="D426"/>
      <c r="E426"/>
      <c r="F426"/>
    </row>
    <row r="427" spans="1:6" x14ac:dyDescent="0.25">
      <c r="A427"/>
      <c r="B427"/>
      <c r="C427"/>
      <c r="D427"/>
      <c r="E427"/>
      <c r="F427"/>
    </row>
    <row r="428" spans="1:6" x14ac:dyDescent="0.25">
      <c r="A428"/>
      <c r="B428"/>
      <c r="C428"/>
      <c r="D428"/>
      <c r="E428"/>
      <c r="F428"/>
    </row>
    <row r="429" spans="1:6" x14ac:dyDescent="0.25">
      <c r="A429"/>
      <c r="B429"/>
      <c r="C429"/>
      <c r="D429"/>
      <c r="E429"/>
      <c r="F429"/>
    </row>
    <row r="430" spans="1:6" x14ac:dyDescent="0.25">
      <c r="A430"/>
      <c r="B430"/>
      <c r="C430"/>
      <c r="D430"/>
      <c r="E430"/>
      <c r="F430"/>
    </row>
    <row r="431" spans="1:6" x14ac:dyDescent="0.25">
      <c r="A431"/>
      <c r="B431"/>
      <c r="C431"/>
      <c r="D431"/>
      <c r="E431"/>
      <c r="F431"/>
    </row>
    <row r="432" spans="1:6" x14ac:dyDescent="0.25">
      <c r="A432"/>
      <c r="B432"/>
      <c r="C432"/>
      <c r="D432"/>
      <c r="E432"/>
      <c r="F432"/>
    </row>
    <row r="433" spans="1:6" x14ac:dyDescent="0.25">
      <c r="A433"/>
      <c r="B433"/>
      <c r="C433"/>
      <c r="D433"/>
      <c r="E433"/>
      <c r="F433"/>
    </row>
    <row r="434" spans="1:6" x14ac:dyDescent="0.25">
      <c r="A434"/>
      <c r="B434"/>
      <c r="C434"/>
      <c r="D434"/>
      <c r="E434"/>
      <c r="F434"/>
    </row>
    <row r="435" spans="1:6" x14ac:dyDescent="0.25">
      <c r="A435"/>
      <c r="B435"/>
      <c r="C435"/>
      <c r="D435"/>
      <c r="E435"/>
      <c r="F435"/>
    </row>
    <row r="436" spans="1:6" x14ac:dyDescent="0.25">
      <c r="A436"/>
      <c r="B436"/>
      <c r="C436"/>
      <c r="D436"/>
      <c r="E436"/>
      <c r="F436"/>
    </row>
    <row r="437" spans="1:6" x14ac:dyDescent="0.25">
      <c r="A437"/>
      <c r="B437"/>
      <c r="C437"/>
      <c r="D437"/>
      <c r="E437"/>
      <c r="F437"/>
    </row>
    <row r="438" spans="1:6" x14ac:dyDescent="0.25">
      <c r="A438"/>
      <c r="B438"/>
      <c r="C438"/>
      <c r="D438"/>
      <c r="E438"/>
      <c r="F438"/>
    </row>
    <row r="439" spans="1:6" x14ac:dyDescent="0.25">
      <c r="A439"/>
      <c r="B439"/>
      <c r="C439"/>
      <c r="D439"/>
      <c r="E439"/>
      <c r="F439"/>
    </row>
    <row r="440" spans="1:6" x14ac:dyDescent="0.25">
      <c r="A440"/>
      <c r="B440"/>
      <c r="C440"/>
      <c r="D440"/>
      <c r="E440"/>
      <c r="F440"/>
    </row>
    <row r="441" spans="1:6" x14ac:dyDescent="0.25">
      <c r="A441"/>
      <c r="B441"/>
      <c r="C441"/>
      <c r="D441"/>
      <c r="E441"/>
      <c r="F441"/>
    </row>
    <row r="442" spans="1:6" x14ac:dyDescent="0.25">
      <c r="A442"/>
      <c r="B442"/>
      <c r="C442"/>
      <c r="D442"/>
      <c r="E442"/>
      <c r="F442"/>
    </row>
    <row r="443" spans="1:6" x14ac:dyDescent="0.25">
      <c r="A443"/>
      <c r="B443"/>
      <c r="C443"/>
      <c r="D443"/>
      <c r="E443"/>
      <c r="F443"/>
    </row>
    <row r="444" spans="1:6" x14ac:dyDescent="0.25">
      <c r="A444"/>
      <c r="B444"/>
      <c r="C444"/>
      <c r="D444"/>
      <c r="E444"/>
      <c r="F444"/>
    </row>
    <row r="445" spans="1:6" x14ac:dyDescent="0.25">
      <c r="A445"/>
      <c r="B445"/>
      <c r="C445"/>
      <c r="D445"/>
      <c r="E445"/>
      <c r="F445"/>
    </row>
    <row r="446" spans="1:6" x14ac:dyDescent="0.25">
      <c r="A446"/>
      <c r="B446"/>
      <c r="C446"/>
      <c r="D446"/>
      <c r="E446"/>
      <c r="F446"/>
    </row>
    <row r="447" spans="1:6" x14ac:dyDescent="0.25">
      <c r="A447"/>
      <c r="B447"/>
      <c r="C447"/>
      <c r="D447"/>
      <c r="E447"/>
      <c r="F447"/>
    </row>
    <row r="448" spans="1:6" x14ac:dyDescent="0.25">
      <c r="A448"/>
      <c r="B448"/>
      <c r="C448"/>
      <c r="D448"/>
      <c r="E448"/>
      <c r="F448"/>
    </row>
    <row r="449" spans="1:6" x14ac:dyDescent="0.25">
      <c r="A449"/>
      <c r="B449"/>
      <c r="C449"/>
      <c r="D449"/>
      <c r="E449"/>
      <c r="F449"/>
    </row>
    <row r="450" spans="1:6" x14ac:dyDescent="0.25">
      <c r="A450"/>
      <c r="B450"/>
      <c r="C450"/>
      <c r="D450"/>
      <c r="E450"/>
      <c r="F450"/>
    </row>
    <row r="451" spans="1:6" x14ac:dyDescent="0.25">
      <c r="A451"/>
      <c r="B451"/>
      <c r="C451"/>
      <c r="D451"/>
      <c r="E451"/>
      <c r="F451"/>
    </row>
    <row r="452" spans="1:6" x14ac:dyDescent="0.25">
      <c r="A452"/>
      <c r="B452"/>
      <c r="C452"/>
      <c r="D452"/>
      <c r="E452"/>
      <c r="F452"/>
    </row>
    <row r="453" spans="1:6" x14ac:dyDescent="0.25">
      <c r="A453"/>
      <c r="B453"/>
      <c r="C453"/>
      <c r="D453"/>
      <c r="E453"/>
      <c r="F453"/>
    </row>
    <row r="454" spans="1:6" x14ac:dyDescent="0.25">
      <c r="A454"/>
      <c r="B454"/>
      <c r="C454"/>
      <c r="D454"/>
      <c r="E454"/>
      <c r="F454"/>
    </row>
    <row r="455" spans="1:6" x14ac:dyDescent="0.25">
      <c r="A455"/>
      <c r="B455"/>
      <c r="C455"/>
      <c r="D455"/>
      <c r="E455"/>
      <c r="F455"/>
    </row>
    <row r="456" spans="1:6" x14ac:dyDescent="0.25">
      <c r="A456"/>
      <c r="B456"/>
      <c r="C456"/>
      <c r="D456"/>
      <c r="E456"/>
      <c r="F456"/>
    </row>
    <row r="457" spans="1:6" x14ac:dyDescent="0.25">
      <c r="A457"/>
      <c r="B457"/>
      <c r="C457"/>
      <c r="D457"/>
      <c r="E457"/>
      <c r="F457"/>
    </row>
    <row r="458" spans="1:6" x14ac:dyDescent="0.25">
      <c r="A458"/>
      <c r="B458"/>
      <c r="C458"/>
      <c r="D458"/>
      <c r="E458"/>
      <c r="F458"/>
    </row>
    <row r="459" spans="1:6" x14ac:dyDescent="0.25">
      <c r="A459"/>
      <c r="B459"/>
      <c r="C459"/>
      <c r="D459"/>
      <c r="E459"/>
      <c r="F459"/>
    </row>
    <row r="460" spans="1:6" x14ac:dyDescent="0.25">
      <c r="A460"/>
      <c r="B460"/>
      <c r="C460"/>
      <c r="D460"/>
      <c r="E460"/>
      <c r="F460"/>
    </row>
    <row r="461" spans="1:6" x14ac:dyDescent="0.25">
      <c r="A461"/>
      <c r="B461"/>
      <c r="C461"/>
      <c r="D461"/>
      <c r="E461"/>
      <c r="F461"/>
    </row>
    <row r="462" spans="1:6" x14ac:dyDescent="0.25">
      <c r="A462"/>
      <c r="B462"/>
      <c r="C462"/>
      <c r="D462"/>
      <c r="E462"/>
      <c r="F462"/>
    </row>
    <row r="463" spans="1:6" x14ac:dyDescent="0.25">
      <c r="A463"/>
      <c r="B463"/>
      <c r="C463"/>
      <c r="D463"/>
      <c r="E463"/>
      <c r="F463"/>
    </row>
    <row r="464" spans="1:6" x14ac:dyDescent="0.25">
      <c r="A464"/>
      <c r="B464"/>
      <c r="C464"/>
      <c r="D464"/>
      <c r="E464"/>
      <c r="F464"/>
    </row>
    <row r="465" spans="1:6" x14ac:dyDescent="0.25">
      <c r="A465"/>
      <c r="B465"/>
      <c r="C465"/>
      <c r="D465"/>
      <c r="E465"/>
      <c r="F465"/>
    </row>
    <row r="466" spans="1:6" x14ac:dyDescent="0.25">
      <c r="A466"/>
      <c r="B466"/>
      <c r="C466"/>
      <c r="D466"/>
      <c r="E466"/>
      <c r="F466"/>
    </row>
    <row r="467" spans="1:6" x14ac:dyDescent="0.25">
      <c r="A467"/>
      <c r="B467"/>
      <c r="C467"/>
      <c r="D467"/>
      <c r="E467"/>
      <c r="F467"/>
    </row>
    <row r="468" spans="1:6" x14ac:dyDescent="0.25">
      <c r="A468"/>
      <c r="B468"/>
      <c r="C468"/>
      <c r="D468"/>
      <c r="E468"/>
      <c r="F468"/>
    </row>
    <row r="469" spans="1:6" x14ac:dyDescent="0.25">
      <c r="A469"/>
      <c r="B469"/>
      <c r="C469"/>
      <c r="D469"/>
      <c r="E469"/>
      <c r="F469"/>
    </row>
    <row r="470" spans="1:6" x14ac:dyDescent="0.25">
      <c r="A470"/>
      <c r="B470"/>
      <c r="C470"/>
      <c r="D470"/>
      <c r="E470"/>
      <c r="F470"/>
    </row>
    <row r="471" spans="1:6" x14ac:dyDescent="0.25">
      <c r="A471"/>
      <c r="B471"/>
      <c r="C471"/>
      <c r="D471"/>
      <c r="E471"/>
      <c r="F471"/>
    </row>
    <row r="472" spans="1:6" x14ac:dyDescent="0.25">
      <c r="A472"/>
      <c r="B472"/>
      <c r="C472"/>
      <c r="D472"/>
      <c r="E472"/>
      <c r="F472"/>
    </row>
    <row r="473" spans="1:6" x14ac:dyDescent="0.25">
      <c r="A473"/>
      <c r="B473"/>
      <c r="C473"/>
      <c r="D473"/>
      <c r="E473"/>
      <c r="F473"/>
    </row>
    <row r="474" spans="1:6" x14ac:dyDescent="0.25">
      <c r="A474"/>
      <c r="B474"/>
      <c r="C474"/>
      <c r="D474"/>
      <c r="E474"/>
      <c r="F474"/>
    </row>
    <row r="475" spans="1:6" x14ac:dyDescent="0.25">
      <c r="A475"/>
      <c r="B475"/>
      <c r="C475"/>
      <c r="D475"/>
      <c r="E475"/>
      <c r="F475"/>
    </row>
    <row r="476" spans="1:6" x14ac:dyDescent="0.25">
      <c r="A476"/>
      <c r="B476"/>
      <c r="C476"/>
      <c r="D476"/>
      <c r="E476"/>
      <c r="F476"/>
    </row>
    <row r="477" spans="1:6" x14ac:dyDescent="0.25">
      <c r="A477"/>
      <c r="B477"/>
      <c r="C477"/>
      <c r="D477"/>
      <c r="E477"/>
      <c r="F477"/>
    </row>
    <row r="478" spans="1:6" x14ac:dyDescent="0.25">
      <c r="A478"/>
      <c r="B478"/>
      <c r="C478"/>
      <c r="D478"/>
      <c r="E478"/>
      <c r="F478"/>
    </row>
    <row r="479" spans="1:6" x14ac:dyDescent="0.25">
      <c r="A479"/>
      <c r="B479"/>
      <c r="C479"/>
      <c r="D479"/>
      <c r="E479"/>
      <c r="F479"/>
    </row>
    <row r="480" spans="1:6" x14ac:dyDescent="0.25">
      <c r="A480"/>
      <c r="B480"/>
      <c r="C480"/>
      <c r="D480"/>
      <c r="E480"/>
      <c r="F480"/>
    </row>
    <row r="481" spans="1:6" x14ac:dyDescent="0.25">
      <c r="A481"/>
      <c r="B481"/>
      <c r="C481"/>
      <c r="D481"/>
      <c r="E481"/>
      <c r="F481"/>
    </row>
    <row r="482" spans="1:6" x14ac:dyDescent="0.25">
      <c r="A482"/>
      <c r="B482"/>
      <c r="C482"/>
      <c r="D482"/>
      <c r="E482"/>
      <c r="F482"/>
    </row>
    <row r="483" spans="1:6" x14ac:dyDescent="0.25">
      <c r="A483"/>
      <c r="B483"/>
      <c r="C483"/>
      <c r="D483"/>
      <c r="E483"/>
      <c r="F483"/>
    </row>
    <row r="484" spans="1:6" x14ac:dyDescent="0.25">
      <c r="A484"/>
      <c r="B484"/>
      <c r="C484"/>
      <c r="D484"/>
      <c r="E484"/>
      <c r="F484"/>
    </row>
    <row r="485" spans="1:6" x14ac:dyDescent="0.25">
      <c r="A485"/>
      <c r="B485"/>
      <c r="C485"/>
      <c r="D485"/>
      <c r="E485"/>
      <c r="F485"/>
    </row>
    <row r="486" spans="1:6" x14ac:dyDescent="0.25">
      <c r="A486"/>
      <c r="B486"/>
      <c r="C486"/>
      <c r="D486"/>
      <c r="E486"/>
      <c r="F486"/>
    </row>
    <row r="487" spans="1:6" x14ac:dyDescent="0.25">
      <c r="A487"/>
      <c r="B487"/>
      <c r="C487"/>
      <c r="D487"/>
      <c r="E487"/>
      <c r="F487"/>
    </row>
    <row r="488" spans="1:6" x14ac:dyDescent="0.25">
      <c r="A488"/>
      <c r="B488"/>
      <c r="C488"/>
      <c r="D488"/>
      <c r="E488"/>
      <c r="F488"/>
    </row>
    <row r="489" spans="1:6" x14ac:dyDescent="0.25">
      <c r="A489"/>
      <c r="B489"/>
      <c r="C489"/>
      <c r="D489"/>
      <c r="E489"/>
      <c r="F489"/>
    </row>
    <row r="490" spans="1:6" x14ac:dyDescent="0.25">
      <c r="A490"/>
      <c r="B490"/>
      <c r="C490"/>
      <c r="D490"/>
      <c r="E490"/>
      <c r="F490"/>
    </row>
    <row r="491" spans="1:6" x14ac:dyDescent="0.25">
      <c r="A491"/>
      <c r="B491"/>
      <c r="C491"/>
      <c r="D491"/>
      <c r="E491"/>
      <c r="F491"/>
    </row>
    <row r="492" spans="1:6" x14ac:dyDescent="0.25">
      <c r="A492"/>
      <c r="B492"/>
      <c r="C492"/>
      <c r="D492"/>
      <c r="E492"/>
      <c r="F492"/>
    </row>
    <row r="493" spans="1:6" x14ac:dyDescent="0.25">
      <c r="A493"/>
      <c r="B493"/>
      <c r="C493"/>
      <c r="D493"/>
      <c r="E493"/>
      <c r="F493"/>
    </row>
    <row r="494" spans="1:6" x14ac:dyDescent="0.25">
      <c r="A494"/>
      <c r="B494"/>
      <c r="C494"/>
      <c r="D494"/>
      <c r="E494"/>
      <c r="F494"/>
    </row>
    <row r="495" spans="1:6" x14ac:dyDescent="0.25">
      <c r="A495"/>
      <c r="B495"/>
      <c r="C495"/>
      <c r="D495"/>
      <c r="E495"/>
      <c r="F495"/>
    </row>
    <row r="496" spans="1:6" x14ac:dyDescent="0.25">
      <c r="A496"/>
      <c r="B496"/>
      <c r="C496"/>
      <c r="D496"/>
      <c r="E496"/>
      <c r="F496"/>
    </row>
    <row r="497" spans="1:6" x14ac:dyDescent="0.25">
      <c r="A497"/>
      <c r="B497"/>
      <c r="C497"/>
      <c r="D497"/>
      <c r="E497"/>
      <c r="F497"/>
    </row>
    <row r="498" spans="1:6" x14ac:dyDescent="0.25">
      <c r="A498"/>
      <c r="B498"/>
      <c r="C498"/>
      <c r="D498"/>
      <c r="E498"/>
      <c r="F498"/>
    </row>
    <row r="499" spans="1:6" x14ac:dyDescent="0.25">
      <c r="A499"/>
      <c r="B499"/>
      <c r="C499"/>
      <c r="D499"/>
      <c r="E499"/>
      <c r="F499"/>
    </row>
    <row r="500" spans="1:6" x14ac:dyDescent="0.25">
      <c r="A500"/>
      <c r="B500"/>
      <c r="C500"/>
      <c r="D500"/>
      <c r="E500"/>
      <c r="F500"/>
    </row>
    <row r="501" spans="1:6" x14ac:dyDescent="0.25">
      <c r="A501"/>
      <c r="B501"/>
      <c r="C501"/>
      <c r="D501"/>
      <c r="E501"/>
      <c r="F501"/>
    </row>
    <row r="502" spans="1:6" x14ac:dyDescent="0.25">
      <c r="A502"/>
      <c r="B502"/>
      <c r="C502"/>
      <c r="D502"/>
      <c r="E502"/>
      <c r="F502"/>
    </row>
    <row r="503" spans="1:6" x14ac:dyDescent="0.25">
      <c r="A503"/>
      <c r="B503"/>
      <c r="C503"/>
      <c r="D503"/>
      <c r="E503"/>
      <c r="F503"/>
    </row>
    <row r="504" spans="1:6" x14ac:dyDescent="0.25">
      <c r="A504"/>
      <c r="B504"/>
      <c r="C504"/>
      <c r="D504"/>
      <c r="E504"/>
      <c r="F504"/>
    </row>
    <row r="505" spans="1:6" x14ac:dyDescent="0.25">
      <c r="A505"/>
      <c r="B505"/>
      <c r="C505"/>
      <c r="D505"/>
      <c r="E505"/>
      <c r="F505"/>
    </row>
    <row r="506" spans="1:6" x14ac:dyDescent="0.25">
      <c r="A506"/>
      <c r="B506"/>
      <c r="C506"/>
      <c r="D506"/>
      <c r="E506"/>
      <c r="F506"/>
    </row>
    <row r="507" spans="1:6" x14ac:dyDescent="0.25">
      <c r="A507"/>
      <c r="B507"/>
      <c r="C507"/>
      <c r="D507"/>
      <c r="E507"/>
      <c r="F507"/>
    </row>
    <row r="508" spans="1:6" x14ac:dyDescent="0.25">
      <c r="A508"/>
      <c r="B508"/>
      <c r="C508"/>
      <c r="D508"/>
      <c r="E508"/>
      <c r="F508"/>
    </row>
    <row r="509" spans="1:6" x14ac:dyDescent="0.25">
      <c r="A509"/>
      <c r="B509"/>
      <c r="C509"/>
      <c r="D509"/>
      <c r="E509"/>
      <c r="F509"/>
    </row>
    <row r="510" spans="1:6" x14ac:dyDescent="0.25">
      <c r="A510"/>
      <c r="B510"/>
      <c r="C510"/>
      <c r="D510"/>
      <c r="E510"/>
      <c r="F510"/>
    </row>
    <row r="511" spans="1:6" x14ac:dyDescent="0.25">
      <c r="A511"/>
      <c r="B511"/>
      <c r="C511"/>
      <c r="D511"/>
      <c r="E511"/>
      <c r="F511"/>
    </row>
    <row r="512" spans="1:6" x14ac:dyDescent="0.25">
      <c r="A512"/>
      <c r="B512"/>
      <c r="C512"/>
      <c r="D512"/>
      <c r="E512"/>
      <c r="F512"/>
    </row>
    <row r="513" spans="1:6" x14ac:dyDescent="0.25">
      <c r="A513"/>
      <c r="B513"/>
      <c r="C513"/>
      <c r="D513"/>
      <c r="E513"/>
      <c r="F513"/>
    </row>
    <row r="514" spans="1:6" x14ac:dyDescent="0.25">
      <c r="A514"/>
      <c r="B514"/>
      <c r="C514"/>
      <c r="D514"/>
      <c r="E514"/>
      <c r="F514"/>
    </row>
    <row r="515" spans="1:6" x14ac:dyDescent="0.25">
      <c r="A515"/>
      <c r="B515"/>
      <c r="C515"/>
      <c r="D515"/>
      <c r="E515"/>
      <c r="F515"/>
    </row>
    <row r="516" spans="1:6" x14ac:dyDescent="0.25">
      <c r="A516"/>
      <c r="B516"/>
      <c r="C516"/>
      <c r="D516"/>
      <c r="E516"/>
      <c r="F516"/>
    </row>
    <row r="517" spans="1:6" x14ac:dyDescent="0.25">
      <c r="A517"/>
      <c r="B517"/>
      <c r="C517"/>
      <c r="D517"/>
      <c r="E517"/>
      <c r="F517"/>
    </row>
    <row r="518" spans="1:6" x14ac:dyDescent="0.25">
      <c r="A518"/>
      <c r="B518"/>
      <c r="C518"/>
      <c r="D518"/>
      <c r="E518"/>
      <c r="F518"/>
    </row>
    <row r="519" spans="1:6" x14ac:dyDescent="0.25">
      <c r="A519"/>
      <c r="B519"/>
      <c r="C519"/>
      <c r="D519"/>
      <c r="E519"/>
      <c r="F519"/>
    </row>
    <row r="520" spans="1:6" x14ac:dyDescent="0.25">
      <c r="A520"/>
      <c r="B520"/>
      <c r="C520"/>
      <c r="D520"/>
      <c r="E520"/>
      <c r="F520"/>
    </row>
    <row r="521" spans="1:6" x14ac:dyDescent="0.25">
      <c r="A521"/>
      <c r="B521"/>
      <c r="C521"/>
      <c r="D521"/>
      <c r="E521"/>
      <c r="F521"/>
    </row>
    <row r="522" spans="1:6" x14ac:dyDescent="0.25">
      <c r="A522"/>
      <c r="B522"/>
      <c r="C522"/>
      <c r="D522"/>
      <c r="E522"/>
      <c r="F522"/>
    </row>
    <row r="523" spans="1:6" x14ac:dyDescent="0.25">
      <c r="A523"/>
      <c r="B523"/>
      <c r="C523"/>
      <c r="D523"/>
      <c r="E523"/>
      <c r="F523"/>
    </row>
    <row r="524" spans="1:6" x14ac:dyDescent="0.25">
      <c r="A524"/>
      <c r="B524"/>
      <c r="C524"/>
      <c r="D524"/>
      <c r="E524"/>
      <c r="F524"/>
    </row>
    <row r="525" spans="1:6" x14ac:dyDescent="0.25">
      <c r="A525"/>
      <c r="B525"/>
      <c r="C525"/>
      <c r="D525"/>
      <c r="E525"/>
      <c r="F525"/>
    </row>
    <row r="526" spans="1:6" x14ac:dyDescent="0.25">
      <c r="A526"/>
      <c r="B526"/>
      <c r="C526"/>
      <c r="D526"/>
      <c r="E526"/>
      <c r="F526"/>
    </row>
    <row r="527" spans="1:6" x14ac:dyDescent="0.25">
      <c r="A527"/>
      <c r="B527"/>
      <c r="C527"/>
      <c r="D527"/>
      <c r="E527"/>
      <c r="F527"/>
    </row>
    <row r="528" spans="1:6" x14ac:dyDescent="0.25">
      <c r="A528"/>
      <c r="B528"/>
      <c r="C528"/>
      <c r="D528"/>
      <c r="E528"/>
      <c r="F528"/>
    </row>
    <row r="529" spans="1:6" x14ac:dyDescent="0.25">
      <c r="A529"/>
      <c r="B529"/>
      <c r="C529"/>
      <c r="D529"/>
      <c r="E529"/>
      <c r="F529"/>
    </row>
    <row r="530" spans="1:6" x14ac:dyDescent="0.25">
      <c r="A530"/>
      <c r="B530"/>
      <c r="C530"/>
      <c r="D530"/>
      <c r="E530"/>
      <c r="F530"/>
    </row>
    <row r="531" spans="1:6" x14ac:dyDescent="0.25">
      <c r="A531"/>
      <c r="B531"/>
      <c r="C531"/>
      <c r="D531"/>
      <c r="E531"/>
      <c r="F531"/>
    </row>
    <row r="532" spans="1:6" x14ac:dyDescent="0.25">
      <c r="A532"/>
      <c r="B532"/>
      <c r="C532"/>
      <c r="D532"/>
      <c r="E532"/>
      <c r="F532"/>
    </row>
    <row r="533" spans="1:6" x14ac:dyDescent="0.25">
      <c r="A533"/>
      <c r="B533"/>
      <c r="C533"/>
      <c r="D533"/>
      <c r="E533"/>
      <c r="F533"/>
    </row>
    <row r="534" spans="1:6" x14ac:dyDescent="0.25">
      <c r="A534"/>
      <c r="B534"/>
      <c r="C534"/>
      <c r="D534"/>
      <c r="E534"/>
      <c r="F534"/>
    </row>
    <row r="535" spans="1:6" x14ac:dyDescent="0.25">
      <c r="A535"/>
      <c r="B535"/>
      <c r="C535"/>
      <c r="D535"/>
      <c r="E535"/>
      <c r="F535"/>
    </row>
    <row r="536" spans="1:6" x14ac:dyDescent="0.25">
      <c r="A536"/>
      <c r="B536"/>
      <c r="C536"/>
      <c r="D536"/>
      <c r="E536"/>
      <c r="F536"/>
    </row>
    <row r="537" spans="1:6" x14ac:dyDescent="0.25">
      <c r="A537"/>
      <c r="B537"/>
      <c r="C537"/>
      <c r="D537"/>
      <c r="E537"/>
      <c r="F537"/>
    </row>
    <row r="538" spans="1:6" x14ac:dyDescent="0.25">
      <c r="A538"/>
      <c r="B538"/>
      <c r="C538"/>
      <c r="D538"/>
      <c r="E538"/>
      <c r="F538"/>
    </row>
    <row r="539" spans="1:6" x14ac:dyDescent="0.25">
      <c r="A539"/>
      <c r="B539"/>
      <c r="C539"/>
      <c r="D539"/>
      <c r="E539"/>
      <c r="F539"/>
    </row>
    <row r="540" spans="1:6" x14ac:dyDescent="0.25">
      <c r="A540"/>
      <c r="B540"/>
      <c r="C540"/>
      <c r="D540"/>
      <c r="E540"/>
      <c r="F540"/>
    </row>
    <row r="541" spans="1:6" x14ac:dyDescent="0.25">
      <c r="A541"/>
      <c r="B541"/>
      <c r="C541"/>
      <c r="D541"/>
      <c r="E541"/>
      <c r="F541"/>
    </row>
    <row r="542" spans="1:6" x14ac:dyDescent="0.25">
      <c r="A542"/>
      <c r="B542"/>
      <c r="C542"/>
      <c r="D542"/>
      <c r="E542"/>
      <c r="F542"/>
    </row>
    <row r="543" spans="1:6" x14ac:dyDescent="0.25">
      <c r="A543"/>
      <c r="B543"/>
      <c r="C543"/>
      <c r="D543"/>
      <c r="E543"/>
      <c r="F543"/>
    </row>
    <row r="544" spans="1:6" x14ac:dyDescent="0.25">
      <c r="A544"/>
      <c r="B544"/>
      <c r="C544"/>
      <c r="D544"/>
      <c r="E544"/>
      <c r="F544"/>
    </row>
    <row r="545" spans="1:6" x14ac:dyDescent="0.25">
      <c r="A545"/>
      <c r="B545"/>
      <c r="C545"/>
      <c r="D545"/>
      <c r="E545"/>
      <c r="F545"/>
    </row>
    <row r="546" spans="1:6" x14ac:dyDescent="0.25">
      <c r="A546"/>
      <c r="B546"/>
      <c r="C546"/>
      <c r="D546"/>
      <c r="E546"/>
      <c r="F546"/>
    </row>
    <row r="547" spans="1:6" x14ac:dyDescent="0.25">
      <c r="A547"/>
      <c r="B547"/>
      <c r="C547"/>
      <c r="D547"/>
      <c r="E547"/>
      <c r="F547"/>
    </row>
    <row r="548" spans="1:6" x14ac:dyDescent="0.25">
      <c r="A548"/>
      <c r="B548"/>
      <c r="C548"/>
      <c r="D548"/>
      <c r="E548"/>
      <c r="F548"/>
    </row>
    <row r="549" spans="1:6" x14ac:dyDescent="0.25">
      <c r="A549"/>
      <c r="B549"/>
      <c r="C549"/>
      <c r="D549"/>
      <c r="E549"/>
      <c r="F549"/>
    </row>
    <row r="550" spans="1:6" x14ac:dyDescent="0.25">
      <c r="A550"/>
      <c r="B550"/>
      <c r="C550"/>
      <c r="D550"/>
      <c r="E550"/>
      <c r="F550"/>
    </row>
    <row r="551" spans="1:6" x14ac:dyDescent="0.25">
      <c r="A551"/>
      <c r="B551"/>
      <c r="C551"/>
      <c r="D551"/>
      <c r="E551"/>
      <c r="F551"/>
    </row>
    <row r="552" spans="1:6" x14ac:dyDescent="0.25">
      <c r="A552"/>
      <c r="B552"/>
      <c r="C552"/>
      <c r="D552"/>
      <c r="E552"/>
      <c r="F552"/>
    </row>
    <row r="553" spans="1:6" x14ac:dyDescent="0.25">
      <c r="A553"/>
      <c r="B553"/>
      <c r="C553"/>
      <c r="D553"/>
      <c r="E553"/>
      <c r="F553"/>
    </row>
    <row r="554" spans="1:6" x14ac:dyDescent="0.25">
      <c r="A554"/>
      <c r="B554"/>
      <c r="C554"/>
      <c r="D554"/>
      <c r="E554"/>
      <c r="F554"/>
    </row>
    <row r="555" spans="1:6" x14ac:dyDescent="0.25">
      <c r="A555"/>
      <c r="B555"/>
      <c r="C555"/>
      <c r="D555"/>
    </row>
    <row r="556" spans="1:6" x14ac:dyDescent="0.25">
      <c r="A556"/>
      <c r="B556"/>
      <c r="C556"/>
      <c r="D556"/>
    </row>
    <row r="557" spans="1:6" x14ac:dyDescent="0.25">
      <c r="A557"/>
      <c r="B557"/>
      <c r="C557"/>
      <c r="D557"/>
    </row>
    <row r="558" spans="1:6" x14ac:dyDescent="0.25">
      <c r="A558"/>
      <c r="B558"/>
      <c r="C558"/>
      <c r="D558"/>
    </row>
    <row r="559" spans="1:6" x14ac:dyDescent="0.25">
      <c r="A559"/>
      <c r="B559"/>
      <c r="C559"/>
      <c r="D559"/>
    </row>
    <row r="560" spans="1:6" x14ac:dyDescent="0.25">
      <c r="A560"/>
      <c r="B560"/>
      <c r="C560"/>
      <c r="D560"/>
    </row>
    <row r="561" spans="1:4" x14ac:dyDescent="0.25">
      <c r="A561"/>
      <c r="B561"/>
      <c r="C561"/>
      <c r="D561"/>
    </row>
    <row r="562" spans="1:4" x14ac:dyDescent="0.25">
      <c r="A562"/>
      <c r="B562"/>
      <c r="C562"/>
      <c r="D562"/>
    </row>
    <row r="563" spans="1:4" x14ac:dyDescent="0.25">
      <c r="A563"/>
      <c r="B563"/>
      <c r="C563"/>
      <c r="D563"/>
    </row>
    <row r="564" spans="1:4" x14ac:dyDescent="0.25">
      <c r="A564"/>
      <c r="B564"/>
      <c r="C564"/>
      <c r="D564"/>
    </row>
    <row r="565" spans="1:4" x14ac:dyDescent="0.25">
      <c r="A565"/>
      <c r="B565"/>
      <c r="C565"/>
      <c r="D565"/>
    </row>
    <row r="566" spans="1:4" x14ac:dyDescent="0.25">
      <c r="A566"/>
      <c r="B566"/>
      <c r="C566"/>
      <c r="D566"/>
    </row>
    <row r="567" spans="1:4" x14ac:dyDescent="0.25">
      <c r="A567"/>
      <c r="B567"/>
      <c r="C567"/>
      <c r="D567"/>
    </row>
    <row r="568" spans="1:4" x14ac:dyDescent="0.25">
      <c r="A568"/>
      <c r="B568"/>
      <c r="C568"/>
      <c r="D568"/>
    </row>
    <row r="569" spans="1:4" x14ac:dyDescent="0.25">
      <c r="A569"/>
      <c r="B569"/>
      <c r="C569"/>
      <c r="D569"/>
    </row>
    <row r="570" spans="1:4" x14ac:dyDescent="0.25">
      <c r="A570"/>
      <c r="B570"/>
      <c r="C570"/>
      <c r="D570"/>
    </row>
    <row r="571" spans="1:4" x14ac:dyDescent="0.25">
      <c r="A571"/>
      <c r="B571"/>
      <c r="C571"/>
      <c r="D571"/>
    </row>
    <row r="572" spans="1:4" x14ac:dyDescent="0.25">
      <c r="A572"/>
      <c r="B572"/>
      <c r="C572"/>
      <c r="D572"/>
    </row>
    <row r="573" spans="1:4" x14ac:dyDescent="0.25">
      <c r="A573"/>
      <c r="B573"/>
      <c r="C573"/>
      <c r="D573"/>
    </row>
    <row r="574" spans="1:4" x14ac:dyDescent="0.25">
      <c r="A574"/>
      <c r="B574"/>
      <c r="C574"/>
      <c r="D574"/>
    </row>
    <row r="575" spans="1:4" x14ac:dyDescent="0.25">
      <c r="A575"/>
      <c r="B575"/>
      <c r="C575"/>
      <c r="D575"/>
    </row>
    <row r="576" spans="1:4" x14ac:dyDescent="0.25">
      <c r="A576"/>
      <c r="B576"/>
      <c r="C576"/>
      <c r="D576"/>
    </row>
    <row r="577" spans="1:4" x14ac:dyDescent="0.25">
      <c r="A577"/>
      <c r="B577"/>
      <c r="C577"/>
      <c r="D577"/>
    </row>
    <row r="578" spans="1:4" x14ac:dyDescent="0.25">
      <c r="A578"/>
      <c r="B578"/>
      <c r="C578"/>
      <c r="D578"/>
    </row>
    <row r="579" spans="1:4" x14ac:dyDescent="0.25">
      <c r="A579"/>
      <c r="B579"/>
      <c r="C579"/>
      <c r="D579"/>
    </row>
    <row r="580" spans="1:4" x14ac:dyDescent="0.25">
      <c r="A580"/>
      <c r="B580"/>
      <c r="C580"/>
      <c r="D580"/>
    </row>
    <row r="581" spans="1:4" x14ac:dyDescent="0.25">
      <c r="A581"/>
      <c r="B581"/>
      <c r="C581"/>
      <c r="D581"/>
    </row>
    <row r="582" spans="1:4" x14ac:dyDescent="0.25">
      <c r="A582"/>
      <c r="B582"/>
      <c r="C582"/>
      <c r="D582"/>
    </row>
    <row r="583" spans="1:4" x14ac:dyDescent="0.25">
      <c r="A583"/>
      <c r="B583"/>
      <c r="C583"/>
      <c r="D583"/>
    </row>
    <row r="584" spans="1:4" x14ac:dyDescent="0.25">
      <c r="A584"/>
      <c r="B584"/>
      <c r="C584"/>
      <c r="D584"/>
    </row>
    <row r="585" spans="1:4" x14ac:dyDescent="0.25">
      <c r="A585"/>
      <c r="B585"/>
      <c r="C585"/>
      <c r="D585"/>
    </row>
    <row r="586" spans="1:4" x14ac:dyDescent="0.25">
      <c r="A586"/>
      <c r="B586"/>
      <c r="C586"/>
      <c r="D586"/>
    </row>
    <row r="587" spans="1:4" x14ac:dyDescent="0.25">
      <c r="A587"/>
      <c r="B587"/>
      <c r="C587"/>
      <c r="D587"/>
    </row>
    <row r="588" spans="1:4" x14ac:dyDescent="0.25">
      <c r="A588"/>
      <c r="B588"/>
      <c r="C588"/>
      <c r="D588"/>
    </row>
    <row r="589" spans="1:4" x14ac:dyDescent="0.25">
      <c r="A589"/>
      <c r="B589"/>
      <c r="C589"/>
      <c r="D589"/>
    </row>
    <row r="590" spans="1:4" x14ac:dyDescent="0.25">
      <c r="A590"/>
      <c r="B590"/>
      <c r="C590"/>
      <c r="D590"/>
    </row>
    <row r="591" spans="1:4" x14ac:dyDescent="0.25">
      <c r="A591"/>
      <c r="B591"/>
      <c r="C591"/>
      <c r="D591"/>
    </row>
    <row r="592" spans="1:4" x14ac:dyDescent="0.25">
      <c r="A592"/>
      <c r="B592"/>
      <c r="C592"/>
      <c r="D592"/>
    </row>
    <row r="593" spans="1:4" x14ac:dyDescent="0.25">
      <c r="A593"/>
      <c r="B593"/>
      <c r="C593"/>
      <c r="D593"/>
    </row>
    <row r="594" spans="1:4" x14ac:dyDescent="0.25">
      <c r="A594"/>
      <c r="B594"/>
      <c r="C594"/>
      <c r="D594"/>
    </row>
    <row r="595" spans="1:4" x14ac:dyDescent="0.25">
      <c r="A595"/>
      <c r="B595"/>
      <c r="C595"/>
      <c r="D595"/>
    </row>
    <row r="596" spans="1:4" x14ac:dyDescent="0.25">
      <c r="A596"/>
      <c r="B596"/>
      <c r="C596"/>
      <c r="D596"/>
    </row>
    <row r="597" spans="1:4" x14ac:dyDescent="0.25">
      <c r="A597"/>
      <c r="B597"/>
      <c r="C597"/>
      <c r="D597"/>
    </row>
    <row r="598" spans="1:4" x14ac:dyDescent="0.25">
      <c r="A598"/>
      <c r="B598"/>
      <c r="C598"/>
      <c r="D598"/>
    </row>
    <row r="599" spans="1:4" x14ac:dyDescent="0.25">
      <c r="A599"/>
      <c r="B599"/>
      <c r="C599"/>
      <c r="D599"/>
    </row>
    <row r="600" spans="1:4" x14ac:dyDescent="0.25">
      <c r="A600"/>
      <c r="B600"/>
      <c r="C600"/>
      <c r="D600"/>
    </row>
    <row r="601" spans="1:4" x14ac:dyDescent="0.25">
      <c r="A601"/>
      <c r="B601"/>
      <c r="C601"/>
      <c r="D601"/>
    </row>
    <row r="602" spans="1:4" x14ac:dyDescent="0.25">
      <c r="A602"/>
      <c r="B602"/>
      <c r="C602"/>
      <c r="D602"/>
    </row>
    <row r="603" spans="1:4" x14ac:dyDescent="0.25">
      <c r="A603"/>
      <c r="B603"/>
      <c r="C603"/>
      <c r="D603"/>
    </row>
    <row r="604" spans="1:4" x14ac:dyDescent="0.25">
      <c r="A604"/>
      <c r="B604"/>
      <c r="C604"/>
      <c r="D604"/>
    </row>
    <row r="605" spans="1:4" x14ac:dyDescent="0.25">
      <c r="A605"/>
      <c r="B605"/>
      <c r="C605"/>
      <c r="D605"/>
    </row>
    <row r="606" spans="1:4" x14ac:dyDescent="0.25">
      <c r="A606"/>
      <c r="B606"/>
      <c r="C606"/>
      <c r="D606"/>
    </row>
    <row r="607" spans="1:4" x14ac:dyDescent="0.25">
      <c r="A607"/>
      <c r="B607"/>
      <c r="C607"/>
      <c r="D607"/>
    </row>
    <row r="608" spans="1:4" x14ac:dyDescent="0.25">
      <c r="A608"/>
      <c r="B608"/>
      <c r="C608"/>
      <c r="D608"/>
    </row>
    <row r="609" spans="1:4" x14ac:dyDescent="0.25">
      <c r="A609"/>
      <c r="B609"/>
      <c r="C609"/>
      <c r="D609"/>
    </row>
    <row r="610" spans="1:4" x14ac:dyDescent="0.25">
      <c r="A610"/>
      <c r="B610"/>
      <c r="C610"/>
      <c r="D610"/>
    </row>
    <row r="611" spans="1:4" x14ac:dyDescent="0.25">
      <c r="A611"/>
      <c r="B611"/>
      <c r="C611"/>
      <c r="D611"/>
    </row>
    <row r="612" spans="1:4" x14ac:dyDescent="0.25">
      <c r="A612"/>
      <c r="B612"/>
      <c r="C612"/>
      <c r="D612"/>
    </row>
    <row r="613" spans="1:4" x14ac:dyDescent="0.25">
      <c r="A613"/>
      <c r="B613"/>
      <c r="C613"/>
      <c r="D613"/>
    </row>
    <row r="614" spans="1:4" x14ac:dyDescent="0.25">
      <c r="A614"/>
      <c r="B614"/>
      <c r="C614"/>
      <c r="D614"/>
    </row>
    <row r="615" spans="1:4" x14ac:dyDescent="0.25">
      <c r="A615"/>
      <c r="B615"/>
      <c r="C615"/>
      <c r="D615"/>
    </row>
    <row r="616" spans="1:4" x14ac:dyDescent="0.25">
      <c r="A616"/>
      <c r="B616"/>
      <c r="C616"/>
      <c r="D616"/>
    </row>
    <row r="617" spans="1:4" x14ac:dyDescent="0.25">
      <c r="A617"/>
      <c r="B617"/>
      <c r="C617"/>
      <c r="D617"/>
    </row>
    <row r="618" spans="1:4" x14ac:dyDescent="0.25">
      <c r="A618"/>
      <c r="B618"/>
      <c r="C618"/>
      <c r="D618"/>
    </row>
    <row r="619" spans="1:4" x14ac:dyDescent="0.25">
      <c r="A619"/>
      <c r="B619"/>
      <c r="C619"/>
      <c r="D619"/>
    </row>
    <row r="620" spans="1:4" x14ac:dyDescent="0.25">
      <c r="A620"/>
      <c r="B620"/>
      <c r="C620"/>
      <c r="D620"/>
    </row>
    <row r="621" spans="1:4" x14ac:dyDescent="0.25">
      <c r="A621"/>
      <c r="B621"/>
      <c r="C621"/>
      <c r="D621"/>
    </row>
    <row r="622" spans="1:4" x14ac:dyDescent="0.25">
      <c r="A622"/>
      <c r="B622"/>
      <c r="C622"/>
      <c r="D622"/>
    </row>
    <row r="623" spans="1:4" x14ac:dyDescent="0.25">
      <c r="A623"/>
      <c r="B623"/>
      <c r="C623"/>
      <c r="D623"/>
    </row>
    <row r="624" spans="1:4" x14ac:dyDescent="0.25">
      <c r="A624"/>
      <c r="B624"/>
      <c r="C624"/>
      <c r="D624"/>
    </row>
    <row r="625" spans="1:4" x14ac:dyDescent="0.25">
      <c r="A625"/>
      <c r="B625"/>
      <c r="C625"/>
      <c r="D625"/>
    </row>
    <row r="626" spans="1:4" x14ac:dyDescent="0.25">
      <c r="A626"/>
      <c r="B626"/>
      <c r="C626"/>
      <c r="D626"/>
    </row>
    <row r="627" spans="1:4" x14ac:dyDescent="0.25">
      <c r="A627"/>
      <c r="B627"/>
      <c r="C627"/>
      <c r="D627"/>
    </row>
    <row r="628" spans="1:4" x14ac:dyDescent="0.25">
      <c r="A628"/>
      <c r="B628"/>
      <c r="C628"/>
      <c r="D628"/>
    </row>
    <row r="629" spans="1:4" x14ac:dyDescent="0.25">
      <c r="A629"/>
      <c r="B629"/>
      <c r="C629"/>
      <c r="D629"/>
    </row>
    <row r="630" spans="1:4" x14ac:dyDescent="0.25">
      <c r="A630"/>
      <c r="B630"/>
      <c r="C630"/>
      <c r="D630"/>
    </row>
    <row r="631" spans="1:4" x14ac:dyDescent="0.25">
      <c r="A631"/>
      <c r="B631"/>
      <c r="C631"/>
      <c r="D631"/>
    </row>
    <row r="632" spans="1:4" x14ac:dyDescent="0.25">
      <c r="A632"/>
      <c r="B632"/>
      <c r="C632"/>
      <c r="D632"/>
    </row>
    <row r="633" spans="1:4" x14ac:dyDescent="0.25">
      <c r="A633"/>
      <c r="B633"/>
      <c r="C633"/>
      <c r="D633"/>
    </row>
    <row r="634" spans="1:4" x14ac:dyDescent="0.25">
      <c r="A634"/>
      <c r="B634"/>
      <c r="C634"/>
      <c r="D634"/>
    </row>
    <row r="635" spans="1:4" x14ac:dyDescent="0.25">
      <c r="A635"/>
      <c r="B635"/>
      <c r="C635"/>
      <c r="D635"/>
    </row>
    <row r="636" spans="1:4" x14ac:dyDescent="0.25">
      <c r="A636"/>
      <c r="B636"/>
      <c r="C636"/>
      <c r="D636"/>
    </row>
    <row r="637" spans="1:4" x14ac:dyDescent="0.25">
      <c r="A637"/>
      <c r="B637"/>
      <c r="C637"/>
      <c r="D637"/>
    </row>
    <row r="638" spans="1:4" x14ac:dyDescent="0.25">
      <c r="A638"/>
      <c r="B638"/>
      <c r="C638"/>
      <c r="D638"/>
    </row>
    <row r="639" spans="1:4" x14ac:dyDescent="0.25">
      <c r="A639"/>
      <c r="B639"/>
      <c r="C639"/>
      <c r="D639"/>
    </row>
    <row r="640" spans="1:4" x14ac:dyDescent="0.25">
      <c r="A640"/>
      <c r="B640"/>
      <c r="C640"/>
      <c r="D640"/>
    </row>
    <row r="641" spans="1:4" x14ac:dyDescent="0.25">
      <c r="A641"/>
      <c r="B641"/>
      <c r="C641"/>
      <c r="D641"/>
    </row>
    <row r="642" spans="1:4" x14ac:dyDescent="0.25">
      <c r="A642"/>
      <c r="B642"/>
      <c r="C642"/>
      <c r="D642"/>
    </row>
    <row r="643" spans="1:4" x14ac:dyDescent="0.25">
      <c r="A643"/>
      <c r="B643"/>
      <c r="C643"/>
      <c r="D643"/>
    </row>
    <row r="644" spans="1:4" x14ac:dyDescent="0.25">
      <c r="A644"/>
      <c r="B644"/>
      <c r="C644"/>
      <c r="D644"/>
    </row>
    <row r="645" spans="1:4" x14ac:dyDescent="0.25">
      <c r="A645"/>
      <c r="B645"/>
      <c r="C645"/>
      <c r="D645"/>
    </row>
    <row r="646" spans="1:4" x14ac:dyDescent="0.25">
      <c r="A646"/>
      <c r="B646"/>
      <c r="C646"/>
      <c r="D646"/>
    </row>
    <row r="647" spans="1:4" x14ac:dyDescent="0.25">
      <c r="A647"/>
      <c r="B647"/>
      <c r="C647"/>
      <c r="D647"/>
    </row>
    <row r="648" spans="1:4" x14ac:dyDescent="0.25">
      <c r="A648"/>
      <c r="B648"/>
      <c r="C648"/>
      <c r="D648"/>
    </row>
    <row r="649" spans="1:4" x14ac:dyDescent="0.25">
      <c r="A649"/>
      <c r="B649"/>
      <c r="C649"/>
      <c r="D649"/>
    </row>
    <row r="650" spans="1:4" x14ac:dyDescent="0.25">
      <c r="A650"/>
      <c r="B650"/>
      <c r="C650"/>
      <c r="D650"/>
    </row>
    <row r="651" spans="1:4" x14ac:dyDescent="0.25">
      <c r="A651"/>
      <c r="B651"/>
      <c r="C651"/>
      <c r="D651"/>
    </row>
    <row r="652" spans="1:4" x14ac:dyDescent="0.25">
      <c r="A652"/>
      <c r="B652"/>
      <c r="C652"/>
      <c r="D652"/>
    </row>
    <row r="653" spans="1:4" x14ac:dyDescent="0.25">
      <c r="A653"/>
      <c r="B653"/>
      <c r="C653"/>
      <c r="D653"/>
    </row>
    <row r="654" spans="1:4" x14ac:dyDescent="0.25">
      <c r="A654"/>
      <c r="B654"/>
      <c r="C654"/>
      <c r="D654"/>
    </row>
    <row r="655" spans="1:4" x14ac:dyDescent="0.25">
      <c r="A655"/>
      <c r="B655"/>
      <c r="C655"/>
      <c r="D655"/>
    </row>
    <row r="656" spans="1:4" x14ac:dyDescent="0.25">
      <c r="A656"/>
      <c r="B656"/>
      <c r="C656"/>
      <c r="D656"/>
    </row>
    <row r="657" spans="1:4" x14ac:dyDescent="0.25">
      <c r="A657"/>
      <c r="B657"/>
      <c r="C657"/>
      <c r="D657"/>
    </row>
    <row r="658" spans="1:4" x14ac:dyDescent="0.25">
      <c r="A658"/>
      <c r="B658"/>
      <c r="C658"/>
      <c r="D658"/>
    </row>
    <row r="659" spans="1:4" x14ac:dyDescent="0.25">
      <c r="A659"/>
      <c r="B659"/>
      <c r="C659"/>
      <c r="D659"/>
    </row>
    <row r="660" spans="1:4" x14ac:dyDescent="0.25">
      <c r="A660"/>
      <c r="B660"/>
      <c r="C660"/>
      <c r="D660"/>
    </row>
    <row r="661" spans="1:4" x14ac:dyDescent="0.25">
      <c r="A661"/>
      <c r="B661"/>
      <c r="C661"/>
      <c r="D661"/>
    </row>
    <row r="662" spans="1:4" x14ac:dyDescent="0.25">
      <c r="A662"/>
      <c r="B662"/>
      <c r="C662"/>
      <c r="D662"/>
    </row>
    <row r="663" spans="1:4" x14ac:dyDescent="0.25">
      <c r="A663"/>
      <c r="B663"/>
      <c r="C663"/>
      <c r="D663"/>
    </row>
    <row r="664" spans="1:4" x14ac:dyDescent="0.25">
      <c r="A664"/>
      <c r="B664"/>
      <c r="C664"/>
      <c r="D664"/>
    </row>
    <row r="665" spans="1:4" x14ac:dyDescent="0.25">
      <c r="A665"/>
      <c r="B665"/>
      <c r="C665"/>
      <c r="D665"/>
    </row>
    <row r="666" spans="1:4" x14ac:dyDescent="0.25">
      <c r="A666"/>
      <c r="B666"/>
      <c r="C666"/>
      <c r="D666"/>
    </row>
    <row r="667" spans="1:4" x14ac:dyDescent="0.25">
      <c r="A667"/>
      <c r="B667"/>
      <c r="C667"/>
      <c r="D667"/>
    </row>
    <row r="668" spans="1:4" x14ac:dyDescent="0.25">
      <c r="A668"/>
      <c r="B668"/>
      <c r="C668"/>
      <c r="D668"/>
    </row>
    <row r="669" spans="1:4" x14ac:dyDescent="0.25">
      <c r="A669"/>
      <c r="B669"/>
      <c r="C669"/>
      <c r="D669"/>
    </row>
    <row r="670" spans="1:4" x14ac:dyDescent="0.25">
      <c r="A670"/>
      <c r="B670"/>
      <c r="C670"/>
      <c r="D670"/>
    </row>
    <row r="671" spans="1:4" x14ac:dyDescent="0.25">
      <c r="A671"/>
      <c r="B671"/>
      <c r="C671"/>
      <c r="D671"/>
    </row>
    <row r="672" spans="1:4" x14ac:dyDescent="0.25">
      <c r="A672"/>
      <c r="B672"/>
      <c r="C672"/>
      <c r="D672"/>
    </row>
    <row r="673" spans="1:4" x14ac:dyDescent="0.25">
      <c r="A673"/>
      <c r="B673"/>
      <c r="C673"/>
      <c r="D673"/>
    </row>
    <row r="674" spans="1:4" x14ac:dyDescent="0.25">
      <c r="A674"/>
      <c r="B674"/>
      <c r="C674"/>
      <c r="D674"/>
    </row>
    <row r="675" spans="1:4" x14ac:dyDescent="0.25">
      <c r="A675"/>
      <c r="B675"/>
      <c r="C675"/>
      <c r="D675"/>
    </row>
    <row r="676" spans="1:4" x14ac:dyDescent="0.25">
      <c r="A676"/>
      <c r="B676"/>
      <c r="C676"/>
      <c r="D676"/>
    </row>
    <row r="677" spans="1:4" x14ac:dyDescent="0.25">
      <c r="A677"/>
      <c r="B677"/>
      <c r="C677"/>
      <c r="D677"/>
    </row>
    <row r="678" spans="1:4" x14ac:dyDescent="0.25">
      <c r="A678"/>
      <c r="B678"/>
      <c r="C678"/>
      <c r="D678"/>
    </row>
    <row r="679" spans="1:4" x14ac:dyDescent="0.25">
      <c r="A679"/>
      <c r="B679"/>
      <c r="C679"/>
      <c r="D679"/>
    </row>
    <row r="680" spans="1:4" x14ac:dyDescent="0.25">
      <c r="A680"/>
      <c r="B680"/>
      <c r="C680"/>
      <c r="D680"/>
    </row>
    <row r="681" spans="1:4" x14ac:dyDescent="0.25">
      <c r="A681"/>
      <c r="B681"/>
      <c r="C681"/>
      <c r="D681"/>
    </row>
    <row r="682" spans="1:4" x14ac:dyDescent="0.25">
      <c r="A682"/>
      <c r="B682"/>
      <c r="C682"/>
      <c r="D682"/>
    </row>
    <row r="683" spans="1:4" x14ac:dyDescent="0.25">
      <c r="A683"/>
      <c r="B683"/>
      <c r="C683"/>
      <c r="D683"/>
    </row>
    <row r="684" spans="1:4" x14ac:dyDescent="0.25">
      <c r="A684"/>
      <c r="B684"/>
      <c r="C684"/>
      <c r="D684"/>
    </row>
    <row r="685" spans="1:4" x14ac:dyDescent="0.25">
      <c r="A685"/>
      <c r="B685"/>
      <c r="C685"/>
      <c r="D685"/>
    </row>
    <row r="686" spans="1:4" x14ac:dyDescent="0.25">
      <c r="A686"/>
      <c r="B686"/>
      <c r="C686"/>
      <c r="D686"/>
    </row>
    <row r="687" spans="1:4" x14ac:dyDescent="0.25">
      <c r="A687"/>
      <c r="B687"/>
      <c r="C687"/>
      <c r="D687"/>
    </row>
    <row r="688" spans="1:4" x14ac:dyDescent="0.25">
      <c r="A688"/>
      <c r="B688"/>
      <c r="C688"/>
      <c r="D688"/>
    </row>
    <row r="689" spans="1:4" x14ac:dyDescent="0.25">
      <c r="A689"/>
      <c r="B689"/>
      <c r="C689"/>
      <c r="D689"/>
    </row>
    <row r="690" spans="1:4" x14ac:dyDescent="0.25">
      <c r="A690"/>
      <c r="B690"/>
      <c r="C690"/>
      <c r="D690"/>
    </row>
    <row r="691" spans="1:4" x14ac:dyDescent="0.25">
      <c r="A691"/>
      <c r="B691"/>
      <c r="C691"/>
      <c r="D691"/>
    </row>
    <row r="692" spans="1:4" x14ac:dyDescent="0.25">
      <c r="A692"/>
      <c r="B692"/>
      <c r="C692"/>
      <c r="D692"/>
    </row>
    <row r="693" spans="1:4" x14ac:dyDescent="0.25">
      <c r="A693"/>
      <c r="B693"/>
      <c r="C693"/>
      <c r="D693"/>
    </row>
    <row r="694" spans="1:4" x14ac:dyDescent="0.25">
      <c r="A694"/>
      <c r="B694"/>
      <c r="C694"/>
      <c r="D694"/>
    </row>
    <row r="695" spans="1:4" x14ac:dyDescent="0.25">
      <c r="A695"/>
      <c r="B695"/>
      <c r="C695"/>
      <c r="D695"/>
    </row>
    <row r="696" spans="1:4" x14ac:dyDescent="0.25">
      <c r="A696"/>
      <c r="B696"/>
      <c r="C696"/>
      <c r="D696"/>
    </row>
    <row r="697" spans="1:4" x14ac:dyDescent="0.25">
      <c r="A697"/>
      <c r="B697"/>
      <c r="C697"/>
      <c r="D697"/>
    </row>
    <row r="698" spans="1:4" x14ac:dyDescent="0.25">
      <c r="A698"/>
      <c r="B698"/>
      <c r="C698"/>
      <c r="D698"/>
    </row>
    <row r="699" spans="1:4" x14ac:dyDescent="0.25">
      <c r="A699"/>
      <c r="B699"/>
      <c r="C699"/>
      <c r="D699"/>
    </row>
    <row r="700" spans="1:4" x14ac:dyDescent="0.25">
      <c r="A700"/>
      <c r="B700"/>
      <c r="C700"/>
      <c r="D700"/>
    </row>
    <row r="701" spans="1:4" x14ac:dyDescent="0.25">
      <c r="A701"/>
      <c r="B701"/>
      <c r="C701"/>
      <c r="D701"/>
    </row>
    <row r="702" spans="1:4" x14ac:dyDescent="0.25">
      <c r="A702"/>
      <c r="B702"/>
      <c r="C702"/>
      <c r="D702"/>
    </row>
    <row r="703" spans="1:4" x14ac:dyDescent="0.25">
      <c r="A703"/>
      <c r="B703"/>
      <c r="C703"/>
      <c r="D703"/>
    </row>
    <row r="704" spans="1:4" x14ac:dyDescent="0.25">
      <c r="A704"/>
      <c r="B704"/>
      <c r="C704"/>
      <c r="D704"/>
    </row>
    <row r="705" spans="1:4" x14ac:dyDescent="0.25">
      <c r="A705"/>
      <c r="B705"/>
      <c r="C705"/>
      <c r="D705"/>
    </row>
    <row r="706" spans="1:4" x14ac:dyDescent="0.25">
      <c r="A706"/>
      <c r="B706"/>
      <c r="C706"/>
      <c r="D706"/>
    </row>
    <row r="707" spans="1:4" x14ac:dyDescent="0.25">
      <c r="A707"/>
      <c r="B707"/>
      <c r="C707"/>
      <c r="D707"/>
    </row>
    <row r="708" spans="1:4" x14ac:dyDescent="0.25">
      <c r="A708"/>
      <c r="B708"/>
      <c r="C708"/>
      <c r="D708"/>
    </row>
    <row r="709" spans="1:4" x14ac:dyDescent="0.25">
      <c r="A709"/>
      <c r="B709"/>
      <c r="C709"/>
      <c r="D709"/>
    </row>
    <row r="710" spans="1:4" x14ac:dyDescent="0.25">
      <c r="A710"/>
      <c r="B710"/>
      <c r="C710"/>
      <c r="D710"/>
    </row>
    <row r="711" spans="1:4" x14ac:dyDescent="0.25">
      <c r="A711"/>
      <c r="B711"/>
      <c r="C711"/>
      <c r="D711"/>
    </row>
    <row r="712" spans="1:4" x14ac:dyDescent="0.25">
      <c r="A712"/>
      <c r="B712"/>
      <c r="C712"/>
      <c r="D712"/>
    </row>
    <row r="713" spans="1:4" x14ac:dyDescent="0.25">
      <c r="A713"/>
      <c r="B713"/>
      <c r="C713"/>
      <c r="D713"/>
    </row>
    <row r="714" spans="1:4" x14ac:dyDescent="0.25">
      <c r="A714"/>
      <c r="B714"/>
      <c r="C714"/>
      <c r="D714"/>
    </row>
    <row r="715" spans="1:4" x14ac:dyDescent="0.25">
      <c r="A715"/>
      <c r="B715"/>
      <c r="C715"/>
      <c r="D715"/>
    </row>
    <row r="716" spans="1:4" x14ac:dyDescent="0.25">
      <c r="A716"/>
      <c r="B716"/>
      <c r="C716"/>
      <c r="D716"/>
    </row>
    <row r="717" spans="1:4" x14ac:dyDescent="0.25">
      <c r="A717"/>
      <c r="B717"/>
      <c r="C717"/>
      <c r="D717"/>
    </row>
    <row r="718" spans="1:4" x14ac:dyDescent="0.25">
      <c r="A718"/>
      <c r="B718"/>
      <c r="C718"/>
      <c r="D718"/>
    </row>
    <row r="719" spans="1:4" x14ac:dyDescent="0.25">
      <c r="A719"/>
      <c r="B719"/>
      <c r="C719"/>
      <c r="D719"/>
    </row>
    <row r="720" spans="1:4" x14ac:dyDescent="0.25">
      <c r="A720"/>
      <c r="B720"/>
      <c r="C720"/>
      <c r="D720"/>
    </row>
    <row r="721" spans="1:4" x14ac:dyDescent="0.25">
      <c r="A721"/>
      <c r="B721"/>
      <c r="C721"/>
      <c r="D721"/>
    </row>
    <row r="722" spans="1:4" x14ac:dyDescent="0.25">
      <c r="A722"/>
      <c r="B722"/>
      <c r="C722"/>
      <c r="D722"/>
    </row>
    <row r="723" spans="1:4" x14ac:dyDescent="0.25">
      <c r="A723"/>
      <c r="B723"/>
      <c r="C723"/>
      <c r="D723"/>
    </row>
    <row r="724" spans="1:4" x14ac:dyDescent="0.25">
      <c r="A724"/>
      <c r="B724"/>
      <c r="C724"/>
      <c r="D724"/>
    </row>
    <row r="725" spans="1:4" x14ac:dyDescent="0.25">
      <c r="A725"/>
      <c r="B725"/>
      <c r="C725"/>
      <c r="D725"/>
    </row>
    <row r="726" spans="1:4" x14ac:dyDescent="0.25">
      <c r="A726"/>
      <c r="B726"/>
      <c r="C726"/>
      <c r="D726"/>
    </row>
    <row r="727" spans="1:4" x14ac:dyDescent="0.25">
      <c r="A727"/>
      <c r="B727"/>
      <c r="C727"/>
      <c r="D727"/>
    </row>
    <row r="728" spans="1:4" x14ac:dyDescent="0.25">
      <c r="A728"/>
      <c r="B728"/>
      <c r="C728"/>
      <c r="D728"/>
    </row>
    <row r="729" spans="1:4" x14ac:dyDescent="0.25">
      <c r="A729"/>
      <c r="B729"/>
      <c r="C729"/>
      <c r="D729"/>
    </row>
    <row r="730" spans="1:4" x14ac:dyDescent="0.25">
      <c r="A730"/>
      <c r="B730"/>
      <c r="C730"/>
      <c r="D730"/>
    </row>
    <row r="731" spans="1:4" x14ac:dyDescent="0.25">
      <c r="A731"/>
      <c r="B731"/>
      <c r="C731"/>
      <c r="D731"/>
    </row>
    <row r="732" spans="1:4" x14ac:dyDescent="0.25">
      <c r="A732"/>
      <c r="B732"/>
      <c r="C732"/>
      <c r="D732"/>
    </row>
    <row r="733" spans="1:4" x14ac:dyDescent="0.25">
      <c r="A733"/>
      <c r="B733"/>
      <c r="C733"/>
      <c r="D733"/>
    </row>
    <row r="734" spans="1:4" x14ac:dyDescent="0.25">
      <c r="A734"/>
      <c r="B734"/>
      <c r="C734"/>
      <c r="D734"/>
    </row>
    <row r="735" spans="1:4" x14ac:dyDescent="0.25">
      <c r="A735"/>
      <c r="B735"/>
      <c r="C735"/>
      <c r="D735"/>
    </row>
    <row r="736" spans="1:4" x14ac:dyDescent="0.25">
      <c r="A736"/>
      <c r="B736"/>
      <c r="C736"/>
      <c r="D736"/>
    </row>
    <row r="737" spans="1:4" x14ac:dyDescent="0.25">
      <c r="A737"/>
      <c r="B737"/>
      <c r="C737"/>
      <c r="D737"/>
    </row>
    <row r="738" spans="1:4" x14ac:dyDescent="0.25">
      <c r="A738"/>
      <c r="B738"/>
      <c r="C738"/>
      <c r="D738"/>
    </row>
    <row r="739" spans="1:4" x14ac:dyDescent="0.25">
      <c r="A739"/>
      <c r="B739"/>
      <c r="C739"/>
      <c r="D739"/>
    </row>
    <row r="740" spans="1:4" x14ac:dyDescent="0.25">
      <c r="A740"/>
      <c r="B740"/>
      <c r="C740"/>
      <c r="D740"/>
    </row>
    <row r="741" spans="1:4" x14ac:dyDescent="0.25">
      <c r="A741"/>
      <c r="B741"/>
      <c r="C741"/>
      <c r="D741"/>
    </row>
    <row r="742" spans="1:4" x14ac:dyDescent="0.25">
      <c r="A742"/>
      <c r="B742"/>
      <c r="C742"/>
      <c r="D742"/>
    </row>
    <row r="743" spans="1:4" x14ac:dyDescent="0.25">
      <c r="A743"/>
      <c r="B743"/>
      <c r="C743"/>
      <c r="D743"/>
    </row>
    <row r="744" spans="1:4" x14ac:dyDescent="0.25">
      <c r="A744"/>
      <c r="B744"/>
      <c r="C744"/>
      <c r="D744"/>
    </row>
    <row r="745" spans="1:4" x14ac:dyDescent="0.25">
      <c r="A745"/>
      <c r="B745"/>
      <c r="C745"/>
      <c r="D745"/>
    </row>
    <row r="746" spans="1:4" x14ac:dyDescent="0.25">
      <c r="A746"/>
      <c r="B746"/>
      <c r="C746"/>
      <c r="D746"/>
    </row>
    <row r="747" spans="1:4" x14ac:dyDescent="0.25">
      <c r="A747"/>
      <c r="B747"/>
      <c r="C747"/>
      <c r="D747"/>
    </row>
    <row r="748" spans="1:4" x14ac:dyDescent="0.25">
      <c r="A748"/>
      <c r="B748"/>
      <c r="C748"/>
      <c r="D748"/>
    </row>
    <row r="749" spans="1:4" x14ac:dyDescent="0.25">
      <c r="A749"/>
      <c r="B749"/>
      <c r="C749"/>
      <c r="D749"/>
    </row>
    <row r="750" spans="1:4" x14ac:dyDescent="0.25">
      <c r="A750"/>
      <c r="B750"/>
      <c r="C750"/>
      <c r="D750"/>
    </row>
    <row r="751" spans="1:4" x14ac:dyDescent="0.25">
      <c r="A751"/>
      <c r="B751"/>
      <c r="C751"/>
      <c r="D751"/>
    </row>
    <row r="752" spans="1:4" x14ac:dyDescent="0.25">
      <c r="A752"/>
      <c r="B752"/>
      <c r="C752"/>
      <c r="D752"/>
    </row>
    <row r="753" spans="1:4" x14ac:dyDescent="0.25">
      <c r="A753"/>
      <c r="B753"/>
      <c r="C753"/>
      <c r="D753"/>
    </row>
    <row r="754" spans="1:4" x14ac:dyDescent="0.25">
      <c r="A754"/>
      <c r="B754"/>
      <c r="C754"/>
      <c r="D754"/>
    </row>
    <row r="755" spans="1:4" x14ac:dyDescent="0.25">
      <c r="A755"/>
      <c r="B755"/>
      <c r="C755"/>
      <c r="D755"/>
    </row>
    <row r="756" spans="1:4" x14ac:dyDescent="0.25">
      <c r="A756"/>
      <c r="B756"/>
      <c r="C756"/>
      <c r="D756"/>
    </row>
    <row r="757" spans="1:4" x14ac:dyDescent="0.25">
      <c r="A757"/>
      <c r="B757"/>
      <c r="C757"/>
      <c r="D757"/>
    </row>
    <row r="758" spans="1:4" x14ac:dyDescent="0.25">
      <c r="A758"/>
      <c r="B758"/>
      <c r="C758"/>
      <c r="D758"/>
    </row>
    <row r="759" spans="1:4" x14ac:dyDescent="0.25">
      <c r="A759"/>
      <c r="B759"/>
      <c r="C759"/>
      <c r="D759"/>
    </row>
    <row r="760" spans="1:4" x14ac:dyDescent="0.25">
      <c r="A760"/>
      <c r="B760"/>
      <c r="C760"/>
      <c r="D760"/>
    </row>
    <row r="761" spans="1:4" x14ac:dyDescent="0.25">
      <c r="A761"/>
      <c r="B761"/>
      <c r="C761"/>
      <c r="D761"/>
    </row>
    <row r="762" spans="1:4" x14ac:dyDescent="0.25">
      <c r="A762"/>
      <c r="B762"/>
      <c r="C762"/>
      <c r="D762"/>
    </row>
    <row r="763" spans="1:4" x14ac:dyDescent="0.25">
      <c r="A763"/>
      <c r="B763"/>
      <c r="C763"/>
      <c r="D763"/>
    </row>
    <row r="764" spans="1:4" x14ac:dyDescent="0.25">
      <c r="A764"/>
      <c r="B764"/>
      <c r="C764"/>
      <c r="D764"/>
    </row>
    <row r="765" spans="1:4" x14ac:dyDescent="0.25">
      <c r="A765"/>
      <c r="B765"/>
      <c r="C765"/>
      <c r="D765"/>
    </row>
    <row r="766" spans="1:4" x14ac:dyDescent="0.25">
      <c r="A766"/>
      <c r="B766"/>
      <c r="C766"/>
      <c r="D766"/>
    </row>
    <row r="767" spans="1:4" x14ac:dyDescent="0.25">
      <c r="A767"/>
      <c r="B767"/>
      <c r="C767"/>
      <c r="D767"/>
    </row>
    <row r="768" spans="1:4" x14ac:dyDescent="0.25">
      <c r="A768"/>
      <c r="B768"/>
      <c r="C768"/>
      <c r="D768"/>
    </row>
    <row r="769" spans="1:4" x14ac:dyDescent="0.25">
      <c r="A769"/>
      <c r="B769"/>
      <c r="C769"/>
      <c r="D769"/>
    </row>
    <row r="770" spans="1:4" x14ac:dyDescent="0.25">
      <c r="A770"/>
      <c r="B770"/>
      <c r="C770"/>
      <c r="D770"/>
    </row>
    <row r="771" spans="1:4" x14ac:dyDescent="0.25">
      <c r="A771"/>
      <c r="B771"/>
      <c r="C771"/>
      <c r="D771"/>
    </row>
    <row r="772" spans="1:4" x14ac:dyDescent="0.25">
      <c r="A772"/>
      <c r="B772"/>
      <c r="C772"/>
      <c r="D772"/>
    </row>
    <row r="773" spans="1:4" x14ac:dyDescent="0.25">
      <c r="A773"/>
      <c r="B773"/>
      <c r="C773"/>
      <c r="D773"/>
    </row>
    <row r="774" spans="1:4" x14ac:dyDescent="0.25">
      <c r="A774"/>
      <c r="B774"/>
      <c r="C774"/>
      <c r="D774"/>
    </row>
    <row r="775" spans="1:4" x14ac:dyDescent="0.25">
      <c r="A775"/>
      <c r="B775"/>
      <c r="C775"/>
      <c r="D775"/>
    </row>
    <row r="776" spans="1:4" x14ac:dyDescent="0.25">
      <c r="A776"/>
      <c r="B776"/>
      <c r="C776"/>
      <c r="D776"/>
    </row>
    <row r="777" spans="1:4" x14ac:dyDescent="0.25">
      <c r="A777"/>
      <c r="B777"/>
      <c r="C777"/>
      <c r="D777"/>
    </row>
    <row r="778" spans="1:4" x14ac:dyDescent="0.25">
      <c r="A778"/>
      <c r="B778"/>
      <c r="C778"/>
      <c r="D778"/>
    </row>
    <row r="779" spans="1:4" x14ac:dyDescent="0.25">
      <c r="A779"/>
      <c r="B779"/>
      <c r="C779"/>
      <c r="D779"/>
    </row>
    <row r="780" spans="1:4" x14ac:dyDescent="0.25">
      <c r="A780"/>
      <c r="B780"/>
      <c r="C780"/>
      <c r="D780"/>
    </row>
    <row r="781" spans="1:4" x14ac:dyDescent="0.25">
      <c r="A781"/>
      <c r="B781"/>
      <c r="C781"/>
      <c r="D781"/>
    </row>
    <row r="782" spans="1:4" x14ac:dyDescent="0.25">
      <c r="A782"/>
      <c r="B782"/>
      <c r="C782"/>
      <c r="D782"/>
    </row>
    <row r="783" spans="1:4" x14ac:dyDescent="0.25">
      <c r="A783"/>
      <c r="B783"/>
      <c r="C783"/>
      <c r="D783"/>
    </row>
    <row r="784" spans="1:4" x14ac:dyDescent="0.25">
      <c r="A784"/>
      <c r="B784"/>
      <c r="C784"/>
      <c r="D784"/>
    </row>
    <row r="785" spans="1:4" x14ac:dyDescent="0.25">
      <c r="A785"/>
      <c r="B785"/>
      <c r="C785"/>
      <c r="D785"/>
    </row>
    <row r="786" spans="1:4" x14ac:dyDescent="0.25">
      <c r="A786"/>
      <c r="B786"/>
      <c r="C786"/>
      <c r="D786"/>
    </row>
    <row r="787" spans="1:4" x14ac:dyDescent="0.25">
      <c r="A787"/>
      <c r="B787"/>
      <c r="C787"/>
      <c r="D787"/>
    </row>
    <row r="788" spans="1:4" x14ac:dyDescent="0.25">
      <c r="A788"/>
      <c r="B788"/>
      <c r="C788"/>
      <c r="D788"/>
    </row>
    <row r="789" spans="1:4" x14ac:dyDescent="0.25">
      <c r="A789"/>
      <c r="B789"/>
      <c r="C789"/>
      <c r="D789"/>
    </row>
    <row r="790" spans="1:4" x14ac:dyDescent="0.25">
      <c r="A790"/>
      <c r="B790"/>
      <c r="C790"/>
      <c r="D790"/>
    </row>
    <row r="791" spans="1:4" x14ac:dyDescent="0.25">
      <c r="A791"/>
      <c r="B791"/>
      <c r="C791"/>
      <c r="D791"/>
    </row>
    <row r="792" spans="1:4" x14ac:dyDescent="0.25">
      <c r="A792"/>
      <c r="B792"/>
      <c r="C792"/>
      <c r="D792"/>
    </row>
    <row r="793" spans="1:4" x14ac:dyDescent="0.25">
      <c r="A793"/>
      <c r="B793"/>
      <c r="C793"/>
      <c r="D793"/>
    </row>
    <row r="794" spans="1:4" x14ac:dyDescent="0.25">
      <c r="A794"/>
      <c r="B794"/>
      <c r="C794"/>
      <c r="D794"/>
    </row>
    <row r="795" spans="1:4" x14ac:dyDescent="0.25">
      <c r="A795"/>
      <c r="B795"/>
      <c r="C795"/>
      <c r="D795"/>
    </row>
    <row r="796" spans="1:4" x14ac:dyDescent="0.25">
      <c r="A796"/>
      <c r="B796"/>
      <c r="C796"/>
      <c r="D796"/>
    </row>
    <row r="797" spans="1:4" x14ac:dyDescent="0.25">
      <c r="A797"/>
      <c r="B797"/>
      <c r="C797"/>
      <c r="D797"/>
    </row>
    <row r="798" spans="1:4" x14ac:dyDescent="0.25">
      <c r="A798"/>
      <c r="B798"/>
      <c r="C798"/>
      <c r="D798"/>
    </row>
    <row r="799" spans="1:4" x14ac:dyDescent="0.25">
      <c r="A799"/>
      <c r="B799"/>
      <c r="C799"/>
      <c r="D799"/>
    </row>
    <row r="800" spans="1:4" x14ac:dyDescent="0.25">
      <c r="A800"/>
      <c r="B800"/>
      <c r="C800"/>
      <c r="D800"/>
    </row>
    <row r="801" spans="1:4" x14ac:dyDescent="0.25">
      <c r="A801"/>
      <c r="B801"/>
      <c r="C801"/>
      <c r="D801"/>
    </row>
    <row r="802" spans="1:4" x14ac:dyDescent="0.25">
      <c r="A802"/>
      <c r="B802"/>
      <c r="C802"/>
      <c r="D802"/>
    </row>
    <row r="803" spans="1:4" x14ac:dyDescent="0.25">
      <c r="A803"/>
      <c r="B803"/>
      <c r="C803"/>
      <c r="D803"/>
    </row>
    <row r="804" spans="1:4" x14ac:dyDescent="0.25">
      <c r="A804"/>
      <c r="B804"/>
      <c r="C804"/>
      <c r="D804"/>
    </row>
    <row r="805" spans="1:4" x14ac:dyDescent="0.25">
      <c r="A805"/>
      <c r="B805"/>
      <c r="C805"/>
      <c r="D805"/>
    </row>
    <row r="806" spans="1:4" x14ac:dyDescent="0.25">
      <c r="A806"/>
      <c r="B806"/>
      <c r="C806"/>
      <c r="D806"/>
    </row>
    <row r="807" spans="1:4" x14ac:dyDescent="0.25">
      <c r="A807"/>
      <c r="B807"/>
      <c r="C807"/>
      <c r="D807"/>
    </row>
    <row r="808" spans="1:4" x14ac:dyDescent="0.25">
      <c r="A808"/>
      <c r="B808"/>
      <c r="C808"/>
      <c r="D808"/>
    </row>
    <row r="809" spans="1:4" x14ac:dyDescent="0.25">
      <c r="A809"/>
      <c r="B809"/>
      <c r="C809"/>
      <c r="D809"/>
    </row>
    <row r="810" spans="1:4" x14ac:dyDescent="0.25">
      <c r="A810"/>
      <c r="B810"/>
      <c r="C810"/>
      <c r="D810"/>
    </row>
    <row r="811" spans="1:4" x14ac:dyDescent="0.25">
      <c r="A811"/>
      <c r="B811"/>
      <c r="C811"/>
      <c r="D811"/>
    </row>
    <row r="812" spans="1:4" x14ac:dyDescent="0.25">
      <c r="A812"/>
      <c r="B812"/>
      <c r="C812"/>
      <c r="D812"/>
    </row>
    <row r="813" spans="1:4" x14ac:dyDescent="0.25">
      <c r="A813"/>
      <c r="B813"/>
      <c r="C813"/>
      <c r="D813"/>
    </row>
    <row r="814" spans="1:4" x14ac:dyDescent="0.25">
      <c r="A814"/>
      <c r="B814"/>
      <c r="C814"/>
      <c r="D814"/>
    </row>
    <row r="815" spans="1:4" x14ac:dyDescent="0.25">
      <c r="A815"/>
      <c r="B815"/>
      <c r="C815"/>
      <c r="D815"/>
    </row>
    <row r="816" spans="1:4" x14ac:dyDescent="0.25">
      <c r="A816"/>
      <c r="B816"/>
      <c r="C816"/>
      <c r="D816"/>
    </row>
    <row r="817" spans="1:4" x14ac:dyDescent="0.25">
      <c r="A817"/>
      <c r="B817"/>
      <c r="C817"/>
      <c r="D817"/>
    </row>
    <row r="818" spans="1:4" x14ac:dyDescent="0.25">
      <c r="A818"/>
      <c r="B818"/>
      <c r="C818"/>
      <c r="D818"/>
    </row>
    <row r="819" spans="1:4" x14ac:dyDescent="0.25">
      <c r="A819"/>
      <c r="B819"/>
      <c r="C819"/>
      <c r="D819"/>
    </row>
    <row r="820" spans="1:4" x14ac:dyDescent="0.25">
      <c r="A820"/>
      <c r="B820"/>
      <c r="C820"/>
      <c r="D820"/>
    </row>
    <row r="821" spans="1:4" x14ac:dyDescent="0.25">
      <c r="A821"/>
      <c r="B821"/>
      <c r="C821"/>
      <c r="D821"/>
    </row>
    <row r="822" spans="1:4" x14ac:dyDescent="0.25">
      <c r="A822"/>
      <c r="B822"/>
      <c r="C822"/>
      <c r="D822"/>
    </row>
    <row r="823" spans="1:4" x14ac:dyDescent="0.25">
      <c r="A823"/>
      <c r="B823"/>
      <c r="C823"/>
      <c r="D823"/>
    </row>
    <row r="824" spans="1:4" x14ac:dyDescent="0.25">
      <c r="A824"/>
      <c r="B824"/>
      <c r="C824"/>
      <c r="D824"/>
    </row>
    <row r="825" spans="1:4" x14ac:dyDescent="0.25">
      <c r="A825"/>
      <c r="B825"/>
      <c r="C825"/>
      <c r="D825"/>
    </row>
    <row r="826" spans="1:4" x14ac:dyDescent="0.25">
      <c r="A826"/>
      <c r="B826"/>
      <c r="C826"/>
      <c r="D826"/>
    </row>
    <row r="827" spans="1:4" x14ac:dyDescent="0.25">
      <c r="A827"/>
      <c r="B827"/>
      <c r="C827"/>
      <c r="D827"/>
    </row>
    <row r="828" spans="1:4" x14ac:dyDescent="0.25">
      <c r="A828"/>
      <c r="B828"/>
      <c r="C828"/>
      <c r="D828"/>
    </row>
    <row r="829" spans="1:4" x14ac:dyDescent="0.25">
      <c r="A829"/>
      <c r="B829"/>
      <c r="C829"/>
      <c r="D829"/>
    </row>
    <row r="830" spans="1:4" x14ac:dyDescent="0.25">
      <c r="A830"/>
      <c r="B830"/>
      <c r="C830"/>
      <c r="D830"/>
    </row>
    <row r="831" spans="1:4" x14ac:dyDescent="0.25">
      <c r="A831"/>
      <c r="B831"/>
      <c r="C831"/>
      <c r="D831"/>
    </row>
    <row r="832" spans="1:4" x14ac:dyDescent="0.25">
      <c r="A832"/>
      <c r="B832"/>
      <c r="C832"/>
      <c r="D832"/>
    </row>
    <row r="833" spans="1:4" x14ac:dyDescent="0.25">
      <c r="A833"/>
      <c r="B833"/>
      <c r="C833"/>
      <c r="D833"/>
    </row>
    <row r="834" spans="1:4" x14ac:dyDescent="0.25">
      <c r="A834"/>
      <c r="B834"/>
      <c r="C834"/>
      <c r="D834"/>
    </row>
    <row r="835" spans="1:4" x14ac:dyDescent="0.25">
      <c r="A835"/>
      <c r="B835"/>
      <c r="C835"/>
      <c r="D835"/>
    </row>
    <row r="836" spans="1:4" x14ac:dyDescent="0.25">
      <c r="A836"/>
      <c r="B836"/>
      <c r="C836"/>
      <c r="D836"/>
    </row>
    <row r="837" spans="1:4" x14ac:dyDescent="0.25">
      <c r="A837"/>
      <c r="B837"/>
      <c r="C837"/>
      <c r="D837"/>
    </row>
    <row r="838" spans="1:4" x14ac:dyDescent="0.25">
      <c r="A838"/>
      <c r="B838"/>
      <c r="C838"/>
      <c r="D838"/>
    </row>
    <row r="839" spans="1:4" x14ac:dyDescent="0.25">
      <c r="A839"/>
      <c r="B839"/>
      <c r="C839"/>
      <c r="D839"/>
    </row>
    <row r="840" spans="1:4" x14ac:dyDescent="0.25">
      <c r="A840"/>
      <c r="B840"/>
      <c r="C840"/>
      <c r="D840"/>
    </row>
    <row r="841" spans="1:4" x14ac:dyDescent="0.25">
      <c r="A841"/>
      <c r="B841"/>
      <c r="C841"/>
      <c r="D841"/>
    </row>
    <row r="842" spans="1:4" x14ac:dyDescent="0.25">
      <c r="A842"/>
      <c r="B842"/>
      <c r="C842"/>
      <c r="D842"/>
    </row>
    <row r="843" spans="1:4" x14ac:dyDescent="0.25">
      <c r="A843"/>
      <c r="B843"/>
      <c r="C843"/>
      <c r="D843"/>
    </row>
    <row r="844" spans="1:4" x14ac:dyDescent="0.25">
      <c r="A844"/>
      <c r="B844"/>
      <c r="C844"/>
      <c r="D844"/>
    </row>
    <row r="845" spans="1:4" x14ac:dyDescent="0.25">
      <c r="A845"/>
      <c r="B845"/>
      <c r="C845"/>
      <c r="D845"/>
    </row>
    <row r="846" spans="1:4" x14ac:dyDescent="0.25">
      <c r="A846"/>
      <c r="B846"/>
      <c r="C846"/>
      <c r="D846"/>
    </row>
    <row r="847" spans="1:4" x14ac:dyDescent="0.25">
      <c r="A847"/>
      <c r="B847"/>
      <c r="C847"/>
      <c r="D847"/>
    </row>
    <row r="848" spans="1:4" x14ac:dyDescent="0.25">
      <c r="A848"/>
      <c r="B848"/>
      <c r="C848"/>
      <c r="D848"/>
    </row>
    <row r="849" spans="1:4" x14ac:dyDescent="0.25">
      <c r="A849"/>
      <c r="B849"/>
      <c r="C849"/>
      <c r="D849"/>
    </row>
    <row r="850" spans="1:4" x14ac:dyDescent="0.25">
      <c r="A850"/>
      <c r="B850"/>
      <c r="C850"/>
      <c r="D850"/>
    </row>
    <row r="851" spans="1:4" x14ac:dyDescent="0.25">
      <c r="A851"/>
      <c r="B851"/>
      <c r="C851"/>
      <c r="D851"/>
    </row>
    <row r="852" spans="1:4" x14ac:dyDescent="0.25">
      <c r="A852"/>
      <c r="B852"/>
      <c r="C852"/>
      <c r="D852"/>
    </row>
    <row r="853" spans="1:4" x14ac:dyDescent="0.25">
      <c r="A853"/>
      <c r="B853"/>
      <c r="C853"/>
      <c r="D853"/>
    </row>
    <row r="854" spans="1:4" x14ac:dyDescent="0.25">
      <c r="A854"/>
      <c r="B854"/>
      <c r="C854"/>
      <c r="D854"/>
    </row>
    <row r="855" spans="1:4" x14ac:dyDescent="0.25">
      <c r="A855"/>
      <c r="B855"/>
      <c r="C855"/>
      <c r="D855"/>
    </row>
    <row r="856" spans="1:4" x14ac:dyDescent="0.25">
      <c r="A856"/>
      <c r="B856"/>
      <c r="C856"/>
      <c r="D856"/>
    </row>
    <row r="857" spans="1:4" x14ac:dyDescent="0.25">
      <c r="A857"/>
      <c r="B857"/>
      <c r="C857"/>
      <c r="D857"/>
    </row>
    <row r="858" spans="1:4" x14ac:dyDescent="0.25">
      <c r="A858"/>
      <c r="B858"/>
      <c r="C858"/>
      <c r="D858"/>
    </row>
    <row r="859" spans="1:4" x14ac:dyDescent="0.25">
      <c r="A859"/>
      <c r="B859"/>
      <c r="C859"/>
      <c r="D859"/>
    </row>
    <row r="860" spans="1:4" x14ac:dyDescent="0.25">
      <c r="A860"/>
      <c r="B860"/>
      <c r="C860"/>
      <c r="D860"/>
    </row>
    <row r="861" spans="1:4" x14ac:dyDescent="0.25">
      <c r="A861"/>
      <c r="B861"/>
      <c r="C861"/>
      <c r="D861"/>
    </row>
    <row r="862" spans="1:4" x14ac:dyDescent="0.25">
      <c r="A862"/>
      <c r="B862"/>
      <c r="C862"/>
      <c r="D862"/>
    </row>
    <row r="863" spans="1:4" x14ac:dyDescent="0.25">
      <c r="A863"/>
      <c r="B863"/>
      <c r="C863"/>
      <c r="D863"/>
    </row>
    <row r="864" spans="1:4" x14ac:dyDescent="0.25">
      <c r="A864"/>
      <c r="B864"/>
      <c r="C864"/>
      <c r="D864"/>
    </row>
    <row r="865" spans="1:4" x14ac:dyDescent="0.25">
      <c r="A865"/>
      <c r="B865"/>
      <c r="C865"/>
      <c r="D865"/>
    </row>
    <row r="866" spans="1:4" x14ac:dyDescent="0.25">
      <c r="A866"/>
      <c r="B866"/>
      <c r="C866"/>
      <c r="D866"/>
    </row>
    <row r="867" spans="1:4" x14ac:dyDescent="0.25">
      <c r="A867"/>
      <c r="B867"/>
      <c r="C867"/>
      <c r="D867"/>
    </row>
    <row r="868" spans="1:4" x14ac:dyDescent="0.25">
      <c r="A868"/>
      <c r="B868"/>
      <c r="C868"/>
      <c r="D868"/>
    </row>
    <row r="869" spans="1:4" x14ac:dyDescent="0.25">
      <c r="A869"/>
      <c r="B869"/>
      <c r="C869"/>
      <c r="D869"/>
    </row>
    <row r="870" spans="1:4" x14ac:dyDescent="0.25">
      <c r="A870"/>
      <c r="B870"/>
      <c r="C870"/>
      <c r="D870"/>
    </row>
    <row r="871" spans="1:4" x14ac:dyDescent="0.25">
      <c r="A871"/>
      <c r="B871"/>
      <c r="C871"/>
      <c r="D871"/>
    </row>
    <row r="872" spans="1:4" x14ac:dyDescent="0.25">
      <c r="A872"/>
      <c r="B872"/>
      <c r="C872"/>
      <c r="D872"/>
    </row>
    <row r="873" spans="1:4" x14ac:dyDescent="0.25">
      <c r="A873"/>
      <c r="B873"/>
      <c r="C873"/>
      <c r="D873"/>
    </row>
    <row r="874" spans="1:4" x14ac:dyDescent="0.25">
      <c r="A874"/>
      <c r="B874"/>
      <c r="C874"/>
      <c r="D874"/>
    </row>
    <row r="875" spans="1:4" x14ac:dyDescent="0.25">
      <c r="A875"/>
      <c r="B875"/>
      <c r="C875"/>
      <c r="D875"/>
    </row>
    <row r="876" spans="1:4" x14ac:dyDescent="0.25">
      <c r="A876"/>
      <c r="B876"/>
      <c r="C876"/>
      <c r="D876"/>
    </row>
    <row r="877" spans="1:4" x14ac:dyDescent="0.25">
      <c r="A877"/>
      <c r="B877"/>
      <c r="C877"/>
      <c r="D877"/>
    </row>
    <row r="878" spans="1:4" x14ac:dyDescent="0.25">
      <c r="A878"/>
      <c r="B878"/>
      <c r="C878"/>
      <c r="D878"/>
    </row>
    <row r="879" spans="1:4" x14ac:dyDescent="0.25">
      <c r="A879"/>
      <c r="B879"/>
      <c r="C879"/>
      <c r="D879"/>
    </row>
    <row r="880" spans="1:4" x14ac:dyDescent="0.25">
      <c r="A880"/>
      <c r="B880"/>
      <c r="C880"/>
      <c r="D880"/>
    </row>
    <row r="881" spans="1:4" x14ac:dyDescent="0.25">
      <c r="A881"/>
      <c r="B881"/>
      <c r="C881"/>
      <c r="D881"/>
    </row>
    <row r="882" spans="1:4" x14ac:dyDescent="0.25">
      <c r="A882"/>
      <c r="B882"/>
      <c r="C882"/>
      <c r="D882"/>
    </row>
    <row r="883" spans="1:4" x14ac:dyDescent="0.25">
      <c r="A883"/>
      <c r="B883"/>
      <c r="C883"/>
      <c r="D883"/>
    </row>
    <row r="884" spans="1:4" x14ac:dyDescent="0.25">
      <c r="A884"/>
      <c r="B884"/>
      <c r="C884"/>
      <c r="D884"/>
    </row>
    <row r="885" spans="1:4" x14ac:dyDescent="0.25">
      <c r="A885"/>
      <c r="B885"/>
      <c r="C885"/>
      <c r="D885"/>
    </row>
    <row r="886" spans="1:4" x14ac:dyDescent="0.25">
      <c r="A886"/>
      <c r="B886"/>
      <c r="C886"/>
      <c r="D886"/>
    </row>
    <row r="887" spans="1:4" x14ac:dyDescent="0.25">
      <c r="A887"/>
      <c r="B887"/>
      <c r="C887"/>
      <c r="D887"/>
    </row>
    <row r="888" spans="1:4" x14ac:dyDescent="0.25">
      <c r="A888"/>
      <c r="B888"/>
      <c r="C888"/>
      <c r="D888"/>
    </row>
    <row r="889" spans="1:4" x14ac:dyDescent="0.25">
      <c r="A889"/>
      <c r="B889"/>
      <c r="C889"/>
      <c r="D889"/>
    </row>
    <row r="890" spans="1:4" x14ac:dyDescent="0.25">
      <c r="A890"/>
      <c r="B890"/>
      <c r="C890"/>
      <c r="D890"/>
    </row>
    <row r="891" spans="1:4" x14ac:dyDescent="0.25">
      <c r="A891"/>
      <c r="B891"/>
      <c r="C891"/>
      <c r="D891"/>
    </row>
    <row r="892" spans="1:4" x14ac:dyDescent="0.25">
      <c r="A892"/>
      <c r="B892"/>
      <c r="C892"/>
      <c r="D892"/>
    </row>
    <row r="893" spans="1:4" x14ac:dyDescent="0.25">
      <c r="A893"/>
      <c r="B893"/>
      <c r="C893"/>
      <c r="D893"/>
    </row>
    <row r="894" spans="1:4" x14ac:dyDescent="0.25">
      <c r="A894"/>
      <c r="B894"/>
      <c r="C894"/>
      <c r="D894"/>
    </row>
    <row r="895" spans="1:4" x14ac:dyDescent="0.25">
      <c r="A895"/>
      <c r="B895"/>
      <c r="C895"/>
      <c r="D895"/>
    </row>
    <row r="896" spans="1:4" x14ac:dyDescent="0.25">
      <c r="A896"/>
      <c r="B896"/>
      <c r="C896"/>
      <c r="D896"/>
    </row>
    <row r="897" spans="1:4" x14ac:dyDescent="0.25">
      <c r="A897"/>
      <c r="B897"/>
      <c r="C897"/>
      <c r="D897"/>
    </row>
    <row r="898" spans="1:4" x14ac:dyDescent="0.25">
      <c r="A898"/>
      <c r="B898"/>
      <c r="C898"/>
      <c r="D898"/>
    </row>
    <row r="899" spans="1:4" x14ac:dyDescent="0.25">
      <c r="A899"/>
      <c r="B899"/>
      <c r="C899"/>
      <c r="D899"/>
    </row>
    <row r="900" spans="1:4" x14ac:dyDescent="0.25">
      <c r="A900"/>
      <c r="B900"/>
      <c r="C900"/>
      <c r="D900"/>
    </row>
    <row r="901" spans="1:4" x14ac:dyDescent="0.25">
      <c r="A901"/>
      <c r="B901"/>
      <c r="C901"/>
      <c r="D901"/>
    </row>
    <row r="902" spans="1:4" x14ac:dyDescent="0.25">
      <c r="A902"/>
      <c r="B902"/>
      <c r="C902"/>
      <c r="D902"/>
    </row>
    <row r="903" spans="1:4" x14ac:dyDescent="0.25">
      <c r="A903"/>
      <c r="B903"/>
      <c r="C903"/>
      <c r="D903"/>
    </row>
    <row r="904" spans="1:4" x14ac:dyDescent="0.25">
      <c r="A904"/>
      <c r="B904"/>
      <c r="C904"/>
      <c r="D904"/>
    </row>
    <row r="905" spans="1:4" x14ac:dyDescent="0.25">
      <c r="A905"/>
      <c r="B905"/>
      <c r="C905"/>
      <c r="D905"/>
    </row>
    <row r="906" spans="1:4" x14ac:dyDescent="0.25">
      <c r="A906"/>
      <c r="B906"/>
      <c r="C906"/>
      <c r="D906"/>
    </row>
    <row r="907" spans="1:4" x14ac:dyDescent="0.25">
      <c r="A907"/>
      <c r="B907"/>
      <c r="C907"/>
      <c r="D907"/>
    </row>
    <row r="908" spans="1:4" x14ac:dyDescent="0.25">
      <c r="A908"/>
      <c r="B908"/>
      <c r="C908"/>
      <c r="D908"/>
    </row>
    <row r="909" spans="1:4" x14ac:dyDescent="0.25">
      <c r="A909"/>
      <c r="B909"/>
      <c r="C909"/>
      <c r="D909"/>
    </row>
    <row r="910" spans="1:4" x14ac:dyDescent="0.25">
      <c r="A910"/>
      <c r="B910"/>
      <c r="C910"/>
      <c r="D910"/>
    </row>
    <row r="911" spans="1:4" x14ac:dyDescent="0.25">
      <c r="A911"/>
      <c r="B911"/>
      <c r="C911"/>
      <c r="D911"/>
    </row>
    <row r="912" spans="1:4" x14ac:dyDescent="0.25">
      <c r="A912"/>
      <c r="B912"/>
      <c r="C912"/>
      <c r="D912"/>
    </row>
    <row r="913" spans="1:4" x14ac:dyDescent="0.25">
      <c r="A913"/>
      <c r="B913"/>
      <c r="C913"/>
      <c r="D913"/>
    </row>
    <row r="914" spans="1:4" x14ac:dyDescent="0.25">
      <c r="A914"/>
      <c r="B914"/>
      <c r="C914"/>
      <c r="D914"/>
    </row>
    <row r="915" spans="1:4" x14ac:dyDescent="0.25">
      <c r="A915"/>
      <c r="B915"/>
      <c r="C915"/>
      <c r="D915"/>
    </row>
    <row r="916" spans="1:4" x14ac:dyDescent="0.25">
      <c r="A916"/>
      <c r="B916"/>
      <c r="C916"/>
      <c r="D916"/>
    </row>
    <row r="917" spans="1:4" x14ac:dyDescent="0.25">
      <c r="A917"/>
      <c r="B917"/>
      <c r="C917"/>
      <c r="D917"/>
    </row>
    <row r="918" spans="1:4" x14ac:dyDescent="0.25">
      <c r="A918"/>
      <c r="B918"/>
      <c r="C918"/>
      <c r="D918"/>
    </row>
    <row r="919" spans="1:4" x14ac:dyDescent="0.25">
      <c r="A919"/>
      <c r="B919"/>
      <c r="C919"/>
      <c r="D919"/>
    </row>
    <row r="920" spans="1:4" x14ac:dyDescent="0.25">
      <c r="A920"/>
      <c r="B920"/>
      <c r="C920"/>
      <c r="D920"/>
    </row>
    <row r="921" spans="1:4" x14ac:dyDescent="0.25">
      <c r="A921"/>
      <c r="B921"/>
      <c r="C921"/>
      <c r="D921"/>
    </row>
    <row r="922" spans="1:4" x14ac:dyDescent="0.25">
      <c r="A922"/>
      <c r="B922"/>
      <c r="C922"/>
      <c r="D922"/>
    </row>
    <row r="923" spans="1:4" x14ac:dyDescent="0.25">
      <c r="A923"/>
      <c r="B923"/>
      <c r="C923"/>
      <c r="D923"/>
    </row>
    <row r="924" spans="1:4" x14ac:dyDescent="0.25">
      <c r="A924"/>
      <c r="B924"/>
      <c r="C924"/>
      <c r="D924"/>
    </row>
    <row r="925" spans="1:4" x14ac:dyDescent="0.25">
      <c r="A925"/>
      <c r="B925"/>
      <c r="C925"/>
      <c r="D925"/>
    </row>
    <row r="926" spans="1:4" x14ac:dyDescent="0.25">
      <c r="A926"/>
      <c r="B926"/>
      <c r="C926"/>
      <c r="D926"/>
    </row>
    <row r="927" spans="1:4" x14ac:dyDescent="0.25">
      <c r="A927"/>
      <c r="B927"/>
      <c r="C927"/>
      <c r="D927"/>
    </row>
    <row r="928" spans="1:4" x14ac:dyDescent="0.25">
      <c r="A928"/>
      <c r="B928"/>
      <c r="C928"/>
      <c r="D928"/>
    </row>
    <row r="929" spans="1:4" x14ac:dyDescent="0.25">
      <c r="A929"/>
      <c r="B929"/>
      <c r="C929"/>
      <c r="D929"/>
    </row>
    <row r="930" spans="1:4" x14ac:dyDescent="0.25">
      <c r="A930"/>
      <c r="B930"/>
      <c r="C930"/>
      <c r="D930"/>
    </row>
    <row r="931" spans="1:4" x14ac:dyDescent="0.25">
      <c r="A931"/>
      <c r="B931"/>
      <c r="C931"/>
      <c r="D931"/>
    </row>
    <row r="932" spans="1:4" x14ac:dyDescent="0.25">
      <c r="A932"/>
      <c r="B932"/>
      <c r="C932"/>
      <c r="D932"/>
    </row>
    <row r="933" spans="1:4" x14ac:dyDescent="0.25">
      <c r="A933"/>
      <c r="B933"/>
      <c r="C933"/>
      <c r="D933"/>
    </row>
    <row r="934" spans="1:4" x14ac:dyDescent="0.25">
      <c r="A934"/>
      <c r="B934"/>
      <c r="C934"/>
      <c r="D934"/>
    </row>
    <row r="935" spans="1:4" x14ac:dyDescent="0.25">
      <c r="A935"/>
      <c r="B935"/>
      <c r="C935"/>
      <c r="D935"/>
    </row>
    <row r="936" spans="1:4" x14ac:dyDescent="0.25">
      <c r="A936"/>
      <c r="B936"/>
      <c r="C936"/>
      <c r="D936"/>
    </row>
    <row r="937" spans="1:4" x14ac:dyDescent="0.25">
      <c r="A937"/>
      <c r="B937"/>
      <c r="C937"/>
      <c r="D937"/>
    </row>
    <row r="938" spans="1:4" x14ac:dyDescent="0.25">
      <c r="A938"/>
      <c r="B938"/>
      <c r="C938"/>
      <c r="D938"/>
    </row>
    <row r="939" spans="1:4" x14ac:dyDescent="0.25">
      <c r="A939"/>
      <c r="B939"/>
      <c r="C939"/>
      <c r="D939"/>
    </row>
    <row r="940" spans="1:4" x14ac:dyDescent="0.25">
      <c r="A940"/>
      <c r="B940"/>
      <c r="C940"/>
      <c r="D940"/>
    </row>
    <row r="941" spans="1:4" x14ac:dyDescent="0.25">
      <c r="A941"/>
      <c r="B941"/>
      <c r="C941"/>
      <c r="D941"/>
    </row>
    <row r="942" spans="1:4" x14ac:dyDescent="0.25">
      <c r="A942"/>
      <c r="B942"/>
      <c r="C942"/>
      <c r="D942"/>
    </row>
    <row r="943" spans="1:4" x14ac:dyDescent="0.25">
      <c r="A943"/>
      <c r="B943"/>
      <c r="C943"/>
      <c r="D943"/>
    </row>
    <row r="944" spans="1:4" x14ac:dyDescent="0.25">
      <c r="A944"/>
      <c r="B944"/>
      <c r="C944"/>
      <c r="D944"/>
    </row>
    <row r="945" spans="1:4" x14ac:dyDescent="0.25">
      <c r="A945"/>
      <c r="B945"/>
      <c r="C945"/>
      <c r="D945"/>
    </row>
    <row r="946" spans="1:4" x14ac:dyDescent="0.25">
      <c r="A946"/>
      <c r="B946"/>
      <c r="C946"/>
      <c r="D946"/>
    </row>
    <row r="947" spans="1:4" x14ac:dyDescent="0.25">
      <c r="A947"/>
      <c r="B947"/>
      <c r="C947"/>
      <c r="D947"/>
    </row>
    <row r="948" spans="1:4" x14ac:dyDescent="0.25">
      <c r="A948"/>
      <c r="B948"/>
      <c r="C948"/>
      <c r="D948"/>
    </row>
    <row r="949" spans="1:4" x14ac:dyDescent="0.25">
      <c r="A949"/>
      <c r="B949"/>
      <c r="C949"/>
      <c r="D949"/>
    </row>
    <row r="950" spans="1:4" x14ac:dyDescent="0.25">
      <c r="A950"/>
      <c r="B950"/>
      <c r="C950"/>
      <c r="D950"/>
    </row>
    <row r="951" spans="1:4" x14ac:dyDescent="0.25">
      <c r="A951"/>
      <c r="B951"/>
      <c r="C951"/>
      <c r="D951"/>
    </row>
    <row r="952" spans="1:4" x14ac:dyDescent="0.25">
      <c r="A952"/>
      <c r="B952"/>
      <c r="C952"/>
      <c r="D952"/>
    </row>
    <row r="953" spans="1:4" x14ac:dyDescent="0.25">
      <c r="A953"/>
      <c r="B953"/>
      <c r="C953"/>
      <c r="D953"/>
    </row>
    <row r="954" spans="1:4" x14ac:dyDescent="0.25">
      <c r="A954"/>
      <c r="B954"/>
      <c r="C954"/>
      <c r="D954"/>
    </row>
    <row r="955" spans="1:4" x14ac:dyDescent="0.25">
      <c r="A955"/>
      <c r="B955"/>
      <c r="C955"/>
      <c r="D955"/>
    </row>
    <row r="956" spans="1:4" x14ac:dyDescent="0.25">
      <c r="A956"/>
      <c r="B956"/>
      <c r="C956"/>
      <c r="D956"/>
    </row>
    <row r="957" spans="1:4" x14ac:dyDescent="0.25">
      <c r="A957"/>
      <c r="B957"/>
      <c r="C957"/>
      <c r="D957"/>
    </row>
    <row r="958" spans="1:4" x14ac:dyDescent="0.25">
      <c r="A958"/>
      <c r="B958"/>
      <c r="C958"/>
      <c r="D958"/>
    </row>
    <row r="959" spans="1:4" x14ac:dyDescent="0.25">
      <c r="A959"/>
      <c r="B959"/>
      <c r="C959"/>
      <c r="D959"/>
    </row>
    <row r="960" spans="1:4" x14ac:dyDescent="0.25">
      <c r="A960"/>
      <c r="B960"/>
      <c r="C960"/>
      <c r="D960"/>
    </row>
    <row r="961" spans="1:4" x14ac:dyDescent="0.25">
      <c r="A961"/>
      <c r="B961"/>
      <c r="C961"/>
      <c r="D961"/>
    </row>
    <row r="962" spans="1:4" x14ac:dyDescent="0.25">
      <c r="A962"/>
      <c r="B962"/>
      <c r="C962"/>
      <c r="D962"/>
    </row>
    <row r="963" spans="1:4" x14ac:dyDescent="0.25">
      <c r="A963"/>
      <c r="B963"/>
      <c r="C963"/>
      <c r="D963"/>
    </row>
    <row r="964" spans="1:4" x14ac:dyDescent="0.25">
      <c r="A964"/>
      <c r="B964"/>
      <c r="C964"/>
      <c r="D964"/>
    </row>
    <row r="965" spans="1:4" x14ac:dyDescent="0.25">
      <c r="A965"/>
      <c r="B965"/>
      <c r="C965"/>
      <c r="D965"/>
    </row>
    <row r="966" spans="1:4" x14ac:dyDescent="0.25">
      <c r="A966"/>
      <c r="B966"/>
      <c r="C966"/>
      <c r="D966"/>
    </row>
    <row r="967" spans="1:4" x14ac:dyDescent="0.25">
      <c r="A967"/>
      <c r="B967"/>
      <c r="C967"/>
      <c r="D967"/>
    </row>
    <row r="968" spans="1:4" x14ac:dyDescent="0.25">
      <c r="A968"/>
      <c r="B968"/>
      <c r="C968"/>
      <c r="D968"/>
    </row>
    <row r="969" spans="1:4" x14ac:dyDescent="0.25">
      <c r="A969"/>
      <c r="B969"/>
      <c r="C969"/>
      <c r="D969"/>
    </row>
    <row r="970" spans="1:4" x14ac:dyDescent="0.25">
      <c r="A970"/>
      <c r="B970"/>
      <c r="C970"/>
      <c r="D970"/>
    </row>
    <row r="971" spans="1:4" x14ac:dyDescent="0.25">
      <c r="A971"/>
      <c r="B971"/>
      <c r="C971"/>
      <c r="D971"/>
    </row>
    <row r="972" spans="1:4" x14ac:dyDescent="0.25">
      <c r="A972"/>
      <c r="B972"/>
      <c r="C972"/>
      <c r="D972"/>
    </row>
    <row r="973" spans="1:4" x14ac:dyDescent="0.25">
      <c r="A973"/>
      <c r="B973"/>
      <c r="C973"/>
      <c r="D973"/>
    </row>
    <row r="974" spans="1:4" x14ac:dyDescent="0.25">
      <c r="A974"/>
      <c r="B974"/>
      <c r="C974"/>
      <c r="D974"/>
    </row>
    <row r="975" spans="1:4" x14ac:dyDescent="0.25">
      <c r="A975"/>
      <c r="B975"/>
      <c r="C975"/>
      <c r="D975"/>
    </row>
    <row r="976" spans="1:4" x14ac:dyDescent="0.25">
      <c r="A976"/>
      <c r="B976"/>
      <c r="C976"/>
      <c r="D976"/>
    </row>
    <row r="977" spans="1:4" x14ac:dyDescent="0.25">
      <c r="A977"/>
      <c r="B977"/>
      <c r="C977"/>
      <c r="D977"/>
    </row>
    <row r="978" spans="1:4" x14ac:dyDescent="0.25">
      <c r="A978"/>
      <c r="B978"/>
      <c r="C978"/>
      <c r="D978"/>
    </row>
    <row r="979" spans="1:4" x14ac:dyDescent="0.25">
      <c r="A979"/>
      <c r="B979"/>
      <c r="C979"/>
      <c r="D979"/>
    </row>
    <row r="980" spans="1:4" x14ac:dyDescent="0.25">
      <c r="A980"/>
      <c r="B980"/>
      <c r="C980"/>
      <c r="D980"/>
    </row>
    <row r="981" spans="1:4" x14ac:dyDescent="0.25">
      <c r="A981"/>
      <c r="B981"/>
      <c r="C981"/>
      <c r="D981"/>
    </row>
    <row r="982" spans="1:4" x14ac:dyDescent="0.25">
      <c r="A982"/>
      <c r="B982"/>
      <c r="C982"/>
      <c r="D982"/>
    </row>
    <row r="983" spans="1:4" x14ac:dyDescent="0.25">
      <c r="A983"/>
      <c r="B983"/>
      <c r="C983"/>
      <c r="D983"/>
    </row>
    <row r="984" spans="1:4" x14ac:dyDescent="0.25">
      <c r="A984"/>
      <c r="B984"/>
      <c r="C984"/>
      <c r="D984"/>
    </row>
    <row r="985" spans="1:4" x14ac:dyDescent="0.25">
      <c r="A985"/>
      <c r="B985"/>
      <c r="C985"/>
      <c r="D985"/>
    </row>
    <row r="986" spans="1:4" x14ac:dyDescent="0.25">
      <c r="A986"/>
      <c r="B986"/>
      <c r="C986"/>
      <c r="D986"/>
    </row>
    <row r="987" spans="1:4" x14ac:dyDescent="0.25">
      <c r="A987"/>
      <c r="B987"/>
      <c r="C987"/>
      <c r="D987"/>
    </row>
    <row r="988" spans="1:4" x14ac:dyDescent="0.25">
      <c r="A988"/>
      <c r="B988"/>
      <c r="C988"/>
      <c r="D988"/>
    </row>
    <row r="989" spans="1:4" x14ac:dyDescent="0.25">
      <c r="A989"/>
      <c r="B989"/>
      <c r="C989"/>
      <c r="D989"/>
    </row>
    <row r="990" spans="1:4" x14ac:dyDescent="0.25">
      <c r="A990"/>
      <c r="B990"/>
      <c r="C990"/>
      <c r="D990"/>
    </row>
    <row r="991" spans="1:4" x14ac:dyDescent="0.25">
      <c r="A991"/>
      <c r="B991"/>
      <c r="C991"/>
      <c r="D991"/>
    </row>
    <row r="992" spans="1:4" x14ac:dyDescent="0.25">
      <c r="A992"/>
      <c r="B992"/>
      <c r="C992"/>
      <c r="D992"/>
    </row>
    <row r="993" spans="1:4" x14ac:dyDescent="0.25">
      <c r="A993"/>
      <c r="B993"/>
      <c r="C993"/>
      <c r="D993"/>
    </row>
    <row r="994" spans="1:4" x14ac:dyDescent="0.25">
      <c r="A994"/>
      <c r="B994"/>
      <c r="C994"/>
      <c r="D994"/>
    </row>
    <row r="995" spans="1:4" x14ac:dyDescent="0.25">
      <c r="A995"/>
      <c r="B995"/>
      <c r="C995"/>
      <c r="D995"/>
    </row>
    <row r="996" spans="1:4" x14ac:dyDescent="0.25">
      <c r="A996"/>
      <c r="B996"/>
      <c r="C996"/>
      <c r="D996"/>
    </row>
    <row r="997" spans="1:4" x14ac:dyDescent="0.25">
      <c r="A997"/>
      <c r="B997"/>
      <c r="C997"/>
      <c r="D997"/>
    </row>
    <row r="998" spans="1:4" x14ac:dyDescent="0.25">
      <c r="A998"/>
      <c r="B998"/>
      <c r="C998"/>
      <c r="D998"/>
    </row>
    <row r="999" spans="1:4" x14ac:dyDescent="0.25">
      <c r="A999"/>
      <c r="B999"/>
      <c r="C999"/>
      <c r="D999"/>
    </row>
    <row r="1000" spans="1:4" x14ac:dyDescent="0.25">
      <c r="A1000"/>
      <c r="B1000"/>
      <c r="C1000"/>
      <c r="D1000"/>
    </row>
    <row r="1001" spans="1:4" x14ac:dyDescent="0.25">
      <c r="A1001"/>
      <c r="B1001"/>
      <c r="C1001"/>
      <c r="D1001"/>
    </row>
    <row r="1002" spans="1:4" x14ac:dyDescent="0.25">
      <c r="A1002"/>
      <c r="B1002"/>
      <c r="C1002"/>
      <c r="D1002"/>
    </row>
    <row r="1003" spans="1:4" x14ac:dyDescent="0.25">
      <c r="A1003"/>
      <c r="B1003"/>
      <c r="C1003"/>
      <c r="D1003"/>
    </row>
    <row r="1004" spans="1:4" x14ac:dyDescent="0.25">
      <c r="A1004"/>
      <c r="B1004"/>
      <c r="C1004"/>
      <c r="D1004"/>
    </row>
    <row r="1005" spans="1:4" x14ac:dyDescent="0.25">
      <c r="A1005"/>
      <c r="B1005"/>
      <c r="C1005"/>
      <c r="D1005"/>
    </row>
    <row r="1006" spans="1:4" x14ac:dyDescent="0.25">
      <c r="A1006"/>
      <c r="B1006"/>
      <c r="C1006"/>
      <c r="D1006"/>
    </row>
    <row r="1007" spans="1:4" x14ac:dyDescent="0.25">
      <c r="A1007"/>
      <c r="B1007"/>
      <c r="C1007"/>
      <c r="D1007"/>
    </row>
    <row r="1008" spans="1:4" x14ac:dyDescent="0.25">
      <c r="A1008"/>
      <c r="B1008"/>
      <c r="C1008"/>
      <c r="D1008"/>
    </row>
    <row r="1009" spans="1:4" x14ac:dyDescent="0.25">
      <c r="A1009"/>
      <c r="B1009"/>
      <c r="C1009"/>
      <c r="D1009"/>
    </row>
    <row r="1010" spans="1:4" x14ac:dyDescent="0.25">
      <c r="A1010"/>
      <c r="B1010"/>
      <c r="C1010"/>
      <c r="D1010"/>
    </row>
    <row r="1011" spans="1:4" x14ac:dyDescent="0.25">
      <c r="A1011"/>
      <c r="B1011"/>
      <c r="C1011"/>
      <c r="D1011"/>
    </row>
    <row r="1012" spans="1:4" x14ac:dyDescent="0.25">
      <c r="A1012"/>
      <c r="B1012"/>
      <c r="C1012"/>
      <c r="D1012"/>
    </row>
    <row r="1013" spans="1:4" x14ac:dyDescent="0.25">
      <c r="A1013"/>
      <c r="B1013"/>
      <c r="C1013"/>
      <c r="D1013"/>
    </row>
    <row r="1014" spans="1:4" x14ac:dyDescent="0.25">
      <c r="A1014"/>
      <c r="B1014"/>
      <c r="C1014"/>
      <c r="D1014"/>
    </row>
    <row r="1015" spans="1:4" x14ac:dyDescent="0.25">
      <c r="A1015"/>
      <c r="B1015"/>
      <c r="C1015"/>
      <c r="D1015"/>
    </row>
    <row r="1016" spans="1:4" x14ac:dyDescent="0.25">
      <c r="A1016"/>
      <c r="B1016"/>
      <c r="C1016"/>
      <c r="D1016"/>
    </row>
    <row r="1017" spans="1:4" x14ac:dyDescent="0.25">
      <c r="A1017"/>
      <c r="B1017"/>
      <c r="C1017"/>
      <c r="D1017"/>
    </row>
    <row r="1018" spans="1:4" x14ac:dyDescent="0.25">
      <c r="A1018"/>
      <c r="B1018"/>
      <c r="C1018"/>
      <c r="D1018"/>
    </row>
    <row r="1019" spans="1:4" x14ac:dyDescent="0.25">
      <c r="A1019"/>
      <c r="B1019"/>
      <c r="C1019"/>
      <c r="D1019"/>
    </row>
    <row r="1020" spans="1:4" x14ac:dyDescent="0.25">
      <c r="A1020"/>
      <c r="B1020"/>
      <c r="C1020"/>
      <c r="D1020"/>
    </row>
    <row r="1021" spans="1:4" x14ac:dyDescent="0.25">
      <c r="A1021"/>
      <c r="B1021"/>
      <c r="C1021"/>
      <c r="D1021"/>
    </row>
    <row r="1022" spans="1:4" x14ac:dyDescent="0.25">
      <c r="A1022"/>
      <c r="B1022"/>
      <c r="C1022"/>
      <c r="D1022"/>
    </row>
    <row r="1023" spans="1:4" x14ac:dyDescent="0.25">
      <c r="A1023"/>
      <c r="B1023"/>
      <c r="C1023"/>
      <c r="D1023"/>
    </row>
    <row r="1024" spans="1:4" x14ac:dyDescent="0.25">
      <c r="A1024"/>
      <c r="B1024"/>
      <c r="C1024"/>
      <c r="D1024"/>
    </row>
    <row r="1025" spans="1:4" x14ac:dyDescent="0.25">
      <c r="A1025"/>
      <c r="B1025"/>
      <c r="C1025"/>
      <c r="D1025"/>
    </row>
    <row r="1026" spans="1:4" x14ac:dyDescent="0.25">
      <c r="A1026"/>
      <c r="B1026"/>
      <c r="C1026"/>
      <c r="D1026"/>
    </row>
    <row r="1027" spans="1:4" x14ac:dyDescent="0.25">
      <c r="A1027"/>
      <c r="B1027"/>
      <c r="C1027"/>
      <c r="D1027"/>
    </row>
    <row r="1028" spans="1:4" x14ac:dyDescent="0.25">
      <c r="A1028"/>
      <c r="B1028"/>
      <c r="C1028"/>
      <c r="D1028"/>
    </row>
    <row r="1029" spans="1:4" x14ac:dyDescent="0.25">
      <c r="A1029"/>
      <c r="B1029"/>
      <c r="C1029"/>
      <c r="D1029"/>
    </row>
    <row r="1030" spans="1:4" x14ac:dyDescent="0.25">
      <c r="A1030"/>
      <c r="B1030"/>
      <c r="C1030"/>
      <c r="D1030"/>
    </row>
    <row r="1031" spans="1:4" x14ac:dyDescent="0.25">
      <c r="A1031"/>
      <c r="B1031"/>
      <c r="C1031"/>
      <c r="D1031"/>
    </row>
    <row r="1032" spans="1:4" x14ac:dyDescent="0.25">
      <c r="A1032"/>
      <c r="B1032"/>
      <c r="C1032"/>
      <c r="D1032"/>
    </row>
    <row r="1033" spans="1:4" x14ac:dyDescent="0.25">
      <c r="A1033"/>
      <c r="B1033"/>
      <c r="C1033"/>
      <c r="D1033"/>
    </row>
    <row r="1034" spans="1:4" x14ac:dyDescent="0.25">
      <c r="A1034"/>
      <c r="B1034"/>
      <c r="C1034"/>
      <c r="D1034"/>
    </row>
    <row r="1035" spans="1:4" x14ac:dyDescent="0.25">
      <c r="A1035"/>
      <c r="B1035"/>
      <c r="C1035"/>
      <c r="D1035"/>
    </row>
    <row r="1036" spans="1:4" x14ac:dyDescent="0.25">
      <c r="A1036"/>
      <c r="B1036"/>
      <c r="C1036"/>
      <c r="D1036"/>
    </row>
    <row r="1037" spans="1:4" x14ac:dyDescent="0.25">
      <c r="A1037"/>
      <c r="B1037"/>
      <c r="C1037"/>
      <c r="D1037"/>
    </row>
    <row r="1038" spans="1:4" x14ac:dyDescent="0.25">
      <c r="A1038"/>
      <c r="B1038"/>
      <c r="C1038"/>
      <c r="D1038"/>
    </row>
    <row r="1039" spans="1:4" x14ac:dyDescent="0.25">
      <c r="A1039"/>
      <c r="B1039"/>
      <c r="C1039"/>
      <c r="D1039"/>
    </row>
    <row r="1040" spans="1:4" x14ac:dyDescent="0.25">
      <c r="A1040"/>
      <c r="B1040"/>
      <c r="C1040"/>
      <c r="D1040"/>
    </row>
    <row r="1041" spans="1:4" x14ac:dyDescent="0.25">
      <c r="A1041"/>
      <c r="B1041"/>
      <c r="C1041"/>
      <c r="D1041"/>
    </row>
    <row r="1042" spans="1:4" x14ac:dyDescent="0.25">
      <c r="A1042"/>
      <c r="B1042"/>
      <c r="C1042"/>
      <c r="D1042"/>
    </row>
    <row r="1043" spans="1:4" x14ac:dyDescent="0.25">
      <c r="A1043"/>
      <c r="B1043"/>
      <c r="C1043"/>
      <c r="D1043"/>
    </row>
    <row r="1044" spans="1:4" x14ac:dyDescent="0.25">
      <c r="A1044"/>
      <c r="B1044"/>
      <c r="C1044"/>
      <c r="D1044"/>
    </row>
    <row r="1045" spans="1:4" x14ac:dyDescent="0.25">
      <c r="A1045"/>
      <c r="B1045"/>
      <c r="C1045"/>
      <c r="D1045"/>
    </row>
    <row r="1046" spans="1:4" x14ac:dyDescent="0.25">
      <c r="A1046"/>
      <c r="B1046"/>
      <c r="C1046"/>
      <c r="D1046"/>
    </row>
    <row r="1047" spans="1:4" x14ac:dyDescent="0.25">
      <c r="A1047"/>
      <c r="B1047"/>
      <c r="C1047"/>
      <c r="D1047"/>
    </row>
    <row r="1048" spans="1:4" x14ac:dyDescent="0.25">
      <c r="A1048"/>
      <c r="B1048"/>
      <c r="C1048"/>
      <c r="D1048"/>
    </row>
    <row r="1049" spans="1:4" x14ac:dyDescent="0.25">
      <c r="A1049"/>
      <c r="B1049"/>
      <c r="C1049"/>
      <c r="D1049"/>
    </row>
    <row r="1050" spans="1:4" x14ac:dyDescent="0.25">
      <c r="A1050"/>
      <c r="B1050"/>
      <c r="C1050"/>
      <c r="D1050"/>
    </row>
    <row r="1051" spans="1:4" x14ac:dyDescent="0.25">
      <c r="A1051"/>
      <c r="B1051"/>
      <c r="C1051"/>
      <c r="D1051"/>
    </row>
    <row r="1052" spans="1:4" x14ac:dyDescent="0.25">
      <c r="A1052"/>
      <c r="B1052"/>
      <c r="C1052"/>
      <c r="D1052"/>
    </row>
    <row r="1053" spans="1:4" x14ac:dyDescent="0.25">
      <c r="A1053"/>
      <c r="B1053"/>
      <c r="C1053"/>
      <c r="D1053"/>
    </row>
    <row r="1054" spans="1:4" x14ac:dyDescent="0.25">
      <c r="A1054"/>
      <c r="B1054"/>
      <c r="C1054"/>
      <c r="D1054"/>
    </row>
    <row r="1055" spans="1:4" x14ac:dyDescent="0.25">
      <c r="A1055"/>
      <c r="B1055"/>
      <c r="C1055"/>
      <c r="D1055"/>
    </row>
    <row r="1056" spans="1:4" x14ac:dyDescent="0.25">
      <c r="A1056"/>
      <c r="B1056"/>
      <c r="C1056"/>
      <c r="D1056"/>
    </row>
    <row r="1057" spans="1:4" x14ac:dyDescent="0.25">
      <c r="A1057"/>
      <c r="B1057"/>
      <c r="C1057"/>
      <c r="D1057"/>
    </row>
    <row r="1058" spans="1:4" x14ac:dyDescent="0.25">
      <c r="A1058"/>
      <c r="B1058"/>
      <c r="C1058"/>
      <c r="D1058"/>
    </row>
    <row r="1059" spans="1:4" x14ac:dyDescent="0.25">
      <c r="A1059"/>
      <c r="B1059"/>
      <c r="C1059"/>
      <c r="D1059"/>
    </row>
    <row r="1060" spans="1:4" x14ac:dyDescent="0.25">
      <c r="A1060"/>
      <c r="B1060"/>
      <c r="C1060"/>
      <c r="D1060"/>
    </row>
    <row r="1061" spans="1:4" x14ac:dyDescent="0.25">
      <c r="A1061"/>
      <c r="B1061"/>
      <c r="C1061"/>
      <c r="D1061"/>
    </row>
    <row r="1062" spans="1:4" x14ac:dyDescent="0.25">
      <c r="A1062"/>
      <c r="B1062"/>
      <c r="C1062"/>
      <c r="D1062"/>
    </row>
    <row r="1063" spans="1:4" x14ac:dyDescent="0.25">
      <c r="A1063"/>
      <c r="B1063"/>
      <c r="C1063"/>
      <c r="D1063"/>
    </row>
    <row r="1064" spans="1:4" x14ac:dyDescent="0.25">
      <c r="A1064"/>
      <c r="B1064"/>
      <c r="C1064"/>
      <c r="D1064"/>
    </row>
    <row r="1065" spans="1:4" x14ac:dyDescent="0.25">
      <c r="A1065"/>
      <c r="B1065"/>
      <c r="C1065"/>
      <c r="D1065"/>
    </row>
    <row r="1066" spans="1:4" x14ac:dyDescent="0.25">
      <c r="A1066"/>
      <c r="B1066"/>
      <c r="C1066"/>
      <c r="D1066"/>
    </row>
    <row r="1067" spans="1:4" x14ac:dyDescent="0.25">
      <c r="A1067"/>
      <c r="B1067"/>
      <c r="C1067"/>
      <c r="D1067"/>
    </row>
    <row r="1068" spans="1:4" x14ac:dyDescent="0.25">
      <c r="A1068"/>
      <c r="B1068"/>
      <c r="C1068"/>
      <c r="D1068"/>
    </row>
    <row r="1069" spans="1:4" x14ac:dyDescent="0.25">
      <c r="A1069"/>
      <c r="B1069"/>
      <c r="C1069"/>
      <c r="D1069"/>
    </row>
    <row r="1070" spans="1:4" x14ac:dyDescent="0.25">
      <c r="A1070"/>
      <c r="B1070"/>
      <c r="C1070"/>
      <c r="D1070"/>
    </row>
    <row r="1071" spans="1:4" x14ac:dyDescent="0.25">
      <c r="A1071"/>
      <c r="B1071"/>
      <c r="C1071"/>
      <c r="D1071"/>
    </row>
    <row r="1072" spans="1:4" x14ac:dyDescent="0.25">
      <c r="A1072"/>
      <c r="B1072"/>
      <c r="C1072"/>
      <c r="D1072"/>
    </row>
    <row r="1073" spans="1:4" x14ac:dyDescent="0.25">
      <c r="A1073"/>
      <c r="B1073"/>
      <c r="C1073"/>
      <c r="D1073"/>
    </row>
    <row r="1074" spans="1:4" x14ac:dyDescent="0.25">
      <c r="A1074"/>
      <c r="B1074"/>
      <c r="C1074"/>
      <c r="D1074"/>
    </row>
    <row r="1075" spans="1:4" x14ac:dyDescent="0.25">
      <c r="A1075"/>
      <c r="B1075"/>
      <c r="C1075"/>
      <c r="D1075"/>
    </row>
    <row r="1076" spans="1:4" x14ac:dyDescent="0.25">
      <c r="A1076"/>
      <c r="B1076"/>
      <c r="C1076"/>
      <c r="D1076"/>
    </row>
    <row r="1077" spans="1:4" x14ac:dyDescent="0.25">
      <c r="A1077"/>
      <c r="B1077"/>
      <c r="C1077"/>
      <c r="D1077"/>
    </row>
    <row r="1078" spans="1:4" x14ac:dyDescent="0.25">
      <c r="A1078"/>
      <c r="B1078"/>
      <c r="C1078"/>
      <c r="D1078"/>
    </row>
    <row r="1079" spans="1:4" x14ac:dyDescent="0.25">
      <c r="A1079"/>
      <c r="B1079"/>
      <c r="C1079"/>
      <c r="D1079"/>
    </row>
    <row r="1080" spans="1:4" x14ac:dyDescent="0.25">
      <c r="A1080"/>
      <c r="B1080"/>
      <c r="C1080"/>
      <c r="D1080"/>
    </row>
    <row r="1081" spans="1:4" x14ac:dyDescent="0.25">
      <c r="A1081"/>
      <c r="B1081"/>
      <c r="C1081"/>
      <c r="D1081"/>
    </row>
    <row r="1082" spans="1:4" x14ac:dyDescent="0.25">
      <c r="A1082"/>
      <c r="B1082"/>
      <c r="C1082"/>
      <c r="D1082"/>
    </row>
    <row r="1083" spans="1:4" x14ac:dyDescent="0.25">
      <c r="A1083"/>
      <c r="B1083"/>
      <c r="C1083"/>
      <c r="D1083"/>
    </row>
    <row r="1084" spans="1:4" x14ac:dyDescent="0.25">
      <c r="A1084"/>
      <c r="B1084"/>
      <c r="C1084"/>
      <c r="D1084"/>
    </row>
    <row r="1085" spans="1:4" x14ac:dyDescent="0.25">
      <c r="A1085"/>
      <c r="B1085"/>
      <c r="C1085"/>
      <c r="D1085"/>
    </row>
    <row r="1086" spans="1:4" x14ac:dyDescent="0.25">
      <c r="A1086"/>
      <c r="B1086"/>
      <c r="C1086"/>
      <c r="D1086"/>
    </row>
    <row r="1087" spans="1:4" x14ac:dyDescent="0.25">
      <c r="A1087"/>
      <c r="B1087"/>
      <c r="C1087"/>
      <c r="D1087"/>
    </row>
    <row r="1088" spans="1:4" x14ac:dyDescent="0.25">
      <c r="A1088"/>
      <c r="B1088"/>
      <c r="C1088"/>
      <c r="D1088"/>
    </row>
    <row r="1089" spans="1:4" x14ac:dyDescent="0.25">
      <c r="A1089"/>
      <c r="B1089"/>
      <c r="C1089"/>
      <c r="D1089"/>
    </row>
    <row r="1090" spans="1:4" x14ac:dyDescent="0.25">
      <c r="A1090"/>
      <c r="B1090"/>
      <c r="C1090"/>
      <c r="D1090"/>
    </row>
    <row r="1091" spans="1:4" x14ac:dyDescent="0.25">
      <c r="A1091"/>
      <c r="B1091"/>
      <c r="C1091"/>
      <c r="D1091"/>
    </row>
    <row r="1092" spans="1:4" x14ac:dyDescent="0.25">
      <c r="A1092"/>
      <c r="B1092"/>
      <c r="C1092"/>
      <c r="D1092"/>
    </row>
    <row r="1093" spans="1:4" x14ac:dyDescent="0.25">
      <c r="A1093"/>
      <c r="B1093"/>
      <c r="C1093"/>
      <c r="D1093"/>
    </row>
    <row r="1094" spans="1:4" x14ac:dyDescent="0.25">
      <c r="A1094"/>
      <c r="B1094"/>
      <c r="C1094"/>
      <c r="D1094"/>
    </row>
    <row r="1095" spans="1:4" x14ac:dyDescent="0.25">
      <c r="A1095"/>
      <c r="B1095"/>
      <c r="C1095"/>
      <c r="D1095"/>
    </row>
    <row r="1096" spans="1:4" x14ac:dyDescent="0.25">
      <c r="A1096"/>
      <c r="B1096"/>
      <c r="C1096"/>
      <c r="D1096"/>
    </row>
    <row r="1097" spans="1:4" x14ac:dyDescent="0.25">
      <c r="A1097"/>
      <c r="B1097"/>
      <c r="C1097"/>
      <c r="D1097"/>
    </row>
    <row r="1098" spans="1:4" x14ac:dyDescent="0.25">
      <c r="A1098"/>
      <c r="B1098"/>
      <c r="C1098"/>
      <c r="D1098"/>
    </row>
    <row r="1099" spans="1:4" x14ac:dyDescent="0.25">
      <c r="A1099"/>
      <c r="B1099"/>
      <c r="C1099"/>
      <c r="D1099"/>
    </row>
    <row r="1100" spans="1:4" x14ac:dyDescent="0.25">
      <c r="A1100"/>
      <c r="B1100"/>
      <c r="C1100"/>
      <c r="D1100"/>
    </row>
    <row r="1101" spans="1:4" x14ac:dyDescent="0.25">
      <c r="A1101"/>
      <c r="B1101"/>
      <c r="C1101"/>
      <c r="D1101"/>
    </row>
    <row r="1102" spans="1:4" x14ac:dyDescent="0.25">
      <c r="A1102"/>
      <c r="B1102"/>
      <c r="C1102"/>
      <c r="D1102"/>
    </row>
    <row r="1103" spans="1:4" x14ac:dyDescent="0.25">
      <c r="A1103"/>
      <c r="B1103"/>
      <c r="C1103"/>
      <c r="D1103"/>
    </row>
    <row r="1104" spans="1:4" x14ac:dyDescent="0.25">
      <c r="A1104"/>
      <c r="B1104"/>
      <c r="C1104"/>
      <c r="D1104"/>
    </row>
    <row r="1105" spans="1:4" x14ac:dyDescent="0.25">
      <c r="A1105"/>
      <c r="B1105"/>
      <c r="C1105"/>
      <c r="D1105"/>
    </row>
    <row r="1106" spans="1:4" x14ac:dyDescent="0.25">
      <c r="A1106"/>
      <c r="B1106"/>
      <c r="C1106"/>
      <c r="D1106"/>
    </row>
    <row r="1107" spans="1:4" x14ac:dyDescent="0.25">
      <c r="A1107"/>
      <c r="B1107"/>
      <c r="C1107"/>
      <c r="D1107"/>
    </row>
    <row r="1108" spans="1:4" x14ac:dyDescent="0.25">
      <c r="A1108"/>
      <c r="B1108"/>
      <c r="C1108"/>
      <c r="D1108"/>
    </row>
    <row r="1109" spans="1:4" x14ac:dyDescent="0.25">
      <c r="A1109"/>
      <c r="B1109"/>
      <c r="C1109"/>
      <c r="D1109"/>
    </row>
    <row r="1110" spans="1:4" x14ac:dyDescent="0.25">
      <c r="A1110"/>
      <c r="B1110"/>
      <c r="C1110"/>
      <c r="D1110"/>
    </row>
    <row r="1111" spans="1:4" x14ac:dyDescent="0.25">
      <c r="A1111"/>
      <c r="B1111"/>
      <c r="C1111"/>
      <c r="D1111"/>
    </row>
    <row r="1112" spans="1:4" x14ac:dyDescent="0.25">
      <c r="A1112"/>
      <c r="B1112"/>
      <c r="C1112"/>
      <c r="D1112"/>
    </row>
    <row r="1113" spans="1:4" x14ac:dyDescent="0.25">
      <c r="A1113"/>
      <c r="B1113"/>
      <c r="C1113"/>
      <c r="D1113"/>
    </row>
    <row r="1114" spans="1:4" x14ac:dyDescent="0.25">
      <c r="A1114"/>
      <c r="B1114"/>
      <c r="C1114"/>
      <c r="D1114"/>
    </row>
    <row r="1115" spans="1:4" x14ac:dyDescent="0.25">
      <c r="A1115"/>
      <c r="B1115"/>
      <c r="C1115"/>
      <c r="D1115"/>
    </row>
    <row r="1116" spans="1:4" x14ac:dyDescent="0.25">
      <c r="A1116"/>
      <c r="B1116"/>
      <c r="C1116"/>
      <c r="D1116"/>
    </row>
    <row r="1117" spans="1:4" x14ac:dyDescent="0.25">
      <c r="A1117"/>
      <c r="B1117"/>
      <c r="C1117"/>
      <c r="D1117"/>
    </row>
    <row r="1118" spans="1:4" x14ac:dyDescent="0.25">
      <c r="A1118"/>
      <c r="B1118"/>
      <c r="C1118"/>
      <c r="D1118"/>
    </row>
    <row r="1119" spans="1:4" x14ac:dyDescent="0.25">
      <c r="A1119"/>
      <c r="B1119"/>
      <c r="C1119"/>
      <c r="D1119"/>
    </row>
    <row r="1120" spans="1:4" x14ac:dyDescent="0.25">
      <c r="A1120"/>
      <c r="B1120"/>
      <c r="C1120"/>
      <c r="D1120"/>
    </row>
    <row r="1121" spans="1:4" x14ac:dyDescent="0.25">
      <c r="A1121"/>
      <c r="B1121"/>
      <c r="C1121"/>
      <c r="D1121"/>
    </row>
    <row r="1122" spans="1:4" x14ac:dyDescent="0.25">
      <c r="A1122"/>
      <c r="B1122"/>
      <c r="C1122"/>
      <c r="D1122"/>
    </row>
    <row r="1123" spans="1:4" x14ac:dyDescent="0.25">
      <c r="A1123"/>
      <c r="B1123"/>
      <c r="C1123"/>
      <c r="D1123"/>
    </row>
    <row r="1124" spans="1:4" x14ac:dyDescent="0.25">
      <c r="A1124"/>
      <c r="B1124"/>
      <c r="C1124"/>
      <c r="D1124"/>
    </row>
    <row r="1125" spans="1:4" x14ac:dyDescent="0.25">
      <c r="A1125"/>
      <c r="B1125"/>
      <c r="C1125"/>
      <c r="D1125"/>
    </row>
    <row r="1126" spans="1:4" x14ac:dyDescent="0.25">
      <c r="A1126"/>
      <c r="B1126"/>
      <c r="C1126"/>
      <c r="D1126"/>
    </row>
    <row r="1127" spans="1:4" x14ac:dyDescent="0.25">
      <c r="A1127"/>
      <c r="B1127"/>
      <c r="C1127"/>
      <c r="D1127"/>
    </row>
    <row r="1128" spans="1:4" x14ac:dyDescent="0.25">
      <c r="A1128"/>
      <c r="B1128"/>
      <c r="C1128"/>
      <c r="D1128"/>
    </row>
    <row r="1129" spans="1:4" x14ac:dyDescent="0.25">
      <c r="A1129"/>
      <c r="B1129"/>
      <c r="C1129"/>
      <c r="D1129"/>
    </row>
    <row r="1130" spans="1:4" x14ac:dyDescent="0.25">
      <c r="A1130"/>
      <c r="B1130"/>
      <c r="C1130"/>
      <c r="D1130"/>
    </row>
    <row r="1131" spans="1:4" x14ac:dyDescent="0.25">
      <c r="A1131"/>
      <c r="B1131"/>
      <c r="C1131"/>
      <c r="D1131"/>
    </row>
    <row r="1132" spans="1:4" x14ac:dyDescent="0.25">
      <c r="A1132"/>
      <c r="B1132"/>
      <c r="C1132"/>
      <c r="D1132"/>
    </row>
    <row r="1133" spans="1:4" x14ac:dyDescent="0.25">
      <c r="A1133"/>
      <c r="B1133"/>
      <c r="C1133"/>
      <c r="D1133"/>
    </row>
    <row r="1134" spans="1:4" x14ac:dyDescent="0.25">
      <c r="A1134"/>
      <c r="B1134"/>
      <c r="C1134"/>
      <c r="D1134"/>
    </row>
    <row r="1135" spans="1:4" x14ac:dyDescent="0.25">
      <c r="A1135"/>
      <c r="B1135"/>
      <c r="C1135"/>
      <c r="D1135"/>
    </row>
    <row r="1136" spans="1:4" x14ac:dyDescent="0.25">
      <c r="A1136"/>
      <c r="B1136"/>
      <c r="C1136"/>
      <c r="D1136"/>
    </row>
    <row r="1137" spans="1:4" x14ac:dyDescent="0.25">
      <c r="A1137"/>
      <c r="B1137"/>
      <c r="C1137"/>
      <c r="D1137"/>
    </row>
    <row r="1138" spans="1:4" x14ac:dyDescent="0.25">
      <c r="A1138"/>
      <c r="B1138"/>
      <c r="C1138"/>
      <c r="D1138"/>
    </row>
    <row r="1139" spans="1:4" x14ac:dyDescent="0.25">
      <c r="A1139"/>
      <c r="B1139"/>
      <c r="C1139"/>
      <c r="D1139"/>
    </row>
    <row r="1140" spans="1:4" x14ac:dyDescent="0.25">
      <c r="A1140"/>
      <c r="B1140"/>
      <c r="C1140"/>
      <c r="D1140"/>
    </row>
    <row r="1141" spans="1:4" x14ac:dyDescent="0.25">
      <c r="A1141"/>
      <c r="B1141"/>
      <c r="C1141"/>
      <c r="D1141"/>
    </row>
    <row r="1142" spans="1:4" x14ac:dyDescent="0.25">
      <c r="A1142"/>
      <c r="B1142"/>
      <c r="C1142"/>
      <c r="D1142"/>
    </row>
    <row r="1143" spans="1:4" x14ac:dyDescent="0.25">
      <c r="A1143"/>
      <c r="B1143"/>
      <c r="C1143"/>
      <c r="D1143"/>
    </row>
    <row r="1144" spans="1:4" x14ac:dyDescent="0.25">
      <c r="A1144"/>
      <c r="B1144"/>
      <c r="C1144"/>
      <c r="D1144"/>
    </row>
    <row r="1145" spans="1:4" x14ac:dyDescent="0.25">
      <c r="A1145"/>
      <c r="B1145"/>
      <c r="C1145"/>
      <c r="D1145"/>
    </row>
    <row r="1146" spans="1:4" x14ac:dyDescent="0.25">
      <c r="A1146"/>
      <c r="B1146"/>
      <c r="C1146"/>
      <c r="D1146"/>
    </row>
    <row r="1147" spans="1:4" x14ac:dyDescent="0.25">
      <c r="A1147"/>
      <c r="B1147"/>
      <c r="C1147"/>
      <c r="D1147"/>
    </row>
    <row r="1148" spans="1:4" x14ac:dyDescent="0.25">
      <c r="A1148"/>
      <c r="B1148"/>
      <c r="C1148"/>
      <c r="D1148"/>
    </row>
    <row r="1149" spans="1:4" x14ac:dyDescent="0.25">
      <c r="A1149"/>
      <c r="B1149"/>
      <c r="C1149"/>
      <c r="D1149"/>
    </row>
    <row r="1150" spans="1:4" x14ac:dyDescent="0.25">
      <c r="A1150"/>
      <c r="B1150"/>
      <c r="C1150"/>
      <c r="D1150"/>
    </row>
    <row r="1151" spans="1:4" x14ac:dyDescent="0.25">
      <c r="A1151"/>
      <c r="B1151"/>
      <c r="C1151"/>
      <c r="D1151"/>
    </row>
    <row r="1152" spans="1:4" x14ac:dyDescent="0.25">
      <c r="A1152"/>
      <c r="B1152"/>
      <c r="C1152"/>
      <c r="D1152"/>
    </row>
    <row r="1153" spans="1:4" x14ac:dyDescent="0.25">
      <c r="A1153"/>
      <c r="B1153"/>
      <c r="C1153"/>
      <c r="D1153"/>
    </row>
    <row r="1154" spans="1:4" x14ac:dyDescent="0.25">
      <c r="A1154"/>
      <c r="B1154"/>
      <c r="C1154"/>
      <c r="D1154"/>
    </row>
    <row r="1155" spans="1:4" x14ac:dyDescent="0.25">
      <c r="A1155"/>
      <c r="B1155"/>
      <c r="C1155"/>
      <c r="D1155"/>
    </row>
    <row r="1156" spans="1:4" x14ac:dyDescent="0.25">
      <c r="A1156"/>
      <c r="B1156"/>
      <c r="C1156"/>
      <c r="D1156"/>
    </row>
    <row r="1157" spans="1:4" x14ac:dyDescent="0.25">
      <c r="A1157"/>
      <c r="B1157"/>
      <c r="C1157"/>
      <c r="D1157"/>
    </row>
    <row r="1158" spans="1:4" x14ac:dyDescent="0.25">
      <c r="A1158"/>
      <c r="B1158"/>
      <c r="C1158"/>
      <c r="D1158"/>
    </row>
    <row r="1159" spans="1:4" x14ac:dyDescent="0.25">
      <c r="A1159"/>
      <c r="B1159"/>
      <c r="C1159"/>
      <c r="D1159"/>
    </row>
    <row r="1160" spans="1:4" x14ac:dyDescent="0.25">
      <c r="A1160"/>
      <c r="B1160"/>
      <c r="C1160"/>
      <c r="D1160"/>
    </row>
    <row r="1161" spans="1:4" x14ac:dyDescent="0.25">
      <c r="A1161"/>
      <c r="B1161"/>
      <c r="C1161"/>
      <c r="D1161"/>
    </row>
    <row r="1162" spans="1:4" x14ac:dyDescent="0.25">
      <c r="A1162"/>
      <c r="B1162"/>
      <c r="C1162"/>
      <c r="D1162"/>
    </row>
    <row r="1163" spans="1:4" x14ac:dyDescent="0.25">
      <c r="A1163"/>
      <c r="B1163"/>
      <c r="C1163"/>
      <c r="D1163"/>
    </row>
    <row r="1164" spans="1:4" x14ac:dyDescent="0.25">
      <c r="A1164"/>
      <c r="B1164"/>
      <c r="C1164"/>
      <c r="D1164"/>
    </row>
    <row r="1165" spans="1:4" x14ac:dyDescent="0.25">
      <c r="A1165"/>
      <c r="B1165"/>
      <c r="C1165"/>
      <c r="D1165"/>
    </row>
    <row r="1166" spans="1:4" x14ac:dyDescent="0.25">
      <c r="A1166"/>
      <c r="B1166"/>
      <c r="C1166"/>
      <c r="D1166"/>
    </row>
    <row r="1167" spans="1:4" x14ac:dyDescent="0.25">
      <c r="A1167"/>
      <c r="B1167"/>
      <c r="C1167"/>
      <c r="D1167"/>
    </row>
    <row r="1168" spans="1:4" x14ac:dyDescent="0.25">
      <c r="A1168"/>
      <c r="B1168"/>
      <c r="C1168"/>
      <c r="D1168"/>
    </row>
    <row r="1169" spans="1:4" x14ac:dyDescent="0.25">
      <c r="A1169"/>
      <c r="B1169"/>
      <c r="C1169"/>
      <c r="D1169"/>
    </row>
    <row r="1170" spans="1:4" x14ac:dyDescent="0.25">
      <c r="A1170"/>
      <c r="B1170"/>
      <c r="C1170"/>
      <c r="D1170"/>
    </row>
    <row r="1171" spans="1:4" x14ac:dyDescent="0.25">
      <c r="A1171"/>
      <c r="B1171"/>
      <c r="C1171"/>
      <c r="D1171"/>
    </row>
    <row r="1172" spans="1:4" x14ac:dyDescent="0.25">
      <c r="A1172"/>
      <c r="B1172"/>
      <c r="C1172"/>
      <c r="D1172"/>
    </row>
    <row r="1173" spans="1:4" x14ac:dyDescent="0.25">
      <c r="A1173"/>
      <c r="B1173"/>
      <c r="C1173"/>
      <c r="D1173"/>
    </row>
    <row r="1174" spans="1:4" x14ac:dyDescent="0.25">
      <c r="A1174"/>
      <c r="B1174"/>
      <c r="C1174"/>
      <c r="D1174"/>
    </row>
    <row r="1175" spans="1:4" x14ac:dyDescent="0.25">
      <c r="A1175"/>
      <c r="B1175"/>
      <c r="C1175"/>
      <c r="D1175"/>
    </row>
    <row r="1176" spans="1:4" x14ac:dyDescent="0.25">
      <c r="A1176"/>
      <c r="B1176"/>
      <c r="C1176"/>
      <c r="D1176"/>
    </row>
    <row r="1177" spans="1:4" x14ac:dyDescent="0.25">
      <c r="A1177"/>
      <c r="B1177"/>
      <c r="C1177"/>
      <c r="D1177"/>
    </row>
    <row r="1178" spans="1:4" x14ac:dyDescent="0.25">
      <c r="A1178"/>
      <c r="B1178"/>
      <c r="C1178"/>
      <c r="D1178"/>
    </row>
    <row r="1179" spans="1:4" x14ac:dyDescent="0.25">
      <c r="A1179"/>
      <c r="B1179"/>
      <c r="C1179"/>
      <c r="D1179"/>
    </row>
    <row r="1180" spans="1:4" x14ac:dyDescent="0.25">
      <c r="A1180"/>
      <c r="B1180"/>
      <c r="C1180"/>
      <c r="D1180"/>
    </row>
    <row r="1181" spans="1:4" x14ac:dyDescent="0.25">
      <c r="A1181"/>
      <c r="B1181"/>
      <c r="C1181"/>
      <c r="D1181"/>
    </row>
    <row r="1182" spans="1:4" x14ac:dyDescent="0.25">
      <c r="A1182"/>
      <c r="B1182"/>
      <c r="C1182"/>
      <c r="D1182"/>
    </row>
    <row r="1183" spans="1:4" x14ac:dyDescent="0.25">
      <c r="A1183"/>
      <c r="B1183"/>
      <c r="C1183"/>
      <c r="D1183"/>
    </row>
    <row r="1184" spans="1:4" x14ac:dyDescent="0.25">
      <c r="A1184"/>
      <c r="B1184"/>
      <c r="C1184"/>
      <c r="D1184"/>
    </row>
    <row r="1185" spans="1:4" x14ac:dyDescent="0.25">
      <c r="A1185"/>
      <c r="B1185"/>
      <c r="C1185"/>
      <c r="D1185"/>
    </row>
    <row r="1186" spans="1:4" x14ac:dyDescent="0.25">
      <c r="A1186"/>
      <c r="B1186"/>
      <c r="C1186"/>
      <c r="D1186"/>
    </row>
    <row r="1187" spans="1:4" x14ac:dyDescent="0.25">
      <c r="A1187"/>
      <c r="B1187"/>
      <c r="C1187"/>
      <c r="D1187"/>
    </row>
    <row r="1188" spans="1:4" x14ac:dyDescent="0.25">
      <c r="A1188"/>
      <c r="B1188"/>
      <c r="C1188"/>
      <c r="D1188"/>
    </row>
    <row r="1189" spans="1:4" x14ac:dyDescent="0.25">
      <c r="A1189"/>
      <c r="B1189"/>
      <c r="C1189"/>
      <c r="D1189"/>
    </row>
    <row r="1190" spans="1:4" x14ac:dyDescent="0.25">
      <c r="A1190"/>
      <c r="B1190"/>
      <c r="C1190"/>
      <c r="D1190"/>
    </row>
    <row r="1191" spans="1:4" x14ac:dyDescent="0.25">
      <c r="A1191"/>
      <c r="B1191"/>
      <c r="C1191"/>
      <c r="D1191"/>
    </row>
    <row r="1192" spans="1:4" x14ac:dyDescent="0.25">
      <c r="A1192"/>
      <c r="B1192"/>
      <c r="C1192"/>
      <c r="D1192"/>
    </row>
    <row r="1193" spans="1:4" x14ac:dyDescent="0.25">
      <c r="A1193"/>
      <c r="B1193"/>
      <c r="C1193"/>
      <c r="D1193"/>
    </row>
    <row r="1194" spans="1:4" x14ac:dyDescent="0.25">
      <c r="A1194"/>
      <c r="B1194"/>
      <c r="C1194"/>
      <c r="D1194"/>
    </row>
    <row r="1195" spans="1:4" x14ac:dyDescent="0.25">
      <c r="A1195"/>
      <c r="B1195"/>
      <c r="C1195"/>
      <c r="D1195"/>
    </row>
    <row r="1196" spans="1:4" x14ac:dyDescent="0.25">
      <c r="A1196"/>
      <c r="B1196"/>
      <c r="C1196"/>
      <c r="D1196"/>
    </row>
    <row r="1197" spans="1:4" x14ac:dyDescent="0.25">
      <c r="A1197"/>
      <c r="B1197"/>
      <c r="C1197"/>
      <c r="D1197"/>
    </row>
    <row r="1198" spans="1:4" x14ac:dyDescent="0.25">
      <c r="A1198"/>
      <c r="B1198"/>
      <c r="C1198"/>
      <c r="D1198"/>
    </row>
    <row r="1199" spans="1:4" x14ac:dyDescent="0.25">
      <c r="A1199"/>
      <c r="B1199"/>
      <c r="C1199"/>
      <c r="D1199"/>
    </row>
    <row r="1200" spans="1:4" x14ac:dyDescent="0.25">
      <c r="A1200"/>
      <c r="B1200"/>
      <c r="C1200"/>
      <c r="D1200"/>
    </row>
    <row r="1201" spans="1:4" x14ac:dyDescent="0.25">
      <c r="A1201"/>
      <c r="B1201"/>
      <c r="C1201"/>
      <c r="D1201"/>
    </row>
    <row r="1202" spans="1:4" x14ac:dyDescent="0.25">
      <c r="A1202"/>
      <c r="B1202"/>
      <c r="C1202"/>
      <c r="D1202"/>
    </row>
    <row r="1203" spans="1:4" x14ac:dyDescent="0.25">
      <c r="A1203"/>
      <c r="B1203"/>
      <c r="C1203"/>
      <c r="D1203"/>
    </row>
    <row r="1204" spans="1:4" x14ac:dyDescent="0.25">
      <c r="A1204"/>
      <c r="B1204"/>
      <c r="C1204"/>
      <c r="D1204"/>
    </row>
    <row r="1205" spans="1:4" x14ac:dyDescent="0.25">
      <c r="A1205"/>
      <c r="B1205"/>
      <c r="C1205"/>
      <c r="D1205"/>
    </row>
    <row r="1206" spans="1:4" x14ac:dyDescent="0.25">
      <c r="A1206"/>
      <c r="B1206"/>
      <c r="C1206"/>
      <c r="D1206"/>
    </row>
    <row r="1207" spans="1:4" x14ac:dyDescent="0.25">
      <c r="A1207"/>
      <c r="B1207"/>
      <c r="C1207"/>
      <c r="D1207"/>
    </row>
    <row r="1208" spans="1:4" x14ac:dyDescent="0.25">
      <c r="A1208"/>
      <c r="B1208"/>
      <c r="C1208"/>
      <c r="D1208"/>
    </row>
    <row r="1209" spans="1:4" x14ac:dyDescent="0.25">
      <c r="A1209"/>
      <c r="B1209"/>
      <c r="C1209"/>
      <c r="D1209"/>
    </row>
    <row r="1210" spans="1:4" x14ac:dyDescent="0.25">
      <c r="A1210"/>
      <c r="B1210"/>
      <c r="C1210"/>
      <c r="D1210"/>
    </row>
    <row r="1211" spans="1:4" x14ac:dyDescent="0.25">
      <c r="A1211"/>
      <c r="B1211"/>
      <c r="C1211"/>
      <c r="D1211"/>
    </row>
    <row r="1212" spans="1:4" x14ac:dyDescent="0.25">
      <c r="A1212"/>
      <c r="B1212"/>
      <c r="C1212"/>
      <c r="D1212"/>
    </row>
    <row r="1213" spans="1:4" x14ac:dyDescent="0.25">
      <c r="A1213"/>
      <c r="B1213"/>
      <c r="C1213"/>
      <c r="D1213"/>
    </row>
    <row r="1214" spans="1:4" x14ac:dyDescent="0.25">
      <c r="A1214"/>
      <c r="B1214"/>
      <c r="C1214"/>
      <c r="D1214"/>
    </row>
    <row r="1215" spans="1:4" x14ac:dyDescent="0.25">
      <c r="A1215"/>
      <c r="B1215"/>
      <c r="C1215"/>
      <c r="D1215"/>
    </row>
    <row r="1216" spans="1:4" x14ac:dyDescent="0.25">
      <c r="A1216"/>
      <c r="B1216"/>
      <c r="C1216"/>
      <c r="D1216"/>
    </row>
    <row r="1217" spans="1:4" x14ac:dyDescent="0.25">
      <c r="A1217"/>
      <c r="B1217"/>
      <c r="C1217"/>
      <c r="D1217"/>
    </row>
    <row r="1218" spans="1:4" x14ac:dyDescent="0.25">
      <c r="A1218"/>
      <c r="B1218"/>
      <c r="C1218"/>
      <c r="D1218"/>
    </row>
    <row r="1219" spans="1:4" x14ac:dyDescent="0.25">
      <c r="A1219"/>
      <c r="B1219"/>
      <c r="C1219"/>
      <c r="D1219"/>
    </row>
    <row r="1220" spans="1:4" x14ac:dyDescent="0.25">
      <c r="A1220"/>
      <c r="B1220"/>
      <c r="C1220"/>
      <c r="D1220"/>
    </row>
    <row r="1221" spans="1:4" x14ac:dyDescent="0.25">
      <c r="A1221"/>
      <c r="B1221"/>
      <c r="C1221"/>
      <c r="D1221"/>
    </row>
    <row r="1222" spans="1:4" x14ac:dyDescent="0.25">
      <c r="A1222"/>
      <c r="B1222"/>
      <c r="C1222"/>
      <c r="D1222"/>
    </row>
    <row r="1223" spans="1:4" x14ac:dyDescent="0.25">
      <c r="A1223"/>
      <c r="B1223"/>
      <c r="C1223"/>
      <c r="D1223"/>
    </row>
    <row r="1224" spans="1:4" x14ac:dyDescent="0.25">
      <c r="A1224"/>
      <c r="B1224"/>
      <c r="C1224"/>
      <c r="D1224"/>
    </row>
    <row r="1225" spans="1:4" x14ac:dyDescent="0.25">
      <c r="A1225"/>
      <c r="B1225"/>
      <c r="C1225"/>
      <c r="D1225"/>
    </row>
    <row r="1226" spans="1:4" x14ac:dyDescent="0.25">
      <c r="A1226"/>
      <c r="B1226"/>
      <c r="C1226"/>
      <c r="D1226"/>
    </row>
    <row r="1227" spans="1:4" x14ac:dyDescent="0.25">
      <c r="A1227"/>
      <c r="B1227"/>
      <c r="C1227"/>
      <c r="D1227"/>
    </row>
    <row r="1228" spans="1:4" x14ac:dyDescent="0.25">
      <c r="A1228"/>
      <c r="B1228"/>
      <c r="C1228"/>
      <c r="D1228"/>
    </row>
    <row r="1229" spans="1:4" x14ac:dyDescent="0.25">
      <c r="A1229"/>
      <c r="B1229"/>
      <c r="C1229"/>
      <c r="D1229"/>
    </row>
    <row r="1230" spans="1:4" x14ac:dyDescent="0.25">
      <c r="A1230"/>
      <c r="B1230"/>
      <c r="C1230"/>
      <c r="D1230"/>
    </row>
    <row r="1231" spans="1:4" x14ac:dyDescent="0.25">
      <c r="A1231"/>
      <c r="B1231"/>
      <c r="C1231"/>
      <c r="D1231"/>
    </row>
    <row r="1232" spans="1:4" x14ac:dyDescent="0.25">
      <c r="A1232"/>
      <c r="B1232"/>
      <c r="C1232"/>
      <c r="D1232"/>
    </row>
    <row r="1233" spans="1:4" x14ac:dyDescent="0.25">
      <c r="A1233"/>
      <c r="B1233"/>
      <c r="C1233"/>
      <c r="D1233"/>
    </row>
    <row r="1234" spans="1:4" x14ac:dyDescent="0.25">
      <c r="A1234"/>
      <c r="B1234"/>
      <c r="C1234"/>
      <c r="D1234"/>
    </row>
    <row r="1235" spans="1:4" x14ac:dyDescent="0.25">
      <c r="A1235"/>
      <c r="B1235"/>
      <c r="C1235"/>
      <c r="D1235"/>
    </row>
    <row r="1236" spans="1:4" x14ac:dyDescent="0.25">
      <c r="A1236"/>
      <c r="B1236"/>
      <c r="C1236"/>
      <c r="D1236"/>
    </row>
    <row r="1237" spans="1:4" x14ac:dyDescent="0.25">
      <c r="A1237"/>
      <c r="B1237"/>
      <c r="C1237"/>
      <c r="D1237"/>
    </row>
    <row r="1238" spans="1:4" x14ac:dyDescent="0.25">
      <c r="A1238"/>
      <c r="B1238"/>
      <c r="C1238"/>
      <c r="D1238"/>
    </row>
    <row r="1239" spans="1:4" x14ac:dyDescent="0.25">
      <c r="A1239"/>
      <c r="B1239"/>
      <c r="C1239"/>
      <c r="D1239"/>
    </row>
    <row r="1240" spans="1:4" x14ac:dyDescent="0.25">
      <c r="A1240"/>
      <c r="B1240"/>
      <c r="C1240"/>
      <c r="D1240"/>
    </row>
    <row r="1241" spans="1:4" x14ac:dyDescent="0.25">
      <c r="A1241"/>
      <c r="B1241"/>
      <c r="C1241"/>
      <c r="D1241"/>
    </row>
    <row r="1242" spans="1:4" x14ac:dyDescent="0.25">
      <c r="A1242"/>
      <c r="B1242"/>
      <c r="C1242"/>
      <c r="D1242"/>
    </row>
    <row r="1243" spans="1:4" x14ac:dyDescent="0.25">
      <c r="A1243"/>
      <c r="B1243"/>
      <c r="C1243"/>
      <c r="D1243"/>
    </row>
    <row r="1244" spans="1:4" x14ac:dyDescent="0.25">
      <c r="A1244"/>
      <c r="B1244"/>
      <c r="C1244"/>
      <c r="D1244"/>
    </row>
    <row r="1245" spans="1:4" x14ac:dyDescent="0.25">
      <c r="A1245"/>
      <c r="B1245"/>
      <c r="C1245"/>
      <c r="D1245"/>
    </row>
    <row r="1246" spans="1:4" x14ac:dyDescent="0.25">
      <c r="A1246"/>
      <c r="B1246"/>
      <c r="C1246"/>
      <c r="D1246"/>
    </row>
    <row r="1247" spans="1:4" x14ac:dyDescent="0.25">
      <c r="A1247"/>
      <c r="B1247"/>
      <c r="C1247"/>
      <c r="D1247"/>
    </row>
    <row r="1248" spans="1:4" x14ac:dyDescent="0.25">
      <c r="A1248"/>
      <c r="B1248"/>
      <c r="C1248"/>
      <c r="D1248"/>
    </row>
    <row r="1249" spans="1:4" x14ac:dyDescent="0.25">
      <c r="A1249"/>
      <c r="B1249"/>
      <c r="C1249"/>
      <c r="D1249"/>
    </row>
    <row r="1250" spans="1:4" x14ac:dyDescent="0.25">
      <c r="A1250"/>
      <c r="B1250"/>
      <c r="C1250"/>
      <c r="D1250"/>
    </row>
    <row r="1251" spans="1:4" x14ac:dyDescent="0.25">
      <c r="A1251"/>
      <c r="B1251"/>
      <c r="C1251"/>
      <c r="D1251"/>
    </row>
    <row r="1252" spans="1:4" x14ac:dyDescent="0.25">
      <c r="A1252"/>
      <c r="B1252"/>
      <c r="C1252"/>
      <c r="D1252"/>
    </row>
    <row r="1253" spans="1:4" x14ac:dyDescent="0.25">
      <c r="A1253"/>
      <c r="B1253"/>
      <c r="C1253"/>
      <c r="D1253"/>
    </row>
    <row r="1254" spans="1:4" x14ac:dyDescent="0.25">
      <c r="A1254"/>
      <c r="B1254"/>
      <c r="C1254"/>
      <c r="D1254"/>
    </row>
    <row r="1255" spans="1:4" x14ac:dyDescent="0.25">
      <c r="A1255"/>
      <c r="B1255"/>
      <c r="C1255"/>
      <c r="D1255"/>
    </row>
    <row r="1256" spans="1:4" x14ac:dyDescent="0.25">
      <c r="A1256"/>
      <c r="B1256"/>
      <c r="C1256"/>
      <c r="D1256"/>
    </row>
    <row r="1257" spans="1:4" x14ac:dyDescent="0.25">
      <c r="A1257"/>
      <c r="B1257"/>
      <c r="C1257"/>
      <c r="D1257"/>
    </row>
    <row r="1258" spans="1:4" x14ac:dyDescent="0.25">
      <c r="A1258"/>
      <c r="B1258"/>
      <c r="C1258"/>
      <c r="D1258"/>
    </row>
    <row r="1259" spans="1:4" x14ac:dyDescent="0.25">
      <c r="A1259"/>
      <c r="B1259"/>
      <c r="C1259"/>
      <c r="D1259"/>
    </row>
    <row r="1260" spans="1:4" x14ac:dyDescent="0.25">
      <c r="A1260"/>
      <c r="B1260"/>
      <c r="C1260"/>
      <c r="D1260"/>
    </row>
    <row r="1261" spans="1:4" x14ac:dyDescent="0.25">
      <c r="A1261"/>
      <c r="B1261"/>
      <c r="C1261"/>
      <c r="D1261"/>
    </row>
    <row r="1262" spans="1:4" x14ac:dyDescent="0.25">
      <c r="A1262"/>
      <c r="B1262"/>
      <c r="C1262"/>
      <c r="D1262"/>
    </row>
    <row r="1263" spans="1:4" x14ac:dyDescent="0.25">
      <c r="A1263"/>
      <c r="B1263"/>
      <c r="C1263"/>
      <c r="D1263"/>
    </row>
    <row r="1264" spans="1:4" x14ac:dyDescent="0.25">
      <c r="A1264"/>
      <c r="B1264"/>
      <c r="C1264"/>
      <c r="D1264"/>
    </row>
    <row r="1265" spans="1:4" x14ac:dyDescent="0.25">
      <c r="A1265"/>
      <c r="B1265"/>
      <c r="C1265"/>
      <c r="D1265"/>
    </row>
    <row r="1266" spans="1:4" x14ac:dyDescent="0.25">
      <c r="A1266"/>
      <c r="B1266"/>
      <c r="C1266"/>
      <c r="D1266"/>
    </row>
    <row r="1267" spans="1:4" x14ac:dyDescent="0.25">
      <c r="A1267"/>
      <c r="B1267"/>
      <c r="C1267"/>
      <c r="D1267"/>
    </row>
    <row r="1268" spans="1:4" x14ac:dyDescent="0.25">
      <c r="A1268"/>
      <c r="B1268"/>
      <c r="C1268"/>
      <c r="D1268"/>
    </row>
    <row r="1269" spans="1:4" x14ac:dyDescent="0.25">
      <c r="A1269"/>
      <c r="B1269"/>
      <c r="C1269"/>
      <c r="D1269"/>
    </row>
    <row r="1270" spans="1:4" x14ac:dyDescent="0.25">
      <c r="A1270"/>
      <c r="B1270"/>
      <c r="C1270"/>
      <c r="D1270"/>
    </row>
    <row r="1271" spans="1:4" x14ac:dyDescent="0.25">
      <c r="A1271"/>
      <c r="B1271"/>
      <c r="C1271"/>
      <c r="D1271"/>
    </row>
    <row r="1272" spans="1:4" x14ac:dyDescent="0.25">
      <c r="A1272"/>
      <c r="B1272"/>
      <c r="C1272"/>
      <c r="D1272"/>
    </row>
    <row r="1273" spans="1:4" x14ac:dyDescent="0.25">
      <c r="A1273"/>
      <c r="B1273"/>
      <c r="C1273"/>
      <c r="D1273"/>
    </row>
    <row r="1274" spans="1:4" x14ac:dyDescent="0.25">
      <c r="A1274"/>
      <c r="B1274"/>
      <c r="C1274"/>
      <c r="D1274"/>
    </row>
    <row r="1275" spans="1:4" x14ac:dyDescent="0.25">
      <c r="A1275"/>
      <c r="B1275"/>
      <c r="C1275"/>
      <c r="D1275"/>
    </row>
    <row r="1276" spans="1:4" x14ac:dyDescent="0.25">
      <c r="A1276"/>
      <c r="B1276"/>
      <c r="C1276"/>
      <c r="D1276"/>
    </row>
    <row r="1277" spans="1:4" x14ac:dyDescent="0.25">
      <c r="A1277"/>
      <c r="B1277"/>
      <c r="C1277"/>
      <c r="D1277"/>
    </row>
    <row r="1278" spans="1:4" x14ac:dyDescent="0.25">
      <c r="A1278"/>
      <c r="B1278"/>
      <c r="C1278"/>
      <c r="D1278"/>
    </row>
    <row r="1279" spans="1:4" x14ac:dyDescent="0.25">
      <c r="A1279"/>
      <c r="B1279"/>
      <c r="C1279"/>
      <c r="D1279"/>
    </row>
    <row r="1280" spans="1:4" x14ac:dyDescent="0.25">
      <c r="A1280"/>
      <c r="B1280"/>
      <c r="C1280"/>
      <c r="D1280"/>
    </row>
    <row r="1281" spans="1:4" x14ac:dyDescent="0.25">
      <c r="A1281"/>
      <c r="B1281"/>
      <c r="C1281"/>
      <c r="D1281"/>
    </row>
    <row r="1282" spans="1:4" x14ac:dyDescent="0.25">
      <c r="A1282"/>
      <c r="B1282"/>
      <c r="C1282"/>
      <c r="D1282"/>
    </row>
    <row r="1283" spans="1:4" x14ac:dyDescent="0.25">
      <c r="A1283"/>
      <c r="B1283"/>
      <c r="C1283"/>
      <c r="D1283"/>
    </row>
    <row r="1284" spans="1:4" x14ac:dyDescent="0.25">
      <c r="A1284"/>
      <c r="B1284"/>
      <c r="C1284"/>
      <c r="D1284"/>
    </row>
    <row r="1285" spans="1:4" x14ac:dyDescent="0.25">
      <c r="A1285"/>
      <c r="B1285"/>
      <c r="C1285"/>
      <c r="D1285"/>
    </row>
    <row r="1286" spans="1:4" x14ac:dyDescent="0.25">
      <c r="A1286"/>
      <c r="B1286"/>
      <c r="C1286"/>
      <c r="D1286"/>
    </row>
    <row r="1287" spans="1:4" x14ac:dyDescent="0.25">
      <c r="A1287"/>
      <c r="B1287"/>
      <c r="C1287"/>
      <c r="D1287"/>
    </row>
    <row r="1288" spans="1:4" x14ac:dyDescent="0.25">
      <c r="A1288"/>
      <c r="B1288"/>
      <c r="C1288"/>
      <c r="D1288"/>
    </row>
    <row r="1289" spans="1:4" x14ac:dyDescent="0.25">
      <c r="A1289"/>
      <c r="B1289"/>
      <c r="C1289"/>
      <c r="D1289"/>
    </row>
    <row r="1290" spans="1:4" x14ac:dyDescent="0.25">
      <c r="A1290"/>
      <c r="B1290"/>
      <c r="C1290"/>
      <c r="D1290"/>
    </row>
    <row r="1291" spans="1:4" x14ac:dyDescent="0.25">
      <c r="A1291"/>
      <c r="B1291"/>
      <c r="C1291"/>
      <c r="D1291"/>
    </row>
    <row r="1292" spans="1:4" x14ac:dyDescent="0.25">
      <c r="A1292"/>
      <c r="B1292"/>
      <c r="C1292"/>
      <c r="D1292"/>
    </row>
    <row r="1293" spans="1:4" x14ac:dyDescent="0.25">
      <c r="A1293"/>
      <c r="B1293"/>
      <c r="C1293"/>
      <c r="D1293"/>
    </row>
    <row r="1294" spans="1:4" x14ac:dyDescent="0.25">
      <c r="A1294"/>
      <c r="B1294"/>
      <c r="C1294"/>
      <c r="D1294"/>
    </row>
    <row r="1295" spans="1:4" x14ac:dyDescent="0.25">
      <c r="A1295"/>
      <c r="B1295"/>
      <c r="C1295"/>
      <c r="D1295"/>
    </row>
    <row r="1296" spans="1:4" x14ac:dyDescent="0.25">
      <c r="A1296"/>
      <c r="B1296"/>
      <c r="C1296"/>
      <c r="D1296"/>
    </row>
    <row r="1297" spans="1:4" x14ac:dyDescent="0.25">
      <c r="A1297"/>
      <c r="B1297"/>
      <c r="C1297"/>
      <c r="D1297"/>
    </row>
    <row r="1298" spans="1:4" x14ac:dyDescent="0.25">
      <c r="A1298"/>
      <c r="B1298"/>
      <c r="C1298"/>
      <c r="D1298"/>
    </row>
    <row r="1299" spans="1:4" x14ac:dyDescent="0.25">
      <c r="A1299"/>
      <c r="B1299"/>
      <c r="C1299"/>
      <c r="D1299"/>
    </row>
    <row r="1300" spans="1:4" x14ac:dyDescent="0.25">
      <c r="A1300"/>
      <c r="B1300"/>
      <c r="C1300"/>
      <c r="D1300"/>
    </row>
    <row r="1301" spans="1:4" x14ac:dyDescent="0.25">
      <c r="A1301"/>
      <c r="B1301"/>
      <c r="C1301"/>
      <c r="D1301"/>
    </row>
    <row r="1302" spans="1:4" x14ac:dyDescent="0.25">
      <c r="A1302"/>
      <c r="B1302"/>
      <c r="C1302"/>
      <c r="D1302"/>
    </row>
    <row r="1303" spans="1:4" x14ac:dyDescent="0.25">
      <c r="A1303"/>
      <c r="B1303"/>
      <c r="C1303"/>
      <c r="D1303"/>
    </row>
    <row r="1304" spans="1:4" x14ac:dyDescent="0.25">
      <c r="A1304"/>
      <c r="B1304"/>
      <c r="C1304"/>
      <c r="D1304"/>
    </row>
    <row r="1305" spans="1:4" x14ac:dyDescent="0.25">
      <c r="A1305"/>
      <c r="B1305"/>
      <c r="C1305"/>
      <c r="D1305"/>
    </row>
    <row r="1306" spans="1:4" x14ac:dyDescent="0.25">
      <c r="A1306"/>
      <c r="B1306"/>
      <c r="C1306"/>
      <c r="D1306"/>
    </row>
    <row r="1307" spans="1:4" x14ac:dyDescent="0.25">
      <c r="A1307"/>
      <c r="B1307"/>
      <c r="C1307"/>
      <c r="D1307"/>
    </row>
    <row r="1308" spans="1:4" x14ac:dyDescent="0.25">
      <c r="A1308"/>
      <c r="B1308"/>
      <c r="C1308"/>
      <c r="D1308"/>
    </row>
    <row r="1309" spans="1:4" x14ac:dyDescent="0.25">
      <c r="A1309"/>
      <c r="B1309"/>
      <c r="C1309"/>
      <c r="D1309"/>
    </row>
    <row r="1310" spans="1:4" x14ac:dyDescent="0.25">
      <c r="A1310"/>
      <c r="B1310"/>
      <c r="C1310"/>
      <c r="D1310"/>
    </row>
    <row r="1311" spans="1:4" x14ac:dyDescent="0.25">
      <c r="A1311"/>
      <c r="B1311"/>
      <c r="C1311"/>
      <c r="D1311"/>
    </row>
    <row r="1312" spans="1:4" x14ac:dyDescent="0.25">
      <c r="A1312"/>
      <c r="B1312"/>
      <c r="C1312"/>
      <c r="D1312"/>
    </row>
    <row r="1313" spans="1:4" x14ac:dyDescent="0.25">
      <c r="A1313"/>
      <c r="B1313"/>
      <c r="C1313"/>
      <c r="D1313"/>
    </row>
    <row r="1314" spans="1:4" x14ac:dyDescent="0.25">
      <c r="A1314"/>
      <c r="B1314"/>
      <c r="C1314"/>
      <c r="D1314"/>
    </row>
    <row r="1315" spans="1:4" x14ac:dyDescent="0.25">
      <c r="A1315"/>
      <c r="B1315"/>
      <c r="C1315"/>
      <c r="D1315"/>
    </row>
    <row r="1316" spans="1:4" x14ac:dyDescent="0.25">
      <c r="A1316"/>
      <c r="B1316"/>
      <c r="C1316"/>
      <c r="D1316"/>
    </row>
    <row r="1317" spans="1:4" x14ac:dyDescent="0.25">
      <c r="A1317"/>
      <c r="B1317"/>
      <c r="C1317"/>
      <c r="D1317"/>
    </row>
    <row r="1318" spans="1:4" x14ac:dyDescent="0.25">
      <c r="A1318"/>
      <c r="B1318"/>
      <c r="C1318"/>
      <c r="D1318"/>
    </row>
    <row r="1319" spans="1:4" x14ac:dyDescent="0.25">
      <c r="A1319"/>
      <c r="B1319"/>
      <c r="C1319"/>
      <c r="D1319"/>
    </row>
    <row r="1320" spans="1:4" x14ac:dyDescent="0.25">
      <c r="A1320"/>
      <c r="B1320"/>
      <c r="C1320"/>
      <c r="D1320"/>
    </row>
    <row r="1321" spans="1:4" x14ac:dyDescent="0.25">
      <c r="A1321"/>
      <c r="B1321"/>
      <c r="C1321"/>
      <c r="D1321"/>
    </row>
    <row r="1322" spans="1:4" x14ac:dyDescent="0.25">
      <c r="A1322"/>
      <c r="B1322"/>
      <c r="C1322"/>
      <c r="D1322"/>
    </row>
    <row r="1323" spans="1:4" x14ac:dyDescent="0.25">
      <c r="A1323"/>
      <c r="B1323"/>
      <c r="C1323"/>
      <c r="D1323"/>
    </row>
    <row r="1324" spans="1:4" x14ac:dyDescent="0.25">
      <c r="A1324"/>
      <c r="B1324"/>
      <c r="C1324"/>
      <c r="D1324"/>
    </row>
    <row r="1325" spans="1:4" x14ac:dyDescent="0.25">
      <c r="A1325"/>
      <c r="B1325"/>
      <c r="C1325"/>
      <c r="D1325"/>
    </row>
    <row r="1326" spans="1:4" x14ac:dyDescent="0.25">
      <c r="A1326"/>
      <c r="B1326"/>
      <c r="C1326"/>
      <c r="D1326"/>
    </row>
    <row r="1327" spans="1:4" x14ac:dyDescent="0.25">
      <c r="A1327"/>
      <c r="B1327"/>
      <c r="C1327"/>
      <c r="D1327"/>
    </row>
    <row r="1328" spans="1:4" x14ac:dyDescent="0.25">
      <c r="A1328"/>
      <c r="B1328"/>
      <c r="C1328"/>
      <c r="D1328"/>
    </row>
    <row r="1329" spans="1:4" x14ac:dyDescent="0.25">
      <c r="A1329"/>
      <c r="B1329"/>
      <c r="C1329"/>
      <c r="D1329"/>
    </row>
    <row r="1330" spans="1:4" x14ac:dyDescent="0.25">
      <c r="A1330"/>
      <c r="B1330"/>
      <c r="C1330"/>
      <c r="D1330"/>
    </row>
    <row r="1331" spans="1:4" x14ac:dyDescent="0.25">
      <c r="A1331"/>
      <c r="B1331"/>
      <c r="C1331"/>
      <c r="D1331"/>
    </row>
    <row r="1332" spans="1:4" x14ac:dyDescent="0.25">
      <c r="A1332"/>
      <c r="B1332"/>
      <c r="C1332"/>
      <c r="D1332"/>
    </row>
    <row r="1333" spans="1:4" x14ac:dyDescent="0.25">
      <c r="A1333"/>
      <c r="B1333"/>
      <c r="C1333"/>
      <c r="D1333"/>
    </row>
    <row r="1334" spans="1:4" x14ac:dyDescent="0.25">
      <c r="A1334"/>
      <c r="B1334"/>
      <c r="C1334"/>
      <c r="D1334"/>
    </row>
    <row r="1335" spans="1:4" x14ac:dyDescent="0.25">
      <c r="A1335"/>
      <c r="B1335"/>
      <c r="C1335"/>
      <c r="D1335"/>
    </row>
    <row r="1336" spans="1:4" x14ac:dyDescent="0.25">
      <c r="A1336"/>
      <c r="B1336"/>
      <c r="C1336"/>
      <c r="D1336"/>
    </row>
    <row r="1337" spans="1:4" x14ac:dyDescent="0.25">
      <c r="A1337"/>
      <c r="B1337"/>
      <c r="C1337"/>
      <c r="D1337"/>
    </row>
    <row r="1338" spans="1:4" x14ac:dyDescent="0.25">
      <c r="A1338"/>
      <c r="B1338"/>
      <c r="C1338"/>
      <c r="D1338"/>
    </row>
    <row r="1339" spans="1:4" x14ac:dyDescent="0.25">
      <c r="A1339"/>
      <c r="B1339"/>
      <c r="C1339"/>
      <c r="D1339"/>
    </row>
    <row r="1340" spans="1:4" x14ac:dyDescent="0.25">
      <c r="A1340"/>
      <c r="B1340"/>
      <c r="C1340"/>
      <c r="D1340"/>
    </row>
    <row r="1341" spans="1:4" x14ac:dyDescent="0.25">
      <c r="A1341"/>
      <c r="B1341"/>
      <c r="C1341"/>
      <c r="D1341"/>
    </row>
    <row r="1342" spans="1:4" x14ac:dyDescent="0.25">
      <c r="A1342"/>
      <c r="B1342"/>
      <c r="C1342"/>
      <c r="D1342"/>
    </row>
    <row r="1343" spans="1:4" x14ac:dyDescent="0.25">
      <c r="A1343"/>
      <c r="B1343"/>
      <c r="C1343"/>
      <c r="D1343"/>
    </row>
    <row r="1344" spans="1:4" x14ac:dyDescent="0.25">
      <c r="A1344"/>
      <c r="B1344"/>
      <c r="C1344"/>
      <c r="D1344"/>
    </row>
    <row r="1345" spans="1:4" x14ac:dyDescent="0.25">
      <c r="A1345"/>
      <c r="B1345"/>
      <c r="C1345"/>
      <c r="D1345"/>
    </row>
    <row r="1346" spans="1:4" x14ac:dyDescent="0.25">
      <c r="A1346"/>
      <c r="B1346"/>
      <c r="C1346"/>
      <c r="D1346"/>
    </row>
    <row r="1347" spans="1:4" x14ac:dyDescent="0.25">
      <c r="A1347"/>
      <c r="B1347"/>
      <c r="C1347"/>
      <c r="D1347"/>
    </row>
    <row r="1348" spans="1:4" x14ac:dyDescent="0.25">
      <c r="A1348"/>
      <c r="B1348"/>
      <c r="C1348"/>
      <c r="D1348"/>
    </row>
    <row r="1349" spans="1:4" x14ac:dyDescent="0.25">
      <c r="A1349"/>
      <c r="B1349"/>
      <c r="C1349"/>
      <c r="D1349"/>
    </row>
    <row r="1350" spans="1:4" x14ac:dyDescent="0.25">
      <c r="A1350"/>
      <c r="B1350"/>
      <c r="C1350"/>
      <c r="D1350"/>
    </row>
    <row r="1351" spans="1:4" x14ac:dyDescent="0.25">
      <c r="A1351"/>
      <c r="B1351"/>
      <c r="C1351"/>
      <c r="D1351"/>
    </row>
    <row r="1352" spans="1:4" x14ac:dyDescent="0.25">
      <c r="A1352"/>
      <c r="B1352"/>
      <c r="C1352"/>
      <c r="D1352"/>
    </row>
    <row r="1353" spans="1:4" x14ac:dyDescent="0.25">
      <c r="A1353"/>
      <c r="B1353"/>
      <c r="C1353"/>
      <c r="D1353"/>
    </row>
    <row r="1354" spans="1:4" x14ac:dyDescent="0.25">
      <c r="A1354"/>
      <c r="B1354"/>
      <c r="C1354"/>
      <c r="D1354"/>
    </row>
    <row r="1355" spans="1:4" x14ac:dyDescent="0.25">
      <c r="A1355"/>
      <c r="B1355"/>
      <c r="C1355"/>
      <c r="D1355"/>
    </row>
    <row r="1356" spans="1:4" x14ac:dyDescent="0.25">
      <c r="A1356"/>
      <c r="B1356"/>
      <c r="C1356"/>
      <c r="D1356"/>
    </row>
    <row r="1357" spans="1:4" x14ac:dyDescent="0.25">
      <c r="A1357"/>
      <c r="B1357"/>
      <c r="C1357"/>
      <c r="D1357"/>
    </row>
    <row r="1358" spans="1:4" x14ac:dyDescent="0.25">
      <c r="A1358"/>
      <c r="B1358"/>
      <c r="C1358"/>
      <c r="D1358"/>
    </row>
    <row r="1359" spans="1:4" x14ac:dyDescent="0.25">
      <c r="A1359"/>
      <c r="B1359"/>
      <c r="C1359"/>
      <c r="D1359"/>
    </row>
    <row r="1360" spans="1:4" x14ac:dyDescent="0.25">
      <c r="A1360"/>
      <c r="B1360"/>
      <c r="C1360"/>
      <c r="D1360"/>
    </row>
    <row r="1361" spans="1:4" x14ac:dyDescent="0.25">
      <c r="A1361"/>
      <c r="B1361"/>
      <c r="C1361"/>
      <c r="D1361"/>
    </row>
    <row r="1362" spans="1:4" x14ac:dyDescent="0.25">
      <c r="A1362"/>
      <c r="B1362"/>
      <c r="C1362"/>
      <c r="D1362"/>
    </row>
    <row r="1363" spans="1:4" x14ac:dyDescent="0.25">
      <c r="A1363"/>
      <c r="B1363"/>
      <c r="C1363"/>
      <c r="D1363"/>
    </row>
    <row r="1364" spans="1:4" x14ac:dyDescent="0.25">
      <c r="A1364"/>
      <c r="B1364"/>
      <c r="C1364"/>
      <c r="D1364"/>
    </row>
    <row r="1365" spans="1:4" x14ac:dyDescent="0.25">
      <c r="A1365"/>
      <c r="B1365"/>
      <c r="C1365"/>
      <c r="D1365"/>
    </row>
    <row r="1366" spans="1:4" x14ac:dyDescent="0.25">
      <c r="A1366"/>
      <c r="B1366"/>
      <c r="C1366"/>
      <c r="D1366"/>
    </row>
    <row r="1367" spans="1:4" x14ac:dyDescent="0.25">
      <c r="A1367"/>
      <c r="B1367"/>
      <c r="C1367"/>
      <c r="D1367"/>
    </row>
    <row r="1368" spans="1:4" x14ac:dyDescent="0.25">
      <c r="A1368"/>
      <c r="B1368"/>
      <c r="C1368"/>
      <c r="D1368"/>
    </row>
    <row r="1369" spans="1:4" x14ac:dyDescent="0.25">
      <c r="A1369"/>
      <c r="B1369"/>
      <c r="C1369"/>
      <c r="D1369"/>
    </row>
    <row r="1370" spans="1:4" x14ac:dyDescent="0.25">
      <c r="A1370"/>
      <c r="B1370"/>
      <c r="C1370"/>
      <c r="D1370"/>
    </row>
    <row r="1371" spans="1:4" x14ac:dyDescent="0.25">
      <c r="A1371"/>
      <c r="B1371"/>
      <c r="C1371"/>
      <c r="D1371"/>
    </row>
    <row r="1372" spans="1:4" x14ac:dyDescent="0.25">
      <c r="A1372"/>
      <c r="B1372"/>
      <c r="C1372"/>
      <c r="D1372"/>
    </row>
    <row r="1373" spans="1:4" x14ac:dyDescent="0.25">
      <c r="A1373"/>
      <c r="B1373"/>
      <c r="C1373"/>
      <c r="D1373"/>
    </row>
    <row r="1374" spans="1:4" x14ac:dyDescent="0.25">
      <c r="A1374"/>
      <c r="B1374"/>
      <c r="C1374"/>
      <c r="D1374"/>
    </row>
    <row r="1375" spans="1:4" x14ac:dyDescent="0.25">
      <c r="A1375"/>
      <c r="B1375"/>
      <c r="C1375"/>
      <c r="D1375"/>
    </row>
    <row r="1376" spans="1:4" x14ac:dyDescent="0.25">
      <c r="A1376"/>
      <c r="B1376"/>
      <c r="C1376"/>
      <c r="D1376"/>
    </row>
    <row r="1377" spans="1:4" x14ac:dyDescent="0.25">
      <c r="A1377"/>
      <c r="B1377"/>
      <c r="C1377"/>
      <c r="D1377"/>
    </row>
    <row r="1378" spans="1:4" x14ac:dyDescent="0.25">
      <c r="A1378"/>
      <c r="B1378"/>
      <c r="C1378"/>
      <c r="D1378"/>
    </row>
    <row r="1379" spans="1:4" x14ac:dyDescent="0.25">
      <c r="A1379"/>
      <c r="B1379"/>
      <c r="C1379"/>
      <c r="D1379"/>
    </row>
    <row r="1380" spans="1:4" x14ac:dyDescent="0.25">
      <c r="A1380"/>
      <c r="B1380"/>
      <c r="C1380"/>
      <c r="D1380"/>
    </row>
    <row r="1381" spans="1:4" x14ac:dyDescent="0.25">
      <c r="A1381"/>
      <c r="B1381"/>
      <c r="C1381"/>
      <c r="D1381"/>
    </row>
    <row r="1382" spans="1:4" x14ac:dyDescent="0.25">
      <c r="A1382"/>
      <c r="B1382"/>
      <c r="C1382"/>
      <c r="D1382"/>
    </row>
    <row r="1383" spans="1:4" x14ac:dyDescent="0.25">
      <c r="A1383"/>
      <c r="B1383"/>
      <c r="C1383"/>
      <c r="D1383"/>
    </row>
    <row r="1384" spans="1:4" x14ac:dyDescent="0.25">
      <c r="A1384"/>
      <c r="B1384"/>
      <c r="C1384"/>
      <c r="D1384"/>
    </row>
    <row r="1385" spans="1:4" x14ac:dyDescent="0.25">
      <c r="A1385"/>
      <c r="B1385"/>
      <c r="C1385"/>
      <c r="D1385"/>
    </row>
    <row r="1386" spans="1:4" x14ac:dyDescent="0.25">
      <c r="A1386"/>
      <c r="B1386"/>
      <c r="C1386"/>
      <c r="D1386"/>
    </row>
    <row r="1387" spans="1:4" x14ac:dyDescent="0.25">
      <c r="A1387"/>
      <c r="B1387"/>
      <c r="C1387"/>
      <c r="D1387"/>
    </row>
    <row r="1388" spans="1:4" x14ac:dyDescent="0.25">
      <c r="A1388"/>
      <c r="B1388"/>
      <c r="C1388"/>
      <c r="D1388"/>
    </row>
    <row r="1389" spans="1:4" x14ac:dyDescent="0.25">
      <c r="A1389"/>
      <c r="B1389"/>
      <c r="C1389"/>
      <c r="D1389"/>
    </row>
    <row r="1390" spans="1:4" x14ac:dyDescent="0.25">
      <c r="A1390"/>
      <c r="B1390"/>
      <c r="C1390"/>
      <c r="D1390"/>
    </row>
    <row r="1391" spans="1:4" x14ac:dyDescent="0.25">
      <c r="A1391"/>
      <c r="B1391"/>
      <c r="C1391"/>
      <c r="D1391"/>
    </row>
    <row r="1392" spans="1:4" x14ac:dyDescent="0.25">
      <c r="A1392"/>
      <c r="B1392"/>
      <c r="C1392"/>
      <c r="D1392"/>
    </row>
    <row r="1393" spans="1:4" x14ac:dyDescent="0.25">
      <c r="A1393"/>
      <c r="B1393"/>
      <c r="C1393"/>
      <c r="D1393"/>
    </row>
    <row r="1394" spans="1:4" x14ac:dyDescent="0.25">
      <c r="A1394"/>
      <c r="B1394"/>
      <c r="C1394"/>
      <c r="D1394"/>
    </row>
    <row r="1395" spans="1:4" x14ac:dyDescent="0.25">
      <c r="A1395"/>
      <c r="B1395"/>
      <c r="C1395"/>
      <c r="D1395"/>
    </row>
    <row r="1396" spans="1:4" x14ac:dyDescent="0.25">
      <c r="A1396"/>
      <c r="B1396"/>
      <c r="C1396"/>
      <c r="D1396"/>
    </row>
    <row r="1397" spans="1:4" x14ac:dyDescent="0.25">
      <c r="A1397"/>
      <c r="B1397"/>
      <c r="C1397"/>
      <c r="D1397"/>
    </row>
    <row r="1398" spans="1:4" x14ac:dyDescent="0.25">
      <c r="A1398"/>
      <c r="B1398"/>
      <c r="C1398"/>
      <c r="D1398"/>
    </row>
    <row r="1399" spans="1:4" x14ac:dyDescent="0.25">
      <c r="A1399"/>
      <c r="B1399"/>
      <c r="C1399"/>
      <c r="D1399"/>
    </row>
    <row r="1400" spans="1:4" x14ac:dyDescent="0.25">
      <c r="A1400"/>
      <c r="B1400"/>
      <c r="C1400"/>
      <c r="D1400"/>
    </row>
    <row r="1401" spans="1:4" x14ac:dyDescent="0.25">
      <c r="A1401"/>
      <c r="B1401"/>
      <c r="C1401"/>
      <c r="D1401"/>
    </row>
    <row r="1402" spans="1:4" x14ac:dyDescent="0.25">
      <c r="A1402"/>
      <c r="B1402"/>
      <c r="C1402"/>
      <c r="D1402"/>
    </row>
    <row r="1403" spans="1:4" x14ac:dyDescent="0.25">
      <c r="A1403"/>
      <c r="B1403"/>
      <c r="C1403"/>
      <c r="D1403"/>
    </row>
    <row r="1404" spans="1:4" x14ac:dyDescent="0.25">
      <c r="A1404"/>
      <c r="B1404"/>
      <c r="C1404"/>
      <c r="D1404"/>
    </row>
    <row r="1405" spans="1:4" x14ac:dyDescent="0.25">
      <c r="A1405"/>
      <c r="B1405"/>
      <c r="C1405"/>
      <c r="D1405"/>
    </row>
    <row r="1406" spans="1:4" x14ac:dyDescent="0.25">
      <c r="A1406"/>
      <c r="B1406"/>
      <c r="C1406"/>
      <c r="D1406"/>
    </row>
    <row r="1407" spans="1:4" x14ac:dyDescent="0.25">
      <c r="A1407"/>
      <c r="B1407"/>
      <c r="C1407"/>
      <c r="D1407"/>
    </row>
    <row r="1408" spans="1:4" x14ac:dyDescent="0.25">
      <c r="A1408"/>
      <c r="B1408"/>
      <c r="C1408"/>
      <c r="D1408"/>
    </row>
    <row r="1409" spans="1:4" x14ac:dyDescent="0.25">
      <c r="A1409"/>
      <c r="B1409"/>
      <c r="C1409"/>
      <c r="D1409"/>
    </row>
    <row r="1410" spans="1:4" x14ac:dyDescent="0.25">
      <c r="A1410"/>
      <c r="B1410"/>
      <c r="C1410"/>
      <c r="D1410"/>
    </row>
    <row r="1411" spans="1:4" x14ac:dyDescent="0.25">
      <c r="A1411"/>
      <c r="B1411"/>
      <c r="C1411"/>
      <c r="D1411"/>
    </row>
    <row r="1412" spans="1:4" x14ac:dyDescent="0.25">
      <c r="A1412"/>
      <c r="B1412"/>
      <c r="C1412"/>
      <c r="D1412"/>
    </row>
    <row r="1413" spans="1:4" x14ac:dyDescent="0.25">
      <c r="A1413"/>
      <c r="B1413"/>
      <c r="C1413"/>
      <c r="D1413"/>
    </row>
    <row r="1414" spans="1:4" x14ac:dyDescent="0.25">
      <c r="A1414"/>
      <c r="B1414"/>
      <c r="C1414"/>
      <c r="D1414"/>
    </row>
    <row r="1415" spans="1:4" x14ac:dyDescent="0.25">
      <c r="A1415"/>
      <c r="B1415"/>
      <c r="C1415"/>
      <c r="D1415"/>
    </row>
    <row r="1416" spans="1:4" x14ac:dyDescent="0.25">
      <c r="A1416"/>
      <c r="B1416"/>
      <c r="C1416"/>
      <c r="D1416"/>
    </row>
    <row r="1417" spans="1:4" x14ac:dyDescent="0.25">
      <c r="A1417"/>
      <c r="B1417"/>
      <c r="C1417"/>
      <c r="D1417"/>
    </row>
    <row r="1418" spans="1:4" x14ac:dyDescent="0.25">
      <c r="A1418"/>
      <c r="B1418"/>
      <c r="C1418"/>
      <c r="D1418"/>
    </row>
    <row r="1419" spans="1:4" x14ac:dyDescent="0.25">
      <c r="A1419"/>
      <c r="B1419"/>
      <c r="C1419"/>
      <c r="D1419"/>
    </row>
    <row r="1420" spans="1:4" x14ac:dyDescent="0.25">
      <c r="A1420"/>
      <c r="B1420"/>
      <c r="C1420"/>
      <c r="D1420"/>
    </row>
    <row r="1421" spans="1:4" x14ac:dyDescent="0.25">
      <c r="A1421"/>
      <c r="B1421"/>
      <c r="C1421"/>
      <c r="D1421"/>
    </row>
    <row r="1422" spans="1:4" x14ac:dyDescent="0.25">
      <c r="A1422"/>
      <c r="B1422"/>
      <c r="C1422"/>
      <c r="D1422"/>
    </row>
    <row r="1423" spans="1:4" x14ac:dyDescent="0.25">
      <c r="A1423"/>
      <c r="B1423"/>
      <c r="C1423"/>
      <c r="D1423"/>
    </row>
    <row r="1424" spans="1:4" x14ac:dyDescent="0.25">
      <c r="A1424"/>
      <c r="B1424"/>
      <c r="C1424"/>
      <c r="D1424"/>
    </row>
    <row r="1425" spans="1:4" x14ac:dyDescent="0.25">
      <c r="A1425"/>
      <c r="B1425"/>
      <c r="C1425"/>
      <c r="D1425"/>
    </row>
    <row r="1426" spans="1:4" x14ac:dyDescent="0.25">
      <c r="A1426"/>
      <c r="B1426"/>
      <c r="C1426"/>
      <c r="D1426"/>
    </row>
    <row r="1427" spans="1:4" x14ac:dyDescent="0.25">
      <c r="A1427"/>
      <c r="B1427"/>
      <c r="C1427"/>
      <c r="D1427"/>
    </row>
    <row r="1428" spans="1:4" x14ac:dyDescent="0.25">
      <c r="A1428"/>
      <c r="B1428"/>
      <c r="C1428"/>
      <c r="D1428"/>
    </row>
    <row r="1429" spans="1:4" x14ac:dyDescent="0.25">
      <c r="A1429"/>
      <c r="B1429"/>
      <c r="C1429"/>
      <c r="D1429"/>
    </row>
    <row r="1430" spans="1:4" x14ac:dyDescent="0.25">
      <c r="A1430"/>
      <c r="B1430"/>
      <c r="C1430"/>
      <c r="D1430"/>
    </row>
    <row r="1431" spans="1:4" x14ac:dyDescent="0.25">
      <c r="A1431"/>
      <c r="B1431"/>
      <c r="C1431"/>
      <c r="D1431"/>
    </row>
    <row r="1432" spans="1:4" x14ac:dyDescent="0.25">
      <c r="A1432"/>
      <c r="B1432"/>
      <c r="C1432"/>
      <c r="D1432"/>
    </row>
    <row r="1433" spans="1:4" x14ac:dyDescent="0.25">
      <c r="A1433"/>
      <c r="B1433"/>
      <c r="C1433"/>
      <c r="D1433"/>
    </row>
    <row r="1434" spans="1:4" x14ac:dyDescent="0.25">
      <c r="A1434"/>
      <c r="B1434"/>
      <c r="C1434"/>
      <c r="D1434"/>
    </row>
    <row r="1435" spans="1:4" x14ac:dyDescent="0.25">
      <c r="A1435"/>
      <c r="B1435"/>
      <c r="C1435"/>
      <c r="D1435"/>
    </row>
    <row r="1436" spans="1:4" x14ac:dyDescent="0.25">
      <c r="A1436"/>
      <c r="B1436"/>
      <c r="C1436"/>
      <c r="D1436"/>
    </row>
    <row r="1437" spans="1:4" x14ac:dyDescent="0.25">
      <c r="A1437"/>
      <c r="B1437"/>
      <c r="C1437"/>
      <c r="D1437"/>
    </row>
    <row r="1438" spans="1:4" x14ac:dyDescent="0.25">
      <c r="A1438"/>
      <c r="B1438"/>
      <c r="C1438"/>
      <c r="D1438"/>
    </row>
    <row r="1439" spans="1:4" x14ac:dyDescent="0.25">
      <c r="A1439"/>
      <c r="B1439"/>
      <c r="C1439"/>
      <c r="D1439"/>
    </row>
    <row r="1440" spans="1:4" x14ac:dyDescent="0.25">
      <c r="A1440"/>
      <c r="B1440"/>
      <c r="C1440"/>
      <c r="D1440"/>
    </row>
    <row r="1441" spans="1:4" x14ac:dyDescent="0.25">
      <c r="A1441"/>
      <c r="B1441"/>
      <c r="C1441"/>
      <c r="D1441"/>
    </row>
    <row r="1442" spans="1:4" x14ac:dyDescent="0.25">
      <c r="A1442"/>
      <c r="B1442"/>
      <c r="C1442"/>
      <c r="D1442"/>
    </row>
    <row r="1443" spans="1:4" x14ac:dyDescent="0.25">
      <c r="A1443"/>
      <c r="B1443"/>
      <c r="C1443"/>
      <c r="D1443"/>
    </row>
    <row r="1444" spans="1:4" x14ac:dyDescent="0.25">
      <c r="A1444"/>
      <c r="B1444"/>
      <c r="C1444"/>
      <c r="D1444"/>
    </row>
    <row r="1445" spans="1:4" x14ac:dyDescent="0.25">
      <c r="A1445"/>
      <c r="B1445"/>
      <c r="C1445"/>
      <c r="D1445"/>
    </row>
    <row r="1446" spans="1:4" x14ac:dyDescent="0.25">
      <c r="A1446"/>
      <c r="B1446"/>
      <c r="C1446"/>
      <c r="D1446"/>
    </row>
    <row r="1447" spans="1:4" x14ac:dyDescent="0.25">
      <c r="A1447"/>
      <c r="B1447"/>
      <c r="C1447"/>
      <c r="D1447"/>
    </row>
    <row r="1448" spans="1:4" x14ac:dyDescent="0.25">
      <c r="A1448"/>
      <c r="B1448"/>
      <c r="C1448"/>
      <c r="D1448"/>
    </row>
    <row r="1449" spans="1:4" x14ac:dyDescent="0.25">
      <c r="A1449"/>
      <c r="B1449"/>
      <c r="C1449"/>
      <c r="D1449"/>
    </row>
    <row r="1450" spans="1:4" x14ac:dyDescent="0.25">
      <c r="A1450"/>
      <c r="B1450"/>
      <c r="C1450"/>
      <c r="D1450"/>
    </row>
    <row r="1451" spans="1:4" x14ac:dyDescent="0.25">
      <c r="A1451"/>
      <c r="B1451"/>
      <c r="C1451"/>
      <c r="D1451"/>
    </row>
    <row r="1452" spans="1:4" x14ac:dyDescent="0.25">
      <c r="A1452"/>
      <c r="B1452"/>
      <c r="C1452"/>
      <c r="D1452"/>
    </row>
    <row r="1453" spans="1:4" x14ac:dyDescent="0.25">
      <c r="A1453"/>
      <c r="B1453"/>
      <c r="C1453"/>
      <c r="D1453"/>
    </row>
    <row r="1454" spans="1:4" x14ac:dyDescent="0.25">
      <c r="A1454"/>
      <c r="B1454"/>
      <c r="C1454"/>
      <c r="D1454"/>
    </row>
    <row r="1455" spans="1:4" x14ac:dyDescent="0.25">
      <c r="A1455"/>
      <c r="B1455"/>
      <c r="C1455"/>
      <c r="D1455"/>
    </row>
    <row r="1456" spans="1:4" x14ac:dyDescent="0.25">
      <c r="A1456"/>
      <c r="B1456"/>
      <c r="C1456"/>
      <c r="D1456"/>
    </row>
    <row r="1457" spans="1:4" x14ac:dyDescent="0.25">
      <c r="A1457"/>
      <c r="B1457"/>
      <c r="C1457"/>
      <c r="D1457"/>
    </row>
    <row r="1458" spans="1:4" x14ac:dyDescent="0.25">
      <c r="A1458"/>
      <c r="B1458"/>
      <c r="C1458"/>
      <c r="D1458"/>
    </row>
    <row r="1459" spans="1:4" x14ac:dyDescent="0.25">
      <c r="A1459"/>
      <c r="B1459"/>
      <c r="C1459"/>
      <c r="D1459"/>
    </row>
    <row r="1460" spans="1:4" x14ac:dyDescent="0.25">
      <c r="A1460"/>
      <c r="B1460"/>
      <c r="C1460"/>
      <c r="D1460"/>
    </row>
    <row r="1461" spans="1:4" x14ac:dyDescent="0.25">
      <c r="A1461"/>
      <c r="B1461"/>
      <c r="C1461"/>
      <c r="D1461"/>
    </row>
    <row r="1462" spans="1:4" x14ac:dyDescent="0.25">
      <c r="A1462"/>
      <c r="B1462"/>
      <c r="C1462"/>
      <c r="D1462"/>
    </row>
    <row r="1463" spans="1:4" x14ac:dyDescent="0.25">
      <c r="A1463"/>
      <c r="B1463"/>
      <c r="C1463"/>
      <c r="D1463"/>
    </row>
    <row r="1464" spans="1:4" x14ac:dyDescent="0.25">
      <c r="A1464"/>
      <c r="B1464"/>
      <c r="C1464"/>
      <c r="D1464"/>
    </row>
    <row r="1465" spans="1:4" x14ac:dyDescent="0.25">
      <c r="A1465"/>
      <c r="B1465"/>
      <c r="C1465"/>
      <c r="D1465"/>
    </row>
    <row r="1466" spans="1:4" x14ac:dyDescent="0.25">
      <c r="A1466"/>
      <c r="B1466"/>
      <c r="C1466"/>
      <c r="D1466"/>
    </row>
    <row r="1467" spans="1:4" x14ac:dyDescent="0.25">
      <c r="A1467"/>
      <c r="B1467"/>
      <c r="C1467"/>
      <c r="D1467"/>
    </row>
    <row r="1468" spans="1:4" x14ac:dyDescent="0.25">
      <c r="A1468"/>
      <c r="B1468"/>
      <c r="C1468"/>
      <c r="D1468"/>
    </row>
    <row r="1469" spans="1:4" x14ac:dyDescent="0.25">
      <c r="A1469"/>
      <c r="B1469"/>
      <c r="C1469"/>
      <c r="D1469"/>
    </row>
    <row r="1470" spans="1:4" x14ac:dyDescent="0.25">
      <c r="A1470"/>
      <c r="B1470"/>
      <c r="C1470"/>
      <c r="D1470"/>
    </row>
    <row r="1471" spans="1:4" x14ac:dyDescent="0.25">
      <c r="A1471"/>
      <c r="B1471"/>
      <c r="C1471"/>
      <c r="D1471"/>
    </row>
    <row r="1472" spans="1:4" x14ac:dyDescent="0.25">
      <c r="A1472"/>
      <c r="B1472"/>
      <c r="C1472"/>
      <c r="D1472"/>
    </row>
    <row r="1473" spans="1:4" x14ac:dyDescent="0.25">
      <c r="A1473"/>
      <c r="B1473"/>
      <c r="C1473"/>
      <c r="D1473"/>
    </row>
    <row r="1474" spans="1:4" x14ac:dyDescent="0.25">
      <c r="A1474"/>
      <c r="B1474"/>
      <c r="C1474"/>
      <c r="D1474"/>
    </row>
    <row r="1475" spans="1:4" x14ac:dyDescent="0.25">
      <c r="A1475"/>
      <c r="B1475"/>
      <c r="C1475"/>
      <c r="D1475"/>
    </row>
    <row r="1476" spans="1:4" x14ac:dyDescent="0.25">
      <c r="A1476"/>
      <c r="B1476"/>
      <c r="C1476"/>
      <c r="D1476"/>
    </row>
    <row r="1477" spans="1:4" x14ac:dyDescent="0.25">
      <c r="A1477"/>
      <c r="B1477"/>
      <c r="C1477"/>
      <c r="D1477"/>
    </row>
    <row r="1478" spans="1:4" x14ac:dyDescent="0.25">
      <c r="A1478"/>
      <c r="B1478"/>
      <c r="C1478"/>
      <c r="D1478"/>
    </row>
    <row r="1479" spans="1:4" x14ac:dyDescent="0.25">
      <c r="A1479"/>
      <c r="B1479"/>
      <c r="C1479"/>
      <c r="D1479"/>
    </row>
    <row r="1480" spans="1:4" x14ac:dyDescent="0.25">
      <c r="A1480"/>
      <c r="B1480"/>
      <c r="C1480"/>
      <c r="D1480"/>
    </row>
    <row r="1481" spans="1:4" x14ac:dyDescent="0.25">
      <c r="A1481"/>
      <c r="B1481"/>
      <c r="C1481"/>
      <c r="D1481"/>
    </row>
    <row r="1482" spans="1:4" x14ac:dyDescent="0.25">
      <c r="A1482"/>
      <c r="B1482"/>
      <c r="C1482"/>
      <c r="D1482"/>
    </row>
    <row r="1483" spans="1:4" x14ac:dyDescent="0.25">
      <c r="A1483"/>
      <c r="B1483"/>
      <c r="C1483"/>
      <c r="D1483"/>
    </row>
    <row r="1484" spans="1:4" x14ac:dyDescent="0.25">
      <c r="A1484"/>
      <c r="B1484"/>
      <c r="C1484"/>
      <c r="D1484"/>
    </row>
    <row r="1485" spans="1:4" x14ac:dyDescent="0.25">
      <c r="A1485"/>
      <c r="B1485"/>
      <c r="C1485"/>
      <c r="D1485"/>
    </row>
    <row r="1486" spans="1:4" x14ac:dyDescent="0.25">
      <c r="A1486"/>
      <c r="B1486"/>
      <c r="C1486"/>
      <c r="D1486"/>
    </row>
    <row r="1487" spans="1:4" x14ac:dyDescent="0.25">
      <c r="A1487"/>
      <c r="B1487"/>
      <c r="C1487"/>
      <c r="D1487"/>
    </row>
    <row r="1488" spans="1:4" x14ac:dyDescent="0.25">
      <c r="A1488"/>
      <c r="B1488"/>
      <c r="C1488"/>
      <c r="D1488"/>
    </row>
    <row r="1489" spans="1:4" x14ac:dyDescent="0.25">
      <c r="A1489"/>
      <c r="B1489"/>
      <c r="C1489"/>
      <c r="D1489"/>
    </row>
    <row r="1490" spans="1:4" x14ac:dyDescent="0.25">
      <c r="A1490"/>
      <c r="B1490"/>
      <c r="C1490"/>
      <c r="D1490"/>
    </row>
    <row r="1491" spans="1:4" x14ac:dyDescent="0.25">
      <c r="A1491"/>
      <c r="B1491"/>
      <c r="C1491"/>
      <c r="D1491"/>
    </row>
    <row r="1492" spans="1:4" x14ac:dyDescent="0.25">
      <c r="A1492"/>
      <c r="B1492"/>
      <c r="C1492"/>
      <c r="D1492"/>
    </row>
    <row r="1493" spans="1:4" x14ac:dyDescent="0.25">
      <c r="A1493"/>
      <c r="B1493"/>
      <c r="C1493"/>
      <c r="D1493"/>
    </row>
    <row r="1494" spans="1:4" x14ac:dyDescent="0.25">
      <c r="A1494"/>
      <c r="B1494"/>
      <c r="C1494"/>
      <c r="D1494"/>
    </row>
    <row r="1495" spans="1:4" x14ac:dyDescent="0.25">
      <c r="A1495"/>
      <c r="B1495"/>
      <c r="C1495"/>
      <c r="D1495"/>
    </row>
    <row r="1496" spans="1:4" x14ac:dyDescent="0.25">
      <c r="A1496"/>
      <c r="B1496"/>
      <c r="C1496"/>
      <c r="D1496"/>
    </row>
    <row r="1497" spans="1:4" x14ac:dyDescent="0.25">
      <c r="A1497"/>
      <c r="B1497"/>
      <c r="C1497"/>
      <c r="D1497"/>
    </row>
    <row r="1498" spans="1:4" x14ac:dyDescent="0.25">
      <c r="A1498"/>
      <c r="B1498"/>
      <c r="C1498"/>
      <c r="D1498"/>
    </row>
    <row r="1499" spans="1:4" x14ac:dyDescent="0.25">
      <c r="A1499"/>
      <c r="B1499"/>
      <c r="C1499"/>
      <c r="D1499"/>
    </row>
    <row r="1500" spans="1:4" x14ac:dyDescent="0.25">
      <c r="A1500"/>
      <c r="B1500"/>
      <c r="C1500"/>
      <c r="D1500"/>
    </row>
    <row r="1501" spans="1:4" x14ac:dyDescent="0.25">
      <c r="A1501"/>
      <c r="B1501"/>
      <c r="C1501"/>
      <c r="D1501"/>
    </row>
    <row r="1502" spans="1:4" x14ac:dyDescent="0.25">
      <c r="A1502"/>
      <c r="B1502"/>
      <c r="C1502"/>
      <c r="D1502"/>
    </row>
    <row r="1503" spans="1:4" x14ac:dyDescent="0.25">
      <c r="A1503"/>
      <c r="B1503"/>
      <c r="C1503"/>
      <c r="D1503"/>
    </row>
    <row r="1504" spans="1:4" x14ac:dyDescent="0.25">
      <c r="A1504"/>
      <c r="B1504"/>
      <c r="C1504"/>
      <c r="D1504"/>
    </row>
    <row r="1505" spans="1:4" x14ac:dyDescent="0.25">
      <c r="A1505"/>
      <c r="B1505"/>
      <c r="C1505"/>
      <c r="D1505"/>
    </row>
    <row r="1506" spans="1:4" x14ac:dyDescent="0.25">
      <c r="A1506"/>
      <c r="B1506"/>
      <c r="C1506"/>
      <c r="D1506"/>
    </row>
    <row r="1507" spans="1:4" x14ac:dyDescent="0.25">
      <c r="A1507"/>
      <c r="B1507"/>
      <c r="C1507"/>
      <c r="D1507"/>
    </row>
    <row r="1508" spans="1:4" x14ac:dyDescent="0.25">
      <c r="A1508"/>
      <c r="B1508"/>
      <c r="C1508"/>
      <c r="D1508"/>
    </row>
    <row r="1509" spans="1:4" x14ac:dyDescent="0.25">
      <c r="A1509"/>
      <c r="B1509"/>
      <c r="C1509"/>
      <c r="D1509"/>
    </row>
    <row r="1510" spans="1:4" x14ac:dyDescent="0.25">
      <c r="A1510"/>
      <c r="B1510"/>
      <c r="C1510"/>
      <c r="D1510"/>
    </row>
    <row r="1511" spans="1:4" x14ac:dyDescent="0.25">
      <c r="A1511"/>
      <c r="B1511"/>
      <c r="C1511"/>
      <c r="D1511"/>
    </row>
    <row r="1512" spans="1:4" x14ac:dyDescent="0.25">
      <c r="A1512"/>
      <c r="B1512"/>
      <c r="C1512"/>
      <c r="D1512"/>
    </row>
    <row r="1513" spans="1:4" x14ac:dyDescent="0.25">
      <c r="A1513"/>
      <c r="B1513"/>
      <c r="C1513"/>
      <c r="D1513"/>
    </row>
    <row r="1514" spans="1:4" x14ac:dyDescent="0.25">
      <c r="A1514"/>
      <c r="B1514"/>
      <c r="C1514"/>
      <c r="D1514"/>
    </row>
    <row r="1515" spans="1:4" x14ac:dyDescent="0.25">
      <c r="A1515"/>
      <c r="B1515"/>
      <c r="C1515"/>
      <c r="D1515"/>
    </row>
    <row r="1516" spans="1:4" x14ac:dyDescent="0.25">
      <c r="A1516"/>
      <c r="B1516"/>
      <c r="C1516"/>
      <c r="D1516"/>
    </row>
    <row r="1517" spans="1:4" x14ac:dyDescent="0.25">
      <c r="A1517"/>
      <c r="B1517"/>
      <c r="C1517"/>
      <c r="D1517"/>
    </row>
    <row r="1518" spans="1:4" x14ac:dyDescent="0.25">
      <c r="A1518"/>
      <c r="B1518"/>
      <c r="C1518"/>
      <c r="D1518"/>
    </row>
    <row r="1519" spans="1:4" x14ac:dyDescent="0.25">
      <c r="A1519"/>
      <c r="B1519"/>
      <c r="C1519"/>
      <c r="D1519"/>
    </row>
    <row r="1520" spans="1:4" x14ac:dyDescent="0.25">
      <c r="A1520"/>
      <c r="B1520"/>
      <c r="C1520"/>
      <c r="D1520"/>
    </row>
    <row r="1521" spans="1:4" x14ac:dyDescent="0.25">
      <c r="A1521"/>
      <c r="B1521"/>
      <c r="C1521"/>
      <c r="D1521"/>
    </row>
    <row r="1522" spans="1:4" x14ac:dyDescent="0.25">
      <c r="A1522"/>
      <c r="B1522"/>
      <c r="C1522"/>
      <c r="D1522"/>
    </row>
    <row r="1523" spans="1:4" x14ac:dyDescent="0.25">
      <c r="A1523"/>
      <c r="B1523"/>
      <c r="C1523"/>
      <c r="D1523"/>
    </row>
    <row r="1524" spans="1:4" x14ac:dyDescent="0.25">
      <c r="A1524"/>
      <c r="B1524"/>
      <c r="C1524"/>
      <c r="D1524"/>
    </row>
    <row r="1525" spans="1:4" x14ac:dyDescent="0.25">
      <c r="A1525"/>
      <c r="B1525"/>
      <c r="C1525"/>
      <c r="D1525"/>
    </row>
    <row r="1526" spans="1:4" x14ac:dyDescent="0.25">
      <c r="A1526"/>
      <c r="B1526"/>
      <c r="C1526"/>
      <c r="D1526"/>
    </row>
    <row r="1527" spans="1:4" x14ac:dyDescent="0.25">
      <c r="A1527"/>
      <c r="B1527"/>
      <c r="C1527"/>
      <c r="D1527"/>
    </row>
    <row r="1528" spans="1:4" x14ac:dyDescent="0.25">
      <c r="A1528"/>
      <c r="B1528"/>
      <c r="C1528"/>
      <c r="D1528"/>
    </row>
    <row r="1529" spans="1:4" x14ac:dyDescent="0.25">
      <c r="A1529"/>
      <c r="B1529"/>
      <c r="C1529"/>
      <c r="D1529"/>
    </row>
    <row r="1530" spans="1:4" x14ac:dyDescent="0.25">
      <c r="A1530"/>
      <c r="B1530"/>
      <c r="C1530"/>
      <c r="D1530"/>
    </row>
    <row r="1531" spans="1:4" x14ac:dyDescent="0.25">
      <c r="A1531"/>
      <c r="B1531"/>
      <c r="C1531"/>
      <c r="D1531"/>
    </row>
    <row r="1532" spans="1:4" x14ac:dyDescent="0.25">
      <c r="A1532"/>
      <c r="B1532"/>
      <c r="C1532"/>
      <c r="D1532"/>
    </row>
    <row r="1533" spans="1:4" x14ac:dyDescent="0.25">
      <c r="A1533"/>
      <c r="B1533"/>
      <c r="C1533"/>
      <c r="D1533"/>
    </row>
    <row r="1534" spans="1:4" x14ac:dyDescent="0.25">
      <c r="A1534"/>
      <c r="B1534"/>
      <c r="C1534"/>
      <c r="D1534"/>
    </row>
    <row r="1535" spans="1:4" x14ac:dyDescent="0.25">
      <c r="A1535"/>
      <c r="B1535"/>
      <c r="C1535"/>
      <c r="D1535"/>
    </row>
    <row r="1536" spans="1:4" x14ac:dyDescent="0.25">
      <c r="A1536"/>
      <c r="B1536"/>
      <c r="C1536"/>
      <c r="D1536"/>
    </row>
    <row r="1537" spans="1:4" x14ac:dyDescent="0.25">
      <c r="A1537"/>
      <c r="B1537"/>
      <c r="C1537"/>
      <c r="D1537"/>
    </row>
    <row r="1538" spans="1:4" x14ac:dyDescent="0.25">
      <c r="A1538"/>
      <c r="B1538"/>
      <c r="C1538"/>
      <c r="D1538"/>
    </row>
    <row r="1539" spans="1:4" x14ac:dyDescent="0.25">
      <c r="A1539"/>
      <c r="B1539"/>
      <c r="C1539"/>
      <c r="D1539"/>
    </row>
    <row r="1540" spans="1:4" x14ac:dyDescent="0.25">
      <c r="A1540"/>
      <c r="B1540"/>
      <c r="C1540"/>
      <c r="D1540"/>
    </row>
    <row r="1541" spans="1:4" x14ac:dyDescent="0.25">
      <c r="A1541"/>
      <c r="B1541"/>
      <c r="C1541"/>
      <c r="D1541"/>
    </row>
    <row r="1542" spans="1:4" x14ac:dyDescent="0.25">
      <c r="A1542"/>
      <c r="B1542"/>
      <c r="C1542"/>
      <c r="D1542"/>
    </row>
    <row r="1543" spans="1:4" x14ac:dyDescent="0.25">
      <c r="A1543"/>
      <c r="B1543"/>
      <c r="C1543"/>
      <c r="D1543"/>
    </row>
    <row r="1544" spans="1:4" x14ac:dyDescent="0.25">
      <c r="A1544"/>
      <c r="B1544"/>
      <c r="C1544"/>
      <c r="D1544"/>
    </row>
    <row r="1545" spans="1:4" x14ac:dyDescent="0.25">
      <c r="A1545"/>
      <c r="B1545"/>
      <c r="C1545"/>
      <c r="D1545"/>
    </row>
    <row r="1546" spans="1:4" x14ac:dyDescent="0.25">
      <c r="A1546"/>
      <c r="B1546"/>
      <c r="C1546"/>
      <c r="D1546"/>
    </row>
    <row r="1547" spans="1:4" x14ac:dyDescent="0.25">
      <c r="A1547"/>
      <c r="B1547"/>
      <c r="C1547"/>
      <c r="D1547"/>
    </row>
    <row r="1548" spans="1:4" x14ac:dyDescent="0.25">
      <c r="A1548"/>
      <c r="B1548"/>
      <c r="C1548"/>
      <c r="D1548"/>
    </row>
    <row r="1549" spans="1:4" x14ac:dyDescent="0.25">
      <c r="A1549"/>
      <c r="B1549"/>
      <c r="C1549"/>
      <c r="D1549"/>
    </row>
    <row r="1550" spans="1:4" x14ac:dyDescent="0.25">
      <c r="A1550"/>
      <c r="B1550"/>
      <c r="C1550"/>
      <c r="D1550"/>
    </row>
    <row r="1551" spans="1:4" x14ac:dyDescent="0.25">
      <c r="A1551"/>
      <c r="B1551"/>
      <c r="C1551"/>
      <c r="D1551"/>
    </row>
    <row r="1552" spans="1:4" x14ac:dyDescent="0.25">
      <c r="A1552"/>
      <c r="B1552"/>
      <c r="C1552"/>
      <c r="D1552"/>
    </row>
    <row r="1553" spans="1:4" x14ac:dyDescent="0.25">
      <c r="A1553"/>
      <c r="B1553"/>
      <c r="C1553"/>
      <c r="D1553"/>
    </row>
    <row r="1554" spans="1:4" x14ac:dyDescent="0.25">
      <c r="A1554"/>
      <c r="B1554"/>
      <c r="C1554"/>
      <c r="D1554"/>
    </row>
    <row r="1555" spans="1:4" x14ac:dyDescent="0.25">
      <c r="A1555"/>
      <c r="B1555"/>
      <c r="C1555"/>
      <c r="D1555"/>
    </row>
    <row r="1556" spans="1:4" x14ac:dyDescent="0.25">
      <c r="A1556"/>
      <c r="B1556"/>
      <c r="C1556"/>
      <c r="D1556"/>
    </row>
    <row r="1557" spans="1:4" x14ac:dyDescent="0.25">
      <c r="A1557"/>
      <c r="B1557"/>
      <c r="C1557"/>
      <c r="D1557"/>
    </row>
    <row r="1558" spans="1:4" x14ac:dyDescent="0.25">
      <c r="A1558"/>
      <c r="B1558"/>
      <c r="C1558"/>
      <c r="D1558"/>
    </row>
    <row r="1559" spans="1:4" x14ac:dyDescent="0.25">
      <c r="A1559"/>
      <c r="B1559"/>
      <c r="C1559"/>
      <c r="D1559"/>
    </row>
    <row r="1560" spans="1:4" x14ac:dyDescent="0.25">
      <c r="A1560"/>
      <c r="B1560"/>
      <c r="C1560"/>
      <c r="D1560"/>
    </row>
    <row r="1561" spans="1:4" x14ac:dyDescent="0.25">
      <c r="A1561"/>
      <c r="B1561"/>
      <c r="C1561"/>
      <c r="D1561"/>
    </row>
    <row r="1562" spans="1:4" x14ac:dyDescent="0.25">
      <c r="A1562"/>
      <c r="B1562"/>
      <c r="C1562"/>
      <c r="D1562"/>
    </row>
    <row r="1563" spans="1:4" x14ac:dyDescent="0.25">
      <c r="A1563"/>
      <c r="B1563"/>
      <c r="C1563"/>
      <c r="D1563"/>
    </row>
    <row r="1564" spans="1:4" x14ac:dyDescent="0.25">
      <c r="A1564"/>
      <c r="B1564"/>
      <c r="C1564"/>
      <c r="D1564"/>
    </row>
    <row r="1565" spans="1:4" x14ac:dyDescent="0.25">
      <c r="A1565"/>
      <c r="B1565"/>
      <c r="C1565"/>
      <c r="D1565"/>
    </row>
    <row r="1566" spans="1:4" x14ac:dyDescent="0.25">
      <c r="A1566"/>
      <c r="B1566"/>
      <c r="C1566"/>
      <c r="D1566"/>
    </row>
    <row r="1567" spans="1:4" x14ac:dyDescent="0.25">
      <c r="A1567"/>
      <c r="B1567"/>
      <c r="C1567"/>
      <c r="D1567"/>
    </row>
    <row r="1568" spans="1:4" x14ac:dyDescent="0.25">
      <c r="A1568"/>
      <c r="B1568"/>
      <c r="C1568"/>
      <c r="D1568"/>
    </row>
    <row r="1569" spans="1:4" x14ac:dyDescent="0.25">
      <c r="A1569"/>
      <c r="B1569"/>
      <c r="C1569"/>
      <c r="D1569"/>
    </row>
    <row r="1570" spans="1:4" x14ac:dyDescent="0.25">
      <c r="A1570"/>
      <c r="B1570"/>
      <c r="C1570"/>
      <c r="D1570"/>
    </row>
    <row r="1571" spans="1:4" x14ac:dyDescent="0.25">
      <c r="A1571"/>
      <c r="B1571"/>
      <c r="C1571"/>
      <c r="D1571"/>
    </row>
    <row r="1572" spans="1:4" x14ac:dyDescent="0.25">
      <c r="A1572"/>
      <c r="B1572"/>
      <c r="C1572"/>
      <c r="D1572"/>
    </row>
    <row r="1573" spans="1:4" x14ac:dyDescent="0.25">
      <c r="A1573"/>
      <c r="B1573"/>
      <c r="C1573"/>
      <c r="D1573"/>
    </row>
    <row r="1574" spans="1:4" x14ac:dyDescent="0.25">
      <c r="A1574"/>
      <c r="B1574"/>
      <c r="C1574"/>
      <c r="D1574"/>
    </row>
    <row r="1575" spans="1:4" x14ac:dyDescent="0.25">
      <c r="A1575"/>
      <c r="B1575"/>
      <c r="C1575"/>
      <c r="D1575"/>
    </row>
    <row r="1576" spans="1:4" x14ac:dyDescent="0.25">
      <c r="A1576"/>
      <c r="B1576"/>
      <c r="C1576"/>
      <c r="D1576"/>
    </row>
    <row r="1577" spans="1:4" x14ac:dyDescent="0.25">
      <c r="A1577"/>
      <c r="B1577"/>
      <c r="C1577"/>
      <c r="D1577"/>
    </row>
    <row r="1578" spans="1:4" x14ac:dyDescent="0.25">
      <c r="A1578"/>
      <c r="B1578"/>
      <c r="C1578"/>
      <c r="D1578"/>
    </row>
    <row r="1579" spans="1:4" x14ac:dyDescent="0.25">
      <c r="A1579"/>
      <c r="B1579"/>
      <c r="C1579"/>
      <c r="D1579"/>
    </row>
    <row r="1580" spans="1:4" x14ac:dyDescent="0.25">
      <c r="A1580"/>
      <c r="B1580"/>
      <c r="C1580"/>
      <c r="D1580"/>
    </row>
    <row r="1581" spans="1:4" x14ac:dyDescent="0.25">
      <c r="A1581"/>
      <c r="B1581"/>
      <c r="C1581"/>
      <c r="D1581"/>
    </row>
    <row r="1582" spans="1:4" x14ac:dyDescent="0.25">
      <c r="A1582"/>
      <c r="B1582"/>
      <c r="C1582"/>
      <c r="D1582"/>
    </row>
    <row r="1583" spans="1:4" x14ac:dyDescent="0.25">
      <c r="A1583"/>
      <c r="B1583"/>
      <c r="C1583"/>
      <c r="D1583"/>
    </row>
    <row r="1584" spans="1:4" x14ac:dyDescent="0.25">
      <c r="A1584"/>
      <c r="B1584"/>
      <c r="C1584"/>
      <c r="D1584"/>
    </row>
    <row r="1585" spans="1:4" x14ac:dyDescent="0.25">
      <c r="A1585"/>
      <c r="B1585"/>
      <c r="C1585"/>
      <c r="D1585"/>
    </row>
    <row r="1586" spans="1:4" x14ac:dyDescent="0.25">
      <c r="A1586"/>
      <c r="B1586"/>
      <c r="C1586"/>
      <c r="D1586"/>
    </row>
    <row r="1587" spans="1:4" x14ac:dyDescent="0.25">
      <c r="A1587"/>
      <c r="B1587"/>
      <c r="C1587"/>
      <c r="D1587"/>
    </row>
    <row r="1588" spans="1:4" x14ac:dyDescent="0.25">
      <c r="A1588"/>
      <c r="B1588"/>
      <c r="C1588"/>
      <c r="D1588"/>
    </row>
    <row r="1589" spans="1:4" x14ac:dyDescent="0.25">
      <c r="A1589"/>
      <c r="B1589"/>
      <c r="C1589"/>
      <c r="D1589"/>
    </row>
    <row r="1590" spans="1:4" x14ac:dyDescent="0.25">
      <c r="A1590"/>
      <c r="B1590"/>
      <c r="C1590"/>
      <c r="D1590"/>
    </row>
    <row r="1591" spans="1:4" x14ac:dyDescent="0.25">
      <c r="A1591"/>
      <c r="B1591"/>
      <c r="C1591"/>
      <c r="D1591"/>
    </row>
    <row r="1592" spans="1:4" x14ac:dyDescent="0.25">
      <c r="A1592"/>
      <c r="B1592"/>
      <c r="C1592"/>
      <c r="D1592"/>
    </row>
    <row r="1593" spans="1:4" x14ac:dyDescent="0.25">
      <c r="A1593"/>
      <c r="B1593"/>
      <c r="C1593"/>
      <c r="D1593"/>
    </row>
    <row r="1594" spans="1:4" x14ac:dyDescent="0.25">
      <c r="A1594"/>
      <c r="B1594"/>
      <c r="C1594"/>
      <c r="D1594"/>
    </row>
    <row r="1595" spans="1:4" x14ac:dyDescent="0.25">
      <c r="A1595"/>
      <c r="B1595"/>
      <c r="C1595"/>
      <c r="D1595"/>
    </row>
    <row r="1596" spans="1:4" x14ac:dyDescent="0.25">
      <c r="A1596"/>
      <c r="B1596"/>
      <c r="C1596"/>
      <c r="D1596"/>
    </row>
    <row r="1597" spans="1:4" x14ac:dyDescent="0.25">
      <c r="A1597"/>
      <c r="B1597"/>
      <c r="C1597"/>
      <c r="D1597"/>
    </row>
    <row r="1598" spans="1:4" x14ac:dyDescent="0.25">
      <c r="A1598"/>
      <c r="B1598"/>
      <c r="C1598"/>
      <c r="D1598"/>
    </row>
    <row r="1599" spans="1:4" x14ac:dyDescent="0.25">
      <c r="A1599"/>
      <c r="B1599"/>
      <c r="C1599"/>
      <c r="D1599"/>
    </row>
    <row r="1600" spans="1:4" x14ac:dyDescent="0.25">
      <c r="A1600"/>
      <c r="B1600"/>
      <c r="C1600"/>
      <c r="D1600"/>
    </row>
    <row r="1601" spans="1:4" x14ac:dyDescent="0.25">
      <c r="A1601"/>
      <c r="B1601"/>
      <c r="C1601"/>
      <c r="D1601"/>
    </row>
    <row r="1602" spans="1:4" x14ac:dyDescent="0.25">
      <c r="A1602"/>
      <c r="B1602"/>
      <c r="C1602"/>
      <c r="D1602"/>
    </row>
    <row r="1603" spans="1:4" x14ac:dyDescent="0.25">
      <c r="A1603"/>
      <c r="B1603"/>
      <c r="C1603"/>
      <c r="D1603"/>
    </row>
    <row r="1604" spans="1:4" x14ac:dyDescent="0.25">
      <c r="A1604"/>
      <c r="B1604"/>
      <c r="C1604"/>
      <c r="D1604"/>
    </row>
    <row r="1605" spans="1:4" x14ac:dyDescent="0.25">
      <c r="A1605"/>
      <c r="B1605"/>
      <c r="C1605"/>
      <c r="D1605"/>
    </row>
    <row r="1606" spans="1:4" x14ac:dyDescent="0.25">
      <c r="A1606"/>
      <c r="B1606"/>
      <c r="C1606"/>
      <c r="D1606"/>
    </row>
    <row r="1607" spans="1:4" x14ac:dyDescent="0.25">
      <c r="A1607"/>
      <c r="B1607"/>
      <c r="C1607"/>
      <c r="D1607"/>
    </row>
    <row r="1608" spans="1:4" x14ac:dyDescent="0.25">
      <c r="A1608"/>
      <c r="B1608"/>
      <c r="C1608"/>
      <c r="D1608"/>
    </row>
    <row r="1609" spans="1:4" x14ac:dyDescent="0.25">
      <c r="A1609"/>
      <c r="B1609"/>
      <c r="C1609"/>
      <c r="D1609"/>
    </row>
    <row r="1610" spans="1:4" x14ac:dyDescent="0.25">
      <c r="A1610"/>
      <c r="B1610"/>
      <c r="C1610"/>
      <c r="D1610"/>
    </row>
    <row r="1611" spans="1:4" x14ac:dyDescent="0.25">
      <c r="A1611"/>
      <c r="B1611"/>
      <c r="C1611"/>
      <c r="D1611"/>
    </row>
    <row r="1612" spans="1:4" x14ac:dyDescent="0.25">
      <c r="A1612"/>
      <c r="B1612"/>
      <c r="C1612"/>
      <c r="D1612"/>
    </row>
    <row r="1613" spans="1:4" x14ac:dyDescent="0.25">
      <c r="A1613"/>
      <c r="B1613"/>
      <c r="C1613"/>
      <c r="D1613"/>
    </row>
    <row r="1614" spans="1:4" x14ac:dyDescent="0.25">
      <c r="A1614"/>
      <c r="B1614"/>
      <c r="C1614"/>
      <c r="D1614"/>
    </row>
    <row r="1615" spans="1:4" x14ac:dyDescent="0.25">
      <c r="A1615"/>
      <c r="B1615"/>
      <c r="C1615"/>
      <c r="D1615"/>
    </row>
    <row r="1616" spans="1:4" x14ac:dyDescent="0.25">
      <c r="A1616"/>
      <c r="B1616"/>
      <c r="C1616"/>
      <c r="D1616"/>
    </row>
    <row r="1617" spans="1:4" x14ac:dyDescent="0.25">
      <c r="A1617"/>
      <c r="B1617"/>
      <c r="C1617"/>
      <c r="D1617"/>
    </row>
    <row r="1618" spans="1:4" x14ac:dyDescent="0.25">
      <c r="A1618"/>
      <c r="B1618"/>
      <c r="C1618"/>
      <c r="D1618"/>
    </row>
    <row r="1619" spans="1:4" x14ac:dyDescent="0.25">
      <c r="A1619"/>
      <c r="B1619"/>
      <c r="C1619"/>
      <c r="D1619"/>
    </row>
    <row r="1620" spans="1:4" x14ac:dyDescent="0.25">
      <c r="A1620"/>
      <c r="B1620"/>
      <c r="C1620"/>
      <c r="D1620"/>
    </row>
    <row r="1621" spans="1:4" x14ac:dyDescent="0.25">
      <c r="A1621"/>
      <c r="B1621"/>
      <c r="C1621"/>
      <c r="D1621"/>
    </row>
    <row r="1622" spans="1:4" x14ac:dyDescent="0.25">
      <c r="A1622"/>
      <c r="B1622"/>
      <c r="C1622"/>
      <c r="D1622"/>
    </row>
    <row r="1623" spans="1:4" x14ac:dyDescent="0.25">
      <c r="A1623"/>
      <c r="B1623"/>
      <c r="C1623"/>
      <c r="D1623"/>
    </row>
    <row r="1624" spans="1:4" x14ac:dyDescent="0.25">
      <c r="A1624"/>
      <c r="B1624"/>
      <c r="C1624"/>
      <c r="D1624"/>
    </row>
    <row r="1625" spans="1:4" x14ac:dyDescent="0.25">
      <c r="A1625"/>
      <c r="B1625"/>
      <c r="C1625"/>
      <c r="D1625"/>
    </row>
    <row r="1626" spans="1:4" x14ac:dyDescent="0.25">
      <c r="A1626"/>
      <c r="B1626"/>
      <c r="C1626"/>
      <c r="D1626"/>
    </row>
    <row r="1627" spans="1:4" x14ac:dyDescent="0.25">
      <c r="A1627"/>
      <c r="B1627"/>
      <c r="C1627"/>
      <c r="D1627"/>
    </row>
    <row r="1628" spans="1:4" x14ac:dyDescent="0.25">
      <c r="A1628"/>
      <c r="B1628"/>
      <c r="C1628"/>
      <c r="D1628"/>
    </row>
    <row r="1629" spans="1:4" x14ac:dyDescent="0.25">
      <c r="A1629"/>
      <c r="B1629"/>
      <c r="C1629"/>
      <c r="D1629"/>
    </row>
    <row r="1630" spans="1:4" x14ac:dyDescent="0.25">
      <c r="A1630"/>
      <c r="B1630"/>
      <c r="C1630"/>
      <c r="D1630"/>
    </row>
    <row r="1631" spans="1:4" x14ac:dyDescent="0.25">
      <c r="A1631"/>
      <c r="B1631"/>
      <c r="C1631"/>
      <c r="D1631"/>
    </row>
    <row r="1632" spans="1:4" x14ac:dyDescent="0.25">
      <c r="A1632"/>
      <c r="B1632"/>
      <c r="C1632"/>
      <c r="D1632"/>
    </row>
    <row r="1633" spans="1:4" x14ac:dyDescent="0.25">
      <c r="A1633"/>
      <c r="B1633"/>
      <c r="C1633"/>
      <c r="D1633"/>
    </row>
    <row r="1634" spans="1:4" x14ac:dyDescent="0.25">
      <c r="A1634"/>
      <c r="B1634"/>
      <c r="C1634"/>
      <c r="D1634"/>
    </row>
    <row r="1635" spans="1:4" x14ac:dyDescent="0.25">
      <c r="A1635"/>
      <c r="B1635"/>
      <c r="C1635"/>
      <c r="D1635"/>
    </row>
    <row r="1636" spans="1:4" x14ac:dyDescent="0.25">
      <c r="A1636"/>
      <c r="B1636"/>
      <c r="C1636"/>
      <c r="D1636"/>
    </row>
    <row r="1637" spans="1:4" x14ac:dyDescent="0.25">
      <c r="A1637"/>
      <c r="B1637"/>
      <c r="C1637"/>
      <c r="D1637"/>
    </row>
    <row r="1638" spans="1:4" x14ac:dyDescent="0.25">
      <c r="A1638"/>
      <c r="B1638"/>
      <c r="C1638"/>
      <c r="D1638"/>
    </row>
    <row r="1639" spans="1:4" x14ac:dyDescent="0.25">
      <c r="A1639"/>
      <c r="B1639"/>
      <c r="C1639"/>
      <c r="D1639"/>
    </row>
    <row r="1640" spans="1:4" x14ac:dyDescent="0.25">
      <c r="A1640"/>
      <c r="B1640"/>
      <c r="C1640"/>
      <c r="D1640"/>
    </row>
    <row r="1641" spans="1:4" x14ac:dyDescent="0.25">
      <c r="A1641"/>
      <c r="B1641"/>
      <c r="C1641"/>
      <c r="D1641"/>
    </row>
    <row r="1642" spans="1:4" x14ac:dyDescent="0.25">
      <c r="A1642"/>
      <c r="B1642"/>
      <c r="C1642"/>
      <c r="D1642"/>
    </row>
    <row r="1643" spans="1:4" x14ac:dyDescent="0.25">
      <c r="A1643"/>
      <c r="B1643"/>
      <c r="C1643"/>
      <c r="D1643"/>
    </row>
    <row r="1644" spans="1:4" x14ac:dyDescent="0.25">
      <c r="A1644"/>
      <c r="B1644"/>
      <c r="C1644"/>
      <c r="D1644"/>
    </row>
    <row r="1645" spans="1:4" x14ac:dyDescent="0.25">
      <c r="A1645"/>
      <c r="B1645"/>
      <c r="C1645"/>
      <c r="D1645"/>
    </row>
    <row r="1646" spans="1:4" x14ac:dyDescent="0.25">
      <c r="A1646"/>
      <c r="B1646"/>
      <c r="C1646"/>
      <c r="D1646"/>
    </row>
    <row r="1647" spans="1:4" x14ac:dyDescent="0.25">
      <c r="A1647"/>
      <c r="B1647"/>
      <c r="C1647"/>
      <c r="D1647"/>
    </row>
    <row r="1648" spans="1:4" x14ac:dyDescent="0.25">
      <c r="A1648"/>
      <c r="B1648"/>
      <c r="C1648"/>
      <c r="D1648"/>
    </row>
    <row r="1649" spans="1:4" x14ac:dyDescent="0.25">
      <c r="A1649"/>
      <c r="B1649"/>
      <c r="C1649"/>
      <c r="D1649"/>
    </row>
    <row r="1650" spans="1:4" x14ac:dyDescent="0.25">
      <c r="A1650"/>
      <c r="B1650"/>
      <c r="C1650"/>
      <c r="D1650"/>
    </row>
    <row r="1651" spans="1:4" x14ac:dyDescent="0.25">
      <c r="A1651"/>
      <c r="B1651"/>
      <c r="C1651"/>
      <c r="D1651"/>
    </row>
    <row r="1652" spans="1:4" x14ac:dyDescent="0.25">
      <c r="A1652"/>
      <c r="B1652"/>
      <c r="C1652"/>
      <c r="D1652"/>
    </row>
    <row r="1653" spans="1:4" x14ac:dyDescent="0.25">
      <c r="A1653"/>
      <c r="B1653"/>
      <c r="C1653"/>
      <c r="D1653"/>
    </row>
    <row r="1654" spans="1:4" x14ac:dyDescent="0.25">
      <c r="A1654"/>
      <c r="B1654"/>
      <c r="C1654"/>
      <c r="D1654"/>
    </row>
    <row r="1655" spans="1:4" x14ac:dyDescent="0.25">
      <c r="A1655"/>
      <c r="B1655"/>
      <c r="C1655"/>
      <c r="D1655"/>
    </row>
    <row r="1656" spans="1:4" x14ac:dyDescent="0.25">
      <c r="A1656"/>
      <c r="B1656"/>
      <c r="C1656"/>
      <c r="D1656"/>
    </row>
    <row r="1657" spans="1:4" x14ac:dyDescent="0.25">
      <c r="A1657"/>
      <c r="B1657"/>
      <c r="C1657"/>
      <c r="D1657"/>
    </row>
    <row r="1658" spans="1:4" x14ac:dyDescent="0.25">
      <c r="A1658"/>
      <c r="B1658"/>
      <c r="C1658"/>
      <c r="D1658"/>
    </row>
    <row r="1659" spans="1:4" x14ac:dyDescent="0.25">
      <c r="A1659"/>
      <c r="B1659"/>
      <c r="C1659"/>
      <c r="D1659"/>
    </row>
    <row r="1660" spans="1:4" x14ac:dyDescent="0.25">
      <c r="A1660"/>
      <c r="B1660"/>
      <c r="C1660"/>
      <c r="D1660"/>
    </row>
    <row r="1661" spans="1:4" x14ac:dyDescent="0.25">
      <c r="A1661"/>
      <c r="B1661"/>
      <c r="C1661"/>
      <c r="D1661"/>
    </row>
    <row r="1662" spans="1:4" x14ac:dyDescent="0.25">
      <c r="A1662"/>
      <c r="B1662"/>
      <c r="C1662"/>
      <c r="D1662"/>
    </row>
    <row r="1663" spans="1:4" x14ac:dyDescent="0.25">
      <c r="A1663"/>
      <c r="B1663"/>
      <c r="C1663"/>
      <c r="D1663"/>
    </row>
    <row r="1664" spans="1:4" x14ac:dyDescent="0.25">
      <c r="A1664"/>
      <c r="B1664"/>
      <c r="C1664"/>
      <c r="D1664"/>
    </row>
    <row r="1665" spans="1:4" x14ac:dyDescent="0.25">
      <c r="A1665"/>
      <c r="B1665"/>
      <c r="C1665"/>
      <c r="D1665"/>
    </row>
    <row r="1666" spans="1:4" x14ac:dyDescent="0.25">
      <c r="A1666"/>
      <c r="B1666"/>
      <c r="C1666"/>
      <c r="D1666"/>
    </row>
    <row r="1667" spans="1:4" x14ac:dyDescent="0.25">
      <c r="A1667"/>
      <c r="B1667"/>
      <c r="C1667"/>
      <c r="D1667"/>
    </row>
    <row r="1668" spans="1:4" x14ac:dyDescent="0.25">
      <c r="A1668"/>
      <c r="B1668"/>
      <c r="C1668"/>
      <c r="D1668"/>
    </row>
    <row r="1669" spans="1:4" x14ac:dyDescent="0.25">
      <c r="A1669"/>
      <c r="B1669"/>
      <c r="C1669"/>
      <c r="D1669"/>
    </row>
    <row r="1670" spans="1:4" x14ac:dyDescent="0.25">
      <c r="A1670"/>
      <c r="B1670"/>
      <c r="C1670"/>
      <c r="D1670"/>
    </row>
    <row r="1671" spans="1:4" x14ac:dyDescent="0.25">
      <c r="A1671"/>
      <c r="B1671"/>
      <c r="C1671"/>
      <c r="D1671"/>
    </row>
    <row r="1672" spans="1:4" x14ac:dyDescent="0.25">
      <c r="A1672"/>
      <c r="B1672"/>
      <c r="C1672"/>
      <c r="D1672"/>
    </row>
    <row r="1673" spans="1:4" x14ac:dyDescent="0.25">
      <c r="A1673"/>
      <c r="B1673"/>
      <c r="C1673"/>
      <c r="D1673"/>
    </row>
    <row r="1674" spans="1:4" x14ac:dyDescent="0.25">
      <c r="A1674"/>
      <c r="B1674"/>
      <c r="C1674"/>
      <c r="D1674"/>
    </row>
    <row r="1675" spans="1:4" x14ac:dyDescent="0.25">
      <c r="A1675"/>
      <c r="B1675"/>
      <c r="C1675"/>
      <c r="D1675"/>
    </row>
    <row r="1676" spans="1:4" x14ac:dyDescent="0.25">
      <c r="A1676"/>
      <c r="B1676"/>
      <c r="C1676"/>
      <c r="D1676"/>
    </row>
    <row r="1677" spans="1:4" x14ac:dyDescent="0.25">
      <c r="A1677"/>
      <c r="B1677"/>
      <c r="C1677"/>
      <c r="D1677"/>
    </row>
    <row r="1678" spans="1:4" x14ac:dyDescent="0.25">
      <c r="A1678"/>
      <c r="B1678"/>
      <c r="C1678"/>
      <c r="D1678"/>
    </row>
    <row r="1679" spans="1:4" x14ac:dyDescent="0.25">
      <c r="A1679"/>
      <c r="B1679"/>
      <c r="C1679"/>
      <c r="D1679"/>
    </row>
    <row r="1680" spans="1:4" x14ac:dyDescent="0.25">
      <c r="A1680"/>
      <c r="B1680"/>
      <c r="C1680"/>
      <c r="D1680"/>
    </row>
    <row r="1681" spans="1:4" x14ac:dyDescent="0.25">
      <c r="A1681"/>
      <c r="B1681"/>
      <c r="C1681"/>
      <c r="D1681"/>
    </row>
    <row r="1682" spans="1:4" x14ac:dyDescent="0.25">
      <c r="A1682"/>
      <c r="B1682"/>
      <c r="C1682"/>
      <c r="D1682"/>
    </row>
    <row r="1683" spans="1:4" x14ac:dyDescent="0.25">
      <c r="A1683"/>
      <c r="B1683"/>
      <c r="C1683"/>
      <c r="D1683"/>
    </row>
    <row r="1684" spans="1:4" x14ac:dyDescent="0.25">
      <c r="A1684"/>
      <c r="B1684"/>
      <c r="C1684"/>
      <c r="D1684"/>
    </row>
    <row r="1685" spans="1:4" x14ac:dyDescent="0.25">
      <c r="A1685"/>
      <c r="B1685"/>
      <c r="C1685"/>
      <c r="D1685"/>
    </row>
    <row r="1686" spans="1:4" x14ac:dyDescent="0.25">
      <c r="A1686"/>
      <c r="B1686"/>
      <c r="C1686"/>
      <c r="D1686"/>
    </row>
    <row r="1687" spans="1:4" x14ac:dyDescent="0.25">
      <c r="A1687"/>
      <c r="B1687"/>
      <c r="C1687"/>
      <c r="D1687"/>
    </row>
    <row r="1688" spans="1:4" x14ac:dyDescent="0.25">
      <c r="A1688"/>
      <c r="B1688"/>
      <c r="C1688"/>
      <c r="D1688"/>
    </row>
    <row r="1689" spans="1:4" x14ac:dyDescent="0.25">
      <c r="A1689"/>
      <c r="B1689"/>
      <c r="C1689"/>
      <c r="D1689"/>
    </row>
    <row r="1690" spans="1:4" x14ac:dyDescent="0.25">
      <c r="A1690"/>
      <c r="B1690"/>
      <c r="C1690"/>
      <c r="D1690"/>
    </row>
    <row r="1691" spans="1:4" x14ac:dyDescent="0.25">
      <c r="A1691"/>
      <c r="B1691"/>
      <c r="C1691"/>
      <c r="D1691"/>
    </row>
    <row r="1692" spans="1:4" x14ac:dyDescent="0.25">
      <c r="A1692"/>
      <c r="B1692"/>
      <c r="C1692"/>
      <c r="D1692"/>
    </row>
    <row r="1693" spans="1:4" x14ac:dyDescent="0.25">
      <c r="A1693"/>
      <c r="B1693"/>
      <c r="C1693"/>
      <c r="D1693"/>
    </row>
    <row r="1694" spans="1:4" x14ac:dyDescent="0.25">
      <c r="A1694"/>
      <c r="B1694"/>
      <c r="C1694"/>
      <c r="D1694"/>
    </row>
    <row r="1695" spans="1:4" x14ac:dyDescent="0.25">
      <c r="A1695"/>
      <c r="B1695"/>
      <c r="C1695"/>
      <c r="D1695"/>
    </row>
    <row r="1696" spans="1:4" x14ac:dyDescent="0.25">
      <c r="A1696"/>
      <c r="B1696"/>
      <c r="C1696"/>
      <c r="D1696"/>
    </row>
    <row r="1697" spans="1:4" x14ac:dyDescent="0.25">
      <c r="A1697"/>
      <c r="B1697"/>
      <c r="C1697"/>
      <c r="D1697"/>
    </row>
    <row r="1698" spans="1:4" x14ac:dyDescent="0.25">
      <c r="A1698"/>
      <c r="B1698"/>
      <c r="C1698"/>
      <c r="D1698"/>
    </row>
    <row r="1699" spans="1:4" x14ac:dyDescent="0.25">
      <c r="A1699"/>
      <c r="B1699"/>
      <c r="C1699"/>
      <c r="D1699"/>
    </row>
    <row r="1700" spans="1:4" x14ac:dyDescent="0.25">
      <c r="A1700"/>
      <c r="B1700"/>
      <c r="C1700"/>
      <c r="D1700"/>
    </row>
    <row r="1701" spans="1:4" x14ac:dyDescent="0.25">
      <c r="A1701"/>
      <c r="B1701"/>
      <c r="C1701"/>
      <c r="D1701"/>
    </row>
    <row r="1702" spans="1:4" x14ac:dyDescent="0.25">
      <c r="A1702"/>
      <c r="B1702"/>
      <c r="C1702"/>
      <c r="D1702"/>
    </row>
    <row r="1703" spans="1:4" x14ac:dyDescent="0.25">
      <c r="A1703"/>
      <c r="B1703"/>
      <c r="C1703"/>
      <c r="D1703"/>
    </row>
    <row r="1704" spans="1:4" x14ac:dyDescent="0.25">
      <c r="A1704"/>
      <c r="B1704"/>
      <c r="C1704"/>
      <c r="D1704"/>
    </row>
    <row r="1705" spans="1:4" x14ac:dyDescent="0.25">
      <c r="A1705"/>
      <c r="B1705"/>
      <c r="C1705"/>
      <c r="D1705"/>
    </row>
    <row r="1706" spans="1:4" x14ac:dyDescent="0.25">
      <c r="A1706"/>
      <c r="B1706"/>
      <c r="C1706"/>
      <c r="D1706"/>
    </row>
    <row r="1707" spans="1:4" x14ac:dyDescent="0.25">
      <c r="A1707"/>
      <c r="B1707"/>
      <c r="C1707"/>
      <c r="D1707"/>
    </row>
    <row r="1708" spans="1:4" x14ac:dyDescent="0.25">
      <c r="A1708"/>
      <c r="B1708"/>
      <c r="C1708"/>
      <c r="D1708"/>
    </row>
    <row r="1709" spans="1:4" x14ac:dyDescent="0.25">
      <c r="A1709"/>
      <c r="B1709"/>
      <c r="C1709"/>
      <c r="D1709"/>
    </row>
    <row r="1710" spans="1:4" x14ac:dyDescent="0.25">
      <c r="A1710"/>
      <c r="B1710"/>
      <c r="C1710"/>
      <c r="D1710"/>
    </row>
    <row r="1711" spans="1:4" x14ac:dyDescent="0.25">
      <c r="A1711"/>
      <c r="B1711"/>
      <c r="C1711"/>
      <c r="D1711"/>
    </row>
    <row r="1712" spans="1:4" x14ac:dyDescent="0.25">
      <c r="A1712"/>
      <c r="B1712"/>
      <c r="C1712"/>
      <c r="D1712"/>
    </row>
    <row r="1713" spans="1:4" x14ac:dyDescent="0.25">
      <c r="A1713"/>
      <c r="B1713"/>
      <c r="C1713"/>
      <c r="D1713"/>
    </row>
    <row r="1714" spans="1:4" x14ac:dyDescent="0.25">
      <c r="A1714"/>
      <c r="B1714"/>
      <c r="C1714"/>
      <c r="D1714"/>
    </row>
    <row r="1715" spans="1:4" x14ac:dyDescent="0.25">
      <c r="A1715"/>
      <c r="B1715"/>
      <c r="C1715"/>
      <c r="D1715"/>
    </row>
    <row r="1716" spans="1:4" x14ac:dyDescent="0.25">
      <c r="A1716"/>
      <c r="B1716"/>
      <c r="C1716"/>
      <c r="D1716"/>
    </row>
    <row r="1717" spans="1:4" x14ac:dyDescent="0.25">
      <c r="A1717"/>
      <c r="B1717"/>
      <c r="C1717"/>
      <c r="D1717"/>
    </row>
    <row r="1718" spans="1:4" x14ac:dyDescent="0.25">
      <c r="A1718"/>
      <c r="B1718"/>
      <c r="C1718"/>
      <c r="D1718"/>
    </row>
    <row r="1719" spans="1:4" x14ac:dyDescent="0.25">
      <c r="A1719"/>
      <c r="B1719"/>
      <c r="C1719"/>
      <c r="D1719"/>
    </row>
    <row r="1720" spans="1:4" x14ac:dyDescent="0.25">
      <c r="A1720"/>
      <c r="B1720"/>
      <c r="C1720"/>
      <c r="D1720"/>
    </row>
    <row r="1721" spans="1:4" x14ac:dyDescent="0.25">
      <c r="A1721"/>
      <c r="B1721"/>
      <c r="C1721"/>
      <c r="D1721"/>
    </row>
    <row r="1722" spans="1:4" x14ac:dyDescent="0.25">
      <c r="A1722"/>
      <c r="B1722"/>
      <c r="C1722"/>
      <c r="D1722"/>
    </row>
    <row r="1723" spans="1:4" x14ac:dyDescent="0.25">
      <c r="A1723"/>
      <c r="B1723"/>
      <c r="C1723"/>
      <c r="D1723"/>
    </row>
    <row r="1724" spans="1:4" x14ac:dyDescent="0.25">
      <c r="A1724"/>
      <c r="B1724"/>
      <c r="C1724"/>
      <c r="D1724"/>
    </row>
    <row r="1725" spans="1:4" x14ac:dyDescent="0.25">
      <c r="A1725"/>
      <c r="B1725"/>
      <c r="C1725"/>
      <c r="D1725"/>
    </row>
    <row r="1726" spans="1:4" x14ac:dyDescent="0.25">
      <c r="A1726"/>
      <c r="B1726"/>
      <c r="C1726"/>
      <c r="D1726"/>
    </row>
    <row r="1727" spans="1:4" x14ac:dyDescent="0.25">
      <c r="A1727"/>
      <c r="B1727"/>
      <c r="C1727"/>
      <c r="D1727"/>
    </row>
    <row r="1728" spans="1:4" x14ac:dyDescent="0.25">
      <c r="A1728"/>
      <c r="B1728"/>
      <c r="C1728"/>
      <c r="D1728"/>
    </row>
    <row r="1729" spans="1:4" x14ac:dyDescent="0.25">
      <c r="A1729"/>
      <c r="B1729"/>
      <c r="C1729"/>
      <c r="D1729"/>
    </row>
    <row r="1730" spans="1:4" x14ac:dyDescent="0.25">
      <c r="A1730"/>
      <c r="B1730"/>
      <c r="C1730"/>
      <c r="D1730"/>
    </row>
    <row r="1731" spans="1:4" x14ac:dyDescent="0.25">
      <c r="A1731"/>
      <c r="B1731"/>
      <c r="C1731"/>
      <c r="D1731"/>
    </row>
    <row r="1732" spans="1:4" x14ac:dyDescent="0.25">
      <c r="A1732"/>
      <c r="B1732"/>
      <c r="C1732"/>
      <c r="D1732"/>
    </row>
    <row r="1733" spans="1:4" x14ac:dyDescent="0.25">
      <c r="A1733"/>
      <c r="B1733"/>
      <c r="C1733"/>
      <c r="D1733"/>
    </row>
    <row r="1734" spans="1:4" x14ac:dyDescent="0.25">
      <c r="A1734"/>
      <c r="B1734"/>
      <c r="C1734"/>
      <c r="D1734"/>
    </row>
    <row r="1735" spans="1:4" x14ac:dyDescent="0.25">
      <c r="A1735"/>
      <c r="B1735"/>
      <c r="C1735"/>
      <c r="D1735"/>
    </row>
    <row r="1736" spans="1:4" x14ac:dyDescent="0.25">
      <c r="A1736"/>
      <c r="B1736"/>
      <c r="C1736"/>
      <c r="D1736"/>
    </row>
    <row r="1737" spans="1:4" x14ac:dyDescent="0.25">
      <c r="A1737"/>
      <c r="B1737"/>
      <c r="C1737"/>
      <c r="D1737"/>
    </row>
    <row r="1738" spans="1:4" x14ac:dyDescent="0.25">
      <c r="A1738"/>
      <c r="B1738"/>
      <c r="C1738"/>
      <c r="D1738"/>
    </row>
    <row r="1739" spans="1:4" x14ac:dyDescent="0.25">
      <c r="A1739"/>
      <c r="B1739"/>
      <c r="C1739"/>
      <c r="D1739"/>
    </row>
    <row r="1740" spans="1:4" x14ac:dyDescent="0.25">
      <c r="A1740"/>
      <c r="B1740"/>
      <c r="C1740"/>
      <c r="D1740"/>
    </row>
    <row r="1741" spans="1:4" x14ac:dyDescent="0.25">
      <c r="A1741"/>
      <c r="B1741"/>
      <c r="C1741"/>
      <c r="D1741"/>
    </row>
    <row r="1742" spans="1:4" x14ac:dyDescent="0.25">
      <c r="A1742"/>
      <c r="B1742"/>
      <c r="C1742"/>
      <c r="D1742"/>
    </row>
    <row r="1743" spans="1:4" x14ac:dyDescent="0.25">
      <c r="A1743"/>
      <c r="B1743"/>
      <c r="C1743"/>
      <c r="D1743"/>
    </row>
    <row r="1744" spans="1:4" x14ac:dyDescent="0.25">
      <c r="A1744"/>
      <c r="B1744"/>
      <c r="C1744"/>
      <c r="D1744"/>
    </row>
    <row r="1745" spans="1:4" x14ac:dyDescent="0.25">
      <c r="A1745"/>
      <c r="B1745"/>
      <c r="C1745"/>
      <c r="D1745"/>
    </row>
    <row r="1746" spans="1:4" x14ac:dyDescent="0.25">
      <c r="A1746"/>
      <c r="B1746"/>
      <c r="C1746"/>
      <c r="D1746"/>
    </row>
    <row r="1747" spans="1:4" x14ac:dyDescent="0.25">
      <c r="A1747"/>
      <c r="B1747"/>
      <c r="C1747"/>
      <c r="D1747"/>
    </row>
    <row r="1748" spans="1:4" x14ac:dyDescent="0.25">
      <c r="A1748"/>
      <c r="B1748"/>
      <c r="C1748"/>
      <c r="D1748"/>
    </row>
    <row r="1749" spans="1:4" x14ac:dyDescent="0.25">
      <c r="A1749"/>
      <c r="B1749"/>
      <c r="C1749"/>
      <c r="D1749"/>
    </row>
    <row r="1750" spans="1:4" x14ac:dyDescent="0.25">
      <c r="A1750"/>
      <c r="B1750"/>
      <c r="C1750"/>
      <c r="D1750"/>
    </row>
    <row r="1751" spans="1:4" x14ac:dyDescent="0.25">
      <c r="A1751"/>
      <c r="B1751"/>
      <c r="C1751"/>
      <c r="D1751"/>
    </row>
    <row r="1752" spans="1:4" x14ac:dyDescent="0.25">
      <c r="A1752"/>
      <c r="B1752"/>
      <c r="C1752"/>
      <c r="D1752"/>
    </row>
    <row r="1753" spans="1:4" x14ac:dyDescent="0.25">
      <c r="A1753"/>
      <c r="B1753"/>
      <c r="C1753"/>
      <c r="D1753"/>
    </row>
    <row r="1754" spans="1:4" x14ac:dyDescent="0.25">
      <c r="A1754"/>
      <c r="B1754"/>
      <c r="C1754"/>
      <c r="D1754"/>
    </row>
    <row r="1755" spans="1:4" x14ac:dyDescent="0.25">
      <c r="A1755"/>
      <c r="B1755"/>
      <c r="C1755"/>
      <c r="D1755"/>
    </row>
    <row r="1756" spans="1:4" x14ac:dyDescent="0.25">
      <c r="A1756"/>
      <c r="B1756"/>
      <c r="C1756"/>
      <c r="D1756"/>
    </row>
    <row r="1757" spans="1:4" x14ac:dyDescent="0.25">
      <c r="A1757"/>
      <c r="B1757"/>
      <c r="C1757"/>
      <c r="D1757"/>
    </row>
    <row r="1758" spans="1:4" x14ac:dyDescent="0.25">
      <c r="A1758"/>
      <c r="B1758"/>
      <c r="C1758"/>
      <c r="D1758"/>
    </row>
    <row r="1759" spans="1:4" x14ac:dyDescent="0.25">
      <c r="A1759"/>
      <c r="B1759"/>
      <c r="C1759"/>
      <c r="D1759"/>
    </row>
    <row r="1760" spans="1:4" x14ac:dyDescent="0.25">
      <c r="A1760"/>
      <c r="B1760"/>
      <c r="C1760"/>
      <c r="D1760"/>
    </row>
    <row r="1761" spans="1:4" x14ac:dyDescent="0.25">
      <c r="A1761"/>
      <c r="B1761"/>
      <c r="C1761"/>
      <c r="D1761"/>
    </row>
    <row r="1762" spans="1:4" x14ac:dyDescent="0.25">
      <c r="A1762"/>
      <c r="B1762"/>
      <c r="C1762"/>
      <c r="D1762"/>
    </row>
    <row r="1763" spans="1:4" x14ac:dyDescent="0.25">
      <c r="A1763"/>
      <c r="B1763"/>
      <c r="C1763"/>
      <c r="D1763"/>
    </row>
    <row r="1764" spans="1:4" x14ac:dyDescent="0.25">
      <c r="A1764"/>
      <c r="B1764"/>
      <c r="C1764"/>
      <c r="D1764"/>
    </row>
    <row r="1765" spans="1:4" x14ac:dyDescent="0.25">
      <c r="A1765"/>
      <c r="B1765"/>
      <c r="C1765"/>
      <c r="D1765"/>
    </row>
    <row r="1766" spans="1:4" x14ac:dyDescent="0.25">
      <c r="A1766"/>
      <c r="B1766"/>
      <c r="C1766"/>
      <c r="D1766"/>
    </row>
    <row r="1767" spans="1:4" x14ac:dyDescent="0.25">
      <c r="A1767"/>
      <c r="B1767"/>
      <c r="C1767"/>
      <c r="D1767"/>
    </row>
    <row r="1768" spans="1:4" x14ac:dyDescent="0.25">
      <c r="A1768"/>
      <c r="B1768"/>
      <c r="C1768"/>
      <c r="D1768"/>
    </row>
    <row r="1769" spans="1:4" x14ac:dyDescent="0.25">
      <c r="A1769"/>
      <c r="B1769"/>
      <c r="C1769"/>
      <c r="D1769"/>
    </row>
    <row r="1770" spans="1:4" x14ac:dyDescent="0.25">
      <c r="A1770"/>
      <c r="B1770"/>
      <c r="C1770"/>
      <c r="D1770"/>
    </row>
    <row r="1771" spans="1:4" x14ac:dyDescent="0.25">
      <c r="A1771"/>
      <c r="B1771"/>
      <c r="C1771"/>
      <c r="D1771"/>
    </row>
    <row r="1772" spans="1:4" x14ac:dyDescent="0.25">
      <c r="A1772"/>
      <c r="B1772"/>
      <c r="C1772"/>
      <c r="D1772"/>
    </row>
    <row r="1773" spans="1:4" x14ac:dyDescent="0.25">
      <c r="A1773"/>
      <c r="B1773"/>
      <c r="C1773"/>
      <c r="D1773"/>
    </row>
    <row r="1774" spans="1:4" x14ac:dyDescent="0.25">
      <c r="A1774"/>
      <c r="B1774"/>
      <c r="C1774"/>
      <c r="D1774"/>
    </row>
    <row r="1775" spans="1:4" x14ac:dyDescent="0.25">
      <c r="A1775"/>
      <c r="B1775"/>
      <c r="C1775"/>
      <c r="D1775"/>
    </row>
    <row r="1776" spans="1:4" x14ac:dyDescent="0.25">
      <c r="A1776"/>
      <c r="B1776"/>
      <c r="C1776"/>
      <c r="D1776"/>
    </row>
    <row r="1777" spans="1:4" x14ac:dyDescent="0.25">
      <c r="A1777"/>
      <c r="B1777"/>
      <c r="C1777"/>
      <c r="D1777"/>
    </row>
    <row r="1778" spans="1:4" x14ac:dyDescent="0.25">
      <c r="A1778"/>
      <c r="B1778"/>
      <c r="C1778"/>
      <c r="D1778"/>
    </row>
    <row r="1779" spans="1:4" x14ac:dyDescent="0.25">
      <c r="A1779"/>
      <c r="B1779"/>
      <c r="C1779"/>
      <c r="D1779"/>
    </row>
    <row r="1780" spans="1:4" x14ac:dyDescent="0.25">
      <c r="A1780"/>
      <c r="B1780"/>
      <c r="C1780"/>
      <c r="D1780"/>
    </row>
    <row r="1781" spans="1:4" x14ac:dyDescent="0.25">
      <c r="A1781"/>
      <c r="B1781"/>
      <c r="C1781"/>
      <c r="D1781"/>
    </row>
    <row r="1782" spans="1:4" x14ac:dyDescent="0.25">
      <c r="A1782"/>
      <c r="B1782"/>
      <c r="C1782"/>
      <c r="D1782"/>
    </row>
    <row r="1783" spans="1:4" x14ac:dyDescent="0.25">
      <c r="A1783"/>
      <c r="B1783"/>
      <c r="C1783"/>
      <c r="D1783"/>
    </row>
    <row r="1784" spans="1:4" x14ac:dyDescent="0.25">
      <c r="A1784"/>
      <c r="B1784"/>
      <c r="C1784"/>
      <c r="D1784"/>
    </row>
    <row r="1785" spans="1:4" x14ac:dyDescent="0.25">
      <c r="A1785"/>
      <c r="B1785"/>
      <c r="C1785"/>
      <c r="D1785"/>
    </row>
    <row r="1786" spans="1:4" x14ac:dyDescent="0.25">
      <c r="A1786"/>
      <c r="B1786"/>
      <c r="C1786"/>
      <c r="D1786"/>
    </row>
    <row r="1787" spans="1:4" x14ac:dyDescent="0.25">
      <c r="A1787"/>
      <c r="B1787"/>
      <c r="C1787"/>
      <c r="D1787"/>
    </row>
    <row r="1788" spans="1:4" x14ac:dyDescent="0.25">
      <c r="A1788"/>
      <c r="B1788"/>
      <c r="C1788"/>
      <c r="D1788"/>
    </row>
    <row r="1789" spans="1:4" x14ac:dyDescent="0.25">
      <c r="A1789"/>
      <c r="B1789"/>
      <c r="C1789"/>
      <c r="D1789"/>
    </row>
    <row r="1790" spans="1:4" x14ac:dyDescent="0.25">
      <c r="A1790"/>
      <c r="B1790"/>
      <c r="C1790"/>
      <c r="D1790"/>
    </row>
    <row r="1791" spans="1:4" x14ac:dyDescent="0.25">
      <c r="A1791"/>
      <c r="B1791"/>
      <c r="C1791"/>
      <c r="D1791"/>
    </row>
    <row r="1792" spans="1:4" x14ac:dyDescent="0.25">
      <c r="A1792"/>
      <c r="B1792"/>
      <c r="C1792"/>
      <c r="D1792"/>
    </row>
    <row r="1793" spans="1:4" x14ac:dyDescent="0.25">
      <c r="A1793"/>
      <c r="B1793"/>
      <c r="C1793"/>
      <c r="D1793"/>
    </row>
    <row r="1794" spans="1:4" x14ac:dyDescent="0.25">
      <c r="A1794"/>
      <c r="B1794"/>
      <c r="C1794"/>
      <c r="D1794"/>
    </row>
    <row r="1795" spans="1:4" x14ac:dyDescent="0.25">
      <c r="A1795"/>
      <c r="B1795"/>
      <c r="C1795"/>
      <c r="D1795"/>
    </row>
    <row r="1796" spans="1:4" x14ac:dyDescent="0.25">
      <c r="A1796"/>
      <c r="B1796"/>
      <c r="C1796"/>
      <c r="D1796"/>
    </row>
    <row r="1797" spans="1:4" x14ac:dyDescent="0.25">
      <c r="A1797"/>
      <c r="B1797"/>
      <c r="C1797"/>
      <c r="D1797"/>
    </row>
    <row r="1798" spans="1:4" x14ac:dyDescent="0.25">
      <c r="A1798"/>
      <c r="B1798"/>
      <c r="C1798"/>
      <c r="D1798"/>
    </row>
    <row r="1799" spans="1:4" x14ac:dyDescent="0.25">
      <c r="A1799"/>
      <c r="B1799"/>
      <c r="C1799"/>
      <c r="D1799"/>
    </row>
    <row r="1800" spans="1:4" x14ac:dyDescent="0.25">
      <c r="A1800"/>
      <c r="B1800"/>
      <c r="C1800"/>
      <c r="D1800"/>
    </row>
    <row r="1801" spans="1:4" x14ac:dyDescent="0.25">
      <c r="A1801"/>
      <c r="B1801"/>
      <c r="C1801"/>
      <c r="D1801"/>
    </row>
    <row r="1802" spans="1:4" x14ac:dyDescent="0.25">
      <c r="A1802"/>
      <c r="B1802"/>
      <c r="C1802"/>
      <c r="D1802"/>
    </row>
    <row r="1803" spans="1:4" x14ac:dyDescent="0.25">
      <c r="A1803"/>
      <c r="B1803"/>
      <c r="C1803"/>
      <c r="D1803"/>
    </row>
    <row r="1804" spans="1:4" x14ac:dyDescent="0.25">
      <c r="A1804"/>
      <c r="B1804"/>
      <c r="C1804"/>
      <c r="D1804"/>
    </row>
    <row r="1805" spans="1:4" x14ac:dyDescent="0.25">
      <c r="A1805"/>
      <c r="B1805"/>
      <c r="C1805"/>
      <c r="D1805"/>
    </row>
    <row r="1806" spans="1:4" x14ac:dyDescent="0.25">
      <c r="A1806"/>
      <c r="B1806"/>
      <c r="C1806"/>
      <c r="D1806"/>
    </row>
    <row r="1807" spans="1:4" x14ac:dyDescent="0.25">
      <c r="A1807"/>
      <c r="B1807"/>
      <c r="C1807"/>
      <c r="D1807"/>
    </row>
    <row r="1808" spans="1:4" x14ac:dyDescent="0.25">
      <c r="A1808"/>
      <c r="B1808"/>
      <c r="C1808"/>
      <c r="D1808"/>
    </row>
    <row r="1809" spans="1:4" x14ac:dyDescent="0.25">
      <c r="A1809"/>
      <c r="B1809"/>
      <c r="C1809"/>
      <c r="D1809"/>
    </row>
    <row r="1810" spans="1:4" x14ac:dyDescent="0.25">
      <c r="A1810"/>
      <c r="B1810"/>
      <c r="C1810"/>
      <c r="D1810"/>
    </row>
    <row r="1811" spans="1:4" x14ac:dyDescent="0.25">
      <c r="A1811"/>
      <c r="B1811"/>
      <c r="C1811"/>
      <c r="D1811"/>
    </row>
    <row r="1812" spans="1:4" x14ac:dyDescent="0.25">
      <c r="A1812"/>
      <c r="B1812"/>
      <c r="C1812"/>
      <c r="D1812"/>
    </row>
    <row r="1813" spans="1:4" x14ac:dyDescent="0.25">
      <c r="A1813"/>
      <c r="B1813"/>
      <c r="C1813"/>
      <c r="D1813"/>
    </row>
    <row r="1814" spans="1:4" x14ac:dyDescent="0.25">
      <c r="A1814"/>
      <c r="B1814"/>
      <c r="C1814"/>
      <c r="D1814"/>
    </row>
    <row r="1815" spans="1:4" x14ac:dyDescent="0.25">
      <c r="A1815"/>
      <c r="B1815"/>
      <c r="C1815"/>
      <c r="D1815"/>
    </row>
    <row r="1816" spans="1:4" x14ac:dyDescent="0.25">
      <c r="A1816"/>
      <c r="B1816"/>
      <c r="C1816"/>
      <c r="D1816"/>
    </row>
    <row r="1817" spans="1:4" x14ac:dyDescent="0.25">
      <c r="A1817"/>
      <c r="B1817"/>
      <c r="C1817"/>
      <c r="D1817"/>
    </row>
    <row r="1818" spans="1:4" x14ac:dyDescent="0.25">
      <c r="A1818"/>
      <c r="B1818"/>
      <c r="C1818"/>
      <c r="D1818"/>
    </row>
    <row r="1819" spans="1:4" x14ac:dyDescent="0.25">
      <c r="A1819"/>
      <c r="B1819"/>
      <c r="C1819"/>
      <c r="D1819"/>
    </row>
    <row r="1820" spans="1:4" x14ac:dyDescent="0.25">
      <c r="A1820"/>
      <c r="B1820"/>
      <c r="C1820"/>
      <c r="D1820"/>
    </row>
    <row r="1821" spans="1:4" x14ac:dyDescent="0.25">
      <c r="A1821"/>
      <c r="B1821"/>
      <c r="C1821"/>
      <c r="D1821"/>
    </row>
    <row r="1822" spans="1:4" x14ac:dyDescent="0.25">
      <c r="A1822"/>
      <c r="B1822"/>
      <c r="C1822"/>
      <c r="D1822"/>
    </row>
    <row r="1823" spans="1:4" x14ac:dyDescent="0.25">
      <c r="A1823"/>
      <c r="B1823"/>
      <c r="C1823"/>
      <c r="D1823"/>
    </row>
    <row r="1824" spans="1:4" x14ac:dyDescent="0.25">
      <c r="A1824"/>
      <c r="B1824"/>
      <c r="C1824"/>
      <c r="D1824"/>
    </row>
    <row r="1825" spans="1:4" x14ac:dyDescent="0.25">
      <c r="A1825"/>
      <c r="B1825"/>
      <c r="C1825"/>
      <c r="D1825"/>
    </row>
    <row r="1826" spans="1:4" x14ac:dyDescent="0.25">
      <c r="A1826"/>
      <c r="B1826"/>
      <c r="C1826"/>
      <c r="D1826"/>
    </row>
    <row r="1827" spans="1:4" x14ac:dyDescent="0.25">
      <c r="A1827"/>
      <c r="B1827"/>
      <c r="C1827"/>
      <c r="D1827"/>
    </row>
    <row r="1828" spans="1:4" x14ac:dyDescent="0.25">
      <c r="A1828"/>
      <c r="B1828"/>
      <c r="C1828"/>
      <c r="D1828"/>
    </row>
    <row r="1829" spans="1:4" x14ac:dyDescent="0.25">
      <c r="A1829"/>
      <c r="B1829"/>
      <c r="C1829"/>
      <c r="D1829"/>
    </row>
    <row r="1830" spans="1:4" x14ac:dyDescent="0.25">
      <c r="A1830"/>
      <c r="B1830"/>
      <c r="C1830"/>
      <c r="D1830"/>
    </row>
    <row r="1831" spans="1:4" x14ac:dyDescent="0.25">
      <c r="A1831"/>
      <c r="B1831"/>
      <c r="C1831"/>
      <c r="D1831"/>
    </row>
    <row r="1832" spans="1:4" x14ac:dyDescent="0.25">
      <c r="A1832"/>
      <c r="B1832"/>
      <c r="C1832"/>
      <c r="D1832"/>
    </row>
    <row r="1833" spans="1:4" x14ac:dyDescent="0.25">
      <c r="A1833"/>
      <c r="B1833"/>
      <c r="C1833"/>
      <c r="D1833"/>
    </row>
    <row r="1834" spans="1:4" x14ac:dyDescent="0.25">
      <c r="A1834"/>
      <c r="B1834"/>
      <c r="C1834"/>
      <c r="D1834"/>
    </row>
    <row r="1835" spans="1:4" x14ac:dyDescent="0.25">
      <c r="A1835"/>
      <c r="B1835"/>
      <c r="C1835"/>
      <c r="D1835"/>
    </row>
    <row r="1836" spans="1:4" x14ac:dyDescent="0.25">
      <c r="A1836"/>
      <c r="B1836"/>
      <c r="C1836"/>
      <c r="D1836"/>
    </row>
    <row r="1837" spans="1:4" x14ac:dyDescent="0.25">
      <c r="A1837"/>
      <c r="B1837"/>
      <c r="C1837"/>
      <c r="D1837"/>
    </row>
    <row r="1838" spans="1:4" x14ac:dyDescent="0.25">
      <c r="A1838"/>
      <c r="B1838"/>
      <c r="C1838"/>
      <c r="D1838"/>
    </row>
    <row r="1839" spans="1:4" x14ac:dyDescent="0.25">
      <c r="A1839"/>
      <c r="B1839"/>
      <c r="C1839"/>
      <c r="D1839"/>
    </row>
    <row r="1840" spans="1:4" x14ac:dyDescent="0.25">
      <c r="A1840"/>
      <c r="B1840"/>
      <c r="C1840"/>
      <c r="D1840"/>
    </row>
    <row r="1841" spans="1:4" x14ac:dyDescent="0.25">
      <c r="A1841"/>
      <c r="B1841"/>
      <c r="C1841"/>
      <c r="D1841"/>
    </row>
    <row r="1842" spans="1:4" x14ac:dyDescent="0.25">
      <c r="A1842"/>
      <c r="B1842"/>
      <c r="C1842"/>
      <c r="D1842"/>
    </row>
    <row r="1843" spans="1:4" x14ac:dyDescent="0.25">
      <c r="A1843"/>
      <c r="B1843"/>
      <c r="C1843"/>
      <c r="D1843"/>
    </row>
    <row r="1844" spans="1:4" x14ac:dyDescent="0.25">
      <c r="A1844"/>
      <c r="B1844"/>
      <c r="C1844"/>
      <c r="D1844"/>
    </row>
    <row r="1845" spans="1:4" x14ac:dyDescent="0.25">
      <c r="A1845"/>
      <c r="B1845"/>
      <c r="C1845"/>
      <c r="D1845"/>
    </row>
    <row r="1846" spans="1:4" x14ac:dyDescent="0.25">
      <c r="A1846"/>
      <c r="B1846"/>
      <c r="C1846"/>
      <c r="D1846"/>
    </row>
    <row r="1847" spans="1:4" x14ac:dyDescent="0.25">
      <c r="A1847"/>
      <c r="B1847"/>
      <c r="C1847"/>
      <c r="D1847"/>
    </row>
    <row r="1848" spans="1:4" x14ac:dyDescent="0.25">
      <c r="A1848"/>
      <c r="B1848"/>
      <c r="C1848"/>
      <c r="D1848"/>
    </row>
    <row r="1849" spans="1:4" x14ac:dyDescent="0.25">
      <c r="A1849"/>
      <c r="B1849"/>
      <c r="C1849"/>
      <c r="D1849"/>
    </row>
    <row r="1850" spans="1:4" x14ac:dyDescent="0.25">
      <c r="A1850"/>
      <c r="B1850"/>
      <c r="C1850"/>
      <c r="D1850"/>
    </row>
    <row r="1851" spans="1:4" x14ac:dyDescent="0.25">
      <c r="A1851"/>
      <c r="B1851"/>
      <c r="C1851"/>
      <c r="D1851"/>
    </row>
    <row r="1852" spans="1:4" x14ac:dyDescent="0.25">
      <c r="A1852"/>
      <c r="B1852"/>
      <c r="C1852"/>
      <c r="D1852"/>
    </row>
    <row r="1853" spans="1:4" x14ac:dyDescent="0.25">
      <c r="A1853"/>
      <c r="B1853"/>
      <c r="C1853"/>
      <c r="D1853"/>
    </row>
    <row r="1854" spans="1:4" x14ac:dyDescent="0.25">
      <c r="A1854"/>
      <c r="B1854"/>
      <c r="C1854"/>
      <c r="D1854"/>
    </row>
    <row r="1855" spans="1:4" x14ac:dyDescent="0.25">
      <c r="A1855"/>
      <c r="B1855"/>
      <c r="C1855"/>
      <c r="D1855"/>
    </row>
    <row r="1856" spans="1:4" x14ac:dyDescent="0.25">
      <c r="A1856"/>
      <c r="B1856"/>
      <c r="C1856"/>
      <c r="D1856"/>
    </row>
    <row r="1857" spans="1:4" x14ac:dyDescent="0.25">
      <c r="A1857"/>
      <c r="B1857"/>
      <c r="C1857"/>
      <c r="D1857"/>
    </row>
    <row r="1858" spans="1:4" x14ac:dyDescent="0.25">
      <c r="A1858"/>
      <c r="B1858"/>
      <c r="C1858"/>
      <c r="D1858"/>
    </row>
    <row r="1859" spans="1:4" x14ac:dyDescent="0.25">
      <c r="A1859"/>
      <c r="B1859"/>
      <c r="C1859"/>
      <c r="D1859"/>
    </row>
    <row r="1860" spans="1:4" x14ac:dyDescent="0.25">
      <c r="A1860"/>
      <c r="B1860"/>
      <c r="C1860"/>
      <c r="D1860"/>
    </row>
    <row r="1861" spans="1:4" x14ac:dyDescent="0.25">
      <c r="A1861"/>
      <c r="B1861"/>
      <c r="C1861"/>
      <c r="D1861"/>
    </row>
    <row r="1862" spans="1:4" x14ac:dyDescent="0.25">
      <c r="A1862"/>
      <c r="B1862"/>
      <c r="C1862"/>
      <c r="D1862"/>
    </row>
    <row r="1863" spans="1:4" x14ac:dyDescent="0.25">
      <c r="A1863"/>
      <c r="B1863"/>
      <c r="C1863"/>
      <c r="D1863"/>
    </row>
    <row r="1864" spans="1:4" x14ac:dyDescent="0.25">
      <c r="A1864"/>
      <c r="B1864"/>
      <c r="C1864"/>
      <c r="D1864"/>
    </row>
    <row r="1865" spans="1:4" x14ac:dyDescent="0.25">
      <c r="A1865"/>
      <c r="B1865"/>
      <c r="C1865"/>
      <c r="D1865"/>
    </row>
    <row r="1866" spans="1:4" x14ac:dyDescent="0.25">
      <c r="A1866"/>
      <c r="B1866"/>
      <c r="C1866"/>
      <c r="D1866"/>
    </row>
    <row r="1867" spans="1:4" x14ac:dyDescent="0.25">
      <c r="A1867"/>
      <c r="B1867"/>
      <c r="C1867"/>
      <c r="D1867"/>
    </row>
    <row r="1868" spans="1:4" x14ac:dyDescent="0.25">
      <c r="A1868"/>
      <c r="B1868"/>
      <c r="C1868"/>
      <c r="D1868"/>
    </row>
    <row r="1869" spans="1:4" x14ac:dyDescent="0.25">
      <c r="A1869"/>
      <c r="B1869"/>
      <c r="C1869"/>
      <c r="D1869"/>
    </row>
    <row r="1870" spans="1:4" x14ac:dyDescent="0.25">
      <c r="A1870"/>
      <c r="B1870"/>
      <c r="C1870"/>
      <c r="D1870"/>
    </row>
    <row r="1871" spans="1:4" x14ac:dyDescent="0.25">
      <c r="A1871"/>
      <c r="B1871"/>
      <c r="C1871"/>
      <c r="D1871"/>
    </row>
    <row r="1872" spans="1:4" x14ac:dyDescent="0.25">
      <c r="A1872"/>
      <c r="B1872"/>
      <c r="C1872"/>
      <c r="D1872"/>
    </row>
    <row r="1873" spans="1:4" x14ac:dyDescent="0.25">
      <c r="A1873"/>
      <c r="B1873"/>
      <c r="C1873"/>
      <c r="D1873"/>
    </row>
    <row r="1874" spans="1:4" x14ac:dyDescent="0.25">
      <c r="A1874"/>
      <c r="B1874"/>
      <c r="C1874"/>
      <c r="D1874"/>
    </row>
    <row r="1875" spans="1:4" x14ac:dyDescent="0.25">
      <c r="A1875"/>
      <c r="B1875"/>
      <c r="C1875"/>
      <c r="D1875"/>
    </row>
    <row r="1876" spans="1:4" x14ac:dyDescent="0.25">
      <c r="A1876"/>
      <c r="B1876"/>
      <c r="C1876"/>
      <c r="D1876"/>
    </row>
    <row r="1877" spans="1:4" x14ac:dyDescent="0.25">
      <c r="A1877"/>
      <c r="B1877"/>
      <c r="C1877"/>
      <c r="D1877"/>
    </row>
    <row r="1878" spans="1:4" x14ac:dyDescent="0.25">
      <c r="A1878"/>
      <c r="B1878"/>
      <c r="C1878"/>
      <c r="D1878"/>
    </row>
    <row r="1879" spans="1:4" x14ac:dyDescent="0.25">
      <c r="A1879"/>
      <c r="B1879"/>
      <c r="C1879"/>
      <c r="D1879"/>
    </row>
    <row r="1880" spans="1:4" x14ac:dyDescent="0.25">
      <c r="A1880"/>
      <c r="B1880"/>
      <c r="C1880"/>
      <c r="D1880"/>
    </row>
    <row r="1881" spans="1:4" x14ac:dyDescent="0.25">
      <c r="A1881"/>
      <c r="B1881"/>
      <c r="C1881"/>
      <c r="D1881"/>
    </row>
    <row r="1882" spans="1:4" x14ac:dyDescent="0.25">
      <c r="A1882"/>
      <c r="B1882"/>
      <c r="C1882"/>
      <c r="D1882"/>
    </row>
    <row r="1883" spans="1:4" x14ac:dyDescent="0.25">
      <c r="A1883"/>
      <c r="B1883"/>
      <c r="C1883"/>
      <c r="D1883"/>
    </row>
    <row r="1884" spans="1:4" x14ac:dyDescent="0.25">
      <c r="A1884"/>
      <c r="B1884"/>
      <c r="C1884"/>
      <c r="D1884"/>
    </row>
    <row r="1885" spans="1:4" x14ac:dyDescent="0.25">
      <c r="A1885"/>
      <c r="B1885"/>
      <c r="C1885"/>
      <c r="D1885"/>
    </row>
    <row r="1886" spans="1:4" x14ac:dyDescent="0.25">
      <c r="A1886"/>
      <c r="B1886"/>
      <c r="C1886"/>
      <c r="D1886"/>
    </row>
    <row r="1887" spans="1:4" x14ac:dyDescent="0.25">
      <c r="A1887"/>
      <c r="B1887"/>
      <c r="C1887"/>
      <c r="D1887"/>
    </row>
    <row r="1888" spans="1:4" x14ac:dyDescent="0.25">
      <c r="A1888"/>
      <c r="B1888"/>
      <c r="C1888"/>
      <c r="D1888"/>
    </row>
    <row r="1889" spans="1:4" x14ac:dyDescent="0.25">
      <c r="A1889"/>
      <c r="B1889"/>
      <c r="C1889"/>
      <c r="D1889"/>
    </row>
    <row r="1890" spans="1:4" x14ac:dyDescent="0.25">
      <c r="A1890"/>
      <c r="B1890"/>
      <c r="C1890"/>
      <c r="D1890"/>
    </row>
    <row r="1891" spans="1:4" x14ac:dyDescent="0.25">
      <c r="A1891"/>
      <c r="B1891"/>
      <c r="C1891"/>
      <c r="D1891"/>
    </row>
    <row r="1892" spans="1:4" x14ac:dyDescent="0.25">
      <c r="A1892"/>
      <c r="B1892"/>
      <c r="C1892"/>
      <c r="D1892"/>
    </row>
    <row r="1893" spans="1:4" x14ac:dyDescent="0.25">
      <c r="A1893"/>
      <c r="B1893"/>
      <c r="C1893"/>
      <c r="D1893"/>
    </row>
    <row r="1894" spans="1:4" x14ac:dyDescent="0.25">
      <c r="A1894"/>
      <c r="B1894"/>
      <c r="C1894"/>
      <c r="D1894"/>
    </row>
    <row r="1895" spans="1:4" x14ac:dyDescent="0.25">
      <c r="A1895"/>
      <c r="B1895"/>
      <c r="C1895"/>
      <c r="D1895"/>
    </row>
    <row r="1896" spans="1:4" x14ac:dyDescent="0.25">
      <c r="A1896"/>
      <c r="B1896"/>
      <c r="C1896"/>
      <c r="D1896"/>
    </row>
    <row r="1897" spans="1:4" x14ac:dyDescent="0.25">
      <c r="A1897"/>
      <c r="B1897"/>
      <c r="C1897"/>
      <c r="D1897"/>
    </row>
    <row r="1898" spans="1:4" x14ac:dyDescent="0.25">
      <c r="A1898"/>
      <c r="B1898"/>
      <c r="C1898"/>
      <c r="D1898"/>
    </row>
    <row r="1899" spans="1:4" x14ac:dyDescent="0.25">
      <c r="A1899"/>
      <c r="B1899"/>
      <c r="C1899"/>
      <c r="D1899"/>
    </row>
    <row r="1900" spans="1:4" x14ac:dyDescent="0.25">
      <c r="A1900"/>
      <c r="B1900"/>
      <c r="C1900"/>
      <c r="D1900"/>
    </row>
    <row r="1901" spans="1:4" x14ac:dyDescent="0.25">
      <c r="A1901"/>
      <c r="B1901"/>
      <c r="C1901"/>
      <c r="D1901"/>
    </row>
    <row r="1902" spans="1:4" x14ac:dyDescent="0.25">
      <c r="A1902"/>
      <c r="B1902"/>
      <c r="C1902"/>
      <c r="D1902"/>
    </row>
    <row r="1903" spans="1:4" x14ac:dyDescent="0.25">
      <c r="A1903"/>
      <c r="B1903"/>
      <c r="C1903"/>
      <c r="D1903"/>
    </row>
    <row r="1904" spans="1:4" x14ac:dyDescent="0.25">
      <c r="A1904"/>
      <c r="B1904"/>
      <c r="C1904"/>
      <c r="D1904"/>
    </row>
    <row r="1905" spans="1:4" x14ac:dyDescent="0.25">
      <c r="A1905"/>
      <c r="B1905"/>
      <c r="C1905"/>
      <c r="D1905"/>
    </row>
    <row r="1906" spans="1:4" x14ac:dyDescent="0.25">
      <c r="A1906"/>
      <c r="B1906"/>
      <c r="C1906"/>
      <c r="D1906"/>
    </row>
    <row r="1907" spans="1:4" x14ac:dyDescent="0.25">
      <c r="A1907"/>
      <c r="B1907"/>
      <c r="C1907"/>
      <c r="D1907"/>
    </row>
    <row r="1908" spans="1:4" x14ac:dyDescent="0.25">
      <c r="A1908"/>
      <c r="B1908"/>
      <c r="C1908"/>
      <c r="D1908"/>
    </row>
    <row r="1909" spans="1:4" x14ac:dyDescent="0.25">
      <c r="A1909"/>
      <c r="B1909"/>
      <c r="C1909"/>
      <c r="D1909"/>
    </row>
    <row r="1910" spans="1:4" x14ac:dyDescent="0.25">
      <c r="A1910"/>
      <c r="B1910"/>
      <c r="C1910"/>
      <c r="D1910"/>
    </row>
    <row r="1911" spans="1:4" x14ac:dyDescent="0.25">
      <c r="A1911"/>
      <c r="B1911"/>
      <c r="C1911"/>
      <c r="D1911"/>
    </row>
    <row r="1912" spans="1:4" x14ac:dyDescent="0.25">
      <c r="A1912"/>
      <c r="B1912"/>
      <c r="C1912"/>
      <c r="D1912"/>
    </row>
    <row r="1913" spans="1:4" x14ac:dyDescent="0.25">
      <c r="A1913"/>
      <c r="B1913"/>
      <c r="C1913"/>
      <c r="D1913"/>
    </row>
    <row r="1914" spans="1:4" x14ac:dyDescent="0.25">
      <c r="A1914"/>
      <c r="B1914"/>
      <c r="C1914"/>
      <c r="D1914"/>
    </row>
    <row r="1915" spans="1:4" x14ac:dyDescent="0.25">
      <c r="A1915"/>
      <c r="B1915"/>
      <c r="C1915"/>
      <c r="D1915"/>
    </row>
    <row r="1916" spans="1:4" x14ac:dyDescent="0.25">
      <c r="A1916"/>
      <c r="B1916"/>
      <c r="C1916"/>
      <c r="D1916"/>
    </row>
    <row r="1917" spans="1:4" x14ac:dyDescent="0.25">
      <c r="A1917"/>
      <c r="B1917"/>
      <c r="C1917"/>
      <c r="D1917"/>
    </row>
    <row r="1918" spans="1:4" x14ac:dyDescent="0.25">
      <c r="A1918"/>
      <c r="B1918"/>
      <c r="C1918"/>
      <c r="D1918"/>
    </row>
    <row r="1919" spans="1:4" x14ac:dyDescent="0.25">
      <c r="A1919"/>
      <c r="B1919"/>
      <c r="C1919"/>
      <c r="D1919"/>
    </row>
    <row r="1920" spans="1:4" x14ac:dyDescent="0.25">
      <c r="A1920"/>
      <c r="B1920"/>
      <c r="C1920"/>
      <c r="D1920"/>
    </row>
    <row r="1921" spans="1:4" x14ac:dyDescent="0.25">
      <c r="A1921"/>
      <c r="B1921"/>
      <c r="C1921"/>
      <c r="D1921"/>
    </row>
    <row r="1922" spans="1:4" x14ac:dyDescent="0.25">
      <c r="A1922"/>
      <c r="B1922"/>
      <c r="C1922"/>
      <c r="D1922"/>
    </row>
    <row r="1923" spans="1:4" x14ac:dyDescent="0.25">
      <c r="A1923"/>
      <c r="B1923"/>
      <c r="C1923"/>
      <c r="D1923"/>
    </row>
    <row r="1924" spans="1:4" x14ac:dyDescent="0.25">
      <c r="A1924"/>
      <c r="B1924"/>
      <c r="C1924"/>
      <c r="D1924"/>
    </row>
    <row r="1925" spans="1:4" x14ac:dyDescent="0.25">
      <c r="A1925"/>
      <c r="B1925"/>
      <c r="C1925"/>
      <c r="D1925"/>
    </row>
    <row r="1926" spans="1:4" x14ac:dyDescent="0.25">
      <c r="A1926"/>
      <c r="B1926"/>
      <c r="C1926"/>
      <c r="D1926"/>
    </row>
    <row r="1927" spans="1:4" x14ac:dyDescent="0.25">
      <c r="A1927"/>
      <c r="B1927"/>
      <c r="C1927"/>
      <c r="D1927"/>
    </row>
    <row r="1928" spans="1:4" x14ac:dyDescent="0.25">
      <c r="A1928"/>
      <c r="B1928"/>
      <c r="C1928"/>
      <c r="D1928"/>
    </row>
    <row r="1929" spans="1:4" x14ac:dyDescent="0.25">
      <c r="A1929"/>
      <c r="B1929"/>
      <c r="C1929"/>
      <c r="D1929"/>
    </row>
    <row r="1930" spans="1:4" x14ac:dyDescent="0.25">
      <c r="A1930"/>
      <c r="B1930"/>
      <c r="C1930"/>
      <c r="D1930"/>
    </row>
    <row r="1931" spans="1:4" x14ac:dyDescent="0.25">
      <c r="A1931"/>
      <c r="B1931"/>
      <c r="C1931"/>
      <c r="D1931"/>
    </row>
    <row r="1932" spans="1:4" x14ac:dyDescent="0.25">
      <c r="A1932"/>
      <c r="B1932"/>
      <c r="C1932"/>
      <c r="D1932"/>
    </row>
    <row r="1933" spans="1:4" x14ac:dyDescent="0.25">
      <c r="A1933"/>
      <c r="B1933"/>
      <c r="C1933"/>
      <c r="D1933"/>
    </row>
    <row r="1934" spans="1:4" x14ac:dyDescent="0.25">
      <c r="A1934"/>
      <c r="B1934"/>
      <c r="C1934"/>
      <c r="D1934"/>
    </row>
    <row r="1935" spans="1:4" x14ac:dyDescent="0.25">
      <c r="A1935"/>
      <c r="B1935"/>
      <c r="C1935"/>
      <c r="D1935"/>
    </row>
    <row r="1936" spans="1:4" x14ac:dyDescent="0.25">
      <c r="A1936"/>
      <c r="B1936"/>
      <c r="C1936"/>
      <c r="D1936"/>
    </row>
    <row r="1937" spans="1:4" x14ac:dyDescent="0.25">
      <c r="A1937"/>
      <c r="B1937"/>
      <c r="C1937"/>
      <c r="D1937"/>
    </row>
    <row r="1938" spans="1:4" x14ac:dyDescent="0.25">
      <c r="A1938"/>
      <c r="B1938"/>
      <c r="C1938"/>
      <c r="D1938"/>
    </row>
    <row r="1939" spans="1:4" x14ac:dyDescent="0.25">
      <c r="A1939"/>
      <c r="B1939"/>
      <c r="C1939"/>
      <c r="D1939"/>
    </row>
    <row r="1940" spans="1:4" x14ac:dyDescent="0.25">
      <c r="A1940"/>
      <c r="B1940"/>
      <c r="C1940"/>
      <c r="D1940"/>
    </row>
    <row r="1941" spans="1:4" x14ac:dyDescent="0.25">
      <c r="A1941"/>
      <c r="B1941"/>
      <c r="C1941"/>
      <c r="D1941"/>
    </row>
    <row r="1942" spans="1:4" x14ac:dyDescent="0.25">
      <c r="A1942"/>
      <c r="B1942"/>
      <c r="C1942"/>
      <c r="D1942"/>
    </row>
    <row r="1943" spans="1:4" x14ac:dyDescent="0.25">
      <c r="A1943"/>
      <c r="B1943"/>
      <c r="C1943"/>
      <c r="D1943"/>
    </row>
    <row r="1944" spans="1:4" x14ac:dyDescent="0.25">
      <c r="A1944"/>
      <c r="B1944"/>
      <c r="C1944"/>
      <c r="D1944"/>
    </row>
    <row r="1945" spans="1:4" x14ac:dyDescent="0.25">
      <c r="A1945"/>
      <c r="B1945"/>
      <c r="C1945"/>
      <c r="D1945"/>
    </row>
    <row r="1946" spans="1:4" x14ac:dyDescent="0.25">
      <c r="A1946"/>
      <c r="B1946"/>
      <c r="C1946"/>
      <c r="D1946"/>
    </row>
    <row r="1947" spans="1:4" x14ac:dyDescent="0.25">
      <c r="A1947"/>
      <c r="B1947"/>
      <c r="C1947"/>
      <c r="D1947"/>
    </row>
    <row r="1948" spans="1:4" x14ac:dyDescent="0.25">
      <c r="A1948"/>
      <c r="B1948"/>
      <c r="C1948"/>
      <c r="D1948"/>
    </row>
    <row r="1949" spans="1:4" x14ac:dyDescent="0.25">
      <c r="A1949"/>
      <c r="B1949"/>
      <c r="C1949"/>
      <c r="D1949"/>
    </row>
    <row r="1950" spans="1:4" x14ac:dyDescent="0.25">
      <c r="A1950"/>
      <c r="B1950"/>
      <c r="C1950"/>
      <c r="D1950"/>
    </row>
    <row r="1951" spans="1:4" x14ac:dyDescent="0.25">
      <c r="A1951"/>
      <c r="B1951"/>
      <c r="C1951"/>
      <c r="D1951"/>
    </row>
    <row r="1952" spans="1:4" x14ac:dyDescent="0.25">
      <c r="A1952"/>
      <c r="B1952"/>
      <c r="C1952"/>
      <c r="D1952"/>
    </row>
    <row r="1953" spans="1:4" x14ac:dyDescent="0.25">
      <c r="A1953"/>
      <c r="B1953"/>
      <c r="C1953"/>
      <c r="D1953"/>
    </row>
    <row r="1954" spans="1:4" x14ac:dyDescent="0.25">
      <c r="A1954"/>
      <c r="B1954"/>
      <c r="C1954"/>
      <c r="D1954"/>
    </row>
    <row r="1955" spans="1:4" x14ac:dyDescent="0.25">
      <c r="A1955"/>
      <c r="B1955"/>
      <c r="C1955"/>
      <c r="D1955"/>
    </row>
    <row r="1956" spans="1:4" x14ac:dyDescent="0.25">
      <c r="A1956"/>
      <c r="B1956"/>
      <c r="C1956"/>
      <c r="D1956"/>
    </row>
    <row r="1957" spans="1:4" x14ac:dyDescent="0.25">
      <c r="A1957"/>
      <c r="B1957"/>
      <c r="C1957"/>
      <c r="D1957"/>
    </row>
    <row r="1958" spans="1:4" x14ac:dyDescent="0.25">
      <c r="A1958"/>
      <c r="B1958"/>
      <c r="C1958"/>
      <c r="D1958"/>
    </row>
    <row r="1959" spans="1:4" x14ac:dyDescent="0.25">
      <c r="A1959"/>
      <c r="B1959"/>
      <c r="C1959"/>
      <c r="D1959"/>
    </row>
    <row r="1960" spans="1:4" x14ac:dyDescent="0.25">
      <c r="A1960"/>
      <c r="B1960"/>
      <c r="C1960"/>
      <c r="D1960"/>
    </row>
    <row r="1961" spans="1:4" x14ac:dyDescent="0.25">
      <c r="A1961"/>
      <c r="B1961"/>
      <c r="C1961"/>
      <c r="D1961"/>
    </row>
    <row r="1962" spans="1:4" x14ac:dyDescent="0.25">
      <c r="A1962"/>
      <c r="B1962"/>
      <c r="C1962"/>
      <c r="D1962"/>
    </row>
    <row r="1963" spans="1:4" x14ac:dyDescent="0.25">
      <c r="A1963"/>
      <c r="B1963"/>
      <c r="C1963"/>
      <c r="D1963"/>
    </row>
    <row r="1964" spans="1:4" x14ac:dyDescent="0.25">
      <c r="A1964"/>
      <c r="B1964"/>
      <c r="C1964"/>
      <c r="D1964"/>
    </row>
    <row r="1965" spans="1:4" x14ac:dyDescent="0.25">
      <c r="A1965"/>
      <c r="B1965"/>
      <c r="C1965"/>
      <c r="D1965"/>
    </row>
    <row r="1966" spans="1:4" x14ac:dyDescent="0.25">
      <c r="A1966"/>
      <c r="B1966"/>
      <c r="C1966"/>
      <c r="D1966"/>
    </row>
    <row r="1967" spans="1:4" x14ac:dyDescent="0.25">
      <c r="A1967"/>
      <c r="B1967"/>
      <c r="C1967"/>
      <c r="D1967"/>
    </row>
    <row r="1968" spans="1:4" x14ac:dyDescent="0.25">
      <c r="A1968"/>
      <c r="B1968"/>
      <c r="C1968"/>
      <c r="D1968"/>
    </row>
    <row r="1969" spans="1:4" x14ac:dyDescent="0.25">
      <c r="A1969"/>
      <c r="B1969"/>
      <c r="C1969"/>
      <c r="D1969"/>
    </row>
    <row r="1970" spans="1:4" x14ac:dyDescent="0.25">
      <c r="A1970"/>
      <c r="B1970"/>
      <c r="C1970"/>
      <c r="D1970"/>
    </row>
    <row r="1971" spans="1:4" x14ac:dyDescent="0.25">
      <c r="A1971"/>
      <c r="B1971"/>
      <c r="C1971"/>
      <c r="D1971"/>
    </row>
    <row r="1972" spans="1:4" x14ac:dyDescent="0.25">
      <c r="A1972"/>
      <c r="B1972"/>
      <c r="C1972"/>
      <c r="D1972"/>
    </row>
    <row r="1973" spans="1:4" x14ac:dyDescent="0.25">
      <c r="A1973"/>
      <c r="B1973"/>
      <c r="C1973"/>
      <c r="D1973"/>
    </row>
    <row r="1974" spans="1:4" x14ac:dyDescent="0.25">
      <c r="A1974"/>
      <c r="B1974"/>
      <c r="C1974"/>
      <c r="D1974"/>
    </row>
    <row r="1975" spans="1:4" x14ac:dyDescent="0.25">
      <c r="A1975"/>
      <c r="B1975"/>
      <c r="C1975"/>
      <c r="D1975"/>
    </row>
    <row r="1976" spans="1:4" x14ac:dyDescent="0.25">
      <c r="A1976"/>
      <c r="B1976"/>
      <c r="C1976"/>
      <c r="D1976"/>
    </row>
    <row r="1977" spans="1:4" x14ac:dyDescent="0.25">
      <c r="A1977"/>
      <c r="B1977"/>
      <c r="C1977"/>
      <c r="D1977"/>
    </row>
    <row r="1978" spans="1:4" x14ac:dyDescent="0.25">
      <c r="A1978"/>
      <c r="B1978"/>
      <c r="C1978"/>
      <c r="D1978"/>
    </row>
    <row r="1979" spans="1:4" x14ac:dyDescent="0.25">
      <c r="A1979"/>
      <c r="B1979"/>
      <c r="C1979"/>
      <c r="D1979"/>
    </row>
    <row r="1980" spans="1:4" x14ac:dyDescent="0.25">
      <c r="A1980"/>
      <c r="B1980"/>
      <c r="C1980"/>
      <c r="D1980"/>
    </row>
    <row r="1981" spans="1:4" x14ac:dyDescent="0.25">
      <c r="A1981"/>
      <c r="B1981"/>
      <c r="C1981"/>
      <c r="D1981"/>
    </row>
    <row r="1982" spans="1:4" x14ac:dyDescent="0.25">
      <c r="A1982"/>
      <c r="B1982"/>
      <c r="C1982"/>
      <c r="D1982"/>
    </row>
    <row r="1983" spans="1:4" x14ac:dyDescent="0.25">
      <c r="A1983"/>
      <c r="B1983"/>
      <c r="C1983"/>
      <c r="D1983"/>
    </row>
    <row r="1984" spans="1:4" x14ac:dyDescent="0.25">
      <c r="A1984"/>
      <c r="B1984"/>
      <c r="C1984"/>
      <c r="D1984"/>
    </row>
    <row r="1985" spans="1:4" x14ac:dyDescent="0.25">
      <c r="A1985"/>
      <c r="B1985"/>
      <c r="C1985"/>
      <c r="D1985"/>
    </row>
    <row r="1986" spans="1:4" x14ac:dyDescent="0.25">
      <c r="A1986"/>
      <c r="B1986"/>
      <c r="C1986"/>
      <c r="D1986"/>
    </row>
    <row r="1987" spans="1:4" x14ac:dyDescent="0.25">
      <c r="A1987"/>
      <c r="B1987"/>
      <c r="C1987"/>
      <c r="D1987"/>
    </row>
    <row r="1988" spans="1:4" x14ac:dyDescent="0.25">
      <c r="A1988"/>
      <c r="B1988"/>
      <c r="C1988"/>
      <c r="D1988"/>
    </row>
    <row r="1989" spans="1:4" x14ac:dyDescent="0.25">
      <c r="A1989"/>
      <c r="B1989"/>
      <c r="C1989"/>
      <c r="D1989"/>
    </row>
    <row r="1990" spans="1:4" x14ac:dyDescent="0.25">
      <c r="A1990"/>
      <c r="B1990"/>
      <c r="C1990"/>
      <c r="D1990"/>
    </row>
    <row r="1991" spans="1:4" x14ac:dyDescent="0.25">
      <c r="A1991"/>
      <c r="B1991"/>
      <c r="C1991"/>
      <c r="D1991"/>
    </row>
    <row r="1992" spans="1:4" x14ac:dyDescent="0.25">
      <c r="A1992"/>
      <c r="B1992"/>
      <c r="C1992"/>
      <c r="D1992"/>
    </row>
    <row r="1993" spans="1:4" x14ac:dyDescent="0.25">
      <c r="A1993"/>
      <c r="B1993"/>
      <c r="C1993"/>
      <c r="D1993"/>
    </row>
    <row r="1994" spans="1:4" x14ac:dyDescent="0.25">
      <c r="A1994"/>
      <c r="B1994"/>
      <c r="C1994"/>
      <c r="D1994"/>
    </row>
    <row r="1995" spans="1:4" x14ac:dyDescent="0.25">
      <c r="A1995"/>
      <c r="B1995"/>
      <c r="C1995"/>
      <c r="D1995"/>
    </row>
    <row r="1996" spans="1:4" x14ac:dyDescent="0.25">
      <c r="A1996"/>
      <c r="B1996"/>
      <c r="C1996"/>
      <c r="D1996"/>
    </row>
    <row r="1997" spans="1:4" x14ac:dyDescent="0.25">
      <c r="A1997"/>
      <c r="B1997"/>
      <c r="C1997"/>
      <c r="D1997"/>
    </row>
    <row r="1998" spans="1:4" x14ac:dyDescent="0.25">
      <c r="A1998"/>
      <c r="B1998"/>
      <c r="C1998"/>
      <c r="D1998"/>
    </row>
    <row r="1999" spans="1:4" x14ac:dyDescent="0.25">
      <c r="A1999"/>
      <c r="B1999"/>
      <c r="C1999"/>
      <c r="D1999"/>
    </row>
    <row r="2000" spans="1:4" x14ac:dyDescent="0.25">
      <c r="A2000"/>
      <c r="B2000"/>
      <c r="C2000"/>
      <c r="D2000"/>
    </row>
    <row r="2001" spans="1:4" x14ac:dyDescent="0.25">
      <c r="A2001"/>
      <c r="B2001"/>
      <c r="C2001"/>
      <c r="D2001"/>
    </row>
    <row r="2002" spans="1:4" x14ac:dyDescent="0.25">
      <c r="A2002"/>
      <c r="B2002"/>
      <c r="C2002"/>
      <c r="D2002"/>
    </row>
    <row r="2003" spans="1:4" x14ac:dyDescent="0.25">
      <c r="A2003"/>
      <c r="B2003"/>
      <c r="C2003"/>
      <c r="D2003"/>
    </row>
    <row r="2004" spans="1:4" x14ac:dyDescent="0.25">
      <c r="A2004"/>
      <c r="B2004"/>
      <c r="C2004"/>
      <c r="D2004"/>
    </row>
    <row r="2005" spans="1:4" x14ac:dyDescent="0.25">
      <c r="A2005"/>
      <c r="B2005"/>
      <c r="C2005"/>
      <c r="D2005"/>
    </row>
    <row r="2006" spans="1:4" x14ac:dyDescent="0.25">
      <c r="A2006"/>
      <c r="B2006"/>
      <c r="C2006"/>
      <c r="D2006"/>
    </row>
    <row r="2007" spans="1:4" x14ac:dyDescent="0.25">
      <c r="A2007"/>
      <c r="B2007"/>
      <c r="C2007"/>
      <c r="D2007"/>
    </row>
    <row r="2008" spans="1:4" x14ac:dyDescent="0.25">
      <c r="A2008"/>
      <c r="B2008"/>
      <c r="C2008"/>
      <c r="D2008"/>
    </row>
    <row r="2009" spans="1:4" x14ac:dyDescent="0.25">
      <c r="A2009"/>
      <c r="B2009"/>
      <c r="C2009"/>
      <c r="D2009"/>
    </row>
    <row r="2010" spans="1:4" x14ac:dyDescent="0.25">
      <c r="A2010"/>
      <c r="B2010"/>
      <c r="C2010"/>
      <c r="D2010"/>
    </row>
    <row r="2011" spans="1:4" x14ac:dyDescent="0.25">
      <c r="A2011"/>
      <c r="B2011"/>
      <c r="C2011"/>
      <c r="D2011"/>
    </row>
    <row r="2012" spans="1:4" x14ac:dyDescent="0.25">
      <c r="A2012"/>
      <c r="B2012"/>
      <c r="C2012"/>
      <c r="D2012"/>
    </row>
    <row r="2013" spans="1:4" x14ac:dyDescent="0.25">
      <c r="A2013"/>
      <c r="B2013"/>
      <c r="C2013"/>
      <c r="D2013"/>
    </row>
    <row r="2014" spans="1:4" x14ac:dyDescent="0.25">
      <c r="A2014"/>
      <c r="B2014"/>
      <c r="C2014"/>
      <c r="D2014"/>
    </row>
    <row r="2015" spans="1:4" x14ac:dyDescent="0.25">
      <c r="A2015"/>
      <c r="B2015"/>
      <c r="C2015"/>
      <c r="D2015"/>
    </row>
    <row r="2016" spans="1:4" x14ac:dyDescent="0.25">
      <c r="A2016"/>
      <c r="B2016"/>
      <c r="C2016"/>
      <c r="D2016"/>
    </row>
    <row r="2017" spans="1:4" x14ac:dyDescent="0.25">
      <c r="A2017"/>
      <c r="B2017"/>
      <c r="C2017"/>
      <c r="D2017"/>
    </row>
    <row r="2018" spans="1:4" x14ac:dyDescent="0.25">
      <c r="A2018"/>
      <c r="B2018"/>
      <c r="C2018"/>
      <c r="D2018"/>
    </row>
    <row r="2019" spans="1:4" x14ac:dyDescent="0.25">
      <c r="A2019"/>
      <c r="B2019"/>
      <c r="C2019"/>
      <c r="D2019"/>
    </row>
    <row r="2020" spans="1:4" x14ac:dyDescent="0.25">
      <c r="A2020"/>
      <c r="B2020"/>
      <c r="C2020"/>
      <c r="D2020"/>
    </row>
    <row r="2021" spans="1:4" x14ac:dyDescent="0.25">
      <c r="A2021"/>
      <c r="B2021"/>
      <c r="C2021"/>
      <c r="D2021"/>
    </row>
    <row r="2022" spans="1:4" x14ac:dyDescent="0.25">
      <c r="A2022"/>
      <c r="B2022"/>
      <c r="C2022"/>
      <c r="D2022"/>
    </row>
    <row r="2023" spans="1:4" x14ac:dyDescent="0.25">
      <c r="A2023"/>
      <c r="B2023"/>
      <c r="C2023"/>
      <c r="D2023"/>
    </row>
    <row r="2024" spans="1:4" x14ac:dyDescent="0.25">
      <c r="A2024"/>
      <c r="B2024"/>
      <c r="C2024"/>
      <c r="D2024"/>
    </row>
    <row r="2025" spans="1:4" x14ac:dyDescent="0.25">
      <c r="A2025"/>
      <c r="B2025"/>
      <c r="C2025"/>
      <c r="D2025"/>
    </row>
    <row r="2026" spans="1:4" x14ac:dyDescent="0.25">
      <c r="A2026"/>
      <c r="B2026"/>
      <c r="C2026"/>
      <c r="D2026"/>
    </row>
    <row r="2027" spans="1:4" x14ac:dyDescent="0.25">
      <c r="A2027"/>
      <c r="B2027"/>
      <c r="C2027"/>
      <c r="D2027"/>
    </row>
    <row r="2028" spans="1:4" x14ac:dyDescent="0.25">
      <c r="A2028"/>
      <c r="B2028"/>
      <c r="C2028"/>
      <c r="D2028"/>
    </row>
    <row r="2029" spans="1:4" x14ac:dyDescent="0.25">
      <c r="A2029"/>
      <c r="B2029"/>
      <c r="C2029"/>
      <c r="D2029"/>
    </row>
    <row r="2030" spans="1:4" x14ac:dyDescent="0.25">
      <c r="A2030"/>
      <c r="B2030"/>
      <c r="C2030"/>
      <c r="D2030"/>
    </row>
    <row r="2031" spans="1:4" x14ac:dyDescent="0.25">
      <c r="A2031"/>
      <c r="B2031"/>
      <c r="C2031"/>
      <c r="D2031"/>
    </row>
    <row r="2032" spans="1:4" x14ac:dyDescent="0.25">
      <c r="A2032"/>
      <c r="B2032"/>
      <c r="C2032"/>
      <c r="D2032"/>
    </row>
    <row r="2033" spans="1:4" x14ac:dyDescent="0.25">
      <c r="A2033"/>
      <c r="B2033"/>
      <c r="C2033"/>
      <c r="D2033"/>
    </row>
    <row r="2034" spans="1:4" x14ac:dyDescent="0.25">
      <c r="A2034"/>
      <c r="B2034"/>
      <c r="C2034"/>
      <c r="D2034"/>
    </row>
    <row r="2035" spans="1:4" x14ac:dyDescent="0.25">
      <c r="A2035"/>
      <c r="B2035"/>
      <c r="C2035"/>
      <c r="D2035"/>
    </row>
    <row r="2036" spans="1:4" x14ac:dyDescent="0.25">
      <c r="A2036"/>
      <c r="B2036"/>
      <c r="C2036"/>
      <c r="D2036"/>
    </row>
    <row r="2037" spans="1:4" x14ac:dyDescent="0.25">
      <c r="A2037"/>
      <c r="B2037"/>
      <c r="C2037"/>
      <c r="D2037"/>
    </row>
    <row r="2038" spans="1:4" x14ac:dyDescent="0.25">
      <c r="A2038"/>
      <c r="B2038"/>
      <c r="C2038"/>
      <c r="D2038"/>
    </row>
    <row r="2039" spans="1:4" x14ac:dyDescent="0.25">
      <c r="A2039"/>
      <c r="B2039"/>
      <c r="C2039"/>
      <c r="D2039"/>
    </row>
    <row r="2040" spans="1:4" x14ac:dyDescent="0.25">
      <c r="A2040"/>
      <c r="B2040"/>
      <c r="C2040"/>
      <c r="D2040"/>
    </row>
    <row r="2041" spans="1:4" x14ac:dyDescent="0.25">
      <c r="A2041"/>
      <c r="B2041"/>
      <c r="C2041"/>
      <c r="D2041"/>
    </row>
    <row r="2042" spans="1:4" x14ac:dyDescent="0.25">
      <c r="A2042"/>
      <c r="B2042"/>
      <c r="C2042"/>
      <c r="D2042"/>
    </row>
    <row r="2043" spans="1:4" x14ac:dyDescent="0.25">
      <c r="A2043"/>
      <c r="B2043"/>
      <c r="C2043"/>
      <c r="D2043"/>
    </row>
    <row r="2044" spans="1:4" x14ac:dyDescent="0.25">
      <c r="A2044"/>
      <c r="B2044"/>
      <c r="C2044"/>
      <c r="D2044"/>
    </row>
    <row r="2045" spans="1:4" x14ac:dyDescent="0.25">
      <c r="A2045"/>
      <c r="B2045"/>
      <c r="C2045"/>
      <c r="D2045"/>
    </row>
    <row r="2046" spans="1:4" x14ac:dyDescent="0.25">
      <c r="A2046"/>
      <c r="B2046"/>
      <c r="C2046"/>
      <c r="D2046"/>
    </row>
    <row r="2047" spans="1:4" x14ac:dyDescent="0.25">
      <c r="A2047"/>
      <c r="B2047"/>
      <c r="C2047"/>
      <c r="D2047"/>
    </row>
    <row r="2048" spans="1:4" x14ac:dyDescent="0.25">
      <c r="A2048"/>
      <c r="B2048"/>
      <c r="C2048"/>
      <c r="D2048"/>
    </row>
    <row r="2049" spans="1:4" x14ac:dyDescent="0.25">
      <c r="A2049"/>
      <c r="B2049"/>
      <c r="C2049"/>
      <c r="D2049"/>
    </row>
    <row r="2050" spans="1:4" x14ac:dyDescent="0.25">
      <c r="A2050"/>
      <c r="B2050"/>
      <c r="C2050"/>
      <c r="D2050"/>
    </row>
    <row r="2051" spans="1:4" x14ac:dyDescent="0.25">
      <c r="A2051"/>
      <c r="B2051"/>
      <c r="C2051"/>
      <c r="D2051"/>
    </row>
    <row r="2052" spans="1:4" x14ac:dyDescent="0.25">
      <c r="A2052"/>
      <c r="B2052"/>
      <c r="C2052"/>
      <c r="D2052"/>
    </row>
    <row r="2053" spans="1:4" x14ac:dyDescent="0.25">
      <c r="A2053"/>
      <c r="B2053"/>
      <c r="C2053"/>
      <c r="D2053"/>
    </row>
    <row r="2054" spans="1:4" x14ac:dyDescent="0.25">
      <c r="A2054"/>
      <c r="B2054"/>
      <c r="C2054"/>
      <c r="D2054"/>
    </row>
    <row r="2055" spans="1:4" x14ac:dyDescent="0.25">
      <c r="A2055"/>
      <c r="B2055"/>
      <c r="C2055"/>
      <c r="D2055"/>
    </row>
    <row r="2056" spans="1:4" x14ac:dyDescent="0.25">
      <c r="A2056"/>
      <c r="B2056"/>
      <c r="C2056"/>
      <c r="D2056"/>
    </row>
    <row r="2057" spans="1:4" x14ac:dyDescent="0.25">
      <c r="A2057"/>
      <c r="B2057"/>
      <c r="C2057"/>
      <c r="D2057"/>
    </row>
    <row r="2058" spans="1:4" x14ac:dyDescent="0.25">
      <c r="A2058"/>
      <c r="B2058"/>
      <c r="C2058"/>
      <c r="D2058"/>
    </row>
    <row r="2059" spans="1:4" x14ac:dyDescent="0.25">
      <c r="A2059"/>
      <c r="B2059"/>
      <c r="C2059"/>
      <c r="D2059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F7C596-3298-4C93-9B03-E675CA7A52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17</vt:i4>
      </vt:variant>
      <vt:variant>
        <vt:lpstr>Intervalos Nomeados</vt:lpstr>
      </vt:variant>
      <vt:variant>
        <vt:i4>16</vt:i4>
      </vt:variant>
    </vt:vector>
  </HeadingPairs>
  <TitlesOfParts>
    <vt:vector size="33" baseType="lpstr">
      <vt:lpstr>LANÇAMENTO</vt:lpstr>
      <vt:lpstr>Planilha1</vt:lpstr>
      <vt:lpstr>Planilha2</vt:lpstr>
      <vt:lpstr>Planilha3</vt:lpstr>
      <vt:lpstr>PEDIDOS EMITIDOS</vt:lpstr>
      <vt:lpstr>BASE PEDIDO</vt:lpstr>
      <vt:lpstr>JB IMPRIMIR</vt:lpstr>
      <vt:lpstr>BRASUL IMPRIMIR</vt:lpstr>
      <vt:lpstr>B&amp;B</vt:lpstr>
      <vt:lpstr>INTERIORANA IMPRIMIR</vt:lpstr>
      <vt:lpstr>DADOS DAS OBRAS</vt:lpstr>
      <vt:lpstr>FORNECEDORES</vt:lpstr>
      <vt:lpstr>UNIDADES + ITENS</vt:lpstr>
      <vt:lpstr>TOTAL GERAL</vt:lpstr>
      <vt:lpstr>PEDIDOS EMITIDOS + DESCRIÇÃO</vt:lpstr>
      <vt:lpstr>PREV ENTREGA</vt:lpstr>
      <vt:lpstr>SEM PEDIDO</vt:lpstr>
      <vt:lpstr>'B&amp;B'!bb</vt:lpstr>
      <vt:lpstr>bb</vt:lpstr>
      <vt:lpstr>'B&amp;B'!FORNECEDORES</vt:lpstr>
      <vt:lpstr>'BRASUL IMPRIMIR'!FORNECEDORES</vt:lpstr>
      <vt:lpstr>'INTERIORANA IMPRIMIR'!FORNECEDORES</vt:lpstr>
      <vt:lpstr>'PEDIDOS EMITIDOS + DESCRIÇÃO'!FORNECEDORES</vt:lpstr>
      <vt:lpstr>'SEM PEDIDO'!FORNECEDORES</vt:lpstr>
      <vt:lpstr>FORNECEDORES</vt:lpstr>
      <vt:lpstr>'B&amp;B'!OBRA</vt:lpstr>
      <vt:lpstr>'BRASUL IMPRIMIR'!OBRA</vt:lpstr>
      <vt:lpstr>'INTERIORANA IMPRIMIR'!OBRA</vt:lpstr>
      <vt:lpstr>'JB IMPRIMIR'!OBRA</vt:lpstr>
      <vt:lpstr>'PEDIDOS EMITIDOS + DESCRIÇÃO'!OBRA</vt:lpstr>
      <vt:lpstr>'SEM PEDIDO'!OBRA</vt:lpstr>
      <vt:lpstr>OBRA</vt:lpstr>
      <vt:lpstr>'PEDIDOS EMITIDOS + DESCRIÇÃO'!Titulos_de_impressao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Priscila Bubna</dc:creator>
  <cp:lastModifiedBy>Thamyres - Brasul Construtora</cp:lastModifiedBy>
  <cp:lastPrinted>2026-04-16T19:31:51Z</cp:lastPrinted>
  <dcterms:created xsi:type="dcterms:W3CDTF">2024-07-22T23:35:37Z</dcterms:created>
  <dcterms:modified xsi:type="dcterms:W3CDTF">2026-04-17T18:50:29Z</dcterms:modified>
</cp:coreProperties>
</file>